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"/>
    </mc:Choice>
  </mc:AlternateContent>
  <xr:revisionPtr revIDLastSave="0" documentId="13_ncr:1_{427BBAC4-FD19-4843-9A45-097D38F162EE}" xr6:coauthVersionLast="47" xr6:coauthVersionMax="47" xr10:uidLastSave="{00000000-0000-0000-0000-000000000000}"/>
  <bookViews>
    <workbookView xWindow="-120" yWindow="-120" windowWidth="29040" windowHeight="15720" tabRatio="883" firstSheet="2" activeTab="21" xr2:uid="{00000000-000D-0000-FFFF-FFFF00000000}"/>
  </bookViews>
  <sheets>
    <sheet name="кс-2 (2)" sheetId="5" state="hidden" r:id="rId1"/>
    <sheet name="корр. кс-2 №1  (2)" sheetId="20" state="hidden" r:id="rId2"/>
    <sheet name="кс-3 №1" sheetId="7" r:id="rId3"/>
    <sheet name="кс-2 №1" sheetId="8" r:id="rId4"/>
    <sheet name="кс-3 №2" sheetId="4" r:id="rId5"/>
    <sheet name="кс-2№2" sheetId="3" r:id="rId6"/>
    <sheet name="кс-3 №3" sheetId="6" r:id="rId7"/>
    <sheet name="кс-2№3" sheetId="9" r:id="rId8"/>
    <sheet name="вдц+кс-6" sheetId="1" state="hidden" r:id="rId9"/>
    <sheet name="кс-3 №5" sheetId="19" state="hidden" r:id="rId10"/>
    <sheet name="кс-2" sheetId="22" state="hidden" r:id="rId11"/>
    <sheet name="только кс-2 №1" sheetId="25" state="hidden" r:id="rId12"/>
    <sheet name="кс-2 №5корр" sheetId="23" state="hidden" r:id="rId13"/>
    <sheet name="кс-3 №4" sheetId="27" r:id="rId14"/>
    <sheet name="кс-2 №4" sheetId="26" r:id="rId15"/>
    <sheet name="кс-3 № 5" sheetId="28" r:id="rId16"/>
    <sheet name="кс-2 №5" sheetId="29" r:id="rId17"/>
    <sheet name="кс-3 №6" sheetId="30" r:id="rId18"/>
    <sheet name="кс-2 №6" sheetId="31" r:id="rId19"/>
    <sheet name="кс-3 №7" sheetId="32" r:id="rId20"/>
    <sheet name="кс-2 №7" sheetId="33" r:id="rId21"/>
    <sheet name="кс-6" sheetId="12" r:id="rId22"/>
    <sheet name="корр. кс-2 №1 " sheetId="13" state="hidden" r:id="rId23"/>
    <sheet name="корр. кс-2№2 " sheetId="14" state="hidden" r:id="rId24"/>
    <sheet name="корр. кс-2№3 " sheetId="15" state="hidden" r:id="rId25"/>
    <sheet name="корр. кс-2 №4" sheetId="16" state="hidden" r:id="rId26"/>
    <sheet name="кс-3" sheetId="17" state="hidden" r:id="rId27"/>
    <sheet name="кс-2 121№5" sheetId="18" state="hidden" r:id="rId28"/>
  </sheets>
  <externalReferences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xlnm._FilterDatabase" localSheetId="8" hidden="1">'вдц+кс-6'!$A$8:$AV$786</definedName>
    <definedName name="_xlnm._FilterDatabase" localSheetId="22" hidden="1">'корр. кс-2 №1 '!$A$1:$J$24</definedName>
    <definedName name="_xlnm._FilterDatabase" localSheetId="1" hidden="1">'корр. кс-2 №1  (2)'!$A$1:$J$24</definedName>
    <definedName name="_xlnm._FilterDatabase" localSheetId="25" hidden="1">'корр. кс-2 №4'!$A$1:$J$26</definedName>
    <definedName name="_xlnm._FilterDatabase" localSheetId="23" hidden="1">'корр. кс-2№2 '!$A$1:$J$24</definedName>
    <definedName name="_xlnm._FilterDatabase" localSheetId="24" hidden="1">'корр. кс-2№3 '!$A$1:$J$24</definedName>
    <definedName name="_xlnm._FilterDatabase" localSheetId="10" hidden="1">'кс-2'!$A$1:$J$25</definedName>
    <definedName name="_xlnm._FilterDatabase" localSheetId="0" hidden="1">'кс-2 (2)'!$A$3:$M$781</definedName>
    <definedName name="_xlnm._FilterDatabase" localSheetId="27" hidden="1">'кс-2 121№5'!$A$26:$AM$845</definedName>
    <definedName name="_xlnm._FilterDatabase" localSheetId="3" hidden="1">'кс-2 №1'!$A$1:$J$23</definedName>
    <definedName name="_xlnm._FilterDatabase" localSheetId="14" hidden="1">'кс-2 №4'!$A$1:$J$25</definedName>
    <definedName name="_xlnm._FilterDatabase" localSheetId="16" hidden="1">'кс-2 №5'!$A$1:$J$25</definedName>
    <definedName name="_xlnm._FilterDatabase" localSheetId="12" hidden="1">'кс-2 №5корр'!$A$1:$J$25</definedName>
    <definedName name="_xlnm._FilterDatabase" localSheetId="18" hidden="1">'кс-2 №6'!$A$1:$J$25</definedName>
    <definedName name="_xlnm._FilterDatabase" localSheetId="20" hidden="1">'кс-2 №7'!$A$1:$J$25</definedName>
    <definedName name="_xlnm._FilterDatabase" localSheetId="5" hidden="1">'кс-2№2'!$A$1:$J$23</definedName>
    <definedName name="_xlnm._FilterDatabase" localSheetId="7" hidden="1">'кс-2№3'!$A$1:$J$23</definedName>
    <definedName name="_xlnm._FilterDatabase" localSheetId="21" hidden="1">'кс-6'!$D$2:$BF$6</definedName>
    <definedName name="_xlnm._FilterDatabase" localSheetId="11" hidden="1">'только кс-2 №1'!$C$9:$AT$828</definedName>
    <definedName name="_xlnm.Print_Titles" localSheetId="26">'кс-3'!$32:$32</definedName>
    <definedName name="_xlnm.Print_Titles" localSheetId="15">'кс-3 № 5'!$32:$32</definedName>
    <definedName name="_xlnm.Print_Titles" localSheetId="2">'кс-3 №1'!$30:$30</definedName>
    <definedName name="_xlnm.Print_Titles" localSheetId="4">'кс-3 №2'!$30:$30</definedName>
    <definedName name="_xlnm.Print_Titles" localSheetId="6">'кс-3 №3'!$30:$30</definedName>
    <definedName name="_xlnm.Print_Titles" localSheetId="13">'кс-3 №4'!$32:$32</definedName>
    <definedName name="_xlnm.Print_Titles" localSheetId="9">'кс-3 №5'!$32:$32</definedName>
    <definedName name="_xlnm.Print_Titles" localSheetId="17">'кс-3 №6'!$32:$32</definedName>
    <definedName name="_xlnm.Print_Titles" localSheetId="19">'кс-3 №7'!$32:$32</definedName>
    <definedName name="_xlnm.Print_Area" localSheetId="8">'вдц+кс-6'!$A$1:$BJ$790</definedName>
    <definedName name="_xlnm.Print_Area" localSheetId="22">'корр. кс-2 №1 '!$A$1:$J$1601</definedName>
    <definedName name="_xlnm.Print_Area" localSheetId="1">'корр. кс-2 №1  (2)'!$A$1:$J$1601</definedName>
    <definedName name="_xlnm.Print_Area" localSheetId="25">'корр. кс-2 №4'!$A$1:$J$1613</definedName>
    <definedName name="_xlnm.Print_Area" localSheetId="23">'корр. кс-2№2 '!$A$1:$J$1602</definedName>
    <definedName name="_xlnm.Print_Area" localSheetId="24">'корр. кс-2№3 '!$A$1:$J$1601</definedName>
    <definedName name="_xlnm.Print_Area" localSheetId="10">'кс-2'!$A$1:$J$909</definedName>
    <definedName name="_xlnm.Print_Area" localSheetId="0">'кс-2 (2)'!$A$1:$J$792</definedName>
    <definedName name="_xlnm.Print_Area" localSheetId="27">'кс-2 121№5'!$A$1:$J$858</definedName>
    <definedName name="_xlnm.Print_Area" localSheetId="3">'кс-2 №1'!$A$1:$J$813</definedName>
    <definedName name="_xlnm.Print_Area" localSheetId="14">'кс-2 №4'!$A$1:$J$815</definedName>
    <definedName name="_xlnm.Print_Area" localSheetId="16">'кс-2 №5'!$A$1:$J$856</definedName>
    <definedName name="_xlnm.Print_Area" localSheetId="12">'кс-2 №5корр'!$A$1:$J$914</definedName>
    <definedName name="_xlnm.Print_Area" localSheetId="18">'кс-2 №6'!$A$1:$J$856</definedName>
    <definedName name="_xlnm.Print_Area" localSheetId="20">'кс-2 №7'!$A$1:$J$856</definedName>
    <definedName name="_xlnm.Print_Area" localSheetId="5">'кс-2№2'!$A$1:$J$814</definedName>
    <definedName name="_xlnm.Print_Area" localSheetId="7">'кс-2№3'!$A$1:$J$813</definedName>
    <definedName name="_xlnm.Print_Area" localSheetId="26">'кс-3'!$A$1:$L$53</definedName>
    <definedName name="_xlnm.Print_Area" localSheetId="15">'кс-3 № 5'!$A$1:$L$57</definedName>
    <definedName name="_xlnm.Print_Area" localSheetId="2">'кс-3 №1'!$A$1:$L$51</definedName>
    <definedName name="_xlnm.Print_Area" localSheetId="4">'кс-3 №2'!$A$1:$L$51</definedName>
    <definedName name="_xlnm.Print_Area" localSheetId="6">'кс-3 №3'!$A$1:$L$51</definedName>
    <definedName name="_xlnm.Print_Area" localSheetId="13">'кс-3 №4'!$A$1:$L$53</definedName>
    <definedName name="_xlnm.Print_Area" localSheetId="9">'кс-3 №5'!$A$1:$L$57</definedName>
    <definedName name="_xlnm.Print_Area" localSheetId="17">'кс-3 №6'!$A$1:$L$57</definedName>
    <definedName name="_xlnm.Print_Area" localSheetId="19">'кс-3 №7'!$A$1:$L$57</definedName>
    <definedName name="_xlnm.Print_Area" localSheetId="21">'кс-6'!$A$1:$J$770</definedName>
    <definedName name="_xlnm.Print_Area" localSheetId="11">'только кс-2 №1'!$A$1:$BJ$832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49" i="31" l="1"/>
  <c r="J849" i="33"/>
  <c r="J849" i="31"/>
  <c r="G849" i="31"/>
  <c r="BA12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26" i="12"/>
  <c r="BA27" i="12"/>
  <c r="BA28" i="12"/>
  <c r="BA29" i="12"/>
  <c r="BA30" i="12"/>
  <c r="BA31" i="12"/>
  <c r="BA32" i="12"/>
  <c r="BA33" i="12"/>
  <c r="BA34" i="12"/>
  <c r="BA35" i="12"/>
  <c r="BA36" i="12"/>
  <c r="BA37" i="12"/>
  <c r="BA38" i="12"/>
  <c r="BA39" i="12"/>
  <c r="BA40" i="12"/>
  <c r="BA41" i="12"/>
  <c r="BA42" i="12"/>
  <c r="BA43" i="12"/>
  <c r="BA44" i="12"/>
  <c r="BA45" i="12"/>
  <c r="BA46" i="12"/>
  <c r="BA47" i="12"/>
  <c r="BA48" i="12"/>
  <c r="BA49" i="12"/>
  <c r="BA50" i="12"/>
  <c r="BA51" i="12"/>
  <c r="BA52" i="12"/>
  <c r="BA53" i="12"/>
  <c r="BA54" i="12"/>
  <c r="BA55" i="12"/>
  <c r="BA56" i="12"/>
  <c r="BA57" i="12"/>
  <c r="BA58" i="12"/>
  <c r="BA59" i="12"/>
  <c r="BA60" i="12"/>
  <c r="BA61" i="12"/>
  <c r="BA62" i="12"/>
  <c r="BA63" i="12"/>
  <c r="BA64" i="12"/>
  <c r="BA65" i="12"/>
  <c r="BA66" i="12"/>
  <c r="BA67" i="12"/>
  <c r="BA68" i="12"/>
  <c r="BA69" i="12"/>
  <c r="BA70" i="12"/>
  <c r="BA71" i="12"/>
  <c r="BA72" i="12"/>
  <c r="BA73" i="12"/>
  <c r="BA74" i="12"/>
  <c r="BA75" i="12"/>
  <c r="BA76" i="12"/>
  <c r="BA77" i="12"/>
  <c r="BA78" i="12"/>
  <c r="BA79" i="12"/>
  <c r="BA80" i="12"/>
  <c r="BA81" i="12"/>
  <c r="BA82" i="12"/>
  <c r="BA83" i="12"/>
  <c r="BA84" i="12"/>
  <c r="BA85" i="12"/>
  <c r="BA86" i="12"/>
  <c r="BA87" i="12"/>
  <c r="BA88" i="12"/>
  <c r="BA89" i="12"/>
  <c r="BA90" i="12"/>
  <c r="BA91" i="12"/>
  <c r="BA92" i="12"/>
  <c r="BA93" i="12"/>
  <c r="BA94" i="12"/>
  <c r="BA95" i="12"/>
  <c r="BA96" i="12"/>
  <c r="BA97" i="12"/>
  <c r="BA98" i="12"/>
  <c r="BA99" i="12"/>
  <c r="BA100" i="12"/>
  <c r="BA101" i="12"/>
  <c r="BA102" i="12"/>
  <c r="BA103" i="12"/>
  <c r="BA104" i="12"/>
  <c r="BA105" i="12"/>
  <c r="BA106" i="12"/>
  <c r="BA107" i="12"/>
  <c r="BA108" i="12"/>
  <c r="BA109" i="12"/>
  <c r="BA110" i="12"/>
  <c r="BA111" i="12"/>
  <c r="BA112" i="12"/>
  <c r="BA113" i="12"/>
  <c r="BA114" i="12"/>
  <c r="BA115" i="12"/>
  <c r="BA116" i="12"/>
  <c r="BA117" i="12"/>
  <c r="BA118" i="12"/>
  <c r="BA119" i="12"/>
  <c r="BA120" i="12"/>
  <c r="BA121" i="12"/>
  <c r="BA122" i="12"/>
  <c r="BA123" i="12"/>
  <c r="BA124" i="12"/>
  <c r="BA125" i="12"/>
  <c r="BA126" i="12"/>
  <c r="BA127" i="12"/>
  <c r="BA128" i="12"/>
  <c r="BA129" i="12"/>
  <c r="BA130" i="12"/>
  <c r="BA131" i="12"/>
  <c r="BA132" i="12"/>
  <c r="BA133" i="12"/>
  <c r="BA134" i="12"/>
  <c r="BA135" i="12"/>
  <c r="BA136" i="12"/>
  <c r="BA137" i="12"/>
  <c r="BA138" i="12"/>
  <c r="BA139" i="12"/>
  <c r="BA140" i="12"/>
  <c r="BA141" i="12"/>
  <c r="BA142" i="12"/>
  <c r="BA143" i="12"/>
  <c r="BA144" i="12"/>
  <c r="BA145" i="12"/>
  <c r="BA146" i="12"/>
  <c r="BA147" i="12"/>
  <c r="BA148" i="12"/>
  <c r="BA149" i="12"/>
  <c r="BA150" i="12"/>
  <c r="BA151" i="12"/>
  <c r="BA152" i="12"/>
  <c r="BA153" i="12"/>
  <c r="BA154" i="12"/>
  <c r="BA155" i="12"/>
  <c r="BA156" i="12"/>
  <c r="BA157" i="12"/>
  <c r="BA158" i="12"/>
  <c r="BA159" i="12"/>
  <c r="BA160" i="12"/>
  <c r="BA161" i="12"/>
  <c r="BA162" i="12"/>
  <c r="BA163" i="12"/>
  <c r="BA164" i="12"/>
  <c r="BA165" i="12"/>
  <c r="BA166" i="12"/>
  <c r="BA167" i="12"/>
  <c r="BA168" i="12"/>
  <c r="BA169" i="12"/>
  <c r="BA170" i="12"/>
  <c r="BA171" i="12"/>
  <c r="BA172" i="12"/>
  <c r="BA173" i="12"/>
  <c r="BA174" i="12"/>
  <c r="BA175" i="12"/>
  <c r="BA176" i="12"/>
  <c r="BA177" i="12"/>
  <c r="BA178" i="12"/>
  <c r="BA179" i="12"/>
  <c r="BA180" i="12"/>
  <c r="BA181" i="12"/>
  <c r="BA182" i="12"/>
  <c r="BA183" i="12"/>
  <c r="BA184" i="12"/>
  <c r="BA185" i="12"/>
  <c r="BA186" i="12"/>
  <c r="BA187" i="12"/>
  <c r="BA188" i="12"/>
  <c r="BA189" i="12"/>
  <c r="BA190" i="12"/>
  <c r="BA191" i="12"/>
  <c r="BA192" i="12"/>
  <c r="BA193" i="12"/>
  <c r="BA194" i="12"/>
  <c r="BA195" i="12"/>
  <c r="BA196" i="12"/>
  <c r="BA197" i="12"/>
  <c r="BA198" i="12"/>
  <c r="BA199" i="12"/>
  <c r="BA200" i="12"/>
  <c r="BA201" i="12"/>
  <c r="BA202" i="12"/>
  <c r="BA203" i="12"/>
  <c r="BA204" i="12"/>
  <c r="BA205" i="12"/>
  <c r="BA206" i="12"/>
  <c r="BA207" i="12"/>
  <c r="BA208" i="12"/>
  <c r="BA209" i="12"/>
  <c r="BA210" i="12"/>
  <c r="BA211" i="12"/>
  <c r="BA212" i="12"/>
  <c r="BA213" i="12"/>
  <c r="BA214" i="12"/>
  <c r="BA215" i="12"/>
  <c r="BA216" i="12"/>
  <c r="BA217" i="12"/>
  <c r="BA218" i="12"/>
  <c r="BA219" i="12"/>
  <c r="BA220" i="12"/>
  <c r="BA221" i="12"/>
  <c r="BA222" i="12"/>
  <c r="BA223" i="12"/>
  <c r="BA224" i="12"/>
  <c r="BA225" i="12"/>
  <c r="BA226" i="12"/>
  <c r="BA227" i="12"/>
  <c r="BA228" i="12"/>
  <c r="BA229" i="12"/>
  <c r="BA230" i="12"/>
  <c r="BA231" i="12"/>
  <c r="BA232" i="12"/>
  <c r="BA233" i="12"/>
  <c r="BA234" i="12"/>
  <c r="BA235" i="12"/>
  <c r="BA236" i="12"/>
  <c r="BA237" i="12"/>
  <c r="BA238" i="12"/>
  <c r="BA239" i="12"/>
  <c r="BA240" i="12"/>
  <c r="BA241" i="12"/>
  <c r="BA242" i="12"/>
  <c r="BA243" i="12"/>
  <c r="BA244" i="12"/>
  <c r="BA245" i="12"/>
  <c r="BA246" i="12"/>
  <c r="BA247" i="12"/>
  <c r="BA248" i="12"/>
  <c r="BA249" i="12"/>
  <c r="BA250" i="12"/>
  <c r="BA251" i="12"/>
  <c r="BA252" i="12"/>
  <c r="BA253" i="12"/>
  <c r="BA254" i="12"/>
  <c r="BA255" i="12"/>
  <c r="BA256" i="12"/>
  <c r="BA257" i="12"/>
  <c r="BA258" i="12"/>
  <c r="BA259" i="12"/>
  <c r="BA260" i="12"/>
  <c r="BA261" i="12"/>
  <c r="BA262" i="12"/>
  <c r="BA263" i="12"/>
  <c r="BA264" i="12"/>
  <c r="BA265" i="12"/>
  <c r="BA266" i="12"/>
  <c r="BA267" i="12"/>
  <c r="BA268" i="12"/>
  <c r="BA269" i="12"/>
  <c r="BA270" i="12"/>
  <c r="BA271" i="12"/>
  <c r="BA272" i="12"/>
  <c r="BA273" i="12"/>
  <c r="BA274" i="12"/>
  <c r="BA275" i="12"/>
  <c r="BA276" i="12"/>
  <c r="BA277" i="12"/>
  <c r="BA278" i="12"/>
  <c r="BA279" i="12"/>
  <c r="BA280" i="12"/>
  <c r="BA281" i="12"/>
  <c r="BA282" i="12"/>
  <c r="BA283" i="12"/>
  <c r="BA284" i="12"/>
  <c r="BA285" i="12"/>
  <c r="BA286" i="12"/>
  <c r="BA287" i="12"/>
  <c r="BA288" i="12"/>
  <c r="BA289" i="12"/>
  <c r="BA290" i="12"/>
  <c r="BA291" i="12"/>
  <c r="BA292" i="12"/>
  <c r="BA293" i="12"/>
  <c r="BA294" i="12"/>
  <c r="BA295" i="12"/>
  <c r="BA296" i="12"/>
  <c r="BA297" i="12"/>
  <c r="BA298" i="12"/>
  <c r="BA299" i="12"/>
  <c r="BA300" i="12"/>
  <c r="BA301" i="12"/>
  <c r="BA302" i="12"/>
  <c r="BA303" i="12"/>
  <c r="BA304" i="12"/>
  <c r="BA305" i="12"/>
  <c r="BA306" i="12"/>
  <c r="BA307" i="12"/>
  <c r="BA308" i="12"/>
  <c r="BA309" i="12"/>
  <c r="BA310" i="12"/>
  <c r="BA311" i="12"/>
  <c r="BA312" i="12"/>
  <c r="BA313" i="12"/>
  <c r="BA314" i="12"/>
  <c r="BA315" i="12"/>
  <c r="BA316" i="12"/>
  <c r="BA317" i="12"/>
  <c r="BA318" i="12"/>
  <c r="BA319" i="12"/>
  <c r="BA320" i="12"/>
  <c r="BA321" i="12"/>
  <c r="BA322" i="12"/>
  <c r="BA323" i="12"/>
  <c r="BA324" i="12"/>
  <c r="BA325" i="12"/>
  <c r="BA326" i="12"/>
  <c r="BA327" i="12"/>
  <c r="BA328" i="12"/>
  <c r="BA329" i="12"/>
  <c r="BA330" i="12"/>
  <c r="BA331" i="12"/>
  <c r="BA332" i="12"/>
  <c r="BA333" i="12"/>
  <c r="BA334" i="12"/>
  <c r="BA335" i="12"/>
  <c r="BA336" i="12"/>
  <c r="BA337" i="12"/>
  <c r="BA338" i="12"/>
  <c r="BA339" i="12"/>
  <c r="BA340" i="12"/>
  <c r="BA341" i="12"/>
  <c r="BA342" i="12"/>
  <c r="BA343" i="12"/>
  <c r="BA344" i="12"/>
  <c r="BA345" i="12"/>
  <c r="BA346" i="12"/>
  <c r="BA347" i="12"/>
  <c r="BA348" i="12"/>
  <c r="BA349" i="12"/>
  <c r="BA350" i="12"/>
  <c r="BA351" i="12"/>
  <c r="BA352" i="12"/>
  <c r="BA353" i="12"/>
  <c r="BA354" i="12"/>
  <c r="BA355" i="12"/>
  <c r="BA356" i="12"/>
  <c r="BA357" i="12"/>
  <c r="BA358" i="12"/>
  <c r="BA359" i="12"/>
  <c r="BA360" i="12"/>
  <c r="BA361" i="12"/>
  <c r="BA362" i="12"/>
  <c r="BA363" i="12"/>
  <c r="BA364" i="12"/>
  <c r="BA365" i="12"/>
  <c r="BA366" i="12"/>
  <c r="BA367" i="12"/>
  <c r="BA368" i="12"/>
  <c r="BA369" i="12"/>
  <c r="BA370" i="12"/>
  <c r="BA372" i="12"/>
  <c r="BA373" i="12"/>
  <c r="BA374" i="12"/>
  <c r="BA375" i="12"/>
  <c r="BA376" i="12"/>
  <c r="BA377" i="12"/>
  <c r="BA378" i="12"/>
  <c r="BA379" i="12"/>
  <c r="BA380" i="12"/>
  <c r="BA381" i="12"/>
  <c r="BA382" i="12"/>
  <c r="BA383" i="12"/>
  <c r="BA384" i="12"/>
  <c r="BA385" i="12"/>
  <c r="BA386" i="12"/>
  <c r="BA387" i="12"/>
  <c r="BA388" i="12"/>
  <c r="BA389" i="12"/>
  <c r="BA390" i="12"/>
  <c r="BA391" i="12"/>
  <c r="BA392" i="12"/>
  <c r="BA393" i="12"/>
  <c r="BA394" i="12"/>
  <c r="BA395" i="12"/>
  <c r="BA396" i="12"/>
  <c r="BA397" i="12"/>
  <c r="BA398" i="12"/>
  <c r="BA399" i="12"/>
  <c r="BA400" i="12"/>
  <c r="BA401" i="12"/>
  <c r="BA402" i="12"/>
  <c r="BA403" i="12"/>
  <c r="BA404" i="12"/>
  <c r="BA405" i="12"/>
  <c r="BA406" i="12"/>
  <c r="BA407" i="12"/>
  <c r="BA408" i="12"/>
  <c r="BA409" i="12"/>
  <c r="BA410" i="12"/>
  <c r="BA411" i="12"/>
  <c r="BA412" i="12"/>
  <c r="BA413" i="12"/>
  <c r="BA414" i="12"/>
  <c r="BA415" i="12"/>
  <c r="BA416" i="12"/>
  <c r="BA417" i="12"/>
  <c r="BA418" i="12"/>
  <c r="BA419" i="12"/>
  <c r="BA420" i="12"/>
  <c r="BA421" i="12"/>
  <c r="BA422" i="12"/>
  <c r="BA423" i="12"/>
  <c r="BA424" i="12"/>
  <c r="BA425" i="12"/>
  <c r="BA426" i="12"/>
  <c r="BA427" i="12"/>
  <c r="BA428" i="12"/>
  <c r="BA429" i="12"/>
  <c r="BA430" i="12"/>
  <c r="BA431" i="12"/>
  <c r="BA432" i="12"/>
  <c r="BA433" i="12"/>
  <c r="BA434" i="12"/>
  <c r="BA435" i="12"/>
  <c r="BA436" i="12"/>
  <c r="BA437" i="12"/>
  <c r="BA438" i="12"/>
  <c r="BA439" i="12"/>
  <c r="BA440" i="12"/>
  <c r="BA441" i="12"/>
  <c r="BA442" i="12"/>
  <c r="BA443" i="12"/>
  <c r="BA444" i="12"/>
  <c r="BA445" i="12"/>
  <c r="BA446" i="12"/>
  <c r="BA447" i="12"/>
  <c r="BA448" i="12"/>
  <c r="BA449" i="12"/>
  <c r="BA450" i="12"/>
  <c r="BA451" i="12"/>
  <c r="BA452" i="12"/>
  <c r="BA453" i="12"/>
  <c r="BA454" i="12"/>
  <c r="BA455" i="12"/>
  <c r="BA456" i="12"/>
  <c r="BA457" i="12"/>
  <c r="BA458" i="12"/>
  <c r="BA459" i="12"/>
  <c r="BA460" i="12"/>
  <c r="BA461" i="12"/>
  <c r="BA462" i="12"/>
  <c r="BA463" i="12"/>
  <c r="BA464" i="12"/>
  <c r="BA465" i="12"/>
  <c r="BA466" i="12"/>
  <c r="BA467" i="12"/>
  <c r="BA468" i="12"/>
  <c r="BA469" i="12"/>
  <c r="BA470" i="12"/>
  <c r="BA471" i="12"/>
  <c r="BA472" i="12"/>
  <c r="BA473" i="12"/>
  <c r="BA474" i="12"/>
  <c r="BA475" i="12"/>
  <c r="BA476" i="12"/>
  <c r="BA477" i="12"/>
  <c r="BA478" i="12"/>
  <c r="BA479" i="12"/>
  <c r="BA480" i="12"/>
  <c r="BA481" i="12"/>
  <c r="BA482" i="12"/>
  <c r="BA483" i="12"/>
  <c r="BA484" i="12"/>
  <c r="BA485" i="12"/>
  <c r="BA486" i="12"/>
  <c r="BA487" i="12"/>
  <c r="BA488" i="12"/>
  <c r="BA489" i="12"/>
  <c r="BA490" i="12"/>
  <c r="BA491" i="12"/>
  <c r="BA492" i="12"/>
  <c r="BA493" i="12"/>
  <c r="BA494" i="12"/>
  <c r="BA495" i="12"/>
  <c r="BA496" i="12"/>
  <c r="BA497" i="12"/>
  <c r="BA498" i="12"/>
  <c r="BA499" i="12"/>
  <c r="BA500" i="12"/>
  <c r="BA501" i="12"/>
  <c r="BA502" i="12"/>
  <c r="BA503" i="12"/>
  <c r="BA504" i="12"/>
  <c r="BA505" i="12"/>
  <c r="BA506" i="12"/>
  <c r="BA507" i="12"/>
  <c r="BA508" i="12"/>
  <c r="BA509" i="12"/>
  <c r="BA510" i="12"/>
  <c r="BA511" i="12"/>
  <c r="BA512" i="12"/>
  <c r="BA513" i="12"/>
  <c r="BA514" i="12"/>
  <c r="BA515" i="12"/>
  <c r="BA516" i="12"/>
  <c r="BA517" i="12"/>
  <c r="BA518" i="12"/>
  <c r="BA519" i="12"/>
  <c r="BA520" i="12"/>
  <c r="BA521" i="12"/>
  <c r="BA522" i="12"/>
  <c r="BA523" i="12"/>
  <c r="BA524" i="12"/>
  <c r="BA525" i="12"/>
  <c r="BA526" i="12"/>
  <c r="BA527" i="12"/>
  <c r="BA528" i="12"/>
  <c r="BA529" i="12"/>
  <c r="BA530" i="12"/>
  <c r="BA531" i="12"/>
  <c r="BA532" i="12"/>
  <c r="BA533" i="12"/>
  <c r="BA534" i="12"/>
  <c r="BA535" i="12"/>
  <c r="BA536" i="12"/>
  <c r="BA537" i="12"/>
  <c r="BA538" i="12"/>
  <c r="BA539" i="12"/>
  <c r="BA540" i="12"/>
  <c r="BA541" i="12"/>
  <c r="BA542" i="12"/>
  <c r="BA543" i="12"/>
  <c r="BA544" i="12"/>
  <c r="BA545" i="12"/>
  <c r="BA546" i="12"/>
  <c r="BA547" i="12"/>
  <c r="BA548" i="12"/>
  <c r="BA549" i="12"/>
  <c r="BA550" i="12"/>
  <c r="BA551" i="12"/>
  <c r="BA552" i="12"/>
  <c r="BA553" i="12"/>
  <c r="BA554" i="12"/>
  <c r="BA555" i="12"/>
  <c r="BA556" i="12"/>
  <c r="BA557" i="12"/>
  <c r="BA558" i="12"/>
  <c r="BA559" i="12"/>
  <c r="BA560" i="12"/>
  <c r="BA561" i="12"/>
  <c r="BA562" i="12"/>
  <c r="BA563" i="12"/>
  <c r="BA564" i="12"/>
  <c r="BA565" i="12"/>
  <c r="BA566" i="12"/>
  <c r="BA567" i="12"/>
  <c r="BA568" i="12"/>
  <c r="BA569" i="12"/>
  <c r="BA570" i="12"/>
  <c r="BA571" i="12"/>
  <c r="BA572" i="12"/>
  <c r="BA573" i="12"/>
  <c r="BA574" i="12"/>
  <c r="BA575" i="12"/>
  <c r="BA576" i="12"/>
  <c r="BA577" i="12"/>
  <c r="BA578" i="12"/>
  <c r="BA579" i="12"/>
  <c r="BA580" i="12"/>
  <c r="BA581" i="12"/>
  <c r="BA582" i="12"/>
  <c r="BA583" i="12"/>
  <c r="BA584" i="12"/>
  <c r="BA585" i="12"/>
  <c r="BA586" i="12"/>
  <c r="BA587" i="12"/>
  <c r="BA588" i="12"/>
  <c r="BA589" i="12"/>
  <c r="BA590" i="12"/>
  <c r="BA591" i="12"/>
  <c r="BA592" i="12"/>
  <c r="BA593" i="12"/>
  <c r="BA594" i="12"/>
  <c r="BA595" i="12"/>
  <c r="BA596" i="12"/>
  <c r="BA597" i="12"/>
  <c r="BA598" i="12"/>
  <c r="BA599" i="12"/>
  <c r="BA600" i="12"/>
  <c r="BA601" i="12"/>
  <c r="BA602" i="12"/>
  <c r="BA603" i="12"/>
  <c r="BA604" i="12"/>
  <c r="BA605" i="12"/>
  <c r="BA606" i="12"/>
  <c r="BA607" i="12"/>
  <c r="BA608" i="12"/>
  <c r="BA609" i="12"/>
  <c r="BA610" i="12"/>
  <c r="BA611" i="12"/>
  <c r="BA612" i="12"/>
  <c r="BA613" i="12"/>
  <c r="BA614" i="12"/>
  <c r="BA615" i="12"/>
  <c r="BA616" i="12"/>
  <c r="BA617" i="12"/>
  <c r="BA618" i="12"/>
  <c r="BA619" i="12"/>
  <c r="BA620" i="12"/>
  <c r="BA621" i="12"/>
  <c r="BA622" i="12"/>
  <c r="BA623" i="12"/>
  <c r="BA624" i="12"/>
  <c r="BA625" i="12"/>
  <c r="BA626" i="12"/>
  <c r="BA627" i="12"/>
  <c r="BA628" i="12"/>
  <c r="BA629" i="12"/>
  <c r="BA630" i="12"/>
  <c r="BA631" i="12"/>
  <c r="BA632" i="12"/>
  <c r="BA633" i="12"/>
  <c r="BA634" i="12"/>
  <c r="BA635" i="12"/>
  <c r="BA636" i="12"/>
  <c r="BA637" i="12"/>
  <c r="BA638" i="12"/>
  <c r="BA639" i="12"/>
  <c r="BA640" i="12"/>
  <c r="BA641" i="12"/>
  <c r="BA642" i="12"/>
  <c r="BA643" i="12"/>
  <c r="BA644" i="12"/>
  <c r="BA645" i="12"/>
  <c r="BA646" i="12"/>
  <c r="BA647" i="12"/>
  <c r="BA648" i="12"/>
  <c r="BA649" i="12"/>
  <c r="BA650" i="12"/>
  <c r="BA651" i="12"/>
  <c r="BA652" i="12"/>
  <c r="BA653" i="12"/>
  <c r="BA654" i="12"/>
  <c r="BA655" i="12"/>
  <c r="BA656" i="12"/>
  <c r="BA657" i="12"/>
  <c r="BA658" i="12"/>
  <c r="BA659" i="12"/>
  <c r="BA660" i="12"/>
  <c r="BA661" i="12"/>
  <c r="BA662" i="12"/>
  <c r="BA663" i="12"/>
  <c r="BA664" i="12"/>
  <c r="BA665" i="12"/>
  <c r="BA666" i="12"/>
  <c r="BA667" i="12"/>
  <c r="BA668" i="12"/>
  <c r="BA669" i="12"/>
  <c r="BA670" i="12"/>
  <c r="BA671" i="12"/>
  <c r="BA672" i="12"/>
  <c r="BA673" i="12"/>
  <c r="BA674" i="12"/>
  <c r="BA675" i="12"/>
  <c r="BA676" i="12"/>
  <c r="BA677" i="12"/>
  <c r="BA678" i="12"/>
  <c r="BA679" i="12"/>
  <c r="BA680" i="12"/>
  <c r="BA681" i="12"/>
  <c r="BA682" i="12"/>
  <c r="BA683" i="12"/>
  <c r="BA684" i="12"/>
  <c r="BA685" i="12"/>
  <c r="BA686" i="12"/>
  <c r="BA687" i="12"/>
  <c r="BA688" i="12"/>
  <c r="BA689" i="12"/>
  <c r="BA690" i="12"/>
  <c r="BA691" i="12"/>
  <c r="BA692" i="12"/>
  <c r="BA693" i="12"/>
  <c r="BA694" i="12"/>
  <c r="BA695" i="12"/>
  <c r="BA696" i="12"/>
  <c r="BA697" i="12"/>
  <c r="BA698" i="12"/>
  <c r="BA699" i="12"/>
  <c r="BA700" i="12"/>
  <c r="BA701" i="12"/>
  <c r="BA702" i="12"/>
  <c r="BA703" i="12"/>
  <c r="BA704" i="12"/>
  <c r="BA705" i="12"/>
  <c r="BA706" i="12"/>
  <c r="BA707" i="12"/>
  <c r="BA708" i="12"/>
  <c r="BA709" i="12"/>
  <c r="BA710" i="12"/>
  <c r="BA711" i="12"/>
  <c r="BA712" i="12"/>
  <c r="BA713" i="12"/>
  <c r="BA714" i="12"/>
  <c r="BA715" i="12"/>
  <c r="BA716" i="12"/>
  <c r="BA717" i="12"/>
  <c r="BA718" i="12"/>
  <c r="BA719" i="12"/>
  <c r="BA720" i="12"/>
  <c r="BA721" i="12"/>
  <c r="BA722" i="12"/>
  <c r="BA723" i="12"/>
  <c r="BA724" i="12"/>
  <c r="BA725" i="12"/>
  <c r="BA726" i="12"/>
  <c r="BA727" i="12"/>
  <c r="BA728" i="12"/>
  <c r="BA729" i="12"/>
  <c r="BA730" i="12"/>
  <c r="BA731" i="12"/>
  <c r="BA732" i="12"/>
  <c r="BA733" i="12"/>
  <c r="BA734" i="12"/>
  <c r="BA735" i="12"/>
  <c r="BA736" i="12"/>
  <c r="BA737" i="12"/>
  <c r="BA738" i="12"/>
  <c r="BA739" i="12"/>
  <c r="BA740" i="12"/>
  <c r="BA741" i="12"/>
  <c r="BA742" i="12"/>
  <c r="BA743" i="12"/>
  <c r="BA744" i="12"/>
  <c r="BA745" i="12"/>
  <c r="BA746" i="12"/>
  <c r="BA747" i="12"/>
  <c r="BA748" i="12"/>
  <c r="BA749" i="12"/>
  <c r="BA750" i="12"/>
  <c r="BA751" i="12"/>
  <c r="BA752" i="12"/>
  <c r="BA753" i="12"/>
  <c r="BA754" i="12"/>
  <c r="BA755" i="12"/>
  <c r="BA756" i="12"/>
  <c r="BF57" i="12"/>
  <c r="BF58" i="12"/>
  <c r="BF66" i="12"/>
  <c r="BF67" i="12"/>
  <c r="BF68" i="12"/>
  <c r="BF69" i="12"/>
  <c r="BF95" i="12"/>
  <c r="BF109" i="12"/>
  <c r="BF121" i="12"/>
  <c r="BF139" i="12"/>
  <c r="BF153" i="12"/>
  <c r="BF168" i="12"/>
  <c r="BF180" i="12"/>
  <c r="BF203" i="12"/>
  <c r="BF204" i="12"/>
  <c r="BF231" i="12"/>
  <c r="BF235" i="12"/>
  <c r="BF239" i="12"/>
  <c r="BF240" i="12"/>
  <c r="BF244" i="12"/>
  <c r="BF252" i="12"/>
  <c r="BF257" i="12"/>
  <c r="BF262" i="12"/>
  <c r="BF267" i="12"/>
  <c r="BF272" i="12"/>
  <c r="BF273" i="12"/>
  <c r="BF274" i="12"/>
  <c r="BF290" i="12"/>
  <c r="BF301" i="12"/>
  <c r="BF317" i="12"/>
  <c r="BF328" i="12"/>
  <c r="BF353" i="12"/>
  <c r="BF372" i="12"/>
  <c r="BF390" i="12"/>
  <c r="BF413" i="12"/>
  <c r="BF426" i="12"/>
  <c r="BF439" i="12"/>
  <c r="BF459" i="12"/>
  <c r="BF491" i="12"/>
  <c r="BF499" i="12"/>
  <c r="BF502" i="12"/>
  <c r="BF505" i="12"/>
  <c r="BF534" i="12"/>
  <c r="AT762" i="12" l="1"/>
  <c r="AN762" i="12"/>
  <c r="AH762" i="12"/>
  <c r="AB762" i="12"/>
  <c r="V762" i="12"/>
  <c r="AT763" i="12"/>
  <c r="AN763" i="12"/>
  <c r="AH763" i="12"/>
  <c r="AB763" i="12"/>
  <c r="V763" i="12"/>
  <c r="P762" i="12"/>
  <c r="I844" i="33"/>
  <c r="G844" i="33"/>
  <c r="I843" i="33"/>
  <c r="G843" i="33"/>
  <c r="J843" i="33" s="1"/>
  <c r="I841" i="33"/>
  <c r="G841" i="33"/>
  <c r="J841" i="33" s="1"/>
  <c r="I840" i="33"/>
  <c r="G840" i="33"/>
  <c r="J840" i="33" s="1"/>
  <c r="I839" i="33"/>
  <c r="G839" i="33"/>
  <c r="I838" i="33"/>
  <c r="G838" i="33"/>
  <c r="J837" i="33"/>
  <c r="I837" i="33"/>
  <c r="G837" i="33"/>
  <c r="I836" i="33"/>
  <c r="G836" i="33"/>
  <c r="J836" i="33" s="1"/>
  <c r="I835" i="33"/>
  <c r="G835" i="33"/>
  <c r="I834" i="33"/>
  <c r="G834" i="33"/>
  <c r="I833" i="33"/>
  <c r="G833" i="33"/>
  <c r="J833" i="33" s="1"/>
  <c r="I832" i="33"/>
  <c r="G832" i="33"/>
  <c r="I831" i="33"/>
  <c r="G831" i="33"/>
  <c r="J831" i="33" s="1"/>
  <c r="I830" i="33"/>
  <c r="G830" i="33"/>
  <c r="J830" i="33" s="1"/>
  <c r="I829" i="33"/>
  <c r="G829" i="33"/>
  <c r="I828" i="33"/>
  <c r="G828" i="33"/>
  <c r="J828" i="33" s="1"/>
  <c r="I827" i="33"/>
  <c r="G827" i="33"/>
  <c r="J827" i="33" s="1"/>
  <c r="I826" i="33"/>
  <c r="G826" i="33"/>
  <c r="J826" i="33" s="1"/>
  <c r="I825" i="33"/>
  <c r="G825" i="33"/>
  <c r="I824" i="33"/>
  <c r="G824" i="33"/>
  <c r="J824" i="33" s="1"/>
  <c r="I823" i="33"/>
  <c r="J823" i="33" s="1"/>
  <c r="G823" i="33"/>
  <c r="I822" i="33"/>
  <c r="G822" i="33"/>
  <c r="I821" i="33"/>
  <c r="G821" i="33"/>
  <c r="I816" i="33"/>
  <c r="G816" i="33"/>
  <c r="J816" i="33" s="1"/>
  <c r="I815" i="33"/>
  <c r="G815" i="33"/>
  <c r="I814" i="33"/>
  <c r="G814" i="33"/>
  <c r="I813" i="33"/>
  <c r="G813" i="33"/>
  <c r="I812" i="33"/>
  <c r="G812" i="33"/>
  <c r="J812" i="33" s="1"/>
  <c r="I811" i="33"/>
  <c r="G811" i="33"/>
  <c r="J811" i="33" s="1"/>
  <c r="I809" i="33"/>
  <c r="G809" i="33"/>
  <c r="I808" i="33"/>
  <c r="J808" i="33" s="1"/>
  <c r="G808" i="33"/>
  <c r="I807" i="33"/>
  <c r="J807" i="33" s="1"/>
  <c r="G807" i="33"/>
  <c r="I806" i="33"/>
  <c r="G806" i="33"/>
  <c r="J806" i="33" s="1"/>
  <c r="I805" i="33"/>
  <c r="G805" i="33"/>
  <c r="J805" i="33" s="1"/>
  <c r="I804" i="33"/>
  <c r="G804" i="33"/>
  <c r="J804" i="33" s="1"/>
  <c r="I802" i="33"/>
  <c r="G802" i="33"/>
  <c r="I801" i="33"/>
  <c r="G801" i="33"/>
  <c r="I800" i="33"/>
  <c r="G800" i="33"/>
  <c r="I799" i="33"/>
  <c r="G799" i="33"/>
  <c r="J799" i="33" s="1"/>
  <c r="I798" i="33"/>
  <c r="G798" i="33"/>
  <c r="I797" i="33"/>
  <c r="G797" i="33"/>
  <c r="J797" i="33" s="1"/>
  <c r="J796" i="33"/>
  <c r="I796" i="33"/>
  <c r="G796" i="33"/>
  <c r="I795" i="33"/>
  <c r="G795" i="33"/>
  <c r="J795" i="33" s="1"/>
  <c r="I794" i="33"/>
  <c r="G794" i="33"/>
  <c r="J794" i="33" s="1"/>
  <c r="I793" i="33"/>
  <c r="G793" i="33"/>
  <c r="J793" i="33" s="1"/>
  <c r="I792" i="33"/>
  <c r="G792" i="33"/>
  <c r="J792" i="33" s="1"/>
  <c r="I791" i="33"/>
  <c r="G791" i="33"/>
  <c r="I790" i="33"/>
  <c r="J790" i="33" s="1"/>
  <c r="G790" i="33"/>
  <c r="I789" i="33"/>
  <c r="G789" i="33"/>
  <c r="J789" i="33" s="1"/>
  <c r="I788" i="33"/>
  <c r="G788" i="33"/>
  <c r="J788" i="33" s="1"/>
  <c r="I787" i="33"/>
  <c r="G787" i="33"/>
  <c r="J787" i="33" s="1"/>
  <c r="I786" i="33"/>
  <c r="G786" i="33"/>
  <c r="J786" i="33" s="1"/>
  <c r="I785" i="33"/>
  <c r="G785" i="33"/>
  <c r="I784" i="33"/>
  <c r="G784" i="33"/>
  <c r="I783" i="33"/>
  <c r="J783" i="33" s="1"/>
  <c r="I782" i="33"/>
  <c r="J782" i="33" s="1"/>
  <c r="I781" i="33"/>
  <c r="J781" i="33" s="1"/>
  <c r="I780" i="33"/>
  <c r="J780" i="33" s="1"/>
  <c r="I779" i="33"/>
  <c r="J779" i="33" s="1"/>
  <c r="I778" i="33"/>
  <c r="J778" i="33" s="1"/>
  <c r="I777" i="33"/>
  <c r="J777" i="33" s="1"/>
  <c r="I776" i="33"/>
  <c r="J776" i="33" s="1"/>
  <c r="I775" i="33"/>
  <c r="J775" i="33" s="1"/>
  <c r="I774" i="33"/>
  <c r="J774" i="33" s="1"/>
  <c r="I773" i="33"/>
  <c r="G773" i="33"/>
  <c r="J773" i="33" s="1"/>
  <c r="I772" i="33"/>
  <c r="G772" i="33"/>
  <c r="J772" i="33" s="1"/>
  <c r="I771" i="33"/>
  <c r="G771" i="33"/>
  <c r="J771" i="33" s="1"/>
  <c r="I770" i="33"/>
  <c r="G770" i="33"/>
  <c r="J769" i="33"/>
  <c r="I769" i="33"/>
  <c r="G769" i="33"/>
  <c r="I768" i="33"/>
  <c r="G768" i="33"/>
  <c r="J768" i="33" s="1"/>
  <c r="J767" i="33"/>
  <c r="I767" i="33"/>
  <c r="G767" i="33"/>
  <c r="I766" i="33"/>
  <c r="G766" i="33"/>
  <c r="J766" i="33" s="1"/>
  <c r="I765" i="33"/>
  <c r="G765" i="33"/>
  <c r="J765" i="33" s="1"/>
  <c r="I764" i="33"/>
  <c r="G764" i="33"/>
  <c r="J764" i="33" s="1"/>
  <c r="I763" i="33"/>
  <c r="G763" i="33"/>
  <c r="J763" i="33" s="1"/>
  <c r="I762" i="33"/>
  <c r="J762" i="33" s="1"/>
  <c r="I761" i="33"/>
  <c r="G761" i="33"/>
  <c r="J761" i="33" s="1"/>
  <c r="I760" i="33"/>
  <c r="G760" i="33"/>
  <c r="J760" i="33" s="1"/>
  <c r="I759" i="33"/>
  <c r="G759" i="33"/>
  <c r="J759" i="33" s="1"/>
  <c r="I758" i="33"/>
  <c r="J758" i="33" s="1"/>
  <c r="I757" i="33"/>
  <c r="J757" i="33" s="1"/>
  <c r="I756" i="33"/>
  <c r="J756" i="33" s="1"/>
  <c r="I755" i="33"/>
  <c r="G755" i="33"/>
  <c r="I751" i="33"/>
  <c r="G751" i="33"/>
  <c r="J751" i="33" s="1"/>
  <c r="I750" i="33"/>
  <c r="G750" i="33"/>
  <c r="I749" i="33"/>
  <c r="G749" i="33"/>
  <c r="J749" i="33" s="1"/>
  <c r="I748" i="33"/>
  <c r="G748" i="33"/>
  <c r="I747" i="33"/>
  <c r="J747" i="33" s="1"/>
  <c r="G747" i="33"/>
  <c r="I746" i="33"/>
  <c r="G746" i="33"/>
  <c r="I745" i="33"/>
  <c r="G745" i="33"/>
  <c r="J745" i="33" s="1"/>
  <c r="I744" i="33"/>
  <c r="G744" i="33"/>
  <c r="J744" i="33" s="1"/>
  <c r="I743" i="33"/>
  <c r="G743" i="33"/>
  <c r="J743" i="33" s="1"/>
  <c r="I742" i="33"/>
  <c r="G742" i="33"/>
  <c r="J742" i="33" s="1"/>
  <c r="I741" i="33"/>
  <c r="G741" i="33"/>
  <c r="I740" i="33"/>
  <c r="G740" i="33"/>
  <c r="J740" i="33" s="1"/>
  <c r="I739" i="33"/>
  <c r="G739" i="33"/>
  <c r="J739" i="33" s="1"/>
  <c r="I738" i="33"/>
  <c r="G738" i="33"/>
  <c r="I737" i="33"/>
  <c r="G737" i="33"/>
  <c r="J737" i="33" s="1"/>
  <c r="J736" i="33"/>
  <c r="I736" i="33"/>
  <c r="G736" i="33"/>
  <c r="I735" i="33"/>
  <c r="G735" i="33"/>
  <c r="J735" i="33" s="1"/>
  <c r="I734" i="33"/>
  <c r="G734" i="33"/>
  <c r="I733" i="33"/>
  <c r="G733" i="33"/>
  <c r="I732" i="33"/>
  <c r="G732" i="33"/>
  <c r="J732" i="33" s="1"/>
  <c r="I731" i="33"/>
  <c r="J731" i="33" s="1"/>
  <c r="G731" i="33"/>
  <c r="I730" i="33"/>
  <c r="G730" i="33"/>
  <c r="I729" i="33"/>
  <c r="G729" i="33"/>
  <c r="J729" i="33" s="1"/>
  <c r="I728" i="33"/>
  <c r="G728" i="33"/>
  <c r="J728" i="33" s="1"/>
  <c r="I727" i="33"/>
  <c r="G727" i="33"/>
  <c r="I721" i="33"/>
  <c r="G721" i="33"/>
  <c r="J721" i="33" s="1"/>
  <c r="I720" i="33"/>
  <c r="G720" i="33"/>
  <c r="I718" i="33"/>
  <c r="G718" i="33"/>
  <c r="I717" i="33"/>
  <c r="G717" i="33"/>
  <c r="J717" i="33" s="1"/>
  <c r="J716" i="33"/>
  <c r="I716" i="33"/>
  <c r="G716" i="33"/>
  <c r="I715" i="33"/>
  <c r="G715" i="33"/>
  <c r="J715" i="33" s="1"/>
  <c r="I714" i="33"/>
  <c r="G714" i="33"/>
  <c r="J714" i="33" s="1"/>
  <c r="J712" i="33"/>
  <c r="I712" i="33"/>
  <c r="G712" i="33"/>
  <c r="I711" i="33"/>
  <c r="G711" i="33"/>
  <c r="J711" i="33" s="1"/>
  <c r="I710" i="33"/>
  <c r="G710" i="33"/>
  <c r="J710" i="33" s="1"/>
  <c r="I709" i="33"/>
  <c r="F709" i="33"/>
  <c r="G709" i="33" s="1"/>
  <c r="I708" i="33"/>
  <c r="F708" i="33"/>
  <c r="G708" i="33" s="1"/>
  <c r="I707" i="33"/>
  <c r="F707" i="33"/>
  <c r="G707" i="33" s="1"/>
  <c r="J707" i="33" s="1"/>
  <c r="I706" i="33"/>
  <c r="F706" i="33"/>
  <c r="G706" i="33" s="1"/>
  <c r="I704" i="33"/>
  <c r="G704" i="33"/>
  <c r="I703" i="33"/>
  <c r="G703" i="33"/>
  <c r="J703" i="33" s="1"/>
  <c r="I702" i="33"/>
  <c r="G702" i="33"/>
  <c r="I701" i="33"/>
  <c r="G701" i="33"/>
  <c r="I699" i="33"/>
  <c r="G699" i="33"/>
  <c r="J699" i="33" s="1"/>
  <c r="I698" i="33"/>
  <c r="G698" i="33"/>
  <c r="I697" i="33"/>
  <c r="F697" i="33"/>
  <c r="G697" i="33" s="1"/>
  <c r="J697" i="33" s="1"/>
  <c r="I696" i="33"/>
  <c r="F696" i="33"/>
  <c r="G696" i="33" s="1"/>
  <c r="J696" i="33" s="1"/>
  <c r="I695" i="33"/>
  <c r="F695" i="33"/>
  <c r="G695" i="33" s="1"/>
  <c r="J695" i="33" s="1"/>
  <c r="I693" i="33"/>
  <c r="G693" i="33"/>
  <c r="I692" i="33"/>
  <c r="J692" i="33" s="1"/>
  <c r="G692" i="33"/>
  <c r="I691" i="33"/>
  <c r="G691" i="33"/>
  <c r="J691" i="33" s="1"/>
  <c r="I690" i="33"/>
  <c r="G690" i="33"/>
  <c r="J690" i="33" s="1"/>
  <c r="I689" i="33"/>
  <c r="G689" i="33"/>
  <c r="I687" i="33"/>
  <c r="G687" i="33"/>
  <c r="I686" i="33"/>
  <c r="G686" i="33"/>
  <c r="J686" i="33" s="1"/>
  <c r="I685" i="33"/>
  <c r="F685" i="33"/>
  <c r="G685" i="33" s="1"/>
  <c r="J685" i="33" s="1"/>
  <c r="I684" i="33"/>
  <c r="F684" i="33"/>
  <c r="G684" i="33" s="1"/>
  <c r="I683" i="33"/>
  <c r="F683" i="33"/>
  <c r="G683" i="33" s="1"/>
  <c r="I681" i="33"/>
  <c r="G681" i="33"/>
  <c r="I680" i="33"/>
  <c r="J680" i="33" s="1"/>
  <c r="G680" i="33"/>
  <c r="I679" i="33"/>
  <c r="J679" i="33" s="1"/>
  <c r="G679" i="33"/>
  <c r="I678" i="33"/>
  <c r="J678" i="33" s="1"/>
  <c r="G678" i="33"/>
  <c r="I677" i="33"/>
  <c r="G677" i="33"/>
  <c r="J677" i="33" s="1"/>
  <c r="I676" i="33"/>
  <c r="G676" i="33"/>
  <c r="I674" i="33"/>
  <c r="G674" i="33"/>
  <c r="J674" i="33" s="1"/>
  <c r="I673" i="33"/>
  <c r="J673" i="33" s="1"/>
  <c r="G673" i="33"/>
  <c r="J672" i="33"/>
  <c r="I672" i="33"/>
  <c r="G672" i="33"/>
  <c r="I671" i="33"/>
  <c r="F671" i="33"/>
  <c r="G671" i="33" s="1"/>
  <c r="J671" i="33" s="1"/>
  <c r="I670" i="33"/>
  <c r="F670" i="33"/>
  <c r="G670" i="33" s="1"/>
  <c r="J670" i="33" s="1"/>
  <c r="I669" i="33"/>
  <c r="F669" i="33"/>
  <c r="G669" i="33" s="1"/>
  <c r="J669" i="33" s="1"/>
  <c r="I667" i="33"/>
  <c r="G667" i="33"/>
  <c r="I666" i="33"/>
  <c r="G666" i="33"/>
  <c r="J666" i="33" s="1"/>
  <c r="I665" i="33"/>
  <c r="G665" i="33"/>
  <c r="J665" i="33" s="1"/>
  <c r="J664" i="33"/>
  <c r="I664" i="33"/>
  <c r="G664" i="33"/>
  <c r="I661" i="33"/>
  <c r="G661" i="33"/>
  <c r="J661" i="33" s="1"/>
  <c r="J660" i="33"/>
  <c r="I660" i="33"/>
  <c r="G660" i="33"/>
  <c r="I659" i="33"/>
  <c r="F659" i="33"/>
  <c r="G659" i="33" s="1"/>
  <c r="J659" i="33" s="1"/>
  <c r="I658" i="33"/>
  <c r="F658" i="33"/>
  <c r="G658" i="33" s="1"/>
  <c r="J658" i="33" s="1"/>
  <c r="I657" i="33"/>
  <c r="F657" i="33"/>
  <c r="G657" i="33" s="1"/>
  <c r="J657" i="33" s="1"/>
  <c r="I656" i="33"/>
  <c r="F656" i="33"/>
  <c r="G656" i="33" s="1"/>
  <c r="J656" i="33" s="1"/>
  <c r="J653" i="33"/>
  <c r="I653" i="33"/>
  <c r="G653" i="33"/>
  <c r="I652" i="33"/>
  <c r="G652" i="33"/>
  <c r="J652" i="33" s="1"/>
  <c r="I651" i="33"/>
  <c r="J651" i="33" s="1"/>
  <c r="G651" i="33"/>
  <c r="I647" i="33"/>
  <c r="G647" i="33"/>
  <c r="J647" i="33" s="1"/>
  <c r="I646" i="33"/>
  <c r="G646" i="33"/>
  <c r="I645" i="33"/>
  <c r="G645" i="33"/>
  <c r="I644" i="33"/>
  <c r="J644" i="33" s="1"/>
  <c r="G644" i="33"/>
  <c r="I643" i="33"/>
  <c r="G643" i="33"/>
  <c r="J643" i="33" s="1"/>
  <c r="I642" i="33"/>
  <c r="G642" i="33"/>
  <c r="I641" i="33"/>
  <c r="G641" i="33"/>
  <c r="J641" i="33" s="1"/>
  <c r="I640" i="33"/>
  <c r="G640" i="33"/>
  <c r="J640" i="33" s="1"/>
  <c r="I639" i="33"/>
  <c r="G639" i="33"/>
  <c r="J639" i="33" s="1"/>
  <c r="I638" i="33"/>
  <c r="G638" i="33"/>
  <c r="I637" i="33"/>
  <c r="G637" i="33"/>
  <c r="J637" i="33" s="1"/>
  <c r="I636" i="33"/>
  <c r="G636" i="33"/>
  <c r="J636" i="33" s="1"/>
  <c r="I635" i="33"/>
  <c r="G635" i="33"/>
  <c r="I634" i="33"/>
  <c r="G634" i="33"/>
  <c r="J634" i="33" s="1"/>
  <c r="I633" i="33"/>
  <c r="G633" i="33"/>
  <c r="J633" i="33" s="1"/>
  <c r="I632" i="33"/>
  <c r="J632" i="33" s="1"/>
  <c r="G632" i="33"/>
  <c r="I631" i="33"/>
  <c r="G631" i="33"/>
  <c r="J631" i="33" s="1"/>
  <c r="I630" i="33"/>
  <c r="G630" i="33"/>
  <c r="J630" i="33" s="1"/>
  <c r="I629" i="33"/>
  <c r="G629" i="33"/>
  <c r="I628" i="33"/>
  <c r="J628" i="33" s="1"/>
  <c r="G628" i="33"/>
  <c r="I626" i="33"/>
  <c r="G626" i="33"/>
  <c r="J626" i="33" s="1"/>
  <c r="I625" i="33"/>
  <c r="G625" i="33"/>
  <c r="I624" i="33"/>
  <c r="G624" i="33"/>
  <c r="J624" i="33" s="1"/>
  <c r="I623" i="33"/>
  <c r="G623" i="33"/>
  <c r="J623" i="33" s="1"/>
  <c r="I622" i="33"/>
  <c r="G622" i="33"/>
  <c r="J622" i="33" s="1"/>
  <c r="I621" i="33"/>
  <c r="G621" i="33"/>
  <c r="J621" i="33" s="1"/>
  <c r="I620" i="33"/>
  <c r="G620" i="33"/>
  <c r="J620" i="33" s="1"/>
  <c r="I619" i="33"/>
  <c r="G619" i="33"/>
  <c r="J619" i="33" s="1"/>
  <c r="I618" i="33"/>
  <c r="G618" i="33"/>
  <c r="I617" i="33"/>
  <c r="G617" i="33"/>
  <c r="J617" i="33" s="1"/>
  <c r="I616" i="33"/>
  <c r="G616" i="33"/>
  <c r="I615" i="33"/>
  <c r="G615" i="33"/>
  <c r="I614" i="33"/>
  <c r="G614" i="33"/>
  <c r="I613" i="33"/>
  <c r="G613" i="33"/>
  <c r="I612" i="33"/>
  <c r="G612" i="33"/>
  <c r="I611" i="33"/>
  <c r="G611" i="33"/>
  <c r="I610" i="33"/>
  <c r="G610" i="33"/>
  <c r="I609" i="33"/>
  <c r="G609" i="33"/>
  <c r="J609" i="33" s="1"/>
  <c r="I607" i="33"/>
  <c r="G607" i="33"/>
  <c r="I606" i="33"/>
  <c r="G606" i="33"/>
  <c r="J606" i="33" s="1"/>
  <c r="I605" i="33"/>
  <c r="G605" i="33"/>
  <c r="J605" i="33" s="1"/>
  <c r="I604" i="33"/>
  <c r="G604" i="33"/>
  <c r="I603" i="33"/>
  <c r="G603" i="33"/>
  <c r="J603" i="33" s="1"/>
  <c r="I602" i="33"/>
  <c r="G602" i="33"/>
  <c r="J602" i="33" s="1"/>
  <c r="I601" i="33"/>
  <c r="G601" i="33"/>
  <c r="I600" i="33"/>
  <c r="G600" i="33"/>
  <c r="J600" i="33" s="1"/>
  <c r="I599" i="33"/>
  <c r="J599" i="33" s="1"/>
  <c r="G599" i="33"/>
  <c r="I598" i="33"/>
  <c r="G598" i="33"/>
  <c r="J598" i="33" s="1"/>
  <c r="I597" i="33"/>
  <c r="G597" i="33"/>
  <c r="I596" i="33"/>
  <c r="G596" i="33"/>
  <c r="J596" i="33" s="1"/>
  <c r="I595" i="33"/>
  <c r="J595" i="33" s="1"/>
  <c r="G595" i="33"/>
  <c r="I594" i="33"/>
  <c r="G594" i="33"/>
  <c r="I593" i="33"/>
  <c r="G593" i="33"/>
  <c r="J593" i="33" s="1"/>
  <c r="I592" i="33"/>
  <c r="G592" i="33"/>
  <c r="J592" i="33" s="1"/>
  <c r="I591" i="33"/>
  <c r="G591" i="33"/>
  <c r="I590" i="33"/>
  <c r="G590" i="33"/>
  <c r="J590" i="33" s="1"/>
  <c r="I589" i="33"/>
  <c r="G589" i="33"/>
  <c r="I588" i="33"/>
  <c r="G588" i="33"/>
  <c r="J588" i="33" s="1"/>
  <c r="I587" i="33"/>
  <c r="G587" i="33"/>
  <c r="J587" i="33" s="1"/>
  <c r="I586" i="33"/>
  <c r="G586" i="33"/>
  <c r="J586" i="33" s="1"/>
  <c r="I585" i="33"/>
  <c r="G585" i="33"/>
  <c r="J584" i="33"/>
  <c r="I584" i="33"/>
  <c r="G584" i="33"/>
  <c r="I583" i="33"/>
  <c r="G583" i="33"/>
  <c r="J583" i="33" s="1"/>
  <c r="I582" i="33"/>
  <c r="J582" i="33" s="1"/>
  <c r="G582" i="33"/>
  <c r="I581" i="33"/>
  <c r="G581" i="33"/>
  <c r="J581" i="33" s="1"/>
  <c r="I580" i="33"/>
  <c r="J580" i="33" s="1"/>
  <c r="G580" i="33"/>
  <c r="I579" i="33"/>
  <c r="G579" i="33"/>
  <c r="I578" i="33"/>
  <c r="J578" i="33" s="1"/>
  <c r="G578" i="33"/>
  <c r="I575" i="33"/>
  <c r="G575" i="33"/>
  <c r="J575" i="33" s="1"/>
  <c r="I574" i="33"/>
  <c r="G574" i="33"/>
  <c r="J574" i="33" s="1"/>
  <c r="I573" i="33"/>
  <c r="G573" i="33"/>
  <c r="J573" i="33" s="1"/>
  <c r="I572" i="33"/>
  <c r="G572" i="33"/>
  <c r="I571" i="33"/>
  <c r="G571" i="33"/>
  <c r="J571" i="33" s="1"/>
  <c r="I570" i="33"/>
  <c r="G570" i="33"/>
  <c r="I569" i="33"/>
  <c r="J569" i="33" s="1"/>
  <c r="G569" i="33"/>
  <c r="I568" i="33"/>
  <c r="G568" i="33"/>
  <c r="J568" i="33" s="1"/>
  <c r="I562" i="33"/>
  <c r="J562" i="33" s="1"/>
  <c r="G562" i="33"/>
  <c r="I561" i="33"/>
  <c r="G561" i="33"/>
  <c r="J561" i="33" s="1"/>
  <c r="I559" i="33"/>
  <c r="J559" i="33" s="1"/>
  <c r="G559" i="33"/>
  <c r="I558" i="33"/>
  <c r="G558" i="33"/>
  <c r="I557" i="33"/>
  <c r="G557" i="33"/>
  <c r="J557" i="33" s="1"/>
  <c r="I556" i="33"/>
  <c r="G556" i="33"/>
  <c r="I555" i="33"/>
  <c r="J555" i="33" s="1"/>
  <c r="G555" i="33"/>
  <c r="I554" i="33"/>
  <c r="G554" i="33"/>
  <c r="J554" i="33" s="1"/>
  <c r="I552" i="33"/>
  <c r="G552" i="33"/>
  <c r="I551" i="33"/>
  <c r="G551" i="33"/>
  <c r="I550" i="33"/>
  <c r="G550" i="33"/>
  <c r="J550" i="33" s="1"/>
  <c r="I549" i="33"/>
  <c r="G549" i="33"/>
  <c r="J549" i="33" s="1"/>
  <c r="I548" i="33"/>
  <c r="G548" i="33"/>
  <c r="J548" i="33" s="1"/>
  <c r="I547" i="33"/>
  <c r="G547" i="33"/>
  <c r="J547" i="33" s="1"/>
  <c r="I546" i="33"/>
  <c r="G546" i="33"/>
  <c r="I544" i="33"/>
  <c r="G544" i="33"/>
  <c r="J544" i="33" s="1"/>
  <c r="I543" i="33"/>
  <c r="J543" i="33" s="1"/>
  <c r="G543" i="33"/>
  <c r="I542" i="33"/>
  <c r="G542" i="33"/>
  <c r="J542" i="33" s="1"/>
  <c r="I541" i="33"/>
  <c r="G541" i="33"/>
  <c r="I540" i="33"/>
  <c r="G540" i="33"/>
  <c r="J540" i="33" s="1"/>
  <c r="I539" i="33"/>
  <c r="G539" i="33"/>
  <c r="J539" i="33" s="1"/>
  <c r="I538" i="33"/>
  <c r="G538" i="33"/>
  <c r="I537" i="33"/>
  <c r="J537" i="33" s="1"/>
  <c r="G537" i="33"/>
  <c r="I536" i="33"/>
  <c r="G536" i="33"/>
  <c r="J536" i="33" s="1"/>
  <c r="I535" i="33"/>
  <c r="G535" i="33"/>
  <c r="J535" i="33" s="1"/>
  <c r="I534" i="33"/>
  <c r="G534" i="33"/>
  <c r="J534" i="33" s="1"/>
  <c r="I532" i="33"/>
  <c r="G532" i="33"/>
  <c r="J532" i="33" s="1"/>
  <c r="I531" i="33"/>
  <c r="G531" i="33"/>
  <c r="J531" i="33" s="1"/>
  <c r="I529" i="33"/>
  <c r="G529" i="33"/>
  <c r="J529" i="33" s="1"/>
  <c r="I528" i="33"/>
  <c r="G528" i="33"/>
  <c r="J528" i="33" s="1"/>
  <c r="I526" i="33"/>
  <c r="G526" i="33"/>
  <c r="J526" i="33" s="1"/>
  <c r="I525" i="33"/>
  <c r="G525" i="33"/>
  <c r="I524" i="33"/>
  <c r="G524" i="33"/>
  <c r="J524" i="33" s="1"/>
  <c r="I523" i="33"/>
  <c r="G523" i="33"/>
  <c r="J523" i="33" s="1"/>
  <c r="I522" i="33"/>
  <c r="G522" i="33"/>
  <c r="I521" i="33"/>
  <c r="G521" i="33"/>
  <c r="J521" i="33" s="1"/>
  <c r="I520" i="33"/>
  <c r="G520" i="33"/>
  <c r="I518" i="33"/>
  <c r="G518" i="33"/>
  <c r="I517" i="33"/>
  <c r="G517" i="33"/>
  <c r="I516" i="33"/>
  <c r="G516" i="33"/>
  <c r="J516" i="33" s="1"/>
  <c r="I515" i="33"/>
  <c r="G515" i="33"/>
  <c r="J515" i="33" s="1"/>
  <c r="I514" i="33"/>
  <c r="G514" i="33"/>
  <c r="J513" i="33"/>
  <c r="I513" i="33"/>
  <c r="G513" i="33"/>
  <c r="I512" i="33"/>
  <c r="G512" i="33"/>
  <c r="J512" i="33" s="1"/>
  <c r="I511" i="33"/>
  <c r="G511" i="33"/>
  <c r="I510" i="33"/>
  <c r="G510" i="33"/>
  <c r="J510" i="33" s="1"/>
  <c r="I509" i="33"/>
  <c r="G509" i="33"/>
  <c r="J509" i="33" s="1"/>
  <c r="I507" i="33"/>
  <c r="G507" i="33"/>
  <c r="J507" i="33" s="1"/>
  <c r="I506" i="33"/>
  <c r="G506" i="33"/>
  <c r="J506" i="33" s="1"/>
  <c r="I505" i="33"/>
  <c r="G505" i="33"/>
  <c r="I504" i="33"/>
  <c r="G504" i="33"/>
  <c r="I503" i="33"/>
  <c r="G503" i="33"/>
  <c r="I502" i="33"/>
  <c r="G502" i="33"/>
  <c r="J502" i="33" s="1"/>
  <c r="I501" i="33"/>
  <c r="G501" i="33"/>
  <c r="I500" i="33"/>
  <c r="G500" i="33"/>
  <c r="J499" i="33"/>
  <c r="I499" i="33"/>
  <c r="G499" i="33"/>
  <c r="I498" i="33"/>
  <c r="G498" i="33"/>
  <c r="J498" i="33" s="1"/>
  <c r="I497" i="33"/>
  <c r="G497" i="33"/>
  <c r="I496" i="33"/>
  <c r="G496" i="33"/>
  <c r="I495" i="33"/>
  <c r="G495" i="33"/>
  <c r="I494" i="33"/>
  <c r="G494" i="33"/>
  <c r="I493" i="33"/>
  <c r="G493" i="33"/>
  <c r="I492" i="33"/>
  <c r="G492" i="33"/>
  <c r="I491" i="33"/>
  <c r="G491" i="33"/>
  <c r="J491" i="33" s="1"/>
  <c r="J490" i="33"/>
  <c r="I490" i="33"/>
  <c r="G490" i="33"/>
  <c r="I489" i="33"/>
  <c r="G489" i="33"/>
  <c r="J489" i="33" s="1"/>
  <c r="J488" i="33"/>
  <c r="I488" i="33"/>
  <c r="G488" i="33"/>
  <c r="I486" i="33"/>
  <c r="G486" i="33"/>
  <c r="J486" i="33" s="1"/>
  <c r="I485" i="33"/>
  <c r="G485" i="33"/>
  <c r="J485" i="33" s="1"/>
  <c r="I484" i="33"/>
  <c r="G484" i="33"/>
  <c r="I483" i="33"/>
  <c r="G483" i="33"/>
  <c r="I482" i="33"/>
  <c r="G482" i="33"/>
  <c r="I481" i="33"/>
  <c r="G481" i="33"/>
  <c r="J481" i="33" s="1"/>
  <c r="I480" i="33"/>
  <c r="G480" i="33"/>
  <c r="I479" i="33"/>
  <c r="G479" i="33"/>
  <c r="J479" i="33" s="1"/>
  <c r="I478" i="33"/>
  <c r="G478" i="33"/>
  <c r="J478" i="33" s="1"/>
  <c r="I477" i="33"/>
  <c r="G477" i="33"/>
  <c r="I476" i="33"/>
  <c r="G476" i="33"/>
  <c r="I475" i="33"/>
  <c r="G475" i="33"/>
  <c r="I474" i="33"/>
  <c r="G474" i="33"/>
  <c r="I473" i="33"/>
  <c r="J473" i="33" s="1"/>
  <c r="G473" i="33"/>
  <c r="I472" i="33"/>
  <c r="G472" i="33"/>
  <c r="I471" i="33"/>
  <c r="J471" i="33" s="1"/>
  <c r="G471" i="33"/>
  <c r="I470" i="33"/>
  <c r="G470" i="33"/>
  <c r="J470" i="33" s="1"/>
  <c r="I469" i="33"/>
  <c r="G469" i="33"/>
  <c r="I468" i="33"/>
  <c r="J468" i="33" s="1"/>
  <c r="G468" i="33"/>
  <c r="I466" i="33"/>
  <c r="G466" i="33"/>
  <c r="J466" i="33" s="1"/>
  <c r="J465" i="33"/>
  <c r="I465" i="33"/>
  <c r="G465" i="33"/>
  <c r="I464" i="33"/>
  <c r="G464" i="33"/>
  <c r="I463" i="33"/>
  <c r="G463" i="33"/>
  <c r="I462" i="33"/>
  <c r="G462" i="33"/>
  <c r="I461" i="33"/>
  <c r="G461" i="33"/>
  <c r="J461" i="33" s="1"/>
  <c r="I460" i="33"/>
  <c r="G460" i="33"/>
  <c r="I459" i="33"/>
  <c r="G459" i="33"/>
  <c r="I458" i="33"/>
  <c r="G458" i="33"/>
  <c r="I457" i="33"/>
  <c r="G457" i="33"/>
  <c r="I456" i="33"/>
  <c r="G456" i="33"/>
  <c r="I455" i="33"/>
  <c r="G455" i="33"/>
  <c r="I453" i="33"/>
  <c r="G453" i="33"/>
  <c r="I452" i="33"/>
  <c r="G452" i="33"/>
  <c r="J452" i="33" s="1"/>
  <c r="I451" i="33"/>
  <c r="G451" i="33"/>
  <c r="I450" i="33"/>
  <c r="G450" i="33"/>
  <c r="J449" i="33"/>
  <c r="I449" i="33"/>
  <c r="G449" i="33"/>
  <c r="I448" i="33"/>
  <c r="G448" i="33"/>
  <c r="J448" i="33" s="1"/>
  <c r="I447" i="33"/>
  <c r="G447" i="33"/>
  <c r="I446" i="33"/>
  <c r="G446" i="33"/>
  <c r="I445" i="33"/>
  <c r="G445" i="33"/>
  <c r="I444" i="33"/>
  <c r="G444" i="33"/>
  <c r="I443" i="33"/>
  <c r="G443" i="33"/>
  <c r="I442" i="33"/>
  <c r="J442" i="33" s="1"/>
  <c r="G442" i="33"/>
  <c r="I440" i="33"/>
  <c r="G440" i="33"/>
  <c r="J440" i="33" s="1"/>
  <c r="I439" i="33"/>
  <c r="G439" i="33"/>
  <c r="I438" i="33"/>
  <c r="J438" i="33" s="1"/>
  <c r="G438" i="33"/>
  <c r="I437" i="33"/>
  <c r="G437" i="33"/>
  <c r="J437" i="33" s="1"/>
  <c r="I436" i="33"/>
  <c r="G436" i="33"/>
  <c r="I435" i="33"/>
  <c r="G435" i="33"/>
  <c r="I434" i="33"/>
  <c r="J434" i="33" s="1"/>
  <c r="G434" i="33"/>
  <c r="I433" i="33"/>
  <c r="G433" i="33"/>
  <c r="J432" i="33"/>
  <c r="I432" i="33"/>
  <c r="G432" i="33"/>
  <c r="I431" i="33"/>
  <c r="G431" i="33"/>
  <c r="J431" i="33" s="1"/>
  <c r="I430" i="33"/>
  <c r="G430" i="33"/>
  <c r="I429" i="33"/>
  <c r="G429" i="33"/>
  <c r="I428" i="33"/>
  <c r="G428" i="33"/>
  <c r="I427" i="33"/>
  <c r="J427" i="33" s="1"/>
  <c r="G427" i="33"/>
  <c r="I426" i="33"/>
  <c r="G426" i="33"/>
  <c r="I425" i="33"/>
  <c r="G425" i="33"/>
  <c r="I424" i="33"/>
  <c r="G424" i="33"/>
  <c r="J424" i="33" s="1"/>
  <c r="I423" i="33"/>
  <c r="G423" i="33"/>
  <c r="I422" i="33"/>
  <c r="G422" i="33"/>
  <c r="J422" i="33" s="1"/>
  <c r="I421" i="33"/>
  <c r="G421" i="33"/>
  <c r="I420" i="33"/>
  <c r="G420" i="33"/>
  <c r="J420" i="33" s="1"/>
  <c r="I419" i="33"/>
  <c r="G419" i="33"/>
  <c r="I417" i="33"/>
  <c r="G417" i="33"/>
  <c r="J416" i="33"/>
  <c r="I416" i="33"/>
  <c r="G416" i="33"/>
  <c r="J415" i="33"/>
  <c r="I415" i="33"/>
  <c r="G415" i="33"/>
  <c r="I414" i="33"/>
  <c r="G414" i="33"/>
  <c r="J414" i="33" s="1"/>
  <c r="I413" i="33"/>
  <c r="G413" i="33"/>
  <c r="I412" i="33"/>
  <c r="G412" i="33"/>
  <c r="I411" i="33"/>
  <c r="G411" i="33"/>
  <c r="I410" i="33"/>
  <c r="G410" i="33"/>
  <c r="I409" i="33"/>
  <c r="G409" i="33"/>
  <c r="J409" i="33" s="1"/>
  <c r="I408" i="33"/>
  <c r="G408" i="33"/>
  <c r="I407" i="33"/>
  <c r="G407" i="33"/>
  <c r="I406" i="33"/>
  <c r="G406" i="33"/>
  <c r="I405" i="33"/>
  <c r="G405" i="33"/>
  <c r="I404" i="33"/>
  <c r="J404" i="33" s="1"/>
  <c r="G404" i="33"/>
  <c r="I403" i="33"/>
  <c r="G403" i="33"/>
  <c r="I402" i="33"/>
  <c r="G402" i="33"/>
  <c r="J402" i="33" s="1"/>
  <c r="I401" i="33"/>
  <c r="G401" i="33"/>
  <c r="J401" i="33" s="1"/>
  <c r="I399" i="33"/>
  <c r="G399" i="33"/>
  <c r="I398" i="33"/>
  <c r="G398" i="33"/>
  <c r="I397" i="33"/>
  <c r="G397" i="33"/>
  <c r="I396" i="33"/>
  <c r="G396" i="33"/>
  <c r="J396" i="33" s="1"/>
  <c r="I395" i="33"/>
  <c r="G395" i="33"/>
  <c r="I394" i="33"/>
  <c r="G394" i="33"/>
  <c r="J394" i="33" s="1"/>
  <c r="J393" i="33"/>
  <c r="I393" i="33"/>
  <c r="G393" i="33"/>
  <c r="I392" i="33"/>
  <c r="G392" i="33"/>
  <c r="I391" i="33"/>
  <c r="G391" i="33"/>
  <c r="J391" i="33" s="1"/>
  <c r="I390" i="33"/>
  <c r="G390" i="33"/>
  <c r="J390" i="33" s="1"/>
  <c r="I389" i="33"/>
  <c r="G389" i="33"/>
  <c r="I388" i="33"/>
  <c r="G388" i="33"/>
  <c r="I387" i="33"/>
  <c r="G387" i="33"/>
  <c r="I386" i="33"/>
  <c r="G386" i="33"/>
  <c r="I385" i="33"/>
  <c r="G385" i="33"/>
  <c r="I384" i="33"/>
  <c r="G384" i="33"/>
  <c r="I383" i="33"/>
  <c r="G383" i="33"/>
  <c r="I382" i="33"/>
  <c r="G382" i="33"/>
  <c r="J382" i="33" s="1"/>
  <c r="I380" i="33"/>
  <c r="G380" i="33"/>
  <c r="J379" i="33"/>
  <c r="I379" i="33"/>
  <c r="G379" i="33"/>
  <c r="I378" i="33"/>
  <c r="G378" i="33"/>
  <c r="J378" i="33" s="1"/>
  <c r="I377" i="33"/>
  <c r="G377" i="33"/>
  <c r="J377" i="33" s="1"/>
  <c r="I376" i="33"/>
  <c r="G376" i="33"/>
  <c r="I375" i="33"/>
  <c r="G375" i="33"/>
  <c r="I374" i="33"/>
  <c r="G374" i="33"/>
  <c r="I373" i="33"/>
  <c r="G373" i="33"/>
  <c r="I372" i="33"/>
  <c r="G372" i="33"/>
  <c r="J372" i="33" s="1"/>
  <c r="I371" i="33"/>
  <c r="G371" i="33"/>
  <c r="J371" i="33" s="1"/>
  <c r="I370" i="33"/>
  <c r="G370" i="33"/>
  <c r="I369" i="33"/>
  <c r="G369" i="33"/>
  <c r="I368" i="33"/>
  <c r="G368" i="33"/>
  <c r="I367" i="33"/>
  <c r="G367" i="33"/>
  <c r="I366" i="33"/>
  <c r="G366" i="33"/>
  <c r="I365" i="33"/>
  <c r="G365" i="33"/>
  <c r="J365" i="33" s="1"/>
  <c r="I364" i="33"/>
  <c r="G364" i="33"/>
  <c r="I363" i="33"/>
  <c r="G363" i="33"/>
  <c r="I362" i="33"/>
  <c r="G362" i="33"/>
  <c r="I361" i="33"/>
  <c r="G361" i="33"/>
  <c r="I360" i="33"/>
  <c r="G360" i="33"/>
  <c r="I359" i="33"/>
  <c r="G359" i="33"/>
  <c r="I358" i="33"/>
  <c r="G358" i="33"/>
  <c r="J358" i="33" s="1"/>
  <c r="I357" i="33"/>
  <c r="G357" i="33"/>
  <c r="I355" i="33"/>
  <c r="G355" i="33"/>
  <c r="J354" i="33"/>
  <c r="I354" i="33"/>
  <c r="G354" i="33"/>
  <c r="I353" i="33"/>
  <c r="G353" i="33"/>
  <c r="J353" i="33" s="1"/>
  <c r="I352" i="33"/>
  <c r="G352" i="33"/>
  <c r="I351" i="33"/>
  <c r="G351" i="33"/>
  <c r="I350" i="33"/>
  <c r="G350" i="33"/>
  <c r="I349" i="33"/>
  <c r="J349" i="33" s="1"/>
  <c r="G349" i="33"/>
  <c r="I348" i="33"/>
  <c r="G348" i="33"/>
  <c r="I347" i="33"/>
  <c r="G347" i="33"/>
  <c r="J347" i="33" s="1"/>
  <c r="I346" i="33"/>
  <c r="G346" i="33"/>
  <c r="I345" i="33"/>
  <c r="G345" i="33"/>
  <c r="I344" i="33"/>
  <c r="G344" i="33"/>
  <c r="I343" i="33"/>
  <c r="G343" i="33"/>
  <c r="I342" i="33"/>
  <c r="G342" i="33"/>
  <c r="I341" i="33"/>
  <c r="G341" i="33"/>
  <c r="I340" i="33"/>
  <c r="G340" i="33"/>
  <c r="I339" i="33"/>
  <c r="G339" i="33"/>
  <c r="J339" i="33" s="1"/>
  <c r="I338" i="33"/>
  <c r="G338" i="33"/>
  <c r="I337" i="33"/>
  <c r="G337" i="33"/>
  <c r="I336" i="33"/>
  <c r="G336" i="33"/>
  <c r="I335" i="33"/>
  <c r="G335" i="33"/>
  <c r="I334" i="33"/>
  <c r="J334" i="33" s="1"/>
  <c r="G334" i="33"/>
  <c r="I333" i="33"/>
  <c r="G333" i="33"/>
  <c r="J333" i="33" s="1"/>
  <c r="I332" i="33"/>
  <c r="G332" i="33"/>
  <c r="I331" i="33"/>
  <c r="G331" i="33"/>
  <c r="I330" i="33"/>
  <c r="G330" i="33"/>
  <c r="J330" i="33" s="1"/>
  <c r="I328" i="33"/>
  <c r="G328" i="33"/>
  <c r="J328" i="33" s="1"/>
  <c r="I327" i="33"/>
  <c r="G327" i="33"/>
  <c r="I326" i="33"/>
  <c r="G326" i="33"/>
  <c r="J326" i="33" s="1"/>
  <c r="I325" i="33"/>
  <c r="G325" i="33"/>
  <c r="I324" i="33"/>
  <c r="G324" i="33"/>
  <c r="I323" i="33"/>
  <c r="G323" i="33"/>
  <c r="I322" i="33"/>
  <c r="G322" i="33"/>
  <c r="I321" i="33"/>
  <c r="G321" i="33"/>
  <c r="I320" i="33"/>
  <c r="J320" i="33" s="1"/>
  <c r="G320" i="33"/>
  <c r="I319" i="33"/>
  <c r="G319" i="33"/>
  <c r="I318" i="33"/>
  <c r="G318" i="33"/>
  <c r="I317" i="33"/>
  <c r="G317" i="33"/>
  <c r="I316" i="33"/>
  <c r="J316" i="33" s="1"/>
  <c r="G316" i="33"/>
  <c r="I315" i="33"/>
  <c r="G315" i="33"/>
  <c r="I314" i="33"/>
  <c r="G314" i="33"/>
  <c r="I313" i="33"/>
  <c r="G313" i="33"/>
  <c r="I312" i="33"/>
  <c r="G312" i="33"/>
  <c r="J312" i="33" s="1"/>
  <c r="I311" i="33"/>
  <c r="G311" i="33"/>
  <c r="J311" i="33" s="1"/>
  <c r="I310" i="33"/>
  <c r="G310" i="33"/>
  <c r="I309" i="33"/>
  <c r="G309" i="33"/>
  <c r="I308" i="33"/>
  <c r="J308" i="33" s="1"/>
  <c r="G308" i="33"/>
  <c r="I307" i="33"/>
  <c r="G307" i="33"/>
  <c r="I306" i="33"/>
  <c r="G306" i="33"/>
  <c r="J306" i="33" s="1"/>
  <c r="I305" i="33"/>
  <c r="G305" i="33"/>
  <c r="J305" i="33" s="1"/>
  <c r="I304" i="33"/>
  <c r="G304" i="33"/>
  <c r="J304" i="33" s="1"/>
  <c r="I303" i="33"/>
  <c r="G303" i="33"/>
  <c r="J303" i="33" s="1"/>
  <c r="J299" i="33"/>
  <c r="I299" i="33"/>
  <c r="G299" i="33"/>
  <c r="I298" i="33"/>
  <c r="G298" i="33"/>
  <c r="J298" i="33" s="1"/>
  <c r="I297" i="33"/>
  <c r="G297" i="33"/>
  <c r="J296" i="33"/>
  <c r="I296" i="33"/>
  <c r="G296" i="33"/>
  <c r="I294" i="33"/>
  <c r="G294" i="33"/>
  <c r="J294" i="33" s="1"/>
  <c r="I293" i="33"/>
  <c r="J293" i="33" s="1"/>
  <c r="G293" i="33"/>
  <c r="I292" i="33"/>
  <c r="G292" i="33"/>
  <c r="J292" i="33" s="1"/>
  <c r="I291" i="33"/>
  <c r="G291" i="33"/>
  <c r="J291" i="33" s="1"/>
  <c r="I289" i="33"/>
  <c r="G289" i="33"/>
  <c r="I288" i="33"/>
  <c r="G288" i="33"/>
  <c r="I287" i="33"/>
  <c r="G287" i="33"/>
  <c r="I286" i="33"/>
  <c r="G286" i="33"/>
  <c r="I284" i="33"/>
  <c r="G284" i="33"/>
  <c r="I283" i="33"/>
  <c r="G283" i="33"/>
  <c r="J283" i="33" s="1"/>
  <c r="I282" i="33"/>
  <c r="G282" i="33"/>
  <c r="J282" i="33" s="1"/>
  <c r="I281" i="33"/>
  <c r="G281" i="33"/>
  <c r="J281" i="33" s="1"/>
  <c r="I279" i="33"/>
  <c r="G279" i="33"/>
  <c r="J279" i="33" s="1"/>
  <c r="I278" i="33"/>
  <c r="G278" i="33"/>
  <c r="J278" i="33" s="1"/>
  <c r="I277" i="33"/>
  <c r="G277" i="33"/>
  <c r="J275" i="33"/>
  <c r="I275" i="33"/>
  <c r="G275" i="33"/>
  <c r="I274" i="33"/>
  <c r="G274" i="33"/>
  <c r="J274" i="33" s="1"/>
  <c r="I273" i="33"/>
  <c r="G273" i="33"/>
  <c r="I271" i="33"/>
  <c r="G271" i="33"/>
  <c r="J271" i="33" s="1"/>
  <c r="I270" i="33"/>
  <c r="G270" i="33"/>
  <c r="J270" i="33" s="1"/>
  <c r="I269" i="33"/>
  <c r="G269" i="33"/>
  <c r="I266" i="33"/>
  <c r="G266" i="33"/>
  <c r="I265" i="33"/>
  <c r="G265" i="33"/>
  <c r="J265" i="33" s="1"/>
  <c r="I264" i="33"/>
  <c r="G264" i="33"/>
  <c r="I262" i="33"/>
  <c r="G262" i="33"/>
  <c r="J262" i="33" s="1"/>
  <c r="I261" i="33"/>
  <c r="G261" i="33"/>
  <c r="J261" i="33" s="1"/>
  <c r="I260" i="33"/>
  <c r="G260" i="33"/>
  <c r="J260" i="33" s="1"/>
  <c r="I258" i="33"/>
  <c r="G258" i="33"/>
  <c r="J258" i="33" s="1"/>
  <c r="I257" i="33"/>
  <c r="G257" i="33"/>
  <c r="J257" i="33" s="1"/>
  <c r="I256" i="33"/>
  <c r="G256" i="33"/>
  <c r="I248" i="33"/>
  <c r="G248" i="33"/>
  <c r="I247" i="33"/>
  <c r="G247" i="33"/>
  <c r="J247" i="33" s="1"/>
  <c r="I246" i="33"/>
  <c r="G246" i="33"/>
  <c r="I245" i="33"/>
  <c r="G245" i="33"/>
  <c r="J245" i="33" s="1"/>
  <c r="I244" i="33"/>
  <c r="G244" i="33"/>
  <c r="J244" i="33" s="1"/>
  <c r="I243" i="33"/>
  <c r="G243" i="33"/>
  <c r="I242" i="33"/>
  <c r="F242" i="33"/>
  <c r="G242" i="33" s="1"/>
  <c r="I241" i="33"/>
  <c r="F241" i="33"/>
  <c r="G241" i="33" s="1"/>
  <c r="I240" i="33"/>
  <c r="F240" i="33"/>
  <c r="G240" i="33" s="1"/>
  <c r="J240" i="33" s="1"/>
  <c r="I239" i="33"/>
  <c r="F239" i="33"/>
  <c r="G239" i="33" s="1"/>
  <c r="J239" i="33" s="1"/>
  <c r="I238" i="33"/>
  <c r="G238" i="33"/>
  <c r="I237" i="33"/>
  <c r="G237" i="33"/>
  <c r="I236" i="33"/>
  <c r="G236" i="33"/>
  <c r="I235" i="33"/>
  <c r="G235" i="33"/>
  <c r="J235" i="33" s="1"/>
  <c r="I234" i="33"/>
  <c r="G234" i="33"/>
  <c r="I230" i="33"/>
  <c r="G230" i="33"/>
  <c r="I229" i="33"/>
  <c r="J229" i="33" s="1"/>
  <c r="G229" i="33"/>
  <c r="I228" i="33"/>
  <c r="G228" i="33"/>
  <c r="J228" i="33" s="1"/>
  <c r="I227" i="33"/>
  <c r="G227" i="33"/>
  <c r="J227" i="33" s="1"/>
  <c r="I226" i="33"/>
  <c r="G226" i="33"/>
  <c r="J226" i="33" s="1"/>
  <c r="J225" i="33"/>
  <c r="I225" i="33"/>
  <c r="G225" i="33"/>
  <c r="I224" i="33"/>
  <c r="G224" i="33"/>
  <c r="J224" i="33" s="1"/>
  <c r="I223" i="33"/>
  <c r="G223" i="33"/>
  <c r="I222" i="33"/>
  <c r="G222" i="33"/>
  <c r="J222" i="33" s="1"/>
  <c r="I221" i="33"/>
  <c r="G221" i="33"/>
  <c r="J221" i="33" s="1"/>
  <c r="I220" i="33"/>
  <c r="G220" i="33"/>
  <c r="I219" i="33"/>
  <c r="G219" i="33"/>
  <c r="I218" i="33"/>
  <c r="G218" i="33"/>
  <c r="I217" i="33"/>
  <c r="G217" i="33"/>
  <c r="J217" i="33" s="1"/>
  <c r="I216" i="33"/>
  <c r="G216" i="33"/>
  <c r="J216" i="33" s="1"/>
  <c r="I215" i="33"/>
  <c r="G215" i="33"/>
  <c r="J215" i="33" s="1"/>
  <c r="I214" i="33"/>
  <c r="G214" i="33"/>
  <c r="I213" i="33"/>
  <c r="G213" i="33"/>
  <c r="J213" i="33" s="1"/>
  <c r="I212" i="33"/>
  <c r="G212" i="33"/>
  <c r="J212" i="33" s="1"/>
  <c r="I211" i="33"/>
  <c r="G211" i="33"/>
  <c r="J211" i="33" s="1"/>
  <c r="I210" i="33"/>
  <c r="G210" i="33"/>
  <c r="J210" i="33" s="1"/>
  <c r="I209" i="33"/>
  <c r="J209" i="33" s="1"/>
  <c r="G209" i="33"/>
  <c r="I207" i="33"/>
  <c r="G207" i="33"/>
  <c r="J207" i="33" s="1"/>
  <c r="I206" i="33"/>
  <c r="G206" i="33"/>
  <c r="I205" i="33"/>
  <c r="G205" i="33"/>
  <c r="I204" i="33"/>
  <c r="G204" i="33"/>
  <c r="I203" i="33"/>
  <c r="G203" i="33"/>
  <c r="I202" i="33"/>
  <c r="G202" i="33"/>
  <c r="I201" i="33"/>
  <c r="G201" i="33"/>
  <c r="I200" i="33"/>
  <c r="G200" i="33"/>
  <c r="I199" i="33"/>
  <c r="G199" i="33"/>
  <c r="J199" i="33" s="1"/>
  <c r="I198" i="33"/>
  <c r="G198" i="33"/>
  <c r="I197" i="33"/>
  <c r="G197" i="33"/>
  <c r="J197" i="33" s="1"/>
  <c r="I196" i="33"/>
  <c r="G196" i="33"/>
  <c r="J196" i="33" s="1"/>
  <c r="I194" i="33"/>
  <c r="G194" i="33"/>
  <c r="J194" i="33" s="1"/>
  <c r="J193" i="33"/>
  <c r="I193" i="33"/>
  <c r="G193" i="33"/>
  <c r="I192" i="33"/>
  <c r="G192" i="33"/>
  <c r="I191" i="33"/>
  <c r="G191" i="33"/>
  <c r="J190" i="33"/>
  <c r="I190" i="33"/>
  <c r="G190" i="33"/>
  <c r="I189" i="33"/>
  <c r="G189" i="33"/>
  <c r="J189" i="33" s="1"/>
  <c r="I188" i="33"/>
  <c r="G188" i="33"/>
  <c r="I187" i="33"/>
  <c r="G187" i="33"/>
  <c r="I186" i="33"/>
  <c r="G186" i="33"/>
  <c r="I185" i="33"/>
  <c r="J185" i="33" s="1"/>
  <c r="G185" i="33"/>
  <c r="I184" i="33"/>
  <c r="G184" i="33"/>
  <c r="I183" i="33"/>
  <c r="G183" i="33"/>
  <c r="J183" i="33" s="1"/>
  <c r="I182" i="33"/>
  <c r="G182" i="33"/>
  <c r="J182" i="33" s="1"/>
  <c r="I181" i="33"/>
  <c r="G181" i="33"/>
  <c r="I180" i="33"/>
  <c r="G180" i="33"/>
  <c r="I179" i="33"/>
  <c r="G179" i="33"/>
  <c r="I177" i="33"/>
  <c r="G177" i="33"/>
  <c r="J177" i="33" s="1"/>
  <c r="I176" i="33"/>
  <c r="J176" i="33" s="1"/>
  <c r="G176" i="33"/>
  <c r="I175" i="33"/>
  <c r="G175" i="33"/>
  <c r="J175" i="33" s="1"/>
  <c r="J174" i="33"/>
  <c r="I174" i="33"/>
  <c r="G174" i="33"/>
  <c r="J173" i="33"/>
  <c r="I173" i="33"/>
  <c r="G173" i="33"/>
  <c r="I172" i="33"/>
  <c r="G172" i="33"/>
  <c r="J172" i="33" s="1"/>
  <c r="I171" i="33"/>
  <c r="J171" i="33" s="1"/>
  <c r="G171" i="33"/>
  <c r="I170" i="33"/>
  <c r="G170" i="33"/>
  <c r="J170" i="33" s="1"/>
  <c r="I169" i="33"/>
  <c r="J169" i="33" s="1"/>
  <c r="G169" i="33"/>
  <c r="I168" i="33"/>
  <c r="G168" i="33"/>
  <c r="I167" i="33"/>
  <c r="G167" i="33"/>
  <c r="J167" i="33" s="1"/>
  <c r="I166" i="33"/>
  <c r="G166" i="33"/>
  <c r="J166" i="33" s="1"/>
  <c r="I165" i="33"/>
  <c r="G165" i="33"/>
  <c r="J165" i="33" s="1"/>
  <c r="I164" i="33"/>
  <c r="G164" i="33"/>
  <c r="I163" i="33"/>
  <c r="G163" i="33"/>
  <c r="I161" i="33"/>
  <c r="G161" i="33"/>
  <c r="I160" i="33"/>
  <c r="G160" i="33"/>
  <c r="J160" i="33" s="1"/>
  <c r="I159" i="33"/>
  <c r="J159" i="33" s="1"/>
  <c r="G159" i="33"/>
  <c r="I158" i="33"/>
  <c r="G158" i="33"/>
  <c r="J158" i="33" s="1"/>
  <c r="I157" i="33"/>
  <c r="J157" i="33" s="1"/>
  <c r="G157" i="33"/>
  <c r="I156" i="33"/>
  <c r="G156" i="33"/>
  <c r="I155" i="33"/>
  <c r="G155" i="33"/>
  <c r="J155" i="33" s="1"/>
  <c r="I154" i="33"/>
  <c r="G154" i="33"/>
  <c r="I153" i="33"/>
  <c r="G153" i="33"/>
  <c r="J153" i="33" s="1"/>
  <c r="I152" i="33"/>
  <c r="G152" i="33"/>
  <c r="J152" i="33" s="1"/>
  <c r="I151" i="33"/>
  <c r="J151" i="33" s="1"/>
  <c r="G151" i="33"/>
  <c r="J150" i="33"/>
  <c r="I150" i="33"/>
  <c r="G150" i="33"/>
  <c r="I149" i="33"/>
  <c r="G149" i="33"/>
  <c r="J149" i="33" s="1"/>
  <c r="I148" i="33"/>
  <c r="G148" i="33"/>
  <c r="J148" i="33" s="1"/>
  <c r="I147" i="33"/>
  <c r="G147" i="33"/>
  <c r="I146" i="33"/>
  <c r="G146" i="33"/>
  <c r="J146" i="33" s="1"/>
  <c r="I145" i="33"/>
  <c r="G145" i="33"/>
  <c r="I143" i="33"/>
  <c r="G143" i="33"/>
  <c r="I142" i="33"/>
  <c r="J142" i="33" s="1"/>
  <c r="G142" i="33"/>
  <c r="I141" i="33"/>
  <c r="G141" i="33"/>
  <c r="J141" i="33" s="1"/>
  <c r="I140" i="33"/>
  <c r="G140" i="33"/>
  <c r="I139" i="33"/>
  <c r="G139" i="33"/>
  <c r="I138" i="33"/>
  <c r="G138" i="33"/>
  <c r="J138" i="33" s="1"/>
  <c r="I137" i="33"/>
  <c r="G137" i="33"/>
  <c r="J137" i="33" s="1"/>
  <c r="I136" i="33"/>
  <c r="G136" i="33"/>
  <c r="J136" i="33" s="1"/>
  <c r="I135" i="33"/>
  <c r="G135" i="33"/>
  <c r="I134" i="33"/>
  <c r="G134" i="33"/>
  <c r="I133" i="33"/>
  <c r="J133" i="33" s="1"/>
  <c r="G133" i="33"/>
  <c r="I132" i="33"/>
  <c r="G132" i="33"/>
  <c r="J132" i="33" s="1"/>
  <c r="I131" i="33"/>
  <c r="G131" i="33"/>
  <c r="J131" i="33" s="1"/>
  <c r="I129" i="33"/>
  <c r="G129" i="33"/>
  <c r="J129" i="33" s="1"/>
  <c r="I128" i="33"/>
  <c r="G128" i="33"/>
  <c r="I127" i="33"/>
  <c r="G127" i="33"/>
  <c r="J127" i="33" s="1"/>
  <c r="I126" i="33"/>
  <c r="G126" i="33"/>
  <c r="I125" i="33"/>
  <c r="G125" i="33"/>
  <c r="J125" i="33" s="1"/>
  <c r="I124" i="33"/>
  <c r="G124" i="33"/>
  <c r="J124" i="33" s="1"/>
  <c r="I123" i="33"/>
  <c r="G123" i="33"/>
  <c r="J123" i="33" s="1"/>
  <c r="J122" i="33"/>
  <c r="I122" i="33"/>
  <c r="G122" i="33"/>
  <c r="I121" i="33"/>
  <c r="G121" i="33"/>
  <c r="J121" i="33" s="1"/>
  <c r="I120" i="33"/>
  <c r="J120" i="33" s="1"/>
  <c r="G120" i="33"/>
  <c r="I119" i="33"/>
  <c r="G119" i="33"/>
  <c r="J119" i="33" s="1"/>
  <c r="I118" i="33"/>
  <c r="G118" i="33"/>
  <c r="J118" i="33" s="1"/>
  <c r="I117" i="33"/>
  <c r="J117" i="33" s="1"/>
  <c r="G117" i="33"/>
  <c r="I116" i="33"/>
  <c r="G116" i="33"/>
  <c r="I115" i="33"/>
  <c r="G115" i="33"/>
  <c r="J115" i="33" s="1"/>
  <c r="I113" i="33"/>
  <c r="G113" i="33"/>
  <c r="I112" i="33"/>
  <c r="G112" i="33"/>
  <c r="J112" i="33" s="1"/>
  <c r="I111" i="33"/>
  <c r="G111" i="33"/>
  <c r="J111" i="33" s="1"/>
  <c r="I110" i="33"/>
  <c r="G110" i="33"/>
  <c r="I109" i="33"/>
  <c r="G109" i="33"/>
  <c r="J109" i="33" s="1"/>
  <c r="I108" i="33"/>
  <c r="G108" i="33"/>
  <c r="I107" i="33"/>
  <c r="G107" i="33"/>
  <c r="J107" i="33" s="1"/>
  <c r="I106" i="33"/>
  <c r="G106" i="33"/>
  <c r="J106" i="33" s="1"/>
  <c r="I105" i="33"/>
  <c r="G105" i="33"/>
  <c r="J105" i="33" s="1"/>
  <c r="I104" i="33"/>
  <c r="G104" i="33"/>
  <c r="J104" i="33" s="1"/>
  <c r="I103" i="33"/>
  <c r="J103" i="33" s="1"/>
  <c r="G103" i="33"/>
  <c r="I102" i="33"/>
  <c r="G102" i="33"/>
  <c r="J102" i="33" s="1"/>
  <c r="I101" i="33"/>
  <c r="G101" i="33"/>
  <c r="I100" i="33"/>
  <c r="G100" i="33"/>
  <c r="I99" i="33"/>
  <c r="J99" i="33" s="1"/>
  <c r="G99" i="33"/>
  <c r="I98" i="33"/>
  <c r="G98" i="33"/>
  <c r="I97" i="33"/>
  <c r="G97" i="33"/>
  <c r="I96" i="33"/>
  <c r="G96" i="33"/>
  <c r="I95" i="33"/>
  <c r="G95" i="33"/>
  <c r="J95" i="33" s="1"/>
  <c r="I94" i="33"/>
  <c r="G94" i="33"/>
  <c r="I93" i="33"/>
  <c r="G93" i="33"/>
  <c r="I92" i="33"/>
  <c r="G92" i="33"/>
  <c r="J92" i="33" s="1"/>
  <c r="I91" i="33"/>
  <c r="F91" i="33"/>
  <c r="G91" i="33" s="1"/>
  <c r="I90" i="33"/>
  <c r="G90" i="33"/>
  <c r="J90" i="33" s="1"/>
  <c r="I89" i="33"/>
  <c r="G89" i="33"/>
  <c r="I84" i="33"/>
  <c r="G84" i="33"/>
  <c r="I83" i="33"/>
  <c r="G83" i="33"/>
  <c r="J83" i="33" s="1"/>
  <c r="I82" i="33"/>
  <c r="G82" i="33"/>
  <c r="J82" i="33" s="1"/>
  <c r="I81" i="33"/>
  <c r="J81" i="33" s="1"/>
  <c r="G81" i="33"/>
  <c r="I80" i="33"/>
  <c r="G80" i="33"/>
  <c r="J80" i="33" s="1"/>
  <c r="J79" i="33"/>
  <c r="I79" i="33"/>
  <c r="G79" i="33"/>
  <c r="I78" i="33"/>
  <c r="G78" i="33"/>
  <c r="J78" i="33" s="1"/>
  <c r="I75" i="33"/>
  <c r="G75" i="33"/>
  <c r="J75" i="33" s="1"/>
  <c r="I74" i="33"/>
  <c r="G74" i="33"/>
  <c r="I73" i="33"/>
  <c r="G73" i="33"/>
  <c r="I72" i="33"/>
  <c r="J72" i="33" s="1"/>
  <c r="G72" i="33"/>
  <c r="I71" i="33"/>
  <c r="G71" i="33"/>
  <c r="I70" i="33"/>
  <c r="G70" i="33"/>
  <c r="J70" i="33" s="1"/>
  <c r="I69" i="33"/>
  <c r="G69" i="33"/>
  <c r="J69" i="33" s="1"/>
  <c r="I68" i="33"/>
  <c r="G68" i="33"/>
  <c r="I67" i="33"/>
  <c r="G67" i="33"/>
  <c r="I66" i="33"/>
  <c r="G66" i="33"/>
  <c r="I65" i="33"/>
  <c r="G65" i="33"/>
  <c r="J65" i="33" s="1"/>
  <c r="I64" i="33"/>
  <c r="G64" i="33"/>
  <c r="I63" i="33"/>
  <c r="G63" i="33"/>
  <c r="J63" i="33" s="1"/>
  <c r="I62" i="33"/>
  <c r="J62" i="33" s="1"/>
  <c r="G62" i="33"/>
  <c r="I61" i="33"/>
  <c r="G61" i="33"/>
  <c r="I60" i="33"/>
  <c r="G60" i="33"/>
  <c r="J60" i="33" s="1"/>
  <c r="I59" i="33"/>
  <c r="G59" i="33"/>
  <c r="J59" i="33" s="1"/>
  <c r="I58" i="33"/>
  <c r="G58" i="33"/>
  <c r="I57" i="33"/>
  <c r="G57" i="33"/>
  <c r="J57" i="33" s="1"/>
  <c r="I56" i="33"/>
  <c r="G56" i="33"/>
  <c r="I55" i="33"/>
  <c r="G55" i="33"/>
  <c r="I54" i="33"/>
  <c r="G54" i="33"/>
  <c r="J54" i="33" s="1"/>
  <c r="I53" i="33"/>
  <c r="G53" i="33"/>
  <c r="I52" i="33"/>
  <c r="G52" i="33"/>
  <c r="J52" i="33" s="1"/>
  <c r="I51" i="33"/>
  <c r="J51" i="33" s="1"/>
  <c r="G51" i="33"/>
  <c r="I50" i="33"/>
  <c r="G50" i="33"/>
  <c r="J50" i="33" s="1"/>
  <c r="I49" i="33"/>
  <c r="G49" i="33"/>
  <c r="I48" i="33"/>
  <c r="G48" i="33"/>
  <c r="I47" i="33"/>
  <c r="G47" i="33"/>
  <c r="J47" i="33" s="1"/>
  <c r="I46" i="33"/>
  <c r="G46" i="33"/>
  <c r="I45" i="33"/>
  <c r="J45" i="33" s="1"/>
  <c r="G45" i="33"/>
  <c r="I44" i="33"/>
  <c r="G44" i="33"/>
  <c r="J44" i="33" s="1"/>
  <c r="I43" i="33"/>
  <c r="G43" i="33"/>
  <c r="J43" i="33" s="1"/>
  <c r="I42" i="33"/>
  <c r="G42" i="33"/>
  <c r="I41" i="33"/>
  <c r="G41" i="33"/>
  <c r="J41" i="33" s="1"/>
  <c r="I40" i="33"/>
  <c r="G40" i="33"/>
  <c r="I39" i="33"/>
  <c r="G39" i="33"/>
  <c r="I38" i="33"/>
  <c r="G38" i="33"/>
  <c r="J38" i="33" s="1"/>
  <c r="I37" i="33"/>
  <c r="G37" i="33"/>
  <c r="J37" i="33" s="1"/>
  <c r="I36" i="33"/>
  <c r="G36" i="33"/>
  <c r="I35" i="33"/>
  <c r="G35" i="33"/>
  <c r="J35" i="33" s="1"/>
  <c r="I34" i="33"/>
  <c r="J34" i="33" s="1"/>
  <c r="G34" i="33"/>
  <c r="I33" i="33"/>
  <c r="G33" i="33"/>
  <c r="I31" i="33"/>
  <c r="G31" i="33"/>
  <c r="J31" i="33" s="1"/>
  <c r="I30" i="33"/>
  <c r="G30" i="33"/>
  <c r="J30" i="33" s="1"/>
  <c r="J19" i="33"/>
  <c r="G37" i="32"/>
  <c r="I37" i="32" s="1"/>
  <c r="Q36" i="32"/>
  <c r="P36" i="32"/>
  <c r="O36" i="32"/>
  <c r="N36" i="32"/>
  <c r="R34" i="32"/>
  <c r="V34" i="32" s="1"/>
  <c r="S33" i="32"/>
  <c r="R33" i="32"/>
  <c r="N26" i="32"/>
  <c r="K22" i="32"/>
  <c r="K14" i="32"/>
  <c r="K11" i="32"/>
  <c r="I844" i="31"/>
  <c r="G844" i="31"/>
  <c r="J844" i="31" s="1"/>
  <c r="I843" i="31"/>
  <c r="J843" i="31" s="1"/>
  <c r="G843" i="31"/>
  <c r="I841" i="31"/>
  <c r="G841" i="31"/>
  <c r="J841" i="31" s="1"/>
  <c r="I840" i="31"/>
  <c r="G840" i="31"/>
  <c r="J840" i="31" s="1"/>
  <c r="I839" i="31"/>
  <c r="G839" i="31"/>
  <c r="J839" i="31" s="1"/>
  <c r="I838" i="31"/>
  <c r="G838" i="31"/>
  <c r="J838" i="31" s="1"/>
  <c r="J837" i="31"/>
  <c r="I837" i="31"/>
  <c r="G837" i="31"/>
  <c r="I836" i="31"/>
  <c r="G836" i="31"/>
  <c r="J836" i="31" s="1"/>
  <c r="I835" i="31"/>
  <c r="G835" i="31"/>
  <c r="J835" i="31" s="1"/>
  <c r="I834" i="31"/>
  <c r="G834" i="31"/>
  <c r="J834" i="31" s="1"/>
  <c r="I833" i="31"/>
  <c r="G833" i="31"/>
  <c r="J833" i="31" s="1"/>
  <c r="I832" i="31"/>
  <c r="G832" i="31"/>
  <c r="J832" i="31" s="1"/>
  <c r="J831" i="31"/>
  <c r="I831" i="31"/>
  <c r="G831" i="31"/>
  <c r="I830" i="31"/>
  <c r="G830" i="31"/>
  <c r="J830" i="31" s="1"/>
  <c r="I829" i="31"/>
  <c r="G829" i="31"/>
  <c r="J829" i="31" s="1"/>
  <c r="I828" i="31"/>
  <c r="G828" i="31"/>
  <c r="J828" i="31" s="1"/>
  <c r="I827" i="31"/>
  <c r="G827" i="31"/>
  <c r="J827" i="31" s="1"/>
  <c r="I826" i="31"/>
  <c r="G826" i="31"/>
  <c r="I825" i="31"/>
  <c r="G825" i="31"/>
  <c r="J825" i="31" s="1"/>
  <c r="I824" i="31"/>
  <c r="G824" i="31"/>
  <c r="J824" i="31" s="1"/>
  <c r="I823" i="31"/>
  <c r="G823" i="31"/>
  <c r="J823" i="31" s="1"/>
  <c r="I822" i="31"/>
  <c r="G822" i="31"/>
  <c r="J822" i="31" s="1"/>
  <c r="I821" i="31"/>
  <c r="G821" i="31"/>
  <c r="J821" i="31" s="1"/>
  <c r="I816" i="31"/>
  <c r="G816" i="31"/>
  <c r="J816" i="31" s="1"/>
  <c r="I815" i="31"/>
  <c r="G815" i="31"/>
  <c r="J815" i="31" s="1"/>
  <c r="I814" i="31"/>
  <c r="G814" i="31"/>
  <c r="I813" i="31"/>
  <c r="G813" i="31"/>
  <c r="J813" i="31" s="1"/>
  <c r="I812" i="31"/>
  <c r="J812" i="31" s="1"/>
  <c r="G812" i="31"/>
  <c r="I811" i="31"/>
  <c r="G811" i="31"/>
  <c r="J811" i="31" s="1"/>
  <c r="I809" i="31"/>
  <c r="G809" i="31"/>
  <c r="J809" i="31" s="1"/>
  <c r="I808" i="31"/>
  <c r="G808" i="31"/>
  <c r="J808" i="31" s="1"/>
  <c r="I807" i="31"/>
  <c r="G807" i="31"/>
  <c r="J807" i="31" s="1"/>
  <c r="I806" i="31"/>
  <c r="J806" i="31" s="1"/>
  <c r="G806" i="31"/>
  <c r="I805" i="31"/>
  <c r="G805" i="31"/>
  <c r="J805" i="31" s="1"/>
  <c r="I804" i="31"/>
  <c r="G804" i="31"/>
  <c r="J804" i="31" s="1"/>
  <c r="I802" i="31"/>
  <c r="G802" i="31"/>
  <c r="J802" i="31" s="1"/>
  <c r="I801" i="31"/>
  <c r="G801" i="31"/>
  <c r="J801" i="31" s="1"/>
  <c r="I800" i="31"/>
  <c r="G800" i="31"/>
  <c r="J800" i="31" s="1"/>
  <c r="J799" i="31"/>
  <c r="I799" i="31"/>
  <c r="G799" i="31"/>
  <c r="I798" i="31"/>
  <c r="G798" i="31"/>
  <c r="J798" i="31" s="1"/>
  <c r="I797" i="31"/>
  <c r="G797" i="31"/>
  <c r="J797" i="31" s="1"/>
  <c r="I796" i="31"/>
  <c r="G796" i="31"/>
  <c r="J796" i="31" s="1"/>
  <c r="I795" i="31"/>
  <c r="G795" i="31"/>
  <c r="J795" i="31" s="1"/>
  <c r="I794" i="31"/>
  <c r="J794" i="31" s="1"/>
  <c r="G794" i="31"/>
  <c r="I793" i="31"/>
  <c r="G793" i="31"/>
  <c r="J793" i="31" s="1"/>
  <c r="I792" i="31"/>
  <c r="G792" i="31"/>
  <c r="J792" i="31" s="1"/>
  <c r="I791" i="31"/>
  <c r="G791" i="31"/>
  <c r="I790" i="31"/>
  <c r="G790" i="31"/>
  <c r="J790" i="31" s="1"/>
  <c r="I789" i="31"/>
  <c r="G789" i="31"/>
  <c r="J789" i="31" s="1"/>
  <c r="I788" i="31"/>
  <c r="G788" i="31"/>
  <c r="J788" i="31" s="1"/>
  <c r="I787" i="31"/>
  <c r="G787" i="31"/>
  <c r="J787" i="31" s="1"/>
  <c r="I786" i="31"/>
  <c r="G786" i="31"/>
  <c r="J786" i="31" s="1"/>
  <c r="I785" i="31"/>
  <c r="G785" i="31"/>
  <c r="J785" i="31" s="1"/>
  <c r="I784" i="31"/>
  <c r="J784" i="31" s="1"/>
  <c r="G784" i="31"/>
  <c r="J783" i="31"/>
  <c r="I783" i="31"/>
  <c r="I782" i="31"/>
  <c r="J782" i="31" s="1"/>
  <c r="I781" i="31"/>
  <c r="J781" i="31" s="1"/>
  <c r="I780" i="31"/>
  <c r="J780" i="31" s="1"/>
  <c r="I779" i="31"/>
  <c r="J779" i="31" s="1"/>
  <c r="I778" i="31"/>
  <c r="J778" i="31" s="1"/>
  <c r="I777" i="31"/>
  <c r="J777" i="31" s="1"/>
  <c r="I776" i="31"/>
  <c r="J776" i="31" s="1"/>
  <c r="J775" i="31"/>
  <c r="I775" i="31"/>
  <c r="I774" i="31"/>
  <c r="J774" i="31" s="1"/>
  <c r="I773" i="31"/>
  <c r="G773" i="31"/>
  <c r="J773" i="31" s="1"/>
  <c r="I772" i="31"/>
  <c r="G772" i="31"/>
  <c r="J772" i="31" s="1"/>
  <c r="I771" i="31"/>
  <c r="G771" i="31"/>
  <c r="J771" i="31" s="1"/>
  <c r="I770" i="31"/>
  <c r="G770" i="31"/>
  <c r="J770" i="31" s="1"/>
  <c r="J769" i="31"/>
  <c r="I769" i="31"/>
  <c r="G769" i="31"/>
  <c r="I768" i="31"/>
  <c r="G768" i="31"/>
  <c r="J768" i="31" s="1"/>
  <c r="I767" i="31"/>
  <c r="G767" i="31"/>
  <c r="J767" i="31" s="1"/>
  <c r="I766" i="31"/>
  <c r="G766" i="31"/>
  <c r="J766" i="31" s="1"/>
  <c r="I765" i="31"/>
  <c r="J765" i="31" s="1"/>
  <c r="G765" i="31"/>
  <c r="J764" i="31"/>
  <c r="I764" i="31"/>
  <c r="G764" i="31"/>
  <c r="I763" i="31"/>
  <c r="G763" i="31"/>
  <c r="J763" i="31" s="1"/>
  <c r="J762" i="31"/>
  <c r="I762" i="31"/>
  <c r="I761" i="31"/>
  <c r="G761" i="31"/>
  <c r="J761" i="31" s="1"/>
  <c r="I760" i="31"/>
  <c r="G760" i="31"/>
  <c r="J760" i="31" s="1"/>
  <c r="J759" i="31"/>
  <c r="I759" i="31"/>
  <c r="G759" i="31"/>
  <c r="J758" i="31"/>
  <c r="I758" i="31"/>
  <c r="I757" i="31"/>
  <c r="J757" i="31" s="1"/>
  <c r="I756" i="31"/>
  <c r="J756" i="31" s="1"/>
  <c r="I755" i="31"/>
  <c r="G755" i="31"/>
  <c r="J755" i="31" s="1"/>
  <c r="I751" i="31"/>
  <c r="J751" i="31" s="1"/>
  <c r="G751" i="31"/>
  <c r="J750" i="31"/>
  <c r="I750" i="31"/>
  <c r="G750" i="31"/>
  <c r="I749" i="31"/>
  <c r="G749" i="31"/>
  <c r="J749" i="31" s="1"/>
  <c r="J748" i="31"/>
  <c r="I748" i="31"/>
  <c r="G748" i="31"/>
  <c r="I747" i="31"/>
  <c r="G747" i="31"/>
  <c r="J747" i="31" s="1"/>
  <c r="I746" i="31"/>
  <c r="G746" i="31"/>
  <c r="J746" i="31" s="1"/>
  <c r="I745" i="31"/>
  <c r="G745" i="31"/>
  <c r="J745" i="31" s="1"/>
  <c r="I744" i="31"/>
  <c r="G744" i="31"/>
  <c r="J744" i="31" s="1"/>
  <c r="I743" i="31"/>
  <c r="G743" i="31"/>
  <c r="J743" i="31" s="1"/>
  <c r="I742" i="31"/>
  <c r="G742" i="31"/>
  <c r="J742" i="31" s="1"/>
  <c r="I741" i="31"/>
  <c r="G741" i="31"/>
  <c r="J741" i="31" s="1"/>
  <c r="J740" i="31"/>
  <c r="I740" i="31"/>
  <c r="G740" i="31"/>
  <c r="J739" i="31"/>
  <c r="I739" i="31"/>
  <c r="G739" i="31"/>
  <c r="I738" i="31"/>
  <c r="G738" i="31"/>
  <c r="J738" i="31" s="1"/>
  <c r="I737" i="31"/>
  <c r="G737" i="31"/>
  <c r="J737" i="31" s="1"/>
  <c r="I736" i="31"/>
  <c r="I752" i="31" s="1"/>
  <c r="G736" i="31"/>
  <c r="J736" i="31" s="1"/>
  <c r="I735" i="31"/>
  <c r="J735" i="31" s="1"/>
  <c r="G735" i="31"/>
  <c r="I734" i="31"/>
  <c r="J734" i="31" s="1"/>
  <c r="G734" i="31"/>
  <c r="I733" i="31"/>
  <c r="G733" i="31"/>
  <c r="J733" i="31" s="1"/>
  <c r="J732" i="31"/>
  <c r="I732" i="31"/>
  <c r="G732" i="31"/>
  <c r="I731" i="31"/>
  <c r="J731" i="31" s="1"/>
  <c r="G731" i="31"/>
  <c r="I730" i="31"/>
  <c r="G730" i="31"/>
  <c r="I729" i="31"/>
  <c r="G729" i="31"/>
  <c r="J729" i="31" s="1"/>
  <c r="I728" i="31"/>
  <c r="G728" i="31"/>
  <c r="J728" i="31" s="1"/>
  <c r="I727" i="31"/>
  <c r="G727" i="31"/>
  <c r="J727" i="31" s="1"/>
  <c r="I721" i="31"/>
  <c r="G721" i="31"/>
  <c r="J721" i="31" s="1"/>
  <c r="I720" i="31"/>
  <c r="G720" i="31"/>
  <c r="J720" i="31" s="1"/>
  <c r="J718" i="31"/>
  <c r="I718" i="31"/>
  <c r="G718" i="31"/>
  <c r="I717" i="31"/>
  <c r="G717" i="31"/>
  <c r="J717" i="31" s="1"/>
  <c r="I716" i="31"/>
  <c r="G716" i="31"/>
  <c r="J716" i="31" s="1"/>
  <c r="I715" i="31"/>
  <c r="G715" i="31"/>
  <c r="J715" i="31" s="1"/>
  <c r="J714" i="31"/>
  <c r="I714" i="31"/>
  <c r="G714" i="31"/>
  <c r="I712" i="31"/>
  <c r="J712" i="31" s="1"/>
  <c r="G712" i="31"/>
  <c r="I711" i="31"/>
  <c r="G711" i="31"/>
  <c r="J711" i="31" s="1"/>
  <c r="I710" i="31"/>
  <c r="G710" i="31"/>
  <c r="J710" i="31" s="1"/>
  <c r="I709" i="31"/>
  <c r="F709" i="31"/>
  <c r="G709" i="31" s="1"/>
  <c r="J709" i="31" s="1"/>
  <c r="I708" i="31"/>
  <c r="F708" i="31"/>
  <c r="G708" i="31" s="1"/>
  <c r="J708" i="31" s="1"/>
  <c r="J707" i="31"/>
  <c r="I707" i="31"/>
  <c r="G707" i="31"/>
  <c r="F707" i="31"/>
  <c r="I706" i="31"/>
  <c r="F706" i="31"/>
  <c r="G706" i="31" s="1"/>
  <c r="J706" i="31" s="1"/>
  <c r="I704" i="31"/>
  <c r="G704" i="31"/>
  <c r="I703" i="31"/>
  <c r="G703" i="31"/>
  <c r="J703" i="31" s="1"/>
  <c r="I702" i="31"/>
  <c r="G702" i="31"/>
  <c r="J702" i="31" s="1"/>
  <c r="I701" i="31"/>
  <c r="G701" i="31"/>
  <c r="J699" i="31"/>
  <c r="I699" i="31"/>
  <c r="G699" i="31"/>
  <c r="I698" i="31"/>
  <c r="G698" i="31"/>
  <c r="J698" i="31" s="1"/>
  <c r="I697" i="31"/>
  <c r="F697" i="31"/>
  <c r="G697" i="31" s="1"/>
  <c r="J697" i="31" s="1"/>
  <c r="I696" i="31"/>
  <c r="F696" i="31"/>
  <c r="G696" i="31" s="1"/>
  <c r="J696" i="31" s="1"/>
  <c r="J695" i="31"/>
  <c r="I695" i="31"/>
  <c r="G695" i="31"/>
  <c r="F695" i="31"/>
  <c r="I693" i="31"/>
  <c r="G693" i="31"/>
  <c r="I692" i="31"/>
  <c r="G692" i="31"/>
  <c r="J692" i="31" s="1"/>
  <c r="I691" i="31"/>
  <c r="G691" i="31"/>
  <c r="J691" i="31" s="1"/>
  <c r="I690" i="31"/>
  <c r="G690" i="31"/>
  <c r="J690" i="31" s="1"/>
  <c r="I689" i="31"/>
  <c r="G689" i="31"/>
  <c r="I687" i="31"/>
  <c r="G687" i="31"/>
  <c r="J687" i="31" s="1"/>
  <c r="I686" i="31"/>
  <c r="G686" i="31"/>
  <c r="J686" i="31" s="1"/>
  <c r="I685" i="31"/>
  <c r="G685" i="31"/>
  <c r="J685" i="31" s="1"/>
  <c r="F685" i="31"/>
  <c r="I684" i="31"/>
  <c r="F684" i="31"/>
  <c r="G684" i="31" s="1"/>
  <c r="J684" i="31" s="1"/>
  <c r="I683" i="31"/>
  <c r="F683" i="31"/>
  <c r="G683" i="31" s="1"/>
  <c r="J683" i="31" s="1"/>
  <c r="I681" i="31"/>
  <c r="G681" i="31"/>
  <c r="I680" i="31"/>
  <c r="G680" i="31"/>
  <c r="J680" i="31" s="1"/>
  <c r="I679" i="31"/>
  <c r="J679" i="31" s="1"/>
  <c r="G679" i="31"/>
  <c r="I678" i="31"/>
  <c r="G678" i="31"/>
  <c r="J678" i="31" s="1"/>
  <c r="I677" i="31"/>
  <c r="G677" i="31"/>
  <c r="J677" i="31" s="1"/>
  <c r="I676" i="31"/>
  <c r="G676" i="31"/>
  <c r="I674" i="31"/>
  <c r="G674" i="31"/>
  <c r="J674" i="31" s="1"/>
  <c r="I673" i="31"/>
  <c r="G673" i="31"/>
  <c r="J673" i="31" s="1"/>
  <c r="I672" i="31"/>
  <c r="G672" i="31"/>
  <c r="J672" i="31" s="1"/>
  <c r="I671" i="31"/>
  <c r="F671" i="31"/>
  <c r="G671" i="31" s="1"/>
  <c r="J671" i="31" s="1"/>
  <c r="J670" i="31"/>
  <c r="I670" i="31"/>
  <c r="G670" i="31"/>
  <c r="F670" i="31"/>
  <c r="I669" i="31"/>
  <c r="F669" i="31"/>
  <c r="G669" i="31" s="1"/>
  <c r="J669" i="31" s="1"/>
  <c r="I667" i="31"/>
  <c r="G667" i="31"/>
  <c r="I666" i="31"/>
  <c r="G666" i="31"/>
  <c r="J666" i="31" s="1"/>
  <c r="I665" i="31"/>
  <c r="G665" i="31"/>
  <c r="J665" i="31" s="1"/>
  <c r="J664" i="31"/>
  <c r="I664" i="31"/>
  <c r="G664" i="31"/>
  <c r="I661" i="31"/>
  <c r="G661" i="31"/>
  <c r="J661" i="31" s="1"/>
  <c r="I660" i="31"/>
  <c r="G660" i="31"/>
  <c r="J660" i="31" s="1"/>
  <c r="I659" i="31"/>
  <c r="F659" i="31"/>
  <c r="G659" i="31" s="1"/>
  <c r="J659" i="31" s="1"/>
  <c r="I658" i="31"/>
  <c r="F658" i="31"/>
  <c r="G658" i="31" s="1"/>
  <c r="J658" i="31" s="1"/>
  <c r="I657" i="31"/>
  <c r="F657" i="31"/>
  <c r="G657" i="31" s="1"/>
  <c r="J657" i="31" s="1"/>
  <c r="I656" i="31"/>
  <c r="F656" i="31"/>
  <c r="G656" i="31" s="1"/>
  <c r="J656" i="31" s="1"/>
  <c r="I653" i="31"/>
  <c r="G653" i="31"/>
  <c r="J653" i="31" s="1"/>
  <c r="J652" i="31"/>
  <c r="I652" i="31"/>
  <c r="G652" i="31"/>
  <c r="J651" i="31"/>
  <c r="I651" i="31"/>
  <c r="G651" i="31"/>
  <c r="I647" i="31"/>
  <c r="G647" i="31"/>
  <c r="J647" i="31" s="1"/>
  <c r="I646" i="31"/>
  <c r="G646" i="31"/>
  <c r="J646" i="31" s="1"/>
  <c r="J645" i="31"/>
  <c r="I645" i="31"/>
  <c r="G645" i="31"/>
  <c r="I644" i="31"/>
  <c r="G644" i="31"/>
  <c r="J644" i="31" s="1"/>
  <c r="I643" i="31"/>
  <c r="J643" i="31" s="1"/>
  <c r="G643" i="31"/>
  <c r="I642" i="31"/>
  <c r="G642" i="31"/>
  <c r="J642" i="31" s="1"/>
  <c r="I641" i="31"/>
  <c r="G641" i="31"/>
  <c r="J641" i="31" s="1"/>
  <c r="I640" i="31"/>
  <c r="G640" i="31"/>
  <c r="J640" i="31" s="1"/>
  <c r="I639" i="31"/>
  <c r="G639" i="31"/>
  <c r="J639" i="31" s="1"/>
  <c r="I638" i="31"/>
  <c r="G638" i="31"/>
  <c r="J638" i="31" s="1"/>
  <c r="J637" i="31"/>
  <c r="I637" i="31"/>
  <c r="G637" i="31"/>
  <c r="I636" i="31"/>
  <c r="G636" i="31"/>
  <c r="J636" i="31" s="1"/>
  <c r="I635" i="31"/>
  <c r="G635" i="31"/>
  <c r="J635" i="31" s="1"/>
  <c r="I634" i="31"/>
  <c r="G634" i="31"/>
  <c r="J634" i="31" s="1"/>
  <c r="I633" i="31"/>
  <c r="G633" i="31"/>
  <c r="J633" i="31" s="1"/>
  <c r="J632" i="31"/>
  <c r="I632" i="31"/>
  <c r="G632" i="31"/>
  <c r="I631" i="31"/>
  <c r="G631" i="31"/>
  <c r="J631" i="31" s="1"/>
  <c r="I630" i="31"/>
  <c r="G630" i="31"/>
  <c r="J630" i="31" s="1"/>
  <c r="J629" i="31"/>
  <c r="I629" i="31"/>
  <c r="G629" i="31"/>
  <c r="I628" i="31"/>
  <c r="G628" i="31"/>
  <c r="I626" i="31"/>
  <c r="G626" i="31"/>
  <c r="J626" i="31" s="1"/>
  <c r="I625" i="31"/>
  <c r="G625" i="31"/>
  <c r="J625" i="31" s="1"/>
  <c r="I624" i="31"/>
  <c r="G624" i="31"/>
  <c r="J624" i="31" s="1"/>
  <c r="I623" i="31"/>
  <c r="J623" i="31" s="1"/>
  <c r="G623" i="31"/>
  <c r="I622" i="31"/>
  <c r="G622" i="31"/>
  <c r="J622" i="31" s="1"/>
  <c r="J621" i="31"/>
  <c r="I621" i="31"/>
  <c r="G621" i="31"/>
  <c r="J620" i="31"/>
  <c r="I620" i="31"/>
  <c r="G620" i="31"/>
  <c r="I619" i="31"/>
  <c r="G619" i="31"/>
  <c r="J619" i="31" s="1"/>
  <c r="I618" i="31"/>
  <c r="G618" i="31"/>
  <c r="J618" i="31" s="1"/>
  <c r="I617" i="31"/>
  <c r="G617" i="31"/>
  <c r="J617" i="31" s="1"/>
  <c r="J616" i="31"/>
  <c r="I616" i="31"/>
  <c r="G616" i="31"/>
  <c r="I615" i="31"/>
  <c r="J615" i="31" s="1"/>
  <c r="G615" i="31"/>
  <c r="I614" i="31"/>
  <c r="G614" i="31"/>
  <c r="J614" i="31" s="1"/>
  <c r="I613" i="31"/>
  <c r="G613" i="31"/>
  <c r="J613" i="31" s="1"/>
  <c r="J612" i="31"/>
  <c r="I612" i="31"/>
  <c r="G612" i="31"/>
  <c r="I611" i="31"/>
  <c r="G611" i="31"/>
  <c r="I610" i="31"/>
  <c r="G610" i="31"/>
  <c r="J610" i="31" s="1"/>
  <c r="I609" i="31"/>
  <c r="G609" i="31"/>
  <c r="J609" i="31" s="1"/>
  <c r="I607" i="31"/>
  <c r="G607" i="31"/>
  <c r="J607" i="31" s="1"/>
  <c r="I606" i="31"/>
  <c r="J606" i="31" s="1"/>
  <c r="G606" i="31"/>
  <c r="I605" i="31"/>
  <c r="G605" i="31"/>
  <c r="J605" i="31" s="1"/>
  <c r="I604" i="31"/>
  <c r="G604" i="31"/>
  <c r="J604" i="31" s="1"/>
  <c r="J603" i="31"/>
  <c r="I603" i="31"/>
  <c r="G603" i="31"/>
  <c r="I602" i="31"/>
  <c r="G602" i="31"/>
  <c r="J602" i="31" s="1"/>
  <c r="I601" i="31"/>
  <c r="G601" i="31"/>
  <c r="J601" i="31" s="1"/>
  <c r="I600" i="31"/>
  <c r="G600" i="31"/>
  <c r="J600" i="31" s="1"/>
  <c r="I599" i="31"/>
  <c r="J599" i="31" s="1"/>
  <c r="G599" i="31"/>
  <c r="J598" i="31"/>
  <c r="I598" i="31"/>
  <c r="G598" i="31"/>
  <c r="J597" i="31"/>
  <c r="I597" i="31"/>
  <c r="G597" i="31"/>
  <c r="I596" i="31"/>
  <c r="G596" i="31"/>
  <c r="J596" i="31" s="1"/>
  <c r="J595" i="31"/>
  <c r="I595" i="31"/>
  <c r="G595" i="31"/>
  <c r="I594" i="31"/>
  <c r="G594" i="31"/>
  <c r="I593" i="31"/>
  <c r="J593" i="31" s="1"/>
  <c r="G593" i="31"/>
  <c r="I592" i="31"/>
  <c r="G592" i="31"/>
  <c r="J592" i="31" s="1"/>
  <c r="I591" i="31"/>
  <c r="G591" i="31"/>
  <c r="J591" i="31" s="1"/>
  <c r="I590" i="31"/>
  <c r="G590" i="31"/>
  <c r="J590" i="31" s="1"/>
  <c r="I589" i="31"/>
  <c r="G589" i="31"/>
  <c r="J589" i="31" s="1"/>
  <c r="I588" i="31"/>
  <c r="G588" i="31"/>
  <c r="J588" i="31" s="1"/>
  <c r="J587" i="31"/>
  <c r="I587" i="31"/>
  <c r="G587" i="31"/>
  <c r="I586" i="31"/>
  <c r="G586" i="31"/>
  <c r="J586" i="31" s="1"/>
  <c r="I585" i="31"/>
  <c r="G585" i="31"/>
  <c r="J585" i="31" s="1"/>
  <c r="J584" i="31"/>
  <c r="I584" i="31"/>
  <c r="G584" i="31"/>
  <c r="I583" i="31"/>
  <c r="G583" i="31"/>
  <c r="J583" i="31" s="1"/>
  <c r="I582" i="31"/>
  <c r="J582" i="31" s="1"/>
  <c r="G582" i="31"/>
  <c r="J581" i="31"/>
  <c r="I581" i="31"/>
  <c r="G581" i="31"/>
  <c r="I580" i="31"/>
  <c r="G580" i="31"/>
  <c r="J580" i="31" s="1"/>
  <c r="I579" i="31"/>
  <c r="J579" i="31" s="1"/>
  <c r="G579" i="31"/>
  <c r="I578" i="31"/>
  <c r="G578" i="31"/>
  <c r="J575" i="31"/>
  <c r="I575" i="31"/>
  <c r="G575" i="31"/>
  <c r="I574" i="31"/>
  <c r="G574" i="31"/>
  <c r="J574" i="31" s="1"/>
  <c r="I573" i="31"/>
  <c r="G573" i="31"/>
  <c r="J573" i="31" s="1"/>
  <c r="I572" i="31"/>
  <c r="G572" i="31"/>
  <c r="J572" i="31" s="1"/>
  <c r="I571" i="31"/>
  <c r="G571" i="31"/>
  <c r="J571" i="31" s="1"/>
  <c r="I570" i="31"/>
  <c r="G570" i="31"/>
  <c r="J570" i="31" s="1"/>
  <c r="J569" i="31"/>
  <c r="I569" i="31"/>
  <c r="G569" i="31"/>
  <c r="I568" i="31"/>
  <c r="G568" i="31"/>
  <c r="J568" i="31" s="1"/>
  <c r="J562" i="31"/>
  <c r="I562" i="31"/>
  <c r="G562" i="31"/>
  <c r="I561" i="31"/>
  <c r="J561" i="31" s="1"/>
  <c r="G561" i="31"/>
  <c r="I559" i="31"/>
  <c r="J559" i="31" s="1"/>
  <c r="G559" i="31"/>
  <c r="I558" i="31"/>
  <c r="G558" i="31"/>
  <c r="J558" i="31" s="1"/>
  <c r="I557" i="31"/>
  <c r="G557" i="31"/>
  <c r="J557" i="31" s="1"/>
  <c r="I556" i="31"/>
  <c r="J556" i="31" s="1"/>
  <c r="G556" i="31"/>
  <c r="I555" i="31"/>
  <c r="G555" i="31"/>
  <c r="J555" i="31" s="1"/>
  <c r="I554" i="31"/>
  <c r="G554" i="31"/>
  <c r="J554" i="31" s="1"/>
  <c r="I552" i="31"/>
  <c r="G552" i="31"/>
  <c r="J552" i="31" s="1"/>
  <c r="I551" i="31"/>
  <c r="G551" i="31"/>
  <c r="J551" i="31" s="1"/>
  <c r="I550" i="31"/>
  <c r="G550" i="31"/>
  <c r="J550" i="31" s="1"/>
  <c r="I549" i="31"/>
  <c r="G549" i="31"/>
  <c r="J549" i="31" s="1"/>
  <c r="I548" i="31"/>
  <c r="G548" i="31"/>
  <c r="J548" i="31" s="1"/>
  <c r="J547" i="31"/>
  <c r="I547" i="31"/>
  <c r="G547" i="31"/>
  <c r="I546" i="31"/>
  <c r="G546" i="31"/>
  <c r="J546" i="31" s="1"/>
  <c r="I544" i="31"/>
  <c r="G544" i="31"/>
  <c r="J544" i="31" s="1"/>
  <c r="J543" i="31"/>
  <c r="I543" i="31"/>
  <c r="G543" i="31"/>
  <c r="I542" i="31"/>
  <c r="G542" i="31"/>
  <c r="J542" i="31" s="1"/>
  <c r="I541" i="31"/>
  <c r="J541" i="31" s="1"/>
  <c r="G541" i="31"/>
  <c r="I540" i="31"/>
  <c r="G540" i="31"/>
  <c r="J540" i="31" s="1"/>
  <c r="I539" i="31"/>
  <c r="G539" i="31"/>
  <c r="J539" i="31" s="1"/>
  <c r="J538" i="31"/>
  <c r="I538" i="31"/>
  <c r="G538" i="31"/>
  <c r="I537" i="31"/>
  <c r="G537" i="31"/>
  <c r="J537" i="31" s="1"/>
  <c r="I536" i="31"/>
  <c r="G536" i="31"/>
  <c r="J536" i="31" s="1"/>
  <c r="I535" i="31"/>
  <c r="G535" i="31"/>
  <c r="J535" i="31" s="1"/>
  <c r="I534" i="31"/>
  <c r="G534" i="31"/>
  <c r="J534" i="31" s="1"/>
  <c r="I532" i="31"/>
  <c r="G532" i="31"/>
  <c r="J532" i="31" s="1"/>
  <c r="I531" i="31"/>
  <c r="G531" i="31"/>
  <c r="J531" i="31" s="1"/>
  <c r="I529" i="31"/>
  <c r="J529" i="31" s="1"/>
  <c r="G529" i="31"/>
  <c r="J528" i="31"/>
  <c r="I528" i="31"/>
  <c r="G528" i="31"/>
  <c r="I526" i="31"/>
  <c r="G526" i="31"/>
  <c r="J526" i="31" s="1"/>
  <c r="I525" i="31"/>
  <c r="G525" i="31"/>
  <c r="J525" i="31" s="1"/>
  <c r="J524" i="31"/>
  <c r="I524" i="31"/>
  <c r="G524" i="31"/>
  <c r="J523" i="31"/>
  <c r="I523" i="31"/>
  <c r="G523" i="31"/>
  <c r="I522" i="31"/>
  <c r="J522" i="31" s="1"/>
  <c r="G522" i="31"/>
  <c r="I521" i="31"/>
  <c r="G521" i="31"/>
  <c r="J521" i="31" s="1"/>
  <c r="I520" i="31"/>
  <c r="G520" i="31"/>
  <c r="J520" i="31" s="1"/>
  <c r="J518" i="31"/>
  <c r="I518" i="31"/>
  <c r="G518" i="31"/>
  <c r="I517" i="31"/>
  <c r="G517" i="31"/>
  <c r="J517" i="31" s="1"/>
  <c r="I516" i="31"/>
  <c r="G516" i="31"/>
  <c r="J516" i="31" s="1"/>
  <c r="I515" i="31"/>
  <c r="G515" i="31"/>
  <c r="J515" i="31" s="1"/>
  <c r="I514" i="31"/>
  <c r="G514" i="31"/>
  <c r="I513" i="31"/>
  <c r="G513" i="31"/>
  <c r="J513" i="31" s="1"/>
  <c r="J512" i="31"/>
  <c r="I512" i="31"/>
  <c r="G512" i="31"/>
  <c r="I511" i="31"/>
  <c r="G511" i="31"/>
  <c r="I510" i="31"/>
  <c r="J510" i="31" s="1"/>
  <c r="G510" i="31"/>
  <c r="I509" i="31"/>
  <c r="G509" i="31"/>
  <c r="J509" i="31" s="1"/>
  <c r="I507" i="31"/>
  <c r="G507" i="31"/>
  <c r="J507" i="31" s="1"/>
  <c r="I506" i="31"/>
  <c r="G506" i="31"/>
  <c r="J506" i="31" s="1"/>
  <c r="I505" i="31"/>
  <c r="G505" i="31"/>
  <c r="J505" i="31" s="1"/>
  <c r="I504" i="31"/>
  <c r="G504" i="31"/>
  <c r="I503" i="31"/>
  <c r="J503" i="31" s="1"/>
  <c r="G503" i="31"/>
  <c r="I502" i="31"/>
  <c r="G502" i="31"/>
  <c r="J502" i="31" s="1"/>
  <c r="I501" i="31"/>
  <c r="G501" i="31"/>
  <c r="I500" i="31"/>
  <c r="G500" i="31"/>
  <c r="J499" i="31"/>
  <c r="I499" i="31"/>
  <c r="G499" i="31"/>
  <c r="I498" i="31"/>
  <c r="J498" i="31" s="1"/>
  <c r="G498" i="31"/>
  <c r="I497" i="31"/>
  <c r="G497" i="31"/>
  <c r="I496" i="31"/>
  <c r="G496" i="31"/>
  <c r="I495" i="31"/>
  <c r="G495" i="31"/>
  <c r="I494" i="31"/>
  <c r="G494" i="31"/>
  <c r="J494" i="31" s="1"/>
  <c r="J493" i="31"/>
  <c r="I493" i="31"/>
  <c r="G493" i="31"/>
  <c r="I492" i="31"/>
  <c r="G492" i="31"/>
  <c r="I491" i="31"/>
  <c r="J491" i="31" s="1"/>
  <c r="G491" i="31"/>
  <c r="J490" i="31"/>
  <c r="I490" i="31"/>
  <c r="G490" i="31"/>
  <c r="I489" i="31"/>
  <c r="G489" i="31"/>
  <c r="J489" i="31" s="1"/>
  <c r="I488" i="31"/>
  <c r="G488" i="31"/>
  <c r="J488" i="31" s="1"/>
  <c r="J486" i="31"/>
  <c r="I486" i="31"/>
  <c r="G486" i="31"/>
  <c r="I485" i="31"/>
  <c r="J485" i="31" s="1"/>
  <c r="G485" i="31"/>
  <c r="I484" i="31"/>
  <c r="J484" i="31" s="1"/>
  <c r="G484" i="31"/>
  <c r="I483" i="31"/>
  <c r="G483" i="31"/>
  <c r="I482" i="31"/>
  <c r="G482" i="31"/>
  <c r="J482" i="31" s="1"/>
  <c r="I481" i="31"/>
  <c r="G481" i="31"/>
  <c r="J481" i="31" s="1"/>
  <c r="I480" i="31"/>
  <c r="G480" i="31"/>
  <c r="I479" i="31"/>
  <c r="G479" i="31"/>
  <c r="J479" i="31" s="1"/>
  <c r="J478" i="31"/>
  <c r="I478" i="31"/>
  <c r="G478" i="31"/>
  <c r="I477" i="31"/>
  <c r="G477" i="31"/>
  <c r="I476" i="31"/>
  <c r="G476" i="31"/>
  <c r="I475" i="31"/>
  <c r="G475" i="31"/>
  <c r="I474" i="31"/>
  <c r="J474" i="31" s="1"/>
  <c r="G474" i="31"/>
  <c r="I473" i="31"/>
  <c r="G473" i="31"/>
  <c r="J473" i="31" s="1"/>
  <c r="I472" i="31"/>
  <c r="G472" i="31"/>
  <c r="J471" i="31"/>
  <c r="I471" i="31"/>
  <c r="G471" i="31"/>
  <c r="I470" i="31"/>
  <c r="G470" i="31"/>
  <c r="J470" i="31" s="1"/>
  <c r="I469" i="31"/>
  <c r="G469" i="31"/>
  <c r="J469" i="31" s="1"/>
  <c r="J468" i="31"/>
  <c r="I468" i="31"/>
  <c r="G468" i="31"/>
  <c r="I466" i="31"/>
  <c r="J466" i="31" s="1"/>
  <c r="G466" i="31"/>
  <c r="J465" i="31"/>
  <c r="I465" i="31"/>
  <c r="G465" i="31"/>
  <c r="I464" i="31"/>
  <c r="G464" i="31"/>
  <c r="J464" i="31" s="1"/>
  <c r="I463" i="31"/>
  <c r="G463" i="31"/>
  <c r="I462" i="31"/>
  <c r="G462" i="31"/>
  <c r="J462" i="31" s="1"/>
  <c r="I461" i="31"/>
  <c r="G461" i="31"/>
  <c r="J461" i="31" s="1"/>
  <c r="I460" i="31"/>
  <c r="G460" i="31"/>
  <c r="I459" i="31"/>
  <c r="G459" i="31"/>
  <c r="I458" i="31"/>
  <c r="G458" i="31"/>
  <c r="I457" i="31"/>
  <c r="G457" i="31"/>
  <c r="I456" i="31"/>
  <c r="G456" i="31"/>
  <c r="J456" i="31" s="1"/>
  <c r="I455" i="31"/>
  <c r="J455" i="31" s="1"/>
  <c r="G455" i="31"/>
  <c r="I453" i="31"/>
  <c r="G453" i="31"/>
  <c r="I452" i="31"/>
  <c r="G452" i="31"/>
  <c r="J452" i="31" s="1"/>
  <c r="I451" i="31"/>
  <c r="G451" i="31"/>
  <c r="J451" i="31" s="1"/>
  <c r="I450" i="31"/>
  <c r="G450" i="31"/>
  <c r="I449" i="31"/>
  <c r="G449" i="31"/>
  <c r="J449" i="31" s="1"/>
  <c r="J448" i="31"/>
  <c r="I448" i="31"/>
  <c r="G448" i="31"/>
  <c r="I447" i="31"/>
  <c r="G447" i="31"/>
  <c r="I446" i="31"/>
  <c r="G446" i="31"/>
  <c r="I445" i="31"/>
  <c r="G445" i="31"/>
  <c r="I444" i="31"/>
  <c r="G444" i="31"/>
  <c r="I443" i="31"/>
  <c r="G443" i="31"/>
  <c r="J443" i="31" s="1"/>
  <c r="I442" i="31"/>
  <c r="G442" i="31"/>
  <c r="J442" i="31" s="1"/>
  <c r="I440" i="31"/>
  <c r="G440" i="31"/>
  <c r="J440" i="31" s="1"/>
  <c r="I439" i="31"/>
  <c r="J439" i="31" s="1"/>
  <c r="G439" i="31"/>
  <c r="J438" i="31"/>
  <c r="I438" i="31"/>
  <c r="G438" i="31"/>
  <c r="I437" i="31"/>
  <c r="G437" i="31"/>
  <c r="J437" i="31" s="1"/>
  <c r="I436" i="31"/>
  <c r="G436" i="31"/>
  <c r="I435" i="31"/>
  <c r="J435" i="31" s="1"/>
  <c r="G435" i="31"/>
  <c r="I434" i="31"/>
  <c r="G434" i="31"/>
  <c r="J434" i="31" s="1"/>
  <c r="I433" i="31"/>
  <c r="G433" i="31"/>
  <c r="J432" i="31"/>
  <c r="I432" i="31"/>
  <c r="G432" i="31"/>
  <c r="I431" i="31"/>
  <c r="G431" i="31"/>
  <c r="J431" i="31" s="1"/>
  <c r="I430" i="31"/>
  <c r="G430" i="31"/>
  <c r="I429" i="31"/>
  <c r="G429" i="31"/>
  <c r="I428" i="31"/>
  <c r="G428" i="31"/>
  <c r="I427" i="31"/>
  <c r="G427" i="31"/>
  <c r="J427" i="31" s="1"/>
  <c r="I426" i="31"/>
  <c r="J426" i="31" s="1"/>
  <c r="G426" i="31"/>
  <c r="I425" i="31"/>
  <c r="G425" i="31"/>
  <c r="I424" i="31"/>
  <c r="G424" i="31"/>
  <c r="J424" i="31" s="1"/>
  <c r="I423" i="31"/>
  <c r="G423" i="31"/>
  <c r="J423" i="31" s="1"/>
  <c r="I422" i="31"/>
  <c r="G422" i="31"/>
  <c r="J422" i="31" s="1"/>
  <c r="I421" i="31"/>
  <c r="G421" i="31"/>
  <c r="J421" i="31" s="1"/>
  <c r="J420" i="31"/>
  <c r="I420" i="31"/>
  <c r="G420" i="31"/>
  <c r="I419" i="31"/>
  <c r="G419" i="31"/>
  <c r="J419" i="31" s="1"/>
  <c r="I417" i="31"/>
  <c r="G417" i="31"/>
  <c r="J417" i="31" s="1"/>
  <c r="J416" i="31"/>
  <c r="I416" i="31"/>
  <c r="G416" i="31"/>
  <c r="I415" i="31"/>
  <c r="G415" i="31"/>
  <c r="J415" i="31" s="1"/>
  <c r="I414" i="31"/>
  <c r="J414" i="31" s="1"/>
  <c r="G414" i="31"/>
  <c r="I413" i="31"/>
  <c r="G413" i="31"/>
  <c r="I412" i="31"/>
  <c r="G412" i="31"/>
  <c r="J412" i="31" s="1"/>
  <c r="I411" i="31"/>
  <c r="J411" i="31" s="1"/>
  <c r="G411" i="31"/>
  <c r="I410" i="31"/>
  <c r="G410" i="31"/>
  <c r="J409" i="31"/>
  <c r="I409" i="31"/>
  <c r="G409" i="31"/>
  <c r="I408" i="31"/>
  <c r="J408" i="31" s="1"/>
  <c r="G408" i="31"/>
  <c r="I407" i="31"/>
  <c r="G407" i="31"/>
  <c r="I406" i="31"/>
  <c r="G406" i="31"/>
  <c r="I405" i="31"/>
  <c r="G405" i="31"/>
  <c r="J404" i="31"/>
  <c r="I404" i="31"/>
  <c r="G404" i="31"/>
  <c r="I403" i="31"/>
  <c r="G403" i="31"/>
  <c r="J403" i="31" s="1"/>
  <c r="I402" i="31"/>
  <c r="G402" i="31"/>
  <c r="J402" i="31" s="1"/>
  <c r="I401" i="31"/>
  <c r="G401" i="31"/>
  <c r="J401" i="31" s="1"/>
  <c r="I399" i="31"/>
  <c r="G399" i="31"/>
  <c r="J399" i="31" s="1"/>
  <c r="I398" i="31"/>
  <c r="J398" i="31" s="1"/>
  <c r="G398" i="31"/>
  <c r="I397" i="31"/>
  <c r="G397" i="31"/>
  <c r="J397" i="31" s="1"/>
  <c r="I396" i="31"/>
  <c r="J396" i="31" s="1"/>
  <c r="G396" i="31"/>
  <c r="I395" i="31"/>
  <c r="G395" i="31"/>
  <c r="I394" i="31"/>
  <c r="G394" i="31"/>
  <c r="J394" i="31" s="1"/>
  <c r="I393" i="31"/>
  <c r="G393" i="31"/>
  <c r="J393" i="31" s="1"/>
  <c r="I392" i="31"/>
  <c r="G392" i="31"/>
  <c r="I391" i="31"/>
  <c r="G391" i="31"/>
  <c r="J391" i="31" s="1"/>
  <c r="J390" i="31"/>
  <c r="I390" i="31"/>
  <c r="G390" i="31"/>
  <c r="I389" i="31"/>
  <c r="G389" i="31"/>
  <c r="I388" i="31"/>
  <c r="G388" i="31"/>
  <c r="I387" i="31"/>
  <c r="G387" i="31"/>
  <c r="I386" i="31"/>
  <c r="G386" i="31"/>
  <c r="J385" i="31"/>
  <c r="I385" i="31"/>
  <c r="G385" i="31"/>
  <c r="I384" i="31"/>
  <c r="G384" i="31"/>
  <c r="J383" i="31"/>
  <c r="I383" i="31"/>
  <c r="G383" i="31"/>
  <c r="I382" i="31"/>
  <c r="G382" i="31"/>
  <c r="J382" i="31" s="1"/>
  <c r="I380" i="31"/>
  <c r="G380" i="31"/>
  <c r="J380" i="31" s="1"/>
  <c r="J379" i="31"/>
  <c r="I379" i="31"/>
  <c r="G379" i="31"/>
  <c r="I378" i="31"/>
  <c r="G378" i="31"/>
  <c r="J378" i="31" s="1"/>
  <c r="I377" i="31"/>
  <c r="G377" i="31"/>
  <c r="J377" i="31" s="1"/>
  <c r="I376" i="31"/>
  <c r="G376" i="31"/>
  <c r="I375" i="31"/>
  <c r="G375" i="31"/>
  <c r="J375" i="31" s="1"/>
  <c r="I374" i="31"/>
  <c r="G374" i="31"/>
  <c r="J374" i="31" s="1"/>
  <c r="I373" i="31"/>
  <c r="G373" i="31"/>
  <c r="I372" i="31"/>
  <c r="G372" i="31"/>
  <c r="J372" i="31" s="1"/>
  <c r="I371" i="31"/>
  <c r="G371" i="31"/>
  <c r="J371" i="31" s="1"/>
  <c r="I370" i="31"/>
  <c r="G370" i="31"/>
  <c r="I369" i="31"/>
  <c r="G369" i="31"/>
  <c r="I368" i="31"/>
  <c r="G368" i="31"/>
  <c r="I367" i="31"/>
  <c r="G367" i="31"/>
  <c r="I366" i="31"/>
  <c r="G366" i="31"/>
  <c r="I365" i="31"/>
  <c r="G365" i="31"/>
  <c r="J365" i="31" s="1"/>
  <c r="I364" i="31"/>
  <c r="G364" i="31"/>
  <c r="J364" i="31" s="1"/>
  <c r="I363" i="31"/>
  <c r="G363" i="31"/>
  <c r="I362" i="31"/>
  <c r="G362" i="31"/>
  <c r="J362" i="31" s="1"/>
  <c r="I361" i="31"/>
  <c r="G361" i="31"/>
  <c r="J361" i="31" s="1"/>
  <c r="I360" i="31"/>
  <c r="J360" i="31" s="1"/>
  <c r="G360" i="31"/>
  <c r="I359" i="31"/>
  <c r="G359" i="31"/>
  <c r="J359" i="31" s="1"/>
  <c r="I358" i="31"/>
  <c r="G358" i="31"/>
  <c r="J358" i="31" s="1"/>
  <c r="I357" i="31"/>
  <c r="G357" i="31"/>
  <c r="J357" i="31" s="1"/>
  <c r="I355" i="31"/>
  <c r="G355" i="31"/>
  <c r="J355" i="31" s="1"/>
  <c r="J354" i="31"/>
  <c r="I354" i="31"/>
  <c r="G354" i="31"/>
  <c r="I353" i="31"/>
  <c r="G353" i="31"/>
  <c r="J353" i="31" s="1"/>
  <c r="I352" i="31"/>
  <c r="G352" i="31"/>
  <c r="J352" i="31" s="1"/>
  <c r="I351" i="31"/>
  <c r="G351" i="31"/>
  <c r="I350" i="31"/>
  <c r="G350" i="31"/>
  <c r="J350" i="31" s="1"/>
  <c r="I349" i="31"/>
  <c r="G349" i="31"/>
  <c r="J349" i="31" s="1"/>
  <c r="I348" i="31"/>
  <c r="G348" i="31"/>
  <c r="I347" i="31"/>
  <c r="G347" i="31"/>
  <c r="J347" i="31" s="1"/>
  <c r="I346" i="31"/>
  <c r="G346" i="31"/>
  <c r="J346" i="31" s="1"/>
  <c r="I345" i="31"/>
  <c r="G345" i="31"/>
  <c r="I344" i="31"/>
  <c r="G344" i="31"/>
  <c r="J344" i="31" s="1"/>
  <c r="I343" i="31"/>
  <c r="G343" i="31"/>
  <c r="J343" i="31" s="1"/>
  <c r="I342" i="31"/>
  <c r="G342" i="31"/>
  <c r="I341" i="31"/>
  <c r="G341" i="31"/>
  <c r="I340" i="31"/>
  <c r="G340" i="31"/>
  <c r="I339" i="31"/>
  <c r="J339" i="31" s="1"/>
  <c r="G339" i="31"/>
  <c r="I338" i="31"/>
  <c r="G338" i="31"/>
  <c r="J338" i="31" s="1"/>
  <c r="I337" i="31"/>
  <c r="G337" i="31"/>
  <c r="I336" i="31"/>
  <c r="G336" i="31"/>
  <c r="J335" i="31"/>
  <c r="I335" i="31"/>
  <c r="G335" i="31"/>
  <c r="I334" i="31"/>
  <c r="G334" i="31"/>
  <c r="J333" i="31"/>
  <c r="I333" i="31"/>
  <c r="G333" i="31"/>
  <c r="I332" i="31"/>
  <c r="G332" i="31"/>
  <c r="J332" i="31" s="1"/>
  <c r="I331" i="31"/>
  <c r="G331" i="31"/>
  <c r="J331" i="31" s="1"/>
  <c r="J330" i="31"/>
  <c r="I330" i="31"/>
  <c r="G330" i="31"/>
  <c r="I328" i="31"/>
  <c r="G328" i="31"/>
  <c r="J328" i="31" s="1"/>
  <c r="J327" i="31"/>
  <c r="I327" i="31"/>
  <c r="G327" i="31"/>
  <c r="J326" i="31"/>
  <c r="I326" i="31"/>
  <c r="G326" i="31"/>
  <c r="I325" i="31"/>
  <c r="G325" i="31"/>
  <c r="J325" i="31" s="1"/>
  <c r="I324" i="31"/>
  <c r="G324" i="31"/>
  <c r="J323" i="31"/>
  <c r="I323" i="31"/>
  <c r="G323" i="31"/>
  <c r="I322" i="31"/>
  <c r="G322" i="31"/>
  <c r="I321" i="31"/>
  <c r="G321" i="31"/>
  <c r="J320" i="31"/>
  <c r="I320" i="31"/>
  <c r="G320" i="31"/>
  <c r="I319" i="31"/>
  <c r="G319" i="31"/>
  <c r="J319" i="31" s="1"/>
  <c r="I318" i="31"/>
  <c r="G318" i="31"/>
  <c r="J317" i="31"/>
  <c r="I317" i="31"/>
  <c r="G317" i="31"/>
  <c r="I316" i="31"/>
  <c r="G316" i="31"/>
  <c r="J316" i="31" s="1"/>
  <c r="I315" i="31"/>
  <c r="G315" i="31"/>
  <c r="I314" i="31"/>
  <c r="G314" i="31"/>
  <c r="I313" i="31"/>
  <c r="G313" i="31"/>
  <c r="I312" i="31"/>
  <c r="G312" i="31"/>
  <c r="J312" i="31" s="1"/>
  <c r="J311" i="31"/>
  <c r="I311" i="31"/>
  <c r="G311" i="31"/>
  <c r="I310" i="31"/>
  <c r="G310" i="31"/>
  <c r="I309" i="31"/>
  <c r="G309" i="31"/>
  <c r="I308" i="31"/>
  <c r="J308" i="31" s="1"/>
  <c r="G308" i="31"/>
  <c r="I307" i="31"/>
  <c r="G307" i="31"/>
  <c r="J307" i="31" s="1"/>
  <c r="I306" i="31"/>
  <c r="G306" i="31"/>
  <c r="J306" i="31" s="1"/>
  <c r="J305" i="31"/>
  <c r="I305" i="31"/>
  <c r="G305" i="31"/>
  <c r="I304" i="31"/>
  <c r="G304" i="31"/>
  <c r="J304" i="31" s="1"/>
  <c r="I303" i="31"/>
  <c r="G303" i="31"/>
  <c r="J303" i="31" s="1"/>
  <c r="J299" i="31"/>
  <c r="I299" i="31"/>
  <c r="G299" i="31"/>
  <c r="I298" i="31"/>
  <c r="G298" i="31"/>
  <c r="J298" i="31" s="1"/>
  <c r="I297" i="31"/>
  <c r="J297" i="31" s="1"/>
  <c r="G297" i="31"/>
  <c r="J296" i="31"/>
  <c r="I296" i="31"/>
  <c r="G296" i="31"/>
  <c r="I294" i="31"/>
  <c r="G294" i="31"/>
  <c r="J294" i="31" s="1"/>
  <c r="I293" i="31"/>
  <c r="J293" i="31" s="1"/>
  <c r="G293" i="31"/>
  <c r="I292" i="31"/>
  <c r="G292" i="31"/>
  <c r="J292" i="31" s="1"/>
  <c r="I291" i="31"/>
  <c r="G291" i="31"/>
  <c r="J291" i="31" s="1"/>
  <c r="J289" i="31"/>
  <c r="I289" i="31"/>
  <c r="G289" i="31"/>
  <c r="I288" i="31"/>
  <c r="G288" i="31"/>
  <c r="J287" i="31"/>
  <c r="I287" i="31"/>
  <c r="G287" i="31"/>
  <c r="I286" i="31"/>
  <c r="G286" i="31"/>
  <c r="J286" i="31" s="1"/>
  <c r="I284" i="31"/>
  <c r="G284" i="31"/>
  <c r="J284" i="31" s="1"/>
  <c r="J283" i="31"/>
  <c r="I283" i="31"/>
  <c r="G283" i="31"/>
  <c r="I282" i="31"/>
  <c r="G282" i="31"/>
  <c r="J282" i="31" s="1"/>
  <c r="J281" i="31"/>
  <c r="I281" i="31"/>
  <c r="G281" i="31"/>
  <c r="J279" i="31"/>
  <c r="I279" i="31"/>
  <c r="G279" i="31"/>
  <c r="I278" i="31"/>
  <c r="G278" i="31"/>
  <c r="J278" i="31" s="1"/>
  <c r="I277" i="31"/>
  <c r="J277" i="31" s="1"/>
  <c r="G277" i="31"/>
  <c r="J275" i="31"/>
  <c r="I275" i="31"/>
  <c r="G275" i="31"/>
  <c r="J274" i="31"/>
  <c r="I274" i="31"/>
  <c r="G274" i="31"/>
  <c r="J273" i="31"/>
  <c r="I273" i="31"/>
  <c r="G273" i="31"/>
  <c r="I271" i="31"/>
  <c r="G271" i="31"/>
  <c r="J271" i="31" s="1"/>
  <c r="I270" i="31"/>
  <c r="G270" i="31"/>
  <c r="J270" i="31" s="1"/>
  <c r="J269" i="31"/>
  <c r="I269" i="31"/>
  <c r="G269" i="31"/>
  <c r="I266" i="31"/>
  <c r="G266" i="31"/>
  <c r="J266" i="31" s="1"/>
  <c r="I265" i="31"/>
  <c r="J265" i="31" s="1"/>
  <c r="G265" i="31"/>
  <c r="I264" i="31"/>
  <c r="G264" i="31"/>
  <c r="J264" i="31" s="1"/>
  <c r="I262" i="31"/>
  <c r="G262" i="31"/>
  <c r="J262" i="31" s="1"/>
  <c r="J261" i="31"/>
  <c r="I261" i="31"/>
  <c r="G261" i="31"/>
  <c r="I260" i="31"/>
  <c r="G260" i="31"/>
  <c r="J260" i="31" s="1"/>
  <c r="I258" i="31"/>
  <c r="G258" i="31"/>
  <c r="J258" i="31" s="1"/>
  <c r="J257" i="31"/>
  <c r="I257" i="31"/>
  <c r="G257" i="31"/>
  <c r="I256" i="31"/>
  <c r="G256" i="31"/>
  <c r="J256" i="31" s="1"/>
  <c r="J248" i="31"/>
  <c r="I248" i="31"/>
  <c r="G248" i="31"/>
  <c r="I247" i="31"/>
  <c r="G247" i="31"/>
  <c r="J247" i="31" s="1"/>
  <c r="I246" i="31"/>
  <c r="J246" i="31" s="1"/>
  <c r="G246" i="31"/>
  <c r="I245" i="31"/>
  <c r="G245" i="31"/>
  <c r="J245" i="31" s="1"/>
  <c r="I244" i="31"/>
  <c r="G244" i="31"/>
  <c r="J244" i="31" s="1"/>
  <c r="J243" i="31"/>
  <c r="I243" i="31"/>
  <c r="G243" i="31"/>
  <c r="I242" i="31"/>
  <c r="F242" i="31"/>
  <c r="G242" i="31" s="1"/>
  <c r="J242" i="31" s="1"/>
  <c r="I241" i="31"/>
  <c r="F241" i="31"/>
  <c r="G241" i="31" s="1"/>
  <c r="J241" i="31" s="1"/>
  <c r="I240" i="31"/>
  <c r="F240" i="31"/>
  <c r="G240" i="31" s="1"/>
  <c r="J240" i="31" s="1"/>
  <c r="J239" i="31"/>
  <c r="I239" i="31"/>
  <c r="G239" i="31"/>
  <c r="F239" i="31"/>
  <c r="I238" i="31"/>
  <c r="G238" i="31"/>
  <c r="I237" i="31"/>
  <c r="G237" i="31"/>
  <c r="J236" i="31"/>
  <c r="I236" i="31"/>
  <c r="G236" i="31"/>
  <c r="I235" i="31"/>
  <c r="G235" i="31"/>
  <c r="J235" i="31" s="1"/>
  <c r="I234" i="31"/>
  <c r="G234" i="31"/>
  <c r="J234" i="31" s="1"/>
  <c r="J230" i="31"/>
  <c r="I230" i="31"/>
  <c r="G230" i="31"/>
  <c r="I229" i="31"/>
  <c r="G229" i="31"/>
  <c r="J229" i="31" s="1"/>
  <c r="I228" i="31"/>
  <c r="J228" i="31" s="1"/>
  <c r="G228" i="31"/>
  <c r="I227" i="31"/>
  <c r="G227" i="31"/>
  <c r="J227" i="31" s="1"/>
  <c r="I226" i="31"/>
  <c r="G226" i="31"/>
  <c r="J226" i="31" s="1"/>
  <c r="J225" i="31"/>
  <c r="I225" i="31"/>
  <c r="G225" i="31"/>
  <c r="I224" i="31"/>
  <c r="G224" i="31"/>
  <c r="J224" i="31" s="1"/>
  <c r="I223" i="31"/>
  <c r="G223" i="31"/>
  <c r="J223" i="31" s="1"/>
  <c r="J222" i="31"/>
  <c r="I222" i="31"/>
  <c r="G222" i="31"/>
  <c r="I221" i="31"/>
  <c r="G221" i="31"/>
  <c r="J221" i="31" s="1"/>
  <c r="I220" i="31"/>
  <c r="G220" i="31"/>
  <c r="J219" i="31"/>
  <c r="I219" i="31"/>
  <c r="G219" i="31"/>
  <c r="I218" i="31"/>
  <c r="G218" i="31"/>
  <c r="J218" i="31" s="1"/>
  <c r="I217" i="31"/>
  <c r="G217" i="31"/>
  <c r="J217" i="31" s="1"/>
  <c r="I216" i="31"/>
  <c r="G216" i="31"/>
  <c r="J216" i="31" s="1"/>
  <c r="I215" i="31"/>
  <c r="G215" i="31"/>
  <c r="J215" i="31" s="1"/>
  <c r="J214" i="31"/>
  <c r="I214" i="31"/>
  <c r="G214" i="31"/>
  <c r="I213" i="31"/>
  <c r="G213" i="31"/>
  <c r="J213" i="31" s="1"/>
  <c r="I212" i="31"/>
  <c r="G212" i="31"/>
  <c r="J212" i="31" s="1"/>
  <c r="J211" i="31"/>
  <c r="I211" i="31"/>
  <c r="G211" i="31"/>
  <c r="I210" i="31"/>
  <c r="G210" i="31"/>
  <c r="J210" i="31" s="1"/>
  <c r="J209" i="31"/>
  <c r="I209" i="31"/>
  <c r="G209" i="31"/>
  <c r="J207" i="31"/>
  <c r="I207" i="31"/>
  <c r="G207" i="31"/>
  <c r="I206" i="31"/>
  <c r="G206" i="31"/>
  <c r="J206" i="31" s="1"/>
  <c r="J205" i="31"/>
  <c r="I205" i="31"/>
  <c r="G205" i="31"/>
  <c r="I204" i="31"/>
  <c r="G204" i="31"/>
  <c r="J204" i="31" s="1"/>
  <c r="I203" i="31"/>
  <c r="G203" i="31"/>
  <c r="J203" i="31" s="1"/>
  <c r="J202" i="31"/>
  <c r="I202" i="31"/>
  <c r="G202" i="31"/>
  <c r="I201" i="31"/>
  <c r="G201" i="31"/>
  <c r="J201" i="31" s="1"/>
  <c r="J200" i="31"/>
  <c r="I200" i="31"/>
  <c r="G200" i="31"/>
  <c r="I199" i="31"/>
  <c r="G199" i="31"/>
  <c r="J199" i="31" s="1"/>
  <c r="I198" i="31"/>
  <c r="G198" i="31"/>
  <c r="J198" i="31" s="1"/>
  <c r="J197" i="31"/>
  <c r="I197" i="31"/>
  <c r="G197" i="31"/>
  <c r="I196" i="31"/>
  <c r="G196" i="31"/>
  <c r="J196" i="31" s="1"/>
  <c r="I194" i="31"/>
  <c r="J194" i="31" s="1"/>
  <c r="G194" i="31"/>
  <c r="J193" i="31"/>
  <c r="I193" i="31"/>
  <c r="G193" i="31"/>
  <c r="I192" i="31"/>
  <c r="G192" i="31"/>
  <c r="J192" i="31" s="1"/>
  <c r="J191" i="31"/>
  <c r="I191" i="31"/>
  <c r="G191" i="31"/>
  <c r="J190" i="31"/>
  <c r="I190" i="31"/>
  <c r="G190" i="31"/>
  <c r="I189" i="31"/>
  <c r="G189" i="31"/>
  <c r="J189" i="31" s="1"/>
  <c r="J188" i="31"/>
  <c r="I188" i="31"/>
  <c r="G188" i="31"/>
  <c r="I187" i="31"/>
  <c r="G187" i="31"/>
  <c r="J187" i="31" s="1"/>
  <c r="I186" i="31"/>
  <c r="G186" i="31"/>
  <c r="J186" i="31" s="1"/>
  <c r="J185" i="31"/>
  <c r="I185" i="31"/>
  <c r="G185" i="31"/>
  <c r="I184" i="31"/>
  <c r="G184" i="31"/>
  <c r="J183" i="31"/>
  <c r="I183" i="31"/>
  <c r="G183" i="31"/>
  <c r="I182" i="31"/>
  <c r="G182" i="31"/>
  <c r="J182" i="31" s="1"/>
  <c r="I181" i="31"/>
  <c r="G181" i="31"/>
  <c r="J181" i="31" s="1"/>
  <c r="J180" i="31"/>
  <c r="I180" i="31"/>
  <c r="G180" i="31"/>
  <c r="I179" i="31"/>
  <c r="G179" i="31"/>
  <c r="J179" i="31" s="1"/>
  <c r="I177" i="31"/>
  <c r="G177" i="31"/>
  <c r="J177" i="31" s="1"/>
  <c r="J176" i="31"/>
  <c r="I176" i="31"/>
  <c r="G176" i="31"/>
  <c r="I175" i="31"/>
  <c r="G175" i="31"/>
  <c r="J175" i="31" s="1"/>
  <c r="J174" i="31"/>
  <c r="I174" i="31"/>
  <c r="G174" i="31"/>
  <c r="J173" i="31"/>
  <c r="I173" i="31"/>
  <c r="G173" i="31"/>
  <c r="I172" i="31"/>
  <c r="J172" i="31" s="1"/>
  <c r="G172" i="31"/>
  <c r="I171" i="31"/>
  <c r="J171" i="31" s="1"/>
  <c r="G171" i="31"/>
  <c r="I170" i="31"/>
  <c r="G170" i="31"/>
  <c r="J170" i="31" s="1"/>
  <c r="I169" i="31"/>
  <c r="G169" i="31"/>
  <c r="J169" i="31" s="1"/>
  <c r="J168" i="31"/>
  <c r="I168" i="31"/>
  <c r="G168" i="31"/>
  <c r="I167" i="31"/>
  <c r="G167" i="31"/>
  <c r="I166" i="31"/>
  <c r="G166" i="31"/>
  <c r="J166" i="31" s="1"/>
  <c r="I165" i="31"/>
  <c r="G165" i="31"/>
  <c r="J165" i="31" s="1"/>
  <c r="I164" i="31"/>
  <c r="G164" i="31"/>
  <c r="J164" i="31" s="1"/>
  <c r="J163" i="31"/>
  <c r="I163" i="31"/>
  <c r="G163" i="31"/>
  <c r="I161" i="31"/>
  <c r="G161" i="31"/>
  <c r="J161" i="31" s="1"/>
  <c r="I160" i="31"/>
  <c r="G160" i="31"/>
  <c r="J160" i="31" s="1"/>
  <c r="J159" i="31"/>
  <c r="I159" i="31"/>
  <c r="G159" i="31"/>
  <c r="I158" i="31"/>
  <c r="G158" i="31"/>
  <c r="J158" i="31" s="1"/>
  <c r="J157" i="31"/>
  <c r="I157" i="31"/>
  <c r="G157" i="31"/>
  <c r="J156" i="31"/>
  <c r="I156" i="31"/>
  <c r="G156" i="31"/>
  <c r="I155" i="31"/>
  <c r="J155" i="31" s="1"/>
  <c r="G155" i="31"/>
  <c r="I154" i="31"/>
  <c r="J154" i="31" s="1"/>
  <c r="G154" i="31"/>
  <c r="I153" i="31"/>
  <c r="G153" i="31"/>
  <c r="J153" i="31" s="1"/>
  <c r="I152" i="31"/>
  <c r="G152" i="31"/>
  <c r="J152" i="31" s="1"/>
  <c r="J151" i="31"/>
  <c r="I151" i="31"/>
  <c r="G151" i="31"/>
  <c r="I150" i="31"/>
  <c r="G150" i="31"/>
  <c r="I149" i="31"/>
  <c r="G149" i="31"/>
  <c r="J149" i="31" s="1"/>
  <c r="I148" i="31"/>
  <c r="G148" i="31"/>
  <c r="J148" i="31" s="1"/>
  <c r="I147" i="31"/>
  <c r="G147" i="31"/>
  <c r="J147" i="31" s="1"/>
  <c r="J146" i="31"/>
  <c r="I146" i="31"/>
  <c r="G146" i="31"/>
  <c r="I145" i="31"/>
  <c r="G145" i="31"/>
  <c r="J145" i="31" s="1"/>
  <c r="I143" i="31"/>
  <c r="G143" i="31"/>
  <c r="J143" i="31" s="1"/>
  <c r="J142" i="31"/>
  <c r="I142" i="31"/>
  <c r="G142" i="31"/>
  <c r="I141" i="31"/>
  <c r="G141" i="31"/>
  <c r="J141" i="31" s="1"/>
  <c r="J140" i="31"/>
  <c r="I140" i="31"/>
  <c r="G140" i="31"/>
  <c r="J139" i="31"/>
  <c r="I139" i="31"/>
  <c r="G139" i="31"/>
  <c r="I138" i="31"/>
  <c r="G138" i="31"/>
  <c r="J138" i="31" s="1"/>
  <c r="I137" i="31"/>
  <c r="J137" i="31" s="1"/>
  <c r="G137" i="31"/>
  <c r="I136" i="31"/>
  <c r="G136" i="31"/>
  <c r="J136" i="31" s="1"/>
  <c r="I135" i="31"/>
  <c r="G135" i="31"/>
  <c r="J135" i="31" s="1"/>
  <c r="J134" i="31"/>
  <c r="I134" i="31"/>
  <c r="G134" i="31"/>
  <c r="I133" i="31"/>
  <c r="G133" i="31"/>
  <c r="J132" i="31"/>
  <c r="I132" i="31"/>
  <c r="G132" i="31"/>
  <c r="I131" i="31"/>
  <c r="G131" i="31"/>
  <c r="J131" i="31" s="1"/>
  <c r="I129" i="31"/>
  <c r="G129" i="31"/>
  <c r="J129" i="31" s="1"/>
  <c r="J128" i="31"/>
  <c r="I128" i="31"/>
  <c r="G128" i="31"/>
  <c r="I127" i="31"/>
  <c r="G127" i="31"/>
  <c r="J127" i="31" s="1"/>
  <c r="J126" i="31"/>
  <c r="I126" i="31"/>
  <c r="G126" i="31"/>
  <c r="J125" i="31"/>
  <c r="I125" i="31"/>
  <c r="G125" i="31"/>
  <c r="I124" i="31"/>
  <c r="G124" i="31"/>
  <c r="J124" i="31" s="1"/>
  <c r="J123" i="31"/>
  <c r="I123" i="31"/>
  <c r="G123" i="31"/>
  <c r="J122" i="31"/>
  <c r="I122" i="31"/>
  <c r="G122" i="31"/>
  <c r="I121" i="31"/>
  <c r="G121" i="31"/>
  <c r="J121" i="31" s="1"/>
  <c r="I120" i="31"/>
  <c r="J120" i="31" s="1"/>
  <c r="G120" i="31"/>
  <c r="I119" i="31"/>
  <c r="G119" i="31"/>
  <c r="J119" i="31" s="1"/>
  <c r="I118" i="31"/>
  <c r="G118" i="31"/>
  <c r="J118" i="31" s="1"/>
  <c r="J117" i="31"/>
  <c r="I117" i="31"/>
  <c r="G117" i="31"/>
  <c r="I116" i="31"/>
  <c r="G116" i="31"/>
  <c r="J116" i="31" s="1"/>
  <c r="J115" i="31"/>
  <c r="I115" i="31"/>
  <c r="G115" i="31"/>
  <c r="I113" i="31"/>
  <c r="G113" i="31"/>
  <c r="J113" i="31" s="1"/>
  <c r="I112" i="31"/>
  <c r="G112" i="31"/>
  <c r="J112" i="31" s="1"/>
  <c r="J111" i="31"/>
  <c r="I111" i="31"/>
  <c r="G111" i="31"/>
  <c r="I110" i="31"/>
  <c r="G110" i="31"/>
  <c r="J110" i="31" s="1"/>
  <c r="J109" i="31"/>
  <c r="I109" i="31"/>
  <c r="G109" i="31"/>
  <c r="J108" i="31"/>
  <c r="I108" i="31"/>
  <c r="G108" i="31"/>
  <c r="I107" i="31"/>
  <c r="G107" i="31"/>
  <c r="J107" i="31" s="1"/>
  <c r="J106" i="31"/>
  <c r="I106" i="31"/>
  <c r="G106" i="31"/>
  <c r="J105" i="31"/>
  <c r="I105" i="31"/>
  <c r="G105" i="31"/>
  <c r="I104" i="31"/>
  <c r="G104" i="31"/>
  <c r="J104" i="31" s="1"/>
  <c r="I103" i="31"/>
  <c r="J103" i="31" s="1"/>
  <c r="G103" i="31"/>
  <c r="I102" i="31"/>
  <c r="G102" i="31"/>
  <c r="J102" i="31" s="1"/>
  <c r="I101" i="31"/>
  <c r="G101" i="31"/>
  <c r="J101" i="31" s="1"/>
  <c r="J100" i="31"/>
  <c r="I100" i="31"/>
  <c r="G100" i="31"/>
  <c r="I99" i="31"/>
  <c r="G99" i="31"/>
  <c r="I98" i="31"/>
  <c r="J98" i="31" s="1"/>
  <c r="G98" i="31"/>
  <c r="I97" i="31"/>
  <c r="G97" i="31"/>
  <c r="J97" i="31" s="1"/>
  <c r="I96" i="31"/>
  <c r="G96" i="31"/>
  <c r="J96" i="31" s="1"/>
  <c r="J95" i="31"/>
  <c r="I95" i="31"/>
  <c r="G95" i="31"/>
  <c r="I94" i="31"/>
  <c r="G94" i="31"/>
  <c r="J94" i="31" s="1"/>
  <c r="I93" i="31"/>
  <c r="G93" i="31"/>
  <c r="J93" i="31" s="1"/>
  <c r="J92" i="31"/>
  <c r="I92" i="31"/>
  <c r="G92" i="31"/>
  <c r="I91" i="31"/>
  <c r="F91" i="31"/>
  <c r="G91" i="31" s="1"/>
  <c r="J91" i="31" s="1"/>
  <c r="J90" i="31"/>
  <c r="I90" i="31"/>
  <c r="G90" i="31"/>
  <c r="I89" i="31"/>
  <c r="G89" i="31"/>
  <c r="J89" i="31" s="1"/>
  <c r="I84" i="31"/>
  <c r="J84" i="31" s="1"/>
  <c r="G84" i="31"/>
  <c r="J83" i="31"/>
  <c r="I83" i="31"/>
  <c r="G83" i="31"/>
  <c r="I82" i="31"/>
  <c r="G82" i="31"/>
  <c r="J82" i="31" s="1"/>
  <c r="J81" i="31"/>
  <c r="I81" i="31"/>
  <c r="G81" i="31"/>
  <c r="J80" i="31"/>
  <c r="I80" i="31"/>
  <c r="G80" i="31"/>
  <c r="J79" i="31"/>
  <c r="I79" i="31"/>
  <c r="G79" i="31"/>
  <c r="J78" i="31"/>
  <c r="I78" i="31"/>
  <c r="G78" i="31"/>
  <c r="I75" i="31"/>
  <c r="G75" i="31"/>
  <c r="J75" i="31" s="1"/>
  <c r="I74" i="31"/>
  <c r="G74" i="31"/>
  <c r="J74" i="31" s="1"/>
  <c r="J73" i="31"/>
  <c r="I73" i="31"/>
  <c r="G73" i="31"/>
  <c r="I72" i="31"/>
  <c r="G72" i="31"/>
  <c r="J72" i="31" s="1"/>
  <c r="I71" i="31"/>
  <c r="J71" i="31" s="1"/>
  <c r="G71" i="31"/>
  <c r="I70" i="31"/>
  <c r="G70" i="31"/>
  <c r="J70" i="31" s="1"/>
  <c r="I69" i="31"/>
  <c r="G69" i="31"/>
  <c r="J69" i="31" s="1"/>
  <c r="J68" i="31"/>
  <c r="I68" i="31"/>
  <c r="G68" i="31"/>
  <c r="I67" i="31"/>
  <c r="G67" i="31"/>
  <c r="I66" i="31"/>
  <c r="G66" i="31"/>
  <c r="J66" i="31" s="1"/>
  <c r="I65" i="31"/>
  <c r="J65" i="31" s="1"/>
  <c r="G65" i="31"/>
  <c r="I64" i="31"/>
  <c r="G64" i="31"/>
  <c r="J64" i="31" s="1"/>
  <c r="I63" i="31"/>
  <c r="J63" i="31" s="1"/>
  <c r="G63" i="31"/>
  <c r="J62" i="31"/>
  <c r="I62" i="31"/>
  <c r="G62" i="31"/>
  <c r="I61" i="31"/>
  <c r="G61" i="31"/>
  <c r="J61" i="31" s="1"/>
  <c r="I60" i="31"/>
  <c r="G60" i="31"/>
  <c r="J60" i="31" s="1"/>
  <c r="I59" i="31"/>
  <c r="G59" i="31"/>
  <c r="J59" i="31" s="1"/>
  <c r="I58" i="31"/>
  <c r="G58" i="31"/>
  <c r="J58" i="31" s="1"/>
  <c r="I57" i="31"/>
  <c r="J57" i="31" s="1"/>
  <c r="G57" i="31"/>
  <c r="I56" i="31"/>
  <c r="G56" i="31"/>
  <c r="J56" i="31" s="1"/>
  <c r="I55" i="31"/>
  <c r="G55" i="31"/>
  <c r="J55" i="31" s="1"/>
  <c r="J54" i="31"/>
  <c r="I54" i="31"/>
  <c r="G54" i="31"/>
  <c r="I53" i="31"/>
  <c r="G53" i="31"/>
  <c r="J53" i="31" s="1"/>
  <c r="J52" i="31"/>
  <c r="I52" i="31"/>
  <c r="G52" i="31"/>
  <c r="J51" i="31"/>
  <c r="I51" i="31"/>
  <c r="G51" i="31"/>
  <c r="J50" i="31"/>
  <c r="I50" i="31"/>
  <c r="G50" i="31"/>
  <c r="I49" i="31"/>
  <c r="J49" i="31" s="1"/>
  <c r="G49" i="31"/>
  <c r="I48" i="31"/>
  <c r="G48" i="31"/>
  <c r="J48" i="31" s="1"/>
  <c r="J47" i="31"/>
  <c r="I47" i="31"/>
  <c r="G47" i="31"/>
  <c r="J46" i="31"/>
  <c r="I46" i="31"/>
  <c r="G46" i="31"/>
  <c r="I45" i="31"/>
  <c r="G45" i="31"/>
  <c r="J45" i="31" s="1"/>
  <c r="J44" i="31"/>
  <c r="I44" i="31"/>
  <c r="G44" i="31"/>
  <c r="I43" i="31"/>
  <c r="G43" i="31"/>
  <c r="J43" i="31" s="1"/>
  <c r="I42" i="31"/>
  <c r="G42" i="31"/>
  <c r="J42" i="31" s="1"/>
  <c r="I41" i="31"/>
  <c r="J41" i="31" s="1"/>
  <c r="G41" i="31"/>
  <c r="I40" i="31"/>
  <c r="G40" i="31"/>
  <c r="J40" i="31" s="1"/>
  <c r="I39" i="31"/>
  <c r="G39" i="31"/>
  <c r="J39" i="31" s="1"/>
  <c r="J38" i="31"/>
  <c r="I38" i="31"/>
  <c r="G38" i="31"/>
  <c r="I37" i="31"/>
  <c r="G37" i="31"/>
  <c r="J37" i="31" s="1"/>
  <c r="J36" i="31"/>
  <c r="I36" i="31"/>
  <c r="G36" i="31"/>
  <c r="J35" i="31"/>
  <c r="I35" i="31"/>
  <c r="G35" i="31"/>
  <c r="J34" i="31"/>
  <c r="I34" i="31"/>
  <c r="G34" i="31"/>
  <c r="I33" i="31"/>
  <c r="J33" i="31" s="1"/>
  <c r="G33" i="31"/>
  <c r="I31" i="31"/>
  <c r="G31" i="31"/>
  <c r="J31" i="31" s="1"/>
  <c r="J30" i="31"/>
  <c r="I30" i="31"/>
  <c r="G30" i="31"/>
  <c r="J19" i="31"/>
  <c r="G37" i="30"/>
  <c r="I37" i="30" s="1"/>
  <c r="Q36" i="30"/>
  <c r="P36" i="30"/>
  <c r="O36" i="30"/>
  <c r="N36" i="30"/>
  <c r="R34" i="30"/>
  <c r="U34" i="30" s="1"/>
  <c r="N26" i="30"/>
  <c r="K22" i="30"/>
  <c r="K14" i="30"/>
  <c r="K11" i="30"/>
  <c r="K849" i="29"/>
  <c r="I844" i="29"/>
  <c r="G844" i="29"/>
  <c r="J844" i="29" s="1"/>
  <c r="I843" i="29"/>
  <c r="G843" i="29"/>
  <c r="J843" i="29" s="1"/>
  <c r="J841" i="29"/>
  <c r="I841" i="29"/>
  <c r="G841" i="29"/>
  <c r="J840" i="29"/>
  <c r="I840" i="29"/>
  <c r="G840" i="29"/>
  <c r="I839" i="29"/>
  <c r="G839" i="29"/>
  <c r="J839" i="29" s="1"/>
  <c r="I838" i="29"/>
  <c r="G838" i="29"/>
  <c r="J838" i="29" s="1"/>
  <c r="J837" i="29"/>
  <c r="I837" i="29"/>
  <c r="G837" i="29"/>
  <c r="I836" i="29"/>
  <c r="J836" i="29" s="1"/>
  <c r="G836" i="29"/>
  <c r="J835" i="29"/>
  <c r="I835" i="29"/>
  <c r="G835" i="29"/>
  <c r="I834" i="29"/>
  <c r="G834" i="29"/>
  <c r="J834" i="29" s="1"/>
  <c r="I833" i="29"/>
  <c r="J833" i="29" s="1"/>
  <c r="G833" i="29"/>
  <c r="J832" i="29"/>
  <c r="I832" i="29"/>
  <c r="G832" i="29"/>
  <c r="I831" i="29"/>
  <c r="G831" i="29"/>
  <c r="J831" i="29" s="1"/>
  <c r="I830" i="29"/>
  <c r="G830" i="29"/>
  <c r="J830" i="29" s="1"/>
  <c r="I829" i="29"/>
  <c r="G829" i="29"/>
  <c r="J829" i="29" s="1"/>
  <c r="I828" i="29"/>
  <c r="G828" i="29"/>
  <c r="J828" i="29" s="1"/>
  <c r="I827" i="29"/>
  <c r="G827" i="29"/>
  <c r="J827" i="29" s="1"/>
  <c r="I826" i="29"/>
  <c r="G826" i="29"/>
  <c r="J825" i="29"/>
  <c r="I825" i="29"/>
  <c r="G825" i="29"/>
  <c r="J824" i="29"/>
  <c r="I824" i="29"/>
  <c r="G824" i="29"/>
  <c r="I823" i="29"/>
  <c r="G823" i="29"/>
  <c r="J823" i="29" s="1"/>
  <c r="I822" i="29"/>
  <c r="G822" i="29"/>
  <c r="J822" i="29" s="1"/>
  <c r="J821" i="29"/>
  <c r="I821" i="29"/>
  <c r="G821" i="29"/>
  <c r="J816" i="29"/>
  <c r="I816" i="29"/>
  <c r="G816" i="29"/>
  <c r="I815" i="29"/>
  <c r="G815" i="29"/>
  <c r="J815" i="29" s="1"/>
  <c r="I814" i="29"/>
  <c r="G814" i="29"/>
  <c r="I813" i="29"/>
  <c r="J813" i="29" s="1"/>
  <c r="G813" i="29"/>
  <c r="I812" i="29"/>
  <c r="G812" i="29"/>
  <c r="J812" i="29" s="1"/>
  <c r="I811" i="29"/>
  <c r="G811" i="29"/>
  <c r="J811" i="29" s="1"/>
  <c r="J809" i="29"/>
  <c r="I809" i="29"/>
  <c r="G809" i="29"/>
  <c r="I808" i="29"/>
  <c r="G808" i="29"/>
  <c r="J808" i="29" s="1"/>
  <c r="I807" i="29"/>
  <c r="G807" i="29"/>
  <c r="J807" i="29" s="1"/>
  <c r="J806" i="29"/>
  <c r="I806" i="29"/>
  <c r="G806" i="29"/>
  <c r="I805" i="29"/>
  <c r="G805" i="29"/>
  <c r="J805" i="29" s="1"/>
  <c r="J804" i="29"/>
  <c r="I804" i="29"/>
  <c r="G804" i="29"/>
  <c r="I802" i="29"/>
  <c r="G802" i="29"/>
  <c r="J802" i="29" s="1"/>
  <c r="I801" i="29"/>
  <c r="J801" i="29" s="1"/>
  <c r="G801" i="29"/>
  <c r="J800" i="29"/>
  <c r="I800" i="29"/>
  <c r="G800" i="29"/>
  <c r="I799" i="29"/>
  <c r="G799" i="29"/>
  <c r="J799" i="29" s="1"/>
  <c r="J798" i="29"/>
  <c r="I798" i="29"/>
  <c r="G798" i="29"/>
  <c r="I797" i="29"/>
  <c r="G797" i="29"/>
  <c r="J797" i="29" s="1"/>
  <c r="I796" i="29"/>
  <c r="G796" i="29"/>
  <c r="J796" i="29" s="1"/>
  <c r="I795" i="29"/>
  <c r="J795" i="29" s="1"/>
  <c r="G795" i="29"/>
  <c r="I794" i="29"/>
  <c r="G794" i="29"/>
  <c r="J794" i="29" s="1"/>
  <c r="I793" i="29"/>
  <c r="G793" i="29"/>
  <c r="J793" i="29" s="1"/>
  <c r="J792" i="29"/>
  <c r="I792" i="29"/>
  <c r="G792" i="29"/>
  <c r="I791" i="29"/>
  <c r="G791" i="29"/>
  <c r="J791" i="29" s="1"/>
  <c r="I790" i="29"/>
  <c r="G790" i="29"/>
  <c r="J790" i="29" s="1"/>
  <c r="J789" i="29"/>
  <c r="I789" i="29"/>
  <c r="G789" i="29"/>
  <c r="I788" i="29"/>
  <c r="G788" i="29"/>
  <c r="J788" i="29" s="1"/>
  <c r="I787" i="29"/>
  <c r="J787" i="29" s="1"/>
  <c r="G787" i="29"/>
  <c r="I786" i="29"/>
  <c r="G786" i="29"/>
  <c r="J786" i="29" s="1"/>
  <c r="I785" i="29"/>
  <c r="J785" i="29" s="1"/>
  <c r="G785" i="29"/>
  <c r="J784" i="29"/>
  <c r="I784" i="29"/>
  <c r="G784" i="29"/>
  <c r="I783" i="29"/>
  <c r="J783" i="29" s="1"/>
  <c r="I782" i="29"/>
  <c r="J782" i="29" s="1"/>
  <c r="I781" i="29"/>
  <c r="J781" i="29" s="1"/>
  <c r="I780" i="29"/>
  <c r="J780" i="29" s="1"/>
  <c r="I779" i="29"/>
  <c r="J779" i="29" s="1"/>
  <c r="I778" i="29"/>
  <c r="J778" i="29" s="1"/>
  <c r="I777" i="29"/>
  <c r="J777" i="29" s="1"/>
  <c r="J776" i="29"/>
  <c r="I776" i="29"/>
  <c r="I775" i="29"/>
  <c r="J775" i="29" s="1"/>
  <c r="I774" i="29"/>
  <c r="J774" i="29" s="1"/>
  <c r="I773" i="29"/>
  <c r="J773" i="29" s="1"/>
  <c r="G773" i="29"/>
  <c r="I772" i="29"/>
  <c r="G772" i="29"/>
  <c r="J772" i="29" s="1"/>
  <c r="I771" i="29"/>
  <c r="J771" i="29" s="1"/>
  <c r="G771" i="29"/>
  <c r="J770" i="29"/>
  <c r="I770" i="29"/>
  <c r="G770" i="29"/>
  <c r="I769" i="29"/>
  <c r="G769" i="29"/>
  <c r="I768" i="29"/>
  <c r="I818" i="29" s="1"/>
  <c r="G768" i="29"/>
  <c r="I767" i="29"/>
  <c r="G767" i="29"/>
  <c r="J767" i="29" s="1"/>
  <c r="I766" i="29"/>
  <c r="G766" i="29"/>
  <c r="J766" i="29" s="1"/>
  <c r="I765" i="29"/>
  <c r="G765" i="29"/>
  <c r="J765" i="29" s="1"/>
  <c r="I764" i="29"/>
  <c r="G764" i="29"/>
  <c r="J764" i="29" s="1"/>
  <c r="I763" i="29"/>
  <c r="G763" i="29"/>
  <c r="G818" i="29" s="1"/>
  <c r="J762" i="29"/>
  <c r="I762" i="29"/>
  <c r="I761" i="29"/>
  <c r="G761" i="29"/>
  <c r="J761" i="29" s="1"/>
  <c r="I760" i="29"/>
  <c r="J760" i="29" s="1"/>
  <c r="G760" i="29"/>
  <c r="J759" i="29"/>
  <c r="I759" i="29"/>
  <c r="G759" i="29"/>
  <c r="I758" i="29"/>
  <c r="J758" i="29" s="1"/>
  <c r="J757" i="29"/>
  <c r="I757" i="29"/>
  <c r="J756" i="29"/>
  <c r="I756" i="29"/>
  <c r="I755" i="29"/>
  <c r="G755" i="29"/>
  <c r="J755" i="29" s="1"/>
  <c r="I751" i="29"/>
  <c r="G751" i="29"/>
  <c r="J751" i="29" s="1"/>
  <c r="I750" i="29"/>
  <c r="G750" i="29"/>
  <c r="J750" i="29" s="1"/>
  <c r="I749" i="29"/>
  <c r="G749" i="29"/>
  <c r="J749" i="29" s="1"/>
  <c r="J748" i="29"/>
  <c r="I748" i="29"/>
  <c r="G748" i="29"/>
  <c r="I747" i="29"/>
  <c r="G747" i="29"/>
  <c r="J747" i="29" s="1"/>
  <c r="I746" i="29"/>
  <c r="G746" i="29"/>
  <c r="J746" i="29" s="1"/>
  <c r="I745" i="29"/>
  <c r="G745" i="29"/>
  <c r="J745" i="29" s="1"/>
  <c r="J744" i="29"/>
  <c r="I744" i="29"/>
  <c r="G744" i="29"/>
  <c r="J743" i="29"/>
  <c r="I743" i="29"/>
  <c r="G743" i="29"/>
  <c r="I742" i="29"/>
  <c r="G742" i="29"/>
  <c r="J742" i="29" s="1"/>
  <c r="I741" i="29"/>
  <c r="J741" i="29" s="1"/>
  <c r="G741" i="29"/>
  <c r="J740" i="29"/>
  <c r="I740" i="29"/>
  <c r="G740" i="29"/>
  <c r="I739" i="29"/>
  <c r="G739" i="29"/>
  <c r="J739" i="29" s="1"/>
  <c r="I738" i="29"/>
  <c r="J738" i="29" s="1"/>
  <c r="G738" i="29"/>
  <c r="I737" i="29"/>
  <c r="G737" i="29"/>
  <c r="J737" i="29" s="1"/>
  <c r="I736" i="29"/>
  <c r="G736" i="29"/>
  <c r="J736" i="29" s="1"/>
  <c r="I735" i="29"/>
  <c r="G735" i="29"/>
  <c r="J735" i="29" s="1"/>
  <c r="I734" i="29"/>
  <c r="G734" i="29"/>
  <c r="J734" i="29" s="1"/>
  <c r="I733" i="29"/>
  <c r="G733" i="29"/>
  <c r="J733" i="29" s="1"/>
  <c r="J732" i="29"/>
  <c r="I732" i="29"/>
  <c r="G732" i="29"/>
  <c r="I731" i="29"/>
  <c r="G731" i="29"/>
  <c r="J731" i="29" s="1"/>
  <c r="I730" i="29"/>
  <c r="G730" i="29"/>
  <c r="J730" i="29" s="1"/>
  <c r="I729" i="29"/>
  <c r="G729" i="29"/>
  <c r="J729" i="29" s="1"/>
  <c r="I728" i="29"/>
  <c r="J728" i="29" s="1"/>
  <c r="G728" i="29"/>
  <c r="I727" i="29"/>
  <c r="J727" i="29" s="1"/>
  <c r="G727" i="29"/>
  <c r="I721" i="29"/>
  <c r="J721" i="29" s="1"/>
  <c r="G721" i="29"/>
  <c r="J720" i="29"/>
  <c r="I720" i="29"/>
  <c r="G720" i="29"/>
  <c r="I718" i="29"/>
  <c r="G718" i="29"/>
  <c r="J718" i="29" s="1"/>
  <c r="J717" i="29"/>
  <c r="I717" i="29"/>
  <c r="G717" i="29"/>
  <c r="I716" i="29"/>
  <c r="G716" i="29"/>
  <c r="J716" i="29" s="1"/>
  <c r="I715" i="29"/>
  <c r="G715" i="29"/>
  <c r="J715" i="29" s="1"/>
  <c r="I714" i="29"/>
  <c r="G714" i="29"/>
  <c r="J714" i="29" s="1"/>
  <c r="I712" i="29"/>
  <c r="G712" i="29"/>
  <c r="J712" i="29" s="1"/>
  <c r="I711" i="29"/>
  <c r="G711" i="29"/>
  <c r="J711" i="29" s="1"/>
  <c r="J710" i="29"/>
  <c r="I710" i="29"/>
  <c r="G710" i="29"/>
  <c r="I709" i="29"/>
  <c r="F709" i="29"/>
  <c r="G709" i="29" s="1"/>
  <c r="J709" i="29" s="1"/>
  <c r="I708" i="29"/>
  <c r="G708" i="29"/>
  <c r="J708" i="29" s="1"/>
  <c r="F708" i="29"/>
  <c r="I707" i="29"/>
  <c r="G707" i="29"/>
  <c r="J707" i="29" s="1"/>
  <c r="F707" i="29"/>
  <c r="J706" i="29"/>
  <c r="I706" i="29"/>
  <c r="F706" i="29"/>
  <c r="G706" i="29" s="1"/>
  <c r="I704" i="29"/>
  <c r="G704" i="29"/>
  <c r="I703" i="29"/>
  <c r="J703" i="29" s="1"/>
  <c r="G703" i="29"/>
  <c r="J702" i="29"/>
  <c r="I702" i="29"/>
  <c r="G702" i="29"/>
  <c r="I701" i="29"/>
  <c r="G701" i="29"/>
  <c r="I699" i="29"/>
  <c r="G699" i="29"/>
  <c r="J699" i="29" s="1"/>
  <c r="J698" i="29"/>
  <c r="I698" i="29"/>
  <c r="G698" i="29"/>
  <c r="I697" i="29"/>
  <c r="F697" i="29"/>
  <c r="G697" i="29" s="1"/>
  <c r="J697" i="29" s="1"/>
  <c r="I696" i="29"/>
  <c r="G696" i="29"/>
  <c r="J696" i="29" s="1"/>
  <c r="F696" i="29"/>
  <c r="I695" i="29"/>
  <c r="F695" i="29"/>
  <c r="G695" i="29" s="1"/>
  <c r="J695" i="29" s="1"/>
  <c r="I693" i="29"/>
  <c r="G693" i="29"/>
  <c r="I692" i="29"/>
  <c r="G692" i="29"/>
  <c r="J692" i="29" s="1"/>
  <c r="I691" i="29"/>
  <c r="G691" i="29"/>
  <c r="J691" i="29" s="1"/>
  <c r="I690" i="29"/>
  <c r="G690" i="29"/>
  <c r="J690" i="29" s="1"/>
  <c r="I689" i="29"/>
  <c r="G689" i="29"/>
  <c r="I687" i="29"/>
  <c r="G687" i="29"/>
  <c r="J687" i="29" s="1"/>
  <c r="J686" i="29"/>
  <c r="I686" i="29"/>
  <c r="G686" i="29"/>
  <c r="I685" i="29"/>
  <c r="F685" i="29"/>
  <c r="G685" i="29" s="1"/>
  <c r="J685" i="29" s="1"/>
  <c r="I684" i="29"/>
  <c r="G684" i="29"/>
  <c r="J684" i="29" s="1"/>
  <c r="F684" i="29"/>
  <c r="I683" i="29"/>
  <c r="G683" i="29"/>
  <c r="J683" i="29" s="1"/>
  <c r="F683" i="29"/>
  <c r="I681" i="29"/>
  <c r="G681" i="29"/>
  <c r="J680" i="29"/>
  <c r="I680" i="29"/>
  <c r="G680" i="29"/>
  <c r="I679" i="29"/>
  <c r="G679" i="29"/>
  <c r="J679" i="29" s="1"/>
  <c r="I678" i="29"/>
  <c r="G678" i="29"/>
  <c r="J678" i="29" s="1"/>
  <c r="I677" i="29"/>
  <c r="G677" i="29"/>
  <c r="J677" i="29" s="1"/>
  <c r="I676" i="29"/>
  <c r="G676" i="29"/>
  <c r="I674" i="29"/>
  <c r="G674" i="29"/>
  <c r="J674" i="29" s="1"/>
  <c r="I673" i="29"/>
  <c r="G673" i="29"/>
  <c r="J673" i="29" s="1"/>
  <c r="I672" i="29"/>
  <c r="G672" i="29"/>
  <c r="J672" i="29" s="1"/>
  <c r="I671" i="29"/>
  <c r="G671" i="29"/>
  <c r="J671" i="29" s="1"/>
  <c r="F671" i="29"/>
  <c r="I670" i="29"/>
  <c r="F670" i="29"/>
  <c r="G670" i="29" s="1"/>
  <c r="J670" i="29" s="1"/>
  <c r="I669" i="29"/>
  <c r="F669" i="29"/>
  <c r="G669" i="29" s="1"/>
  <c r="J669" i="29" s="1"/>
  <c r="I667" i="29"/>
  <c r="G667" i="29"/>
  <c r="I666" i="29"/>
  <c r="G666" i="29"/>
  <c r="J666" i="29" s="1"/>
  <c r="J665" i="29"/>
  <c r="I665" i="29"/>
  <c r="G665" i="29"/>
  <c r="I664" i="29"/>
  <c r="G664" i="29"/>
  <c r="J664" i="29" s="1"/>
  <c r="I661" i="29"/>
  <c r="G661" i="29"/>
  <c r="J661" i="29" s="1"/>
  <c r="I660" i="29"/>
  <c r="G660" i="29"/>
  <c r="J660" i="29" s="1"/>
  <c r="I659" i="29"/>
  <c r="G659" i="29"/>
  <c r="J659" i="29" s="1"/>
  <c r="F659" i="29"/>
  <c r="I658" i="29"/>
  <c r="F658" i="29"/>
  <c r="G658" i="29" s="1"/>
  <c r="J658" i="29" s="1"/>
  <c r="I657" i="29"/>
  <c r="G657" i="29"/>
  <c r="J657" i="29" s="1"/>
  <c r="F657" i="29"/>
  <c r="J656" i="29"/>
  <c r="I656" i="29"/>
  <c r="F656" i="29"/>
  <c r="G656" i="29" s="1"/>
  <c r="I653" i="29"/>
  <c r="G653" i="29"/>
  <c r="J653" i="29" s="1"/>
  <c r="I652" i="29"/>
  <c r="G652" i="29"/>
  <c r="J652" i="29" s="1"/>
  <c r="I651" i="29"/>
  <c r="G651" i="29"/>
  <c r="J651" i="29" s="1"/>
  <c r="I647" i="29"/>
  <c r="G647" i="29"/>
  <c r="J647" i="29" s="1"/>
  <c r="J646" i="29"/>
  <c r="I646" i="29"/>
  <c r="G646" i="29"/>
  <c r="I645" i="29"/>
  <c r="G645" i="29"/>
  <c r="J645" i="29" s="1"/>
  <c r="I644" i="29"/>
  <c r="G644" i="29"/>
  <c r="J644" i="29" s="1"/>
  <c r="I643" i="29"/>
  <c r="G643" i="29"/>
  <c r="J643" i="29" s="1"/>
  <c r="J642" i="29"/>
  <c r="I642" i="29"/>
  <c r="G642" i="29"/>
  <c r="J641" i="29"/>
  <c r="I641" i="29"/>
  <c r="G641" i="29"/>
  <c r="I640" i="29"/>
  <c r="G640" i="29"/>
  <c r="J640" i="29" s="1"/>
  <c r="I639" i="29"/>
  <c r="G639" i="29"/>
  <c r="J639" i="29" s="1"/>
  <c r="J638" i="29"/>
  <c r="I638" i="29"/>
  <c r="G638" i="29"/>
  <c r="I637" i="29"/>
  <c r="G637" i="29"/>
  <c r="J637" i="29" s="1"/>
  <c r="I636" i="29"/>
  <c r="J636" i="29" s="1"/>
  <c r="G636" i="29"/>
  <c r="I635" i="29"/>
  <c r="G635" i="29"/>
  <c r="J635" i="29" s="1"/>
  <c r="I634" i="29"/>
  <c r="G634" i="29"/>
  <c r="J634" i="29" s="1"/>
  <c r="I633" i="29"/>
  <c r="G633" i="29"/>
  <c r="J633" i="29" s="1"/>
  <c r="I632" i="29"/>
  <c r="G632" i="29"/>
  <c r="J632" i="29" s="1"/>
  <c r="I631" i="29"/>
  <c r="G631" i="29"/>
  <c r="J631" i="29" s="1"/>
  <c r="J630" i="29"/>
  <c r="I630" i="29"/>
  <c r="G630" i="29"/>
  <c r="I629" i="29"/>
  <c r="G629" i="29"/>
  <c r="J629" i="29" s="1"/>
  <c r="I628" i="29"/>
  <c r="G628" i="29"/>
  <c r="J628" i="29" s="1"/>
  <c r="I626" i="29"/>
  <c r="G626" i="29"/>
  <c r="J626" i="29" s="1"/>
  <c r="I625" i="29"/>
  <c r="G625" i="29"/>
  <c r="J625" i="29" s="1"/>
  <c r="J624" i="29"/>
  <c r="I624" i="29"/>
  <c r="G624" i="29"/>
  <c r="I623" i="29"/>
  <c r="G623" i="29"/>
  <c r="J623" i="29" s="1"/>
  <c r="I622" i="29"/>
  <c r="G622" i="29"/>
  <c r="J622" i="29" s="1"/>
  <c r="J621" i="29"/>
  <c r="I621" i="29"/>
  <c r="G621" i="29"/>
  <c r="I620" i="29"/>
  <c r="G620" i="29"/>
  <c r="J619" i="29"/>
  <c r="I619" i="29"/>
  <c r="G619" i="29"/>
  <c r="I618" i="29"/>
  <c r="G618" i="29"/>
  <c r="J618" i="29" s="1"/>
  <c r="I617" i="29"/>
  <c r="G617" i="29"/>
  <c r="J617" i="29" s="1"/>
  <c r="I616" i="29"/>
  <c r="J616" i="29" s="1"/>
  <c r="G616" i="29"/>
  <c r="I615" i="29"/>
  <c r="G615" i="29"/>
  <c r="J615" i="29" s="1"/>
  <c r="J614" i="29"/>
  <c r="I614" i="29"/>
  <c r="G614" i="29"/>
  <c r="J613" i="29"/>
  <c r="I613" i="29"/>
  <c r="G613" i="29"/>
  <c r="I612" i="29"/>
  <c r="G612" i="29"/>
  <c r="J612" i="29" s="1"/>
  <c r="I611" i="29"/>
  <c r="G611" i="29"/>
  <c r="J611" i="29" s="1"/>
  <c r="I610" i="29"/>
  <c r="G610" i="29"/>
  <c r="J610" i="29" s="1"/>
  <c r="J609" i="29"/>
  <c r="I609" i="29"/>
  <c r="G609" i="29"/>
  <c r="I607" i="29"/>
  <c r="J607" i="29" s="1"/>
  <c r="G607" i="29"/>
  <c r="I606" i="29"/>
  <c r="G606" i="29"/>
  <c r="J606" i="29" s="1"/>
  <c r="I605" i="29"/>
  <c r="G605" i="29"/>
  <c r="J605" i="29" s="1"/>
  <c r="J604" i="29"/>
  <c r="I604" i="29"/>
  <c r="G604" i="29"/>
  <c r="I603" i="29"/>
  <c r="G603" i="29"/>
  <c r="I602" i="29"/>
  <c r="J602" i="29" s="1"/>
  <c r="G602" i="29"/>
  <c r="I601" i="29"/>
  <c r="G601" i="29"/>
  <c r="J601" i="29" s="1"/>
  <c r="I600" i="29"/>
  <c r="G600" i="29"/>
  <c r="J600" i="29" s="1"/>
  <c r="I599" i="29"/>
  <c r="J599" i="29" s="1"/>
  <c r="G599" i="29"/>
  <c r="I598" i="29"/>
  <c r="G598" i="29"/>
  <c r="J598" i="29" s="1"/>
  <c r="I597" i="29"/>
  <c r="G597" i="29"/>
  <c r="J597" i="29" s="1"/>
  <c r="J596" i="29"/>
  <c r="I596" i="29"/>
  <c r="G596" i="29"/>
  <c r="I595" i="29"/>
  <c r="G595" i="29"/>
  <c r="J595" i="29" s="1"/>
  <c r="I594" i="29"/>
  <c r="G594" i="29"/>
  <c r="J594" i="29" s="1"/>
  <c r="I593" i="29"/>
  <c r="G593" i="29"/>
  <c r="J593" i="29" s="1"/>
  <c r="I592" i="29"/>
  <c r="J592" i="29" s="1"/>
  <c r="G592" i="29"/>
  <c r="J591" i="29"/>
  <c r="I591" i="29"/>
  <c r="G591" i="29"/>
  <c r="I590" i="29"/>
  <c r="G590" i="29"/>
  <c r="J590" i="29" s="1"/>
  <c r="I589" i="29"/>
  <c r="G589" i="29"/>
  <c r="J589" i="29" s="1"/>
  <c r="J588" i="29"/>
  <c r="I588" i="29"/>
  <c r="G588" i="29"/>
  <c r="I587" i="29"/>
  <c r="G587" i="29"/>
  <c r="J587" i="29" s="1"/>
  <c r="I586" i="29"/>
  <c r="G586" i="29"/>
  <c r="J586" i="29" s="1"/>
  <c r="I585" i="29"/>
  <c r="G585" i="29"/>
  <c r="J585" i="29" s="1"/>
  <c r="I584" i="29"/>
  <c r="G584" i="29"/>
  <c r="J584" i="29" s="1"/>
  <c r="I583" i="29"/>
  <c r="J583" i="29" s="1"/>
  <c r="G583" i="29"/>
  <c r="I582" i="29"/>
  <c r="G582" i="29"/>
  <c r="J582" i="29" s="1"/>
  <c r="J581" i="29"/>
  <c r="I581" i="29"/>
  <c r="G581" i="29"/>
  <c r="J580" i="29"/>
  <c r="I580" i="29"/>
  <c r="G580" i="29"/>
  <c r="I579" i="29"/>
  <c r="G579" i="29"/>
  <c r="J579" i="29" s="1"/>
  <c r="I578" i="29"/>
  <c r="G578" i="29"/>
  <c r="J578" i="29" s="1"/>
  <c r="I575" i="29"/>
  <c r="G575" i="29"/>
  <c r="J575" i="29" s="1"/>
  <c r="I574" i="29"/>
  <c r="J574" i="29" s="1"/>
  <c r="G574" i="29"/>
  <c r="I573" i="29"/>
  <c r="J573" i="29" s="1"/>
  <c r="G573" i="29"/>
  <c r="I572" i="29"/>
  <c r="G572" i="29"/>
  <c r="J572" i="29" s="1"/>
  <c r="I571" i="29"/>
  <c r="G571" i="29"/>
  <c r="J571" i="29" s="1"/>
  <c r="J570" i="29"/>
  <c r="I570" i="29"/>
  <c r="G570" i="29"/>
  <c r="I569" i="29"/>
  <c r="G569" i="29"/>
  <c r="I568" i="29"/>
  <c r="G568" i="29"/>
  <c r="I562" i="29"/>
  <c r="G562" i="29"/>
  <c r="J562" i="29" s="1"/>
  <c r="I561" i="29"/>
  <c r="J561" i="29" s="1"/>
  <c r="G561" i="29"/>
  <c r="I559" i="29"/>
  <c r="G559" i="29"/>
  <c r="J559" i="29" s="1"/>
  <c r="J558" i="29"/>
  <c r="I558" i="29"/>
  <c r="G558" i="29"/>
  <c r="J557" i="29"/>
  <c r="I557" i="29"/>
  <c r="G557" i="29"/>
  <c r="I556" i="29"/>
  <c r="G556" i="29"/>
  <c r="J556" i="29" s="1"/>
  <c r="I555" i="29"/>
  <c r="G555" i="29"/>
  <c r="J555" i="29" s="1"/>
  <c r="I554" i="29"/>
  <c r="G554" i="29"/>
  <c r="J554" i="29" s="1"/>
  <c r="J552" i="29"/>
  <c r="I552" i="29"/>
  <c r="G552" i="29"/>
  <c r="I551" i="29"/>
  <c r="J551" i="29" s="1"/>
  <c r="G551" i="29"/>
  <c r="I550" i="29"/>
  <c r="G550" i="29"/>
  <c r="J550" i="29" s="1"/>
  <c r="I549" i="29"/>
  <c r="G549" i="29"/>
  <c r="J549" i="29" s="1"/>
  <c r="J548" i="29"/>
  <c r="I548" i="29"/>
  <c r="G548" i="29"/>
  <c r="I547" i="29"/>
  <c r="G547" i="29"/>
  <c r="I546" i="29"/>
  <c r="J546" i="29" s="1"/>
  <c r="G546" i="29"/>
  <c r="I544" i="29"/>
  <c r="G544" i="29"/>
  <c r="J544" i="29" s="1"/>
  <c r="I543" i="29"/>
  <c r="G543" i="29"/>
  <c r="J543" i="29" s="1"/>
  <c r="I542" i="29"/>
  <c r="J542" i="29" s="1"/>
  <c r="G542" i="29"/>
  <c r="I541" i="29"/>
  <c r="G541" i="29"/>
  <c r="J541" i="29" s="1"/>
  <c r="I540" i="29"/>
  <c r="G540" i="29"/>
  <c r="J540" i="29" s="1"/>
  <c r="J539" i="29"/>
  <c r="I539" i="29"/>
  <c r="G539" i="29"/>
  <c r="I538" i="29"/>
  <c r="G538" i="29"/>
  <c r="J538" i="29" s="1"/>
  <c r="I537" i="29"/>
  <c r="G537" i="29"/>
  <c r="J537" i="29" s="1"/>
  <c r="I536" i="29"/>
  <c r="G536" i="29"/>
  <c r="J536" i="29" s="1"/>
  <c r="I535" i="29"/>
  <c r="J535" i="29" s="1"/>
  <c r="G535" i="29"/>
  <c r="J534" i="29"/>
  <c r="I534" i="29"/>
  <c r="G534" i="29"/>
  <c r="I532" i="29"/>
  <c r="G532" i="29"/>
  <c r="J532" i="29" s="1"/>
  <c r="I531" i="29"/>
  <c r="G531" i="29"/>
  <c r="J531" i="29" s="1"/>
  <c r="J529" i="29"/>
  <c r="I529" i="29"/>
  <c r="G529" i="29"/>
  <c r="I528" i="29"/>
  <c r="G528" i="29"/>
  <c r="J528" i="29" s="1"/>
  <c r="I526" i="29"/>
  <c r="G526" i="29"/>
  <c r="J526" i="29" s="1"/>
  <c r="I525" i="29"/>
  <c r="G525" i="29"/>
  <c r="J525" i="29" s="1"/>
  <c r="I524" i="29"/>
  <c r="G524" i="29"/>
  <c r="J524" i="29" s="1"/>
  <c r="I523" i="29"/>
  <c r="J523" i="29" s="1"/>
  <c r="G523" i="29"/>
  <c r="I522" i="29"/>
  <c r="G522" i="29"/>
  <c r="J522" i="29" s="1"/>
  <c r="J521" i="29"/>
  <c r="I521" i="29"/>
  <c r="G521" i="29"/>
  <c r="J520" i="29"/>
  <c r="I520" i="29"/>
  <c r="G520" i="29"/>
  <c r="I518" i="29"/>
  <c r="G518" i="29"/>
  <c r="J518" i="29" s="1"/>
  <c r="I517" i="29"/>
  <c r="G517" i="29"/>
  <c r="J517" i="29" s="1"/>
  <c r="I516" i="29"/>
  <c r="G516" i="29"/>
  <c r="J516" i="29" s="1"/>
  <c r="I515" i="29"/>
  <c r="J515" i="29" s="1"/>
  <c r="G515" i="29"/>
  <c r="I514" i="29"/>
  <c r="G514" i="29"/>
  <c r="I513" i="29"/>
  <c r="G513" i="29"/>
  <c r="J513" i="29" s="1"/>
  <c r="I512" i="29"/>
  <c r="G512" i="29"/>
  <c r="J512" i="29" s="1"/>
  <c r="I511" i="29"/>
  <c r="G511" i="29"/>
  <c r="I510" i="29"/>
  <c r="G510" i="29"/>
  <c r="J510" i="29" s="1"/>
  <c r="J509" i="29"/>
  <c r="I509" i="29"/>
  <c r="G509" i="29"/>
  <c r="I507" i="29"/>
  <c r="J507" i="29" s="1"/>
  <c r="G507" i="29"/>
  <c r="I506" i="29"/>
  <c r="G506" i="29"/>
  <c r="J506" i="29" s="1"/>
  <c r="I505" i="29"/>
  <c r="G505" i="29"/>
  <c r="J505" i="29" s="1"/>
  <c r="I504" i="29"/>
  <c r="G504" i="29"/>
  <c r="I503" i="29"/>
  <c r="G503" i="29"/>
  <c r="J503" i="29" s="1"/>
  <c r="I502" i="29"/>
  <c r="G502" i="29"/>
  <c r="J502" i="29" s="1"/>
  <c r="I501" i="29"/>
  <c r="G501" i="29"/>
  <c r="I500" i="29"/>
  <c r="G500" i="29"/>
  <c r="I499" i="29"/>
  <c r="G499" i="29"/>
  <c r="J499" i="29" s="1"/>
  <c r="I498" i="29"/>
  <c r="J498" i="29" s="1"/>
  <c r="G498" i="29"/>
  <c r="I497" i="29"/>
  <c r="G497" i="29"/>
  <c r="I496" i="29"/>
  <c r="G496" i="29"/>
  <c r="I495" i="29"/>
  <c r="G495" i="29"/>
  <c r="J494" i="29"/>
  <c r="I494" i="29"/>
  <c r="G494" i="29"/>
  <c r="I493" i="29"/>
  <c r="G493" i="29"/>
  <c r="J493" i="29" s="1"/>
  <c r="I492" i="29"/>
  <c r="G492" i="29"/>
  <c r="J491" i="29"/>
  <c r="I491" i="29"/>
  <c r="G491" i="29"/>
  <c r="I490" i="29"/>
  <c r="G490" i="29"/>
  <c r="J490" i="29" s="1"/>
  <c r="I489" i="29"/>
  <c r="G489" i="29"/>
  <c r="J489" i="29" s="1"/>
  <c r="I488" i="29"/>
  <c r="G488" i="29"/>
  <c r="J488" i="29" s="1"/>
  <c r="I486" i="29"/>
  <c r="G486" i="29"/>
  <c r="J486" i="29" s="1"/>
  <c r="J485" i="29"/>
  <c r="I485" i="29"/>
  <c r="G485" i="29"/>
  <c r="I484" i="29"/>
  <c r="G484" i="29"/>
  <c r="J484" i="29" s="1"/>
  <c r="I483" i="29"/>
  <c r="G483" i="29"/>
  <c r="I482" i="29"/>
  <c r="J482" i="29" s="1"/>
  <c r="G482" i="29"/>
  <c r="I481" i="29"/>
  <c r="G481" i="29"/>
  <c r="J481" i="29" s="1"/>
  <c r="I480" i="29"/>
  <c r="G480" i="29"/>
  <c r="J479" i="29"/>
  <c r="I479" i="29"/>
  <c r="G479" i="29"/>
  <c r="I478" i="29"/>
  <c r="G478" i="29"/>
  <c r="I477" i="29"/>
  <c r="G477" i="29"/>
  <c r="I476" i="29"/>
  <c r="G476" i="29"/>
  <c r="I475" i="29"/>
  <c r="G475" i="29"/>
  <c r="I474" i="29"/>
  <c r="G474" i="29"/>
  <c r="J474" i="29" s="1"/>
  <c r="I473" i="29"/>
  <c r="G473" i="29"/>
  <c r="I472" i="29"/>
  <c r="G472" i="29"/>
  <c r="I471" i="29"/>
  <c r="G471" i="29"/>
  <c r="J471" i="29" s="1"/>
  <c r="I470" i="29"/>
  <c r="G470" i="29"/>
  <c r="J470" i="29" s="1"/>
  <c r="I469" i="29"/>
  <c r="G469" i="29"/>
  <c r="J469" i="29" s="1"/>
  <c r="I468" i="29"/>
  <c r="G468" i="29"/>
  <c r="J468" i="29" s="1"/>
  <c r="J466" i="29"/>
  <c r="I466" i="29"/>
  <c r="G466" i="29"/>
  <c r="I465" i="29"/>
  <c r="G465" i="29"/>
  <c r="J465" i="29" s="1"/>
  <c r="I464" i="29"/>
  <c r="G464" i="29"/>
  <c r="J464" i="29" s="1"/>
  <c r="I463" i="29"/>
  <c r="G463" i="29"/>
  <c r="I462" i="29"/>
  <c r="G462" i="29"/>
  <c r="J462" i="29" s="1"/>
  <c r="I461" i="29"/>
  <c r="G461" i="29"/>
  <c r="J461" i="29" s="1"/>
  <c r="I460" i="29"/>
  <c r="G460" i="29"/>
  <c r="I459" i="29"/>
  <c r="G459" i="29"/>
  <c r="I458" i="29"/>
  <c r="G458" i="29"/>
  <c r="I457" i="29"/>
  <c r="G457" i="29"/>
  <c r="J456" i="29"/>
  <c r="I456" i="29"/>
  <c r="G456" i="29"/>
  <c r="I455" i="29"/>
  <c r="G455" i="29"/>
  <c r="J455" i="29" s="1"/>
  <c r="I453" i="29"/>
  <c r="G453" i="29"/>
  <c r="I452" i="29"/>
  <c r="G452" i="29"/>
  <c r="J452" i="29" s="1"/>
  <c r="J451" i="29"/>
  <c r="I451" i="29"/>
  <c r="G451" i="29"/>
  <c r="I450" i="29"/>
  <c r="G450" i="29"/>
  <c r="I449" i="29"/>
  <c r="G449" i="29"/>
  <c r="J449" i="29" s="1"/>
  <c r="I448" i="29"/>
  <c r="G448" i="29"/>
  <c r="J448" i="29" s="1"/>
  <c r="I447" i="29"/>
  <c r="G447" i="29"/>
  <c r="I446" i="29"/>
  <c r="G446" i="29"/>
  <c r="I445" i="29"/>
  <c r="G445" i="29"/>
  <c r="I444" i="29"/>
  <c r="G444" i="29"/>
  <c r="I443" i="29"/>
  <c r="J443" i="29" s="1"/>
  <c r="G443" i="29"/>
  <c r="I442" i="29"/>
  <c r="G442" i="29"/>
  <c r="J442" i="29" s="1"/>
  <c r="I440" i="29"/>
  <c r="G440" i="29"/>
  <c r="J440" i="29" s="1"/>
  <c r="J439" i="29"/>
  <c r="I439" i="29"/>
  <c r="G439" i="29"/>
  <c r="I438" i="29"/>
  <c r="J438" i="29" s="1"/>
  <c r="G438" i="29"/>
  <c r="I437" i="29"/>
  <c r="G437" i="29"/>
  <c r="J437" i="29" s="1"/>
  <c r="I436" i="29"/>
  <c r="G436" i="29"/>
  <c r="I435" i="29"/>
  <c r="G435" i="29"/>
  <c r="J435" i="29" s="1"/>
  <c r="I434" i="29"/>
  <c r="G434" i="29"/>
  <c r="I433" i="29"/>
  <c r="G433" i="29"/>
  <c r="I432" i="29"/>
  <c r="G432" i="29"/>
  <c r="J432" i="29" s="1"/>
  <c r="J431" i="29"/>
  <c r="I431" i="29"/>
  <c r="G431" i="29"/>
  <c r="I430" i="29"/>
  <c r="G430" i="29"/>
  <c r="I429" i="29"/>
  <c r="G429" i="29"/>
  <c r="I428" i="29"/>
  <c r="G428" i="29"/>
  <c r="J427" i="29"/>
  <c r="I427" i="29"/>
  <c r="G427" i="29"/>
  <c r="I426" i="29"/>
  <c r="G426" i="29"/>
  <c r="J426" i="29" s="1"/>
  <c r="I425" i="29"/>
  <c r="G425" i="29"/>
  <c r="J424" i="29"/>
  <c r="I424" i="29"/>
  <c r="G424" i="29"/>
  <c r="I423" i="29"/>
  <c r="G423" i="29"/>
  <c r="J423" i="29" s="1"/>
  <c r="I422" i="29"/>
  <c r="G422" i="29"/>
  <c r="J422" i="29" s="1"/>
  <c r="J421" i="29"/>
  <c r="I421" i="29"/>
  <c r="G421" i="29"/>
  <c r="I420" i="29"/>
  <c r="G420" i="29"/>
  <c r="J420" i="29" s="1"/>
  <c r="I419" i="29"/>
  <c r="G419" i="29"/>
  <c r="J419" i="29" s="1"/>
  <c r="I417" i="29"/>
  <c r="G417" i="29"/>
  <c r="J417" i="29" s="1"/>
  <c r="I416" i="29"/>
  <c r="G416" i="29"/>
  <c r="J416" i="29" s="1"/>
  <c r="J415" i="29"/>
  <c r="I415" i="29"/>
  <c r="G415" i="29"/>
  <c r="I414" i="29"/>
  <c r="G414" i="29"/>
  <c r="I413" i="29"/>
  <c r="G413" i="29"/>
  <c r="I412" i="29"/>
  <c r="J412" i="29" s="1"/>
  <c r="G412" i="29"/>
  <c r="I411" i="29"/>
  <c r="G411" i="29"/>
  <c r="J411" i="29" s="1"/>
  <c r="I410" i="29"/>
  <c r="G410" i="29"/>
  <c r="J409" i="29"/>
  <c r="I409" i="29"/>
  <c r="G409" i="29"/>
  <c r="I408" i="29"/>
  <c r="G408" i="29"/>
  <c r="J408" i="29" s="1"/>
  <c r="I407" i="29"/>
  <c r="G407" i="29"/>
  <c r="I406" i="29"/>
  <c r="G406" i="29"/>
  <c r="I405" i="29"/>
  <c r="G405" i="29"/>
  <c r="I404" i="29"/>
  <c r="G404" i="29"/>
  <c r="J404" i="29" s="1"/>
  <c r="I403" i="29"/>
  <c r="G403" i="29"/>
  <c r="J403" i="29" s="1"/>
  <c r="I402" i="29"/>
  <c r="G402" i="29"/>
  <c r="J402" i="29" s="1"/>
  <c r="I401" i="29"/>
  <c r="J401" i="29" s="1"/>
  <c r="G401" i="29"/>
  <c r="I399" i="29"/>
  <c r="J399" i="29" s="1"/>
  <c r="G399" i="29"/>
  <c r="I398" i="29"/>
  <c r="G398" i="29"/>
  <c r="J398" i="29" s="1"/>
  <c r="I397" i="29"/>
  <c r="G397" i="29"/>
  <c r="J397" i="29" s="1"/>
  <c r="J396" i="29"/>
  <c r="I396" i="29"/>
  <c r="G396" i="29"/>
  <c r="I395" i="29"/>
  <c r="G395" i="29"/>
  <c r="I394" i="29"/>
  <c r="G394" i="29"/>
  <c r="J394" i="29" s="1"/>
  <c r="J393" i="29"/>
  <c r="I393" i="29"/>
  <c r="G393" i="29"/>
  <c r="I392" i="29"/>
  <c r="G392" i="29"/>
  <c r="I391" i="29"/>
  <c r="G391" i="29"/>
  <c r="J391" i="29" s="1"/>
  <c r="J390" i="29"/>
  <c r="I390" i="29"/>
  <c r="G390" i="29"/>
  <c r="I389" i="29"/>
  <c r="G389" i="29"/>
  <c r="I388" i="29"/>
  <c r="G388" i="29"/>
  <c r="I387" i="29"/>
  <c r="G387" i="29"/>
  <c r="I386" i="29"/>
  <c r="G386" i="29"/>
  <c r="I385" i="29"/>
  <c r="G385" i="29"/>
  <c r="J385" i="29" s="1"/>
  <c r="I384" i="29"/>
  <c r="G384" i="29"/>
  <c r="I383" i="29"/>
  <c r="G383" i="29"/>
  <c r="J383" i="29" s="1"/>
  <c r="I382" i="29"/>
  <c r="G382" i="29"/>
  <c r="J382" i="29" s="1"/>
  <c r="J380" i="29"/>
  <c r="I380" i="29"/>
  <c r="G380" i="29"/>
  <c r="I379" i="29"/>
  <c r="G379" i="29"/>
  <c r="J379" i="29" s="1"/>
  <c r="I378" i="29"/>
  <c r="G378" i="29"/>
  <c r="J378" i="29" s="1"/>
  <c r="I377" i="29"/>
  <c r="J377" i="29" s="1"/>
  <c r="G377" i="29"/>
  <c r="I376" i="29"/>
  <c r="G376" i="29"/>
  <c r="I375" i="29"/>
  <c r="G375" i="29"/>
  <c r="J375" i="29" s="1"/>
  <c r="J374" i="29"/>
  <c r="I374" i="29"/>
  <c r="G374" i="29"/>
  <c r="I373" i="29"/>
  <c r="G373" i="29"/>
  <c r="I372" i="29"/>
  <c r="G372" i="29"/>
  <c r="J372" i="29" s="1"/>
  <c r="I371" i="29"/>
  <c r="J371" i="29" s="1"/>
  <c r="G371" i="29"/>
  <c r="I370" i="29"/>
  <c r="G370" i="29"/>
  <c r="I369" i="29"/>
  <c r="G369" i="29"/>
  <c r="I368" i="29"/>
  <c r="G368" i="29"/>
  <c r="I367" i="29"/>
  <c r="G367" i="29"/>
  <c r="I366" i="29"/>
  <c r="G366" i="29"/>
  <c r="I365" i="29"/>
  <c r="G365" i="29"/>
  <c r="J365" i="29" s="1"/>
  <c r="I364" i="29"/>
  <c r="J364" i="29" s="1"/>
  <c r="G364" i="29"/>
  <c r="I363" i="29"/>
  <c r="G363" i="29"/>
  <c r="I362" i="29"/>
  <c r="G362" i="29"/>
  <c r="J362" i="29" s="1"/>
  <c r="J361" i="29"/>
  <c r="I361" i="29"/>
  <c r="G361" i="29"/>
  <c r="I360" i="29"/>
  <c r="G360" i="29"/>
  <c r="J360" i="29" s="1"/>
  <c r="I359" i="29"/>
  <c r="J359" i="29" s="1"/>
  <c r="G359" i="29"/>
  <c r="I358" i="29"/>
  <c r="G358" i="29"/>
  <c r="J358" i="29" s="1"/>
  <c r="I357" i="29"/>
  <c r="J357" i="29" s="1"/>
  <c r="G357" i="29"/>
  <c r="I355" i="29"/>
  <c r="J355" i="29" s="1"/>
  <c r="G355" i="29"/>
  <c r="I354" i="29"/>
  <c r="G354" i="29"/>
  <c r="J354" i="29" s="1"/>
  <c r="I353" i="29"/>
  <c r="G353" i="29"/>
  <c r="J353" i="29" s="1"/>
  <c r="I352" i="29"/>
  <c r="J352" i="29" s="1"/>
  <c r="G352" i="29"/>
  <c r="I351" i="29"/>
  <c r="G351" i="29"/>
  <c r="I350" i="29"/>
  <c r="G350" i="29"/>
  <c r="J350" i="29" s="1"/>
  <c r="J349" i="29"/>
  <c r="I349" i="29"/>
  <c r="G349" i="29"/>
  <c r="I348" i="29"/>
  <c r="G348" i="29"/>
  <c r="I347" i="29"/>
  <c r="G347" i="29"/>
  <c r="J347" i="29" s="1"/>
  <c r="I346" i="29"/>
  <c r="J346" i="29" s="1"/>
  <c r="G346" i="29"/>
  <c r="I345" i="29"/>
  <c r="G345" i="29"/>
  <c r="I344" i="29"/>
  <c r="J344" i="29" s="1"/>
  <c r="G344" i="29"/>
  <c r="J343" i="29"/>
  <c r="I343" i="29"/>
  <c r="G343" i="29"/>
  <c r="I342" i="29"/>
  <c r="G342" i="29"/>
  <c r="I341" i="29"/>
  <c r="G341" i="29"/>
  <c r="I340" i="29"/>
  <c r="G340" i="29"/>
  <c r="I339" i="29"/>
  <c r="G339" i="29"/>
  <c r="J339" i="29" s="1"/>
  <c r="I338" i="29"/>
  <c r="G338" i="29"/>
  <c r="J338" i="29" s="1"/>
  <c r="I337" i="29"/>
  <c r="G337" i="29"/>
  <c r="I336" i="29"/>
  <c r="G336" i="29"/>
  <c r="I335" i="29"/>
  <c r="G335" i="29"/>
  <c r="J335" i="29" s="1"/>
  <c r="I334" i="29"/>
  <c r="G334" i="29"/>
  <c r="J334" i="29" s="1"/>
  <c r="I333" i="29"/>
  <c r="G333" i="29"/>
  <c r="J333" i="29" s="1"/>
  <c r="I332" i="29"/>
  <c r="G332" i="29"/>
  <c r="J332" i="29" s="1"/>
  <c r="J331" i="29"/>
  <c r="I331" i="29"/>
  <c r="G331" i="29"/>
  <c r="I330" i="29"/>
  <c r="G330" i="29"/>
  <c r="J330" i="29" s="1"/>
  <c r="I328" i="29"/>
  <c r="G328" i="29"/>
  <c r="J328" i="29" s="1"/>
  <c r="I327" i="29"/>
  <c r="J327" i="29" s="1"/>
  <c r="G327" i="29"/>
  <c r="I326" i="29"/>
  <c r="G326" i="29"/>
  <c r="J326" i="29" s="1"/>
  <c r="I325" i="29"/>
  <c r="G325" i="29"/>
  <c r="J325" i="29" s="1"/>
  <c r="I324" i="29"/>
  <c r="G324" i="29"/>
  <c r="I323" i="29"/>
  <c r="J323" i="29" s="1"/>
  <c r="G323" i="29"/>
  <c r="I322" i="29"/>
  <c r="J322" i="29" s="1"/>
  <c r="G322" i="29"/>
  <c r="I321" i="29"/>
  <c r="G321" i="29"/>
  <c r="I320" i="29"/>
  <c r="G320" i="29"/>
  <c r="J320" i="29" s="1"/>
  <c r="I319" i="29"/>
  <c r="G319" i="29"/>
  <c r="J319" i="29" s="1"/>
  <c r="I318" i="29"/>
  <c r="G318" i="29"/>
  <c r="I317" i="29"/>
  <c r="J317" i="29" s="1"/>
  <c r="G317" i="29"/>
  <c r="I316" i="29"/>
  <c r="J316" i="29" s="1"/>
  <c r="G316" i="29"/>
  <c r="I315" i="29"/>
  <c r="G315" i="29"/>
  <c r="I314" i="29"/>
  <c r="G314" i="29"/>
  <c r="I313" i="29"/>
  <c r="G313" i="29"/>
  <c r="I312" i="29"/>
  <c r="J312" i="29" s="1"/>
  <c r="G312" i="29"/>
  <c r="I311" i="29"/>
  <c r="G311" i="29"/>
  <c r="I310" i="29"/>
  <c r="G310" i="29"/>
  <c r="I309" i="29"/>
  <c r="G309" i="29"/>
  <c r="I308" i="29"/>
  <c r="G308" i="29"/>
  <c r="J308" i="29" s="1"/>
  <c r="I307" i="29"/>
  <c r="G307" i="29"/>
  <c r="J307" i="29" s="1"/>
  <c r="I306" i="29"/>
  <c r="J306" i="29" s="1"/>
  <c r="G306" i="29"/>
  <c r="I305" i="29"/>
  <c r="G305" i="29"/>
  <c r="J305" i="29" s="1"/>
  <c r="I304" i="29"/>
  <c r="J304" i="29" s="1"/>
  <c r="G304" i="29"/>
  <c r="I303" i="29"/>
  <c r="J303" i="29" s="1"/>
  <c r="G303" i="29"/>
  <c r="J299" i="29"/>
  <c r="I299" i="29"/>
  <c r="G299" i="29"/>
  <c r="I298" i="29"/>
  <c r="J298" i="29" s="1"/>
  <c r="G298" i="29"/>
  <c r="I297" i="29"/>
  <c r="G297" i="29"/>
  <c r="J297" i="29" s="1"/>
  <c r="I296" i="29"/>
  <c r="G296" i="29"/>
  <c r="J296" i="29" s="1"/>
  <c r="I294" i="29"/>
  <c r="G294" i="29"/>
  <c r="J294" i="29" s="1"/>
  <c r="I293" i="29"/>
  <c r="G293" i="29"/>
  <c r="J292" i="29"/>
  <c r="I292" i="29"/>
  <c r="G292" i="29"/>
  <c r="J291" i="29"/>
  <c r="I291" i="29"/>
  <c r="G291" i="29"/>
  <c r="I289" i="29"/>
  <c r="J289" i="29" s="1"/>
  <c r="G289" i="29"/>
  <c r="I288" i="29"/>
  <c r="G288" i="29"/>
  <c r="J288" i="29" s="1"/>
  <c r="I287" i="29"/>
  <c r="G287" i="29"/>
  <c r="J287" i="29" s="1"/>
  <c r="I286" i="29"/>
  <c r="G286" i="29"/>
  <c r="J286" i="29" s="1"/>
  <c r="I284" i="29"/>
  <c r="J284" i="29" s="1"/>
  <c r="G284" i="29"/>
  <c r="I283" i="29"/>
  <c r="G283" i="29"/>
  <c r="J283" i="29" s="1"/>
  <c r="I282" i="29"/>
  <c r="G282" i="29"/>
  <c r="J282" i="29" s="1"/>
  <c r="J281" i="29"/>
  <c r="I281" i="29"/>
  <c r="G281" i="29"/>
  <c r="I279" i="29"/>
  <c r="G279" i="29"/>
  <c r="J279" i="29" s="1"/>
  <c r="I278" i="29"/>
  <c r="G278" i="29"/>
  <c r="J278" i="29" s="1"/>
  <c r="I277" i="29"/>
  <c r="G277" i="29"/>
  <c r="I275" i="29"/>
  <c r="J275" i="29" s="1"/>
  <c r="G275" i="29"/>
  <c r="I274" i="29"/>
  <c r="G274" i="29"/>
  <c r="J274" i="29" s="1"/>
  <c r="I273" i="29"/>
  <c r="G273" i="29"/>
  <c r="J273" i="29" s="1"/>
  <c r="I271" i="29"/>
  <c r="G271" i="29"/>
  <c r="J271" i="29" s="1"/>
  <c r="I270" i="29"/>
  <c r="G270" i="29"/>
  <c r="J270" i="29" s="1"/>
  <c r="I269" i="29"/>
  <c r="G269" i="29"/>
  <c r="J269" i="29" s="1"/>
  <c r="J266" i="29"/>
  <c r="I266" i="29"/>
  <c r="G266" i="29"/>
  <c r="J265" i="29"/>
  <c r="I265" i="29"/>
  <c r="G265" i="29"/>
  <c r="I264" i="29"/>
  <c r="J264" i="29" s="1"/>
  <c r="G264" i="29"/>
  <c r="J262" i="29"/>
  <c r="I262" i="29"/>
  <c r="G262" i="29"/>
  <c r="I261" i="29"/>
  <c r="J261" i="29" s="1"/>
  <c r="G261" i="29"/>
  <c r="I260" i="29"/>
  <c r="J260" i="29" s="1"/>
  <c r="G260" i="29"/>
  <c r="J258" i="29"/>
  <c r="I258" i="29"/>
  <c r="G258" i="29"/>
  <c r="I257" i="29"/>
  <c r="G257" i="29"/>
  <c r="J257" i="29" s="1"/>
  <c r="I256" i="29"/>
  <c r="G256" i="29"/>
  <c r="I248" i="29"/>
  <c r="G248" i="29"/>
  <c r="J248" i="29" s="1"/>
  <c r="J247" i="29"/>
  <c r="I247" i="29"/>
  <c r="G247" i="29"/>
  <c r="I246" i="29"/>
  <c r="G246" i="29"/>
  <c r="J246" i="29" s="1"/>
  <c r="I245" i="29"/>
  <c r="G245" i="29"/>
  <c r="J245" i="29" s="1"/>
  <c r="I244" i="29"/>
  <c r="G244" i="29"/>
  <c r="J244" i="29" s="1"/>
  <c r="I243" i="29"/>
  <c r="G243" i="29"/>
  <c r="J243" i="29" s="1"/>
  <c r="I242" i="29"/>
  <c r="G242" i="29"/>
  <c r="J242" i="29" s="1"/>
  <c r="F242" i="29"/>
  <c r="I241" i="29"/>
  <c r="F241" i="29"/>
  <c r="G241" i="29" s="1"/>
  <c r="J241" i="29" s="1"/>
  <c r="I240" i="29"/>
  <c r="G240" i="29"/>
  <c r="J240" i="29" s="1"/>
  <c r="F240" i="29"/>
  <c r="I239" i="29"/>
  <c r="F239" i="29"/>
  <c r="G239" i="29" s="1"/>
  <c r="J239" i="29" s="1"/>
  <c r="I238" i="29"/>
  <c r="G238" i="29"/>
  <c r="I237" i="29"/>
  <c r="G237" i="29"/>
  <c r="I236" i="29"/>
  <c r="G236" i="29"/>
  <c r="J236" i="29" s="1"/>
  <c r="I235" i="29"/>
  <c r="J235" i="29" s="1"/>
  <c r="G235" i="29"/>
  <c r="J234" i="29"/>
  <c r="I234" i="29"/>
  <c r="G234" i="29"/>
  <c r="J230" i="29"/>
  <c r="I230" i="29"/>
  <c r="G230" i="29"/>
  <c r="I229" i="29"/>
  <c r="J229" i="29" s="1"/>
  <c r="G229" i="29"/>
  <c r="J228" i="29"/>
  <c r="I228" i="29"/>
  <c r="G228" i="29"/>
  <c r="I227" i="29"/>
  <c r="G227" i="29"/>
  <c r="J227" i="29" s="1"/>
  <c r="I226" i="29"/>
  <c r="J226" i="29" s="1"/>
  <c r="G226" i="29"/>
  <c r="I225" i="29"/>
  <c r="G225" i="29"/>
  <c r="J225" i="29" s="1"/>
  <c r="I224" i="29"/>
  <c r="G224" i="29"/>
  <c r="J224" i="29" s="1"/>
  <c r="I223" i="29"/>
  <c r="J223" i="29" s="1"/>
  <c r="G223" i="29"/>
  <c r="I222" i="29"/>
  <c r="G222" i="29"/>
  <c r="J222" i="29" s="1"/>
  <c r="J221" i="29"/>
  <c r="I221" i="29"/>
  <c r="G221" i="29"/>
  <c r="I220" i="29"/>
  <c r="G220" i="29"/>
  <c r="J219" i="29"/>
  <c r="I219" i="29"/>
  <c r="G219" i="29"/>
  <c r="I218" i="29"/>
  <c r="J218" i="29" s="1"/>
  <c r="G218" i="29"/>
  <c r="J217" i="29"/>
  <c r="I217" i="29"/>
  <c r="G217" i="29"/>
  <c r="I216" i="29"/>
  <c r="G216" i="29"/>
  <c r="J216" i="29" s="1"/>
  <c r="I215" i="29"/>
  <c r="J215" i="29" s="1"/>
  <c r="G215" i="29"/>
  <c r="I214" i="29"/>
  <c r="G214" i="29"/>
  <c r="J214" i="29" s="1"/>
  <c r="I213" i="29"/>
  <c r="G213" i="29"/>
  <c r="J213" i="29" s="1"/>
  <c r="I212" i="29"/>
  <c r="J212" i="29" s="1"/>
  <c r="G212" i="29"/>
  <c r="I211" i="29"/>
  <c r="G211" i="29"/>
  <c r="J211" i="29" s="1"/>
  <c r="J210" i="29"/>
  <c r="I210" i="29"/>
  <c r="G210" i="29"/>
  <c r="I209" i="29"/>
  <c r="G209" i="29"/>
  <c r="J207" i="29"/>
  <c r="I207" i="29"/>
  <c r="G207" i="29"/>
  <c r="I206" i="29"/>
  <c r="J206" i="29" s="1"/>
  <c r="G206" i="29"/>
  <c r="I205" i="29"/>
  <c r="G205" i="29"/>
  <c r="J205" i="29" s="1"/>
  <c r="I204" i="29"/>
  <c r="G204" i="29"/>
  <c r="J204" i="29" s="1"/>
  <c r="I203" i="29"/>
  <c r="G203" i="29"/>
  <c r="J203" i="29" s="1"/>
  <c r="I202" i="29"/>
  <c r="G202" i="29"/>
  <c r="J202" i="29" s="1"/>
  <c r="I201" i="29"/>
  <c r="G201" i="29"/>
  <c r="J201" i="29" s="1"/>
  <c r="I200" i="29"/>
  <c r="G200" i="29"/>
  <c r="J200" i="29" s="1"/>
  <c r="J199" i="29"/>
  <c r="I199" i="29"/>
  <c r="G199" i="29"/>
  <c r="I198" i="29"/>
  <c r="J198" i="29" s="1"/>
  <c r="G198" i="29"/>
  <c r="J197" i="29"/>
  <c r="I197" i="29"/>
  <c r="G197" i="29"/>
  <c r="J196" i="29"/>
  <c r="I196" i="29"/>
  <c r="G196" i="29"/>
  <c r="I194" i="29"/>
  <c r="J194" i="29" s="1"/>
  <c r="G194" i="29"/>
  <c r="I193" i="29"/>
  <c r="J193" i="29" s="1"/>
  <c r="G193" i="29"/>
  <c r="I192" i="29"/>
  <c r="G192" i="29"/>
  <c r="J192" i="29" s="1"/>
  <c r="I191" i="29"/>
  <c r="G191" i="29"/>
  <c r="J191" i="29" s="1"/>
  <c r="I190" i="29"/>
  <c r="G190" i="29"/>
  <c r="J190" i="29" s="1"/>
  <c r="I189" i="29"/>
  <c r="G189" i="29"/>
  <c r="J189" i="29" s="1"/>
  <c r="I188" i="29"/>
  <c r="G188" i="29"/>
  <c r="I187" i="29"/>
  <c r="J187" i="29" s="1"/>
  <c r="G187" i="29"/>
  <c r="I186" i="29"/>
  <c r="G186" i="29"/>
  <c r="J186" i="29" s="1"/>
  <c r="I185" i="29"/>
  <c r="G185" i="29"/>
  <c r="J185" i="29" s="1"/>
  <c r="I184" i="29"/>
  <c r="G184" i="29"/>
  <c r="J184" i="29" s="1"/>
  <c r="I183" i="29"/>
  <c r="G183" i="29"/>
  <c r="J183" i="29" s="1"/>
  <c r="I182" i="29"/>
  <c r="G182" i="29"/>
  <c r="J182" i="29" s="1"/>
  <c r="I181" i="29"/>
  <c r="J181" i="29" s="1"/>
  <c r="G181" i="29"/>
  <c r="I180" i="29"/>
  <c r="G180" i="29"/>
  <c r="J180" i="29" s="1"/>
  <c r="I179" i="29"/>
  <c r="G179" i="29"/>
  <c r="J179" i="29" s="1"/>
  <c r="I177" i="29"/>
  <c r="J177" i="29" s="1"/>
  <c r="G177" i="29"/>
  <c r="I176" i="29"/>
  <c r="G176" i="29"/>
  <c r="J176" i="29" s="1"/>
  <c r="J175" i="29"/>
  <c r="I175" i="29"/>
  <c r="G175" i="29"/>
  <c r="I174" i="29"/>
  <c r="G174" i="29"/>
  <c r="J174" i="29" s="1"/>
  <c r="I173" i="29"/>
  <c r="G173" i="29"/>
  <c r="J173" i="29" s="1"/>
  <c r="I172" i="29"/>
  <c r="G172" i="29"/>
  <c r="J172" i="29" s="1"/>
  <c r="I171" i="29"/>
  <c r="G171" i="29"/>
  <c r="J171" i="29" s="1"/>
  <c r="I170" i="29"/>
  <c r="G170" i="29"/>
  <c r="J170" i="29" s="1"/>
  <c r="J169" i="29"/>
  <c r="I169" i="29"/>
  <c r="G169" i="29"/>
  <c r="I168" i="29"/>
  <c r="J168" i="29" s="1"/>
  <c r="G168" i="29"/>
  <c r="J167" i="29"/>
  <c r="I167" i="29"/>
  <c r="G167" i="29"/>
  <c r="J166" i="29"/>
  <c r="I166" i="29"/>
  <c r="G166" i="29"/>
  <c r="I165" i="29"/>
  <c r="J165" i="29" s="1"/>
  <c r="G165" i="29"/>
  <c r="I164" i="29"/>
  <c r="J164" i="29" s="1"/>
  <c r="G164" i="29"/>
  <c r="I163" i="29"/>
  <c r="G163" i="29"/>
  <c r="J163" i="29" s="1"/>
  <c r="I161" i="29"/>
  <c r="G161" i="29"/>
  <c r="J161" i="29" s="1"/>
  <c r="I160" i="29"/>
  <c r="J160" i="29" s="1"/>
  <c r="G160" i="29"/>
  <c r="I159" i="29"/>
  <c r="G159" i="29"/>
  <c r="J159" i="29" s="1"/>
  <c r="I158" i="29"/>
  <c r="G158" i="29"/>
  <c r="J158" i="29" s="1"/>
  <c r="I157" i="29"/>
  <c r="G157" i="29"/>
  <c r="J157" i="29" s="1"/>
  <c r="I156" i="29"/>
  <c r="J156" i="29" s="1"/>
  <c r="G156" i="29"/>
  <c r="J155" i="29"/>
  <c r="I155" i="29"/>
  <c r="G155" i="29"/>
  <c r="I154" i="29"/>
  <c r="G154" i="29"/>
  <c r="I153" i="29"/>
  <c r="G153" i="29"/>
  <c r="J153" i="29" s="1"/>
  <c r="I152" i="29"/>
  <c r="G152" i="29"/>
  <c r="J152" i="29" s="1"/>
  <c r="I151" i="29"/>
  <c r="G151" i="29"/>
  <c r="J151" i="29" s="1"/>
  <c r="J150" i="29"/>
  <c r="I150" i="29"/>
  <c r="G150" i="29"/>
  <c r="I149" i="29"/>
  <c r="G149" i="29"/>
  <c r="J149" i="29" s="1"/>
  <c r="I148" i="29"/>
  <c r="G148" i="29"/>
  <c r="J148" i="29" s="1"/>
  <c r="J147" i="29"/>
  <c r="I147" i="29"/>
  <c r="G147" i="29"/>
  <c r="J146" i="29"/>
  <c r="I146" i="29"/>
  <c r="G146" i="29"/>
  <c r="I145" i="29"/>
  <c r="J145" i="29" s="1"/>
  <c r="G145" i="29"/>
  <c r="J143" i="29"/>
  <c r="I143" i="29"/>
  <c r="G143" i="29"/>
  <c r="J142" i="29"/>
  <c r="I142" i="29"/>
  <c r="G142" i="29"/>
  <c r="I141" i="29"/>
  <c r="J141" i="29" s="1"/>
  <c r="G141" i="29"/>
  <c r="I140" i="29"/>
  <c r="G140" i="29"/>
  <c r="J140" i="29" s="1"/>
  <c r="I139" i="29"/>
  <c r="G139" i="29"/>
  <c r="J139" i="29" s="1"/>
  <c r="J138" i="29"/>
  <c r="I138" i="29"/>
  <c r="G138" i="29"/>
  <c r="I137" i="29"/>
  <c r="G137" i="29"/>
  <c r="J136" i="29"/>
  <c r="I136" i="29"/>
  <c r="G136" i="29"/>
  <c r="J135" i="29"/>
  <c r="I135" i="29"/>
  <c r="G135" i="29"/>
  <c r="I134" i="29"/>
  <c r="J134" i="29" s="1"/>
  <c r="G134" i="29"/>
  <c r="I133" i="29"/>
  <c r="G133" i="29"/>
  <c r="J133" i="29" s="1"/>
  <c r="I132" i="29"/>
  <c r="G132" i="29"/>
  <c r="J132" i="29" s="1"/>
  <c r="I131" i="29"/>
  <c r="G131" i="29"/>
  <c r="J131" i="29" s="1"/>
  <c r="I129" i="29"/>
  <c r="J129" i="29" s="1"/>
  <c r="G129" i="29"/>
  <c r="I128" i="29"/>
  <c r="G128" i="29"/>
  <c r="J128" i="29" s="1"/>
  <c r="I127" i="29"/>
  <c r="G127" i="29"/>
  <c r="J127" i="29" s="1"/>
  <c r="J126" i="29"/>
  <c r="I126" i="29"/>
  <c r="G126" i="29"/>
  <c r="I125" i="29"/>
  <c r="G125" i="29"/>
  <c r="J125" i="29" s="1"/>
  <c r="I124" i="29"/>
  <c r="G124" i="29"/>
  <c r="J124" i="29" s="1"/>
  <c r="I123" i="29"/>
  <c r="G123" i="29"/>
  <c r="J123" i="29" s="1"/>
  <c r="J122" i="29"/>
  <c r="I122" i="29"/>
  <c r="G122" i="29"/>
  <c r="I121" i="29"/>
  <c r="J121" i="29" s="1"/>
  <c r="G121" i="29"/>
  <c r="J120" i="29"/>
  <c r="I120" i="29"/>
  <c r="G120" i="29"/>
  <c r="J119" i="29"/>
  <c r="I119" i="29"/>
  <c r="G119" i="29"/>
  <c r="I118" i="29"/>
  <c r="J118" i="29" s="1"/>
  <c r="G118" i="29"/>
  <c r="I117" i="29"/>
  <c r="J117" i="29" s="1"/>
  <c r="G117" i="29"/>
  <c r="I116" i="29"/>
  <c r="G116" i="29"/>
  <c r="J116" i="29" s="1"/>
  <c r="I115" i="29"/>
  <c r="G115" i="29"/>
  <c r="J115" i="29" s="1"/>
  <c r="I113" i="29"/>
  <c r="G113" i="29"/>
  <c r="J113" i="29" s="1"/>
  <c r="I112" i="29"/>
  <c r="G112" i="29"/>
  <c r="J112" i="29" s="1"/>
  <c r="I111" i="29"/>
  <c r="G111" i="29"/>
  <c r="J111" i="29" s="1"/>
  <c r="I110" i="29"/>
  <c r="G110" i="29"/>
  <c r="J110" i="29" s="1"/>
  <c r="J109" i="29"/>
  <c r="I109" i="29"/>
  <c r="G109" i="29"/>
  <c r="I108" i="29"/>
  <c r="G108" i="29"/>
  <c r="J108" i="29" s="1"/>
  <c r="I107" i="29"/>
  <c r="G107" i="29"/>
  <c r="J107" i="29" s="1"/>
  <c r="I106" i="29"/>
  <c r="G106" i="29"/>
  <c r="J106" i="29" s="1"/>
  <c r="J105" i="29"/>
  <c r="I105" i="29"/>
  <c r="G105" i="29"/>
  <c r="I104" i="29"/>
  <c r="J104" i="29" s="1"/>
  <c r="G104" i="29"/>
  <c r="J103" i="29"/>
  <c r="I103" i="29"/>
  <c r="G103" i="29"/>
  <c r="J102" i="29"/>
  <c r="I102" i="29"/>
  <c r="G102" i="29"/>
  <c r="I101" i="29"/>
  <c r="J101" i="29" s="1"/>
  <c r="G101" i="29"/>
  <c r="I100" i="29"/>
  <c r="J100" i="29" s="1"/>
  <c r="G100" i="29"/>
  <c r="I99" i="29"/>
  <c r="G99" i="29"/>
  <c r="J99" i="29" s="1"/>
  <c r="I98" i="29"/>
  <c r="G98" i="29"/>
  <c r="J98" i="29" s="1"/>
  <c r="I97" i="29"/>
  <c r="G97" i="29"/>
  <c r="J97" i="29" s="1"/>
  <c r="I96" i="29"/>
  <c r="G96" i="29"/>
  <c r="J96" i="29" s="1"/>
  <c r="I95" i="29"/>
  <c r="G95" i="29"/>
  <c r="J95" i="29" s="1"/>
  <c r="I94" i="29"/>
  <c r="G94" i="29"/>
  <c r="J94" i="29" s="1"/>
  <c r="J93" i="29"/>
  <c r="I93" i="29"/>
  <c r="G93" i="29"/>
  <c r="I92" i="29"/>
  <c r="G92" i="29"/>
  <c r="J92" i="29" s="1"/>
  <c r="I91" i="29"/>
  <c r="F91" i="29"/>
  <c r="G91" i="29" s="1"/>
  <c r="J91" i="29" s="1"/>
  <c r="I90" i="29"/>
  <c r="G90" i="29"/>
  <c r="J90" i="29" s="1"/>
  <c r="I89" i="29"/>
  <c r="G89" i="29"/>
  <c r="J89" i="29" s="1"/>
  <c r="J84" i="29"/>
  <c r="I84" i="29"/>
  <c r="G84" i="29"/>
  <c r="I83" i="29"/>
  <c r="G83" i="29"/>
  <c r="J83" i="29" s="1"/>
  <c r="I82" i="29"/>
  <c r="G82" i="29"/>
  <c r="J82" i="29" s="1"/>
  <c r="I81" i="29"/>
  <c r="G81" i="29"/>
  <c r="J81" i="29" s="1"/>
  <c r="J80" i="29"/>
  <c r="I80" i="29"/>
  <c r="G80" i="29"/>
  <c r="I79" i="29"/>
  <c r="J79" i="29" s="1"/>
  <c r="G79" i="29"/>
  <c r="J78" i="29"/>
  <c r="I78" i="29"/>
  <c r="G78" i="29"/>
  <c r="J75" i="29"/>
  <c r="I75" i="29"/>
  <c r="G75" i="29"/>
  <c r="I74" i="29"/>
  <c r="J74" i="29" s="1"/>
  <c r="G74" i="29"/>
  <c r="I73" i="29"/>
  <c r="J73" i="29" s="1"/>
  <c r="G73" i="29"/>
  <c r="I72" i="29"/>
  <c r="G72" i="29"/>
  <c r="J72" i="29" s="1"/>
  <c r="I71" i="29"/>
  <c r="G71" i="29"/>
  <c r="J71" i="29" s="1"/>
  <c r="I70" i="29"/>
  <c r="G70" i="29"/>
  <c r="J70" i="29" s="1"/>
  <c r="I69" i="29"/>
  <c r="G69" i="29"/>
  <c r="J69" i="29" s="1"/>
  <c r="I68" i="29"/>
  <c r="G68" i="29"/>
  <c r="J68" i="29" s="1"/>
  <c r="I67" i="29"/>
  <c r="G67" i="29"/>
  <c r="I66" i="29"/>
  <c r="J66" i="29" s="1"/>
  <c r="G66" i="29"/>
  <c r="J65" i="29"/>
  <c r="I65" i="29"/>
  <c r="G65" i="29"/>
  <c r="J64" i="29"/>
  <c r="I64" i="29"/>
  <c r="G64" i="29"/>
  <c r="I63" i="29"/>
  <c r="J63" i="29" s="1"/>
  <c r="G63" i="29"/>
  <c r="I62" i="29"/>
  <c r="J62" i="29" s="1"/>
  <c r="G62" i="29"/>
  <c r="I61" i="29"/>
  <c r="G61" i="29"/>
  <c r="J61" i="29" s="1"/>
  <c r="I60" i="29"/>
  <c r="G60" i="29"/>
  <c r="J60" i="29" s="1"/>
  <c r="I59" i="29"/>
  <c r="G59" i="29"/>
  <c r="J59" i="29" s="1"/>
  <c r="I58" i="29"/>
  <c r="G58" i="29"/>
  <c r="J58" i="29" s="1"/>
  <c r="I57" i="29"/>
  <c r="G57" i="29"/>
  <c r="J57" i="29" s="1"/>
  <c r="I56" i="29"/>
  <c r="G56" i="29"/>
  <c r="J56" i="29" s="1"/>
  <c r="J55" i="29"/>
  <c r="I55" i="29"/>
  <c r="G55" i="29"/>
  <c r="I54" i="29"/>
  <c r="G54" i="29"/>
  <c r="J54" i="29" s="1"/>
  <c r="I53" i="29"/>
  <c r="G53" i="29"/>
  <c r="J53" i="29" s="1"/>
  <c r="I52" i="29"/>
  <c r="G52" i="29"/>
  <c r="J52" i="29" s="1"/>
  <c r="J51" i="29"/>
  <c r="I51" i="29"/>
  <c r="G51" i="29"/>
  <c r="I50" i="29"/>
  <c r="J50" i="29" s="1"/>
  <c r="G50" i="29"/>
  <c r="J49" i="29"/>
  <c r="I49" i="29"/>
  <c r="G49" i="29"/>
  <c r="J48" i="29"/>
  <c r="I48" i="29"/>
  <c r="G48" i="29"/>
  <c r="I47" i="29"/>
  <c r="J47" i="29" s="1"/>
  <c r="G47" i="29"/>
  <c r="I46" i="29"/>
  <c r="J46" i="29" s="1"/>
  <c r="G46" i="29"/>
  <c r="I45" i="29"/>
  <c r="G45" i="29"/>
  <c r="J45" i="29" s="1"/>
  <c r="I44" i="29"/>
  <c r="G44" i="29"/>
  <c r="J44" i="29" s="1"/>
  <c r="I43" i="29"/>
  <c r="G43" i="29"/>
  <c r="J43" i="29" s="1"/>
  <c r="I42" i="29"/>
  <c r="G42" i="29"/>
  <c r="J42" i="29" s="1"/>
  <c r="I41" i="29"/>
  <c r="G41" i="29"/>
  <c r="J41" i="29" s="1"/>
  <c r="I40" i="29"/>
  <c r="G40" i="29"/>
  <c r="J40" i="29" s="1"/>
  <c r="J39" i="29"/>
  <c r="I39" i="29"/>
  <c r="G39" i="29"/>
  <c r="I38" i="29"/>
  <c r="G38" i="29"/>
  <c r="J38" i="29" s="1"/>
  <c r="I37" i="29"/>
  <c r="G37" i="29"/>
  <c r="J37" i="29" s="1"/>
  <c r="I36" i="29"/>
  <c r="G36" i="29"/>
  <c r="G249" i="29" s="1"/>
  <c r="J35" i="29"/>
  <c r="I35" i="29"/>
  <c r="G35" i="29"/>
  <c r="I34" i="29"/>
  <c r="J34" i="29" s="1"/>
  <c r="G34" i="29"/>
  <c r="J33" i="29"/>
  <c r="I33" i="29"/>
  <c r="G33" i="29"/>
  <c r="J31" i="29"/>
  <c r="I31" i="29"/>
  <c r="G31" i="29"/>
  <c r="I30" i="29"/>
  <c r="I249" i="29" s="1"/>
  <c r="G30" i="29"/>
  <c r="J19" i="29"/>
  <c r="G37" i="28"/>
  <c r="I37" i="28" s="1"/>
  <c r="Q36" i="28"/>
  <c r="P36" i="28"/>
  <c r="O36" i="28"/>
  <c r="N36" i="28"/>
  <c r="R34" i="28"/>
  <c r="T34" i="28" s="1"/>
  <c r="N26" i="28"/>
  <c r="K22" i="28"/>
  <c r="K14" i="28"/>
  <c r="K11" i="28"/>
  <c r="M36" i="27"/>
  <c r="Q33" i="27"/>
  <c r="K33" i="27" s="1"/>
  <c r="P33" i="27"/>
  <c r="O33" i="27"/>
  <c r="N33" i="27"/>
  <c r="I33" i="27" s="1"/>
  <c r="M33" i="27"/>
  <c r="O28" i="27"/>
  <c r="K22" i="27"/>
  <c r="K14" i="27"/>
  <c r="K11" i="27"/>
  <c r="J804" i="26"/>
  <c r="I804" i="26"/>
  <c r="G804" i="26"/>
  <c r="I803" i="26"/>
  <c r="G803" i="26"/>
  <c r="J801" i="26"/>
  <c r="I801" i="26"/>
  <c r="G801" i="26"/>
  <c r="I800" i="26"/>
  <c r="G800" i="26"/>
  <c r="J800" i="26" s="1"/>
  <c r="J799" i="26"/>
  <c r="I799" i="26"/>
  <c r="G799" i="26"/>
  <c r="I798" i="26"/>
  <c r="J798" i="26" s="1"/>
  <c r="G798" i="26"/>
  <c r="I797" i="26"/>
  <c r="G797" i="26"/>
  <c r="J797" i="26" s="1"/>
  <c r="I796" i="26"/>
  <c r="J796" i="26" s="1"/>
  <c r="G796" i="26"/>
  <c r="I795" i="26"/>
  <c r="G795" i="26"/>
  <c r="J795" i="26" s="1"/>
  <c r="I794" i="26"/>
  <c r="G794" i="26"/>
  <c r="J794" i="26" s="1"/>
  <c r="J793" i="26"/>
  <c r="I793" i="26"/>
  <c r="G793" i="26"/>
  <c r="I792" i="26"/>
  <c r="G792" i="26"/>
  <c r="J792" i="26" s="1"/>
  <c r="I791" i="26"/>
  <c r="G791" i="26"/>
  <c r="J791" i="26" s="1"/>
  <c r="J790" i="26"/>
  <c r="I790" i="26"/>
  <c r="G790" i="26"/>
  <c r="I789" i="26"/>
  <c r="G789" i="26"/>
  <c r="J789" i="26" s="1"/>
  <c r="I788" i="26"/>
  <c r="G788" i="26"/>
  <c r="J788" i="26" s="1"/>
  <c r="J787" i="26"/>
  <c r="I787" i="26"/>
  <c r="G787" i="26"/>
  <c r="I786" i="26"/>
  <c r="G786" i="26"/>
  <c r="J786" i="26" s="1"/>
  <c r="I785" i="26"/>
  <c r="J785" i="26" s="1"/>
  <c r="G785" i="26"/>
  <c r="I784" i="26"/>
  <c r="G784" i="26"/>
  <c r="I783" i="26"/>
  <c r="G783" i="26"/>
  <c r="I777" i="26"/>
  <c r="G777" i="26"/>
  <c r="I776" i="26"/>
  <c r="G776" i="26"/>
  <c r="J776" i="26" s="1"/>
  <c r="I775" i="26"/>
  <c r="G775" i="26"/>
  <c r="I774" i="26"/>
  <c r="G774" i="26"/>
  <c r="J774" i="26" s="1"/>
  <c r="I773" i="26"/>
  <c r="G773" i="26"/>
  <c r="J773" i="26" s="1"/>
  <c r="J772" i="26"/>
  <c r="I772" i="26"/>
  <c r="G772" i="26"/>
  <c r="J771" i="26"/>
  <c r="I771" i="26"/>
  <c r="G771" i="26"/>
  <c r="I770" i="26"/>
  <c r="J770" i="26" s="1"/>
  <c r="G770" i="26"/>
  <c r="I769" i="26"/>
  <c r="G769" i="26"/>
  <c r="J769" i="26" s="1"/>
  <c r="I768" i="26"/>
  <c r="J768" i="26" s="1"/>
  <c r="G768" i="26"/>
  <c r="I767" i="26"/>
  <c r="J767" i="26" s="1"/>
  <c r="G767" i="26"/>
  <c r="I766" i="26"/>
  <c r="G766" i="26"/>
  <c r="J766" i="26" s="1"/>
  <c r="J765" i="26"/>
  <c r="I765" i="26"/>
  <c r="G765" i="26"/>
  <c r="I764" i="26"/>
  <c r="G764" i="26"/>
  <c r="J764" i="26" s="1"/>
  <c r="I763" i="26"/>
  <c r="G763" i="26"/>
  <c r="I762" i="26"/>
  <c r="J762" i="26" s="1"/>
  <c r="G762" i="26"/>
  <c r="I761" i="26"/>
  <c r="G761" i="26"/>
  <c r="J761" i="26" s="1"/>
  <c r="I760" i="26"/>
  <c r="J760" i="26" s="1"/>
  <c r="G760" i="26"/>
  <c r="J759" i="26"/>
  <c r="I759" i="26"/>
  <c r="G759" i="26"/>
  <c r="I758" i="26"/>
  <c r="G758" i="26"/>
  <c r="J758" i="26" s="1"/>
  <c r="I757" i="26"/>
  <c r="G757" i="26"/>
  <c r="J757" i="26" s="1"/>
  <c r="J756" i="26"/>
  <c r="I756" i="26"/>
  <c r="I755" i="26"/>
  <c r="J755" i="26" s="1"/>
  <c r="I754" i="26"/>
  <c r="J754" i="26" s="1"/>
  <c r="I753" i="26"/>
  <c r="J753" i="26" s="1"/>
  <c r="I752" i="26"/>
  <c r="J752" i="26" s="1"/>
  <c r="J751" i="26"/>
  <c r="I751" i="26"/>
  <c r="I750" i="26"/>
  <c r="J750" i="26" s="1"/>
  <c r="I749" i="26"/>
  <c r="J749" i="26" s="1"/>
  <c r="J748" i="26"/>
  <c r="I748" i="26"/>
  <c r="I747" i="26"/>
  <c r="J747" i="26" s="1"/>
  <c r="I746" i="26"/>
  <c r="G746" i="26"/>
  <c r="J746" i="26" s="1"/>
  <c r="J745" i="26"/>
  <c r="I745" i="26"/>
  <c r="G745" i="26"/>
  <c r="J744" i="26"/>
  <c r="I744" i="26"/>
  <c r="G744" i="26"/>
  <c r="I743" i="26"/>
  <c r="G743" i="26"/>
  <c r="J743" i="26" s="1"/>
  <c r="J742" i="26"/>
  <c r="I742" i="26"/>
  <c r="G742" i="26"/>
  <c r="J741" i="26"/>
  <c r="I741" i="26"/>
  <c r="G741" i="26"/>
  <c r="I740" i="26"/>
  <c r="J740" i="26" s="1"/>
  <c r="I739" i="26"/>
  <c r="G739" i="26"/>
  <c r="J739" i="26" s="1"/>
  <c r="J738" i="26"/>
  <c r="I738" i="26"/>
  <c r="G738" i="26"/>
  <c r="I737" i="26"/>
  <c r="G737" i="26"/>
  <c r="J737" i="26" s="1"/>
  <c r="I736" i="26"/>
  <c r="J736" i="26" s="1"/>
  <c r="J735" i="26"/>
  <c r="I735" i="26"/>
  <c r="J734" i="26"/>
  <c r="I734" i="26"/>
  <c r="J733" i="26"/>
  <c r="I733" i="26"/>
  <c r="G733" i="26"/>
  <c r="J728" i="26"/>
  <c r="I728" i="26"/>
  <c r="G728" i="26"/>
  <c r="J727" i="26"/>
  <c r="I727" i="26"/>
  <c r="G727" i="26"/>
  <c r="I726" i="26"/>
  <c r="G726" i="26"/>
  <c r="J726" i="26" s="1"/>
  <c r="I725" i="26"/>
  <c r="J725" i="26" s="1"/>
  <c r="G725" i="26"/>
  <c r="I724" i="26"/>
  <c r="G724" i="26"/>
  <c r="J724" i="26" s="1"/>
  <c r="I723" i="26"/>
  <c r="J723" i="26" s="1"/>
  <c r="G723" i="26"/>
  <c r="J722" i="26"/>
  <c r="I722" i="26"/>
  <c r="G722" i="26"/>
  <c r="I721" i="26"/>
  <c r="I729" i="26" s="1"/>
  <c r="G721" i="26"/>
  <c r="J721" i="26" s="1"/>
  <c r="I720" i="26"/>
  <c r="G720" i="26"/>
  <c r="J720" i="26" s="1"/>
  <c r="I719" i="26"/>
  <c r="G719" i="26"/>
  <c r="J719" i="26" s="1"/>
  <c r="I718" i="26"/>
  <c r="G718" i="26"/>
  <c r="J718" i="26" s="1"/>
  <c r="J717" i="26"/>
  <c r="I717" i="26"/>
  <c r="G717" i="26"/>
  <c r="I716" i="26"/>
  <c r="G716" i="26"/>
  <c r="J716" i="26" s="1"/>
  <c r="I715" i="26"/>
  <c r="G715" i="26"/>
  <c r="J715" i="26" s="1"/>
  <c r="J714" i="26"/>
  <c r="I714" i="26"/>
  <c r="G714" i="26"/>
  <c r="I713" i="26"/>
  <c r="G713" i="26"/>
  <c r="J713" i="26" s="1"/>
  <c r="I712" i="26"/>
  <c r="G712" i="26"/>
  <c r="J712" i="26" s="1"/>
  <c r="J706" i="26"/>
  <c r="I706" i="26"/>
  <c r="G706" i="26"/>
  <c r="I705" i="26"/>
  <c r="J705" i="26" s="1"/>
  <c r="G705" i="26"/>
  <c r="I703" i="26"/>
  <c r="G703" i="26"/>
  <c r="J703" i="26" s="1"/>
  <c r="J702" i="26"/>
  <c r="I702" i="26"/>
  <c r="G702" i="26"/>
  <c r="I701" i="26"/>
  <c r="J701" i="26" s="1"/>
  <c r="G701" i="26"/>
  <c r="I700" i="26"/>
  <c r="G700" i="26"/>
  <c r="J700" i="26" s="1"/>
  <c r="J699" i="26"/>
  <c r="I699" i="26"/>
  <c r="G699" i="26"/>
  <c r="I697" i="26"/>
  <c r="G697" i="26"/>
  <c r="J697" i="26" s="1"/>
  <c r="J696" i="26"/>
  <c r="I696" i="26"/>
  <c r="G696" i="26"/>
  <c r="J695" i="26"/>
  <c r="I695" i="26"/>
  <c r="G695" i="26"/>
  <c r="I694" i="26"/>
  <c r="G694" i="26"/>
  <c r="J694" i="26" s="1"/>
  <c r="F694" i="26"/>
  <c r="I693" i="26"/>
  <c r="J693" i="26" s="1"/>
  <c r="G693" i="26"/>
  <c r="F693" i="26"/>
  <c r="I692" i="26"/>
  <c r="F692" i="26"/>
  <c r="G692" i="26" s="1"/>
  <c r="J692" i="26" s="1"/>
  <c r="I691" i="26"/>
  <c r="F691" i="26"/>
  <c r="G691" i="26" s="1"/>
  <c r="J691" i="26" s="1"/>
  <c r="I690" i="26"/>
  <c r="G690" i="26"/>
  <c r="I689" i="26"/>
  <c r="G689" i="26"/>
  <c r="I688" i="26"/>
  <c r="G688" i="26"/>
  <c r="J688" i="26" s="1"/>
  <c r="I687" i="26"/>
  <c r="G687" i="26"/>
  <c r="J687" i="26" s="1"/>
  <c r="I686" i="26"/>
  <c r="G686" i="26"/>
  <c r="I685" i="26"/>
  <c r="G685" i="26"/>
  <c r="J685" i="26" s="1"/>
  <c r="J684" i="26"/>
  <c r="I684" i="26"/>
  <c r="G684" i="26"/>
  <c r="I683" i="26"/>
  <c r="G683" i="26"/>
  <c r="J683" i="26" s="1"/>
  <c r="I682" i="26"/>
  <c r="F682" i="26"/>
  <c r="G682" i="26" s="1"/>
  <c r="J682" i="26" s="1"/>
  <c r="I681" i="26"/>
  <c r="F681" i="26"/>
  <c r="G681" i="26" s="1"/>
  <c r="J681" i="26" s="1"/>
  <c r="I680" i="26"/>
  <c r="G680" i="26"/>
  <c r="J680" i="26" s="1"/>
  <c r="F680" i="26"/>
  <c r="I679" i="26"/>
  <c r="G679" i="26"/>
  <c r="I678" i="26"/>
  <c r="G678" i="26"/>
  <c r="I677" i="26"/>
  <c r="J677" i="26" s="1"/>
  <c r="G677" i="26"/>
  <c r="I676" i="26"/>
  <c r="G676" i="26"/>
  <c r="I675" i="26"/>
  <c r="G675" i="26"/>
  <c r="J675" i="26" s="1"/>
  <c r="I674" i="26"/>
  <c r="G674" i="26"/>
  <c r="I673" i="26"/>
  <c r="G673" i="26"/>
  <c r="J673" i="26" s="1"/>
  <c r="J672" i="26"/>
  <c r="I672" i="26"/>
  <c r="G672" i="26"/>
  <c r="J671" i="26"/>
  <c r="I671" i="26"/>
  <c r="G671" i="26"/>
  <c r="I670" i="26"/>
  <c r="J670" i="26" s="1"/>
  <c r="G670" i="26"/>
  <c r="F670" i="26"/>
  <c r="I669" i="26"/>
  <c r="G669" i="26"/>
  <c r="J669" i="26" s="1"/>
  <c r="F669" i="26"/>
  <c r="I668" i="26"/>
  <c r="F668" i="26"/>
  <c r="G668" i="26" s="1"/>
  <c r="J668" i="26" s="1"/>
  <c r="I667" i="26"/>
  <c r="G667" i="26"/>
  <c r="I666" i="26"/>
  <c r="G666" i="26"/>
  <c r="I665" i="26"/>
  <c r="G665" i="26"/>
  <c r="J665" i="26" s="1"/>
  <c r="J664" i="26"/>
  <c r="I664" i="26"/>
  <c r="G664" i="26"/>
  <c r="J663" i="26"/>
  <c r="I663" i="26"/>
  <c r="G663" i="26"/>
  <c r="I662" i="26"/>
  <c r="G662" i="26"/>
  <c r="J662" i="26" s="1"/>
  <c r="I661" i="26"/>
  <c r="G661" i="26"/>
  <c r="I660" i="26"/>
  <c r="G660" i="26"/>
  <c r="J660" i="26" s="1"/>
  <c r="I659" i="26"/>
  <c r="G659" i="26"/>
  <c r="J659" i="26" s="1"/>
  <c r="J658" i="26"/>
  <c r="I658" i="26"/>
  <c r="G658" i="26"/>
  <c r="I657" i="26"/>
  <c r="G657" i="26"/>
  <c r="J657" i="26" s="1"/>
  <c r="I656" i="26"/>
  <c r="F656" i="26"/>
  <c r="G656" i="26" s="1"/>
  <c r="J656" i="26" s="1"/>
  <c r="I655" i="26"/>
  <c r="F655" i="26"/>
  <c r="G655" i="26" s="1"/>
  <c r="J655" i="26" s="1"/>
  <c r="I654" i="26"/>
  <c r="F654" i="26"/>
  <c r="G654" i="26" s="1"/>
  <c r="J654" i="26" s="1"/>
  <c r="I653" i="26"/>
  <c r="G653" i="26"/>
  <c r="I652" i="26"/>
  <c r="G652" i="26"/>
  <c r="I651" i="26"/>
  <c r="G651" i="26"/>
  <c r="J651" i="26" s="1"/>
  <c r="J650" i="26"/>
  <c r="I650" i="26"/>
  <c r="G650" i="26"/>
  <c r="I649" i="26"/>
  <c r="G649" i="26"/>
  <c r="J649" i="26" s="1"/>
  <c r="I648" i="26"/>
  <c r="G648" i="26"/>
  <c r="J647" i="26"/>
  <c r="I647" i="26"/>
  <c r="G647" i="26"/>
  <c r="I646" i="26"/>
  <c r="G646" i="26"/>
  <c r="J646" i="26" s="1"/>
  <c r="I645" i="26"/>
  <c r="G645" i="26"/>
  <c r="J645" i="26" s="1"/>
  <c r="I644" i="26"/>
  <c r="G644" i="26"/>
  <c r="J644" i="26" s="1"/>
  <c r="F644" i="26"/>
  <c r="I643" i="26"/>
  <c r="F643" i="26"/>
  <c r="G643" i="26" s="1"/>
  <c r="J643" i="26" s="1"/>
  <c r="J642" i="26"/>
  <c r="I642" i="26"/>
  <c r="F642" i="26"/>
  <c r="G642" i="26" s="1"/>
  <c r="I641" i="26"/>
  <c r="F641" i="26"/>
  <c r="G641" i="26" s="1"/>
  <c r="J641" i="26" s="1"/>
  <c r="I640" i="26"/>
  <c r="G640" i="26"/>
  <c r="I639" i="26"/>
  <c r="G639" i="26"/>
  <c r="I638" i="26"/>
  <c r="G638" i="26"/>
  <c r="J638" i="26" s="1"/>
  <c r="I637" i="26"/>
  <c r="J637" i="26" s="1"/>
  <c r="G637" i="26"/>
  <c r="I636" i="26"/>
  <c r="G636" i="26"/>
  <c r="I635" i="26"/>
  <c r="G635" i="26"/>
  <c r="J632" i="26"/>
  <c r="I632" i="26"/>
  <c r="G632" i="26"/>
  <c r="J631" i="26"/>
  <c r="I631" i="26"/>
  <c r="G631" i="26"/>
  <c r="I630" i="26"/>
  <c r="G630" i="26"/>
  <c r="J630" i="26" s="1"/>
  <c r="J629" i="26"/>
  <c r="I629" i="26"/>
  <c r="G629" i="26"/>
  <c r="J628" i="26"/>
  <c r="I628" i="26"/>
  <c r="G628" i="26"/>
  <c r="I627" i="26"/>
  <c r="J627" i="26" s="1"/>
  <c r="G627" i="26"/>
  <c r="I626" i="26"/>
  <c r="G626" i="26"/>
  <c r="J626" i="26" s="1"/>
  <c r="I625" i="26"/>
  <c r="J625" i="26" s="1"/>
  <c r="G625" i="26"/>
  <c r="I624" i="26"/>
  <c r="J624" i="26" s="1"/>
  <c r="G624" i="26"/>
  <c r="I623" i="26"/>
  <c r="G623" i="26"/>
  <c r="J623" i="26" s="1"/>
  <c r="J622" i="26"/>
  <c r="I622" i="26"/>
  <c r="G622" i="26"/>
  <c r="I621" i="26"/>
  <c r="G621" i="26"/>
  <c r="J621" i="26" s="1"/>
  <c r="J620" i="26"/>
  <c r="I620" i="26"/>
  <c r="G620" i="26"/>
  <c r="I619" i="26"/>
  <c r="J619" i="26" s="1"/>
  <c r="G619" i="26"/>
  <c r="I618" i="26"/>
  <c r="G618" i="26"/>
  <c r="J618" i="26" s="1"/>
  <c r="I617" i="26"/>
  <c r="G617" i="26"/>
  <c r="J617" i="26" s="1"/>
  <c r="J616" i="26"/>
  <c r="I616" i="26"/>
  <c r="G616" i="26"/>
  <c r="I615" i="26"/>
  <c r="G615" i="26"/>
  <c r="J615" i="26" s="1"/>
  <c r="J614" i="26"/>
  <c r="I614" i="26"/>
  <c r="G614" i="26"/>
  <c r="J613" i="26"/>
  <c r="I613" i="26"/>
  <c r="G613" i="26"/>
  <c r="I611" i="26"/>
  <c r="G611" i="26"/>
  <c r="J611" i="26" s="1"/>
  <c r="I610" i="26"/>
  <c r="J610" i="26" s="1"/>
  <c r="G610" i="26"/>
  <c r="I609" i="26"/>
  <c r="G609" i="26"/>
  <c r="I608" i="26"/>
  <c r="G608" i="26"/>
  <c r="I607" i="26"/>
  <c r="J607" i="26" s="1"/>
  <c r="G607" i="26"/>
  <c r="I606" i="26"/>
  <c r="G606" i="26"/>
  <c r="J606" i="26" s="1"/>
  <c r="I605" i="26"/>
  <c r="G605" i="26"/>
  <c r="J605" i="26" s="1"/>
  <c r="I604" i="26"/>
  <c r="G604" i="26"/>
  <c r="J604" i="26" s="1"/>
  <c r="J603" i="26"/>
  <c r="I603" i="26"/>
  <c r="G603" i="26"/>
  <c r="I602" i="26"/>
  <c r="G602" i="26"/>
  <c r="J602" i="26" s="1"/>
  <c r="I601" i="26"/>
  <c r="G601" i="26"/>
  <c r="J601" i="26" s="1"/>
  <c r="J600" i="26"/>
  <c r="I600" i="26"/>
  <c r="G600" i="26"/>
  <c r="J599" i="26"/>
  <c r="I599" i="26"/>
  <c r="G599" i="26"/>
  <c r="J598" i="26"/>
  <c r="I598" i="26"/>
  <c r="G598" i="26"/>
  <c r="I597" i="26"/>
  <c r="G597" i="26"/>
  <c r="J597" i="26" s="1"/>
  <c r="J596" i="26"/>
  <c r="I596" i="26"/>
  <c r="G596" i="26"/>
  <c r="J595" i="26"/>
  <c r="I595" i="26"/>
  <c r="G595" i="26"/>
  <c r="I594" i="26"/>
  <c r="J594" i="26" s="1"/>
  <c r="G594" i="26"/>
  <c r="I593" i="26"/>
  <c r="G593" i="26"/>
  <c r="J592" i="26"/>
  <c r="I592" i="26"/>
  <c r="G592" i="26"/>
  <c r="I591" i="26"/>
  <c r="G591" i="26"/>
  <c r="J591" i="26" s="1"/>
  <c r="I590" i="26"/>
  <c r="G590" i="26"/>
  <c r="J590" i="26" s="1"/>
  <c r="I589" i="26"/>
  <c r="J589" i="26" s="1"/>
  <c r="G589" i="26"/>
  <c r="J588" i="26"/>
  <c r="I588" i="26"/>
  <c r="G588" i="26"/>
  <c r="I587" i="26"/>
  <c r="G587" i="26"/>
  <c r="J587" i="26" s="1"/>
  <c r="J586" i="26"/>
  <c r="I586" i="26"/>
  <c r="G586" i="26"/>
  <c r="J585" i="26"/>
  <c r="I585" i="26"/>
  <c r="G585" i="26"/>
  <c r="I584" i="26"/>
  <c r="G584" i="26"/>
  <c r="J584" i="26" s="1"/>
  <c r="I583" i="26"/>
  <c r="J583" i="26" s="1"/>
  <c r="G583" i="26"/>
  <c r="I582" i="26"/>
  <c r="G582" i="26"/>
  <c r="J582" i="26" s="1"/>
  <c r="I581" i="26"/>
  <c r="J581" i="26" s="1"/>
  <c r="G581" i="26"/>
  <c r="J580" i="26"/>
  <c r="I580" i="26"/>
  <c r="G580" i="26"/>
  <c r="I579" i="26"/>
  <c r="G579" i="26"/>
  <c r="I578" i="26"/>
  <c r="G578" i="26"/>
  <c r="J578" i="26" s="1"/>
  <c r="I577" i="26"/>
  <c r="G577" i="26"/>
  <c r="J577" i="26" s="1"/>
  <c r="I576" i="26"/>
  <c r="G576" i="26"/>
  <c r="J576" i="26" s="1"/>
  <c r="J575" i="26"/>
  <c r="I575" i="26"/>
  <c r="G575" i="26"/>
  <c r="I574" i="26"/>
  <c r="G574" i="26"/>
  <c r="J574" i="26" s="1"/>
  <c r="I573" i="26"/>
  <c r="G573" i="26"/>
  <c r="J572" i="26"/>
  <c r="I572" i="26"/>
  <c r="G572" i="26"/>
  <c r="I571" i="26"/>
  <c r="G571" i="26"/>
  <c r="J571" i="26" s="1"/>
  <c r="I570" i="26"/>
  <c r="G570" i="26"/>
  <c r="J570" i="26" s="1"/>
  <c r="J569" i="26"/>
  <c r="I569" i="26"/>
  <c r="G569" i="26"/>
  <c r="I568" i="26"/>
  <c r="G568" i="26"/>
  <c r="J568" i="26" s="1"/>
  <c r="I567" i="26"/>
  <c r="J567" i="26" s="1"/>
  <c r="G567" i="26"/>
  <c r="I566" i="26"/>
  <c r="G566" i="26"/>
  <c r="I565" i="26"/>
  <c r="G565" i="26"/>
  <c r="J565" i="26" s="1"/>
  <c r="I564" i="26"/>
  <c r="J564" i="26" s="1"/>
  <c r="G564" i="26"/>
  <c r="I563" i="26"/>
  <c r="G563" i="26"/>
  <c r="I560" i="26"/>
  <c r="G560" i="26"/>
  <c r="J560" i="26" s="1"/>
  <c r="I559" i="26"/>
  <c r="G559" i="26"/>
  <c r="J559" i="26" s="1"/>
  <c r="I558" i="26"/>
  <c r="J558" i="26" s="1"/>
  <c r="G558" i="26"/>
  <c r="I557" i="26"/>
  <c r="G557" i="26"/>
  <c r="J557" i="26" s="1"/>
  <c r="I556" i="26"/>
  <c r="G556" i="26"/>
  <c r="J556" i="26" s="1"/>
  <c r="J555" i="26"/>
  <c r="I555" i="26"/>
  <c r="G555" i="26"/>
  <c r="J554" i="26"/>
  <c r="I554" i="26"/>
  <c r="G554" i="26"/>
  <c r="K550" i="26"/>
  <c r="I548" i="26"/>
  <c r="G548" i="26"/>
  <c r="J548" i="26" s="1"/>
  <c r="I547" i="26"/>
  <c r="G547" i="26"/>
  <c r="J547" i="26" s="1"/>
  <c r="I546" i="26"/>
  <c r="G546" i="26"/>
  <c r="J545" i="26"/>
  <c r="I545" i="26"/>
  <c r="G545" i="26"/>
  <c r="I544" i="26"/>
  <c r="G544" i="26"/>
  <c r="J544" i="26" s="1"/>
  <c r="J543" i="26"/>
  <c r="I543" i="26"/>
  <c r="G543" i="26"/>
  <c r="J542" i="26"/>
  <c r="I542" i="26"/>
  <c r="G542" i="26"/>
  <c r="I541" i="26"/>
  <c r="G541" i="26"/>
  <c r="I540" i="26"/>
  <c r="G540" i="26"/>
  <c r="J540" i="26" s="1"/>
  <c r="J539" i="26"/>
  <c r="I539" i="26"/>
  <c r="G539" i="26"/>
  <c r="I538" i="26"/>
  <c r="G538" i="26"/>
  <c r="J538" i="26" s="1"/>
  <c r="J537" i="26"/>
  <c r="I537" i="26"/>
  <c r="G537" i="26"/>
  <c r="J536" i="26"/>
  <c r="I536" i="26"/>
  <c r="G536" i="26"/>
  <c r="I535" i="26"/>
  <c r="G535" i="26"/>
  <c r="I534" i="26"/>
  <c r="J534" i="26" s="1"/>
  <c r="G534" i="26"/>
  <c r="I533" i="26"/>
  <c r="G533" i="26"/>
  <c r="J533" i="26" s="1"/>
  <c r="I532" i="26"/>
  <c r="G532" i="26"/>
  <c r="I531" i="26"/>
  <c r="J531" i="26" s="1"/>
  <c r="G531" i="26"/>
  <c r="I530" i="26"/>
  <c r="G530" i="26"/>
  <c r="J530" i="26" s="1"/>
  <c r="I529" i="26"/>
  <c r="G529" i="26"/>
  <c r="J529" i="26" s="1"/>
  <c r="J528" i="26"/>
  <c r="I528" i="26"/>
  <c r="G528" i="26"/>
  <c r="I527" i="26"/>
  <c r="G527" i="26"/>
  <c r="J527" i="26" s="1"/>
  <c r="I526" i="26"/>
  <c r="G526" i="26"/>
  <c r="J526" i="26" s="1"/>
  <c r="J524" i="26"/>
  <c r="I524" i="26"/>
  <c r="G524" i="26"/>
  <c r="I523" i="26"/>
  <c r="G523" i="26"/>
  <c r="J523" i="26" s="1"/>
  <c r="I521" i="26"/>
  <c r="J521" i="26" s="1"/>
  <c r="G521" i="26"/>
  <c r="I520" i="26"/>
  <c r="G520" i="26"/>
  <c r="I518" i="26"/>
  <c r="G518" i="26"/>
  <c r="J518" i="26" s="1"/>
  <c r="I517" i="26"/>
  <c r="J517" i="26" s="1"/>
  <c r="G517" i="26"/>
  <c r="I516" i="26"/>
  <c r="G516" i="26"/>
  <c r="I515" i="26"/>
  <c r="G515" i="26"/>
  <c r="J515" i="26" s="1"/>
  <c r="I514" i="26"/>
  <c r="G514" i="26"/>
  <c r="J514" i="26" s="1"/>
  <c r="J513" i="26"/>
  <c r="I513" i="26"/>
  <c r="G513" i="26"/>
  <c r="I512" i="26"/>
  <c r="G512" i="26"/>
  <c r="J512" i="26" s="1"/>
  <c r="I510" i="26"/>
  <c r="G510" i="26"/>
  <c r="J510" i="26" s="1"/>
  <c r="I509" i="26"/>
  <c r="J509" i="26" s="1"/>
  <c r="G509" i="26"/>
  <c r="I508" i="26"/>
  <c r="G508" i="26"/>
  <c r="J508" i="26" s="1"/>
  <c r="I507" i="26"/>
  <c r="J507" i="26" s="1"/>
  <c r="G507" i="26"/>
  <c r="I506" i="26"/>
  <c r="G506" i="26"/>
  <c r="I505" i="26"/>
  <c r="J505" i="26" s="1"/>
  <c r="G505" i="26"/>
  <c r="I504" i="26"/>
  <c r="G504" i="26"/>
  <c r="J504" i="26" s="1"/>
  <c r="I503" i="26"/>
  <c r="G503" i="26"/>
  <c r="I502" i="26"/>
  <c r="G502" i="26"/>
  <c r="J502" i="26" s="1"/>
  <c r="I501" i="26"/>
  <c r="G501" i="26"/>
  <c r="J501" i="26" s="1"/>
  <c r="I500" i="26"/>
  <c r="G500" i="26"/>
  <c r="J499" i="26"/>
  <c r="I499" i="26"/>
  <c r="G499" i="26"/>
  <c r="I498" i="26"/>
  <c r="G498" i="26"/>
  <c r="J498" i="26" s="1"/>
  <c r="I497" i="26"/>
  <c r="G497" i="26"/>
  <c r="J497" i="26" s="1"/>
  <c r="I496" i="26"/>
  <c r="G496" i="26"/>
  <c r="I495" i="26"/>
  <c r="G495" i="26"/>
  <c r="J495" i="26" s="1"/>
  <c r="J494" i="26"/>
  <c r="I494" i="26"/>
  <c r="G494" i="26"/>
  <c r="I493" i="26"/>
  <c r="G493" i="26"/>
  <c r="I492" i="26"/>
  <c r="G492" i="26"/>
  <c r="I491" i="26"/>
  <c r="J491" i="26" s="1"/>
  <c r="G491" i="26"/>
  <c r="J490" i="26"/>
  <c r="I490" i="26"/>
  <c r="G490" i="26"/>
  <c r="I489" i="26"/>
  <c r="G489" i="26"/>
  <c r="I488" i="26"/>
  <c r="G488" i="26"/>
  <c r="I487" i="26"/>
  <c r="G487" i="26"/>
  <c r="J486" i="26"/>
  <c r="I486" i="26"/>
  <c r="G486" i="26"/>
  <c r="I485" i="26"/>
  <c r="G485" i="26"/>
  <c r="J485" i="26" s="1"/>
  <c r="I484" i="26"/>
  <c r="G484" i="26"/>
  <c r="I483" i="26"/>
  <c r="G483" i="26"/>
  <c r="J483" i="26" s="1"/>
  <c r="I482" i="26"/>
  <c r="G482" i="26"/>
  <c r="J482" i="26" s="1"/>
  <c r="I481" i="26"/>
  <c r="J481" i="26" s="1"/>
  <c r="G481" i="26"/>
  <c r="I480" i="26"/>
  <c r="G480" i="26"/>
  <c r="J480" i="26" s="1"/>
  <c r="I478" i="26"/>
  <c r="G478" i="26"/>
  <c r="J478" i="26" s="1"/>
  <c r="I477" i="26"/>
  <c r="G477" i="26"/>
  <c r="J477" i="26" s="1"/>
  <c r="I476" i="26"/>
  <c r="G476" i="26"/>
  <c r="J476" i="26" s="1"/>
  <c r="I475" i="26"/>
  <c r="G475" i="26"/>
  <c r="I474" i="26"/>
  <c r="J474" i="26" s="1"/>
  <c r="G474" i="26"/>
  <c r="I473" i="26"/>
  <c r="G473" i="26"/>
  <c r="I472" i="26"/>
  <c r="G472" i="26"/>
  <c r="I471" i="26"/>
  <c r="G471" i="26"/>
  <c r="J471" i="26" s="1"/>
  <c r="J470" i="26"/>
  <c r="I470" i="26"/>
  <c r="G470" i="26"/>
  <c r="I469" i="26"/>
  <c r="G469" i="26"/>
  <c r="I468" i="26"/>
  <c r="G468" i="26"/>
  <c r="I467" i="26"/>
  <c r="G467" i="26"/>
  <c r="I466" i="26"/>
  <c r="G466" i="26"/>
  <c r="J466" i="26" s="1"/>
  <c r="I465" i="26"/>
  <c r="J465" i="26" s="1"/>
  <c r="G465" i="26"/>
  <c r="I464" i="26"/>
  <c r="G464" i="26"/>
  <c r="I463" i="26"/>
  <c r="G463" i="26"/>
  <c r="J463" i="26" s="1"/>
  <c r="I462" i="26"/>
  <c r="G462" i="26"/>
  <c r="J462" i="26" s="1"/>
  <c r="I461" i="26"/>
  <c r="G461" i="26"/>
  <c r="J461" i="26" s="1"/>
  <c r="I460" i="26"/>
  <c r="G460" i="26"/>
  <c r="J460" i="26" s="1"/>
  <c r="I458" i="26"/>
  <c r="G458" i="26"/>
  <c r="J458" i="26" s="1"/>
  <c r="J457" i="26"/>
  <c r="I457" i="26"/>
  <c r="G457" i="26"/>
  <c r="I456" i="26"/>
  <c r="G456" i="26"/>
  <c r="J456" i="26" s="1"/>
  <c r="I455" i="26"/>
  <c r="G455" i="26"/>
  <c r="I454" i="26"/>
  <c r="G454" i="26"/>
  <c r="I453" i="26"/>
  <c r="G453" i="26"/>
  <c r="J453" i="26" s="1"/>
  <c r="I452" i="26"/>
  <c r="G452" i="26"/>
  <c r="I451" i="26"/>
  <c r="G451" i="26"/>
  <c r="I450" i="26"/>
  <c r="G450" i="26"/>
  <c r="I449" i="26"/>
  <c r="G449" i="26"/>
  <c r="J448" i="26"/>
  <c r="I448" i="26"/>
  <c r="G448" i="26"/>
  <c r="J447" i="26"/>
  <c r="I447" i="26"/>
  <c r="G447" i="26"/>
  <c r="I445" i="26"/>
  <c r="J445" i="26" s="1"/>
  <c r="G445" i="26"/>
  <c r="I444" i="26"/>
  <c r="G444" i="26"/>
  <c r="J444" i="26" s="1"/>
  <c r="J443" i="26"/>
  <c r="I443" i="26"/>
  <c r="G443" i="26"/>
  <c r="I442" i="26"/>
  <c r="G442" i="26"/>
  <c r="I441" i="26"/>
  <c r="G441" i="26"/>
  <c r="J441" i="26" s="1"/>
  <c r="J440" i="26"/>
  <c r="I440" i="26"/>
  <c r="G440" i="26"/>
  <c r="I439" i="26"/>
  <c r="G439" i="26"/>
  <c r="I438" i="26"/>
  <c r="G438" i="26"/>
  <c r="I437" i="26"/>
  <c r="G437" i="26"/>
  <c r="I436" i="26"/>
  <c r="G436" i="26"/>
  <c r="I435" i="26"/>
  <c r="J435" i="26" s="1"/>
  <c r="G435" i="26"/>
  <c r="I434" i="26"/>
  <c r="G434" i="26"/>
  <c r="J434" i="26" s="1"/>
  <c r="J432" i="26"/>
  <c r="I432" i="26"/>
  <c r="G432" i="26"/>
  <c r="I431" i="26"/>
  <c r="G431" i="26"/>
  <c r="J431" i="26" s="1"/>
  <c r="I430" i="26"/>
  <c r="G430" i="26"/>
  <c r="J430" i="26" s="1"/>
  <c r="I429" i="26"/>
  <c r="J429" i="26" s="1"/>
  <c r="G429" i="26"/>
  <c r="I428" i="26"/>
  <c r="G428" i="26"/>
  <c r="I427" i="26"/>
  <c r="G427" i="26"/>
  <c r="J427" i="26" s="1"/>
  <c r="J426" i="26"/>
  <c r="I426" i="26"/>
  <c r="G426" i="26"/>
  <c r="I425" i="26"/>
  <c r="G425" i="26"/>
  <c r="I424" i="26"/>
  <c r="G424" i="26"/>
  <c r="J424" i="26" s="1"/>
  <c r="I423" i="26"/>
  <c r="J423" i="26" s="1"/>
  <c r="G423" i="26"/>
  <c r="I422" i="26"/>
  <c r="G422" i="26"/>
  <c r="I421" i="26"/>
  <c r="G421" i="26"/>
  <c r="I420" i="26"/>
  <c r="G420" i="26"/>
  <c r="J419" i="26"/>
  <c r="I419" i="26"/>
  <c r="G419" i="26"/>
  <c r="I418" i="26"/>
  <c r="G418" i="26"/>
  <c r="J418" i="26" s="1"/>
  <c r="I417" i="26"/>
  <c r="G417" i="26"/>
  <c r="J416" i="26"/>
  <c r="I416" i="26"/>
  <c r="G416" i="26"/>
  <c r="I415" i="26"/>
  <c r="G415" i="26"/>
  <c r="J415" i="26" s="1"/>
  <c r="I414" i="26"/>
  <c r="G414" i="26"/>
  <c r="J414" i="26" s="1"/>
  <c r="I413" i="26"/>
  <c r="G413" i="26"/>
  <c r="I412" i="26"/>
  <c r="G412" i="26"/>
  <c r="J412" i="26" s="1"/>
  <c r="I411" i="26"/>
  <c r="G411" i="26"/>
  <c r="J411" i="26" s="1"/>
  <c r="I409" i="26"/>
  <c r="G409" i="26"/>
  <c r="J409" i="26" s="1"/>
  <c r="I408" i="26"/>
  <c r="G408" i="26"/>
  <c r="J408" i="26" s="1"/>
  <c r="J407" i="26"/>
  <c r="I407" i="26"/>
  <c r="G407" i="26"/>
  <c r="J406" i="26"/>
  <c r="I406" i="26"/>
  <c r="G406" i="26"/>
  <c r="I405" i="26"/>
  <c r="G405" i="26"/>
  <c r="J404" i="26"/>
  <c r="I404" i="26"/>
  <c r="G404" i="26"/>
  <c r="I403" i="26"/>
  <c r="G403" i="26"/>
  <c r="I402" i="26"/>
  <c r="G402" i="26"/>
  <c r="I401" i="26"/>
  <c r="G401" i="26"/>
  <c r="J401" i="26" s="1"/>
  <c r="J400" i="26"/>
  <c r="I400" i="26"/>
  <c r="G400" i="26"/>
  <c r="I399" i="26"/>
  <c r="G399" i="26"/>
  <c r="I398" i="26"/>
  <c r="G398" i="26"/>
  <c r="I397" i="26"/>
  <c r="G397" i="26"/>
  <c r="J396" i="26"/>
  <c r="I396" i="26"/>
  <c r="G396" i="26"/>
  <c r="I395" i="26"/>
  <c r="J395" i="26" s="1"/>
  <c r="G395" i="26"/>
  <c r="I394" i="26"/>
  <c r="J394" i="26" s="1"/>
  <c r="G394" i="26"/>
  <c r="I393" i="26"/>
  <c r="G393" i="26"/>
  <c r="J393" i="26" s="1"/>
  <c r="I391" i="26"/>
  <c r="J391" i="26" s="1"/>
  <c r="G391" i="26"/>
  <c r="I390" i="26"/>
  <c r="G390" i="26"/>
  <c r="I389" i="26"/>
  <c r="G389" i="26"/>
  <c r="J389" i="26" s="1"/>
  <c r="I388" i="26"/>
  <c r="G388" i="26"/>
  <c r="J388" i="26" s="1"/>
  <c r="I387" i="26"/>
  <c r="G387" i="26"/>
  <c r="J386" i="26"/>
  <c r="I386" i="26"/>
  <c r="G386" i="26"/>
  <c r="J385" i="26"/>
  <c r="I385" i="26"/>
  <c r="G385" i="26"/>
  <c r="I384" i="26"/>
  <c r="G384" i="26"/>
  <c r="J383" i="26"/>
  <c r="I383" i="26"/>
  <c r="G383" i="26"/>
  <c r="I382" i="26"/>
  <c r="G382" i="26"/>
  <c r="J382" i="26" s="1"/>
  <c r="I381" i="26"/>
  <c r="G381" i="26"/>
  <c r="I380" i="26"/>
  <c r="G380" i="26"/>
  <c r="I379" i="26"/>
  <c r="G379" i="26"/>
  <c r="I378" i="26"/>
  <c r="G378" i="26"/>
  <c r="I377" i="26"/>
  <c r="J377" i="26" s="1"/>
  <c r="G377" i="26"/>
  <c r="J376" i="26"/>
  <c r="I376" i="26"/>
  <c r="G376" i="26"/>
  <c r="I375" i="26"/>
  <c r="G375" i="26"/>
  <c r="J375" i="26" s="1"/>
  <c r="I374" i="26"/>
  <c r="J374" i="26" s="1"/>
  <c r="G374" i="26"/>
  <c r="J372" i="26"/>
  <c r="I372" i="26"/>
  <c r="G372" i="26"/>
  <c r="I371" i="26"/>
  <c r="G371" i="26"/>
  <c r="J371" i="26" s="1"/>
  <c r="I370" i="26"/>
  <c r="J370" i="26" s="1"/>
  <c r="G370" i="26"/>
  <c r="I369" i="26"/>
  <c r="G369" i="26"/>
  <c r="J369" i="26" s="1"/>
  <c r="I368" i="26"/>
  <c r="G368" i="26"/>
  <c r="I367" i="26"/>
  <c r="G367" i="26"/>
  <c r="J367" i="26" s="1"/>
  <c r="J366" i="26"/>
  <c r="I366" i="26"/>
  <c r="G366" i="26"/>
  <c r="I365" i="26"/>
  <c r="G365" i="26"/>
  <c r="I364" i="26"/>
  <c r="G364" i="26"/>
  <c r="J364" i="26" s="1"/>
  <c r="I363" i="26"/>
  <c r="G363" i="26"/>
  <c r="I362" i="26"/>
  <c r="G362" i="26"/>
  <c r="I361" i="26"/>
  <c r="G361" i="26"/>
  <c r="I360" i="26"/>
  <c r="G360" i="26"/>
  <c r="I359" i="26"/>
  <c r="G359" i="26"/>
  <c r="I358" i="26"/>
  <c r="G358" i="26"/>
  <c r="I357" i="26"/>
  <c r="G357" i="26"/>
  <c r="J357" i="26" s="1"/>
  <c r="I356" i="26"/>
  <c r="G356" i="26"/>
  <c r="I355" i="26"/>
  <c r="G355" i="26"/>
  <c r="I354" i="26"/>
  <c r="G354" i="26"/>
  <c r="J354" i="26" s="1"/>
  <c r="J353" i="26"/>
  <c r="I353" i="26"/>
  <c r="G353" i="26"/>
  <c r="I352" i="26"/>
  <c r="G352" i="26"/>
  <c r="J352" i="26" s="1"/>
  <c r="J351" i="26"/>
  <c r="I351" i="26"/>
  <c r="G351" i="26"/>
  <c r="I350" i="26"/>
  <c r="J350" i="26" s="1"/>
  <c r="G350" i="26"/>
  <c r="I349" i="26"/>
  <c r="G349" i="26"/>
  <c r="J349" i="26" s="1"/>
  <c r="I347" i="26"/>
  <c r="J347" i="26" s="1"/>
  <c r="G347" i="26"/>
  <c r="I346" i="26"/>
  <c r="G346" i="26"/>
  <c r="I345" i="26"/>
  <c r="G345" i="26"/>
  <c r="J345" i="26" s="1"/>
  <c r="I344" i="26"/>
  <c r="G344" i="26"/>
  <c r="J344" i="26" s="1"/>
  <c r="I343" i="26"/>
  <c r="G343" i="26"/>
  <c r="I342" i="26"/>
  <c r="G342" i="26"/>
  <c r="J342" i="26" s="1"/>
  <c r="J341" i="26"/>
  <c r="I341" i="26"/>
  <c r="G341" i="26"/>
  <c r="I340" i="26"/>
  <c r="G340" i="26"/>
  <c r="I339" i="26"/>
  <c r="G339" i="26"/>
  <c r="J339" i="26" s="1"/>
  <c r="I338" i="26"/>
  <c r="G338" i="26"/>
  <c r="J338" i="26" s="1"/>
  <c r="I337" i="26"/>
  <c r="G337" i="26"/>
  <c r="I336" i="26"/>
  <c r="G336" i="26"/>
  <c r="I335" i="26"/>
  <c r="G335" i="26"/>
  <c r="I334" i="26"/>
  <c r="G334" i="26"/>
  <c r="J334" i="26" s="1"/>
  <c r="I333" i="26"/>
  <c r="J333" i="26" s="1"/>
  <c r="G333" i="26"/>
  <c r="I332" i="26"/>
  <c r="G332" i="26"/>
  <c r="I331" i="26"/>
  <c r="G331" i="26"/>
  <c r="I330" i="26"/>
  <c r="G330" i="26"/>
  <c r="J330" i="26" s="1"/>
  <c r="J329" i="26"/>
  <c r="I329" i="26"/>
  <c r="G329" i="26"/>
  <c r="I328" i="26"/>
  <c r="G328" i="26"/>
  <c r="J328" i="26" s="1"/>
  <c r="J327" i="26"/>
  <c r="I327" i="26"/>
  <c r="G327" i="26"/>
  <c r="J326" i="26"/>
  <c r="I326" i="26"/>
  <c r="G326" i="26"/>
  <c r="I325" i="26"/>
  <c r="G325" i="26"/>
  <c r="J325" i="26" s="1"/>
  <c r="I323" i="26"/>
  <c r="G323" i="26"/>
  <c r="J323" i="26" s="1"/>
  <c r="J322" i="26"/>
  <c r="I322" i="26"/>
  <c r="G322" i="26"/>
  <c r="I321" i="26"/>
  <c r="G321" i="26"/>
  <c r="J321" i="26" s="1"/>
  <c r="J320" i="26"/>
  <c r="I320" i="26"/>
  <c r="G320" i="26"/>
  <c r="I319" i="26"/>
  <c r="G319" i="26"/>
  <c r="I318" i="26"/>
  <c r="G318" i="26"/>
  <c r="J318" i="26" s="1"/>
  <c r="I317" i="26"/>
  <c r="J317" i="26" s="1"/>
  <c r="G317" i="26"/>
  <c r="I316" i="26"/>
  <c r="G316" i="26"/>
  <c r="I315" i="26"/>
  <c r="G315" i="26"/>
  <c r="J315" i="26" s="1"/>
  <c r="J314" i="26"/>
  <c r="I314" i="26"/>
  <c r="G314" i="26"/>
  <c r="I313" i="26"/>
  <c r="G313" i="26"/>
  <c r="I312" i="26"/>
  <c r="G312" i="26"/>
  <c r="I311" i="26"/>
  <c r="G311" i="26"/>
  <c r="J310" i="26"/>
  <c r="I310" i="26"/>
  <c r="G310" i="26"/>
  <c r="I309" i="26"/>
  <c r="G309" i="26"/>
  <c r="J309" i="26" s="1"/>
  <c r="I308" i="26"/>
  <c r="G308" i="26"/>
  <c r="I307" i="26"/>
  <c r="G307" i="26"/>
  <c r="I306" i="26"/>
  <c r="G306" i="26"/>
  <c r="J306" i="26" s="1"/>
  <c r="I305" i="26"/>
  <c r="G305" i="26"/>
  <c r="J305" i="26" s="1"/>
  <c r="I304" i="26"/>
  <c r="J304" i="26" s="1"/>
  <c r="G304" i="26"/>
  <c r="I303" i="26"/>
  <c r="G303" i="26"/>
  <c r="J303" i="26" s="1"/>
  <c r="I302" i="26"/>
  <c r="G302" i="26"/>
  <c r="J302" i="26" s="1"/>
  <c r="I301" i="26"/>
  <c r="G301" i="26"/>
  <c r="I297" i="26"/>
  <c r="G297" i="26"/>
  <c r="J297" i="26" s="1"/>
  <c r="I296" i="26"/>
  <c r="G296" i="26"/>
  <c r="J296" i="26" s="1"/>
  <c r="I295" i="26"/>
  <c r="G295" i="26"/>
  <c r="J295" i="26" s="1"/>
  <c r="I294" i="26"/>
  <c r="G294" i="26"/>
  <c r="J294" i="26" s="1"/>
  <c r="J292" i="26"/>
  <c r="I292" i="26"/>
  <c r="G292" i="26"/>
  <c r="J291" i="26"/>
  <c r="I291" i="26"/>
  <c r="G291" i="26"/>
  <c r="I290" i="26"/>
  <c r="G290" i="26"/>
  <c r="J290" i="26" s="1"/>
  <c r="J289" i="26"/>
  <c r="I289" i="26"/>
  <c r="G289" i="26"/>
  <c r="J287" i="26"/>
  <c r="I287" i="26"/>
  <c r="G287" i="26"/>
  <c r="I286" i="26"/>
  <c r="J286" i="26" s="1"/>
  <c r="G286" i="26"/>
  <c r="J285" i="26"/>
  <c r="I285" i="26"/>
  <c r="G285" i="26"/>
  <c r="I284" i="26"/>
  <c r="G284" i="26"/>
  <c r="J284" i="26" s="1"/>
  <c r="I283" i="26"/>
  <c r="G283" i="26"/>
  <c r="I282" i="26"/>
  <c r="G282" i="26"/>
  <c r="J282" i="26" s="1"/>
  <c r="J281" i="26"/>
  <c r="I281" i="26"/>
  <c r="G281" i="26"/>
  <c r="I280" i="26"/>
  <c r="G280" i="26"/>
  <c r="J280" i="26" s="1"/>
  <c r="I279" i="26"/>
  <c r="J279" i="26" s="1"/>
  <c r="G279" i="26"/>
  <c r="I278" i="26"/>
  <c r="G278" i="26"/>
  <c r="I277" i="26"/>
  <c r="J277" i="26" s="1"/>
  <c r="G277" i="26"/>
  <c r="I276" i="26"/>
  <c r="G276" i="26"/>
  <c r="J275" i="26"/>
  <c r="I275" i="26"/>
  <c r="G275" i="26"/>
  <c r="I274" i="26"/>
  <c r="G274" i="26"/>
  <c r="I273" i="26"/>
  <c r="G273" i="26"/>
  <c r="J273" i="26" s="1"/>
  <c r="J272" i="26"/>
  <c r="I272" i="26"/>
  <c r="G272" i="26"/>
  <c r="J271" i="26"/>
  <c r="I271" i="26"/>
  <c r="G271" i="26"/>
  <c r="I270" i="26"/>
  <c r="G270" i="26"/>
  <c r="J269" i="26"/>
  <c r="I269" i="26"/>
  <c r="G269" i="26"/>
  <c r="I268" i="26"/>
  <c r="G268" i="26"/>
  <c r="J268" i="26" s="1"/>
  <c r="I267" i="26"/>
  <c r="G267" i="26"/>
  <c r="J267" i="26" s="1"/>
  <c r="I266" i="26"/>
  <c r="G266" i="26"/>
  <c r="I265" i="26"/>
  <c r="G265" i="26"/>
  <c r="I264" i="26"/>
  <c r="G264" i="26"/>
  <c r="J264" i="26" s="1"/>
  <c r="J263" i="26"/>
  <c r="I263" i="26"/>
  <c r="G263" i="26"/>
  <c r="I262" i="26"/>
  <c r="G262" i="26"/>
  <c r="J262" i="26" s="1"/>
  <c r="I261" i="26"/>
  <c r="G261" i="26"/>
  <c r="I260" i="26"/>
  <c r="G260" i="26"/>
  <c r="J260" i="26" s="1"/>
  <c r="J259" i="26"/>
  <c r="I259" i="26"/>
  <c r="G259" i="26"/>
  <c r="I258" i="26"/>
  <c r="G258" i="26"/>
  <c r="J258" i="26" s="1"/>
  <c r="I257" i="26"/>
  <c r="I550" i="26" s="1"/>
  <c r="G257" i="26"/>
  <c r="G550" i="26" s="1"/>
  <c r="I256" i="26"/>
  <c r="G256" i="26"/>
  <c r="I255" i="26"/>
  <c r="G255" i="26"/>
  <c r="J255" i="26" s="1"/>
  <c r="I254" i="26"/>
  <c r="G254" i="26"/>
  <c r="J254" i="26" s="1"/>
  <c r="I246" i="26"/>
  <c r="G246" i="26"/>
  <c r="J246" i="26" s="1"/>
  <c r="J245" i="26"/>
  <c r="I245" i="26"/>
  <c r="G245" i="26"/>
  <c r="I244" i="26"/>
  <c r="J244" i="26" s="1"/>
  <c r="G244" i="26"/>
  <c r="I243" i="26"/>
  <c r="G243" i="26"/>
  <c r="J243" i="26" s="1"/>
  <c r="J242" i="26"/>
  <c r="I242" i="26"/>
  <c r="G242" i="26"/>
  <c r="J241" i="26"/>
  <c r="I241" i="26"/>
  <c r="G241" i="26"/>
  <c r="I240" i="26"/>
  <c r="F240" i="26"/>
  <c r="G240" i="26" s="1"/>
  <c r="J240" i="26" s="1"/>
  <c r="I239" i="26"/>
  <c r="J239" i="26" s="1"/>
  <c r="G239" i="26"/>
  <c r="F239" i="26"/>
  <c r="I238" i="26"/>
  <c r="G238" i="26"/>
  <c r="J238" i="26" s="1"/>
  <c r="F238" i="26"/>
  <c r="I237" i="26"/>
  <c r="G237" i="26"/>
  <c r="J237" i="26" s="1"/>
  <c r="F237" i="26"/>
  <c r="J234" i="26"/>
  <c r="I234" i="26"/>
  <c r="G234" i="26"/>
  <c r="I233" i="26"/>
  <c r="G233" i="26"/>
  <c r="J233" i="26" s="1"/>
  <c r="I232" i="26"/>
  <c r="J232" i="26" s="1"/>
  <c r="G232" i="26"/>
  <c r="I228" i="26"/>
  <c r="J228" i="26" s="1"/>
  <c r="G228" i="26"/>
  <c r="I227" i="26"/>
  <c r="G227" i="26"/>
  <c r="J227" i="26" s="1"/>
  <c r="J226" i="26"/>
  <c r="I226" i="26"/>
  <c r="G226" i="26"/>
  <c r="I225" i="26"/>
  <c r="G225" i="26"/>
  <c r="J225" i="26" s="1"/>
  <c r="I224" i="26"/>
  <c r="G224" i="26"/>
  <c r="J224" i="26" s="1"/>
  <c r="I223" i="26"/>
  <c r="J223" i="26" s="1"/>
  <c r="G223" i="26"/>
  <c r="I222" i="26"/>
  <c r="G222" i="26"/>
  <c r="J222" i="26" s="1"/>
  <c r="I221" i="26"/>
  <c r="G221" i="26"/>
  <c r="J221" i="26" s="1"/>
  <c r="J220" i="26"/>
  <c r="I220" i="26"/>
  <c r="G220" i="26"/>
  <c r="I219" i="26"/>
  <c r="G219" i="26"/>
  <c r="J219" i="26" s="1"/>
  <c r="I218" i="26"/>
  <c r="G218" i="26"/>
  <c r="I217" i="26"/>
  <c r="J217" i="26" s="1"/>
  <c r="G217" i="26"/>
  <c r="I216" i="26"/>
  <c r="G216" i="26"/>
  <c r="J216" i="26" s="1"/>
  <c r="I215" i="26"/>
  <c r="G215" i="26"/>
  <c r="J215" i="26" s="1"/>
  <c r="I214" i="26"/>
  <c r="G214" i="26"/>
  <c r="I213" i="26"/>
  <c r="G213" i="26"/>
  <c r="J213" i="26" s="1"/>
  <c r="I212" i="26"/>
  <c r="G212" i="26"/>
  <c r="J212" i="26" s="1"/>
  <c r="I211" i="26"/>
  <c r="G211" i="26"/>
  <c r="J211" i="26" s="1"/>
  <c r="I210" i="26"/>
  <c r="G210" i="26"/>
  <c r="J210" i="26" s="1"/>
  <c r="J209" i="26"/>
  <c r="I209" i="26"/>
  <c r="G209" i="26"/>
  <c r="J208" i="26"/>
  <c r="I208" i="26"/>
  <c r="G208" i="26"/>
  <c r="I207" i="26"/>
  <c r="G207" i="26"/>
  <c r="J207" i="26" s="1"/>
  <c r="J205" i="26"/>
  <c r="I205" i="26"/>
  <c r="G205" i="26"/>
  <c r="J204" i="26"/>
  <c r="I204" i="26"/>
  <c r="G204" i="26"/>
  <c r="I203" i="26"/>
  <c r="J203" i="26" s="1"/>
  <c r="G203" i="26"/>
  <c r="J202" i="26"/>
  <c r="I202" i="26"/>
  <c r="G202" i="26"/>
  <c r="I201" i="26"/>
  <c r="G201" i="26"/>
  <c r="J201" i="26" s="1"/>
  <c r="J200" i="26"/>
  <c r="I200" i="26"/>
  <c r="G200" i="26"/>
  <c r="I199" i="26"/>
  <c r="G199" i="26"/>
  <c r="J199" i="26" s="1"/>
  <c r="I198" i="26"/>
  <c r="G198" i="26"/>
  <c r="J198" i="26" s="1"/>
  <c r="I197" i="26"/>
  <c r="G197" i="26"/>
  <c r="J197" i="26" s="1"/>
  <c r="I196" i="26"/>
  <c r="G196" i="26"/>
  <c r="J196" i="26" s="1"/>
  <c r="I195" i="26"/>
  <c r="G195" i="26"/>
  <c r="J195" i="26" s="1"/>
  <c r="I194" i="26"/>
  <c r="G194" i="26"/>
  <c r="J194" i="26" s="1"/>
  <c r="J192" i="26"/>
  <c r="I192" i="26"/>
  <c r="G192" i="26"/>
  <c r="I191" i="26"/>
  <c r="G191" i="26"/>
  <c r="J191" i="26" s="1"/>
  <c r="I190" i="26"/>
  <c r="G190" i="26"/>
  <c r="J190" i="26" s="1"/>
  <c r="I189" i="26"/>
  <c r="J189" i="26" s="1"/>
  <c r="G189" i="26"/>
  <c r="J188" i="26"/>
  <c r="I188" i="26"/>
  <c r="G188" i="26"/>
  <c r="I187" i="26"/>
  <c r="G187" i="26"/>
  <c r="J187" i="26" s="1"/>
  <c r="J186" i="26"/>
  <c r="I186" i="26"/>
  <c r="G186" i="26"/>
  <c r="I185" i="26"/>
  <c r="G185" i="26"/>
  <c r="J185" i="26" s="1"/>
  <c r="I184" i="26"/>
  <c r="G184" i="26"/>
  <c r="J184" i="26" s="1"/>
  <c r="J183" i="26"/>
  <c r="I183" i="26"/>
  <c r="G183" i="26"/>
  <c r="I182" i="26"/>
  <c r="G182" i="26"/>
  <c r="J182" i="26" s="1"/>
  <c r="I181" i="26"/>
  <c r="G181" i="26"/>
  <c r="J181" i="26" s="1"/>
  <c r="I180" i="26"/>
  <c r="G180" i="26"/>
  <c r="J180" i="26" s="1"/>
  <c r="I179" i="26"/>
  <c r="G179" i="26"/>
  <c r="J179" i="26" s="1"/>
  <c r="I178" i="26"/>
  <c r="G178" i="26"/>
  <c r="J178" i="26" s="1"/>
  <c r="I177" i="26"/>
  <c r="G177" i="26"/>
  <c r="J177" i="26" s="1"/>
  <c r="I175" i="26"/>
  <c r="G175" i="26"/>
  <c r="J175" i="26" s="1"/>
  <c r="I174" i="26"/>
  <c r="G174" i="26"/>
  <c r="J174" i="26" s="1"/>
  <c r="I173" i="26"/>
  <c r="G173" i="26"/>
  <c r="J173" i="26" s="1"/>
  <c r="I172" i="26"/>
  <c r="G172" i="26"/>
  <c r="J172" i="26" s="1"/>
  <c r="J171" i="26"/>
  <c r="I171" i="26"/>
  <c r="G171" i="26"/>
  <c r="I170" i="26"/>
  <c r="G170" i="26"/>
  <c r="J170" i="26" s="1"/>
  <c r="I169" i="26"/>
  <c r="J169" i="26" s="1"/>
  <c r="G169" i="26"/>
  <c r="J168" i="26"/>
  <c r="I168" i="26"/>
  <c r="G168" i="26"/>
  <c r="I167" i="26"/>
  <c r="G167" i="26"/>
  <c r="J167" i="26" s="1"/>
  <c r="I166" i="26"/>
  <c r="J166" i="26" s="1"/>
  <c r="G166" i="26"/>
  <c r="I165" i="26"/>
  <c r="G165" i="26"/>
  <c r="I164" i="26"/>
  <c r="G164" i="26"/>
  <c r="J164" i="26" s="1"/>
  <c r="I163" i="26"/>
  <c r="G163" i="26"/>
  <c r="J163" i="26" s="1"/>
  <c r="J162" i="26"/>
  <c r="I162" i="26"/>
  <c r="G162" i="26"/>
  <c r="I161" i="26"/>
  <c r="G161" i="26"/>
  <c r="J161" i="26" s="1"/>
  <c r="I159" i="26"/>
  <c r="G159" i="26"/>
  <c r="J159" i="26" s="1"/>
  <c r="J158" i="26"/>
  <c r="I158" i="26"/>
  <c r="G158" i="26"/>
  <c r="I157" i="26"/>
  <c r="G157" i="26"/>
  <c r="J157" i="26" s="1"/>
  <c r="I156" i="26"/>
  <c r="G156" i="26"/>
  <c r="J156" i="26" s="1"/>
  <c r="I155" i="26"/>
  <c r="G155" i="26"/>
  <c r="J155" i="26" s="1"/>
  <c r="J154" i="26"/>
  <c r="I154" i="26"/>
  <c r="G154" i="26"/>
  <c r="I153" i="26"/>
  <c r="J153" i="26" s="1"/>
  <c r="G153" i="26"/>
  <c r="I152" i="26"/>
  <c r="J152" i="26" s="1"/>
  <c r="G152" i="26"/>
  <c r="I151" i="26"/>
  <c r="G151" i="26"/>
  <c r="J151" i="26" s="1"/>
  <c r="J150" i="26"/>
  <c r="I150" i="26"/>
  <c r="G150" i="26"/>
  <c r="I149" i="26"/>
  <c r="J149" i="26" s="1"/>
  <c r="G149" i="26"/>
  <c r="I148" i="26"/>
  <c r="G148" i="26"/>
  <c r="J147" i="26"/>
  <c r="I147" i="26"/>
  <c r="G147" i="26"/>
  <c r="I146" i="26"/>
  <c r="G146" i="26"/>
  <c r="J146" i="26" s="1"/>
  <c r="I145" i="26"/>
  <c r="G145" i="26"/>
  <c r="J145" i="26" s="1"/>
  <c r="J144" i="26"/>
  <c r="I144" i="26"/>
  <c r="G144" i="26"/>
  <c r="I143" i="26"/>
  <c r="G143" i="26"/>
  <c r="J143" i="26" s="1"/>
  <c r="I141" i="26"/>
  <c r="J141" i="26" s="1"/>
  <c r="G141" i="26"/>
  <c r="J140" i="26"/>
  <c r="I140" i="26"/>
  <c r="G140" i="26"/>
  <c r="I139" i="26"/>
  <c r="G139" i="26"/>
  <c r="I138" i="26"/>
  <c r="G138" i="26"/>
  <c r="J138" i="26" s="1"/>
  <c r="J137" i="26"/>
  <c r="I137" i="26"/>
  <c r="G137" i="26"/>
  <c r="I136" i="26"/>
  <c r="G136" i="26"/>
  <c r="J136" i="26" s="1"/>
  <c r="J135" i="26"/>
  <c r="I135" i="26"/>
  <c r="G135" i="26"/>
  <c r="I134" i="26"/>
  <c r="G134" i="26"/>
  <c r="J134" i="26" s="1"/>
  <c r="J133" i="26"/>
  <c r="I133" i="26"/>
  <c r="G133" i="26"/>
  <c r="J132" i="26"/>
  <c r="I132" i="26"/>
  <c r="G132" i="26"/>
  <c r="I131" i="26"/>
  <c r="G131" i="26"/>
  <c r="J131" i="26" s="1"/>
  <c r="I130" i="26"/>
  <c r="G130" i="26"/>
  <c r="J130" i="26" s="1"/>
  <c r="I129" i="26"/>
  <c r="G129" i="26"/>
  <c r="I127" i="26"/>
  <c r="G127" i="26"/>
  <c r="J127" i="26" s="1"/>
  <c r="I126" i="26"/>
  <c r="J126" i="26" s="1"/>
  <c r="G126" i="26"/>
  <c r="I125" i="26"/>
  <c r="G125" i="26"/>
  <c r="J125" i="26" s="1"/>
  <c r="I124" i="26"/>
  <c r="G124" i="26"/>
  <c r="J124" i="26" s="1"/>
  <c r="I123" i="26"/>
  <c r="G123" i="26"/>
  <c r="J123" i="26" s="1"/>
  <c r="J122" i="26"/>
  <c r="I122" i="26"/>
  <c r="G122" i="26"/>
  <c r="I121" i="26"/>
  <c r="G121" i="26"/>
  <c r="J121" i="26" s="1"/>
  <c r="J120" i="26"/>
  <c r="I120" i="26"/>
  <c r="G120" i="26"/>
  <c r="I119" i="26"/>
  <c r="G119" i="26"/>
  <c r="J119" i="26" s="1"/>
  <c r="I118" i="26"/>
  <c r="J118" i="26" s="1"/>
  <c r="G118" i="26"/>
  <c r="I117" i="26"/>
  <c r="J117" i="26" s="1"/>
  <c r="G117" i="26"/>
  <c r="I116" i="26"/>
  <c r="G116" i="26"/>
  <c r="J116" i="26" s="1"/>
  <c r="J115" i="26"/>
  <c r="I115" i="26"/>
  <c r="G115" i="26"/>
  <c r="I114" i="26"/>
  <c r="G114" i="26"/>
  <c r="I113" i="26"/>
  <c r="G113" i="26"/>
  <c r="J113" i="26" s="1"/>
  <c r="I111" i="26"/>
  <c r="G111" i="26"/>
  <c r="J111" i="26" s="1"/>
  <c r="I110" i="26"/>
  <c r="J110" i="26" s="1"/>
  <c r="G110" i="26"/>
  <c r="I109" i="26"/>
  <c r="G109" i="26"/>
  <c r="J109" i="26" s="1"/>
  <c r="I108" i="26"/>
  <c r="G108" i="26"/>
  <c r="J108" i="26" s="1"/>
  <c r="J107" i="26"/>
  <c r="I107" i="26"/>
  <c r="G107" i="26"/>
  <c r="I106" i="26"/>
  <c r="G106" i="26"/>
  <c r="J106" i="26" s="1"/>
  <c r="J105" i="26"/>
  <c r="I105" i="26"/>
  <c r="G105" i="26"/>
  <c r="J104" i="26"/>
  <c r="I104" i="26"/>
  <c r="G104" i="26"/>
  <c r="J103" i="26"/>
  <c r="I103" i="26"/>
  <c r="G103" i="26"/>
  <c r="I102" i="26"/>
  <c r="G102" i="26"/>
  <c r="J102" i="26" s="1"/>
  <c r="I101" i="26"/>
  <c r="J101" i="26" s="1"/>
  <c r="G101" i="26"/>
  <c r="I100" i="26"/>
  <c r="G100" i="26"/>
  <c r="J100" i="26" s="1"/>
  <c r="I99" i="26"/>
  <c r="J99" i="26" s="1"/>
  <c r="G99" i="26"/>
  <c r="I98" i="26"/>
  <c r="J98" i="26" s="1"/>
  <c r="G98" i="26"/>
  <c r="I97" i="26"/>
  <c r="G97" i="26"/>
  <c r="J97" i="26" s="1"/>
  <c r="I96" i="26"/>
  <c r="J96" i="26" s="1"/>
  <c r="G96" i="26"/>
  <c r="I95" i="26"/>
  <c r="G95" i="26"/>
  <c r="J95" i="26" s="1"/>
  <c r="I94" i="26"/>
  <c r="G94" i="26"/>
  <c r="J94" i="26" s="1"/>
  <c r="J93" i="26"/>
  <c r="I93" i="26"/>
  <c r="G93" i="26"/>
  <c r="I92" i="26"/>
  <c r="G92" i="26"/>
  <c r="J92" i="26" s="1"/>
  <c r="I91" i="26"/>
  <c r="G91" i="26"/>
  <c r="J91" i="26" s="1"/>
  <c r="J90" i="26"/>
  <c r="I90" i="26"/>
  <c r="G90" i="26"/>
  <c r="I89" i="26"/>
  <c r="F89" i="26"/>
  <c r="G89" i="26" s="1"/>
  <c r="J89" i="26" s="1"/>
  <c r="I88" i="26"/>
  <c r="G88" i="26"/>
  <c r="J88" i="26" s="1"/>
  <c r="I87" i="26"/>
  <c r="G87" i="26"/>
  <c r="J87" i="26" s="1"/>
  <c r="I82" i="26"/>
  <c r="G82" i="26"/>
  <c r="J82" i="26" s="1"/>
  <c r="I81" i="26"/>
  <c r="G81" i="26"/>
  <c r="J81" i="26" s="1"/>
  <c r="I80" i="26"/>
  <c r="G80" i="26"/>
  <c r="J80" i="26" s="1"/>
  <c r="I79" i="26"/>
  <c r="J79" i="26" s="1"/>
  <c r="G79" i="26"/>
  <c r="J78" i="26"/>
  <c r="I78" i="26"/>
  <c r="G78" i="26"/>
  <c r="I77" i="26"/>
  <c r="G77" i="26"/>
  <c r="J77" i="26" s="1"/>
  <c r="I76" i="26"/>
  <c r="J76" i="26" s="1"/>
  <c r="G76" i="26"/>
  <c r="J73" i="26"/>
  <c r="I73" i="26"/>
  <c r="G73" i="26"/>
  <c r="I72" i="26"/>
  <c r="G72" i="26"/>
  <c r="J72" i="26" s="1"/>
  <c r="I71" i="26"/>
  <c r="J71" i="26" s="1"/>
  <c r="G71" i="26"/>
  <c r="I70" i="26"/>
  <c r="G70" i="26"/>
  <c r="I69" i="26"/>
  <c r="G69" i="26"/>
  <c r="J69" i="26" s="1"/>
  <c r="I68" i="26"/>
  <c r="G68" i="26"/>
  <c r="J68" i="26" s="1"/>
  <c r="J67" i="26"/>
  <c r="I67" i="26"/>
  <c r="G67" i="26"/>
  <c r="I66" i="26"/>
  <c r="G66" i="26"/>
  <c r="J66" i="26" s="1"/>
  <c r="I65" i="26"/>
  <c r="G65" i="26"/>
  <c r="J64" i="26"/>
  <c r="I64" i="26"/>
  <c r="G64" i="26"/>
  <c r="I63" i="26"/>
  <c r="J63" i="26" s="1"/>
  <c r="G63" i="26"/>
  <c r="I62" i="26"/>
  <c r="J62" i="26" s="1"/>
  <c r="G62" i="26"/>
  <c r="I61" i="26"/>
  <c r="G61" i="26"/>
  <c r="J61" i="26" s="1"/>
  <c r="I60" i="26"/>
  <c r="J60" i="26" s="1"/>
  <c r="G60" i="26"/>
  <c r="I59" i="26"/>
  <c r="G59" i="26"/>
  <c r="J59" i="26" s="1"/>
  <c r="J58" i="26"/>
  <c r="I58" i="26"/>
  <c r="G58" i="26"/>
  <c r="I57" i="26"/>
  <c r="G57" i="26"/>
  <c r="J57" i="26" s="1"/>
  <c r="I56" i="26"/>
  <c r="G56" i="26"/>
  <c r="J56" i="26" s="1"/>
  <c r="I55" i="26"/>
  <c r="G55" i="26"/>
  <c r="J55" i="26" s="1"/>
  <c r="I54" i="26"/>
  <c r="G54" i="26"/>
  <c r="J54" i="26" s="1"/>
  <c r="I53" i="26"/>
  <c r="G53" i="26"/>
  <c r="J53" i="26" s="1"/>
  <c r="J52" i="26"/>
  <c r="I52" i="26"/>
  <c r="G52" i="26"/>
  <c r="J51" i="26"/>
  <c r="I51" i="26"/>
  <c r="G51" i="26"/>
  <c r="I50" i="26"/>
  <c r="J50" i="26" s="1"/>
  <c r="G50" i="26"/>
  <c r="J49" i="26"/>
  <c r="I49" i="26"/>
  <c r="G49" i="26"/>
  <c r="I48" i="26"/>
  <c r="G48" i="26"/>
  <c r="J48" i="26" s="1"/>
  <c r="J47" i="26"/>
  <c r="I47" i="26"/>
  <c r="G47" i="26"/>
  <c r="I46" i="26"/>
  <c r="G46" i="26"/>
  <c r="J46" i="26" s="1"/>
  <c r="I45" i="26"/>
  <c r="G45" i="26"/>
  <c r="J45" i="26" s="1"/>
  <c r="I44" i="26"/>
  <c r="J44" i="26" s="1"/>
  <c r="G44" i="26"/>
  <c r="I43" i="26"/>
  <c r="G43" i="26"/>
  <c r="J43" i="26" s="1"/>
  <c r="I42" i="26"/>
  <c r="G42" i="26"/>
  <c r="J42" i="26" s="1"/>
  <c r="I41" i="26"/>
  <c r="G41" i="26"/>
  <c r="I40" i="26"/>
  <c r="G40" i="26"/>
  <c r="J40" i="26" s="1"/>
  <c r="I39" i="26"/>
  <c r="J39" i="26" s="1"/>
  <c r="G39" i="26"/>
  <c r="I38" i="26"/>
  <c r="G38" i="26"/>
  <c r="J38" i="26" s="1"/>
  <c r="I37" i="26"/>
  <c r="G37" i="26"/>
  <c r="J37" i="26" s="1"/>
  <c r="I36" i="26"/>
  <c r="G36" i="26"/>
  <c r="J36" i="26" s="1"/>
  <c r="J35" i="26"/>
  <c r="I35" i="26"/>
  <c r="G35" i="26"/>
  <c r="I34" i="26"/>
  <c r="G34" i="26"/>
  <c r="J34" i="26" s="1"/>
  <c r="J33" i="26"/>
  <c r="I33" i="26"/>
  <c r="G33" i="26"/>
  <c r="I32" i="26"/>
  <c r="G32" i="26"/>
  <c r="I31" i="26"/>
  <c r="J31" i="26" s="1"/>
  <c r="G31" i="26"/>
  <c r="I30" i="26"/>
  <c r="G30" i="26"/>
  <c r="J19" i="26"/>
  <c r="E212" i="12"/>
  <c r="J645" i="33" l="1"/>
  <c r="J46" i="33"/>
  <c r="J273" i="33"/>
  <c r="J287" i="33"/>
  <c r="J218" i="33"/>
  <c r="J134" i="33"/>
  <c r="J140" i="33"/>
  <c r="J128" i="33"/>
  <c r="J357" i="33"/>
  <c r="J375" i="33"/>
  <c r="J399" i="33"/>
  <c r="J412" i="33"/>
  <c r="J541" i="33"/>
  <c r="J135" i="33"/>
  <c r="J288" i="33"/>
  <c r="J646" i="33"/>
  <c r="J100" i="33"/>
  <c r="J266" i="33"/>
  <c r="J359" i="33"/>
  <c r="J408" i="33"/>
  <c r="J629" i="33"/>
  <c r="J750" i="33"/>
  <c r="J154" i="33"/>
  <c r="J246" i="33"/>
  <c r="J322" i="33"/>
  <c r="J474" i="33"/>
  <c r="J503" i="33"/>
  <c r="J522" i="33"/>
  <c r="J611" i="33"/>
  <c r="J635" i="33"/>
  <c r="J734" i="33"/>
  <c r="J829" i="33"/>
  <c r="J101" i="33"/>
  <c r="J203" i="33"/>
  <c r="J236" i="33"/>
  <c r="J469" i="33"/>
  <c r="J594" i="33"/>
  <c r="J612" i="33"/>
  <c r="J61" i="33"/>
  <c r="J73" i="33"/>
  <c r="J108" i="33"/>
  <c r="J156" i="33"/>
  <c r="J168" i="33"/>
  <c r="J180" i="33"/>
  <c r="J186" i="33"/>
  <c r="J191" i="33"/>
  <c r="J198" i="33"/>
  <c r="J204" i="33"/>
  <c r="J248" i="33"/>
  <c r="J331" i="33"/>
  <c r="J343" i="33"/>
  <c r="J439" i="33"/>
  <c r="J451" i="33"/>
  <c r="J464" i="33"/>
  <c r="J558" i="33"/>
  <c r="J589" i="33"/>
  <c r="J618" i="33"/>
  <c r="J698" i="33"/>
  <c r="J706" i="33"/>
  <c r="J718" i="33"/>
  <c r="J801" i="33"/>
  <c r="J815" i="33"/>
  <c r="J825" i="33"/>
  <c r="J56" i="33"/>
  <c r="J68" i="33"/>
  <c r="J74" i="33"/>
  <c r="J91" i="33"/>
  <c r="J97" i="33"/>
  <c r="J163" i="33"/>
  <c r="J192" i="33"/>
  <c r="J319" i="33"/>
  <c r="J355" i="33"/>
  <c r="J362" i="33"/>
  <c r="J374" i="33"/>
  <c r="J398" i="33"/>
  <c r="J411" i="33"/>
  <c r="J423" i="33"/>
  <c r="J546" i="33"/>
  <c r="J844" i="33"/>
  <c r="J39" i="33"/>
  <c r="J139" i="33"/>
  <c r="J181" i="33"/>
  <c r="J187" i="33"/>
  <c r="J325" i="33"/>
  <c r="J332" i="33"/>
  <c r="J338" i="33"/>
  <c r="J344" i="33"/>
  <c r="J350" i="33"/>
  <c r="J380" i="33"/>
  <c r="J552" i="33"/>
  <c r="J785" i="33"/>
  <c r="J802" i="33"/>
  <c r="J809" i="33"/>
  <c r="J205" i="33"/>
  <c r="J241" i="33"/>
  <c r="J417" i="33"/>
  <c r="J579" i="33"/>
  <c r="J613" i="33"/>
  <c r="J730" i="33"/>
  <c r="G752" i="33"/>
  <c r="J746" i="33"/>
  <c r="J755" i="33"/>
  <c r="I249" i="33"/>
  <c r="J36" i="33"/>
  <c r="J42" i="33"/>
  <c r="J48" i="33"/>
  <c r="J53" i="33"/>
  <c r="J64" i="33"/>
  <c r="J113" i="33"/>
  <c r="J188" i="33"/>
  <c r="J200" i="33"/>
  <c r="J206" i="33"/>
  <c r="J242" i="33"/>
  <c r="J269" i="33"/>
  <c r="J289" i="33"/>
  <c r="J327" i="33"/>
  <c r="J383" i="33"/>
  <c r="J419" i="33"/>
  <c r="J435" i="33"/>
  <c r="J482" i="33"/>
  <c r="J493" i="33"/>
  <c r="J505" i="33"/>
  <c r="J572" i="33"/>
  <c r="J585" i="33"/>
  <c r="J591" i="33"/>
  <c r="J597" i="33"/>
  <c r="J601" i="33"/>
  <c r="J607" i="33"/>
  <c r="J614" i="33"/>
  <c r="J625" i="33"/>
  <c r="J642" i="33"/>
  <c r="J687" i="33"/>
  <c r="J708" i="33"/>
  <c r="J741" i="33"/>
  <c r="J798" i="33"/>
  <c r="J821" i="33"/>
  <c r="J335" i="33"/>
  <c r="J33" i="33"/>
  <c r="J71" i="33"/>
  <c r="J98" i="33"/>
  <c r="J184" i="33"/>
  <c r="J219" i="33"/>
  <c r="J230" i="33"/>
  <c r="J323" i="33"/>
  <c r="J360" i="33"/>
  <c r="J403" i="33"/>
  <c r="J426" i="33"/>
  <c r="J455" i="33"/>
  <c r="J518" i="33"/>
  <c r="J610" i="33"/>
  <c r="J616" i="33"/>
  <c r="J727" i="33"/>
  <c r="J733" i="33"/>
  <c r="J813" i="33"/>
  <c r="J453" i="33"/>
  <c r="J494" i="33"/>
  <c r="J517" i="33"/>
  <c r="J49" i="33"/>
  <c r="J201" i="33"/>
  <c r="J243" i="33"/>
  <c r="J277" i="33"/>
  <c r="J297" i="33"/>
  <c r="J317" i="33"/>
  <c r="J384" i="33"/>
  <c r="J538" i="33"/>
  <c r="J556" i="33"/>
  <c r="J615" i="33"/>
  <c r="J683" i="33"/>
  <c r="J748" i="33"/>
  <c r="J822" i="33"/>
  <c r="J838" i="33"/>
  <c r="J55" i="33"/>
  <c r="J66" i="33"/>
  <c r="J93" i="33"/>
  <c r="J116" i="33"/>
  <c r="J145" i="33"/>
  <c r="J179" i="33"/>
  <c r="J202" i="33"/>
  <c r="J214" i="33"/>
  <c r="J234" i="33"/>
  <c r="J264" i="33"/>
  <c r="J286" i="33"/>
  <c r="J307" i="33"/>
  <c r="J361" i="33"/>
  <c r="J385" i="33"/>
  <c r="J397" i="33"/>
  <c r="J456" i="33"/>
  <c r="J462" i="33"/>
  <c r="J484" i="33"/>
  <c r="J520" i="33"/>
  <c r="J525" i="33"/>
  <c r="J738" i="33"/>
  <c r="J752" i="33" s="1"/>
  <c r="J834" i="33"/>
  <c r="J839" i="33"/>
  <c r="I564" i="33"/>
  <c r="G846" i="33"/>
  <c r="I724" i="33"/>
  <c r="J94" i="33"/>
  <c r="J126" i="33"/>
  <c r="J147" i="33"/>
  <c r="J352" i="33"/>
  <c r="J720" i="33"/>
  <c r="J784" i="33"/>
  <c r="J835" i="33"/>
  <c r="J84" i="33"/>
  <c r="J256" i="33"/>
  <c r="G564" i="33"/>
  <c r="J684" i="33"/>
  <c r="I818" i="33"/>
  <c r="J791" i="33"/>
  <c r="J58" i="33"/>
  <c r="J89" i="33"/>
  <c r="J346" i="33"/>
  <c r="J421" i="33"/>
  <c r="J443" i="33"/>
  <c r="J551" i="33"/>
  <c r="J570" i="33"/>
  <c r="J604" i="33"/>
  <c r="J638" i="33"/>
  <c r="J161" i="33"/>
  <c r="J223" i="33"/>
  <c r="G724" i="33"/>
  <c r="J40" i="33"/>
  <c r="J96" i="33"/>
  <c r="J284" i="33"/>
  <c r="G249" i="33"/>
  <c r="J702" i="33"/>
  <c r="J724" i="33" s="1"/>
  <c r="J709" i="33"/>
  <c r="J770" i="33"/>
  <c r="J800" i="33"/>
  <c r="I752" i="33"/>
  <c r="J110" i="33"/>
  <c r="J143" i="33"/>
  <c r="J164" i="33"/>
  <c r="J364" i="33"/>
  <c r="I846" i="33"/>
  <c r="J832" i="33"/>
  <c r="J846" i="33" s="1"/>
  <c r="G818" i="33"/>
  <c r="J768" i="29"/>
  <c r="J188" i="29"/>
  <c r="J277" i="29"/>
  <c r="J478" i="29"/>
  <c r="J547" i="29"/>
  <c r="J603" i="29"/>
  <c r="J769" i="29"/>
  <c r="I564" i="31"/>
  <c r="J322" i="31"/>
  <c r="J594" i="31"/>
  <c r="G818" i="31"/>
  <c r="I818" i="31"/>
  <c r="J30" i="29"/>
  <c r="J36" i="29"/>
  <c r="G724" i="29"/>
  <c r="J568" i="29"/>
  <c r="J752" i="31"/>
  <c r="I846" i="31"/>
  <c r="I724" i="29"/>
  <c r="J154" i="29"/>
  <c r="G564" i="29"/>
  <c r="J384" i="29"/>
  <c r="J434" i="29"/>
  <c r="J569" i="29"/>
  <c r="J763" i="29"/>
  <c r="J818" i="29" s="1"/>
  <c r="J150" i="31"/>
  <c r="J730" i="31"/>
  <c r="J826" i="31"/>
  <c r="J846" i="31" s="1"/>
  <c r="I564" i="29"/>
  <c r="J137" i="29"/>
  <c r="J209" i="29"/>
  <c r="J256" i="29"/>
  <c r="J293" i="29"/>
  <c r="J414" i="29"/>
  <c r="J473" i="29"/>
  <c r="J620" i="29"/>
  <c r="G846" i="29"/>
  <c r="G849" i="29" s="1"/>
  <c r="G850" i="29" s="1"/>
  <c r="J826" i="29"/>
  <c r="J846" i="29" s="1"/>
  <c r="J184" i="31"/>
  <c r="J384" i="31"/>
  <c r="I724" i="31"/>
  <c r="J611" i="31"/>
  <c r="J99" i="31"/>
  <c r="J249" i="31" s="1"/>
  <c r="J578" i="31"/>
  <c r="J724" i="31" s="1"/>
  <c r="J311" i="29"/>
  <c r="I846" i="29"/>
  <c r="G249" i="31"/>
  <c r="J133" i="31"/>
  <c r="J288" i="31"/>
  <c r="J564" i="31" s="1"/>
  <c r="J334" i="31"/>
  <c r="J752" i="29"/>
  <c r="I249" i="31"/>
  <c r="J453" i="29"/>
  <c r="I752" i="29"/>
  <c r="J167" i="31"/>
  <c r="J453" i="31"/>
  <c r="J628" i="31"/>
  <c r="G752" i="31"/>
  <c r="G846" i="31"/>
  <c r="G850" i="31" s="1"/>
  <c r="G724" i="31"/>
  <c r="G564" i="31"/>
  <c r="J791" i="31"/>
  <c r="J818" i="31" s="1"/>
  <c r="G752" i="29"/>
  <c r="G33" i="27"/>
  <c r="G35" i="27" s="1"/>
  <c r="I35" i="27"/>
  <c r="K35" i="27"/>
  <c r="K34" i="27"/>
  <c r="R33" i="27"/>
  <c r="N28" i="27" s="1"/>
  <c r="P28" i="27" s="1"/>
  <c r="J729" i="26"/>
  <c r="J148" i="26"/>
  <c r="J532" i="26"/>
  <c r="J608" i="26"/>
  <c r="J763" i="26"/>
  <c r="J779" i="26" s="1"/>
  <c r="G779" i="26"/>
  <c r="I779" i="26"/>
  <c r="G806" i="26"/>
  <c r="J783" i="26"/>
  <c r="J390" i="26"/>
  <c r="J579" i="26"/>
  <c r="J30" i="26"/>
  <c r="J247" i="26" s="1"/>
  <c r="G247" i="26"/>
  <c r="G709" i="26"/>
  <c r="G729" i="26"/>
  <c r="I247" i="26"/>
  <c r="J139" i="26"/>
  <c r="J276" i="26"/>
  <c r="J356" i="26"/>
  <c r="J573" i="26"/>
  <c r="I806" i="26"/>
  <c r="I808" i="26" s="1"/>
  <c r="I809" i="26" s="1"/>
  <c r="J114" i="26"/>
  <c r="J256" i="26"/>
  <c r="J550" i="26" s="1"/>
  <c r="J363" i="26"/>
  <c r="J403" i="26"/>
  <c r="J516" i="26"/>
  <c r="J566" i="26"/>
  <c r="J784" i="26"/>
  <c r="J803" i="26"/>
  <c r="I709" i="26"/>
  <c r="J41" i="26"/>
  <c r="J70" i="26"/>
  <c r="J165" i="26"/>
  <c r="J473" i="26"/>
  <c r="J609" i="26"/>
  <c r="J129" i="26"/>
  <c r="J346" i="26"/>
  <c r="J413" i="26"/>
  <c r="J520" i="26"/>
  <c r="J563" i="26"/>
  <c r="J709" i="26" s="1"/>
  <c r="J214" i="26"/>
  <c r="J301" i="26"/>
  <c r="J454" i="26"/>
  <c r="J636" i="26"/>
  <c r="J676" i="26"/>
  <c r="J777" i="26"/>
  <c r="AZ771" i="12"/>
  <c r="AT771" i="12"/>
  <c r="J249" i="33" l="1"/>
  <c r="G849" i="33"/>
  <c r="G850" i="33" s="1"/>
  <c r="I849" i="33"/>
  <c r="I850" i="33" s="1"/>
  <c r="J564" i="33"/>
  <c r="J818" i="33"/>
  <c r="J249" i="29"/>
  <c r="I849" i="31"/>
  <c r="I850" i="31" s="1"/>
  <c r="J564" i="29"/>
  <c r="J724" i="29"/>
  <c r="J849" i="29" s="1"/>
  <c r="I849" i="29"/>
  <c r="I850" i="29" s="1"/>
  <c r="K36" i="27"/>
  <c r="K37" i="27" s="1"/>
  <c r="J806" i="26"/>
  <c r="J808" i="26" s="1"/>
  <c r="G808" i="26"/>
  <c r="G809" i="26" s="1"/>
  <c r="AS521" i="12"/>
  <c r="AQ521" i="12"/>
  <c r="AS722" i="12"/>
  <c r="AQ722" i="12"/>
  <c r="K34" i="32" l="1"/>
  <c r="AZ762" i="12"/>
  <c r="J850" i="33"/>
  <c r="T33" i="32"/>
  <c r="R33" i="30"/>
  <c r="R33" i="28"/>
  <c r="J850" i="29"/>
  <c r="L849" i="29"/>
  <c r="J850" i="31"/>
  <c r="S33" i="30"/>
  <c r="K38" i="27"/>
  <c r="K39" i="27" s="1"/>
  <c r="K40" i="27" s="1"/>
  <c r="J809" i="26"/>
  <c r="K809" i="26" s="1"/>
  <c r="AT722" i="12"/>
  <c r="AT521" i="12"/>
  <c r="AO731" i="12"/>
  <c r="AO734" i="12"/>
  <c r="BF762" i="12" l="1"/>
  <c r="BF763" i="12" s="1"/>
  <c r="AZ763" i="12"/>
  <c r="K33" i="32"/>
  <c r="K39" i="32" s="1"/>
  <c r="U33" i="32"/>
  <c r="G35" i="32"/>
  <c r="K33" i="30"/>
  <c r="K39" i="30" s="1"/>
  <c r="K34" i="30"/>
  <c r="G35" i="28"/>
  <c r="K34" i="28"/>
  <c r="S33" i="28"/>
  <c r="K33" i="28"/>
  <c r="K39" i="28" s="1"/>
  <c r="G35" i="30"/>
  <c r="T33" i="30"/>
  <c r="AS526" i="12"/>
  <c r="AQ526" i="12"/>
  <c r="G33" i="32" l="1"/>
  <c r="I35" i="32"/>
  <c r="K40" i="32"/>
  <c r="K41" i="32" s="1"/>
  <c r="U35" i="32"/>
  <c r="V35" i="32" s="1"/>
  <c r="V33" i="32"/>
  <c r="N28" i="32" s="1"/>
  <c r="K40" i="28"/>
  <c r="K41" i="28" s="1"/>
  <c r="T35" i="30"/>
  <c r="U35" i="30" s="1"/>
  <c r="U33" i="30"/>
  <c r="N28" i="30" s="1"/>
  <c r="I35" i="28"/>
  <c r="G33" i="28"/>
  <c r="G33" i="30"/>
  <c r="I35" i="30"/>
  <c r="T33" i="28"/>
  <c r="N28" i="28" s="1"/>
  <c r="S35" i="28"/>
  <c r="T35" i="28" s="1"/>
  <c r="K40" i="30"/>
  <c r="K41" i="30" s="1"/>
  <c r="AT526" i="12"/>
  <c r="AM528" i="12"/>
  <c r="AK528" i="12"/>
  <c r="AB528" i="12"/>
  <c r="V528" i="12"/>
  <c r="P528" i="12"/>
  <c r="AH528" i="12"/>
  <c r="AZ528" i="12"/>
  <c r="AT528" i="12"/>
  <c r="AI415" i="12"/>
  <c r="AI446" i="12"/>
  <c r="AI450" i="12"/>
  <c r="AI453" i="12"/>
  <c r="AI470" i="12"/>
  <c r="AI477" i="12"/>
  <c r="K42" i="32" l="1"/>
  <c r="K43" i="32" s="1"/>
  <c r="K44" i="32" s="1"/>
  <c r="I33" i="32"/>
  <c r="I39" i="32" s="1"/>
  <c r="G39" i="32"/>
  <c r="K43" i="30"/>
  <c r="K44" i="30" s="1"/>
  <c r="K42" i="30"/>
  <c r="K42" i="28"/>
  <c r="K43" i="28" s="1"/>
  <c r="K44" i="28" s="1"/>
  <c r="I33" i="30"/>
  <c r="I39" i="30" s="1"/>
  <c r="G39" i="30"/>
  <c r="G39" i="28"/>
  <c r="I33" i="28"/>
  <c r="I39" i="28" s="1"/>
  <c r="AN528" i="12"/>
  <c r="AI324" i="12" l="1"/>
  <c r="AI315" i="12"/>
  <c r="AI297" i="12"/>
  <c r="AI288" i="12"/>
  <c r="AO91" i="12"/>
  <c r="BA11" i="12"/>
  <c r="AY755" i="12"/>
  <c r="AW755" i="12"/>
  <c r="AY754" i="12"/>
  <c r="AW754" i="12"/>
  <c r="AY752" i="12"/>
  <c r="AW752" i="12"/>
  <c r="AY751" i="12"/>
  <c r="AW751" i="12"/>
  <c r="AY750" i="12"/>
  <c r="AW750" i="12"/>
  <c r="AY749" i="12"/>
  <c r="AW749" i="12"/>
  <c r="AY748" i="12"/>
  <c r="AW748" i="12"/>
  <c r="AY747" i="12"/>
  <c r="AW747" i="12"/>
  <c r="AY746" i="12"/>
  <c r="AW746" i="12"/>
  <c r="AY745" i="12"/>
  <c r="AW745" i="12"/>
  <c r="AY739" i="12"/>
  <c r="AW739" i="12"/>
  <c r="AY738" i="12"/>
  <c r="AW738" i="12"/>
  <c r="AY737" i="12"/>
  <c r="AW737" i="12"/>
  <c r="AY736" i="12"/>
  <c r="AW736" i="12"/>
  <c r="AY735" i="12"/>
  <c r="AW735" i="12"/>
  <c r="AY734" i="12"/>
  <c r="AW734" i="12"/>
  <c r="AY732" i="12"/>
  <c r="AW732" i="12"/>
  <c r="AY731" i="12"/>
  <c r="AW731" i="12"/>
  <c r="AY730" i="12"/>
  <c r="AW730" i="12"/>
  <c r="AY729" i="12"/>
  <c r="AW729" i="12"/>
  <c r="AY728" i="12"/>
  <c r="AW728" i="12"/>
  <c r="AY727" i="12"/>
  <c r="AW727" i="12"/>
  <c r="AY725" i="12"/>
  <c r="AW725" i="12"/>
  <c r="AY724" i="12"/>
  <c r="AW724" i="12"/>
  <c r="AY723" i="12"/>
  <c r="AW723" i="12"/>
  <c r="AY721" i="12"/>
  <c r="AW721" i="12"/>
  <c r="AY720" i="12"/>
  <c r="AW720" i="12"/>
  <c r="AY719" i="12"/>
  <c r="AW719" i="12"/>
  <c r="AY718" i="12"/>
  <c r="AW718" i="12"/>
  <c r="AY717" i="12"/>
  <c r="AW717" i="12"/>
  <c r="AY716" i="12"/>
  <c r="AW716" i="12"/>
  <c r="AY715" i="12"/>
  <c r="AW715" i="12"/>
  <c r="AY714" i="12"/>
  <c r="AW714" i="12"/>
  <c r="AY713" i="12"/>
  <c r="AW713" i="12"/>
  <c r="AY712" i="12"/>
  <c r="AW712" i="12"/>
  <c r="AY711" i="12"/>
  <c r="AW711" i="12"/>
  <c r="AY706" i="12"/>
  <c r="AW706" i="12"/>
  <c r="AY705" i="12"/>
  <c r="AW705" i="12"/>
  <c r="AY704" i="12"/>
  <c r="AW704" i="12"/>
  <c r="AY703" i="12"/>
  <c r="AW703" i="12"/>
  <c r="AY702" i="12"/>
  <c r="AW702" i="12"/>
  <c r="AY701" i="12"/>
  <c r="AW701" i="12"/>
  <c r="AY700" i="12"/>
  <c r="AW700" i="12"/>
  <c r="AY699" i="12"/>
  <c r="AW699" i="12"/>
  <c r="AY698" i="12"/>
  <c r="AW698" i="12"/>
  <c r="AY697" i="12"/>
  <c r="AW697" i="12"/>
  <c r="AY691" i="12"/>
  <c r="AW691" i="12"/>
  <c r="AY690" i="12"/>
  <c r="AW690" i="12"/>
  <c r="AY688" i="12"/>
  <c r="AW688" i="12"/>
  <c r="AY687" i="12"/>
  <c r="AW687" i="12"/>
  <c r="AY686" i="12"/>
  <c r="AW686" i="12"/>
  <c r="AY685" i="12"/>
  <c r="AW685" i="12"/>
  <c r="AY683" i="12"/>
  <c r="AW683" i="12"/>
  <c r="AY682" i="12"/>
  <c r="AW682" i="12"/>
  <c r="AY681" i="12"/>
  <c r="AW681" i="12"/>
  <c r="AY680" i="12"/>
  <c r="AV680" i="12"/>
  <c r="AW680" i="12" s="1"/>
  <c r="AY679" i="12"/>
  <c r="AV679" i="12"/>
  <c r="AW679" i="12" s="1"/>
  <c r="AY678" i="12"/>
  <c r="AV678" i="12"/>
  <c r="AW678" i="12" s="1"/>
  <c r="AY677" i="12"/>
  <c r="AV677" i="12"/>
  <c r="AW677" i="12" s="1"/>
  <c r="AY676" i="12"/>
  <c r="AW676" i="12"/>
  <c r="AY675" i="12"/>
  <c r="AW675" i="12"/>
  <c r="AY674" i="12"/>
  <c r="AW674" i="12"/>
  <c r="AY673" i="12"/>
  <c r="AW673" i="12"/>
  <c r="AY672" i="12"/>
  <c r="AW672" i="12"/>
  <c r="AY671" i="12"/>
  <c r="AW671" i="12"/>
  <c r="AY670" i="12"/>
  <c r="AW670" i="12"/>
  <c r="AY669" i="12"/>
  <c r="AW669" i="12"/>
  <c r="AY668" i="12"/>
  <c r="AV668" i="12"/>
  <c r="AW668" i="12" s="1"/>
  <c r="AY667" i="12"/>
  <c r="AV667" i="12"/>
  <c r="AW667" i="12" s="1"/>
  <c r="AY666" i="12"/>
  <c r="AV666" i="12"/>
  <c r="AW666" i="12" s="1"/>
  <c r="AY665" i="12"/>
  <c r="AW665" i="12"/>
  <c r="AY664" i="12"/>
  <c r="AW664" i="12"/>
  <c r="AY663" i="12"/>
  <c r="AW663" i="12"/>
  <c r="AY662" i="12"/>
  <c r="AW662" i="12"/>
  <c r="AY661" i="12"/>
  <c r="AW661" i="12"/>
  <c r="AY660" i="12"/>
  <c r="AW660" i="12"/>
  <c r="AY659" i="12"/>
  <c r="AW659" i="12"/>
  <c r="AY658" i="12"/>
  <c r="AW658" i="12"/>
  <c r="AY657" i="12"/>
  <c r="AW657" i="12"/>
  <c r="AY656" i="12"/>
  <c r="AV656" i="12"/>
  <c r="AW656" i="12" s="1"/>
  <c r="AY655" i="12"/>
  <c r="AV655" i="12"/>
  <c r="AW655" i="12" s="1"/>
  <c r="AY654" i="12"/>
  <c r="AV654" i="12"/>
  <c r="AW654" i="12" s="1"/>
  <c r="AY653" i="12"/>
  <c r="AW653" i="12"/>
  <c r="AY652" i="12"/>
  <c r="AW652" i="12"/>
  <c r="AY651" i="12"/>
  <c r="AW651" i="12"/>
  <c r="AY650" i="12"/>
  <c r="AW650" i="12"/>
  <c r="AY649" i="12"/>
  <c r="AW649" i="12"/>
  <c r="AY648" i="12"/>
  <c r="AW648" i="12"/>
  <c r="AY647" i="12"/>
  <c r="AW647" i="12"/>
  <c r="AY646" i="12"/>
  <c r="AW646" i="12"/>
  <c r="AY645" i="12"/>
  <c r="AW645" i="12"/>
  <c r="AY644" i="12"/>
  <c r="AW644" i="12"/>
  <c r="AY643" i="12"/>
  <c r="AW643" i="12"/>
  <c r="AY642" i="12"/>
  <c r="AV642" i="12"/>
  <c r="AW642" i="12" s="1"/>
  <c r="AY641" i="12"/>
  <c r="AV641" i="12"/>
  <c r="AW641" i="12" s="1"/>
  <c r="AY640" i="12"/>
  <c r="AV640" i="12"/>
  <c r="AW640" i="12" s="1"/>
  <c r="AY639" i="12"/>
  <c r="AW639" i="12"/>
  <c r="AY638" i="12"/>
  <c r="AW638" i="12"/>
  <c r="AY637" i="12"/>
  <c r="AW637" i="12"/>
  <c r="AY636" i="12"/>
  <c r="AW636" i="12"/>
  <c r="AY635" i="12"/>
  <c r="AW635" i="12"/>
  <c r="AY634" i="12"/>
  <c r="AW634" i="12"/>
  <c r="AY633" i="12"/>
  <c r="AW633" i="12"/>
  <c r="AY632" i="12"/>
  <c r="AW632" i="12"/>
  <c r="AY631" i="12"/>
  <c r="AW631" i="12"/>
  <c r="AY630" i="12"/>
  <c r="AV630" i="12"/>
  <c r="AW630" i="12" s="1"/>
  <c r="AY629" i="12"/>
  <c r="AV629" i="12"/>
  <c r="AW629" i="12" s="1"/>
  <c r="AY628" i="12"/>
  <c r="AV628" i="12"/>
  <c r="AW628" i="12" s="1"/>
  <c r="AY627" i="12"/>
  <c r="AV627" i="12"/>
  <c r="AW627" i="12" s="1"/>
  <c r="AY626" i="12"/>
  <c r="AW626" i="12"/>
  <c r="AY625" i="12"/>
  <c r="AW625" i="12"/>
  <c r="AY624" i="12"/>
  <c r="AW624" i="12"/>
  <c r="AY623" i="12"/>
  <c r="AW623" i="12"/>
  <c r="AY622" i="12"/>
  <c r="AW622" i="12"/>
  <c r="AY621" i="12"/>
  <c r="AW621" i="12"/>
  <c r="AY618" i="12"/>
  <c r="AW618" i="12"/>
  <c r="AY617" i="12"/>
  <c r="AW617" i="12"/>
  <c r="AY616" i="12"/>
  <c r="AW616" i="12"/>
  <c r="AY615" i="12"/>
  <c r="AW615" i="12"/>
  <c r="AY614" i="12"/>
  <c r="AW614" i="12"/>
  <c r="AY613" i="12"/>
  <c r="AW613" i="12"/>
  <c r="AY612" i="12"/>
  <c r="AW612" i="12"/>
  <c r="AY611" i="12"/>
  <c r="AW611" i="12"/>
  <c r="AY610" i="12"/>
  <c r="AW610" i="12"/>
  <c r="AY609" i="12"/>
  <c r="AW609" i="12"/>
  <c r="AY608" i="12"/>
  <c r="AW608" i="12"/>
  <c r="AY607" i="12"/>
  <c r="AW607" i="12"/>
  <c r="AY606" i="12"/>
  <c r="AW606" i="12"/>
  <c r="AY605" i="12"/>
  <c r="AW605" i="12"/>
  <c r="AY604" i="12"/>
  <c r="AW604" i="12"/>
  <c r="AY603" i="12"/>
  <c r="AW603" i="12"/>
  <c r="AY602" i="12"/>
  <c r="AW602" i="12"/>
  <c r="AY601" i="12"/>
  <c r="AW601" i="12"/>
  <c r="AY600" i="12"/>
  <c r="AW600" i="12"/>
  <c r="AY599" i="12"/>
  <c r="AW599" i="12"/>
  <c r="AY597" i="12"/>
  <c r="AW597" i="12"/>
  <c r="AY596" i="12"/>
  <c r="AW596" i="12"/>
  <c r="AY595" i="12"/>
  <c r="AW595" i="12"/>
  <c r="AY594" i="12"/>
  <c r="AW594" i="12"/>
  <c r="AY593" i="12"/>
  <c r="AW593" i="12"/>
  <c r="AY592" i="12"/>
  <c r="AW592" i="12"/>
  <c r="AY591" i="12"/>
  <c r="AW591" i="12"/>
  <c r="AY590" i="12"/>
  <c r="AW590" i="12"/>
  <c r="AY589" i="12"/>
  <c r="AW589" i="12"/>
  <c r="AY588" i="12"/>
  <c r="AW588" i="12"/>
  <c r="AY587" i="12"/>
  <c r="AW587" i="12"/>
  <c r="AY586" i="12"/>
  <c r="AW586" i="12"/>
  <c r="AY585" i="12"/>
  <c r="AW585" i="12"/>
  <c r="AY584" i="12"/>
  <c r="AW584" i="12"/>
  <c r="AY583" i="12"/>
  <c r="AW583" i="12"/>
  <c r="AY582" i="12"/>
  <c r="AW582" i="12"/>
  <c r="AY581" i="12"/>
  <c r="AW581" i="12"/>
  <c r="AY580" i="12"/>
  <c r="AW580" i="12"/>
  <c r="AY579" i="12"/>
  <c r="AW579" i="12"/>
  <c r="AY578" i="12"/>
  <c r="AW578" i="12"/>
  <c r="AY577" i="12"/>
  <c r="AW577" i="12"/>
  <c r="AY576" i="12"/>
  <c r="AW576" i="12"/>
  <c r="AY575" i="12"/>
  <c r="AW575" i="12"/>
  <c r="AY574" i="12"/>
  <c r="AW574" i="12"/>
  <c r="AY573" i="12"/>
  <c r="AW573" i="12"/>
  <c r="AY572" i="12"/>
  <c r="AW572" i="12"/>
  <c r="AY571" i="12"/>
  <c r="AW571" i="12"/>
  <c r="AY570" i="12"/>
  <c r="AW570" i="12"/>
  <c r="AY569" i="12"/>
  <c r="AW569" i="12"/>
  <c r="AY568" i="12"/>
  <c r="AW568" i="12"/>
  <c r="AY567" i="12"/>
  <c r="AW567" i="12"/>
  <c r="AY566" i="12"/>
  <c r="AW566" i="12"/>
  <c r="AY565" i="12"/>
  <c r="AW565" i="12"/>
  <c r="AY564" i="12"/>
  <c r="AW564" i="12"/>
  <c r="AY563" i="12"/>
  <c r="AW563" i="12"/>
  <c r="AY562" i="12"/>
  <c r="AW562" i="12"/>
  <c r="AY561" i="12"/>
  <c r="AW561" i="12"/>
  <c r="AY560" i="12"/>
  <c r="AW560" i="12"/>
  <c r="AY559" i="12"/>
  <c r="AW559" i="12"/>
  <c r="AY558" i="12"/>
  <c r="AW558" i="12"/>
  <c r="AY557" i="12"/>
  <c r="AW557" i="12"/>
  <c r="AY556" i="12"/>
  <c r="AW556" i="12"/>
  <c r="AY555" i="12"/>
  <c r="AW555" i="12"/>
  <c r="AY554" i="12"/>
  <c r="AW554" i="12"/>
  <c r="AY553" i="12"/>
  <c r="AW553" i="12"/>
  <c r="AY552" i="12"/>
  <c r="AW552" i="12"/>
  <c r="AY551" i="12"/>
  <c r="AW551" i="12"/>
  <c r="AY550" i="12"/>
  <c r="AW550" i="12"/>
  <c r="AY549" i="12"/>
  <c r="AW549" i="12"/>
  <c r="AY546" i="12"/>
  <c r="AW546" i="12"/>
  <c r="AY545" i="12"/>
  <c r="AW545" i="12"/>
  <c r="AY544" i="12"/>
  <c r="AW544" i="12"/>
  <c r="AY543" i="12"/>
  <c r="AW543" i="12"/>
  <c r="AY542" i="12"/>
  <c r="AW542" i="12"/>
  <c r="AY541" i="12"/>
  <c r="AW541" i="12"/>
  <c r="AY540" i="12"/>
  <c r="AW540" i="12"/>
  <c r="AY539" i="12"/>
  <c r="AW539" i="12"/>
  <c r="AY533" i="12"/>
  <c r="AW533" i="12"/>
  <c r="AY532" i="12"/>
  <c r="AW532" i="12"/>
  <c r="AY531" i="12"/>
  <c r="AW531" i="12"/>
  <c r="AY530" i="12"/>
  <c r="AW530" i="12"/>
  <c r="AY529" i="12"/>
  <c r="AW529" i="12"/>
  <c r="AY527" i="12"/>
  <c r="AW527" i="12"/>
  <c r="AY525" i="12"/>
  <c r="AW525" i="12"/>
  <c r="AY524" i="12"/>
  <c r="AW524" i="12"/>
  <c r="AY523" i="12"/>
  <c r="AW523" i="12"/>
  <c r="AY522" i="12"/>
  <c r="AW522" i="12"/>
  <c r="AY520" i="12"/>
  <c r="AW520" i="12"/>
  <c r="AY519" i="12"/>
  <c r="AW519" i="12"/>
  <c r="AY518" i="12"/>
  <c r="AW518" i="12"/>
  <c r="AY517" i="12"/>
  <c r="AW517" i="12"/>
  <c r="AY516" i="12"/>
  <c r="AW516" i="12"/>
  <c r="AY515" i="12"/>
  <c r="AW515" i="12"/>
  <c r="AY514" i="12"/>
  <c r="AW514" i="12"/>
  <c r="AY513" i="12"/>
  <c r="AW513" i="12"/>
  <c r="AY512" i="12"/>
  <c r="AW512" i="12"/>
  <c r="AY511" i="12"/>
  <c r="AW511" i="12"/>
  <c r="AY510" i="12"/>
  <c r="AW510" i="12"/>
  <c r="AY509" i="12"/>
  <c r="AW509" i="12"/>
  <c r="AY508" i="12"/>
  <c r="AW508" i="12"/>
  <c r="AY507" i="12"/>
  <c r="AW507" i="12"/>
  <c r="AY506" i="12"/>
  <c r="AW506" i="12"/>
  <c r="AY504" i="12"/>
  <c r="AW504" i="12"/>
  <c r="AY503" i="12"/>
  <c r="AW503" i="12"/>
  <c r="AY501" i="12"/>
  <c r="AW501" i="12"/>
  <c r="AY500" i="12"/>
  <c r="AW500" i="12"/>
  <c r="AY498" i="12"/>
  <c r="AW498" i="12"/>
  <c r="AY497" i="12"/>
  <c r="AW497" i="12"/>
  <c r="AY496" i="12"/>
  <c r="AW496" i="12"/>
  <c r="AY495" i="12"/>
  <c r="AW495" i="12"/>
  <c r="AY494" i="12"/>
  <c r="AW494" i="12"/>
  <c r="AY493" i="12"/>
  <c r="AW493" i="12"/>
  <c r="AY492" i="12"/>
  <c r="AW492" i="12"/>
  <c r="AY490" i="12"/>
  <c r="AW490" i="12"/>
  <c r="AY489" i="12"/>
  <c r="AW489" i="12"/>
  <c r="AY488" i="12"/>
  <c r="AW488" i="12"/>
  <c r="AY487" i="12"/>
  <c r="AW487" i="12"/>
  <c r="AY486" i="12"/>
  <c r="AW486" i="12"/>
  <c r="AY485" i="12"/>
  <c r="AW485" i="12"/>
  <c r="AY484" i="12"/>
  <c r="AW484" i="12"/>
  <c r="AY483" i="12"/>
  <c r="AW483" i="12"/>
  <c r="AY482" i="12"/>
  <c r="AW482" i="12"/>
  <c r="AY481" i="12"/>
  <c r="AW481" i="12"/>
  <c r="AY480" i="12"/>
  <c r="AW480" i="12"/>
  <c r="AY479" i="12"/>
  <c r="AW479" i="12"/>
  <c r="AY478" i="12"/>
  <c r="AW478" i="12"/>
  <c r="AY477" i="12"/>
  <c r="AW477" i="12"/>
  <c r="AY476" i="12"/>
  <c r="AW476" i="12"/>
  <c r="AY475" i="12"/>
  <c r="AW475" i="12"/>
  <c r="AY474" i="12"/>
  <c r="AW474" i="12"/>
  <c r="AY473" i="12"/>
  <c r="AW473" i="12"/>
  <c r="AY472" i="12"/>
  <c r="AW472" i="12"/>
  <c r="AY471" i="12"/>
  <c r="AW471" i="12"/>
  <c r="AY470" i="12"/>
  <c r="AW470" i="12"/>
  <c r="AY469" i="12"/>
  <c r="AW469" i="12"/>
  <c r="AY468" i="12"/>
  <c r="AW468" i="12"/>
  <c r="AY467" i="12"/>
  <c r="AW467" i="12"/>
  <c r="AY466" i="12"/>
  <c r="AW466" i="12"/>
  <c r="AY465" i="12"/>
  <c r="AW465" i="12"/>
  <c r="AY464" i="12"/>
  <c r="AW464" i="12"/>
  <c r="AY463" i="12"/>
  <c r="AW463" i="12"/>
  <c r="AY462" i="12"/>
  <c r="AW462" i="12"/>
  <c r="AY461" i="12"/>
  <c r="AW461" i="12"/>
  <c r="AY460" i="12"/>
  <c r="AW460" i="12"/>
  <c r="AY458" i="12"/>
  <c r="AW458" i="12"/>
  <c r="AY457" i="12"/>
  <c r="AW457" i="12"/>
  <c r="AY456" i="12"/>
  <c r="AW456" i="12"/>
  <c r="AY455" i="12"/>
  <c r="AW455" i="12"/>
  <c r="AY454" i="12"/>
  <c r="AW454" i="12"/>
  <c r="AY453" i="12"/>
  <c r="AW453" i="12"/>
  <c r="AY452" i="12"/>
  <c r="AW452" i="12"/>
  <c r="AY451" i="12"/>
  <c r="AW451" i="12"/>
  <c r="AY450" i="12"/>
  <c r="AW450" i="12"/>
  <c r="AY449" i="12"/>
  <c r="AW449" i="12"/>
  <c r="AY448" i="12"/>
  <c r="AW448" i="12"/>
  <c r="AY447" i="12"/>
  <c r="AW447" i="12"/>
  <c r="AY446" i="12"/>
  <c r="AW446" i="12"/>
  <c r="AY445" i="12"/>
  <c r="AW445" i="12"/>
  <c r="AY444" i="12"/>
  <c r="AW444" i="12"/>
  <c r="AY443" i="12"/>
  <c r="AW443" i="12"/>
  <c r="AY442" i="12"/>
  <c r="AW442" i="12"/>
  <c r="AY441" i="12"/>
  <c r="AW441" i="12"/>
  <c r="AY440" i="12"/>
  <c r="AW440" i="12"/>
  <c r="AY438" i="12"/>
  <c r="AW438" i="12"/>
  <c r="AY437" i="12"/>
  <c r="AW437" i="12"/>
  <c r="AY436" i="12"/>
  <c r="AW436" i="12"/>
  <c r="AY435" i="12"/>
  <c r="AW435" i="12"/>
  <c r="AY434" i="12"/>
  <c r="AW434" i="12"/>
  <c r="AY433" i="12"/>
  <c r="AW433" i="12"/>
  <c r="AY432" i="12"/>
  <c r="AW432" i="12"/>
  <c r="AY431" i="12"/>
  <c r="AW431" i="12"/>
  <c r="AY430" i="12"/>
  <c r="AW430" i="12"/>
  <c r="AY429" i="12"/>
  <c r="AW429" i="12"/>
  <c r="AY428" i="12"/>
  <c r="AW428" i="12"/>
  <c r="AY427" i="12"/>
  <c r="AW427" i="12"/>
  <c r="AY425" i="12"/>
  <c r="AW425" i="12"/>
  <c r="AY424" i="12"/>
  <c r="AW424" i="12"/>
  <c r="AY423" i="12"/>
  <c r="AW423" i="12"/>
  <c r="AY422" i="12"/>
  <c r="AW422" i="12"/>
  <c r="AY421" i="12"/>
  <c r="AW421" i="12"/>
  <c r="AY420" i="12"/>
  <c r="AW420" i="12"/>
  <c r="AY419" i="12"/>
  <c r="AW419" i="12"/>
  <c r="AY418" i="12"/>
  <c r="AW418" i="12"/>
  <c r="AY417" i="12"/>
  <c r="AW417" i="12"/>
  <c r="AY416" i="12"/>
  <c r="AW416" i="12"/>
  <c r="AY415" i="12"/>
  <c r="AW415" i="12"/>
  <c r="AY414" i="12"/>
  <c r="AW414" i="12"/>
  <c r="AY412" i="12"/>
  <c r="AW412" i="12"/>
  <c r="AY411" i="12"/>
  <c r="AW411" i="12"/>
  <c r="AY410" i="12"/>
  <c r="AW410" i="12"/>
  <c r="AY409" i="12"/>
  <c r="AW409" i="12"/>
  <c r="AY408" i="12"/>
  <c r="AW408" i="12"/>
  <c r="AY407" i="12"/>
  <c r="AW407" i="12"/>
  <c r="AY406" i="12"/>
  <c r="AW406" i="12"/>
  <c r="AY405" i="12"/>
  <c r="AW405" i="12"/>
  <c r="AY404" i="12"/>
  <c r="AW404" i="12"/>
  <c r="AY403" i="12"/>
  <c r="AW403" i="12"/>
  <c r="AY402" i="12"/>
  <c r="AW402" i="12"/>
  <c r="AY401" i="12"/>
  <c r="AW401" i="12"/>
  <c r="AY400" i="12"/>
  <c r="AW400" i="12"/>
  <c r="AY399" i="12"/>
  <c r="AW399" i="12"/>
  <c r="AY398" i="12"/>
  <c r="AW398" i="12"/>
  <c r="AY397" i="12"/>
  <c r="AW397" i="12"/>
  <c r="AY396" i="12"/>
  <c r="AW396" i="12"/>
  <c r="AY395" i="12"/>
  <c r="AW395" i="12"/>
  <c r="AY394" i="12"/>
  <c r="AW394" i="12"/>
  <c r="AY393" i="12"/>
  <c r="AW393" i="12"/>
  <c r="AY392" i="12"/>
  <c r="AW392" i="12"/>
  <c r="AY391" i="12"/>
  <c r="AW391" i="12"/>
  <c r="AY389" i="12"/>
  <c r="AW389" i="12"/>
  <c r="AY388" i="12"/>
  <c r="AW388" i="12"/>
  <c r="AY387" i="12"/>
  <c r="AW387" i="12"/>
  <c r="AY386" i="12"/>
  <c r="AW386" i="12"/>
  <c r="AY385" i="12"/>
  <c r="AW385" i="12"/>
  <c r="AY384" i="12"/>
  <c r="AW384" i="12"/>
  <c r="AY383" i="12"/>
  <c r="AW383" i="12"/>
  <c r="AY382" i="12"/>
  <c r="AW382" i="12"/>
  <c r="AY381" i="12"/>
  <c r="AW381" i="12"/>
  <c r="AY380" i="12"/>
  <c r="AW380" i="12"/>
  <c r="AY379" i="12"/>
  <c r="AW379" i="12"/>
  <c r="AY378" i="12"/>
  <c r="AW378" i="12"/>
  <c r="AY377" i="12"/>
  <c r="AW377" i="12"/>
  <c r="AY376" i="12"/>
  <c r="AW376" i="12"/>
  <c r="AY375" i="12"/>
  <c r="AW375" i="12"/>
  <c r="AY374" i="12"/>
  <c r="AW374" i="12"/>
  <c r="AY373" i="12"/>
  <c r="AW373" i="12"/>
  <c r="AY371" i="12"/>
  <c r="AW371" i="12"/>
  <c r="AY370" i="12"/>
  <c r="AW370" i="12"/>
  <c r="AY369" i="12"/>
  <c r="AW369" i="12"/>
  <c r="AY368" i="12"/>
  <c r="AW368" i="12"/>
  <c r="AY367" i="12"/>
  <c r="AW367" i="12"/>
  <c r="AY366" i="12"/>
  <c r="AW366" i="12"/>
  <c r="AY365" i="12"/>
  <c r="AW365" i="12"/>
  <c r="AY364" i="12"/>
  <c r="AW364" i="12"/>
  <c r="AY363" i="12"/>
  <c r="AW363" i="12"/>
  <c r="AY362" i="12"/>
  <c r="AW362" i="12"/>
  <c r="AY361" i="12"/>
  <c r="AW361" i="12"/>
  <c r="AY360" i="12"/>
  <c r="AW360" i="12"/>
  <c r="AY359" i="12"/>
  <c r="AW359" i="12"/>
  <c r="AY358" i="12"/>
  <c r="AW358" i="12"/>
  <c r="AY357" i="12"/>
  <c r="AW357" i="12"/>
  <c r="AY356" i="12"/>
  <c r="AW356" i="12"/>
  <c r="AY355" i="12"/>
  <c r="AW355" i="12"/>
  <c r="AY354" i="12"/>
  <c r="AW354" i="12"/>
  <c r="AY352" i="12"/>
  <c r="AW352" i="12"/>
  <c r="AY351" i="12"/>
  <c r="AW351" i="12"/>
  <c r="AY350" i="12"/>
  <c r="AW350" i="12"/>
  <c r="AY349" i="12"/>
  <c r="AW349" i="12"/>
  <c r="AY348" i="12"/>
  <c r="AW348" i="12"/>
  <c r="AY347" i="12"/>
  <c r="AW347" i="12"/>
  <c r="AY346" i="12"/>
  <c r="AW346" i="12"/>
  <c r="AY345" i="12"/>
  <c r="AW345" i="12"/>
  <c r="AY344" i="12"/>
  <c r="AW344" i="12"/>
  <c r="AY343" i="12"/>
  <c r="AW343" i="12"/>
  <c r="AY342" i="12"/>
  <c r="AW342" i="12"/>
  <c r="AY341" i="12"/>
  <c r="AW341" i="12"/>
  <c r="AY340" i="12"/>
  <c r="AW340" i="12"/>
  <c r="AY339" i="12"/>
  <c r="AW339" i="12"/>
  <c r="AY338" i="12"/>
  <c r="AW338" i="12"/>
  <c r="AY337" i="12"/>
  <c r="AW337" i="12"/>
  <c r="AY336" i="12"/>
  <c r="AW336" i="12"/>
  <c r="AY335" i="12"/>
  <c r="AW335" i="12"/>
  <c r="AY334" i="12"/>
  <c r="AW334" i="12"/>
  <c r="AY333" i="12"/>
  <c r="AW333" i="12"/>
  <c r="AY332" i="12"/>
  <c r="AW332" i="12"/>
  <c r="AY331" i="12"/>
  <c r="AW331" i="12"/>
  <c r="AY330" i="12"/>
  <c r="AW330" i="12"/>
  <c r="AY329" i="12"/>
  <c r="AW329" i="12"/>
  <c r="AY327" i="12"/>
  <c r="AW327" i="12"/>
  <c r="AY326" i="12"/>
  <c r="AW326" i="12"/>
  <c r="AY325" i="12"/>
  <c r="AW325" i="12"/>
  <c r="AY324" i="12"/>
  <c r="AW324" i="12"/>
  <c r="AY323" i="12"/>
  <c r="AW323" i="12"/>
  <c r="AY322" i="12"/>
  <c r="AW322" i="12"/>
  <c r="AY321" i="12"/>
  <c r="AW321" i="12"/>
  <c r="AY320" i="12"/>
  <c r="AW320" i="12"/>
  <c r="AY319" i="12"/>
  <c r="AW319" i="12"/>
  <c r="AY318" i="12"/>
  <c r="AW318" i="12"/>
  <c r="AY316" i="12"/>
  <c r="AW316" i="12"/>
  <c r="AY315" i="12"/>
  <c r="AW315" i="12"/>
  <c r="AY314" i="12"/>
  <c r="AW314" i="12"/>
  <c r="AY313" i="12"/>
  <c r="AW313" i="12"/>
  <c r="AY312" i="12"/>
  <c r="AW312" i="12"/>
  <c r="AY311" i="12"/>
  <c r="AW311" i="12"/>
  <c r="AY310" i="12"/>
  <c r="AW310" i="12"/>
  <c r="AY309" i="12"/>
  <c r="AW309" i="12"/>
  <c r="AY308" i="12"/>
  <c r="AW308" i="12"/>
  <c r="AY307" i="12"/>
  <c r="AW307" i="12"/>
  <c r="AY306" i="12"/>
  <c r="AW306" i="12"/>
  <c r="AY305" i="12"/>
  <c r="AW305" i="12"/>
  <c r="AY304" i="12"/>
  <c r="AW304" i="12"/>
  <c r="AY303" i="12"/>
  <c r="AW303" i="12"/>
  <c r="AY302" i="12"/>
  <c r="AW302" i="12"/>
  <c r="AY300" i="12"/>
  <c r="AW300" i="12"/>
  <c r="AY299" i="12"/>
  <c r="AW299" i="12"/>
  <c r="AY298" i="12"/>
  <c r="AW298" i="12"/>
  <c r="AY297" i="12"/>
  <c r="AW297" i="12"/>
  <c r="AY296" i="12"/>
  <c r="AW296" i="12"/>
  <c r="AY295" i="12"/>
  <c r="AW295" i="12"/>
  <c r="AY294" i="12"/>
  <c r="AW294" i="12"/>
  <c r="AY293" i="12"/>
  <c r="AW293" i="12"/>
  <c r="AY292" i="12"/>
  <c r="AW292" i="12"/>
  <c r="AY291" i="12"/>
  <c r="AW291" i="12"/>
  <c r="AY289" i="12"/>
  <c r="AW289" i="12"/>
  <c r="AY288" i="12"/>
  <c r="AW288" i="12"/>
  <c r="AY287" i="12"/>
  <c r="AW287" i="12"/>
  <c r="AY286" i="12"/>
  <c r="AW286" i="12"/>
  <c r="AY285" i="12"/>
  <c r="AW285" i="12"/>
  <c r="AY284" i="12"/>
  <c r="AW284" i="12"/>
  <c r="AY283" i="12"/>
  <c r="AW283" i="12"/>
  <c r="AY282" i="12"/>
  <c r="AW282" i="12"/>
  <c r="AY281" i="12"/>
  <c r="AW281" i="12"/>
  <c r="AY280" i="12"/>
  <c r="AW280" i="12"/>
  <c r="AY279" i="12"/>
  <c r="AW279" i="12"/>
  <c r="AY278" i="12"/>
  <c r="AW278" i="12"/>
  <c r="AY277" i="12"/>
  <c r="AW277" i="12"/>
  <c r="AY276" i="12"/>
  <c r="AW276" i="12"/>
  <c r="AY275" i="12"/>
  <c r="AW275" i="12"/>
  <c r="AY271" i="12"/>
  <c r="AW271" i="12"/>
  <c r="AY270" i="12"/>
  <c r="AW270" i="12"/>
  <c r="AY269" i="12"/>
  <c r="AW269" i="12"/>
  <c r="AY268" i="12"/>
  <c r="AW268" i="12"/>
  <c r="AY266" i="12"/>
  <c r="AW266" i="12"/>
  <c r="AY265" i="12"/>
  <c r="AW265" i="12"/>
  <c r="AY264" i="12"/>
  <c r="AW264" i="12"/>
  <c r="AY263" i="12"/>
  <c r="AW263" i="12"/>
  <c r="AY261" i="12"/>
  <c r="AW261" i="12"/>
  <c r="AY260" i="12"/>
  <c r="AW260" i="12"/>
  <c r="AY259" i="12"/>
  <c r="AW259" i="12"/>
  <c r="AY258" i="12"/>
  <c r="AW258" i="12"/>
  <c r="AY256" i="12"/>
  <c r="AW256" i="12"/>
  <c r="AY255" i="12"/>
  <c r="AW255" i="12"/>
  <c r="AY254" i="12"/>
  <c r="AW254" i="12"/>
  <c r="AY253" i="12"/>
  <c r="AW253" i="12"/>
  <c r="AY251" i="12"/>
  <c r="AW251" i="12"/>
  <c r="AY250" i="12"/>
  <c r="AW250" i="12"/>
  <c r="AY249" i="12"/>
  <c r="AW249" i="12"/>
  <c r="AY248" i="12"/>
  <c r="AW248" i="12"/>
  <c r="AY247" i="12"/>
  <c r="AW247" i="12"/>
  <c r="AY246" i="12"/>
  <c r="AW246" i="12"/>
  <c r="AY245" i="12"/>
  <c r="AW245" i="12"/>
  <c r="AY243" i="12"/>
  <c r="AW243" i="12"/>
  <c r="AY242" i="12"/>
  <c r="AW242" i="12"/>
  <c r="AY241" i="12"/>
  <c r="AW241" i="12"/>
  <c r="AY238" i="12"/>
  <c r="AW238" i="12"/>
  <c r="AY237" i="12"/>
  <c r="AW237" i="12"/>
  <c r="AY236" i="12"/>
  <c r="AW236" i="12"/>
  <c r="AY234" i="12"/>
  <c r="AW234" i="12"/>
  <c r="AY233" i="12"/>
  <c r="AW233" i="12"/>
  <c r="AY232" i="12"/>
  <c r="AW232" i="12"/>
  <c r="AY230" i="12"/>
  <c r="AW230" i="12"/>
  <c r="AY229" i="12"/>
  <c r="AW229" i="12"/>
  <c r="AY228" i="12"/>
  <c r="AW228" i="12"/>
  <c r="AY220" i="12"/>
  <c r="AW220" i="12"/>
  <c r="AY219" i="12"/>
  <c r="AW219" i="12"/>
  <c r="AY218" i="12"/>
  <c r="AW218" i="12"/>
  <c r="AY217" i="12"/>
  <c r="AW217" i="12"/>
  <c r="AY216" i="12"/>
  <c r="AW216" i="12"/>
  <c r="AY215" i="12"/>
  <c r="AW215" i="12"/>
  <c r="AY214" i="12"/>
  <c r="AV214" i="12"/>
  <c r="AW214" i="12" s="1"/>
  <c r="AY213" i="12"/>
  <c r="AV213" i="12"/>
  <c r="AW213" i="12" s="1"/>
  <c r="AY212" i="12"/>
  <c r="AV212" i="12"/>
  <c r="AW212" i="12" s="1"/>
  <c r="AY211" i="12"/>
  <c r="AV211" i="12"/>
  <c r="AW211" i="12" s="1"/>
  <c r="AY210" i="12"/>
  <c r="AW210" i="12"/>
  <c r="AY209" i="12"/>
  <c r="AW209" i="12"/>
  <c r="AY208" i="12"/>
  <c r="AW208" i="12"/>
  <c r="AY207" i="12"/>
  <c r="AW207" i="12"/>
  <c r="AY206" i="12"/>
  <c r="AW206" i="12"/>
  <c r="AY202" i="12"/>
  <c r="AW202" i="12"/>
  <c r="AY201" i="12"/>
  <c r="AW201" i="12"/>
  <c r="AY200" i="12"/>
  <c r="AW200" i="12"/>
  <c r="AY199" i="12"/>
  <c r="AW199" i="12"/>
  <c r="AY198" i="12"/>
  <c r="AW198" i="12"/>
  <c r="AY197" i="12"/>
  <c r="AW197" i="12"/>
  <c r="AY196" i="12"/>
  <c r="AW196" i="12"/>
  <c r="AY195" i="12"/>
  <c r="AW195" i="12"/>
  <c r="AY194" i="12"/>
  <c r="AW194" i="12"/>
  <c r="AY193" i="12"/>
  <c r="AW193" i="12"/>
  <c r="AY192" i="12"/>
  <c r="AW192" i="12"/>
  <c r="AY191" i="12"/>
  <c r="AW191" i="12"/>
  <c r="AY190" i="12"/>
  <c r="AW190" i="12"/>
  <c r="AY189" i="12"/>
  <c r="AW189" i="12"/>
  <c r="AY188" i="12"/>
  <c r="AW188" i="12"/>
  <c r="AY187" i="12"/>
  <c r="AW187" i="12"/>
  <c r="AY186" i="12"/>
  <c r="AW186" i="12"/>
  <c r="AY185" i="12"/>
  <c r="AW185" i="12"/>
  <c r="AY184" i="12"/>
  <c r="AW184" i="12"/>
  <c r="AY183" i="12"/>
  <c r="AW183" i="12"/>
  <c r="AY182" i="12"/>
  <c r="AW182" i="12"/>
  <c r="AY181" i="12"/>
  <c r="AW181" i="12"/>
  <c r="AY179" i="12"/>
  <c r="AW179" i="12"/>
  <c r="AY178" i="12"/>
  <c r="AW178" i="12"/>
  <c r="AY177" i="12"/>
  <c r="AW177" i="12"/>
  <c r="AY176" i="12"/>
  <c r="AW176" i="12"/>
  <c r="AY175" i="12"/>
  <c r="AW175" i="12"/>
  <c r="AY174" i="12"/>
  <c r="AW174" i="12"/>
  <c r="AY173" i="12"/>
  <c r="AW173" i="12"/>
  <c r="AY172" i="12"/>
  <c r="AW172" i="12"/>
  <c r="AY171" i="12"/>
  <c r="AW171" i="12"/>
  <c r="AY170" i="12"/>
  <c r="AW170" i="12"/>
  <c r="AY169" i="12"/>
  <c r="AW169" i="12"/>
  <c r="AY167" i="12"/>
  <c r="AW167" i="12"/>
  <c r="AY166" i="12"/>
  <c r="AW166" i="12"/>
  <c r="AY165" i="12"/>
  <c r="AW165" i="12"/>
  <c r="AY164" i="12"/>
  <c r="AW164" i="12"/>
  <c r="AY163" i="12"/>
  <c r="AW163" i="12"/>
  <c r="AY162" i="12"/>
  <c r="AW162" i="12"/>
  <c r="AY161" i="12"/>
  <c r="AW161" i="12"/>
  <c r="AY160" i="12"/>
  <c r="AW160" i="12"/>
  <c r="AY159" i="12"/>
  <c r="AW159" i="12"/>
  <c r="AY158" i="12"/>
  <c r="AW158" i="12"/>
  <c r="AY157" i="12"/>
  <c r="AW157" i="12"/>
  <c r="AY156" i="12"/>
  <c r="AW156" i="12"/>
  <c r="AY155" i="12"/>
  <c r="AW155" i="12"/>
  <c r="AY154" i="12"/>
  <c r="AW154" i="12"/>
  <c r="AY152" i="12"/>
  <c r="AW152" i="12"/>
  <c r="AY151" i="12"/>
  <c r="AW151" i="12"/>
  <c r="AY150" i="12"/>
  <c r="AW150" i="12"/>
  <c r="AY149" i="12"/>
  <c r="AW149" i="12"/>
  <c r="AY148" i="12"/>
  <c r="AW148" i="12"/>
  <c r="AY147" i="12"/>
  <c r="AW147" i="12"/>
  <c r="AY146" i="12"/>
  <c r="AW146" i="12"/>
  <c r="AY145" i="12"/>
  <c r="AW145" i="12"/>
  <c r="AY144" i="12"/>
  <c r="AW144" i="12"/>
  <c r="AY143" i="12"/>
  <c r="AW143" i="12"/>
  <c r="AY142" i="12"/>
  <c r="AW142" i="12"/>
  <c r="AY141" i="12"/>
  <c r="AW141" i="12"/>
  <c r="AY140" i="12"/>
  <c r="AW140" i="12"/>
  <c r="AY138" i="12"/>
  <c r="AW138" i="12"/>
  <c r="AY137" i="12"/>
  <c r="AW137" i="12"/>
  <c r="AY136" i="12"/>
  <c r="AW136" i="12"/>
  <c r="AY135" i="12"/>
  <c r="AW135" i="12"/>
  <c r="AY134" i="12"/>
  <c r="AW134" i="12"/>
  <c r="AY133" i="12"/>
  <c r="AW133" i="12"/>
  <c r="AY132" i="12"/>
  <c r="AW132" i="12"/>
  <c r="AY131" i="12"/>
  <c r="AW131" i="12"/>
  <c r="AY130" i="12"/>
  <c r="AW130" i="12"/>
  <c r="AY129" i="12"/>
  <c r="AW129" i="12"/>
  <c r="AY128" i="12"/>
  <c r="AW128" i="12"/>
  <c r="AY127" i="12"/>
  <c r="AW127" i="12"/>
  <c r="AY126" i="12"/>
  <c r="AW126" i="12"/>
  <c r="AY125" i="12"/>
  <c r="AW125" i="12"/>
  <c r="AY124" i="12"/>
  <c r="AW124" i="12"/>
  <c r="AY123" i="12"/>
  <c r="AW123" i="12"/>
  <c r="AY122" i="12"/>
  <c r="AW122" i="12"/>
  <c r="AY120" i="12"/>
  <c r="AW120" i="12"/>
  <c r="AY119" i="12"/>
  <c r="AW119" i="12"/>
  <c r="AY118" i="12"/>
  <c r="AW118" i="12"/>
  <c r="AY117" i="12"/>
  <c r="AW117" i="12"/>
  <c r="AY116" i="12"/>
  <c r="AW116" i="12"/>
  <c r="AY115" i="12"/>
  <c r="AW115" i="12"/>
  <c r="AY114" i="12"/>
  <c r="AW114" i="12"/>
  <c r="AY113" i="12"/>
  <c r="AW113" i="12"/>
  <c r="AY112" i="12"/>
  <c r="AW112" i="12"/>
  <c r="AY111" i="12"/>
  <c r="AW111" i="12"/>
  <c r="AY110" i="12"/>
  <c r="AW110" i="12"/>
  <c r="AY108" i="12"/>
  <c r="AW108" i="12"/>
  <c r="AY107" i="12"/>
  <c r="AW107" i="12"/>
  <c r="AY106" i="12"/>
  <c r="AW106" i="12"/>
  <c r="AY105" i="12"/>
  <c r="AW105" i="12"/>
  <c r="AY104" i="12"/>
  <c r="AW104" i="12"/>
  <c r="AY103" i="12"/>
  <c r="AW103" i="12"/>
  <c r="AY102" i="12"/>
  <c r="AW102" i="12"/>
  <c r="AY101" i="12"/>
  <c r="AW101" i="12"/>
  <c r="AY100" i="12"/>
  <c r="AW100" i="12"/>
  <c r="AY99" i="12"/>
  <c r="AW99" i="12"/>
  <c r="AY98" i="12"/>
  <c r="AW98" i="12"/>
  <c r="AY97" i="12"/>
  <c r="AW97" i="12"/>
  <c r="AY96" i="12"/>
  <c r="AW96" i="12"/>
  <c r="AY94" i="12"/>
  <c r="AW94" i="12"/>
  <c r="AY93" i="12"/>
  <c r="AW93" i="12"/>
  <c r="AY92" i="12"/>
  <c r="AW92" i="12"/>
  <c r="AY91" i="12"/>
  <c r="AW91" i="12"/>
  <c r="AY90" i="12"/>
  <c r="AW90" i="12"/>
  <c r="AY89" i="12"/>
  <c r="AW89" i="12"/>
  <c r="AY88" i="12"/>
  <c r="AW88" i="12"/>
  <c r="AY87" i="12"/>
  <c r="AW87" i="12"/>
  <c r="AY86" i="12"/>
  <c r="AW86" i="12"/>
  <c r="AY85" i="12"/>
  <c r="AW85" i="12"/>
  <c r="AY84" i="12"/>
  <c r="AW84" i="12"/>
  <c r="AY83" i="12"/>
  <c r="AW83" i="12"/>
  <c r="AY82" i="12"/>
  <c r="AW82" i="12"/>
  <c r="AY81" i="12"/>
  <c r="AW81" i="12"/>
  <c r="AY80" i="12"/>
  <c r="AW80" i="12"/>
  <c r="AY79" i="12"/>
  <c r="AW79" i="12"/>
  <c r="AY78" i="12"/>
  <c r="AW78" i="12"/>
  <c r="AY77" i="12"/>
  <c r="AW77" i="12"/>
  <c r="AY76" i="12"/>
  <c r="AW76" i="12"/>
  <c r="AY75" i="12"/>
  <c r="AW75" i="12"/>
  <c r="AY74" i="12"/>
  <c r="AW74" i="12"/>
  <c r="AY73" i="12"/>
  <c r="AW73" i="12"/>
  <c r="AY72" i="12"/>
  <c r="AV72" i="12"/>
  <c r="AW72" i="12" s="1"/>
  <c r="AY71" i="12"/>
  <c r="AW71" i="12"/>
  <c r="AY70" i="12"/>
  <c r="AW70" i="12"/>
  <c r="AY65" i="12"/>
  <c r="AW65" i="12"/>
  <c r="AY64" i="12"/>
  <c r="AW64" i="12"/>
  <c r="AY63" i="12"/>
  <c r="AW63" i="12"/>
  <c r="AY62" i="12"/>
  <c r="AW62" i="12"/>
  <c r="AY61" i="12"/>
  <c r="AW61" i="12"/>
  <c r="AY60" i="12"/>
  <c r="AW60" i="12"/>
  <c r="AY59" i="12"/>
  <c r="AW59" i="12"/>
  <c r="AY56" i="12"/>
  <c r="AW56" i="12"/>
  <c r="AY55" i="12"/>
  <c r="AW55" i="12"/>
  <c r="AY54" i="12"/>
  <c r="AW54" i="12"/>
  <c r="AY53" i="12"/>
  <c r="AW53" i="12"/>
  <c r="AY52" i="12"/>
  <c r="AW52" i="12"/>
  <c r="AY51" i="12"/>
  <c r="AW51" i="12"/>
  <c r="AY50" i="12"/>
  <c r="AW50" i="12"/>
  <c r="AY49" i="12"/>
  <c r="AW49" i="12"/>
  <c r="AY48" i="12"/>
  <c r="AW48" i="12"/>
  <c r="AY47" i="12"/>
  <c r="AW47" i="12"/>
  <c r="AY46" i="12"/>
  <c r="AW46" i="12"/>
  <c r="AY45" i="12"/>
  <c r="AW45" i="12"/>
  <c r="AY44" i="12"/>
  <c r="AW44" i="12"/>
  <c r="AY43" i="12"/>
  <c r="AW43" i="12"/>
  <c r="AY42" i="12"/>
  <c r="AW42" i="12"/>
  <c r="AY41" i="12"/>
  <c r="AW41" i="12"/>
  <c r="AY40" i="12"/>
  <c r="AW40" i="12"/>
  <c r="AY39" i="12"/>
  <c r="AW39" i="12"/>
  <c r="AY38" i="12"/>
  <c r="AW38" i="12"/>
  <c r="AY37" i="12"/>
  <c r="AW37" i="12"/>
  <c r="AY36" i="12"/>
  <c r="AW36" i="12"/>
  <c r="AY35" i="12"/>
  <c r="AW35" i="12"/>
  <c r="AY34" i="12"/>
  <c r="AW34" i="12"/>
  <c r="AY33" i="12"/>
  <c r="AW33" i="12"/>
  <c r="AY32" i="12"/>
  <c r="AW32" i="12"/>
  <c r="AY31" i="12"/>
  <c r="AW31" i="12"/>
  <c r="AY30" i="12"/>
  <c r="AW30" i="12"/>
  <c r="AY29" i="12"/>
  <c r="AW29" i="12"/>
  <c r="AY28" i="12"/>
  <c r="AW28" i="12"/>
  <c r="AY27" i="12"/>
  <c r="AW27" i="12"/>
  <c r="AY26" i="12"/>
  <c r="AW26" i="12"/>
  <c r="AY25" i="12"/>
  <c r="AW25" i="12"/>
  <c r="AY24" i="12"/>
  <c r="AW24" i="12"/>
  <c r="AY23" i="12"/>
  <c r="AW23" i="12"/>
  <c r="AY22" i="12"/>
  <c r="AW22" i="12"/>
  <c r="AY21" i="12"/>
  <c r="AW21" i="12"/>
  <c r="AY20" i="12"/>
  <c r="AW20" i="12"/>
  <c r="AY19" i="12"/>
  <c r="AW19" i="12"/>
  <c r="AY18" i="12"/>
  <c r="AW18" i="12"/>
  <c r="AY17" i="12"/>
  <c r="AW17" i="12"/>
  <c r="AY16" i="12"/>
  <c r="AW16" i="12"/>
  <c r="AY15" i="12"/>
  <c r="AW15" i="12"/>
  <c r="AY14" i="12"/>
  <c r="AW14" i="12"/>
  <c r="AY13" i="12"/>
  <c r="AW13" i="12"/>
  <c r="AY12" i="12"/>
  <c r="AW12" i="12"/>
  <c r="AY11" i="12"/>
  <c r="AW11" i="12"/>
  <c r="AR776" i="12"/>
  <c r="AP776" i="12"/>
  <c r="AR775" i="12"/>
  <c r="AP775" i="12"/>
  <c r="AR773" i="12"/>
  <c r="AP773" i="12"/>
  <c r="AS755" i="12"/>
  <c r="AQ755" i="12"/>
  <c r="AS754" i="12"/>
  <c r="AQ754" i="12"/>
  <c r="AS752" i="12"/>
  <c r="AQ752" i="12"/>
  <c r="AS751" i="12"/>
  <c r="AQ751" i="12"/>
  <c r="AS750" i="12"/>
  <c r="AQ750" i="12"/>
  <c r="AS749" i="12"/>
  <c r="AQ749" i="12"/>
  <c r="AS748" i="12"/>
  <c r="AQ748" i="12"/>
  <c r="AS747" i="12"/>
  <c r="AQ747" i="12"/>
  <c r="AS746" i="12"/>
  <c r="AQ746" i="12"/>
  <c r="AS745" i="12"/>
  <c r="AQ745" i="12"/>
  <c r="AS739" i="12"/>
  <c r="AQ739" i="12"/>
  <c r="AS738" i="12"/>
  <c r="AQ738" i="12"/>
  <c r="AS737" i="12"/>
  <c r="AQ737" i="12"/>
  <c r="AS736" i="12"/>
  <c r="AQ736" i="12"/>
  <c r="AS735" i="12"/>
  <c r="AQ735" i="12"/>
  <c r="AS734" i="12"/>
  <c r="AQ734" i="12"/>
  <c r="AS732" i="12"/>
  <c r="AQ732" i="12"/>
  <c r="AS731" i="12"/>
  <c r="AQ731" i="12"/>
  <c r="AS730" i="12"/>
  <c r="AQ730" i="12"/>
  <c r="AS729" i="12"/>
  <c r="AQ729" i="12"/>
  <c r="AS728" i="12"/>
  <c r="AQ728" i="12"/>
  <c r="AS727" i="12"/>
  <c r="AQ727" i="12"/>
  <c r="AS725" i="12"/>
  <c r="AQ725" i="12"/>
  <c r="AS724" i="12"/>
  <c r="AQ724" i="12"/>
  <c r="AS723" i="12"/>
  <c r="AQ723" i="12"/>
  <c r="AS721" i="12"/>
  <c r="AQ721" i="12"/>
  <c r="AS720" i="12"/>
  <c r="AQ720" i="12"/>
  <c r="AS719" i="12"/>
  <c r="AQ719" i="12"/>
  <c r="AS718" i="12"/>
  <c r="AQ718" i="12"/>
  <c r="AS717" i="12"/>
  <c r="AQ717" i="12"/>
  <c r="AS716" i="12"/>
  <c r="AQ716" i="12"/>
  <c r="AS715" i="12"/>
  <c r="AQ715" i="12"/>
  <c r="AS714" i="12"/>
  <c r="AQ714" i="12"/>
  <c r="AS713" i="12"/>
  <c r="AQ713" i="12"/>
  <c r="AS712" i="12"/>
  <c r="AQ712" i="12"/>
  <c r="AS711" i="12"/>
  <c r="AQ711" i="12"/>
  <c r="AS706" i="12"/>
  <c r="AQ706" i="12"/>
  <c r="AS705" i="12"/>
  <c r="AQ705" i="12"/>
  <c r="AS704" i="12"/>
  <c r="AQ704" i="12"/>
  <c r="AS703" i="12"/>
  <c r="AQ703" i="12"/>
  <c r="AS702" i="12"/>
  <c r="AQ702" i="12"/>
  <c r="AS701" i="12"/>
  <c r="AQ701" i="12"/>
  <c r="AS700" i="12"/>
  <c r="AQ700" i="12"/>
  <c r="AS699" i="12"/>
  <c r="AQ699" i="12"/>
  <c r="AS698" i="12"/>
  <c r="AQ698" i="12"/>
  <c r="AS697" i="12"/>
  <c r="AQ697" i="12"/>
  <c r="AS691" i="12"/>
  <c r="AQ691" i="12"/>
  <c r="AS690" i="12"/>
  <c r="AQ690" i="12"/>
  <c r="AS688" i="12"/>
  <c r="AQ688" i="12"/>
  <c r="AS687" i="12"/>
  <c r="AQ687" i="12"/>
  <c r="AS686" i="12"/>
  <c r="AQ686" i="12"/>
  <c r="AS685" i="12"/>
  <c r="AQ685" i="12"/>
  <c r="AS683" i="12"/>
  <c r="AQ683" i="12"/>
  <c r="AS682" i="12"/>
  <c r="AQ682" i="12"/>
  <c r="AS681" i="12"/>
  <c r="AQ681" i="12"/>
  <c r="AS680" i="12"/>
  <c r="AP680" i="12"/>
  <c r="AQ680" i="12" s="1"/>
  <c r="AS679" i="12"/>
  <c r="AP679" i="12"/>
  <c r="AQ679" i="12" s="1"/>
  <c r="AS678" i="12"/>
  <c r="AP678" i="12"/>
  <c r="AQ678" i="12" s="1"/>
  <c r="AS677" i="12"/>
  <c r="AP677" i="12"/>
  <c r="AQ677" i="12" s="1"/>
  <c r="AS676" i="12"/>
  <c r="AQ676" i="12"/>
  <c r="AS675" i="12"/>
  <c r="AQ675" i="12"/>
  <c r="AS674" i="12"/>
  <c r="AQ674" i="12"/>
  <c r="AS673" i="12"/>
  <c r="AQ673" i="12"/>
  <c r="AS672" i="12"/>
  <c r="AQ672" i="12"/>
  <c r="AS671" i="12"/>
  <c r="AQ671" i="12"/>
  <c r="AS670" i="12"/>
  <c r="AQ670" i="12"/>
  <c r="AS669" i="12"/>
  <c r="AQ669" i="12"/>
  <c r="AS668" i="12"/>
  <c r="AP668" i="12"/>
  <c r="AQ668" i="12" s="1"/>
  <c r="AS667" i="12"/>
  <c r="AP667" i="12"/>
  <c r="AQ667" i="12" s="1"/>
  <c r="AS666" i="12"/>
  <c r="AP666" i="12"/>
  <c r="AQ666" i="12" s="1"/>
  <c r="AS665" i="12"/>
  <c r="AQ665" i="12"/>
  <c r="AS664" i="12"/>
  <c r="AQ664" i="12"/>
  <c r="AS663" i="12"/>
  <c r="AQ663" i="12"/>
  <c r="AS662" i="12"/>
  <c r="AQ662" i="12"/>
  <c r="AS661" i="12"/>
  <c r="AQ661" i="12"/>
  <c r="AS660" i="12"/>
  <c r="AQ660" i="12"/>
  <c r="AS659" i="12"/>
  <c r="AQ659" i="12"/>
  <c r="AS658" i="12"/>
  <c r="AQ658" i="12"/>
  <c r="AS657" i="12"/>
  <c r="AQ657" i="12"/>
  <c r="AS656" i="12"/>
  <c r="AP656" i="12"/>
  <c r="AQ656" i="12" s="1"/>
  <c r="AS655" i="12"/>
  <c r="AP655" i="12"/>
  <c r="AQ655" i="12" s="1"/>
  <c r="AS654" i="12"/>
  <c r="AP654" i="12"/>
  <c r="AQ654" i="12" s="1"/>
  <c r="AS653" i="12"/>
  <c r="AQ653" i="12"/>
  <c r="AS652" i="12"/>
  <c r="AQ652" i="12"/>
  <c r="AS651" i="12"/>
  <c r="AQ651" i="12"/>
  <c r="AS650" i="12"/>
  <c r="AQ650" i="12"/>
  <c r="AS649" i="12"/>
  <c r="AQ649" i="12"/>
  <c r="AS648" i="12"/>
  <c r="AQ648" i="12"/>
  <c r="AS647" i="12"/>
  <c r="AQ647" i="12"/>
  <c r="AS646" i="12"/>
  <c r="AQ646" i="12"/>
  <c r="AS645" i="12"/>
  <c r="AQ645" i="12"/>
  <c r="AS644" i="12"/>
  <c r="AQ644" i="12"/>
  <c r="AS643" i="12"/>
  <c r="AQ643" i="12"/>
  <c r="AS642" i="12"/>
  <c r="AP642" i="12"/>
  <c r="AQ642" i="12" s="1"/>
  <c r="AS641" i="12"/>
  <c r="AP641" i="12"/>
  <c r="AQ641" i="12" s="1"/>
  <c r="AS640" i="12"/>
  <c r="AP640" i="12"/>
  <c r="AQ640" i="12" s="1"/>
  <c r="AS639" i="12"/>
  <c r="AQ639" i="12"/>
  <c r="AS638" i="12"/>
  <c r="AQ638" i="12"/>
  <c r="AS637" i="12"/>
  <c r="AQ637" i="12"/>
  <c r="AS636" i="12"/>
  <c r="AQ636" i="12"/>
  <c r="AS635" i="12"/>
  <c r="AQ635" i="12"/>
  <c r="AS634" i="12"/>
  <c r="AQ634" i="12"/>
  <c r="AS633" i="12"/>
  <c r="AQ633" i="12"/>
  <c r="AS632" i="12"/>
  <c r="AQ632" i="12"/>
  <c r="AS631" i="12"/>
  <c r="AQ631" i="12"/>
  <c r="AS630" i="12"/>
  <c r="AP630" i="12"/>
  <c r="AQ630" i="12" s="1"/>
  <c r="AS629" i="12"/>
  <c r="AP629" i="12"/>
  <c r="AQ629" i="12" s="1"/>
  <c r="AS628" i="12"/>
  <c r="AP628" i="12"/>
  <c r="AQ628" i="12" s="1"/>
  <c r="AS627" i="12"/>
  <c r="AP627" i="12"/>
  <c r="AQ627" i="12" s="1"/>
  <c r="AS626" i="12"/>
  <c r="AQ626" i="12"/>
  <c r="AS625" i="12"/>
  <c r="AQ625" i="12"/>
  <c r="AS624" i="12"/>
  <c r="AQ624" i="12"/>
  <c r="AS623" i="12"/>
  <c r="AQ623" i="12"/>
  <c r="AS622" i="12"/>
  <c r="AQ622" i="12"/>
  <c r="AS621" i="12"/>
  <c r="AQ621" i="12"/>
  <c r="AS618" i="12"/>
  <c r="AQ618" i="12"/>
  <c r="AS617" i="12"/>
  <c r="AQ617" i="12"/>
  <c r="AS616" i="12"/>
  <c r="AQ616" i="12"/>
  <c r="AS615" i="12"/>
  <c r="AQ615" i="12"/>
  <c r="AS614" i="12"/>
  <c r="AQ614" i="12"/>
  <c r="AS613" i="12"/>
  <c r="AQ613" i="12"/>
  <c r="AS612" i="12"/>
  <c r="AQ612" i="12"/>
  <c r="AS611" i="12"/>
  <c r="AQ611" i="12"/>
  <c r="AS610" i="12"/>
  <c r="AQ610" i="12"/>
  <c r="AS609" i="12"/>
  <c r="AQ609" i="12"/>
  <c r="AS608" i="12"/>
  <c r="AQ608" i="12"/>
  <c r="AS607" i="12"/>
  <c r="AQ607" i="12"/>
  <c r="AS606" i="12"/>
  <c r="AQ606" i="12"/>
  <c r="AS605" i="12"/>
  <c r="AQ605" i="12"/>
  <c r="AS604" i="12"/>
  <c r="AQ604" i="12"/>
  <c r="AS603" i="12"/>
  <c r="AQ603" i="12"/>
  <c r="AS602" i="12"/>
  <c r="AQ602" i="12"/>
  <c r="AS601" i="12"/>
  <c r="AQ601" i="12"/>
  <c r="AS600" i="12"/>
  <c r="AQ600" i="12"/>
  <c r="AS599" i="12"/>
  <c r="AQ599" i="12"/>
  <c r="AS597" i="12"/>
  <c r="AQ597" i="12"/>
  <c r="AS596" i="12"/>
  <c r="AQ596" i="12"/>
  <c r="AS595" i="12"/>
  <c r="AQ595" i="12"/>
  <c r="AS594" i="12"/>
  <c r="AQ594" i="12"/>
  <c r="AS593" i="12"/>
  <c r="AQ593" i="12"/>
  <c r="AS592" i="12"/>
  <c r="AQ592" i="12"/>
  <c r="AS591" i="12"/>
  <c r="AQ591" i="12"/>
  <c r="AS590" i="12"/>
  <c r="AQ590" i="12"/>
  <c r="AS589" i="12"/>
  <c r="AQ589" i="12"/>
  <c r="AS588" i="12"/>
  <c r="AQ588" i="12"/>
  <c r="AS587" i="12"/>
  <c r="AQ587" i="12"/>
  <c r="AS586" i="12"/>
  <c r="AQ586" i="12"/>
  <c r="AS585" i="12"/>
  <c r="AQ585" i="12"/>
  <c r="AS584" i="12"/>
  <c r="AQ584" i="12"/>
  <c r="AS583" i="12"/>
  <c r="AQ583" i="12"/>
  <c r="AS582" i="12"/>
  <c r="AQ582" i="12"/>
  <c r="AS581" i="12"/>
  <c r="AQ581" i="12"/>
  <c r="AS580" i="12"/>
  <c r="AQ580" i="12"/>
  <c r="AS579" i="12"/>
  <c r="AQ579" i="12"/>
  <c r="AS578" i="12"/>
  <c r="AQ578" i="12"/>
  <c r="AS577" i="12"/>
  <c r="AQ577" i="12"/>
  <c r="AS576" i="12"/>
  <c r="AQ576" i="12"/>
  <c r="AS575" i="12"/>
  <c r="AQ575" i="12"/>
  <c r="AS574" i="12"/>
  <c r="AQ574" i="12"/>
  <c r="AS573" i="12"/>
  <c r="AQ573" i="12"/>
  <c r="AS572" i="12"/>
  <c r="AQ572" i="12"/>
  <c r="AS571" i="12"/>
  <c r="AQ571" i="12"/>
  <c r="AS570" i="12"/>
  <c r="AQ570" i="12"/>
  <c r="AS569" i="12"/>
  <c r="AQ569" i="12"/>
  <c r="AS568" i="12"/>
  <c r="AQ568" i="12"/>
  <c r="AS567" i="12"/>
  <c r="AQ567" i="12"/>
  <c r="AS566" i="12"/>
  <c r="AQ566" i="12"/>
  <c r="AS565" i="12"/>
  <c r="AQ565" i="12"/>
  <c r="AS564" i="12"/>
  <c r="AQ564" i="12"/>
  <c r="AS563" i="12"/>
  <c r="AQ563" i="12"/>
  <c r="AS562" i="12"/>
  <c r="AQ562" i="12"/>
  <c r="AS561" i="12"/>
  <c r="AQ561" i="12"/>
  <c r="AS560" i="12"/>
  <c r="AQ560" i="12"/>
  <c r="AS559" i="12"/>
  <c r="AQ559" i="12"/>
  <c r="AS558" i="12"/>
  <c r="AQ558" i="12"/>
  <c r="AS557" i="12"/>
  <c r="AQ557" i="12"/>
  <c r="AS556" i="12"/>
  <c r="AQ556" i="12"/>
  <c r="AS555" i="12"/>
  <c r="AQ555" i="12"/>
  <c r="AS554" i="12"/>
  <c r="AQ554" i="12"/>
  <c r="AS553" i="12"/>
  <c r="AQ553" i="12"/>
  <c r="AS552" i="12"/>
  <c r="AQ552" i="12"/>
  <c r="AS551" i="12"/>
  <c r="AQ551" i="12"/>
  <c r="AS550" i="12"/>
  <c r="AQ550" i="12"/>
  <c r="AS549" i="12"/>
  <c r="AQ549" i="12"/>
  <c r="AS546" i="12"/>
  <c r="AQ546" i="12"/>
  <c r="AS545" i="12"/>
  <c r="AQ545" i="12"/>
  <c r="AS544" i="12"/>
  <c r="AQ544" i="12"/>
  <c r="AS543" i="12"/>
  <c r="AQ543" i="12"/>
  <c r="AS542" i="12"/>
  <c r="AQ542" i="12"/>
  <c r="AS541" i="12"/>
  <c r="AQ541" i="12"/>
  <c r="AS540" i="12"/>
  <c r="AQ540" i="12"/>
  <c r="AS539" i="12"/>
  <c r="AQ539" i="12"/>
  <c r="AS533" i="12"/>
  <c r="AQ533" i="12"/>
  <c r="AS532" i="12"/>
  <c r="AQ532" i="12"/>
  <c r="AS531" i="12"/>
  <c r="AQ531" i="12"/>
  <c r="AS530" i="12"/>
  <c r="AQ530" i="12"/>
  <c r="AS529" i="12"/>
  <c r="AQ529" i="12"/>
  <c r="AS527" i="12"/>
  <c r="AQ527" i="12"/>
  <c r="AS525" i="12"/>
  <c r="AQ525" i="12"/>
  <c r="AS524" i="12"/>
  <c r="AQ524" i="12"/>
  <c r="AS523" i="12"/>
  <c r="AQ523" i="12"/>
  <c r="AS522" i="12"/>
  <c r="AQ522" i="12"/>
  <c r="AS520" i="12"/>
  <c r="AQ520" i="12"/>
  <c r="AS519" i="12"/>
  <c r="AQ519" i="12"/>
  <c r="AS518" i="12"/>
  <c r="AQ518" i="12"/>
  <c r="AS517" i="12"/>
  <c r="AQ517" i="12"/>
  <c r="AS516" i="12"/>
  <c r="AQ516" i="12"/>
  <c r="AS515" i="12"/>
  <c r="AQ515" i="12"/>
  <c r="AS514" i="12"/>
  <c r="AQ514" i="12"/>
  <c r="AS513" i="12"/>
  <c r="AQ513" i="12"/>
  <c r="AS512" i="12"/>
  <c r="AQ512" i="12"/>
  <c r="AS511" i="12"/>
  <c r="AQ511" i="12"/>
  <c r="AS510" i="12"/>
  <c r="AQ510" i="12"/>
  <c r="AS509" i="12"/>
  <c r="AQ509" i="12"/>
  <c r="AS508" i="12"/>
  <c r="AQ508" i="12"/>
  <c r="AS507" i="12"/>
  <c r="AQ507" i="12"/>
  <c r="AS506" i="12"/>
  <c r="AQ506" i="12"/>
  <c r="AS504" i="12"/>
  <c r="AQ504" i="12"/>
  <c r="AS503" i="12"/>
  <c r="AQ503" i="12"/>
  <c r="AS501" i="12"/>
  <c r="AQ501" i="12"/>
  <c r="AS500" i="12"/>
  <c r="AQ500" i="12"/>
  <c r="AS498" i="12"/>
  <c r="AQ498" i="12"/>
  <c r="AS497" i="12"/>
  <c r="AQ497" i="12"/>
  <c r="AS496" i="12"/>
  <c r="AQ496" i="12"/>
  <c r="AS495" i="12"/>
  <c r="AQ495" i="12"/>
  <c r="AS494" i="12"/>
  <c r="AQ494" i="12"/>
  <c r="AS493" i="12"/>
  <c r="AQ493" i="12"/>
  <c r="AS492" i="12"/>
  <c r="AQ492" i="12"/>
  <c r="AS490" i="12"/>
  <c r="AQ490" i="12"/>
  <c r="AS489" i="12"/>
  <c r="AQ489" i="12"/>
  <c r="AS488" i="12"/>
  <c r="AQ488" i="12"/>
  <c r="AS487" i="12"/>
  <c r="AQ487" i="12"/>
  <c r="AS486" i="12"/>
  <c r="AQ486" i="12"/>
  <c r="AS485" i="12"/>
  <c r="AQ485" i="12"/>
  <c r="AS484" i="12"/>
  <c r="AQ484" i="12"/>
  <c r="AS483" i="12"/>
  <c r="AQ483" i="12"/>
  <c r="AS482" i="12"/>
  <c r="AQ482" i="12"/>
  <c r="AS481" i="12"/>
  <c r="AQ481" i="12"/>
  <c r="AS480" i="12"/>
  <c r="AQ480" i="12"/>
  <c r="AS479" i="12"/>
  <c r="AQ479" i="12"/>
  <c r="AS478" i="12"/>
  <c r="AQ478" i="12"/>
  <c r="AS477" i="12"/>
  <c r="AQ477" i="12"/>
  <c r="AS476" i="12"/>
  <c r="AQ476" i="12"/>
  <c r="AS475" i="12"/>
  <c r="AQ475" i="12"/>
  <c r="AS474" i="12"/>
  <c r="AQ474" i="12"/>
  <c r="AS473" i="12"/>
  <c r="AQ473" i="12"/>
  <c r="AS472" i="12"/>
  <c r="AQ472" i="12"/>
  <c r="AS471" i="12"/>
  <c r="AQ471" i="12"/>
  <c r="AS470" i="12"/>
  <c r="AQ470" i="12"/>
  <c r="AS469" i="12"/>
  <c r="AQ469" i="12"/>
  <c r="AS468" i="12"/>
  <c r="AQ468" i="12"/>
  <c r="AS467" i="12"/>
  <c r="AQ467" i="12"/>
  <c r="AS466" i="12"/>
  <c r="AQ466" i="12"/>
  <c r="AS465" i="12"/>
  <c r="AQ465" i="12"/>
  <c r="AS464" i="12"/>
  <c r="AQ464" i="12"/>
  <c r="AS463" i="12"/>
  <c r="AQ463" i="12"/>
  <c r="AS462" i="12"/>
  <c r="AQ462" i="12"/>
  <c r="AS461" i="12"/>
  <c r="AQ461" i="12"/>
  <c r="AS460" i="12"/>
  <c r="AQ460" i="12"/>
  <c r="AS458" i="12"/>
  <c r="AQ458" i="12"/>
  <c r="AS457" i="12"/>
  <c r="AQ457" i="12"/>
  <c r="AS456" i="12"/>
  <c r="AQ456" i="12"/>
  <c r="AS455" i="12"/>
  <c r="AQ455" i="12"/>
  <c r="AS454" i="12"/>
  <c r="AQ454" i="12"/>
  <c r="AS453" i="12"/>
  <c r="AQ453" i="12"/>
  <c r="AS452" i="12"/>
  <c r="AQ452" i="12"/>
  <c r="AS451" i="12"/>
  <c r="AQ451" i="12"/>
  <c r="AS450" i="12"/>
  <c r="AQ450" i="12"/>
  <c r="AS449" i="12"/>
  <c r="AQ449" i="12"/>
  <c r="AS448" i="12"/>
  <c r="AQ448" i="12"/>
  <c r="AS447" i="12"/>
  <c r="AQ447" i="12"/>
  <c r="AS446" i="12"/>
  <c r="AQ446" i="12"/>
  <c r="AS445" i="12"/>
  <c r="AQ445" i="12"/>
  <c r="AS444" i="12"/>
  <c r="AQ444" i="12"/>
  <c r="AS443" i="12"/>
  <c r="AQ443" i="12"/>
  <c r="AS442" i="12"/>
  <c r="AQ442" i="12"/>
  <c r="AS441" i="12"/>
  <c r="AQ441" i="12"/>
  <c r="AS440" i="12"/>
  <c r="AQ440" i="12"/>
  <c r="AS438" i="12"/>
  <c r="AQ438" i="12"/>
  <c r="AS437" i="12"/>
  <c r="AQ437" i="12"/>
  <c r="AS436" i="12"/>
  <c r="AQ436" i="12"/>
  <c r="AS435" i="12"/>
  <c r="AQ435" i="12"/>
  <c r="AS434" i="12"/>
  <c r="AQ434" i="12"/>
  <c r="AS433" i="12"/>
  <c r="AQ433" i="12"/>
  <c r="AS432" i="12"/>
  <c r="AQ432" i="12"/>
  <c r="AS431" i="12"/>
  <c r="AQ431" i="12"/>
  <c r="AS430" i="12"/>
  <c r="AQ430" i="12"/>
  <c r="AS429" i="12"/>
  <c r="AQ429" i="12"/>
  <c r="AS428" i="12"/>
  <c r="AQ428" i="12"/>
  <c r="AS427" i="12"/>
  <c r="AQ427" i="12"/>
  <c r="AS425" i="12"/>
  <c r="AQ425" i="12"/>
  <c r="AS424" i="12"/>
  <c r="AQ424" i="12"/>
  <c r="AS423" i="12"/>
  <c r="AQ423" i="12"/>
  <c r="AS422" i="12"/>
  <c r="AQ422" i="12"/>
  <c r="AS421" i="12"/>
  <c r="AQ421" i="12"/>
  <c r="AS420" i="12"/>
  <c r="AQ420" i="12"/>
  <c r="AS419" i="12"/>
  <c r="AQ419" i="12"/>
  <c r="AS418" i="12"/>
  <c r="AQ418" i="12"/>
  <c r="AS417" i="12"/>
  <c r="AQ417" i="12"/>
  <c r="AS416" i="12"/>
  <c r="AQ416" i="12"/>
  <c r="AS415" i="12"/>
  <c r="AQ415" i="12"/>
  <c r="AS414" i="12"/>
  <c r="AQ414" i="12"/>
  <c r="AS412" i="12"/>
  <c r="AQ412" i="12"/>
  <c r="AS411" i="12"/>
  <c r="AQ411" i="12"/>
  <c r="AS410" i="12"/>
  <c r="AQ410" i="12"/>
  <c r="AS409" i="12"/>
  <c r="AQ409" i="12"/>
  <c r="AS408" i="12"/>
  <c r="AQ408" i="12"/>
  <c r="AS407" i="12"/>
  <c r="AQ407" i="12"/>
  <c r="AS406" i="12"/>
  <c r="AQ406" i="12"/>
  <c r="AS405" i="12"/>
  <c r="AQ405" i="12"/>
  <c r="AS404" i="12"/>
  <c r="AQ404" i="12"/>
  <c r="AS403" i="12"/>
  <c r="AQ403" i="12"/>
  <c r="AS402" i="12"/>
  <c r="AQ402" i="12"/>
  <c r="AS401" i="12"/>
  <c r="AQ401" i="12"/>
  <c r="AS400" i="12"/>
  <c r="AQ400" i="12"/>
  <c r="AS399" i="12"/>
  <c r="AQ399" i="12"/>
  <c r="AS398" i="12"/>
  <c r="AQ398" i="12"/>
  <c r="AS397" i="12"/>
  <c r="AQ397" i="12"/>
  <c r="AS396" i="12"/>
  <c r="AQ396" i="12"/>
  <c r="AS395" i="12"/>
  <c r="AQ395" i="12"/>
  <c r="AS394" i="12"/>
  <c r="AQ394" i="12"/>
  <c r="AS393" i="12"/>
  <c r="AQ393" i="12"/>
  <c r="AS392" i="12"/>
  <c r="AQ392" i="12"/>
  <c r="AS391" i="12"/>
  <c r="AQ391" i="12"/>
  <c r="AS389" i="12"/>
  <c r="AQ389" i="12"/>
  <c r="AS388" i="12"/>
  <c r="AQ388" i="12"/>
  <c r="AS387" i="12"/>
  <c r="AQ387" i="12"/>
  <c r="AS386" i="12"/>
  <c r="AQ386" i="12"/>
  <c r="AS385" i="12"/>
  <c r="AQ385" i="12"/>
  <c r="AS384" i="12"/>
  <c r="AQ384" i="12"/>
  <c r="AS383" i="12"/>
  <c r="AQ383" i="12"/>
  <c r="AS382" i="12"/>
  <c r="AQ382" i="12"/>
  <c r="AS381" i="12"/>
  <c r="AQ381" i="12"/>
  <c r="AS380" i="12"/>
  <c r="AQ380" i="12"/>
  <c r="AS379" i="12"/>
  <c r="AQ379" i="12"/>
  <c r="AS378" i="12"/>
  <c r="AQ378" i="12"/>
  <c r="AS377" i="12"/>
  <c r="AQ377" i="12"/>
  <c r="AS376" i="12"/>
  <c r="AQ376" i="12"/>
  <c r="AS375" i="12"/>
  <c r="AQ375" i="12"/>
  <c r="AS374" i="12"/>
  <c r="AQ374" i="12"/>
  <c r="AS373" i="12"/>
  <c r="AQ373" i="12"/>
  <c r="AS371" i="12"/>
  <c r="AQ371" i="12"/>
  <c r="AS370" i="12"/>
  <c r="AQ370" i="12"/>
  <c r="AS369" i="12"/>
  <c r="AQ369" i="12"/>
  <c r="AS368" i="12"/>
  <c r="AQ368" i="12"/>
  <c r="AS367" i="12"/>
  <c r="AQ367" i="12"/>
  <c r="AS366" i="12"/>
  <c r="AQ366" i="12"/>
  <c r="AS365" i="12"/>
  <c r="AQ365" i="12"/>
  <c r="AS364" i="12"/>
  <c r="AQ364" i="12"/>
  <c r="AS363" i="12"/>
  <c r="AQ363" i="12"/>
  <c r="AS362" i="12"/>
  <c r="AQ362" i="12"/>
  <c r="AS361" i="12"/>
  <c r="AQ361" i="12"/>
  <c r="AS360" i="12"/>
  <c r="AQ360" i="12"/>
  <c r="AS359" i="12"/>
  <c r="AQ359" i="12"/>
  <c r="AS358" i="12"/>
  <c r="AQ358" i="12"/>
  <c r="AS357" i="12"/>
  <c r="AQ357" i="12"/>
  <c r="AS356" i="12"/>
  <c r="AQ356" i="12"/>
  <c r="AS355" i="12"/>
  <c r="AQ355" i="12"/>
  <c r="AS354" i="12"/>
  <c r="AQ354" i="12"/>
  <c r="AS352" i="12"/>
  <c r="AQ352" i="12"/>
  <c r="AS351" i="12"/>
  <c r="AQ351" i="12"/>
  <c r="AS350" i="12"/>
  <c r="AQ350" i="12"/>
  <c r="AS349" i="12"/>
  <c r="AQ349" i="12"/>
  <c r="AS348" i="12"/>
  <c r="AQ348" i="12"/>
  <c r="AS347" i="12"/>
  <c r="AQ347" i="12"/>
  <c r="AS346" i="12"/>
  <c r="AQ346" i="12"/>
  <c r="AS345" i="12"/>
  <c r="AQ345" i="12"/>
  <c r="AS344" i="12"/>
  <c r="AQ344" i="12"/>
  <c r="AS343" i="12"/>
  <c r="AQ343" i="12"/>
  <c r="AS342" i="12"/>
  <c r="AQ342" i="12"/>
  <c r="AS341" i="12"/>
  <c r="AQ341" i="12"/>
  <c r="AS340" i="12"/>
  <c r="AQ340" i="12"/>
  <c r="AS339" i="12"/>
  <c r="AQ339" i="12"/>
  <c r="AS338" i="12"/>
  <c r="AQ338" i="12"/>
  <c r="AS337" i="12"/>
  <c r="AQ337" i="12"/>
  <c r="AS336" i="12"/>
  <c r="AQ336" i="12"/>
  <c r="AS335" i="12"/>
  <c r="AQ335" i="12"/>
  <c r="AS334" i="12"/>
  <c r="AQ334" i="12"/>
  <c r="AS333" i="12"/>
  <c r="AQ333" i="12"/>
  <c r="AS332" i="12"/>
  <c r="AQ332" i="12"/>
  <c r="AS331" i="12"/>
  <c r="AQ331" i="12"/>
  <c r="AS330" i="12"/>
  <c r="AQ330" i="12"/>
  <c r="AS329" i="12"/>
  <c r="AQ329" i="12"/>
  <c r="AS327" i="12"/>
  <c r="AQ327" i="12"/>
  <c r="AS326" i="12"/>
  <c r="AQ326" i="12"/>
  <c r="AS325" i="12"/>
  <c r="AQ325" i="12"/>
  <c r="AS324" i="12"/>
  <c r="AQ324" i="12"/>
  <c r="AS323" i="12"/>
  <c r="AQ323" i="12"/>
  <c r="AS322" i="12"/>
  <c r="AQ322" i="12"/>
  <c r="AS321" i="12"/>
  <c r="AQ321" i="12"/>
  <c r="AS320" i="12"/>
  <c r="AQ320" i="12"/>
  <c r="AS319" i="12"/>
  <c r="AQ319" i="12"/>
  <c r="AS318" i="12"/>
  <c r="AQ318" i="12"/>
  <c r="AS316" i="12"/>
  <c r="AQ316" i="12"/>
  <c r="AS315" i="12"/>
  <c r="AQ315" i="12"/>
  <c r="AS314" i="12"/>
  <c r="AQ314" i="12"/>
  <c r="AS313" i="12"/>
  <c r="AQ313" i="12"/>
  <c r="AS312" i="12"/>
  <c r="AQ312" i="12"/>
  <c r="AS311" i="12"/>
  <c r="AQ311" i="12"/>
  <c r="AS310" i="12"/>
  <c r="AQ310" i="12"/>
  <c r="AS309" i="12"/>
  <c r="AQ309" i="12"/>
  <c r="AS308" i="12"/>
  <c r="AQ308" i="12"/>
  <c r="AS307" i="12"/>
  <c r="AQ307" i="12"/>
  <c r="AS306" i="12"/>
  <c r="AQ306" i="12"/>
  <c r="AS305" i="12"/>
  <c r="AQ305" i="12"/>
  <c r="AS304" i="12"/>
  <c r="AQ304" i="12"/>
  <c r="AS303" i="12"/>
  <c r="AQ303" i="12"/>
  <c r="AS302" i="12"/>
  <c r="AQ302" i="12"/>
  <c r="AS300" i="12"/>
  <c r="AQ300" i="12"/>
  <c r="AS299" i="12"/>
  <c r="AQ299" i="12"/>
  <c r="AS298" i="12"/>
  <c r="AQ298" i="12"/>
  <c r="AS297" i="12"/>
  <c r="AQ297" i="12"/>
  <c r="AS296" i="12"/>
  <c r="AQ296" i="12"/>
  <c r="AS295" i="12"/>
  <c r="AQ295" i="12"/>
  <c r="AS294" i="12"/>
  <c r="AQ294" i="12"/>
  <c r="AS293" i="12"/>
  <c r="AQ293" i="12"/>
  <c r="AS292" i="12"/>
  <c r="AQ292" i="12"/>
  <c r="AS291" i="12"/>
  <c r="AQ291" i="12"/>
  <c r="AS289" i="12"/>
  <c r="AQ289" i="12"/>
  <c r="AS288" i="12"/>
  <c r="AQ288" i="12"/>
  <c r="AS287" i="12"/>
  <c r="AQ287" i="12"/>
  <c r="AS286" i="12"/>
  <c r="AQ286" i="12"/>
  <c r="AS285" i="12"/>
  <c r="AQ285" i="12"/>
  <c r="AS284" i="12"/>
  <c r="AQ284" i="12"/>
  <c r="AS283" i="12"/>
  <c r="AQ283" i="12"/>
  <c r="AS282" i="12"/>
  <c r="AQ282" i="12"/>
  <c r="AS281" i="12"/>
  <c r="AQ281" i="12"/>
  <c r="AS280" i="12"/>
  <c r="AQ280" i="12"/>
  <c r="AS279" i="12"/>
  <c r="AQ279" i="12"/>
  <c r="AS278" i="12"/>
  <c r="AQ278" i="12"/>
  <c r="AS277" i="12"/>
  <c r="AQ277" i="12"/>
  <c r="AS276" i="12"/>
  <c r="AQ276" i="12"/>
  <c r="AS275" i="12"/>
  <c r="AQ275" i="12"/>
  <c r="AS271" i="12"/>
  <c r="AQ271" i="12"/>
  <c r="AS270" i="12"/>
  <c r="AQ270" i="12"/>
  <c r="AS269" i="12"/>
  <c r="AQ269" i="12"/>
  <c r="AS268" i="12"/>
  <c r="AQ268" i="12"/>
  <c r="AS266" i="12"/>
  <c r="AQ266" i="12"/>
  <c r="AS265" i="12"/>
  <c r="AQ265" i="12"/>
  <c r="AS264" i="12"/>
  <c r="AQ264" i="12"/>
  <c r="AS263" i="12"/>
  <c r="AQ263" i="12"/>
  <c r="AS261" i="12"/>
  <c r="AQ261" i="12"/>
  <c r="AS260" i="12"/>
  <c r="AQ260" i="12"/>
  <c r="AS259" i="12"/>
  <c r="AQ259" i="12"/>
  <c r="AS258" i="12"/>
  <c r="AQ258" i="12"/>
  <c r="AS256" i="12"/>
  <c r="AQ256" i="12"/>
  <c r="AS255" i="12"/>
  <c r="AQ255" i="12"/>
  <c r="AS254" i="12"/>
  <c r="AQ254" i="12"/>
  <c r="AS253" i="12"/>
  <c r="AQ253" i="12"/>
  <c r="AS251" i="12"/>
  <c r="AQ251" i="12"/>
  <c r="AS250" i="12"/>
  <c r="AQ250" i="12"/>
  <c r="AS249" i="12"/>
  <c r="AQ249" i="12"/>
  <c r="AS248" i="12"/>
  <c r="AQ248" i="12"/>
  <c r="AS247" i="12"/>
  <c r="AQ247" i="12"/>
  <c r="AS246" i="12"/>
  <c r="AQ246" i="12"/>
  <c r="AS245" i="12"/>
  <c r="AQ245" i="12"/>
  <c r="AS243" i="12"/>
  <c r="AQ243" i="12"/>
  <c r="AS242" i="12"/>
  <c r="AQ242" i="12"/>
  <c r="AS241" i="12"/>
  <c r="AQ241" i="12"/>
  <c r="AS238" i="12"/>
  <c r="AQ238" i="12"/>
  <c r="AS237" i="12"/>
  <c r="AQ237" i="12"/>
  <c r="AS236" i="12"/>
  <c r="AQ236" i="12"/>
  <c r="AS234" i="12"/>
  <c r="AQ234" i="12"/>
  <c r="AS233" i="12"/>
  <c r="AQ233" i="12"/>
  <c r="AS232" i="12"/>
  <c r="AQ232" i="12"/>
  <c r="AS230" i="12"/>
  <c r="AQ230" i="12"/>
  <c r="AS229" i="12"/>
  <c r="AQ229" i="12"/>
  <c r="AS228" i="12"/>
  <c r="AQ228" i="12"/>
  <c r="AS220" i="12"/>
  <c r="AQ220" i="12"/>
  <c r="AS219" i="12"/>
  <c r="AQ219" i="12"/>
  <c r="AS218" i="12"/>
  <c r="AQ218" i="12"/>
  <c r="AS217" i="12"/>
  <c r="AQ217" i="12"/>
  <c r="AS216" i="12"/>
  <c r="AQ216" i="12"/>
  <c r="AS215" i="12"/>
  <c r="AQ215" i="12"/>
  <c r="AS214" i="12"/>
  <c r="AP214" i="12"/>
  <c r="AQ214" i="12" s="1"/>
  <c r="AS213" i="12"/>
  <c r="AP213" i="12"/>
  <c r="AQ213" i="12" s="1"/>
  <c r="AS212" i="12"/>
  <c r="AP212" i="12"/>
  <c r="AQ212" i="12" s="1"/>
  <c r="AS211" i="12"/>
  <c r="AP211" i="12"/>
  <c r="AQ211" i="12" s="1"/>
  <c r="AS210" i="12"/>
  <c r="AQ210" i="12"/>
  <c r="AS209" i="12"/>
  <c r="AQ209" i="12"/>
  <c r="AS208" i="12"/>
  <c r="AQ208" i="12"/>
  <c r="AS207" i="12"/>
  <c r="AQ207" i="12"/>
  <c r="AS206" i="12"/>
  <c r="AQ206" i="12"/>
  <c r="AS202" i="12"/>
  <c r="AQ202" i="12"/>
  <c r="AS201" i="12"/>
  <c r="AQ201" i="12"/>
  <c r="AS200" i="12"/>
  <c r="AQ200" i="12"/>
  <c r="AS199" i="12"/>
  <c r="AQ199" i="12"/>
  <c r="AS198" i="12"/>
  <c r="AQ198" i="12"/>
  <c r="AS197" i="12"/>
  <c r="AQ197" i="12"/>
  <c r="AS196" i="12"/>
  <c r="AQ196" i="12"/>
  <c r="AS195" i="12"/>
  <c r="AQ195" i="12"/>
  <c r="AS194" i="12"/>
  <c r="AQ194" i="12"/>
  <c r="AS193" i="12"/>
  <c r="AQ193" i="12"/>
  <c r="AS192" i="12"/>
  <c r="AQ192" i="12"/>
  <c r="AS191" i="12"/>
  <c r="AQ191" i="12"/>
  <c r="AS190" i="12"/>
  <c r="AQ190" i="12"/>
  <c r="AS189" i="12"/>
  <c r="AQ189" i="12"/>
  <c r="AS188" i="12"/>
  <c r="AQ188" i="12"/>
  <c r="AS187" i="12"/>
  <c r="AQ187" i="12"/>
  <c r="AS186" i="12"/>
  <c r="AQ186" i="12"/>
  <c r="AS185" i="12"/>
  <c r="AQ185" i="12"/>
  <c r="AS184" i="12"/>
  <c r="AQ184" i="12"/>
  <c r="AS183" i="12"/>
  <c r="AQ183" i="12"/>
  <c r="AS182" i="12"/>
  <c r="AQ182" i="12"/>
  <c r="AS181" i="12"/>
  <c r="AQ181" i="12"/>
  <c r="AS179" i="12"/>
  <c r="AQ179" i="12"/>
  <c r="AS178" i="12"/>
  <c r="AQ178" i="12"/>
  <c r="AS177" i="12"/>
  <c r="AQ177" i="12"/>
  <c r="AS176" i="12"/>
  <c r="AQ176" i="12"/>
  <c r="AS175" i="12"/>
  <c r="AQ175" i="12"/>
  <c r="AS174" i="12"/>
  <c r="AQ174" i="12"/>
  <c r="AS173" i="12"/>
  <c r="AQ173" i="12"/>
  <c r="AS172" i="12"/>
  <c r="AQ172" i="12"/>
  <c r="AS171" i="12"/>
  <c r="AQ171" i="12"/>
  <c r="AS170" i="12"/>
  <c r="AQ170" i="12"/>
  <c r="AS169" i="12"/>
  <c r="AQ169" i="12"/>
  <c r="AS167" i="12"/>
  <c r="AQ167" i="12"/>
  <c r="AS166" i="12"/>
  <c r="AQ166" i="12"/>
  <c r="AS165" i="12"/>
  <c r="AQ165" i="12"/>
  <c r="AS164" i="12"/>
  <c r="AQ164" i="12"/>
  <c r="AS163" i="12"/>
  <c r="AQ163" i="12"/>
  <c r="AS162" i="12"/>
  <c r="AQ162" i="12"/>
  <c r="AS161" i="12"/>
  <c r="AQ161" i="12"/>
  <c r="AS160" i="12"/>
  <c r="AQ160" i="12"/>
  <c r="AS159" i="12"/>
  <c r="AQ159" i="12"/>
  <c r="AS158" i="12"/>
  <c r="AQ158" i="12"/>
  <c r="AS157" i="12"/>
  <c r="AQ157" i="12"/>
  <c r="AS156" i="12"/>
  <c r="AQ156" i="12"/>
  <c r="AS155" i="12"/>
  <c r="AQ155" i="12"/>
  <c r="AS154" i="12"/>
  <c r="AQ154" i="12"/>
  <c r="AS152" i="12"/>
  <c r="AQ152" i="12"/>
  <c r="AS151" i="12"/>
  <c r="AQ151" i="12"/>
  <c r="AS150" i="12"/>
  <c r="AQ150" i="12"/>
  <c r="AS149" i="12"/>
  <c r="AQ149" i="12"/>
  <c r="AS148" i="12"/>
  <c r="AQ148" i="12"/>
  <c r="AS147" i="12"/>
  <c r="AQ147" i="12"/>
  <c r="AS146" i="12"/>
  <c r="AQ146" i="12"/>
  <c r="AS145" i="12"/>
  <c r="AQ145" i="12"/>
  <c r="AS144" i="12"/>
  <c r="AQ144" i="12"/>
  <c r="AS143" i="12"/>
  <c r="AQ143" i="12"/>
  <c r="AS142" i="12"/>
  <c r="AQ142" i="12"/>
  <c r="AS141" i="12"/>
  <c r="AQ141" i="12"/>
  <c r="AS140" i="12"/>
  <c r="AQ140" i="12"/>
  <c r="AS138" i="12"/>
  <c r="AQ138" i="12"/>
  <c r="AS137" i="12"/>
  <c r="AQ137" i="12"/>
  <c r="AS136" i="12"/>
  <c r="AQ136" i="12"/>
  <c r="AS135" i="12"/>
  <c r="AQ135" i="12"/>
  <c r="AS134" i="12"/>
  <c r="AQ134" i="12"/>
  <c r="AS133" i="12"/>
  <c r="AQ133" i="12"/>
  <c r="AS132" i="12"/>
  <c r="AQ132" i="12"/>
  <c r="AS131" i="12"/>
  <c r="AQ131" i="12"/>
  <c r="AS130" i="12"/>
  <c r="AQ130" i="12"/>
  <c r="AS129" i="12"/>
  <c r="AQ129" i="12"/>
  <c r="AS128" i="12"/>
  <c r="AQ128" i="12"/>
  <c r="AS127" i="12"/>
  <c r="AQ127" i="12"/>
  <c r="AS126" i="12"/>
  <c r="AQ126" i="12"/>
  <c r="AS125" i="12"/>
  <c r="AQ125" i="12"/>
  <c r="AS124" i="12"/>
  <c r="AQ124" i="12"/>
  <c r="AS123" i="12"/>
  <c r="AQ123" i="12"/>
  <c r="AS122" i="12"/>
  <c r="AQ122" i="12"/>
  <c r="AS120" i="12"/>
  <c r="AQ120" i="12"/>
  <c r="AS119" i="12"/>
  <c r="AQ119" i="12"/>
  <c r="AS118" i="12"/>
  <c r="AQ118" i="12"/>
  <c r="AS117" i="12"/>
  <c r="AQ117" i="12"/>
  <c r="AS116" i="12"/>
  <c r="AQ116" i="12"/>
  <c r="AS115" i="12"/>
  <c r="AQ115" i="12"/>
  <c r="AS114" i="12"/>
  <c r="AQ114" i="12"/>
  <c r="AS113" i="12"/>
  <c r="AQ113" i="12"/>
  <c r="AS112" i="12"/>
  <c r="AQ112" i="12"/>
  <c r="AS111" i="12"/>
  <c r="AQ111" i="12"/>
  <c r="AS110" i="12"/>
  <c r="AQ110" i="12"/>
  <c r="AS108" i="12"/>
  <c r="AQ108" i="12"/>
  <c r="AS107" i="12"/>
  <c r="AQ107" i="12"/>
  <c r="AS106" i="12"/>
  <c r="AQ106" i="12"/>
  <c r="AS105" i="12"/>
  <c r="AQ105" i="12"/>
  <c r="AS104" i="12"/>
  <c r="AQ104" i="12"/>
  <c r="AS103" i="12"/>
  <c r="AQ103" i="12"/>
  <c r="AS102" i="12"/>
  <c r="AQ102" i="12"/>
  <c r="AS101" i="12"/>
  <c r="AQ101" i="12"/>
  <c r="AS100" i="12"/>
  <c r="AQ100" i="12"/>
  <c r="AS99" i="12"/>
  <c r="AQ99" i="12"/>
  <c r="AS98" i="12"/>
  <c r="AQ98" i="12"/>
  <c r="AS97" i="12"/>
  <c r="AQ97" i="12"/>
  <c r="AS96" i="12"/>
  <c r="AQ96" i="12"/>
  <c r="AS94" i="12"/>
  <c r="AQ94" i="12"/>
  <c r="AS93" i="12"/>
  <c r="AQ93" i="12"/>
  <c r="AS92" i="12"/>
  <c r="AQ92" i="12"/>
  <c r="AS91" i="12"/>
  <c r="AQ91" i="12"/>
  <c r="AS90" i="12"/>
  <c r="AQ90" i="12"/>
  <c r="AS89" i="12"/>
  <c r="AQ89" i="12"/>
  <c r="AS88" i="12"/>
  <c r="AQ88" i="12"/>
  <c r="AS87" i="12"/>
  <c r="AQ87" i="12"/>
  <c r="AS86" i="12"/>
  <c r="AQ86" i="12"/>
  <c r="AS85" i="12"/>
  <c r="AQ85" i="12"/>
  <c r="AS84" i="12"/>
  <c r="AQ84" i="12"/>
  <c r="AS83" i="12"/>
  <c r="AQ83" i="12"/>
  <c r="AS82" i="12"/>
  <c r="AQ82" i="12"/>
  <c r="AS81" i="12"/>
  <c r="AQ81" i="12"/>
  <c r="AS80" i="12"/>
  <c r="AQ80" i="12"/>
  <c r="AS79" i="12"/>
  <c r="AQ79" i="12"/>
  <c r="AS78" i="12"/>
  <c r="AQ78" i="12"/>
  <c r="AS77" i="12"/>
  <c r="AQ77" i="12"/>
  <c r="AS76" i="12"/>
  <c r="AQ76" i="12"/>
  <c r="AS75" i="12"/>
  <c r="AQ75" i="12"/>
  <c r="AS74" i="12"/>
  <c r="AQ74" i="12"/>
  <c r="AS73" i="12"/>
  <c r="AQ73" i="12"/>
  <c r="AS72" i="12"/>
  <c r="AP72" i="12"/>
  <c r="AQ72" i="12" s="1"/>
  <c r="AS71" i="12"/>
  <c r="AQ71" i="12"/>
  <c r="AS70" i="12"/>
  <c r="AQ70" i="12"/>
  <c r="AS65" i="12"/>
  <c r="AQ65" i="12"/>
  <c r="AS64" i="12"/>
  <c r="AQ64" i="12"/>
  <c r="AS63" i="12"/>
  <c r="AQ63" i="12"/>
  <c r="AS62" i="12"/>
  <c r="AQ62" i="12"/>
  <c r="AS61" i="12"/>
  <c r="AQ61" i="12"/>
  <c r="AS60" i="12"/>
  <c r="AQ60" i="12"/>
  <c r="AS59" i="12"/>
  <c r="AQ59" i="12"/>
  <c r="AS56" i="12"/>
  <c r="AQ56" i="12"/>
  <c r="AS55" i="12"/>
  <c r="AQ55" i="12"/>
  <c r="AS54" i="12"/>
  <c r="AQ54" i="12"/>
  <c r="AS53" i="12"/>
  <c r="AQ53" i="12"/>
  <c r="AS52" i="12"/>
  <c r="AQ52" i="12"/>
  <c r="AS51" i="12"/>
  <c r="AQ51" i="12"/>
  <c r="AS50" i="12"/>
  <c r="AQ50" i="12"/>
  <c r="AS49" i="12"/>
  <c r="AQ49" i="12"/>
  <c r="AS48" i="12"/>
  <c r="AQ48" i="12"/>
  <c r="AS47" i="12"/>
  <c r="AQ47" i="12"/>
  <c r="AS46" i="12"/>
  <c r="AQ46" i="12"/>
  <c r="AS45" i="12"/>
  <c r="AQ45" i="12"/>
  <c r="AS44" i="12"/>
  <c r="AQ44" i="12"/>
  <c r="AS43" i="12"/>
  <c r="AQ43" i="12"/>
  <c r="AS41" i="12"/>
  <c r="AQ41" i="12"/>
  <c r="AS40" i="12"/>
  <c r="AS39" i="12"/>
  <c r="AQ39" i="12"/>
  <c r="AS38" i="12"/>
  <c r="AQ38" i="12"/>
  <c r="AS37" i="12"/>
  <c r="AQ37" i="12"/>
  <c r="AS36" i="12"/>
  <c r="AQ36" i="12"/>
  <c r="AS35" i="12"/>
  <c r="AQ35" i="12"/>
  <c r="AS34" i="12"/>
  <c r="AQ34" i="12"/>
  <c r="AS33" i="12"/>
  <c r="AQ33" i="12"/>
  <c r="AS32" i="12"/>
  <c r="AQ32" i="12"/>
  <c r="AS31" i="12"/>
  <c r="AQ31" i="12"/>
  <c r="AS30" i="12"/>
  <c r="AQ30" i="12"/>
  <c r="AS29" i="12"/>
  <c r="AQ29" i="12"/>
  <c r="AS28" i="12"/>
  <c r="AQ28" i="12"/>
  <c r="AS27" i="12"/>
  <c r="AS26" i="12"/>
  <c r="AQ26" i="12"/>
  <c r="AS25" i="12"/>
  <c r="AQ25" i="12"/>
  <c r="AS24" i="12"/>
  <c r="AQ24" i="12"/>
  <c r="AS23" i="12"/>
  <c r="AQ23" i="12"/>
  <c r="AS22" i="12"/>
  <c r="AQ22" i="12"/>
  <c r="AS21" i="12"/>
  <c r="AQ21" i="12"/>
  <c r="AS20" i="12"/>
  <c r="AQ20" i="12"/>
  <c r="AS19" i="12"/>
  <c r="AQ19" i="12"/>
  <c r="AS18" i="12"/>
  <c r="AQ18" i="12"/>
  <c r="AS17" i="12"/>
  <c r="AQ17" i="12"/>
  <c r="AS16" i="12"/>
  <c r="AS15" i="12"/>
  <c r="AQ15" i="12"/>
  <c r="AS14" i="12"/>
  <c r="AQ14" i="12"/>
  <c r="AS13" i="12"/>
  <c r="AQ13" i="12"/>
  <c r="AS12" i="12"/>
  <c r="AQ12" i="12"/>
  <c r="AS11" i="12"/>
  <c r="AQ11" i="12"/>
  <c r="AT668" i="12" l="1"/>
  <c r="AZ188" i="12"/>
  <c r="AZ215" i="12"/>
  <c r="AZ261" i="12"/>
  <c r="AZ299" i="12"/>
  <c r="AZ409" i="12"/>
  <c r="AZ427" i="12"/>
  <c r="AZ21" i="12"/>
  <c r="AZ63" i="12"/>
  <c r="AZ83" i="12"/>
  <c r="AZ91" i="12"/>
  <c r="AZ106" i="12"/>
  <c r="AZ193" i="12"/>
  <c r="AZ212" i="12"/>
  <c r="AZ220" i="12"/>
  <c r="AZ258" i="12"/>
  <c r="AZ268" i="12"/>
  <c r="AZ279" i="12"/>
  <c r="AZ347" i="12"/>
  <c r="AZ356" i="12"/>
  <c r="AZ423" i="12"/>
  <c r="AZ457" i="12"/>
  <c r="AZ474" i="12"/>
  <c r="AZ482" i="12"/>
  <c r="AZ184" i="12"/>
  <c r="AZ211" i="12"/>
  <c r="AZ256" i="12"/>
  <c r="AZ266" i="12"/>
  <c r="AZ278" i="12"/>
  <c r="AZ304" i="12"/>
  <c r="AZ414" i="12"/>
  <c r="AZ440" i="12"/>
  <c r="AZ527" i="12"/>
  <c r="AZ541" i="12"/>
  <c r="AZ600" i="12"/>
  <c r="AZ705" i="12"/>
  <c r="AZ711" i="12"/>
  <c r="AZ717" i="12"/>
  <c r="AZ720" i="12"/>
  <c r="AT680" i="12"/>
  <c r="AZ17" i="12"/>
  <c r="AZ71" i="12"/>
  <c r="AZ87" i="12"/>
  <c r="AZ102" i="12"/>
  <c r="AZ117" i="12"/>
  <c r="AZ164" i="12"/>
  <c r="AZ181" i="12"/>
  <c r="AZ208" i="12"/>
  <c r="AZ263" i="12"/>
  <c r="AZ275" i="12"/>
  <c r="AZ300" i="12"/>
  <c r="AZ326" i="12"/>
  <c r="AZ351" i="12"/>
  <c r="AZ428" i="12"/>
  <c r="AZ462" i="12"/>
  <c r="AZ470" i="12"/>
  <c r="AZ522" i="12"/>
  <c r="AZ532" i="12"/>
  <c r="AZ545" i="12"/>
  <c r="AZ555" i="12"/>
  <c r="AZ622" i="12"/>
  <c r="AZ729" i="12"/>
  <c r="AZ755" i="12"/>
  <c r="AZ736" i="12"/>
  <c r="AZ381" i="12"/>
  <c r="AZ394" i="12"/>
  <c r="AZ406" i="12"/>
  <c r="AT355" i="12"/>
  <c r="AT363" i="12"/>
  <c r="AT371" i="12"/>
  <c r="AZ11" i="12"/>
  <c r="AT128" i="12"/>
  <c r="AT174" i="12"/>
  <c r="AT191" i="12"/>
  <c r="AT199" i="12"/>
  <c r="AT255" i="12"/>
  <c r="AT265" i="12"/>
  <c r="AT311" i="12"/>
  <c r="AT392" i="12"/>
  <c r="AT396" i="12"/>
  <c r="AT412" i="12"/>
  <c r="AT443" i="12"/>
  <c r="AT493" i="12"/>
  <c r="AT565" i="12"/>
  <c r="AT644" i="12"/>
  <c r="AZ461" i="12"/>
  <c r="AZ465" i="12"/>
  <c r="AZ481" i="12"/>
  <c r="AZ485" i="12"/>
  <c r="AZ489" i="12"/>
  <c r="AZ509" i="12"/>
  <c r="AZ513" i="12"/>
  <c r="AZ520" i="12"/>
  <c r="AZ525" i="12"/>
  <c r="AZ582" i="12"/>
  <c r="AZ586" i="12"/>
  <c r="AZ599" i="12"/>
  <c r="AZ603" i="12"/>
  <c r="AZ633" i="12"/>
  <c r="AZ641" i="12"/>
  <c r="AZ649" i="12"/>
  <c r="AZ673" i="12"/>
  <c r="AZ677" i="12"/>
  <c r="AZ681" i="12"/>
  <c r="AZ723" i="12"/>
  <c r="AZ728" i="12"/>
  <c r="AZ732" i="12"/>
  <c r="AZ315" i="12"/>
  <c r="AZ321" i="12"/>
  <c r="AZ325" i="12"/>
  <c r="AZ371" i="12"/>
  <c r="AZ554" i="12"/>
  <c r="AZ14" i="12"/>
  <c r="AZ18" i="12"/>
  <c r="AZ26" i="12"/>
  <c r="AZ50" i="12"/>
  <c r="AZ54" i="12"/>
  <c r="AZ72" i="12"/>
  <c r="AZ88" i="12"/>
  <c r="AZ97" i="12"/>
  <c r="AZ131" i="12"/>
  <c r="AZ150" i="12"/>
  <c r="AZ165" i="12"/>
  <c r="AZ170" i="12"/>
  <c r="AZ177" i="12"/>
  <c r="AZ182" i="12"/>
  <c r="AZ202" i="12"/>
  <c r="AZ213" i="12"/>
  <c r="AZ245" i="12"/>
  <c r="AZ249" i="12"/>
  <c r="AZ254" i="12"/>
  <c r="AZ264" i="12"/>
  <c r="AZ269" i="12"/>
  <c r="AZ276" i="12"/>
  <c r="AZ280" i="12"/>
  <c r="AZ319" i="12"/>
  <c r="AZ336" i="12"/>
  <c r="AZ348" i="12"/>
  <c r="AZ352" i="12"/>
  <c r="AZ357" i="12"/>
  <c r="AZ365" i="12"/>
  <c r="AZ369" i="12"/>
  <c r="AZ374" i="12"/>
  <c r="AZ386" i="12"/>
  <c r="AZ395" i="12"/>
  <c r="AZ399" i="12"/>
  <c r="AZ407" i="12"/>
  <c r="AZ424" i="12"/>
  <c r="AZ446" i="12"/>
  <c r="AZ450" i="12"/>
  <c r="AZ458" i="12"/>
  <c r="AZ475" i="12"/>
  <c r="AZ487" i="12"/>
  <c r="AZ496" i="12"/>
  <c r="AZ501" i="12"/>
  <c r="AZ507" i="12"/>
  <c r="AZ518" i="12"/>
  <c r="AZ529" i="12"/>
  <c r="AZ542" i="12"/>
  <c r="AZ546" i="12"/>
  <c r="AZ556" i="12"/>
  <c r="AZ560" i="12"/>
  <c r="AZ572" i="12"/>
  <c r="AZ576" i="12"/>
  <c r="AZ588" i="12"/>
  <c r="AZ592" i="12"/>
  <c r="AZ605" i="12"/>
  <c r="AZ609" i="12"/>
  <c r="AZ613" i="12"/>
  <c r="AZ623" i="12"/>
  <c r="AZ627" i="12"/>
  <c r="AZ635" i="12"/>
  <c r="AZ643" i="12"/>
  <c r="AZ651" i="12"/>
  <c r="AZ655" i="12"/>
  <c r="AZ659" i="12"/>
  <c r="AZ663" i="12"/>
  <c r="AZ667" i="12"/>
  <c r="AZ671" i="12"/>
  <c r="AZ688" i="12"/>
  <c r="AZ712" i="12"/>
  <c r="AZ714" i="12"/>
  <c r="AZ718" i="12"/>
  <c r="AZ721" i="12"/>
  <c r="AZ749" i="12"/>
  <c r="AT59" i="12"/>
  <c r="AT423" i="12"/>
  <c r="AT462" i="12"/>
  <c r="AT500" i="12"/>
  <c r="AT527" i="12"/>
  <c r="AT571" i="12"/>
  <c r="AZ668" i="12"/>
  <c r="AZ685" i="12"/>
  <c r="AZ715" i="12"/>
  <c r="AZ719" i="12"/>
  <c r="AT173" i="12"/>
  <c r="AT374" i="12"/>
  <c r="AZ62" i="12"/>
  <c r="AZ70" i="12"/>
  <c r="AZ78" i="12"/>
  <c r="AZ82" i="12"/>
  <c r="AZ90" i="12"/>
  <c r="AZ94" i="12"/>
  <c r="AZ101" i="12"/>
  <c r="AZ105" i="12"/>
  <c r="AZ110" i="12"/>
  <c r="AZ120" i="12"/>
  <c r="AZ125" i="12"/>
  <c r="AZ133" i="12"/>
  <c r="AZ137" i="12"/>
  <c r="AZ142" i="12"/>
  <c r="AZ148" i="12"/>
  <c r="AZ163" i="12"/>
  <c r="AZ167" i="12"/>
  <c r="AZ49" i="12"/>
  <c r="AZ490" i="12"/>
  <c r="AT122" i="12"/>
  <c r="AT161" i="12"/>
  <c r="AT165" i="12"/>
  <c r="AZ604" i="12"/>
  <c r="AZ616" i="12"/>
  <c r="AT18" i="12"/>
  <c r="AT26" i="12"/>
  <c r="AT52" i="12"/>
  <c r="AZ140" i="12"/>
  <c r="AZ302" i="12"/>
  <c r="AZ686" i="12"/>
  <c r="AZ704" i="12"/>
  <c r="AZ179" i="12"/>
  <c r="AZ247" i="12"/>
  <c r="AZ251" i="12"/>
  <c r="AZ384" i="12"/>
  <c r="AZ570" i="12"/>
  <c r="AT516" i="12"/>
  <c r="AZ243" i="12"/>
  <c r="AZ253" i="12"/>
  <c r="AZ436" i="12"/>
  <c r="AZ445" i="12"/>
  <c r="AZ608" i="12"/>
  <c r="AT498" i="12"/>
  <c r="AZ453" i="12"/>
  <c r="AT611" i="12"/>
  <c r="AZ233" i="12"/>
  <c r="AT11" i="12"/>
  <c r="AT164" i="12"/>
  <c r="AT351" i="12"/>
  <c r="AT705" i="12"/>
  <c r="AT729" i="12"/>
  <c r="AZ27" i="12"/>
  <c r="AZ31" i="12"/>
  <c r="AZ39" i="12"/>
  <c r="AZ47" i="12"/>
  <c r="AZ51" i="12"/>
  <c r="AZ55" i="12"/>
  <c r="AZ61" i="12"/>
  <c r="AZ104" i="12"/>
  <c r="AZ108" i="12"/>
  <c r="AZ115" i="12"/>
  <c r="AZ119" i="12"/>
  <c r="AZ124" i="12"/>
  <c r="AZ128" i="12"/>
  <c r="AZ136" i="12"/>
  <c r="AZ141" i="12"/>
  <c r="AZ147" i="12"/>
  <c r="AZ158" i="12"/>
  <c r="AZ174" i="12"/>
  <c r="AZ183" i="12"/>
  <c r="AZ191" i="12"/>
  <c r="AZ199" i="12"/>
  <c r="AZ218" i="12"/>
  <c r="AZ234" i="12"/>
  <c r="AZ241" i="12"/>
  <c r="AZ246" i="12"/>
  <c r="AZ260" i="12"/>
  <c r="AZ289" i="12"/>
  <c r="AZ303" i="12"/>
  <c r="AZ307" i="12"/>
  <c r="AZ324" i="12"/>
  <c r="AZ329" i="12"/>
  <c r="AZ337" i="12"/>
  <c r="AZ354" i="12"/>
  <c r="AZ366" i="12"/>
  <c r="AZ370" i="12"/>
  <c r="AZ375" i="12"/>
  <c r="AZ383" i="12"/>
  <c r="AZ387" i="12"/>
  <c r="AZ392" i="12"/>
  <c r="AZ404" i="12"/>
  <c r="AZ425" i="12"/>
  <c r="AZ434" i="12"/>
  <c r="AZ443" i="12"/>
  <c r="AZ488" i="12"/>
  <c r="AZ493" i="12"/>
  <c r="AZ497" i="12"/>
  <c r="AZ503" i="12"/>
  <c r="AZ508" i="12"/>
  <c r="AZ516" i="12"/>
  <c r="AZ519" i="12"/>
  <c r="AZ539" i="12"/>
  <c r="AZ543" i="12"/>
  <c r="AZ549" i="12"/>
  <c r="AZ561" i="12"/>
  <c r="AZ577" i="12"/>
  <c r="AZ581" i="12"/>
  <c r="AZ597" i="12"/>
  <c r="AZ628" i="12"/>
  <c r="AZ632" i="12"/>
  <c r="AZ644" i="12"/>
  <c r="AZ656" i="12"/>
  <c r="AZ725" i="12"/>
  <c r="AZ727" i="12"/>
  <c r="AZ752" i="12"/>
  <c r="AT12" i="12"/>
  <c r="AT29" i="12"/>
  <c r="AT37" i="12"/>
  <c r="AT259" i="12"/>
  <c r="AT302" i="12"/>
  <c r="AT450" i="12"/>
  <c r="AT643" i="12"/>
  <c r="AT702" i="12"/>
  <c r="AZ20" i="12"/>
  <c r="AZ24" i="12"/>
  <c r="AZ28" i="12"/>
  <c r="AZ32" i="12"/>
  <c r="AZ36" i="12"/>
  <c r="AZ40" i="12"/>
  <c r="AZ44" i="12"/>
  <c r="AZ56" i="12"/>
  <c r="AT44" i="12"/>
  <c r="AT219" i="12"/>
  <c r="AT230" i="12"/>
  <c r="AT242" i="12"/>
  <c r="AT271" i="12"/>
  <c r="AT291" i="12"/>
  <c r="AT299" i="12"/>
  <c r="AT316" i="12"/>
  <c r="AT425" i="12"/>
  <c r="AZ45" i="12"/>
  <c r="AZ349" i="12"/>
  <c r="AZ421" i="12"/>
  <c r="AZ691" i="12"/>
  <c r="AT211" i="12"/>
  <c r="AZ295" i="12"/>
  <c r="AZ700" i="12"/>
  <c r="AT138" i="12"/>
  <c r="AT212" i="12"/>
  <c r="AT258" i="12"/>
  <c r="AT275" i="12"/>
  <c r="AT300" i="12"/>
  <c r="AT305" i="12"/>
  <c r="AT318" i="12"/>
  <c r="AT326" i="12"/>
  <c r="AT331" i="12"/>
  <c r="AT343" i="12"/>
  <c r="AT456" i="12"/>
  <c r="AZ702" i="12"/>
  <c r="AT661" i="12"/>
  <c r="AZ38" i="12"/>
  <c r="AZ175" i="12"/>
  <c r="AZ322" i="12"/>
  <c r="AZ566" i="12"/>
  <c r="AT54" i="12"/>
  <c r="AZ43" i="12"/>
  <c r="AZ478" i="12"/>
  <c r="AZ594" i="12"/>
  <c r="AZ698" i="12"/>
  <c r="AT395" i="12"/>
  <c r="AZ81" i="12"/>
  <c r="AZ98" i="12"/>
  <c r="AZ515" i="12"/>
  <c r="AZ551" i="12"/>
  <c r="AZ571" i="12"/>
  <c r="AZ583" i="12"/>
  <c r="AZ587" i="12"/>
  <c r="AT628" i="12"/>
  <c r="AZ699" i="12"/>
  <c r="AT441" i="12"/>
  <c r="AT587" i="12"/>
  <c r="AT604" i="12"/>
  <c r="AT616" i="12"/>
  <c r="AZ74" i="12"/>
  <c r="AZ197" i="12"/>
  <c r="AZ255" i="12"/>
  <c r="AZ288" i="12"/>
  <c r="AZ318" i="12"/>
  <c r="AZ573" i="12"/>
  <c r="AZ612" i="12"/>
  <c r="AZ645" i="12"/>
  <c r="AZ734" i="12"/>
  <c r="AT74" i="12"/>
  <c r="AT90" i="12"/>
  <c r="AT99" i="12"/>
  <c r="AT120" i="12"/>
  <c r="AT148" i="12"/>
  <c r="AT157" i="12"/>
  <c r="AT167" i="12"/>
  <c r="AT184" i="12"/>
  <c r="AT454" i="12"/>
  <c r="AT479" i="12"/>
  <c r="AT518" i="12"/>
  <c r="AT576" i="12"/>
  <c r="AT627" i="12"/>
  <c r="AZ15" i="12"/>
  <c r="AZ19" i="12"/>
  <c r="AZ34" i="12"/>
  <c r="AZ46" i="12"/>
  <c r="AZ86" i="12"/>
  <c r="AZ99" i="12"/>
  <c r="AZ113" i="12"/>
  <c r="AZ132" i="12"/>
  <c r="AZ146" i="12"/>
  <c r="AZ160" i="12"/>
  <c r="AZ172" i="12"/>
  <c r="AZ178" i="12"/>
  <c r="AZ198" i="12"/>
  <c r="AZ219" i="12"/>
  <c r="AZ230" i="12"/>
  <c r="AZ236" i="12"/>
  <c r="AZ242" i="12"/>
  <c r="AZ265" i="12"/>
  <c r="AZ270" i="12"/>
  <c r="AZ277" i="12"/>
  <c r="AZ410" i="12"/>
  <c r="AZ451" i="12"/>
  <c r="AZ484" i="12"/>
  <c r="AZ523" i="12"/>
  <c r="AZ642" i="12"/>
  <c r="AZ650" i="12"/>
  <c r="AZ654" i="12"/>
  <c r="AZ658" i="12"/>
  <c r="AZ662" i="12"/>
  <c r="AZ666" i="12"/>
  <c r="AZ670" i="12"/>
  <c r="AZ682" i="12"/>
  <c r="AZ687" i="12"/>
  <c r="AZ716" i="12"/>
  <c r="AZ730" i="12"/>
  <c r="AZ116" i="12"/>
  <c r="AZ155" i="12"/>
  <c r="AZ161" i="12"/>
  <c r="AZ344" i="12"/>
  <c r="AZ391" i="12"/>
  <c r="AZ552" i="12"/>
  <c r="AZ567" i="12"/>
  <c r="AZ731" i="12"/>
  <c r="AT220" i="12"/>
  <c r="AZ16" i="12"/>
  <c r="AZ122" i="12"/>
  <c r="AT190" i="12"/>
  <c r="AT198" i="12"/>
  <c r="AT356" i="12"/>
  <c r="AT368" i="12"/>
  <c r="AT607" i="12"/>
  <c r="AT727" i="12"/>
  <c r="AZ76" i="12"/>
  <c r="AZ130" i="12"/>
  <c r="AZ144" i="12"/>
  <c r="AZ162" i="12"/>
  <c r="AZ176" i="12"/>
  <c r="AZ333" i="12"/>
  <c r="AT21" i="12"/>
  <c r="AT344" i="12"/>
  <c r="AT641" i="12"/>
  <c r="AT645" i="12"/>
  <c r="AT649" i="12"/>
  <c r="AT657" i="12"/>
  <c r="AT669" i="12"/>
  <c r="AT681" i="12"/>
  <c r="AZ65" i="12"/>
  <c r="AZ73" i="12"/>
  <c r="AZ77" i="12"/>
  <c r="AZ85" i="12"/>
  <c r="AZ89" i="12"/>
  <c r="AZ93" i="12"/>
  <c r="AZ103" i="12"/>
  <c r="AZ114" i="12"/>
  <c r="AZ127" i="12"/>
  <c r="AZ152" i="12"/>
  <c r="AZ157" i="12"/>
  <c r="AZ166" i="12"/>
  <c r="AZ185" i="12"/>
  <c r="AZ207" i="12"/>
  <c r="AZ214" i="12"/>
  <c r="AZ259" i="12"/>
  <c r="AZ292" i="12"/>
  <c r="AZ316" i="12"/>
  <c r="AZ330" i="12"/>
  <c r="AZ334" i="12"/>
  <c r="AZ350" i="12"/>
  <c r="AZ355" i="12"/>
  <c r="AZ363" i="12"/>
  <c r="AZ376" i="12"/>
  <c r="AZ380" i="12"/>
  <c r="AZ388" i="12"/>
  <c r="AZ433" i="12"/>
  <c r="AZ442" i="12"/>
  <c r="AZ495" i="12"/>
  <c r="AZ500" i="12"/>
  <c r="AZ550" i="12"/>
  <c r="AZ591" i="12"/>
  <c r="AZ615" i="12"/>
  <c r="AZ697" i="12"/>
  <c r="AZ701" i="12"/>
  <c r="AZ703" i="12"/>
  <c r="AZ713" i="12"/>
  <c r="AZ745" i="12"/>
  <c r="AZ754" i="12"/>
  <c r="AZ533" i="12"/>
  <c r="AT132" i="12"/>
  <c r="AT178" i="12"/>
  <c r="AZ25" i="12"/>
  <c r="AZ42" i="12"/>
  <c r="AZ123" i="12"/>
  <c r="AZ134" i="12"/>
  <c r="AZ237" i="12"/>
  <c r="AZ463" i="12"/>
  <c r="AZ669" i="12"/>
  <c r="AZ107" i="12"/>
  <c r="AZ92" i="12"/>
  <c r="AZ238" i="12"/>
  <c r="AZ327" i="12"/>
  <c r="AZ362" i="12"/>
  <c r="AZ368" i="12"/>
  <c r="AT337" i="12"/>
  <c r="AT386" i="12"/>
  <c r="AZ393" i="12"/>
  <c r="AZ441" i="12"/>
  <c r="AZ648" i="12"/>
  <c r="AT38" i="12"/>
  <c r="AT115" i="12"/>
  <c r="AZ118" i="12"/>
  <c r="AZ305" i="12"/>
  <c r="AZ411" i="12"/>
  <c r="AZ143" i="12"/>
  <c r="AZ311" i="12"/>
  <c r="AZ346" i="12"/>
  <c r="AZ22" i="12"/>
  <c r="AZ33" i="12"/>
  <c r="AZ126" i="12"/>
  <c r="AZ294" i="12"/>
  <c r="AZ306" i="12"/>
  <c r="AZ510" i="12"/>
  <c r="AT334" i="12"/>
  <c r="AT383" i="12"/>
  <c r="AT414" i="12"/>
  <c r="AT420" i="12"/>
  <c r="AT433" i="12"/>
  <c r="AT446" i="12"/>
  <c r="AT458" i="12"/>
  <c r="AT471" i="12"/>
  <c r="AT489" i="12"/>
  <c r="AT496" i="12"/>
  <c r="AT542" i="12"/>
  <c r="AT556" i="12"/>
  <c r="AT574" i="12"/>
  <c r="AT592" i="12"/>
  <c r="AT599" i="12"/>
  <c r="AT617" i="12"/>
  <c r="AT666" i="12"/>
  <c r="AT718" i="12"/>
  <c r="AT732" i="12"/>
  <c r="AZ23" i="12"/>
  <c r="AZ59" i="12"/>
  <c r="AZ64" i="12"/>
  <c r="AZ84" i="12"/>
  <c r="AZ96" i="12"/>
  <c r="AZ100" i="12"/>
  <c r="AZ111" i="12"/>
  <c r="AZ250" i="12"/>
  <c r="AZ283" i="12"/>
  <c r="AZ331" i="12"/>
  <c r="AZ420" i="12"/>
  <c r="AZ437" i="12"/>
  <c r="AZ454" i="12"/>
  <c r="AZ479" i="12"/>
  <c r="AZ504" i="12"/>
  <c r="AZ511" i="12"/>
  <c r="AZ593" i="12"/>
  <c r="AZ610" i="12"/>
  <c r="AZ735" i="12"/>
  <c r="AZ750" i="12"/>
  <c r="AZ187" i="12"/>
  <c r="AZ565" i="12"/>
  <c r="AZ614" i="12"/>
  <c r="AZ640" i="12"/>
  <c r="AT23" i="12"/>
  <c r="AT237" i="12"/>
  <c r="AT268" i="12"/>
  <c r="AT277" i="12"/>
  <c r="AT283" i="12"/>
  <c r="AT322" i="12"/>
  <c r="AT347" i="12"/>
  <c r="AT391" i="12"/>
  <c r="AT415" i="12"/>
  <c r="AT453" i="12"/>
  <c r="AT478" i="12"/>
  <c r="AT484" i="12"/>
  <c r="AT532" i="12"/>
  <c r="AT551" i="12"/>
  <c r="AT557" i="12"/>
  <c r="AT563" i="12"/>
  <c r="AT581" i="12"/>
  <c r="AT606" i="12"/>
  <c r="AT673" i="12"/>
  <c r="AT679" i="12"/>
  <c r="AT700" i="12"/>
  <c r="AZ30" i="12"/>
  <c r="AZ41" i="12"/>
  <c r="AZ52" i="12"/>
  <c r="AZ60" i="12"/>
  <c r="AZ79" i="12"/>
  <c r="AZ149" i="12"/>
  <c r="AZ156" i="12"/>
  <c r="AZ159" i="12"/>
  <c r="AZ171" i="12"/>
  <c r="AZ186" i="12"/>
  <c r="AZ206" i="12"/>
  <c r="AZ216" i="12"/>
  <c r="AZ403" i="12"/>
  <c r="AZ415" i="12"/>
  <c r="AZ438" i="12"/>
  <c r="AZ492" i="12"/>
  <c r="AZ506" i="12"/>
  <c r="AZ512" i="12"/>
  <c r="AZ544" i="12"/>
  <c r="AZ557" i="12"/>
  <c r="AZ562" i="12"/>
  <c r="AZ568" i="12"/>
  <c r="AZ578" i="12"/>
  <c r="AZ611" i="12"/>
  <c r="AZ624" i="12"/>
  <c r="AZ629" i="12"/>
  <c r="AZ674" i="12"/>
  <c r="AZ680" i="12"/>
  <c r="AZ724" i="12"/>
  <c r="AZ751" i="12"/>
  <c r="AZ661" i="12"/>
  <c r="AT82" i="12"/>
  <c r="AT105" i="12"/>
  <c r="AT129" i="12"/>
  <c r="AT146" i="12"/>
  <c r="AT163" i="12"/>
  <c r="AT170" i="12"/>
  <c r="AT182" i="12"/>
  <c r="AT200" i="12"/>
  <c r="AT375" i="12"/>
  <c r="AT394" i="12"/>
  <c r="AT424" i="12"/>
  <c r="AT463" i="12"/>
  <c r="AT529" i="12"/>
  <c r="AT584" i="12"/>
  <c r="AT590" i="12"/>
  <c r="AT609" i="12"/>
  <c r="AT615" i="12"/>
  <c r="AT658" i="12"/>
  <c r="AZ37" i="12"/>
  <c r="AZ53" i="12"/>
  <c r="AZ75" i="12"/>
  <c r="AZ80" i="12"/>
  <c r="AZ112" i="12"/>
  <c r="AZ138" i="12"/>
  <c r="AZ154" i="12"/>
  <c r="AZ169" i="12"/>
  <c r="AZ173" i="12"/>
  <c r="AZ189" i="12"/>
  <c r="AZ195" i="12"/>
  <c r="AZ200" i="12"/>
  <c r="AZ232" i="12"/>
  <c r="AZ271" i="12"/>
  <c r="AZ291" i="12"/>
  <c r="AZ297" i="12"/>
  <c r="AZ332" i="12"/>
  <c r="AZ343" i="12"/>
  <c r="AZ412" i="12"/>
  <c r="AZ471" i="12"/>
  <c r="AZ477" i="12"/>
  <c r="AZ494" i="12"/>
  <c r="AZ530" i="12"/>
  <c r="AZ553" i="12"/>
  <c r="AZ563" i="12"/>
  <c r="AZ569" i="12"/>
  <c r="AZ574" i="12"/>
  <c r="AZ584" i="12"/>
  <c r="AZ589" i="12"/>
  <c r="AZ595" i="12"/>
  <c r="AZ601" i="12"/>
  <c r="AZ606" i="12"/>
  <c r="AZ617" i="12"/>
  <c r="AZ630" i="12"/>
  <c r="AZ636" i="12"/>
  <c r="AZ646" i="12"/>
  <c r="AZ678" i="12"/>
  <c r="AZ683" i="12"/>
  <c r="AZ690" i="12"/>
  <c r="AZ738" i="12"/>
  <c r="AZ747" i="12"/>
  <c r="AT28" i="12"/>
  <c r="AT106" i="12"/>
  <c r="AT130" i="12"/>
  <c r="AT158" i="12"/>
  <c r="AT201" i="12"/>
  <c r="AT294" i="12"/>
  <c r="AT333" i="12"/>
  <c r="AT451" i="12"/>
  <c r="AT470" i="12"/>
  <c r="AT495" i="12"/>
  <c r="AT555" i="12"/>
  <c r="AT573" i="12"/>
  <c r="AT636" i="12"/>
  <c r="AT659" i="12"/>
  <c r="AT671" i="12"/>
  <c r="AT690" i="12"/>
  <c r="AZ190" i="12"/>
  <c r="AZ196" i="12"/>
  <c r="AZ201" i="12"/>
  <c r="AZ298" i="12"/>
  <c r="AZ310" i="12"/>
  <c r="AZ373" i="12"/>
  <c r="AZ389" i="12"/>
  <c r="AZ396" i="12"/>
  <c r="AZ460" i="12"/>
  <c r="AZ466" i="12"/>
  <c r="AZ514" i="12"/>
  <c r="AZ559" i="12"/>
  <c r="AZ564" i="12"/>
  <c r="AZ575" i="12"/>
  <c r="AZ580" i="12"/>
  <c r="AZ590" i="12"/>
  <c r="AZ596" i="12"/>
  <c r="AZ602" i="12"/>
  <c r="AZ607" i="12"/>
  <c r="AZ631" i="12"/>
  <c r="AZ637" i="12"/>
  <c r="AZ679" i="12"/>
  <c r="AZ706" i="12"/>
  <c r="AZ739" i="12"/>
  <c r="AT751" i="12"/>
  <c r="AT755" i="12"/>
  <c r="AT754" i="12"/>
  <c r="AT728" i="12"/>
  <c r="AT734" i="12"/>
  <c r="AT738" i="12"/>
  <c r="AT712" i="12"/>
  <c r="AT701" i="12"/>
  <c r="AT670" i="12"/>
  <c r="AT632" i="12"/>
  <c r="AT614" i="12"/>
  <c r="AT572" i="12"/>
  <c r="AT550" i="12"/>
  <c r="AT539" i="12"/>
  <c r="AT514" i="12"/>
  <c r="AT254" i="12"/>
  <c r="AT175" i="12"/>
  <c r="AT43" i="12"/>
  <c r="AT51" i="12"/>
  <c r="AT61" i="12"/>
  <c r="AT215" i="12"/>
  <c r="AT136" i="12"/>
  <c r="AT151" i="12"/>
  <c r="AW741" i="12"/>
  <c r="AY694" i="12"/>
  <c r="AY757" i="12"/>
  <c r="AZ748" i="12"/>
  <c r="AY221" i="12"/>
  <c r="AW707" i="12"/>
  <c r="AT752" i="12"/>
  <c r="AY707" i="12"/>
  <c r="AW221" i="12"/>
  <c r="AZ12" i="12"/>
  <c r="AT373" i="12"/>
  <c r="AT440" i="12"/>
  <c r="AZ135" i="12"/>
  <c r="AT97" i="12"/>
  <c r="AT103" i="12"/>
  <c r="AT112" i="12"/>
  <c r="AT118" i="12"/>
  <c r="AT127" i="12"/>
  <c r="AT135" i="12"/>
  <c r="AT208" i="12"/>
  <c r="AT241" i="12"/>
  <c r="AT260" i="12"/>
  <c r="AT270" i="12"/>
  <c r="AT289" i="12"/>
  <c r="AT307" i="12"/>
  <c r="AT315" i="12"/>
  <c r="AT324" i="12"/>
  <c r="AT349" i="12"/>
  <c r="AT406" i="12"/>
  <c r="AZ129" i="12"/>
  <c r="AW757" i="12"/>
  <c r="AT723" i="12"/>
  <c r="AY741" i="12"/>
  <c r="AT553" i="12"/>
  <c r="AT577" i="12"/>
  <c r="AT585" i="12"/>
  <c r="AT593" i="12"/>
  <c r="AT602" i="12"/>
  <c r="AT610" i="12"/>
  <c r="AT635" i="12"/>
  <c r="AT650" i="12"/>
  <c r="AZ558" i="12"/>
  <c r="AT362" i="12"/>
  <c r="AT370" i="12"/>
  <c r="AT403" i="12"/>
  <c r="AT411" i="12"/>
  <c r="AT445" i="12"/>
  <c r="AT506" i="12"/>
  <c r="AT544" i="12"/>
  <c r="AT554" i="12"/>
  <c r="AT562" i="12"/>
  <c r="AT570" i="12"/>
  <c r="AT603" i="12"/>
  <c r="AZ194" i="12"/>
  <c r="AZ284" i="12"/>
  <c r="AZ398" i="12"/>
  <c r="AZ498" i="12"/>
  <c r="AZ746" i="12"/>
  <c r="AW535" i="12"/>
  <c r="AT206" i="12"/>
  <c r="AT487" i="12"/>
  <c r="AY535" i="12"/>
  <c r="AT15" i="12"/>
  <c r="AT96" i="12"/>
  <c r="AT126" i="12"/>
  <c r="AT134" i="12"/>
  <c r="AT143" i="12"/>
  <c r="AT172" i="12"/>
  <c r="AT207" i="12"/>
  <c r="AT238" i="12"/>
  <c r="AT249" i="12"/>
  <c r="AT388" i="12"/>
  <c r="AT438" i="12"/>
  <c r="AT515" i="12"/>
  <c r="AT533" i="12"/>
  <c r="AZ145" i="12"/>
  <c r="AZ151" i="12"/>
  <c r="AZ228" i="12"/>
  <c r="AZ456" i="12"/>
  <c r="AZ585" i="12"/>
  <c r="AZ657" i="12"/>
  <c r="AT24" i="12"/>
  <c r="AT50" i="12"/>
  <c r="AT149" i="12"/>
  <c r="AT214" i="12"/>
  <c r="AT280" i="12"/>
  <c r="AT288" i="12"/>
  <c r="AT297" i="12"/>
  <c r="AT306" i="12"/>
  <c r="AT332" i="12"/>
  <c r="AT348" i="12"/>
  <c r="AT497" i="12"/>
  <c r="AZ29" i="12"/>
  <c r="AZ35" i="12"/>
  <c r="AZ217" i="12"/>
  <c r="AZ229" i="12"/>
  <c r="AW694" i="12"/>
  <c r="AZ540" i="12"/>
  <c r="AZ618" i="12"/>
  <c r="AT595" i="12"/>
  <c r="AT622" i="12"/>
  <c r="AT637" i="12"/>
  <c r="AT651" i="12"/>
  <c r="AT691" i="12"/>
  <c r="AT715" i="12"/>
  <c r="AT730" i="12"/>
  <c r="AT739" i="12"/>
  <c r="AT19" i="12"/>
  <c r="AT45" i="12"/>
  <c r="AT53" i="12"/>
  <c r="AT152" i="12"/>
  <c r="AT159" i="12"/>
  <c r="AT232" i="12"/>
  <c r="AT243" i="12"/>
  <c r="AT253" i="12"/>
  <c r="AT325" i="12"/>
  <c r="AT350" i="12"/>
  <c r="AT399" i="12"/>
  <c r="AT407" i="12"/>
  <c r="AT525" i="12"/>
  <c r="AT549" i="12"/>
  <c r="AT580" i="12"/>
  <c r="AT605" i="12"/>
  <c r="AT613" i="12"/>
  <c r="AT623" i="12"/>
  <c r="AT630" i="12"/>
  <c r="AT667" i="12"/>
  <c r="AT683" i="12"/>
  <c r="AT725" i="12"/>
  <c r="AT731" i="12"/>
  <c r="AT20" i="12"/>
  <c r="AT46" i="12"/>
  <c r="AT145" i="12"/>
  <c r="AT154" i="12"/>
  <c r="AT160" i="12"/>
  <c r="AT84" i="12"/>
  <c r="AT92" i="12"/>
  <c r="AT114" i="12"/>
  <c r="AT169" i="12"/>
  <c r="AT176" i="12"/>
  <c r="AT185" i="12"/>
  <c r="AT193" i="12"/>
  <c r="AT218" i="12"/>
  <c r="AT276" i="12"/>
  <c r="AT284" i="12"/>
  <c r="AT319" i="12"/>
  <c r="AT376" i="12"/>
  <c r="AT384" i="12"/>
  <c r="AT393" i="12"/>
  <c r="AT501" i="12"/>
  <c r="AT511" i="12"/>
  <c r="AT541" i="12"/>
  <c r="AT566" i="12"/>
  <c r="AT711" i="12"/>
  <c r="AT720" i="12"/>
  <c r="AT747" i="12"/>
  <c r="AT246" i="12"/>
  <c r="AT427" i="12"/>
  <c r="AT434" i="12"/>
  <c r="AT503" i="12"/>
  <c r="AT512" i="12"/>
  <c r="AT582" i="12"/>
  <c r="AT662" i="12"/>
  <c r="AT721" i="12"/>
  <c r="AT156" i="12"/>
  <c r="AT162" i="12"/>
  <c r="AT202" i="12"/>
  <c r="AT247" i="12"/>
  <c r="AT256" i="12"/>
  <c r="AT266" i="12"/>
  <c r="AT369" i="12"/>
  <c r="AT461" i="12"/>
  <c r="AT477" i="12"/>
  <c r="AT494" i="12"/>
  <c r="AT519" i="12"/>
  <c r="AT575" i="12"/>
  <c r="AT583" i="12"/>
  <c r="AT600" i="12"/>
  <c r="AT633" i="12"/>
  <c r="AT719" i="12"/>
  <c r="AT735" i="12"/>
  <c r="AT31" i="12"/>
  <c r="AT133" i="12"/>
  <c r="AT142" i="12"/>
  <c r="AT187" i="12"/>
  <c r="AT295" i="12"/>
  <c r="AT304" i="12"/>
  <c r="AT354" i="12"/>
  <c r="AT504" i="12"/>
  <c r="AT513" i="12"/>
  <c r="AT560" i="12"/>
  <c r="AT648" i="12"/>
  <c r="AT663" i="12"/>
  <c r="AT49" i="12"/>
  <c r="AT25" i="12"/>
  <c r="AT34" i="12"/>
  <c r="AT81" i="12"/>
  <c r="AT98" i="12"/>
  <c r="AT113" i="12"/>
  <c r="AT36" i="12"/>
  <c r="AT39" i="12"/>
  <c r="AT30" i="12"/>
  <c r="AT108" i="12"/>
  <c r="AT93" i="12"/>
  <c r="AT80" i="12"/>
  <c r="AT87" i="12"/>
  <c r="AT60" i="12"/>
  <c r="AT35" i="12"/>
  <c r="AT89" i="12"/>
  <c r="AT62" i="12"/>
  <c r="AT14" i="12"/>
  <c r="AT22" i="12"/>
  <c r="AT75" i="12"/>
  <c r="AT83" i="12"/>
  <c r="AT91" i="12"/>
  <c r="AT71" i="12"/>
  <c r="AT47" i="12"/>
  <c r="AT64" i="12"/>
  <c r="AT32" i="12"/>
  <c r="AT55" i="12"/>
  <c r="AT65" i="12"/>
  <c r="AT77" i="12"/>
  <c r="AT17" i="12"/>
  <c r="AT33" i="12"/>
  <c r="AT56" i="12"/>
  <c r="AT70" i="12"/>
  <c r="AT41" i="12"/>
  <c r="AT78" i="12"/>
  <c r="AT141" i="12"/>
  <c r="AT155" i="12"/>
  <c r="AT321" i="12"/>
  <c r="AT330" i="12"/>
  <c r="AT510" i="12"/>
  <c r="AT298" i="12"/>
  <c r="AT104" i="12"/>
  <c r="AT183" i="12"/>
  <c r="AT346" i="12"/>
  <c r="AT591" i="12"/>
  <c r="AT713" i="12"/>
  <c r="AT292" i="12"/>
  <c r="AT119" i="12"/>
  <c r="AT564" i="12"/>
  <c r="AT578" i="12"/>
  <c r="AT624" i="12"/>
  <c r="AT631" i="12"/>
  <c r="AQ757" i="12"/>
  <c r="AT746" i="12"/>
  <c r="AT85" i="12"/>
  <c r="AS757" i="12"/>
  <c r="AT421" i="12"/>
  <c r="AT117" i="12"/>
  <c r="AT264" i="12"/>
  <c r="AT352" i="12"/>
  <c r="AT546" i="12"/>
  <c r="AT629" i="12"/>
  <c r="AT688" i="12"/>
  <c r="AT699" i="12"/>
  <c r="AT76" i="12"/>
  <c r="AT485" i="12"/>
  <c r="AT229" i="12"/>
  <c r="AT79" i="12"/>
  <c r="AT86" i="12"/>
  <c r="AT171" i="12"/>
  <c r="AT177" i="12"/>
  <c r="AT216" i="12"/>
  <c r="AT250" i="12"/>
  <c r="AT278" i="12"/>
  <c r="AT465" i="12"/>
  <c r="AT530" i="12"/>
  <c r="AT558" i="12"/>
  <c r="AT586" i="12"/>
  <c r="AT601" i="12"/>
  <c r="AT608" i="12"/>
  <c r="AT646" i="12"/>
  <c r="AT674" i="12"/>
  <c r="AT682" i="12"/>
  <c r="AT703" i="12"/>
  <c r="AT147" i="12"/>
  <c r="AT745" i="12"/>
  <c r="AT72" i="12"/>
  <c r="AT94" i="12"/>
  <c r="AT107" i="12"/>
  <c r="AT137" i="12"/>
  <c r="AT186" i="12"/>
  <c r="AT217" i="12"/>
  <c r="AT251" i="12"/>
  <c r="AT269" i="12"/>
  <c r="AT279" i="12"/>
  <c r="AT303" i="12"/>
  <c r="AT310" i="12"/>
  <c r="AT357" i="12"/>
  <c r="AT387" i="12"/>
  <c r="AT410" i="12"/>
  <c r="AT457" i="12"/>
  <c r="AT466" i="12"/>
  <c r="AT474" i="12"/>
  <c r="AT488" i="12"/>
  <c r="AT520" i="12"/>
  <c r="AT543" i="12"/>
  <c r="AT559" i="12"/>
  <c r="AT594" i="12"/>
  <c r="AT640" i="12"/>
  <c r="AT654" i="12"/>
  <c r="AT704" i="12"/>
  <c r="AT714" i="12"/>
  <c r="AT437" i="12"/>
  <c r="AT100" i="12"/>
  <c r="AT123" i="12"/>
  <c r="AT194" i="12"/>
  <c r="AT233" i="12"/>
  <c r="AT365" i="12"/>
  <c r="AT380" i="12"/>
  <c r="AT481" i="12"/>
  <c r="AT507" i="12"/>
  <c r="AT567" i="12"/>
  <c r="AT685" i="12"/>
  <c r="AT748" i="12"/>
  <c r="AT73" i="12"/>
  <c r="AT88" i="12"/>
  <c r="AT101" i="12"/>
  <c r="AT110" i="12"/>
  <c r="AT124" i="12"/>
  <c r="AT131" i="12"/>
  <c r="AT144" i="12"/>
  <c r="AT179" i="12"/>
  <c r="AT188" i="12"/>
  <c r="AT195" i="12"/>
  <c r="AT234" i="12"/>
  <c r="AT245" i="12"/>
  <c r="AT261" i="12"/>
  <c r="AT327" i="12"/>
  <c r="AT336" i="12"/>
  <c r="AT366" i="12"/>
  <c r="AT381" i="12"/>
  <c r="AT404" i="12"/>
  <c r="AT428" i="12"/>
  <c r="AT475" i="12"/>
  <c r="AT482" i="12"/>
  <c r="AT508" i="12"/>
  <c r="AT523" i="12"/>
  <c r="AT568" i="12"/>
  <c r="AT588" i="12"/>
  <c r="AT596" i="12"/>
  <c r="AT618" i="12"/>
  <c r="AT655" i="12"/>
  <c r="AT677" i="12"/>
  <c r="AT686" i="12"/>
  <c r="AT697" i="12"/>
  <c r="AT716" i="12"/>
  <c r="AT724" i="12"/>
  <c r="AT736" i="12"/>
  <c r="AT197" i="12"/>
  <c r="AT398" i="12"/>
  <c r="AT102" i="12"/>
  <c r="AT111" i="12"/>
  <c r="AT116" i="12"/>
  <c r="AT125" i="12"/>
  <c r="AT140" i="12"/>
  <c r="AT166" i="12"/>
  <c r="AT181" i="12"/>
  <c r="AT189" i="12"/>
  <c r="AT196" i="12"/>
  <c r="AT213" i="12"/>
  <c r="AT236" i="12"/>
  <c r="AT263" i="12"/>
  <c r="AT329" i="12"/>
  <c r="AT389" i="12"/>
  <c r="AT436" i="12"/>
  <c r="AT460" i="12"/>
  <c r="AT490" i="12"/>
  <c r="AT509" i="12"/>
  <c r="AT545" i="12"/>
  <c r="AT561" i="12"/>
  <c r="AT569" i="12"/>
  <c r="AT589" i="12"/>
  <c r="AT597" i="12"/>
  <c r="AT612" i="12"/>
  <c r="AT642" i="12"/>
  <c r="AT656" i="12"/>
  <c r="AT678" i="12"/>
  <c r="AT687" i="12"/>
  <c r="AT698" i="12"/>
  <c r="AT706" i="12"/>
  <c r="AT717" i="12"/>
  <c r="AT750" i="12"/>
  <c r="AQ707" i="12"/>
  <c r="AT150" i="12"/>
  <c r="AT409" i="12"/>
  <c r="AT492" i="12"/>
  <c r="AT522" i="12"/>
  <c r="AT749" i="12"/>
  <c r="AQ694" i="12"/>
  <c r="AS741" i="12"/>
  <c r="AS535" i="12"/>
  <c r="AT552" i="12"/>
  <c r="AQ16" i="12"/>
  <c r="AS707" i="12"/>
  <c r="AQ535" i="12"/>
  <c r="AT228" i="12"/>
  <c r="AS694" i="12"/>
  <c r="AQ40" i="12"/>
  <c r="AT40" i="12" s="1"/>
  <c r="AT63" i="12"/>
  <c r="AT442" i="12"/>
  <c r="AQ741" i="12"/>
  <c r="AQ27" i="12"/>
  <c r="AT27" i="12" s="1"/>
  <c r="AT540" i="12"/>
  <c r="AZ707" i="12" l="1"/>
  <c r="AT694" i="12"/>
  <c r="AZ741" i="12"/>
  <c r="AZ221" i="12"/>
  <c r="AT707" i="12"/>
  <c r="AW759" i="12"/>
  <c r="AZ757" i="12"/>
  <c r="AZ535" i="12"/>
  <c r="AY759" i="12"/>
  <c r="AZ694" i="12"/>
  <c r="AT741" i="12"/>
  <c r="AT16" i="12"/>
  <c r="AT535" i="12"/>
  <c r="AT757" i="12"/>
  <c r="AY760" i="12" l="1"/>
  <c r="AZ759" i="12"/>
  <c r="AZ772" i="12" s="1"/>
  <c r="AW760" i="12"/>
  <c r="AZ760" i="12" l="1"/>
  <c r="AI41" i="12" l="1"/>
  <c r="AI40" i="12"/>
  <c r="AI39" i="12"/>
  <c r="AI42" i="12"/>
  <c r="AI37" i="12"/>
  <c r="AI36" i="12"/>
  <c r="AI35" i="12"/>
  <c r="AI27" i="12"/>
  <c r="AI38" i="12"/>
  <c r="AS42" i="12" l="1"/>
  <c r="AS221" i="12" s="1"/>
  <c r="AS759" i="12" s="1"/>
  <c r="AQ42" i="12"/>
  <c r="AT42" i="12" l="1"/>
  <c r="AT221" i="12" s="1"/>
  <c r="AT759" i="12" s="1"/>
  <c r="AQ221" i="12"/>
  <c r="AQ759" i="12" s="1"/>
  <c r="AS776" i="12"/>
  <c r="AS773" i="12"/>
  <c r="AS760" i="12"/>
  <c r="AS775" i="12"/>
  <c r="AT772" i="12" l="1"/>
  <c r="AQ776" i="12"/>
  <c r="AQ760" i="12"/>
  <c r="AQ775" i="12"/>
  <c r="AQ773" i="12"/>
  <c r="AT760" i="12"/>
  <c r="K458" i="25" l="1"/>
  <c r="AO838" i="25"/>
  <c r="AL838" i="25"/>
  <c r="AJ838" i="25"/>
  <c r="Z838" i="25"/>
  <c r="X838" i="25"/>
  <c r="T838" i="25"/>
  <c r="R838" i="25"/>
  <c r="AL837" i="25"/>
  <c r="AJ837" i="25"/>
  <c r="Z837" i="25"/>
  <c r="X837" i="25"/>
  <c r="T837" i="25"/>
  <c r="R837" i="25"/>
  <c r="AL835" i="25"/>
  <c r="AJ835" i="25"/>
  <c r="Z835" i="25"/>
  <c r="X835" i="25"/>
  <c r="T835" i="25"/>
  <c r="R835" i="25"/>
  <c r="AU827" i="25"/>
  <c r="AV827" i="25" s="1"/>
  <c r="AO827" i="25"/>
  <c r="AO826" i="25"/>
  <c r="AQ826" i="25" s="1"/>
  <c r="AM826" i="25"/>
  <c r="AK826" i="25"/>
  <c r="AG826" i="25"/>
  <c r="AE826" i="25"/>
  <c r="AA826" i="25"/>
  <c r="Y826" i="25"/>
  <c r="AB826" i="25" s="1"/>
  <c r="U826" i="25"/>
  <c r="S826" i="25"/>
  <c r="O826" i="25"/>
  <c r="M826" i="25"/>
  <c r="P826" i="25" s="1"/>
  <c r="I826" i="25"/>
  <c r="G826" i="25"/>
  <c r="AO825" i="25"/>
  <c r="AM825" i="25"/>
  <c r="AK825" i="25"/>
  <c r="AG825" i="25"/>
  <c r="AE825" i="25"/>
  <c r="AA825" i="25"/>
  <c r="Y825" i="25"/>
  <c r="U825" i="25"/>
  <c r="S825" i="25"/>
  <c r="O825" i="25"/>
  <c r="M825" i="25"/>
  <c r="I825" i="25"/>
  <c r="G825" i="25"/>
  <c r="AU824" i="25"/>
  <c r="AV824" i="25" s="1"/>
  <c r="AO824" i="25"/>
  <c r="AO823" i="25"/>
  <c r="AS823" i="25" s="1"/>
  <c r="AM823" i="25"/>
  <c r="AK823" i="25"/>
  <c r="AG823" i="25"/>
  <c r="AE823" i="25"/>
  <c r="AA823" i="25"/>
  <c r="Y823" i="25"/>
  <c r="AB823" i="25" s="1"/>
  <c r="U823" i="25"/>
  <c r="S823" i="25"/>
  <c r="O823" i="25"/>
  <c r="M823" i="25"/>
  <c r="I823" i="25"/>
  <c r="G823" i="25"/>
  <c r="AO822" i="25"/>
  <c r="AS822" i="25" s="1"/>
  <c r="AM822" i="25"/>
  <c r="AK822" i="25"/>
  <c r="I822" i="25"/>
  <c r="G822" i="25"/>
  <c r="AS821" i="25"/>
  <c r="AQ821" i="25"/>
  <c r="AM821" i="25"/>
  <c r="AK821" i="25"/>
  <c r="AG821" i="25"/>
  <c r="AE821" i="25"/>
  <c r="AA821" i="25"/>
  <c r="Y821" i="25"/>
  <c r="U821" i="25"/>
  <c r="S821" i="25"/>
  <c r="O821" i="25"/>
  <c r="M821" i="25"/>
  <c r="I821" i="25"/>
  <c r="G821" i="25"/>
  <c r="AS820" i="25"/>
  <c r="AQ820" i="25"/>
  <c r="AM820" i="25"/>
  <c r="AK820" i="25"/>
  <c r="AG820" i="25"/>
  <c r="AE820" i="25"/>
  <c r="AA820" i="25"/>
  <c r="Y820" i="25"/>
  <c r="U820" i="25"/>
  <c r="S820" i="25"/>
  <c r="O820" i="25"/>
  <c r="M820" i="25"/>
  <c r="I820" i="25"/>
  <c r="G820" i="25"/>
  <c r="AS819" i="25"/>
  <c r="AQ819" i="25"/>
  <c r="AM819" i="25"/>
  <c r="AK819" i="25"/>
  <c r="AG819" i="25"/>
  <c r="AE819" i="25"/>
  <c r="AA819" i="25"/>
  <c r="Y819" i="25"/>
  <c r="U819" i="25"/>
  <c r="S819" i="25"/>
  <c r="O819" i="25"/>
  <c r="M819" i="25"/>
  <c r="I819" i="25"/>
  <c r="G819" i="25"/>
  <c r="AS818" i="25"/>
  <c r="AQ818" i="25"/>
  <c r="AM818" i="25"/>
  <c r="AK818" i="25"/>
  <c r="AG818" i="25"/>
  <c r="AE818" i="25"/>
  <c r="AA818" i="25"/>
  <c r="Y818" i="25"/>
  <c r="U818" i="25"/>
  <c r="S818" i="25"/>
  <c r="O818" i="25"/>
  <c r="M818" i="25"/>
  <c r="I818" i="25"/>
  <c r="G818" i="25"/>
  <c r="AS817" i="25"/>
  <c r="AQ817" i="25"/>
  <c r="AM817" i="25"/>
  <c r="AK817" i="25"/>
  <c r="AG817" i="25"/>
  <c r="AE817" i="25"/>
  <c r="AA817" i="25"/>
  <c r="Y817" i="25"/>
  <c r="U817" i="25"/>
  <c r="S817" i="25"/>
  <c r="O817" i="25"/>
  <c r="M817" i="25"/>
  <c r="I817" i="25"/>
  <c r="G817" i="25"/>
  <c r="AS816" i="25"/>
  <c r="AQ816" i="25"/>
  <c r="AM816" i="25"/>
  <c r="AK816" i="25"/>
  <c r="AG816" i="25"/>
  <c r="AE816" i="25"/>
  <c r="AA816" i="25"/>
  <c r="Y816" i="25"/>
  <c r="U816" i="25"/>
  <c r="S816" i="25"/>
  <c r="O816" i="25"/>
  <c r="M816" i="25"/>
  <c r="I816" i="25"/>
  <c r="G816" i="25"/>
  <c r="AO815" i="25"/>
  <c r="AM815" i="25"/>
  <c r="AK815" i="25"/>
  <c r="AG815" i="25"/>
  <c r="AE815" i="25"/>
  <c r="AH815" i="25" s="1"/>
  <c r="AA815" i="25"/>
  <c r="Y815" i="25"/>
  <c r="U815" i="25"/>
  <c r="S815" i="25"/>
  <c r="O815" i="25"/>
  <c r="M815" i="25"/>
  <c r="I815" i="25"/>
  <c r="G815" i="25"/>
  <c r="AO814" i="25"/>
  <c r="AQ814" i="25" s="1"/>
  <c r="AM814" i="25"/>
  <c r="AK814" i="25"/>
  <c r="AG814" i="25"/>
  <c r="AE814" i="25"/>
  <c r="AA814" i="25"/>
  <c r="Y814" i="25"/>
  <c r="U814" i="25"/>
  <c r="S814" i="25"/>
  <c r="O814" i="25"/>
  <c r="M814" i="25"/>
  <c r="I814" i="25"/>
  <c r="G814" i="25"/>
  <c r="AO813" i="25"/>
  <c r="AM813" i="25"/>
  <c r="AK813" i="25"/>
  <c r="AG813" i="25"/>
  <c r="AE813" i="25"/>
  <c r="AA813" i="25"/>
  <c r="Y813" i="25"/>
  <c r="U813" i="25"/>
  <c r="S813" i="25"/>
  <c r="O813" i="25"/>
  <c r="M813" i="25"/>
  <c r="I813" i="25"/>
  <c r="G813" i="25"/>
  <c r="AO812" i="25"/>
  <c r="AM812" i="25"/>
  <c r="AK812" i="25"/>
  <c r="I812" i="25"/>
  <c r="G812" i="25"/>
  <c r="AS811" i="25"/>
  <c r="AQ811" i="25"/>
  <c r="AM811" i="25"/>
  <c r="AK811" i="25"/>
  <c r="AG811" i="25"/>
  <c r="AE811" i="25"/>
  <c r="AA811" i="25"/>
  <c r="Y811" i="25"/>
  <c r="U811" i="25"/>
  <c r="S811" i="25"/>
  <c r="O811" i="25"/>
  <c r="M811" i="25"/>
  <c r="I811" i="25"/>
  <c r="G811" i="25"/>
  <c r="AO810" i="25"/>
  <c r="AM810" i="25"/>
  <c r="AK810" i="25"/>
  <c r="AG810" i="25"/>
  <c r="AE810" i="25"/>
  <c r="AA810" i="25"/>
  <c r="Y810" i="25"/>
  <c r="U810" i="25"/>
  <c r="S810" i="25"/>
  <c r="O810" i="25"/>
  <c r="M810" i="25"/>
  <c r="I810" i="25"/>
  <c r="G810" i="25"/>
  <c r="AS809" i="25"/>
  <c r="AQ809" i="25"/>
  <c r="AM809" i="25"/>
  <c r="AK809" i="25"/>
  <c r="AG809" i="25"/>
  <c r="AE809" i="25"/>
  <c r="AA809" i="25"/>
  <c r="Y809" i="25"/>
  <c r="U809" i="25"/>
  <c r="S809" i="25"/>
  <c r="O809" i="25"/>
  <c r="M809" i="25"/>
  <c r="I809" i="25"/>
  <c r="G809" i="25"/>
  <c r="AO808" i="25"/>
  <c r="AS808" i="25" s="1"/>
  <c r="AM808" i="25"/>
  <c r="AK808" i="25"/>
  <c r="AG808" i="25"/>
  <c r="AE808" i="25"/>
  <c r="AA808" i="25"/>
  <c r="Y808" i="25"/>
  <c r="U808" i="25"/>
  <c r="S808" i="25"/>
  <c r="O808" i="25"/>
  <c r="M808" i="25"/>
  <c r="I808" i="25"/>
  <c r="G808" i="25"/>
  <c r="AS807" i="25"/>
  <c r="AQ807" i="25"/>
  <c r="AM807" i="25"/>
  <c r="AK807" i="25"/>
  <c r="AG807" i="25"/>
  <c r="AE807" i="25"/>
  <c r="AA807" i="25"/>
  <c r="Y807" i="25"/>
  <c r="U807" i="25"/>
  <c r="S807" i="25"/>
  <c r="O807" i="25"/>
  <c r="M807" i="25"/>
  <c r="I807" i="25"/>
  <c r="G807" i="25"/>
  <c r="AS806" i="25"/>
  <c r="AQ806" i="25"/>
  <c r="AM806" i="25"/>
  <c r="AK806" i="25"/>
  <c r="AG806" i="25"/>
  <c r="AE806" i="25"/>
  <c r="AA806" i="25"/>
  <c r="Y806" i="25"/>
  <c r="U806" i="25"/>
  <c r="S806" i="25"/>
  <c r="O806" i="25"/>
  <c r="M806" i="25"/>
  <c r="I806" i="25"/>
  <c r="G806" i="25"/>
  <c r="AS805" i="25"/>
  <c r="AQ805" i="25"/>
  <c r="AM805" i="25"/>
  <c r="AK805" i="25"/>
  <c r="AG805" i="25"/>
  <c r="AE805" i="25"/>
  <c r="AA805" i="25"/>
  <c r="Y805" i="25"/>
  <c r="U805" i="25"/>
  <c r="S805" i="25"/>
  <c r="O805" i="25"/>
  <c r="M805" i="25"/>
  <c r="I805" i="25"/>
  <c r="G805" i="25"/>
  <c r="AS804" i="25"/>
  <c r="AQ804" i="25"/>
  <c r="AM804" i="25"/>
  <c r="AK804" i="25"/>
  <c r="AG804" i="25"/>
  <c r="AE804" i="25"/>
  <c r="AA804" i="25"/>
  <c r="Y804" i="25"/>
  <c r="U804" i="25"/>
  <c r="S804" i="25"/>
  <c r="O804" i="25"/>
  <c r="M804" i="25"/>
  <c r="I804" i="25"/>
  <c r="G804" i="25"/>
  <c r="AS803" i="25"/>
  <c r="AQ803" i="25"/>
  <c r="AM803" i="25"/>
  <c r="AK803" i="25"/>
  <c r="AG803" i="25"/>
  <c r="AE803" i="25"/>
  <c r="AA803" i="25"/>
  <c r="Y803" i="25"/>
  <c r="U803" i="25"/>
  <c r="S803" i="25"/>
  <c r="O803" i="25"/>
  <c r="M803" i="25"/>
  <c r="I803" i="25"/>
  <c r="G803" i="25"/>
  <c r="AU802" i="25"/>
  <c r="AV802" i="25" s="1"/>
  <c r="AO802" i="25"/>
  <c r="AU801" i="25"/>
  <c r="AV801" i="25" s="1"/>
  <c r="AO801" i="25"/>
  <c r="AU800" i="25"/>
  <c r="AV800" i="25" s="1"/>
  <c r="AO800" i="25"/>
  <c r="AO799" i="25"/>
  <c r="AU798" i="25"/>
  <c r="AV798" i="25" s="1"/>
  <c r="AO798" i="25"/>
  <c r="AO797" i="25"/>
  <c r="AM797" i="25"/>
  <c r="AK797" i="25"/>
  <c r="AG797" i="25"/>
  <c r="AE797" i="25"/>
  <c r="AA797" i="25"/>
  <c r="Y797" i="25"/>
  <c r="U797" i="25"/>
  <c r="S797" i="25"/>
  <c r="O797" i="25"/>
  <c r="M797" i="25"/>
  <c r="I797" i="25"/>
  <c r="G797" i="25"/>
  <c r="AO796" i="25"/>
  <c r="AS796" i="25" s="1"/>
  <c r="AM796" i="25"/>
  <c r="AK796" i="25"/>
  <c r="AG796" i="25"/>
  <c r="AE796" i="25"/>
  <c r="AA796" i="25"/>
  <c r="Y796" i="25"/>
  <c r="U796" i="25"/>
  <c r="S796" i="25"/>
  <c r="O796" i="25"/>
  <c r="M796" i="25"/>
  <c r="I796" i="25"/>
  <c r="G796" i="25"/>
  <c r="AU795" i="25"/>
  <c r="AV795" i="25" s="1"/>
  <c r="AO795" i="25"/>
  <c r="AS795" i="25" s="1"/>
  <c r="AM795" i="25"/>
  <c r="AK795" i="25"/>
  <c r="AG795" i="25"/>
  <c r="AE795" i="25"/>
  <c r="AA795" i="25"/>
  <c r="Y795" i="25"/>
  <c r="U795" i="25"/>
  <c r="S795" i="25"/>
  <c r="O795" i="25"/>
  <c r="M795" i="25"/>
  <c r="I795" i="25"/>
  <c r="G795" i="25"/>
  <c r="AO794" i="25"/>
  <c r="AS794" i="25" s="1"/>
  <c r="AM794" i="25"/>
  <c r="AK794" i="25"/>
  <c r="AG794" i="25"/>
  <c r="AE794" i="25"/>
  <c r="AA794" i="25"/>
  <c r="Y794" i="25"/>
  <c r="U794" i="25"/>
  <c r="S794" i="25"/>
  <c r="O794" i="25"/>
  <c r="M794" i="25"/>
  <c r="I794" i="25"/>
  <c r="G794" i="25"/>
  <c r="AO793" i="25"/>
  <c r="AM793" i="25"/>
  <c r="AK793" i="25"/>
  <c r="I793" i="25"/>
  <c r="G793" i="25"/>
  <c r="AO792" i="25"/>
  <c r="AM792" i="25"/>
  <c r="AK792" i="25"/>
  <c r="I792" i="25"/>
  <c r="G792" i="25"/>
  <c r="AU791" i="25"/>
  <c r="AV791" i="25" s="1"/>
  <c r="AO791" i="25"/>
  <c r="AO790" i="25"/>
  <c r="AM790" i="25"/>
  <c r="AK790" i="25"/>
  <c r="I790" i="25"/>
  <c r="G790" i="25"/>
  <c r="AO789" i="25"/>
  <c r="AQ789" i="25" s="1"/>
  <c r="AM789" i="25"/>
  <c r="AK789" i="25"/>
  <c r="I789" i="25"/>
  <c r="G789" i="25"/>
  <c r="AO788" i="25"/>
  <c r="AM788" i="25"/>
  <c r="AK788" i="25"/>
  <c r="I788" i="25"/>
  <c r="G788" i="25"/>
  <c r="AO787" i="25"/>
  <c r="AM787" i="25"/>
  <c r="AK787" i="25"/>
  <c r="I787" i="25"/>
  <c r="G787" i="25"/>
  <c r="AO786" i="25"/>
  <c r="AQ786" i="25" s="1"/>
  <c r="AM786" i="25"/>
  <c r="AK786" i="25"/>
  <c r="I786" i="25"/>
  <c r="G786" i="25"/>
  <c r="AO785" i="25"/>
  <c r="AM785" i="25"/>
  <c r="AK785" i="25"/>
  <c r="I785" i="25"/>
  <c r="G785" i="25"/>
  <c r="AU784" i="25"/>
  <c r="AV784" i="25" s="1"/>
  <c r="AO784" i="25"/>
  <c r="AS783" i="25"/>
  <c r="AQ783" i="25"/>
  <c r="AM783" i="25"/>
  <c r="AK783" i="25"/>
  <c r="AG783" i="25"/>
  <c r="AE783" i="25"/>
  <c r="AA783" i="25"/>
  <c r="Y783" i="25"/>
  <c r="U783" i="25"/>
  <c r="S783" i="25"/>
  <c r="O783" i="25"/>
  <c r="M783" i="25"/>
  <c r="I783" i="25"/>
  <c r="G783" i="25"/>
  <c r="AS782" i="25"/>
  <c r="AQ782" i="25"/>
  <c r="AM782" i="25"/>
  <c r="AK782" i="25"/>
  <c r="AG782" i="25"/>
  <c r="AE782" i="25"/>
  <c r="AA782" i="25"/>
  <c r="Y782" i="25"/>
  <c r="U782" i="25"/>
  <c r="S782" i="25"/>
  <c r="O782" i="25"/>
  <c r="M782" i="25"/>
  <c r="I782" i="25"/>
  <c r="G782" i="25"/>
  <c r="AS781" i="25"/>
  <c r="AQ781" i="25"/>
  <c r="AM781" i="25"/>
  <c r="AK781" i="25"/>
  <c r="AG781" i="25"/>
  <c r="AE781" i="25"/>
  <c r="AA781" i="25"/>
  <c r="Y781" i="25"/>
  <c r="U781" i="25"/>
  <c r="S781" i="25"/>
  <c r="O781" i="25"/>
  <c r="M781" i="25"/>
  <c r="I781" i="25"/>
  <c r="G781" i="25"/>
  <c r="AS780" i="25"/>
  <c r="AQ780" i="25"/>
  <c r="AM780" i="25"/>
  <c r="AK780" i="25"/>
  <c r="AG780" i="25"/>
  <c r="AE780" i="25"/>
  <c r="AA780" i="25"/>
  <c r="Y780" i="25"/>
  <c r="U780" i="25"/>
  <c r="S780" i="25"/>
  <c r="O780" i="25"/>
  <c r="M780" i="25"/>
  <c r="I780" i="25"/>
  <c r="G780" i="25"/>
  <c r="AS779" i="25"/>
  <c r="AQ779" i="25"/>
  <c r="AM779" i="25"/>
  <c r="AK779" i="25"/>
  <c r="AG779" i="25"/>
  <c r="AE779" i="25"/>
  <c r="AA779" i="25"/>
  <c r="Y779" i="25"/>
  <c r="U779" i="25"/>
  <c r="S779" i="25"/>
  <c r="O779" i="25"/>
  <c r="M779" i="25"/>
  <c r="I779" i="25"/>
  <c r="G779" i="25"/>
  <c r="AS778" i="25"/>
  <c r="AQ778" i="25"/>
  <c r="AM778" i="25"/>
  <c r="AK778" i="25"/>
  <c r="AG778" i="25"/>
  <c r="AE778" i="25"/>
  <c r="AA778" i="25"/>
  <c r="Y778" i="25"/>
  <c r="U778" i="25"/>
  <c r="S778" i="25"/>
  <c r="O778" i="25"/>
  <c r="M778" i="25"/>
  <c r="I778" i="25"/>
  <c r="G778" i="25"/>
  <c r="AS777" i="25"/>
  <c r="AQ777" i="25"/>
  <c r="AM777" i="25"/>
  <c r="AK777" i="25"/>
  <c r="AN777" i="25" s="1"/>
  <c r="AG777" i="25"/>
  <c r="AE777" i="25"/>
  <c r="AA777" i="25"/>
  <c r="Y777" i="25"/>
  <c r="U777" i="25"/>
  <c r="S777" i="25"/>
  <c r="O777" i="25"/>
  <c r="M777" i="25"/>
  <c r="I777" i="25"/>
  <c r="G777" i="25"/>
  <c r="AS776" i="25"/>
  <c r="AQ776" i="25"/>
  <c r="AM776" i="25"/>
  <c r="AK776" i="25"/>
  <c r="AG776" i="25"/>
  <c r="AE776" i="25"/>
  <c r="AA776" i="25"/>
  <c r="Y776" i="25"/>
  <c r="U776" i="25"/>
  <c r="S776" i="25"/>
  <c r="O776" i="25"/>
  <c r="M776" i="25"/>
  <c r="I776" i="25"/>
  <c r="G776" i="25"/>
  <c r="AS775" i="25"/>
  <c r="AQ775" i="25"/>
  <c r="AM775" i="25"/>
  <c r="AK775" i="25"/>
  <c r="AG775" i="25"/>
  <c r="AE775" i="25"/>
  <c r="AA775" i="25"/>
  <c r="Y775" i="25"/>
  <c r="U775" i="25"/>
  <c r="S775" i="25"/>
  <c r="O775" i="25"/>
  <c r="M775" i="25"/>
  <c r="P775" i="25" s="1"/>
  <c r="I775" i="25"/>
  <c r="G775" i="25"/>
  <c r="AS774" i="25"/>
  <c r="AQ774" i="25"/>
  <c r="AM774" i="25"/>
  <c r="AK774" i="25"/>
  <c r="AG774" i="25"/>
  <c r="AE774" i="25"/>
  <c r="AA774" i="25"/>
  <c r="Y774" i="25"/>
  <c r="U774" i="25"/>
  <c r="S774" i="25"/>
  <c r="V774" i="25" s="1"/>
  <c r="O774" i="25"/>
  <c r="M774" i="25"/>
  <c r="I774" i="25"/>
  <c r="G774" i="25"/>
  <c r="AS773" i="25"/>
  <c r="AQ773" i="25"/>
  <c r="AM773" i="25"/>
  <c r="AK773" i="25"/>
  <c r="AG773" i="25"/>
  <c r="AE773" i="25"/>
  <c r="AA773" i="25"/>
  <c r="Y773" i="25"/>
  <c r="U773" i="25"/>
  <c r="S773" i="25"/>
  <c r="O773" i="25"/>
  <c r="M773" i="25"/>
  <c r="I773" i="25"/>
  <c r="G773" i="25"/>
  <c r="AO772" i="25"/>
  <c r="AQ772" i="25" s="1"/>
  <c r="AM772" i="25"/>
  <c r="AK772" i="25"/>
  <c r="I772" i="25"/>
  <c r="G772" i="25"/>
  <c r="AS771" i="25"/>
  <c r="AQ771" i="25"/>
  <c r="AM771" i="25"/>
  <c r="AK771" i="25"/>
  <c r="AG771" i="25"/>
  <c r="AE771" i="25"/>
  <c r="AA771" i="25"/>
  <c r="Y771" i="25"/>
  <c r="U771" i="25"/>
  <c r="S771" i="25"/>
  <c r="O771" i="25"/>
  <c r="M771" i="25"/>
  <c r="I771" i="25"/>
  <c r="G771" i="25"/>
  <c r="AO770" i="25"/>
  <c r="AM770" i="25"/>
  <c r="AK770" i="25"/>
  <c r="AG770" i="25"/>
  <c r="AE770" i="25"/>
  <c r="AA770" i="25"/>
  <c r="Y770" i="25"/>
  <c r="U770" i="25"/>
  <c r="S770" i="25"/>
  <c r="O770" i="25"/>
  <c r="M770" i="25"/>
  <c r="P770" i="25" s="1"/>
  <c r="I770" i="25"/>
  <c r="G770" i="25"/>
  <c r="AO769" i="25"/>
  <c r="AM769" i="25"/>
  <c r="AK769" i="25"/>
  <c r="AG769" i="25"/>
  <c r="AE769" i="25"/>
  <c r="AA769" i="25"/>
  <c r="Y769" i="25"/>
  <c r="U769" i="25"/>
  <c r="S769" i="25"/>
  <c r="O769" i="25"/>
  <c r="M769" i="25"/>
  <c r="I769" i="25"/>
  <c r="G769" i="25"/>
  <c r="AO768" i="25"/>
  <c r="AS768" i="25" s="1"/>
  <c r="I768" i="25"/>
  <c r="G768" i="25"/>
  <c r="AS767" i="25"/>
  <c r="AQ767" i="25"/>
  <c r="AM767" i="25"/>
  <c r="AK767" i="25"/>
  <c r="AG767" i="25"/>
  <c r="AE767" i="25"/>
  <c r="AA767" i="25"/>
  <c r="Y767" i="25"/>
  <c r="U767" i="25"/>
  <c r="S767" i="25"/>
  <c r="O767" i="25"/>
  <c r="M767" i="25"/>
  <c r="I767" i="25"/>
  <c r="G767" i="25"/>
  <c r="AO766" i="25"/>
  <c r="AM766" i="25"/>
  <c r="AK766" i="25"/>
  <c r="AG766" i="25"/>
  <c r="AE766" i="25"/>
  <c r="AA766" i="25"/>
  <c r="Y766" i="25"/>
  <c r="U766" i="25"/>
  <c r="S766" i="25"/>
  <c r="O766" i="25"/>
  <c r="M766" i="25"/>
  <c r="I766" i="25"/>
  <c r="G766" i="25"/>
  <c r="AO765" i="25"/>
  <c r="AM765" i="25"/>
  <c r="AK765" i="25"/>
  <c r="AG765" i="25"/>
  <c r="AE765" i="25"/>
  <c r="AA765" i="25"/>
  <c r="Y765" i="25"/>
  <c r="U765" i="25"/>
  <c r="S765" i="25"/>
  <c r="O765" i="25"/>
  <c r="M765" i="25"/>
  <c r="I765" i="25"/>
  <c r="G765" i="25"/>
  <c r="AS764" i="25"/>
  <c r="AT764" i="25" s="1"/>
  <c r="AM764" i="25"/>
  <c r="AN764" i="25" s="1"/>
  <c r="AG764" i="25"/>
  <c r="AH764" i="25" s="1"/>
  <c r="AA764" i="25"/>
  <c r="AB764" i="25" s="1"/>
  <c r="U764" i="25"/>
  <c r="V764" i="25" s="1"/>
  <c r="O764" i="25"/>
  <c r="P764" i="25" s="1"/>
  <c r="I764" i="25"/>
  <c r="J764" i="25" s="1"/>
  <c r="AS763" i="25"/>
  <c r="AT763" i="25" s="1"/>
  <c r="AM763" i="25"/>
  <c r="AN763" i="25" s="1"/>
  <c r="AG763" i="25"/>
  <c r="AH763" i="25" s="1"/>
  <c r="AA763" i="25"/>
  <c r="AB763" i="25" s="1"/>
  <c r="U763" i="25"/>
  <c r="V763" i="25" s="1"/>
  <c r="O763" i="25"/>
  <c r="P763" i="25" s="1"/>
  <c r="I763" i="25"/>
  <c r="J763" i="25" s="1"/>
  <c r="AS762" i="25"/>
  <c r="AT762" i="25" s="1"/>
  <c r="AM762" i="25"/>
  <c r="AN762" i="25" s="1"/>
  <c r="AG762" i="25"/>
  <c r="AH762" i="25" s="1"/>
  <c r="AA762" i="25"/>
  <c r="AB762" i="25" s="1"/>
  <c r="U762" i="25"/>
  <c r="V762" i="25" s="1"/>
  <c r="O762" i="25"/>
  <c r="P762" i="25" s="1"/>
  <c r="I762" i="25"/>
  <c r="J762" i="25" s="1"/>
  <c r="AS761" i="25"/>
  <c r="AT761" i="25" s="1"/>
  <c r="AM761" i="25"/>
  <c r="AN761" i="25" s="1"/>
  <c r="AG761" i="25"/>
  <c r="AH761" i="25" s="1"/>
  <c r="AA761" i="25"/>
  <c r="AB761" i="25" s="1"/>
  <c r="U761" i="25"/>
  <c r="V761" i="25" s="1"/>
  <c r="O761" i="25"/>
  <c r="P761" i="25" s="1"/>
  <c r="I761" i="25"/>
  <c r="J761" i="25" s="1"/>
  <c r="AS760" i="25"/>
  <c r="AT760" i="25" s="1"/>
  <c r="AM760" i="25"/>
  <c r="AN760" i="25" s="1"/>
  <c r="AG760" i="25"/>
  <c r="AH760" i="25" s="1"/>
  <c r="AA760" i="25"/>
  <c r="AB760" i="25" s="1"/>
  <c r="U760" i="25"/>
  <c r="V760" i="25" s="1"/>
  <c r="O760" i="25"/>
  <c r="P760" i="25" s="1"/>
  <c r="I760" i="25"/>
  <c r="J760" i="25" s="1"/>
  <c r="AS759" i="25"/>
  <c r="AT759" i="25" s="1"/>
  <c r="AM759" i="25"/>
  <c r="AN759" i="25" s="1"/>
  <c r="AG759" i="25"/>
  <c r="AH759" i="25" s="1"/>
  <c r="AA759" i="25"/>
  <c r="AB759" i="25" s="1"/>
  <c r="U759" i="25"/>
  <c r="V759" i="25" s="1"/>
  <c r="O759" i="25"/>
  <c r="P759" i="25" s="1"/>
  <c r="I759" i="25"/>
  <c r="J759" i="25" s="1"/>
  <c r="AS758" i="25"/>
  <c r="AT758" i="25" s="1"/>
  <c r="AM758" i="25"/>
  <c r="AN758" i="25" s="1"/>
  <c r="AG758" i="25"/>
  <c r="AH758" i="25" s="1"/>
  <c r="AA758" i="25"/>
  <c r="AB758" i="25" s="1"/>
  <c r="U758" i="25"/>
  <c r="V758" i="25" s="1"/>
  <c r="O758" i="25"/>
  <c r="P758" i="25" s="1"/>
  <c r="I758" i="25"/>
  <c r="J758" i="25" s="1"/>
  <c r="AS757" i="25"/>
  <c r="AT757" i="25" s="1"/>
  <c r="AM757" i="25"/>
  <c r="AN757" i="25" s="1"/>
  <c r="AG757" i="25"/>
  <c r="AH757" i="25" s="1"/>
  <c r="AA757" i="25"/>
  <c r="AB757" i="25" s="1"/>
  <c r="U757" i="25"/>
  <c r="V757" i="25" s="1"/>
  <c r="O757" i="25"/>
  <c r="P757" i="25" s="1"/>
  <c r="I757" i="25"/>
  <c r="J757" i="25" s="1"/>
  <c r="AS756" i="25"/>
  <c r="AT756" i="25" s="1"/>
  <c r="AM756" i="25"/>
  <c r="AN756" i="25" s="1"/>
  <c r="AG756" i="25"/>
  <c r="AH756" i="25" s="1"/>
  <c r="AA756" i="25"/>
  <c r="AB756" i="25" s="1"/>
  <c r="U756" i="25"/>
  <c r="V756" i="25" s="1"/>
  <c r="O756" i="25"/>
  <c r="P756" i="25" s="1"/>
  <c r="I756" i="25"/>
  <c r="J756" i="25" s="1"/>
  <c r="AS755" i="25"/>
  <c r="AT755" i="25" s="1"/>
  <c r="AM755" i="25"/>
  <c r="AN755" i="25" s="1"/>
  <c r="AG755" i="25"/>
  <c r="AH755" i="25" s="1"/>
  <c r="AA755" i="25"/>
  <c r="AB755" i="25" s="1"/>
  <c r="U755" i="25"/>
  <c r="V755" i="25" s="1"/>
  <c r="O755" i="25"/>
  <c r="P755" i="25" s="1"/>
  <c r="I755" i="25"/>
  <c r="J755" i="25" s="1"/>
  <c r="AO754" i="25"/>
  <c r="AS754" i="25" s="1"/>
  <c r="AM754" i="25"/>
  <c r="AK754" i="25"/>
  <c r="AG754" i="25"/>
  <c r="AE754" i="25"/>
  <c r="AA754" i="25"/>
  <c r="Y754" i="25"/>
  <c r="U754" i="25"/>
  <c r="S754" i="25"/>
  <c r="O754" i="25"/>
  <c r="M754" i="25"/>
  <c r="I754" i="25"/>
  <c r="G754" i="25"/>
  <c r="AO753" i="25"/>
  <c r="AS753" i="25" s="1"/>
  <c r="AM753" i="25"/>
  <c r="AK753" i="25"/>
  <c r="AG753" i="25"/>
  <c r="AE753" i="25"/>
  <c r="AA753" i="25"/>
  <c r="Y753" i="25"/>
  <c r="U753" i="25"/>
  <c r="S753" i="25"/>
  <c r="O753" i="25"/>
  <c r="M753" i="25"/>
  <c r="I753" i="25"/>
  <c r="G753" i="25"/>
  <c r="AO752" i="25"/>
  <c r="AM752" i="25"/>
  <c r="AK752" i="25"/>
  <c r="AG752" i="25"/>
  <c r="AE752" i="25"/>
  <c r="AA752" i="25"/>
  <c r="Y752" i="25"/>
  <c r="U752" i="25"/>
  <c r="S752" i="25"/>
  <c r="O752" i="25"/>
  <c r="M752" i="25"/>
  <c r="I752" i="25"/>
  <c r="G752" i="25"/>
  <c r="AO751" i="25"/>
  <c r="AM751" i="25"/>
  <c r="AK751" i="25"/>
  <c r="AG751" i="25"/>
  <c r="AE751" i="25"/>
  <c r="AA751" i="25"/>
  <c r="Y751" i="25"/>
  <c r="U751" i="25"/>
  <c r="S751" i="25"/>
  <c r="O751" i="25"/>
  <c r="M751" i="25"/>
  <c r="I751" i="25"/>
  <c r="G751" i="25"/>
  <c r="AO750" i="25"/>
  <c r="AM750" i="25"/>
  <c r="AK750" i="25"/>
  <c r="I750" i="25"/>
  <c r="G750" i="25"/>
  <c r="AO749" i="25"/>
  <c r="AM749" i="25"/>
  <c r="AK749" i="25"/>
  <c r="I749" i="25"/>
  <c r="G749" i="25"/>
  <c r="AS748" i="25"/>
  <c r="AQ748" i="25"/>
  <c r="AM748" i="25"/>
  <c r="AK748" i="25"/>
  <c r="AG748" i="25"/>
  <c r="AE748" i="25"/>
  <c r="AA748" i="25"/>
  <c r="Y748" i="25"/>
  <c r="U748" i="25"/>
  <c r="S748" i="25"/>
  <c r="O748" i="25"/>
  <c r="M748" i="25"/>
  <c r="I748" i="25"/>
  <c r="G748" i="25"/>
  <c r="AS747" i="25"/>
  <c r="AQ747" i="25"/>
  <c r="AT747" i="25" s="1"/>
  <c r="AM747" i="25"/>
  <c r="AK747" i="25"/>
  <c r="AG747" i="25"/>
  <c r="AE747" i="25"/>
  <c r="AA747" i="25"/>
  <c r="Y747" i="25"/>
  <c r="U747" i="25"/>
  <c r="S747" i="25"/>
  <c r="O747" i="25"/>
  <c r="M747" i="25"/>
  <c r="I747" i="25"/>
  <c r="G747" i="25"/>
  <c r="AO746" i="25"/>
  <c r="AS746" i="25" s="1"/>
  <c r="AM746" i="25"/>
  <c r="AK746" i="25"/>
  <c r="I746" i="25"/>
  <c r="G746" i="25"/>
  <c r="AO745" i="25"/>
  <c r="AM745" i="25"/>
  <c r="AK745" i="25"/>
  <c r="I745" i="25"/>
  <c r="G745" i="25"/>
  <c r="AO744" i="25"/>
  <c r="AM744" i="25"/>
  <c r="AK744" i="25"/>
  <c r="I744" i="25"/>
  <c r="G744" i="25"/>
  <c r="AS743" i="25"/>
  <c r="AT743" i="25" s="1"/>
  <c r="AM743" i="25"/>
  <c r="AN743" i="25" s="1"/>
  <c r="AG743" i="25"/>
  <c r="AH743" i="25" s="1"/>
  <c r="AA743" i="25"/>
  <c r="AB743" i="25" s="1"/>
  <c r="U743" i="25"/>
  <c r="V743" i="25" s="1"/>
  <c r="O743" i="25"/>
  <c r="P743" i="25" s="1"/>
  <c r="I743" i="25"/>
  <c r="J743" i="25" s="1"/>
  <c r="AS742" i="25"/>
  <c r="AQ742" i="25"/>
  <c r="AM742" i="25"/>
  <c r="AK742" i="25"/>
  <c r="AG742" i="25"/>
  <c r="AE742" i="25"/>
  <c r="AA742" i="25"/>
  <c r="Y742" i="25"/>
  <c r="U742" i="25"/>
  <c r="S742" i="25"/>
  <c r="O742" i="25"/>
  <c r="M742" i="25"/>
  <c r="I742" i="25"/>
  <c r="G742" i="25"/>
  <c r="AS741" i="25"/>
  <c r="AQ741" i="25"/>
  <c r="AM741" i="25"/>
  <c r="AK741" i="25"/>
  <c r="AG741" i="25"/>
  <c r="AE741" i="25"/>
  <c r="AA741" i="25"/>
  <c r="Y741" i="25"/>
  <c r="U741" i="25"/>
  <c r="S741" i="25"/>
  <c r="O741" i="25"/>
  <c r="M741" i="25"/>
  <c r="I741" i="25"/>
  <c r="G741" i="25"/>
  <c r="AS740" i="25"/>
  <c r="AQ740" i="25"/>
  <c r="AM740" i="25"/>
  <c r="AK740" i="25"/>
  <c r="AG740" i="25"/>
  <c r="AE740" i="25"/>
  <c r="AA740" i="25"/>
  <c r="Y740" i="25"/>
  <c r="U740" i="25"/>
  <c r="S740" i="25"/>
  <c r="O740" i="25"/>
  <c r="M740" i="25"/>
  <c r="I740" i="25"/>
  <c r="G740" i="25"/>
  <c r="AS739" i="25"/>
  <c r="AT739" i="25" s="1"/>
  <c r="AM739" i="25"/>
  <c r="AN739" i="25" s="1"/>
  <c r="AG739" i="25"/>
  <c r="AH739" i="25" s="1"/>
  <c r="AA739" i="25"/>
  <c r="AB739" i="25" s="1"/>
  <c r="U739" i="25"/>
  <c r="V739" i="25" s="1"/>
  <c r="O739" i="25"/>
  <c r="P739" i="25" s="1"/>
  <c r="I739" i="25"/>
  <c r="J739" i="25" s="1"/>
  <c r="AS738" i="25"/>
  <c r="AT738" i="25" s="1"/>
  <c r="AM738" i="25"/>
  <c r="AN738" i="25" s="1"/>
  <c r="AG738" i="25"/>
  <c r="AH738" i="25" s="1"/>
  <c r="AA738" i="25"/>
  <c r="AB738" i="25" s="1"/>
  <c r="U738" i="25"/>
  <c r="V738" i="25" s="1"/>
  <c r="O738" i="25"/>
  <c r="P738" i="25" s="1"/>
  <c r="I738" i="25"/>
  <c r="J738" i="25" s="1"/>
  <c r="AS737" i="25"/>
  <c r="AT737" i="25" s="1"/>
  <c r="AM737" i="25"/>
  <c r="AN737" i="25" s="1"/>
  <c r="AG737" i="25"/>
  <c r="AH737" i="25" s="1"/>
  <c r="AA737" i="25"/>
  <c r="AB737" i="25" s="1"/>
  <c r="U737" i="25"/>
  <c r="V737" i="25" s="1"/>
  <c r="O737" i="25"/>
  <c r="P737" i="25" s="1"/>
  <c r="I737" i="25"/>
  <c r="J737" i="25" s="1"/>
  <c r="AS736" i="25"/>
  <c r="AQ736" i="25"/>
  <c r="AM736" i="25"/>
  <c r="AK736" i="25"/>
  <c r="AG736" i="25"/>
  <c r="AE736" i="25"/>
  <c r="AA736" i="25"/>
  <c r="Y736" i="25"/>
  <c r="U736" i="25"/>
  <c r="S736" i="25"/>
  <c r="O736" i="25"/>
  <c r="M736" i="25"/>
  <c r="I736" i="25"/>
  <c r="G736" i="25"/>
  <c r="AU735" i="25"/>
  <c r="AV735" i="25" s="1"/>
  <c r="AO735" i="25"/>
  <c r="AU734" i="25"/>
  <c r="AV734" i="25" s="1"/>
  <c r="AO734" i="25"/>
  <c r="AU733" i="25"/>
  <c r="AV733" i="25" s="1"/>
  <c r="AO733" i="25"/>
  <c r="AO732" i="25"/>
  <c r="AO731" i="25"/>
  <c r="AS731" i="25" s="1"/>
  <c r="AM731" i="25"/>
  <c r="AK731" i="25"/>
  <c r="AG731" i="25"/>
  <c r="AE731" i="25"/>
  <c r="AA731" i="25"/>
  <c r="Y731" i="25"/>
  <c r="U731" i="25"/>
  <c r="S731" i="25"/>
  <c r="O731" i="25"/>
  <c r="M731" i="25"/>
  <c r="I731" i="25"/>
  <c r="G731" i="25"/>
  <c r="AO730" i="25"/>
  <c r="AM730" i="25"/>
  <c r="AK730" i="25"/>
  <c r="I730" i="25"/>
  <c r="G730" i="25"/>
  <c r="AO729" i="25"/>
  <c r="AM729" i="25"/>
  <c r="AK729" i="25"/>
  <c r="I729" i="25"/>
  <c r="G729" i="25"/>
  <c r="J729" i="25" s="1"/>
  <c r="AO728" i="25"/>
  <c r="AM728" i="25"/>
  <c r="AK728" i="25"/>
  <c r="I728" i="25"/>
  <c r="G728" i="25"/>
  <c r="AO727" i="25"/>
  <c r="AM727" i="25"/>
  <c r="AK727" i="25"/>
  <c r="I727" i="25"/>
  <c r="G727" i="25"/>
  <c r="AS726" i="25"/>
  <c r="AQ726" i="25"/>
  <c r="AM726" i="25"/>
  <c r="AK726" i="25"/>
  <c r="AG726" i="25"/>
  <c r="AE726" i="25"/>
  <c r="AA726" i="25"/>
  <c r="Y726" i="25"/>
  <c r="U726" i="25"/>
  <c r="S726" i="25"/>
  <c r="O726" i="25"/>
  <c r="M726" i="25"/>
  <c r="I726" i="25"/>
  <c r="G726" i="25"/>
  <c r="AS725" i="25"/>
  <c r="AQ725" i="25"/>
  <c r="AM725" i="25"/>
  <c r="AK725" i="25"/>
  <c r="AG725" i="25"/>
  <c r="AE725" i="25"/>
  <c r="AA725" i="25"/>
  <c r="Y725" i="25"/>
  <c r="U725" i="25"/>
  <c r="S725" i="25"/>
  <c r="O725" i="25"/>
  <c r="M725" i="25"/>
  <c r="I725" i="25"/>
  <c r="G725" i="25"/>
  <c r="AS724" i="25"/>
  <c r="AQ724" i="25"/>
  <c r="AM724" i="25"/>
  <c r="AK724" i="25"/>
  <c r="AG724" i="25"/>
  <c r="AE724" i="25"/>
  <c r="AA724" i="25"/>
  <c r="Y724" i="25"/>
  <c r="U724" i="25"/>
  <c r="S724" i="25"/>
  <c r="O724" i="25"/>
  <c r="M724" i="25"/>
  <c r="I724" i="25"/>
  <c r="G724" i="25"/>
  <c r="AS723" i="25"/>
  <c r="AQ723" i="25"/>
  <c r="AM723" i="25"/>
  <c r="AK723" i="25"/>
  <c r="AG723" i="25"/>
  <c r="AE723" i="25"/>
  <c r="AA723" i="25"/>
  <c r="Y723" i="25"/>
  <c r="U723" i="25"/>
  <c r="S723" i="25"/>
  <c r="O723" i="25"/>
  <c r="M723" i="25"/>
  <c r="I723" i="25"/>
  <c r="G723" i="25"/>
  <c r="AS722" i="25"/>
  <c r="AQ722" i="25"/>
  <c r="AM722" i="25"/>
  <c r="AK722" i="25"/>
  <c r="AG722" i="25"/>
  <c r="AE722" i="25"/>
  <c r="AA722" i="25"/>
  <c r="Y722" i="25"/>
  <c r="U722" i="25"/>
  <c r="S722" i="25"/>
  <c r="O722" i="25"/>
  <c r="M722" i="25"/>
  <c r="I722" i="25"/>
  <c r="G722" i="25"/>
  <c r="AS721" i="25"/>
  <c r="AQ721" i="25"/>
  <c r="AM721" i="25"/>
  <c r="AK721" i="25"/>
  <c r="AG721" i="25"/>
  <c r="AE721" i="25"/>
  <c r="AA721" i="25"/>
  <c r="Y721" i="25"/>
  <c r="U721" i="25"/>
  <c r="S721" i="25"/>
  <c r="O721" i="25"/>
  <c r="M721" i="25"/>
  <c r="I721" i="25"/>
  <c r="G721" i="25"/>
  <c r="AO720" i="25"/>
  <c r="AS720" i="25" s="1"/>
  <c r="AM720" i="25"/>
  <c r="AK720" i="25"/>
  <c r="AG720" i="25"/>
  <c r="AE720" i="25"/>
  <c r="AA720" i="25"/>
  <c r="Y720" i="25"/>
  <c r="U720" i="25"/>
  <c r="S720" i="25"/>
  <c r="O720" i="25"/>
  <c r="M720" i="25"/>
  <c r="I720" i="25"/>
  <c r="G720" i="25"/>
  <c r="AO719" i="25"/>
  <c r="AM719" i="25"/>
  <c r="AK719" i="25"/>
  <c r="I719" i="25"/>
  <c r="G719" i="25"/>
  <c r="AO718" i="25"/>
  <c r="AQ718" i="25" s="1"/>
  <c r="AM718" i="25"/>
  <c r="AK718" i="25"/>
  <c r="I718" i="25"/>
  <c r="G718" i="25"/>
  <c r="AO717" i="25"/>
  <c r="AQ717" i="25" s="1"/>
  <c r="AM717" i="25"/>
  <c r="AK717" i="25"/>
  <c r="AN717" i="25" s="1"/>
  <c r="I717" i="25"/>
  <c r="G717" i="25"/>
  <c r="AO716" i="25"/>
  <c r="AQ716" i="25" s="1"/>
  <c r="AM716" i="25"/>
  <c r="AK716" i="25"/>
  <c r="I716" i="25"/>
  <c r="G716" i="25"/>
  <c r="AS715" i="25"/>
  <c r="AQ715" i="25"/>
  <c r="AM715" i="25"/>
  <c r="AK715" i="25"/>
  <c r="AG715" i="25"/>
  <c r="AE715" i="25"/>
  <c r="AA715" i="25"/>
  <c r="Y715" i="25"/>
  <c r="U715" i="25"/>
  <c r="S715" i="25"/>
  <c r="O715" i="25"/>
  <c r="M715" i="25"/>
  <c r="I715" i="25"/>
  <c r="G715" i="25"/>
  <c r="AS714" i="25"/>
  <c r="AQ714" i="25"/>
  <c r="AM714" i="25"/>
  <c r="AK714" i="25"/>
  <c r="AG714" i="25"/>
  <c r="AE714" i="25"/>
  <c r="AA714" i="25"/>
  <c r="Y714" i="25"/>
  <c r="U714" i="25"/>
  <c r="S714" i="25"/>
  <c r="O714" i="25"/>
  <c r="M714" i="25"/>
  <c r="I714" i="25"/>
  <c r="G714" i="25"/>
  <c r="AS713" i="25"/>
  <c r="AQ713" i="25"/>
  <c r="AM713" i="25"/>
  <c r="AK713" i="25"/>
  <c r="AG713" i="25"/>
  <c r="AE713" i="25"/>
  <c r="AA713" i="25"/>
  <c r="Y713" i="25"/>
  <c r="U713" i="25"/>
  <c r="S713" i="25"/>
  <c r="O713" i="25"/>
  <c r="M713" i="25"/>
  <c r="I713" i="25"/>
  <c r="G713" i="25"/>
  <c r="AS712" i="25"/>
  <c r="AQ712" i="25"/>
  <c r="AT712" i="25" s="1"/>
  <c r="AM712" i="25"/>
  <c r="AK712" i="25"/>
  <c r="AG712" i="25"/>
  <c r="AE712" i="25"/>
  <c r="AA712" i="25"/>
  <c r="Y712" i="25"/>
  <c r="U712" i="25"/>
  <c r="S712" i="25"/>
  <c r="O712" i="25"/>
  <c r="M712" i="25"/>
  <c r="I712" i="25"/>
  <c r="G712" i="25"/>
  <c r="AS711" i="25"/>
  <c r="AQ711" i="25"/>
  <c r="AM711" i="25"/>
  <c r="AK711" i="25"/>
  <c r="AG711" i="25"/>
  <c r="AE711" i="25"/>
  <c r="AA711" i="25"/>
  <c r="Y711" i="25"/>
  <c r="U711" i="25"/>
  <c r="S711" i="25"/>
  <c r="O711" i="25"/>
  <c r="M711" i="25"/>
  <c r="I711" i="25"/>
  <c r="G711" i="25"/>
  <c r="AS710" i="25"/>
  <c r="AQ710" i="25"/>
  <c r="AM710" i="25"/>
  <c r="AK710" i="25"/>
  <c r="AG710" i="25"/>
  <c r="AE710" i="25"/>
  <c r="AA710" i="25"/>
  <c r="Y710" i="25"/>
  <c r="U710" i="25"/>
  <c r="S710" i="25"/>
  <c r="O710" i="25"/>
  <c r="M710" i="25"/>
  <c r="I710" i="25"/>
  <c r="G710" i="25"/>
  <c r="AS709" i="25"/>
  <c r="AQ709" i="25"/>
  <c r="AM709" i="25"/>
  <c r="AK709" i="25"/>
  <c r="AG709" i="25"/>
  <c r="AE709" i="25"/>
  <c r="AA709" i="25"/>
  <c r="Y709" i="25"/>
  <c r="U709" i="25"/>
  <c r="S709" i="25"/>
  <c r="O709" i="25"/>
  <c r="M709" i="25"/>
  <c r="I709" i="25"/>
  <c r="G709" i="25"/>
  <c r="AS708" i="25"/>
  <c r="AQ708" i="25"/>
  <c r="AM708" i="25"/>
  <c r="AK708" i="25"/>
  <c r="AG708" i="25"/>
  <c r="AE708" i="25"/>
  <c r="AA708" i="25"/>
  <c r="Y708" i="25"/>
  <c r="U708" i="25"/>
  <c r="S708" i="25"/>
  <c r="O708" i="25"/>
  <c r="M708" i="25"/>
  <c r="I708" i="25"/>
  <c r="G708" i="25"/>
  <c r="AS707" i="25"/>
  <c r="AQ707" i="25"/>
  <c r="AM707" i="25"/>
  <c r="AK707" i="25"/>
  <c r="AG707" i="25"/>
  <c r="AE707" i="25"/>
  <c r="AA707" i="25"/>
  <c r="Y707" i="25"/>
  <c r="U707" i="25"/>
  <c r="S707" i="25"/>
  <c r="O707" i="25"/>
  <c r="M707" i="25"/>
  <c r="I707" i="25"/>
  <c r="G707" i="25"/>
  <c r="AU706" i="25"/>
  <c r="AV706" i="25" s="1"/>
  <c r="AO706" i="25"/>
  <c r="AU705" i="25"/>
  <c r="AV705" i="25" s="1"/>
  <c r="AO705" i="25"/>
  <c r="AO704" i="25"/>
  <c r="AU703" i="25"/>
  <c r="AV703" i="25" s="1"/>
  <c r="AO703" i="25"/>
  <c r="AU702" i="25"/>
  <c r="AV702" i="25" s="1"/>
  <c r="AO702" i="25"/>
  <c r="AO701" i="25"/>
  <c r="AM701" i="25"/>
  <c r="AK701" i="25"/>
  <c r="AN701" i="25" s="1"/>
  <c r="AG701" i="25"/>
  <c r="AE701" i="25"/>
  <c r="AA701" i="25"/>
  <c r="Y701" i="25"/>
  <c r="U701" i="25"/>
  <c r="S701" i="25"/>
  <c r="O701" i="25"/>
  <c r="M701" i="25"/>
  <c r="I701" i="25"/>
  <c r="G701" i="25"/>
  <c r="AO700" i="25"/>
  <c r="AS700" i="25" s="1"/>
  <c r="AM700" i="25"/>
  <c r="AK700" i="25"/>
  <c r="AG700" i="25"/>
  <c r="AE700" i="25"/>
  <c r="AA700" i="25"/>
  <c r="Y700" i="25"/>
  <c r="U700" i="25"/>
  <c r="S700" i="25"/>
  <c r="O700" i="25"/>
  <c r="M700" i="25"/>
  <c r="P700" i="25" s="1"/>
  <c r="I700" i="25"/>
  <c r="G700" i="25"/>
  <c r="J700" i="25" s="1"/>
  <c r="AU699" i="25"/>
  <c r="AV699" i="25" s="1"/>
  <c r="AO699" i="25"/>
  <c r="AS698" i="25"/>
  <c r="AQ698" i="25"/>
  <c r="AM698" i="25"/>
  <c r="AK698" i="25"/>
  <c r="AG698" i="25"/>
  <c r="AE698" i="25"/>
  <c r="AA698" i="25"/>
  <c r="Y698" i="25"/>
  <c r="U698" i="25"/>
  <c r="S698" i="25"/>
  <c r="O698" i="25"/>
  <c r="M698" i="25"/>
  <c r="E698" i="25"/>
  <c r="AO697" i="25"/>
  <c r="AM697" i="25"/>
  <c r="AK697" i="25"/>
  <c r="AG697" i="25"/>
  <c r="AE697" i="25"/>
  <c r="AA697" i="25"/>
  <c r="Y697" i="25"/>
  <c r="U697" i="25"/>
  <c r="S697" i="25"/>
  <c r="O697" i="25"/>
  <c r="M697" i="25"/>
  <c r="I697" i="25"/>
  <c r="G697" i="25"/>
  <c r="AO696" i="25"/>
  <c r="AQ696" i="25" s="1"/>
  <c r="AM696" i="25"/>
  <c r="AK696" i="25"/>
  <c r="AG696" i="25"/>
  <c r="AE696" i="25"/>
  <c r="AA696" i="25"/>
  <c r="Y696" i="25"/>
  <c r="U696" i="25"/>
  <c r="S696" i="25"/>
  <c r="O696" i="25"/>
  <c r="M696" i="25"/>
  <c r="I696" i="25"/>
  <c r="G696" i="25"/>
  <c r="AO695" i="25"/>
  <c r="AM695" i="25"/>
  <c r="AK695" i="25"/>
  <c r="AG695" i="25"/>
  <c r="AE695" i="25"/>
  <c r="AA695" i="25"/>
  <c r="Y695" i="25"/>
  <c r="U695" i="25"/>
  <c r="S695" i="25"/>
  <c r="O695" i="25"/>
  <c r="M695" i="25"/>
  <c r="I695" i="25"/>
  <c r="G695" i="25"/>
  <c r="AO694" i="25"/>
  <c r="AQ694" i="25" s="1"/>
  <c r="AM694" i="25"/>
  <c r="AK694" i="25"/>
  <c r="AG694" i="25"/>
  <c r="AE694" i="25"/>
  <c r="AA694" i="25"/>
  <c r="Y694" i="25"/>
  <c r="U694" i="25"/>
  <c r="S694" i="25"/>
  <c r="O694" i="25"/>
  <c r="M694" i="25"/>
  <c r="I694" i="25"/>
  <c r="G694" i="25"/>
  <c r="AU693" i="25"/>
  <c r="AV693" i="25" s="1"/>
  <c r="AO693" i="25"/>
  <c r="AO692" i="25"/>
  <c r="AM692" i="25"/>
  <c r="AK692" i="25"/>
  <c r="AG692" i="25"/>
  <c r="AE692" i="25"/>
  <c r="AA692" i="25"/>
  <c r="Y692" i="25"/>
  <c r="U692" i="25"/>
  <c r="S692" i="25"/>
  <c r="O692" i="25"/>
  <c r="M692" i="25"/>
  <c r="I692" i="25"/>
  <c r="G692" i="25"/>
  <c r="AO691" i="25"/>
  <c r="AM691" i="25"/>
  <c r="AK691" i="25"/>
  <c r="AG691" i="25"/>
  <c r="AE691" i="25"/>
  <c r="AA691" i="25"/>
  <c r="Y691" i="25"/>
  <c r="U691" i="25"/>
  <c r="S691" i="25"/>
  <c r="O691" i="25"/>
  <c r="M691" i="25"/>
  <c r="I691" i="25"/>
  <c r="G691" i="25"/>
  <c r="AO690" i="25"/>
  <c r="AQ690" i="25" s="1"/>
  <c r="AM690" i="25"/>
  <c r="AK690" i="25"/>
  <c r="AG690" i="25"/>
  <c r="AE690" i="25"/>
  <c r="AA690" i="25"/>
  <c r="Y690" i="25"/>
  <c r="U690" i="25"/>
  <c r="S690" i="25"/>
  <c r="O690" i="25"/>
  <c r="M690" i="25"/>
  <c r="I690" i="25"/>
  <c r="G690" i="25"/>
  <c r="AP689" i="25"/>
  <c r="AO689" i="25"/>
  <c r="AS689" i="25" s="1"/>
  <c r="AM689" i="25"/>
  <c r="AJ689" i="25"/>
  <c r="AK689" i="25" s="1"/>
  <c r="AG689" i="25"/>
  <c r="AD689" i="25"/>
  <c r="AE689" i="25" s="1"/>
  <c r="AA689" i="25"/>
  <c r="X689" i="25"/>
  <c r="Y689" i="25" s="1"/>
  <c r="U689" i="25"/>
  <c r="R689" i="25"/>
  <c r="S689" i="25" s="1"/>
  <c r="O689" i="25"/>
  <c r="L689" i="25"/>
  <c r="M689" i="25" s="1"/>
  <c r="I689" i="25"/>
  <c r="F689" i="25"/>
  <c r="G689" i="25" s="1"/>
  <c r="AP688" i="25"/>
  <c r="AO688" i="25"/>
  <c r="AS688" i="25" s="1"/>
  <c r="AM688" i="25"/>
  <c r="AJ688" i="25"/>
  <c r="AK688" i="25" s="1"/>
  <c r="AG688" i="25"/>
  <c r="AD688" i="25"/>
  <c r="AE688" i="25" s="1"/>
  <c r="AA688" i="25"/>
  <c r="X688" i="25"/>
  <c r="Y688" i="25" s="1"/>
  <c r="U688" i="25"/>
  <c r="R688" i="25"/>
  <c r="S688" i="25" s="1"/>
  <c r="O688" i="25"/>
  <c r="L688" i="25"/>
  <c r="M688" i="25" s="1"/>
  <c r="I688" i="25"/>
  <c r="F688" i="25"/>
  <c r="G688" i="25" s="1"/>
  <c r="AP687" i="25"/>
  <c r="AO687" i="25"/>
  <c r="AM687" i="25"/>
  <c r="AJ687" i="25"/>
  <c r="AK687" i="25" s="1"/>
  <c r="AG687" i="25"/>
  <c r="AD687" i="25"/>
  <c r="AE687" i="25" s="1"/>
  <c r="AA687" i="25"/>
  <c r="X687" i="25"/>
  <c r="Y687" i="25" s="1"/>
  <c r="U687" i="25"/>
  <c r="R687" i="25"/>
  <c r="S687" i="25" s="1"/>
  <c r="O687" i="25"/>
  <c r="L687" i="25"/>
  <c r="M687" i="25" s="1"/>
  <c r="I687" i="25"/>
  <c r="F687" i="25"/>
  <c r="G687" i="25" s="1"/>
  <c r="AP686" i="25"/>
  <c r="AO686" i="25"/>
  <c r="AM686" i="25"/>
  <c r="AJ686" i="25"/>
  <c r="AK686" i="25" s="1"/>
  <c r="AG686" i="25"/>
  <c r="AD686" i="25"/>
  <c r="AE686" i="25" s="1"/>
  <c r="AA686" i="25"/>
  <c r="X686" i="25"/>
  <c r="Y686" i="25" s="1"/>
  <c r="U686" i="25"/>
  <c r="R686" i="25"/>
  <c r="S686" i="25" s="1"/>
  <c r="O686" i="25"/>
  <c r="L686" i="25"/>
  <c r="M686" i="25" s="1"/>
  <c r="I686" i="25"/>
  <c r="F686" i="25"/>
  <c r="G686" i="25" s="1"/>
  <c r="AU685" i="25"/>
  <c r="AV685" i="25" s="1"/>
  <c r="AO685" i="25"/>
  <c r="AM685" i="25"/>
  <c r="AK685" i="25"/>
  <c r="AG685" i="25"/>
  <c r="AE685" i="25"/>
  <c r="AA685" i="25"/>
  <c r="Y685" i="25"/>
  <c r="U685" i="25"/>
  <c r="S685" i="25"/>
  <c r="O685" i="25"/>
  <c r="M685" i="25"/>
  <c r="I685" i="25"/>
  <c r="G685" i="25"/>
  <c r="AU684" i="25"/>
  <c r="AV684" i="25" s="1"/>
  <c r="AO684" i="25"/>
  <c r="AQ684" i="25" s="1"/>
  <c r="AM684" i="25"/>
  <c r="AK684" i="25"/>
  <c r="AG684" i="25"/>
  <c r="AE684" i="25"/>
  <c r="AA684" i="25"/>
  <c r="Y684" i="25"/>
  <c r="U684" i="25"/>
  <c r="S684" i="25"/>
  <c r="O684" i="25"/>
  <c r="M684" i="25"/>
  <c r="I684" i="25"/>
  <c r="G684" i="25"/>
  <c r="AO683" i="25"/>
  <c r="AM683" i="25"/>
  <c r="AK683" i="25"/>
  <c r="AG683" i="25"/>
  <c r="AE683" i="25"/>
  <c r="AA683" i="25"/>
  <c r="Y683" i="25"/>
  <c r="U683" i="25"/>
  <c r="S683" i="25"/>
  <c r="O683" i="25"/>
  <c r="M683" i="25"/>
  <c r="I683" i="25"/>
  <c r="G683" i="25"/>
  <c r="AO682" i="25"/>
  <c r="AS682" i="25" s="1"/>
  <c r="AM682" i="25"/>
  <c r="AK682" i="25"/>
  <c r="AG682" i="25"/>
  <c r="AE682" i="25"/>
  <c r="AA682" i="25"/>
  <c r="Y682" i="25"/>
  <c r="U682" i="25"/>
  <c r="S682" i="25"/>
  <c r="O682" i="25"/>
  <c r="M682" i="25"/>
  <c r="P682" i="25" s="1"/>
  <c r="I682" i="25"/>
  <c r="G682" i="25"/>
  <c r="AU681" i="25"/>
  <c r="AV681" i="25" s="1"/>
  <c r="AO681" i="25"/>
  <c r="AM681" i="25"/>
  <c r="AK681" i="25"/>
  <c r="AG681" i="25"/>
  <c r="AE681" i="25"/>
  <c r="AA681" i="25"/>
  <c r="Y681" i="25"/>
  <c r="U681" i="25"/>
  <c r="S681" i="25"/>
  <c r="O681" i="25"/>
  <c r="M681" i="25"/>
  <c r="I681" i="25"/>
  <c r="G681" i="25"/>
  <c r="AO680" i="25"/>
  <c r="AQ680" i="25" s="1"/>
  <c r="AM680" i="25"/>
  <c r="AK680" i="25"/>
  <c r="AG680" i="25"/>
  <c r="AE680" i="25"/>
  <c r="AA680" i="25"/>
  <c r="Y680" i="25"/>
  <c r="U680" i="25"/>
  <c r="S680" i="25"/>
  <c r="O680" i="25"/>
  <c r="M680" i="25"/>
  <c r="I680" i="25"/>
  <c r="G680" i="25"/>
  <c r="AO679" i="25"/>
  <c r="AS679" i="25" s="1"/>
  <c r="AM679" i="25"/>
  <c r="AK679" i="25"/>
  <c r="AG679" i="25"/>
  <c r="AE679" i="25"/>
  <c r="AA679" i="25"/>
  <c r="Y679" i="25"/>
  <c r="U679" i="25"/>
  <c r="S679" i="25"/>
  <c r="O679" i="25"/>
  <c r="M679" i="25"/>
  <c r="I679" i="25"/>
  <c r="G679" i="25"/>
  <c r="AO678" i="25"/>
  <c r="AS678" i="25" s="1"/>
  <c r="AM678" i="25"/>
  <c r="AK678" i="25"/>
  <c r="AG678" i="25"/>
  <c r="AE678" i="25"/>
  <c r="AA678" i="25"/>
  <c r="Y678" i="25"/>
  <c r="U678" i="25"/>
  <c r="S678" i="25"/>
  <c r="O678" i="25"/>
  <c r="M678" i="25"/>
  <c r="I678" i="25"/>
  <c r="G678" i="25"/>
  <c r="AP677" i="25"/>
  <c r="AO677" i="25"/>
  <c r="AS677" i="25" s="1"/>
  <c r="AM677" i="25"/>
  <c r="AJ677" i="25"/>
  <c r="AK677" i="25" s="1"/>
  <c r="AG677" i="25"/>
  <c r="AD677" i="25"/>
  <c r="AE677" i="25" s="1"/>
  <c r="AA677" i="25"/>
  <c r="X677" i="25"/>
  <c r="Y677" i="25" s="1"/>
  <c r="U677" i="25"/>
  <c r="R677" i="25"/>
  <c r="S677" i="25" s="1"/>
  <c r="O677" i="25"/>
  <c r="L677" i="25"/>
  <c r="M677" i="25" s="1"/>
  <c r="I677" i="25"/>
  <c r="F677" i="25"/>
  <c r="G677" i="25" s="1"/>
  <c r="AP676" i="25"/>
  <c r="AO676" i="25"/>
  <c r="AM676" i="25"/>
  <c r="AJ676" i="25"/>
  <c r="AK676" i="25" s="1"/>
  <c r="AG676" i="25"/>
  <c r="AD676" i="25"/>
  <c r="AE676" i="25" s="1"/>
  <c r="AA676" i="25"/>
  <c r="X676" i="25"/>
  <c r="Y676" i="25" s="1"/>
  <c r="U676" i="25"/>
  <c r="R676" i="25"/>
  <c r="S676" i="25" s="1"/>
  <c r="O676" i="25"/>
  <c r="L676" i="25"/>
  <c r="M676" i="25" s="1"/>
  <c r="I676" i="25"/>
  <c r="F676" i="25"/>
  <c r="G676" i="25" s="1"/>
  <c r="AP675" i="25"/>
  <c r="AO675" i="25"/>
  <c r="AM675" i="25"/>
  <c r="AJ675" i="25"/>
  <c r="AK675" i="25" s="1"/>
  <c r="AG675" i="25"/>
  <c r="AD675" i="25"/>
  <c r="AE675" i="25" s="1"/>
  <c r="AA675" i="25"/>
  <c r="X675" i="25"/>
  <c r="Y675" i="25" s="1"/>
  <c r="U675" i="25"/>
  <c r="R675" i="25"/>
  <c r="S675" i="25" s="1"/>
  <c r="O675" i="25"/>
  <c r="L675" i="25"/>
  <c r="M675" i="25" s="1"/>
  <c r="I675" i="25"/>
  <c r="F675" i="25"/>
  <c r="G675" i="25" s="1"/>
  <c r="AU674" i="25"/>
  <c r="AV674" i="25" s="1"/>
  <c r="AO674" i="25"/>
  <c r="AM674" i="25"/>
  <c r="AK674" i="25"/>
  <c r="AG674" i="25"/>
  <c r="AE674" i="25"/>
  <c r="AA674" i="25"/>
  <c r="Y674" i="25"/>
  <c r="U674" i="25"/>
  <c r="S674" i="25"/>
  <c r="O674" i="25"/>
  <c r="M674" i="25"/>
  <c r="I674" i="25"/>
  <c r="G674" i="25"/>
  <c r="AU673" i="25"/>
  <c r="AV673" i="25" s="1"/>
  <c r="AO673" i="25"/>
  <c r="AQ673" i="25" s="1"/>
  <c r="AM673" i="25"/>
  <c r="AK673" i="25"/>
  <c r="AG673" i="25"/>
  <c r="AE673" i="25"/>
  <c r="AA673" i="25"/>
  <c r="Y673" i="25"/>
  <c r="U673" i="25"/>
  <c r="S673" i="25"/>
  <c r="O673" i="25"/>
  <c r="M673" i="25"/>
  <c r="I673" i="25"/>
  <c r="G673" i="25"/>
  <c r="AO672" i="25"/>
  <c r="AM672" i="25"/>
  <c r="AK672" i="25"/>
  <c r="AG672" i="25"/>
  <c r="AE672" i="25"/>
  <c r="AA672" i="25"/>
  <c r="Y672" i="25"/>
  <c r="U672" i="25"/>
  <c r="S672" i="25"/>
  <c r="O672" i="25"/>
  <c r="M672" i="25"/>
  <c r="I672" i="25"/>
  <c r="G672" i="25"/>
  <c r="AO671" i="25"/>
  <c r="AS671" i="25" s="1"/>
  <c r="AM671" i="25"/>
  <c r="AK671" i="25"/>
  <c r="AG671" i="25"/>
  <c r="AE671" i="25"/>
  <c r="AA671" i="25"/>
  <c r="Y671" i="25"/>
  <c r="U671" i="25"/>
  <c r="S671" i="25"/>
  <c r="O671" i="25"/>
  <c r="M671" i="25"/>
  <c r="I671" i="25"/>
  <c r="G671" i="25"/>
  <c r="AO670" i="25"/>
  <c r="AS670" i="25" s="1"/>
  <c r="AM670" i="25"/>
  <c r="AK670" i="25"/>
  <c r="AG670" i="25"/>
  <c r="AE670" i="25"/>
  <c r="AA670" i="25"/>
  <c r="Y670" i="25"/>
  <c r="U670" i="25"/>
  <c r="S670" i="25"/>
  <c r="O670" i="25"/>
  <c r="M670" i="25"/>
  <c r="I670" i="25"/>
  <c r="G670" i="25"/>
  <c r="J670" i="25" s="1"/>
  <c r="AU669" i="25"/>
  <c r="AV669" i="25" s="1"/>
  <c r="AO669" i="25"/>
  <c r="AM669" i="25"/>
  <c r="AK669" i="25"/>
  <c r="AG669" i="25"/>
  <c r="AE669" i="25"/>
  <c r="AA669" i="25"/>
  <c r="Y669" i="25"/>
  <c r="U669" i="25"/>
  <c r="S669" i="25"/>
  <c r="O669" i="25"/>
  <c r="M669" i="25"/>
  <c r="I669" i="25"/>
  <c r="G669" i="25"/>
  <c r="AO668" i="25"/>
  <c r="AM668" i="25"/>
  <c r="AK668" i="25"/>
  <c r="AG668" i="25"/>
  <c r="AE668" i="25"/>
  <c r="AA668" i="25"/>
  <c r="Y668" i="25"/>
  <c r="U668" i="25"/>
  <c r="S668" i="25"/>
  <c r="O668" i="25"/>
  <c r="M668" i="25"/>
  <c r="I668" i="25"/>
  <c r="G668" i="25"/>
  <c r="AO667" i="25"/>
  <c r="AM667" i="25"/>
  <c r="AK667" i="25"/>
  <c r="AG667" i="25"/>
  <c r="AE667" i="25"/>
  <c r="AA667" i="25"/>
  <c r="Y667" i="25"/>
  <c r="U667" i="25"/>
  <c r="S667" i="25"/>
  <c r="O667" i="25"/>
  <c r="M667" i="25"/>
  <c r="I667" i="25"/>
  <c r="G667" i="25"/>
  <c r="AO666" i="25"/>
  <c r="AS666" i="25" s="1"/>
  <c r="AM666" i="25"/>
  <c r="AK666" i="25"/>
  <c r="AG666" i="25"/>
  <c r="AE666" i="25"/>
  <c r="AA666" i="25"/>
  <c r="Y666" i="25"/>
  <c r="U666" i="25"/>
  <c r="S666" i="25"/>
  <c r="O666" i="25"/>
  <c r="M666" i="25"/>
  <c r="I666" i="25"/>
  <c r="G666" i="25"/>
  <c r="AP665" i="25"/>
  <c r="AO665" i="25"/>
  <c r="AM665" i="25"/>
  <c r="AJ665" i="25"/>
  <c r="AK665" i="25" s="1"/>
  <c r="AG665" i="25"/>
  <c r="AD665" i="25"/>
  <c r="AE665" i="25" s="1"/>
  <c r="AA665" i="25"/>
  <c r="X665" i="25"/>
  <c r="Y665" i="25" s="1"/>
  <c r="U665" i="25"/>
  <c r="R665" i="25"/>
  <c r="S665" i="25" s="1"/>
  <c r="O665" i="25"/>
  <c r="L665" i="25"/>
  <c r="M665" i="25" s="1"/>
  <c r="I665" i="25"/>
  <c r="F665" i="25"/>
  <c r="G665" i="25" s="1"/>
  <c r="AP664" i="25"/>
  <c r="AO664" i="25"/>
  <c r="AS664" i="25" s="1"/>
  <c r="AM664" i="25"/>
  <c r="AJ664" i="25"/>
  <c r="AK664" i="25" s="1"/>
  <c r="AG664" i="25"/>
  <c r="AD664" i="25"/>
  <c r="AE664" i="25" s="1"/>
  <c r="AA664" i="25"/>
  <c r="X664" i="25"/>
  <c r="Y664" i="25" s="1"/>
  <c r="U664" i="25"/>
  <c r="R664" i="25"/>
  <c r="S664" i="25" s="1"/>
  <c r="O664" i="25"/>
  <c r="L664" i="25"/>
  <c r="M664" i="25" s="1"/>
  <c r="I664" i="25"/>
  <c r="F664" i="25"/>
  <c r="G664" i="25" s="1"/>
  <c r="AP663" i="25"/>
  <c r="AO663" i="25"/>
  <c r="AS663" i="25" s="1"/>
  <c r="AM663" i="25"/>
  <c r="AJ663" i="25"/>
  <c r="AK663" i="25" s="1"/>
  <c r="AG663" i="25"/>
  <c r="AD663" i="25"/>
  <c r="AE663" i="25" s="1"/>
  <c r="AA663" i="25"/>
  <c r="X663" i="25"/>
  <c r="Y663" i="25" s="1"/>
  <c r="AB663" i="25" s="1"/>
  <c r="U663" i="25"/>
  <c r="R663" i="25"/>
  <c r="S663" i="25" s="1"/>
  <c r="O663" i="25"/>
  <c r="L663" i="25"/>
  <c r="M663" i="25" s="1"/>
  <c r="I663" i="25"/>
  <c r="F663" i="25"/>
  <c r="G663" i="25" s="1"/>
  <c r="AU662" i="25"/>
  <c r="AV662" i="25" s="1"/>
  <c r="AO662" i="25"/>
  <c r="AM662" i="25"/>
  <c r="AK662" i="25"/>
  <c r="AG662" i="25"/>
  <c r="AE662" i="25"/>
  <c r="AA662" i="25"/>
  <c r="Y662" i="25"/>
  <c r="U662" i="25"/>
  <c r="S662" i="25"/>
  <c r="O662" i="25"/>
  <c r="M662" i="25"/>
  <c r="I662" i="25"/>
  <c r="G662" i="25"/>
  <c r="AU661" i="25"/>
  <c r="AV661" i="25" s="1"/>
  <c r="AO661" i="25"/>
  <c r="AM661" i="25"/>
  <c r="AK661" i="25"/>
  <c r="AG661" i="25"/>
  <c r="AE661" i="25"/>
  <c r="AA661" i="25"/>
  <c r="Y661" i="25"/>
  <c r="U661" i="25"/>
  <c r="S661" i="25"/>
  <c r="O661" i="25"/>
  <c r="M661" i="25"/>
  <c r="I661" i="25"/>
  <c r="G661" i="25"/>
  <c r="AO660" i="25"/>
  <c r="AS660" i="25" s="1"/>
  <c r="AM660" i="25"/>
  <c r="AK660" i="25"/>
  <c r="AG660" i="25"/>
  <c r="AE660" i="25"/>
  <c r="AA660" i="25"/>
  <c r="Y660" i="25"/>
  <c r="U660" i="25"/>
  <c r="S660" i="25"/>
  <c r="O660" i="25"/>
  <c r="M660" i="25"/>
  <c r="I660" i="25"/>
  <c r="G660" i="25"/>
  <c r="AO659" i="25"/>
  <c r="AM659" i="25"/>
  <c r="AK659" i="25"/>
  <c r="AG659" i="25"/>
  <c r="AE659" i="25"/>
  <c r="AA659" i="25"/>
  <c r="Y659" i="25"/>
  <c r="U659" i="25"/>
  <c r="S659" i="25"/>
  <c r="O659" i="25"/>
  <c r="M659" i="25"/>
  <c r="I659" i="25"/>
  <c r="G659" i="25"/>
  <c r="AO658" i="25"/>
  <c r="AM658" i="25"/>
  <c r="AK658" i="25"/>
  <c r="AG658" i="25"/>
  <c r="AE658" i="25"/>
  <c r="AA658" i="25"/>
  <c r="Y658" i="25"/>
  <c r="U658" i="25"/>
  <c r="S658" i="25"/>
  <c r="O658" i="25"/>
  <c r="M658" i="25"/>
  <c r="I658" i="25"/>
  <c r="G658" i="25"/>
  <c r="AO657" i="25"/>
  <c r="AS657" i="25" s="1"/>
  <c r="AM657" i="25"/>
  <c r="AK657" i="25"/>
  <c r="AG657" i="25"/>
  <c r="AE657" i="25"/>
  <c r="AA657" i="25"/>
  <c r="Y657" i="25"/>
  <c r="U657" i="25"/>
  <c r="S657" i="25"/>
  <c r="O657" i="25"/>
  <c r="M657" i="25"/>
  <c r="I657" i="25"/>
  <c r="G657" i="25"/>
  <c r="AU656" i="25"/>
  <c r="AV656" i="25" s="1"/>
  <c r="AO656" i="25"/>
  <c r="AQ656" i="25" s="1"/>
  <c r="AM656" i="25"/>
  <c r="AK656" i="25"/>
  <c r="AG656" i="25"/>
  <c r="AE656" i="25"/>
  <c r="AA656" i="25"/>
  <c r="Y656" i="25"/>
  <c r="U656" i="25"/>
  <c r="S656" i="25"/>
  <c r="O656" i="25"/>
  <c r="M656" i="25"/>
  <c r="I656" i="25"/>
  <c r="G656" i="25"/>
  <c r="AO655" i="25"/>
  <c r="AS655" i="25" s="1"/>
  <c r="AM655" i="25"/>
  <c r="AK655" i="25"/>
  <c r="AG655" i="25"/>
  <c r="AE655" i="25"/>
  <c r="AA655" i="25"/>
  <c r="Y655" i="25"/>
  <c r="U655" i="25"/>
  <c r="S655" i="25"/>
  <c r="O655" i="25"/>
  <c r="M655" i="25"/>
  <c r="I655" i="25"/>
  <c r="G655" i="25"/>
  <c r="AO654" i="25"/>
  <c r="AM654" i="25"/>
  <c r="AK654" i="25"/>
  <c r="AG654" i="25"/>
  <c r="AE654" i="25"/>
  <c r="AA654" i="25"/>
  <c r="Y654" i="25"/>
  <c r="U654" i="25"/>
  <c r="S654" i="25"/>
  <c r="O654" i="25"/>
  <c r="M654" i="25"/>
  <c r="I654" i="25"/>
  <c r="G654" i="25"/>
  <c r="AO653" i="25"/>
  <c r="AM653" i="25"/>
  <c r="AK653" i="25"/>
  <c r="AG653" i="25"/>
  <c r="AE653" i="25"/>
  <c r="AA653" i="25"/>
  <c r="Y653" i="25"/>
  <c r="U653" i="25"/>
  <c r="S653" i="25"/>
  <c r="O653" i="25"/>
  <c r="M653" i="25"/>
  <c r="I653" i="25"/>
  <c r="G653" i="25"/>
  <c r="AO652" i="25"/>
  <c r="AM652" i="25"/>
  <c r="AK652" i="25"/>
  <c r="AG652" i="25"/>
  <c r="AE652" i="25"/>
  <c r="AA652" i="25"/>
  <c r="Y652" i="25"/>
  <c r="U652" i="25"/>
  <c r="S652" i="25"/>
  <c r="O652" i="25"/>
  <c r="M652" i="25"/>
  <c r="I652" i="25"/>
  <c r="G652" i="25"/>
  <c r="AP651" i="25"/>
  <c r="AO651" i="25"/>
  <c r="AS651" i="25" s="1"/>
  <c r="AM651" i="25"/>
  <c r="AJ651" i="25"/>
  <c r="AK651" i="25" s="1"/>
  <c r="AG651" i="25"/>
  <c r="AD651" i="25"/>
  <c r="AE651" i="25" s="1"/>
  <c r="AA651" i="25"/>
  <c r="X651" i="25"/>
  <c r="Y651" i="25" s="1"/>
  <c r="U651" i="25"/>
  <c r="R651" i="25"/>
  <c r="S651" i="25" s="1"/>
  <c r="O651" i="25"/>
  <c r="L651" i="25"/>
  <c r="M651" i="25" s="1"/>
  <c r="I651" i="25"/>
  <c r="F651" i="25"/>
  <c r="G651" i="25" s="1"/>
  <c r="AP650" i="25"/>
  <c r="AO650" i="25"/>
  <c r="AS650" i="25" s="1"/>
  <c r="AM650" i="25"/>
  <c r="AJ650" i="25"/>
  <c r="AK650" i="25" s="1"/>
  <c r="AG650" i="25"/>
  <c r="AD650" i="25"/>
  <c r="AE650" i="25" s="1"/>
  <c r="AA650" i="25"/>
  <c r="X650" i="25"/>
  <c r="Y650" i="25" s="1"/>
  <c r="U650" i="25"/>
  <c r="R650" i="25"/>
  <c r="S650" i="25" s="1"/>
  <c r="O650" i="25"/>
  <c r="L650" i="25"/>
  <c r="M650" i="25" s="1"/>
  <c r="I650" i="25"/>
  <c r="F650" i="25"/>
  <c r="G650" i="25" s="1"/>
  <c r="AP649" i="25"/>
  <c r="AO649" i="25"/>
  <c r="AS649" i="25" s="1"/>
  <c r="AM649" i="25"/>
  <c r="AJ649" i="25"/>
  <c r="AK649" i="25" s="1"/>
  <c r="AG649" i="25"/>
  <c r="AD649" i="25"/>
  <c r="AE649" i="25" s="1"/>
  <c r="AA649" i="25"/>
  <c r="X649" i="25"/>
  <c r="Y649" i="25" s="1"/>
  <c r="U649" i="25"/>
  <c r="R649" i="25"/>
  <c r="S649" i="25" s="1"/>
  <c r="O649" i="25"/>
  <c r="L649" i="25"/>
  <c r="M649" i="25" s="1"/>
  <c r="I649" i="25"/>
  <c r="F649" i="25"/>
  <c r="G649" i="25" s="1"/>
  <c r="AU648" i="25"/>
  <c r="AV648" i="25" s="1"/>
  <c r="AO648" i="25"/>
  <c r="AS648" i="25" s="1"/>
  <c r="AM648" i="25"/>
  <c r="AK648" i="25"/>
  <c r="AG648" i="25"/>
  <c r="AE648" i="25"/>
  <c r="AA648" i="25"/>
  <c r="Y648" i="25"/>
  <c r="U648" i="25"/>
  <c r="S648" i="25"/>
  <c r="O648" i="25"/>
  <c r="M648" i="25"/>
  <c r="I648" i="25"/>
  <c r="G648" i="25"/>
  <c r="AU647" i="25"/>
  <c r="AV647" i="25" s="1"/>
  <c r="AO647" i="25"/>
  <c r="AM647" i="25"/>
  <c r="AK647" i="25"/>
  <c r="AG647" i="25"/>
  <c r="AE647" i="25"/>
  <c r="AA647" i="25"/>
  <c r="Y647" i="25"/>
  <c r="U647" i="25"/>
  <c r="S647" i="25"/>
  <c r="O647" i="25"/>
  <c r="M647" i="25"/>
  <c r="I647" i="25"/>
  <c r="G647" i="25"/>
  <c r="AO646" i="25"/>
  <c r="AS646" i="25" s="1"/>
  <c r="AM646" i="25"/>
  <c r="AK646" i="25"/>
  <c r="AG646" i="25"/>
  <c r="AE646" i="25"/>
  <c r="AA646" i="25"/>
  <c r="Y646" i="25"/>
  <c r="U646" i="25"/>
  <c r="S646" i="25"/>
  <c r="O646" i="25"/>
  <c r="M646" i="25"/>
  <c r="I646" i="25"/>
  <c r="G646" i="25"/>
  <c r="AO645" i="25"/>
  <c r="AS645" i="25" s="1"/>
  <c r="AM645" i="25"/>
  <c r="AK645" i="25"/>
  <c r="AG645" i="25"/>
  <c r="AE645" i="25"/>
  <c r="AA645" i="25"/>
  <c r="Y645" i="25"/>
  <c r="U645" i="25"/>
  <c r="S645" i="25"/>
  <c r="O645" i="25"/>
  <c r="M645" i="25"/>
  <c r="I645" i="25"/>
  <c r="G645" i="25"/>
  <c r="AO644" i="25"/>
  <c r="AS644" i="25" s="1"/>
  <c r="AM644" i="25"/>
  <c r="AK644" i="25"/>
  <c r="AG644" i="25"/>
  <c r="AE644" i="25"/>
  <c r="AA644" i="25"/>
  <c r="Y644" i="25"/>
  <c r="U644" i="25"/>
  <c r="S644" i="25"/>
  <c r="O644" i="25"/>
  <c r="M644" i="25"/>
  <c r="I644" i="25"/>
  <c r="G644" i="25"/>
  <c r="AU643" i="25"/>
  <c r="AV643" i="25" s="1"/>
  <c r="AO643" i="25"/>
  <c r="AM643" i="25"/>
  <c r="AK643" i="25"/>
  <c r="AG643" i="25"/>
  <c r="AE643" i="25"/>
  <c r="AA643" i="25"/>
  <c r="Y643" i="25"/>
  <c r="U643" i="25"/>
  <c r="S643" i="25"/>
  <c r="O643" i="25"/>
  <c r="M643" i="25"/>
  <c r="I643" i="25"/>
  <c r="G643" i="25"/>
  <c r="AO642" i="25"/>
  <c r="AM642" i="25"/>
  <c r="AK642" i="25"/>
  <c r="AG642" i="25"/>
  <c r="AE642" i="25"/>
  <c r="AA642" i="25"/>
  <c r="Y642" i="25"/>
  <c r="U642" i="25"/>
  <c r="S642" i="25"/>
  <c r="O642" i="25"/>
  <c r="M642" i="25"/>
  <c r="I642" i="25"/>
  <c r="G642" i="25"/>
  <c r="AO641" i="25"/>
  <c r="AQ641" i="25" s="1"/>
  <c r="AM641" i="25"/>
  <c r="AK641" i="25"/>
  <c r="AG641" i="25"/>
  <c r="AE641" i="25"/>
  <c r="AA641" i="25"/>
  <c r="Y641" i="25"/>
  <c r="AB641" i="25" s="1"/>
  <c r="U641" i="25"/>
  <c r="S641" i="25"/>
  <c r="O641" i="25"/>
  <c r="M641" i="25"/>
  <c r="P641" i="25" s="1"/>
  <c r="I641" i="25"/>
  <c r="G641" i="25"/>
  <c r="AO640" i="25"/>
  <c r="AM640" i="25"/>
  <c r="AK640" i="25"/>
  <c r="AG640" i="25"/>
  <c r="AE640" i="25"/>
  <c r="AA640" i="25"/>
  <c r="Y640" i="25"/>
  <c r="U640" i="25"/>
  <c r="S640" i="25"/>
  <c r="O640" i="25"/>
  <c r="M640" i="25"/>
  <c r="I640" i="25"/>
  <c r="G640" i="25"/>
  <c r="AP639" i="25"/>
  <c r="AO639" i="25"/>
  <c r="AM639" i="25"/>
  <c r="AJ639" i="25"/>
  <c r="AK639" i="25" s="1"/>
  <c r="AG639" i="25"/>
  <c r="AD639" i="25"/>
  <c r="AE639" i="25" s="1"/>
  <c r="AA639" i="25"/>
  <c r="X639" i="25"/>
  <c r="Y639" i="25" s="1"/>
  <c r="U639" i="25"/>
  <c r="R639" i="25"/>
  <c r="S639" i="25" s="1"/>
  <c r="O639" i="25"/>
  <c r="L639" i="25"/>
  <c r="M639" i="25" s="1"/>
  <c r="I639" i="25"/>
  <c r="F639" i="25"/>
  <c r="G639" i="25" s="1"/>
  <c r="AP638" i="25"/>
  <c r="AO638" i="25"/>
  <c r="AS638" i="25" s="1"/>
  <c r="AM638" i="25"/>
  <c r="AJ638" i="25"/>
  <c r="AK638" i="25" s="1"/>
  <c r="AG638" i="25"/>
  <c r="AD638" i="25"/>
  <c r="AE638" i="25" s="1"/>
  <c r="AA638" i="25"/>
  <c r="X638" i="25"/>
  <c r="Y638" i="25" s="1"/>
  <c r="U638" i="25"/>
  <c r="R638" i="25"/>
  <c r="S638" i="25" s="1"/>
  <c r="O638" i="25"/>
  <c r="L638" i="25"/>
  <c r="M638" i="25" s="1"/>
  <c r="I638" i="25"/>
  <c r="F638" i="25"/>
  <c r="G638" i="25" s="1"/>
  <c r="AP637" i="25"/>
  <c r="AO637" i="25"/>
  <c r="AM637" i="25"/>
  <c r="AJ637" i="25"/>
  <c r="AK637" i="25" s="1"/>
  <c r="AG637" i="25"/>
  <c r="AD637" i="25"/>
  <c r="AE637" i="25" s="1"/>
  <c r="AA637" i="25"/>
  <c r="X637" i="25"/>
  <c r="Y637" i="25" s="1"/>
  <c r="U637" i="25"/>
  <c r="R637" i="25"/>
  <c r="S637" i="25" s="1"/>
  <c r="O637" i="25"/>
  <c r="L637" i="25"/>
  <c r="M637" i="25" s="1"/>
  <c r="I637" i="25"/>
  <c r="F637" i="25"/>
  <c r="G637" i="25" s="1"/>
  <c r="AP636" i="25"/>
  <c r="AO636" i="25"/>
  <c r="AS636" i="25" s="1"/>
  <c r="AM636" i="25"/>
  <c r="AJ636" i="25"/>
  <c r="AK636" i="25" s="1"/>
  <c r="AG636" i="25"/>
  <c r="AD636" i="25"/>
  <c r="AE636" i="25" s="1"/>
  <c r="AA636" i="25"/>
  <c r="X636" i="25"/>
  <c r="Y636" i="25" s="1"/>
  <c r="U636" i="25"/>
  <c r="R636" i="25"/>
  <c r="S636" i="25" s="1"/>
  <c r="O636" i="25"/>
  <c r="L636" i="25"/>
  <c r="M636" i="25" s="1"/>
  <c r="I636" i="25"/>
  <c r="F636" i="25"/>
  <c r="G636" i="25" s="1"/>
  <c r="AU635" i="25"/>
  <c r="AV635" i="25" s="1"/>
  <c r="AO635" i="25"/>
  <c r="AQ635" i="25" s="1"/>
  <c r="AM635" i="25"/>
  <c r="AK635" i="25"/>
  <c r="AG635" i="25"/>
  <c r="AE635" i="25"/>
  <c r="AA635" i="25"/>
  <c r="Y635" i="25"/>
  <c r="U635" i="25"/>
  <c r="S635" i="25"/>
  <c r="O635" i="25"/>
  <c r="M635" i="25"/>
  <c r="I635" i="25"/>
  <c r="G635" i="25"/>
  <c r="AU634" i="25"/>
  <c r="AV634" i="25" s="1"/>
  <c r="AO634" i="25"/>
  <c r="AQ634" i="25" s="1"/>
  <c r="AM634" i="25"/>
  <c r="AK634" i="25"/>
  <c r="AG634" i="25"/>
  <c r="AE634" i="25"/>
  <c r="AA634" i="25"/>
  <c r="Y634" i="25"/>
  <c r="U634" i="25"/>
  <c r="S634" i="25"/>
  <c r="O634" i="25"/>
  <c r="M634" i="25"/>
  <c r="I634" i="25"/>
  <c r="G634" i="25"/>
  <c r="AO633" i="25"/>
  <c r="AQ633" i="25" s="1"/>
  <c r="AM633" i="25"/>
  <c r="AK633" i="25"/>
  <c r="AG633" i="25"/>
  <c r="AE633" i="25"/>
  <c r="AA633" i="25"/>
  <c r="Y633" i="25"/>
  <c r="U633" i="25"/>
  <c r="S633" i="25"/>
  <c r="O633" i="25"/>
  <c r="M633" i="25"/>
  <c r="I633" i="25"/>
  <c r="G633" i="25"/>
  <c r="AO632" i="25"/>
  <c r="AM632" i="25"/>
  <c r="AK632" i="25"/>
  <c r="AG632" i="25"/>
  <c r="AE632" i="25"/>
  <c r="AA632" i="25"/>
  <c r="Y632" i="25"/>
  <c r="U632" i="25"/>
  <c r="S632" i="25"/>
  <c r="O632" i="25"/>
  <c r="M632" i="25"/>
  <c r="P632" i="25" s="1"/>
  <c r="I632" i="25"/>
  <c r="G632" i="25"/>
  <c r="AO631" i="25"/>
  <c r="AM631" i="25"/>
  <c r="AK631" i="25"/>
  <c r="AG631" i="25"/>
  <c r="AE631" i="25"/>
  <c r="AA631" i="25"/>
  <c r="Y631" i="25"/>
  <c r="U631" i="25"/>
  <c r="S631" i="25"/>
  <c r="O631" i="25"/>
  <c r="M631" i="25"/>
  <c r="I631" i="25"/>
  <c r="G631" i="25"/>
  <c r="AU630" i="25"/>
  <c r="AV630" i="25" s="1"/>
  <c r="AO630" i="25"/>
  <c r="AS630" i="25" s="1"/>
  <c r="AM630" i="25"/>
  <c r="AK630" i="25"/>
  <c r="AG630" i="25"/>
  <c r="AE630" i="25"/>
  <c r="AA630" i="25"/>
  <c r="Y630" i="25"/>
  <c r="U630" i="25"/>
  <c r="S630" i="25"/>
  <c r="O630" i="25"/>
  <c r="M630" i="25"/>
  <c r="I630" i="25"/>
  <c r="G630" i="25"/>
  <c r="AU629" i="25"/>
  <c r="AV629" i="25" s="1"/>
  <c r="AO629" i="25"/>
  <c r="AU628" i="25"/>
  <c r="AV628" i="25" s="1"/>
  <c r="AO628" i="25"/>
  <c r="AO627" i="25"/>
  <c r="AS627" i="25" s="1"/>
  <c r="AM627" i="25"/>
  <c r="AK627" i="25"/>
  <c r="AG627" i="25"/>
  <c r="AE627" i="25"/>
  <c r="AA627" i="25"/>
  <c r="Y627" i="25"/>
  <c r="U627" i="25"/>
  <c r="S627" i="25"/>
  <c r="O627" i="25"/>
  <c r="M627" i="25"/>
  <c r="I627" i="25"/>
  <c r="G627" i="25"/>
  <c r="AM626" i="25"/>
  <c r="AK626" i="25"/>
  <c r="AG626" i="25"/>
  <c r="AE626" i="25"/>
  <c r="AA626" i="25"/>
  <c r="Y626" i="25"/>
  <c r="U626" i="25"/>
  <c r="S626" i="25"/>
  <c r="O626" i="25"/>
  <c r="M626" i="25"/>
  <c r="E626" i="25"/>
  <c r="AO626" i="25" s="1"/>
  <c r="AQ626" i="25" s="1"/>
  <c r="AO625" i="25"/>
  <c r="AM625" i="25"/>
  <c r="AK625" i="25"/>
  <c r="AG625" i="25"/>
  <c r="AE625" i="25"/>
  <c r="AA625" i="25"/>
  <c r="Y625" i="25"/>
  <c r="U625" i="25"/>
  <c r="S625" i="25"/>
  <c r="O625" i="25"/>
  <c r="M625" i="25"/>
  <c r="I625" i="25"/>
  <c r="G625" i="25"/>
  <c r="AO624" i="25"/>
  <c r="AM624" i="25"/>
  <c r="AK624" i="25"/>
  <c r="AG624" i="25"/>
  <c r="AE624" i="25"/>
  <c r="AA624" i="25"/>
  <c r="Y624" i="25"/>
  <c r="U624" i="25"/>
  <c r="S624" i="25"/>
  <c r="O624" i="25"/>
  <c r="M624" i="25"/>
  <c r="I624" i="25"/>
  <c r="G624" i="25"/>
  <c r="AO623" i="25"/>
  <c r="AM623" i="25"/>
  <c r="AK623" i="25"/>
  <c r="AG623" i="25"/>
  <c r="AE623" i="25"/>
  <c r="AA623" i="25"/>
  <c r="Y623" i="25"/>
  <c r="U623" i="25"/>
  <c r="S623" i="25"/>
  <c r="O623" i="25"/>
  <c r="M623" i="25"/>
  <c r="I623" i="25"/>
  <c r="G623" i="25"/>
  <c r="AO622" i="25"/>
  <c r="AM622" i="25"/>
  <c r="AK622" i="25"/>
  <c r="AG622" i="25"/>
  <c r="AE622" i="25"/>
  <c r="AA622" i="25"/>
  <c r="Y622" i="25"/>
  <c r="U622" i="25"/>
  <c r="S622" i="25"/>
  <c r="O622" i="25"/>
  <c r="M622" i="25"/>
  <c r="I622" i="25"/>
  <c r="G622" i="25"/>
  <c r="AO621" i="25"/>
  <c r="AQ621" i="25" s="1"/>
  <c r="AM621" i="25"/>
  <c r="AK621" i="25"/>
  <c r="AG621" i="25"/>
  <c r="AE621" i="25"/>
  <c r="AA621" i="25"/>
  <c r="Y621" i="25"/>
  <c r="U621" i="25"/>
  <c r="S621" i="25"/>
  <c r="O621" i="25"/>
  <c r="M621" i="25"/>
  <c r="I621" i="25"/>
  <c r="G621" i="25"/>
  <c r="AO620" i="25"/>
  <c r="AS620" i="25" s="1"/>
  <c r="AM620" i="25"/>
  <c r="AK620" i="25"/>
  <c r="AG620" i="25"/>
  <c r="AE620" i="25"/>
  <c r="AA620" i="25"/>
  <c r="Y620" i="25"/>
  <c r="U620" i="25"/>
  <c r="S620" i="25"/>
  <c r="O620" i="25"/>
  <c r="M620" i="25"/>
  <c r="I620" i="25"/>
  <c r="G620" i="25"/>
  <c r="AO619" i="25"/>
  <c r="AS619" i="25" s="1"/>
  <c r="AM619" i="25"/>
  <c r="AK619" i="25"/>
  <c r="AG619" i="25"/>
  <c r="AE619" i="25"/>
  <c r="AA619" i="25"/>
  <c r="Y619" i="25"/>
  <c r="U619" i="25"/>
  <c r="S619" i="25"/>
  <c r="O619" i="25"/>
  <c r="M619" i="25"/>
  <c r="I619" i="25"/>
  <c r="G619" i="25"/>
  <c r="AO618" i="25"/>
  <c r="AM618" i="25"/>
  <c r="AK618" i="25"/>
  <c r="AG618" i="25"/>
  <c r="AE618" i="25"/>
  <c r="AA618" i="25"/>
  <c r="Y618" i="25"/>
  <c r="U618" i="25"/>
  <c r="S618" i="25"/>
  <c r="O618" i="25"/>
  <c r="M618" i="25"/>
  <c r="I618" i="25"/>
  <c r="G618" i="25"/>
  <c r="AO617" i="25"/>
  <c r="AM617" i="25"/>
  <c r="AK617" i="25"/>
  <c r="AG617" i="25"/>
  <c r="AE617" i="25"/>
  <c r="AA617" i="25"/>
  <c r="Y617" i="25"/>
  <c r="U617" i="25"/>
  <c r="S617" i="25"/>
  <c r="O617" i="25"/>
  <c r="M617" i="25"/>
  <c r="I617" i="25"/>
  <c r="G617" i="25"/>
  <c r="AO616" i="25"/>
  <c r="AS616" i="25" s="1"/>
  <c r="AM616" i="25"/>
  <c r="AK616" i="25"/>
  <c r="AG616" i="25"/>
  <c r="AE616" i="25"/>
  <c r="AA616" i="25"/>
  <c r="Y616" i="25"/>
  <c r="U616" i="25"/>
  <c r="S616" i="25"/>
  <c r="O616" i="25"/>
  <c r="M616" i="25"/>
  <c r="I616" i="25"/>
  <c r="G616" i="25"/>
  <c r="AO615" i="25"/>
  <c r="AM615" i="25"/>
  <c r="AK615" i="25"/>
  <c r="AG615" i="25"/>
  <c r="AE615" i="25"/>
  <c r="AA615" i="25"/>
  <c r="Y615" i="25"/>
  <c r="U615" i="25"/>
  <c r="S615" i="25"/>
  <c r="O615" i="25"/>
  <c r="M615" i="25"/>
  <c r="I615" i="25"/>
  <c r="G615" i="25"/>
  <c r="AO614" i="25"/>
  <c r="AS614" i="25" s="1"/>
  <c r="AM614" i="25"/>
  <c r="AK614" i="25"/>
  <c r="AG614" i="25"/>
  <c r="AE614" i="25"/>
  <c r="AA614" i="25"/>
  <c r="Y614" i="25"/>
  <c r="U614" i="25"/>
  <c r="S614" i="25"/>
  <c r="O614" i="25"/>
  <c r="M614" i="25"/>
  <c r="I614" i="25"/>
  <c r="G614" i="25"/>
  <c r="AO613" i="25"/>
  <c r="AM613" i="25"/>
  <c r="AK613" i="25"/>
  <c r="AG613" i="25"/>
  <c r="AE613" i="25"/>
  <c r="AA613" i="25"/>
  <c r="Y613" i="25"/>
  <c r="U613" i="25"/>
  <c r="S613" i="25"/>
  <c r="O613" i="25"/>
  <c r="M613" i="25"/>
  <c r="I613" i="25"/>
  <c r="G613" i="25"/>
  <c r="AO612" i="25"/>
  <c r="AM612" i="25"/>
  <c r="AK612" i="25"/>
  <c r="AG612" i="25"/>
  <c r="AE612" i="25"/>
  <c r="AA612" i="25"/>
  <c r="Y612" i="25"/>
  <c r="U612" i="25"/>
  <c r="S612" i="25"/>
  <c r="O612" i="25"/>
  <c r="M612" i="25"/>
  <c r="I612" i="25"/>
  <c r="G612" i="25"/>
  <c r="AO611" i="25"/>
  <c r="AM611" i="25"/>
  <c r="AK611" i="25"/>
  <c r="AG611" i="25"/>
  <c r="AE611" i="25"/>
  <c r="AA611" i="25"/>
  <c r="Y611" i="25"/>
  <c r="U611" i="25"/>
  <c r="S611" i="25"/>
  <c r="O611" i="25"/>
  <c r="M611" i="25"/>
  <c r="I611" i="25"/>
  <c r="G611" i="25"/>
  <c r="AO610" i="25"/>
  <c r="AM610" i="25"/>
  <c r="AK610" i="25"/>
  <c r="AG610" i="25"/>
  <c r="AE610" i="25"/>
  <c r="AH610" i="25" s="1"/>
  <c r="AA610" i="25"/>
  <c r="Y610" i="25"/>
  <c r="U610" i="25"/>
  <c r="S610" i="25"/>
  <c r="O610" i="25"/>
  <c r="M610" i="25"/>
  <c r="I610" i="25"/>
  <c r="G610" i="25"/>
  <c r="AO609" i="25"/>
  <c r="AM609" i="25"/>
  <c r="AK609" i="25"/>
  <c r="AG609" i="25"/>
  <c r="AE609" i="25"/>
  <c r="AA609" i="25"/>
  <c r="Y609" i="25"/>
  <c r="U609" i="25"/>
  <c r="S609" i="25"/>
  <c r="O609" i="25"/>
  <c r="M609" i="25"/>
  <c r="I609" i="25"/>
  <c r="G609" i="25"/>
  <c r="AO608" i="25"/>
  <c r="AQ608" i="25" s="1"/>
  <c r="AM608" i="25"/>
  <c r="AK608" i="25"/>
  <c r="AG608" i="25"/>
  <c r="AE608" i="25"/>
  <c r="AA608" i="25"/>
  <c r="Y608" i="25"/>
  <c r="AB608" i="25" s="1"/>
  <c r="U608" i="25"/>
  <c r="S608" i="25"/>
  <c r="O608" i="25"/>
  <c r="M608" i="25"/>
  <c r="I608" i="25"/>
  <c r="G608" i="25"/>
  <c r="AU607" i="25"/>
  <c r="AV607" i="25" s="1"/>
  <c r="AO607" i="25"/>
  <c r="AO606" i="25"/>
  <c r="AQ606" i="25" s="1"/>
  <c r="AM606" i="25"/>
  <c r="AK606" i="25"/>
  <c r="AG606" i="25"/>
  <c r="AE606" i="25"/>
  <c r="AA606" i="25"/>
  <c r="Y606" i="25"/>
  <c r="U606" i="25"/>
  <c r="S606" i="25"/>
  <c r="O606" i="25"/>
  <c r="M606" i="25"/>
  <c r="I606" i="25"/>
  <c r="G606" i="25"/>
  <c r="AM605" i="25"/>
  <c r="AK605" i="25"/>
  <c r="AG605" i="25"/>
  <c r="AE605" i="25"/>
  <c r="AA605" i="25"/>
  <c r="Y605" i="25"/>
  <c r="U605" i="25"/>
  <c r="S605" i="25"/>
  <c r="O605" i="25"/>
  <c r="M605" i="25"/>
  <c r="E605" i="25"/>
  <c r="G605" i="25" s="1"/>
  <c r="AO604" i="25"/>
  <c r="AM604" i="25"/>
  <c r="AK604" i="25"/>
  <c r="AG604" i="25"/>
  <c r="AE604" i="25"/>
  <c r="AA604" i="25"/>
  <c r="Y604" i="25"/>
  <c r="U604" i="25"/>
  <c r="S604" i="25"/>
  <c r="O604" i="25"/>
  <c r="M604" i="25"/>
  <c r="I604" i="25"/>
  <c r="G604" i="25"/>
  <c r="AO603" i="25"/>
  <c r="AM603" i="25"/>
  <c r="AK603" i="25"/>
  <c r="AG603" i="25"/>
  <c r="AE603" i="25"/>
  <c r="AA603" i="25"/>
  <c r="Y603" i="25"/>
  <c r="U603" i="25"/>
  <c r="S603" i="25"/>
  <c r="O603" i="25"/>
  <c r="M603" i="25"/>
  <c r="I603" i="25"/>
  <c r="G603" i="25"/>
  <c r="AO602" i="25"/>
  <c r="AM602" i="25"/>
  <c r="AK602" i="25"/>
  <c r="AG602" i="25"/>
  <c r="AE602" i="25"/>
  <c r="AA602" i="25"/>
  <c r="Y602" i="25"/>
  <c r="U602" i="25"/>
  <c r="S602" i="25"/>
  <c r="O602" i="25"/>
  <c r="M602" i="25"/>
  <c r="I602" i="25"/>
  <c r="G602" i="25"/>
  <c r="AO601" i="25"/>
  <c r="AQ601" i="25" s="1"/>
  <c r="AM601" i="25"/>
  <c r="AK601" i="25"/>
  <c r="AG601" i="25"/>
  <c r="AE601" i="25"/>
  <c r="AA601" i="25"/>
  <c r="Y601" i="25"/>
  <c r="U601" i="25"/>
  <c r="S601" i="25"/>
  <c r="O601" i="25"/>
  <c r="M601" i="25"/>
  <c r="I601" i="25"/>
  <c r="G601" i="25"/>
  <c r="AO600" i="25"/>
  <c r="AQ600" i="25" s="1"/>
  <c r="AM600" i="25"/>
  <c r="AK600" i="25"/>
  <c r="AG600" i="25"/>
  <c r="AE600" i="25"/>
  <c r="AA600" i="25"/>
  <c r="Y600" i="25"/>
  <c r="U600" i="25"/>
  <c r="S600" i="25"/>
  <c r="O600" i="25"/>
  <c r="M600" i="25"/>
  <c r="I600" i="25"/>
  <c r="G600" i="25"/>
  <c r="AO599" i="25"/>
  <c r="AQ599" i="25" s="1"/>
  <c r="AM599" i="25"/>
  <c r="AK599" i="25"/>
  <c r="AG599" i="25"/>
  <c r="AE599" i="25"/>
  <c r="AA599" i="25"/>
  <c r="Y599" i="25"/>
  <c r="U599" i="25"/>
  <c r="S599" i="25"/>
  <c r="O599" i="25"/>
  <c r="M599" i="25"/>
  <c r="I599" i="25"/>
  <c r="G599" i="25"/>
  <c r="AO598" i="25"/>
  <c r="AM598" i="25"/>
  <c r="AK598" i="25"/>
  <c r="AG598" i="25"/>
  <c r="AE598" i="25"/>
  <c r="AA598" i="25"/>
  <c r="Y598" i="25"/>
  <c r="U598" i="25"/>
  <c r="S598" i="25"/>
  <c r="O598" i="25"/>
  <c r="M598" i="25"/>
  <c r="I598" i="25"/>
  <c r="G598" i="25"/>
  <c r="AO597" i="25"/>
  <c r="AM597" i="25"/>
  <c r="AK597" i="25"/>
  <c r="AG597" i="25"/>
  <c r="AE597" i="25"/>
  <c r="AA597" i="25"/>
  <c r="Y597" i="25"/>
  <c r="U597" i="25"/>
  <c r="S597" i="25"/>
  <c r="O597" i="25"/>
  <c r="M597" i="25"/>
  <c r="I597" i="25"/>
  <c r="G597" i="25"/>
  <c r="AO596" i="25"/>
  <c r="AQ596" i="25" s="1"/>
  <c r="AM596" i="25"/>
  <c r="AK596" i="25"/>
  <c r="AG596" i="25"/>
  <c r="AE596" i="25"/>
  <c r="AA596" i="25"/>
  <c r="Y596" i="25"/>
  <c r="U596" i="25"/>
  <c r="S596" i="25"/>
  <c r="O596" i="25"/>
  <c r="M596" i="25"/>
  <c r="I596" i="25"/>
  <c r="G596" i="25"/>
  <c r="AO595" i="25"/>
  <c r="AM595" i="25"/>
  <c r="AK595" i="25"/>
  <c r="AG595" i="25"/>
  <c r="AE595" i="25"/>
  <c r="AA595" i="25"/>
  <c r="Y595" i="25"/>
  <c r="U595" i="25"/>
  <c r="S595" i="25"/>
  <c r="O595" i="25"/>
  <c r="M595" i="25"/>
  <c r="I595" i="25"/>
  <c r="G595" i="25"/>
  <c r="AO594" i="25"/>
  <c r="AM594" i="25"/>
  <c r="AK594" i="25"/>
  <c r="AG594" i="25"/>
  <c r="AE594" i="25"/>
  <c r="AA594" i="25"/>
  <c r="Y594" i="25"/>
  <c r="U594" i="25"/>
  <c r="S594" i="25"/>
  <c r="O594" i="25"/>
  <c r="M594" i="25"/>
  <c r="I594" i="25"/>
  <c r="G594" i="25"/>
  <c r="AO593" i="25"/>
  <c r="AM593" i="25"/>
  <c r="AK593" i="25"/>
  <c r="AG593" i="25"/>
  <c r="AE593" i="25"/>
  <c r="AA593" i="25"/>
  <c r="Y593" i="25"/>
  <c r="U593" i="25"/>
  <c r="S593" i="25"/>
  <c r="V593" i="25" s="1"/>
  <c r="O593" i="25"/>
  <c r="M593" i="25"/>
  <c r="I593" i="25"/>
  <c r="G593" i="25"/>
  <c r="AO592" i="25"/>
  <c r="AM592" i="25"/>
  <c r="AK592" i="25"/>
  <c r="AG592" i="25"/>
  <c r="AE592" i="25"/>
  <c r="AA592" i="25"/>
  <c r="Y592" i="25"/>
  <c r="U592" i="25"/>
  <c r="S592" i="25"/>
  <c r="O592" i="25"/>
  <c r="M592" i="25"/>
  <c r="I592" i="25"/>
  <c r="G592" i="25"/>
  <c r="AO591" i="25"/>
  <c r="AM591" i="25"/>
  <c r="AK591" i="25"/>
  <c r="AG591" i="25"/>
  <c r="AE591" i="25"/>
  <c r="AA591" i="25"/>
  <c r="Y591" i="25"/>
  <c r="U591" i="25"/>
  <c r="S591" i="25"/>
  <c r="O591" i="25"/>
  <c r="M591" i="25"/>
  <c r="I591" i="25"/>
  <c r="G591" i="25"/>
  <c r="AO590" i="25"/>
  <c r="AM590" i="25"/>
  <c r="AK590" i="25"/>
  <c r="AG590" i="25"/>
  <c r="AE590" i="25"/>
  <c r="AA590" i="25"/>
  <c r="Y590" i="25"/>
  <c r="U590" i="25"/>
  <c r="S590" i="25"/>
  <c r="O590" i="25"/>
  <c r="M590" i="25"/>
  <c r="I590" i="25"/>
  <c r="G590" i="25"/>
  <c r="AO589" i="25"/>
  <c r="AM589" i="25"/>
  <c r="AK589" i="25"/>
  <c r="AG589" i="25"/>
  <c r="AE589" i="25"/>
  <c r="AA589" i="25"/>
  <c r="Y589" i="25"/>
  <c r="U589" i="25"/>
  <c r="S589" i="25"/>
  <c r="O589" i="25"/>
  <c r="M589" i="25"/>
  <c r="I589" i="25"/>
  <c r="G589" i="25"/>
  <c r="AU588" i="25"/>
  <c r="AV588" i="25" s="1"/>
  <c r="AO588" i="25"/>
  <c r="AS588" i="25" s="1"/>
  <c r="AM588" i="25"/>
  <c r="AK588" i="25"/>
  <c r="AG588" i="25"/>
  <c r="AE588" i="25"/>
  <c r="AA588" i="25"/>
  <c r="Y588" i="25"/>
  <c r="U588" i="25"/>
  <c r="S588" i="25"/>
  <c r="O588" i="25"/>
  <c r="M588" i="25"/>
  <c r="I588" i="25"/>
  <c r="G588" i="25"/>
  <c r="AO587" i="25"/>
  <c r="AS587" i="25" s="1"/>
  <c r="AM587" i="25"/>
  <c r="AK587" i="25"/>
  <c r="AG587" i="25"/>
  <c r="AE587" i="25"/>
  <c r="AA587" i="25"/>
  <c r="Y587" i="25"/>
  <c r="U587" i="25"/>
  <c r="S587" i="25"/>
  <c r="O587" i="25"/>
  <c r="M587" i="25"/>
  <c r="I587" i="25"/>
  <c r="G587" i="25"/>
  <c r="AM586" i="25"/>
  <c r="AK586" i="25"/>
  <c r="AG586" i="25"/>
  <c r="AE586" i="25"/>
  <c r="AA586" i="25"/>
  <c r="Y586" i="25"/>
  <c r="U586" i="25"/>
  <c r="S586" i="25"/>
  <c r="O586" i="25"/>
  <c r="M586" i="25"/>
  <c r="E586" i="25"/>
  <c r="I586" i="25" s="1"/>
  <c r="AM585" i="25"/>
  <c r="AK585" i="25"/>
  <c r="AG585" i="25"/>
  <c r="AE585" i="25"/>
  <c r="AA585" i="25"/>
  <c r="Y585" i="25"/>
  <c r="U585" i="25"/>
  <c r="S585" i="25"/>
  <c r="O585" i="25"/>
  <c r="M585" i="25"/>
  <c r="E585" i="25"/>
  <c r="AO584" i="25"/>
  <c r="AM584" i="25"/>
  <c r="AK584" i="25"/>
  <c r="AG584" i="25"/>
  <c r="AE584" i="25"/>
  <c r="AA584" i="25"/>
  <c r="Y584" i="25"/>
  <c r="U584" i="25"/>
  <c r="S584" i="25"/>
  <c r="O584" i="25"/>
  <c r="M584" i="25"/>
  <c r="I584" i="25"/>
  <c r="G584" i="25"/>
  <c r="AO583" i="25"/>
  <c r="AQ583" i="25" s="1"/>
  <c r="AM583" i="25"/>
  <c r="AK583" i="25"/>
  <c r="AG583" i="25"/>
  <c r="AE583" i="25"/>
  <c r="AA583" i="25"/>
  <c r="Y583" i="25"/>
  <c r="U583" i="25"/>
  <c r="S583" i="25"/>
  <c r="O583" i="25"/>
  <c r="M583" i="25"/>
  <c r="I583" i="25"/>
  <c r="G583" i="25"/>
  <c r="AO582" i="25"/>
  <c r="AM582" i="25"/>
  <c r="AK582" i="25"/>
  <c r="AG582" i="25"/>
  <c r="AE582" i="25"/>
  <c r="AA582" i="25"/>
  <c r="Y582" i="25"/>
  <c r="U582" i="25"/>
  <c r="S582" i="25"/>
  <c r="O582" i="25"/>
  <c r="M582" i="25"/>
  <c r="I582" i="25"/>
  <c r="G582" i="25"/>
  <c r="J582" i="25" s="1"/>
  <c r="AO581" i="25"/>
  <c r="AQ581" i="25" s="1"/>
  <c r="AM581" i="25"/>
  <c r="AK581" i="25"/>
  <c r="AG581" i="25"/>
  <c r="AE581" i="25"/>
  <c r="AA581" i="25"/>
  <c r="Y581" i="25"/>
  <c r="U581" i="25"/>
  <c r="S581" i="25"/>
  <c r="O581" i="25"/>
  <c r="M581" i="25"/>
  <c r="I581" i="25"/>
  <c r="G581" i="25"/>
  <c r="AO580" i="25"/>
  <c r="AM580" i="25"/>
  <c r="AK580" i="25"/>
  <c r="AG580" i="25"/>
  <c r="AE580" i="25"/>
  <c r="AA580" i="25"/>
  <c r="Y580" i="25"/>
  <c r="U580" i="25"/>
  <c r="S580" i="25"/>
  <c r="O580" i="25"/>
  <c r="M580" i="25"/>
  <c r="I580" i="25"/>
  <c r="G580" i="25"/>
  <c r="AO579" i="25"/>
  <c r="AS579" i="25" s="1"/>
  <c r="AM579" i="25"/>
  <c r="AK579" i="25"/>
  <c r="AG579" i="25"/>
  <c r="AE579" i="25"/>
  <c r="AA579" i="25"/>
  <c r="Y579" i="25"/>
  <c r="U579" i="25"/>
  <c r="S579" i="25"/>
  <c r="O579" i="25"/>
  <c r="M579" i="25"/>
  <c r="I579" i="25"/>
  <c r="G579" i="25"/>
  <c r="AO578" i="25"/>
  <c r="AM578" i="25"/>
  <c r="AK578" i="25"/>
  <c r="AG578" i="25"/>
  <c r="AE578" i="25"/>
  <c r="AA578" i="25"/>
  <c r="Y578" i="25"/>
  <c r="U578" i="25"/>
  <c r="S578" i="25"/>
  <c r="O578" i="25"/>
  <c r="M578" i="25"/>
  <c r="I578" i="25"/>
  <c r="G578" i="25"/>
  <c r="AO577" i="25"/>
  <c r="AQ577" i="25" s="1"/>
  <c r="AM577" i="25"/>
  <c r="AK577" i="25"/>
  <c r="AG577" i="25"/>
  <c r="AE577" i="25"/>
  <c r="AA577" i="25"/>
  <c r="Y577" i="25"/>
  <c r="U577" i="25"/>
  <c r="S577" i="25"/>
  <c r="O577" i="25"/>
  <c r="M577" i="25"/>
  <c r="I577" i="25"/>
  <c r="G577" i="25"/>
  <c r="AO576" i="25"/>
  <c r="AQ576" i="25" s="1"/>
  <c r="AM576" i="25"/>
  <c r="AK576" i="25"/>
  <c r="AG576" i="25"/>
  <c r="AE576" i="25"/>
  <c r="AA576" i="25"/>
  <c r="Y576" i="25"/>
  <c r="U576" i="25"/>
  <c r="S576" i="25"/>
  <c r="O576" i="25"/>
  <c r="M576" i="25"/>
  <c r="P576" i="25" s="1"/>
  <c r="I576" i="25"/>
  <c r="G576" i="25"/>
  <c r="AO575" i="25"/>
  <c r="AM575" i="25"/>
  <c r="AK575" i="25"/>
  <c r="AG575" i="25"/>
  <c r="AE575" i="25"/>
  <c r="AA575" i="25"/>
  <c r="Y575" i="25"/>
  <c r="U575" i="25"/>
  <c r="S575" i="25"/>
  <c r="O575" i="25"/>
  <c r="M575" i="25"/>
  <c r="I575" i="25"/>
  <c r="G575" i="25"/>
  <c r="AO574" i="25"/>
  <c r="AM574" i="25"/>
  <c r="AK574" i="25"/>
  <c r="AG574" i="25"/>
  <c r="AE574" i="25"/>
  <c r="AA574" i="25"/>
  <c r="Y574" i="25"/>
  <c r="U574" i="25"/>
  <c r="S574" i="25"/>
  <c r="O574" i="25"/>
  <c r="M574" i="25"/>
  <c r="I574" i="25"/>
  <c r="G574" i="25"/>
  <c r="AO573" i="25"/>
  <c r="AS573" i="25" s="1"/>
  <c r="AM573" i="25"/>
  <c r="AK573" i="25"/>
  <c r="AN573" i="25" s="1"/>
  <c r="AG573" i="25"/>
  <c r="AE573" i="25"/>
  <c r="AA573" i="25"/>
  <c r="Y573" i="25"/>
  <c r="U573" i="25"/>
  <c r="S573" i="25"/>
  <c r="O573" i="25"/>
  <c r="M573" i="25"/>
  <c r="I573" i="25"/>
  <c r="G573" i="25"/>
  <c r="AO572" i="25"/>
  <c r="AS572" i="25" s="1"/>
  <c r="AM572" i="25"/>
  <c r="AK572" i="25"/>
  <c r="AG572" i="25"/>
  <c r="AE572" i="25"/>
  <c r="AA572" i="25"/>
  <c r="Y572" i="25"/>
  <c r="U572" i="25"/>
  <c r="S572" i="25"/>
  <c r="O572" i="25"/>
  <c r="M572" i="25"/>
  <c r="I572" i="25"/>
  <c r="G572" i="25"/>
  <c r="AO571" i="25"/>
  <c r="AM571" i="25"/>
  <c r="AK571" i="25"/>
  <c r="AG571" i="25"/>
  <c r="AE571" i="25"/>
  <c r="AA571" i="25"/>
  <c r="Y571" i="25"/>
  <c r="U571" i="25"/>
  <c r="S571" i="25"/>
  <c r="O571" i="25"/>
  <c r="M571" i="25"/>
  <c r="I571" i="25"/>
  <c r="G571" i="25"/>
  <c r="AO570" i="25"/>
  <c r="AS570" i="25" s="1"/>
  <c r="AM570" i="25"/>
  <c r="AK570" i="25"/>
  <c r="AG570" i="25"/>
  <c r="AE570" i="25"/>
  <c r="AA570" i="25"/>
  <c r="Y570" i="25"/>
  <c r="U570" i="25"/>
  <c r="S570" i="25"/>
  <c r="O570" i="25"/>
  <c r="M570" i="25"/>
  <c r="I570" i="25"/>
  <c r="G570" i="25"/>
  <c r="AO569" i="25"/>
  <c r="AM569" i="25"/>
  <c r="AK569" i="25"/>
  <c r="AG569" i="25"/>
  <c r="AE569" i="25"/>
  <c r="AA569" i="25"/>
  <c r="Y569" i="25"/>
  <c r="U569" i="25"/>
  <c r="S569" i="25"/>
  <c r="O569" i="25"/>
  <c r="M569" i="25"/>
  <c r="I569" i="25"/>
  <c r="G569" i="25"/>
  <c r="AO568" i="25"/>
  <c r="AM568" i="25"/>
  <c r="AK568" i="25"/>
  <c r="AG568" i="25"/>
  <c r="AE568" i="25"/>
  <c r="AH568" i="25" s="1"/>
  <c r="AA568" i="25"/>
  <c r="Y568" i="25"/>
  <c r="U568" i="25"/>
  <c r="S568" i="25"/>
  <c r="O568" i="25"/>
  <c r="M568" i="25"/>
  <c r="I568" i="25"/>
  <c r="G568" i="25"/>
  <c r="AO567" i="25"/>
  <c r="AM567" i="25"/>
  <c r="AK567" i="25"/>
  <c r="AG567" i="25"/>
  <c r="AE567" i="25"/>
  <c r="AA567" i="25"/>
  <c r="Y567" i="25"/>
  <c r="U567" i="25"/>
  <c r="S567" i="25"/>
  <c r="O567" i="25"/>
  <c r="M567" i="25"/>
  <c r="I567" i="25"/>
  <c r="G567" i="25"/>
  <c r="AO566" i="25"/>
  <c r="AQ566" i="25" s="1"/>
  <c r="AM566" i="25"/>
  <c r="AK566" i="25"/>
  <c r="AG566" i="25"/>
  <c r="AE566" i="25"/>
  <c r="AA566" i="25"/>
  <c r="Y566" i="25"/>
  <c r="U566" i="25"/>
  <c r="S566" i="25"/>
  <c r="O566" i="25"/>
  <c r="M566" i="25"/>
  <c r="I566" i="25"/>
  <c r="G566" i="25"/>
  <c r="AO565" i="25"/>
  <c r="AM565" i="25"/>
  <c r="AK565" i="25"/>
  <c r="AG565" i="25"/>
  <c r="AE565" i="25"/>
  <c r="AA565" i="25"/>
  <c r="Y565" i="25"/>
  <c r="U565" i="25"/>
  <c r="S565" i="25"/>
  <c r="O565" i="25"/>
  <c r="M565" i="25"/>
  <c r="I565" i="25"/>
  <c r="G565" i="25"/>
  <c r="AO564" i="25"/>
  <c r="AS564" i="25" s="1"/>
  <c r="AM564" i="25"/>
  <c r="AK564" i="25"/>
  <c r="AG564" i="25"/>
  <c r="AE564" i="25"/>
  <c r="AA564" i="25"/>
  <c r="Y564" i="25"/>
  <c r="U564" i="25"/>
  <c r="S564" i="25"/>
  <c r="O564" i="25"/>
  <c r="M564" i="25"/>
  <c r="P564" i="25" s="1"/>
  <c r="I564" i="25"/>
  <c r="G564" i="25"/>
  <c r="AO563" i="25"/>
  <c r="AS563" i="25" s="1"/>
  <c r="AM563" i="25"/>
  <c r="AK563" i="25"/>
  <c r="AG563" i="25"/>
  <c r="AE563" i="25"/>
  <c r="AA563" i="25"/>
  <c r="Y563" i="25"/>
  <c r="U563" i="25"/>
  <c r="S563" i="25"/>
  <c r="O563" i="25"/>
  <c r="M563" i="25"/>
  <c r="I563" i="25"/>
  <c r="G563" i="25"/>
  <c r="AO562" i="25"/>
  <c r="AM562" i="25"/>
  <c r="AK562" i="25"/>
  <c r="AG562" i="25"/>
  <c r="AE562" i="25"/>
  <c r="AA562" i="25"/>
  <c r="Y562" i="25"/>
  <c r="U562" i="25"/>
  <c r="S562" i="25"/>
  <c r="O562" i="25"/>
  <c r="M562" i="25"/>
  <c r="I562" i="25"/>
  <c r="G562" i="25"/>
  <c r="AO561" i="25"/>
  <c r="AM561" i="25"/>
  <c r="AK561" i="25"/>
  <c r="AG561" i="25"/>
  <c r="AE561" i="25"/>
  <c r="AA561" i="25"/>
  <c r="Y561" i="25"/>
  <c r="U561" i="25"/>
  <c r="S561" i="25"/>
  <c r="O561" i="25"/>
  <c r="M561" i="25"/>
  <c r="I561" i="25"/>
  <c r="G561" i="25"/>
  <c r="AO560" i="25"/>
  <c r="AS560" i="25" s="1"/>
  <c r="AM560" i="25"/>
  <c r="AK560" i="25"/>
  <c r="AG560" i="25"/>
  <c r="AE560" i="25"/>
  <c r="AA560" i="25"/>
  <c r="Y560" i="25"/>
  <c r="U560" i="25"/>
  <c r="S560" i="25"/>
  <c r="O560" i="25"/>
  <c r="M560" i="25"/>
  <c r="I560" i="25"/>
  <c r="G560" i="25"/>
  <c r="AO559" i="25"/>
  <c r="AS559" i="25" s="1"/>
  <c r="AM559" i="25"/>
  <c r="AK559" i="25"/>
  <c r="AG559" i="25"/>
  <c r="AE559" i="25"/>
  <c r="AA559" i="25"/>
  <c r="Y559" i="25"/>
  <c r="U559" i="25"/>
  <c r="S559" i="25"/>
  <c r="O559" i="25"/>
  <c r="M559" i="25"/>
  <c r="I559" i="25"/>
  <c r="G559" i="25"/>
  <c r="AO558" i="25"/>
  <c r="AM558" i="25"/>
  <c r="AK558" i="25"/>
  <c r="AG558" i="25"/>
  <c r="AE558" i="25"/>
  <c r="AA558" i="25"/>
  <c r="Y558" i="25"/>
  <c r="U558" i="25"/>
  <c r="S558" i="25"/>
  <c r="O558" i="25"/>
  <c r="M558" i="25"/>
  <c r="I558" i="25"/>
  <c r="G558" i="25"/>
  <c r="AU557" i="25"/>
  <c r="AV557" i="25" s="1"/>
  <c r="AO557" i="25"/>
  <c r="AU556" i="25"/>
  <c r="AV556" i="25" s="1"/>
  <c r="AO556" i="25"/>
  <c r="AO555" i="25"/>
  <c r="AM555" i="25"/>
  <c r="AK555" i="25"/>
  <c r="AG555" i="25"/>
  <c r="AE555" i="25"/>
  <c r="AA555" i="25"/>
  <c r="Y555" i="25"/>
  <c r="U555" i="25"/>
  <c r="S555" i="25"/>
  <c r="O555" i="25"/>
  <c r="M555" i="25"/>
  <c r="I555" i="25"/>
  <c r="G555" i="25"/>
  <c r="AO554" i="25"/>
  <c r="AM554" i="25"/>
  <c r="AK554" i="25"/>
  <c r="AG554" i="25"/>
  <c r="AE554" i="25"/>
  <c r="AA554" i="25"/>
  <c r="Y554" i="25"/>
  <c r="U554" i="25"/>
  <c r="S554" i="25"/>
  <c r="O554" i="25"/>
  <c r="M554" i="25"/>
  <c r="I554" i="25"/>
  <c r="G554" i="25"/>
  <c r="AO553" i="25"/>
  <c r="AM553" i="25"/>
  <c r="AK553" i="25"/>
  <c r="AG553" i="25"/>
  <c r="AE553" i="25"/>
  <c r="AA553" i="25"/>
  <c r="Y553" i="25"/>
  <c r="U553" i="25"/>
  <c r="S553" i="25"/>
  <c r="O553" i="25"/>
  <c r="M553" i="25"/>
  <c r="I553" i="25"/>
  <c r="G553" i="25"/>
  <c r="AO552" i="25"/>
  <c r="AM552" i="25"/>
  <c r="AK552" i="25"/>
  <c r="AG552" i="25"/>
  <c r="AE552" i="25"/>
  <c r="AA552" i="25"/>
  <c r="Y552" i="25"/>
  <c r="U552" i="25"/>
  <c r="S552" i="25"/>
  <c r="O552" i="25"/>
  <c r="M552" i="25"/>
  <c r="I552" i="25"/>
  <c r="G552" i="25"/>
  <c r="AO551" i="25"/>
  <c r="AS551" i="25" s="1"/>
  <c r="AM551" i="25"/>
  <c r="AK551" i="25"/>
  <c r="AG551" i="25"/>
  <c r="AE551" i="25"/>
  <c r="AA551" i="25"/>
  <c r="Y551" i="25"/>
  <c r="U551" i="25"/>
  <c r="S551" i="25"/>
  <c r="O551" i="25"/>
  <c r="M551" i="25"/>
  <c r="I551" i="25"/>
  <c r="G551" i="25"/>
  <c r="AO550" i="25"/>
  <c r="AS550" i="25" s="1"/>
  <c r="AM550" i="25"/>
  <c r="AK550" i="25"/>
  <c r="AG550" i="25"/>
  <c r="AE550" i="25"/>
  <c r="AA550" i="25"/>
  <c r="Y550" i="25"/>
  <c r="U550" i="25"/>
  <c r="S550" i="25"/>
  <c r="O550" i="25"/>
  <c r="M550" i="25"/>
  <c r="I550" i="25"/>
  <c r="G550" i="25"/>
  <c r="AO549" i="25"/>
  <c r="AM549" i="25"/>
  <c r="AK549" i="25"/>
  <c r="AG549" i="25"/>
  <c r="AE549" i="25"/>
  <c r="AA549" i="25"/>
  <c r="Y549" i="25"/>
  <c r="U549" i="25"/>
  <c r="S549" i="25"/>
  <c r="O549" i="25"/>
  <c r="M549" i="25"/>
  <c r="I549" i="25"/>
  <c r="G549" i="25"/>
  <c r="AS548" i="25"/>
  <c r="AQ548" i="25"/>
  <c r="AM548" i="25"/>
  <c r="AK548" i="25"/>
  <c r="I548" i="25"/>
  <c r="G548" i="25"/>
  <c r="AU547" i="25"/>
  <c r="AV547" i="25" s="1"/>
  <c r="AO547" i="25"/>
  <c r="AU546" i="25"/>
  <c r="AV546" i="25" s="1"/>
  <c r="AO546" i="25"/>
  <c r="AU545" i="25"/>
  <c r="AV545" i="25" s="1"/>
  <c r="AO545" i="25"/>
  <c r="AO544" i="25"/>
  <c r="AU543" i="25"/>
  <c r="AT543" i="25"/>
  <c r="AO543" i="25"/>
  <c r="AO542" i="25"/>
  <c r="AM542" i="25"/>
  <c r="AK542" i="25"/>
  <c r="AG542" i="25"/>
  <c r="AE542" i="25"/>
  <c r="AA542" i="25"/>
  <c r="Y542" i="25"/>
  <c r="U542" i="25"/>
  <c r="S542" i="25"/>
  <c r="O542" i="25"/>
  <c r="M542" i="25"/>
  <c r="I542" i="25"/>
  <c r="G542" i="25"/>
  <c r="AO541" i="25"/>
  <c r="AM541" i="25"/>
  <c r="AK541" i="25"/>
  <c r="AG541" i="25"/>
  <c r="AE541" i="25"/>
  <c r="AA541" i="25"/>
  <c r="Y541" i="25"/>
  <c r="U541" i="25"/>
  <c r="S541" i="25"/>
  <c r="O541" i="25"/>
  <c r="M541" i="25"/>
  <c r="I541" i="25"/>
  <c r="G541" i="25"/>
  <c r="AU540" i="25"/>
  <c r="AO540" i="25"/>
  <c r="AS540" i="25" s="1"/>
  <c r="AM540" i="25"/>
  <c r="AK540" i="25"/>
  <c r="AG540" i="25"/>
  <c r="AE540" i="25"/>
  <c r="AA540" i="25"/>
  <c r="Y540" i="25"/>
  <c r="U540" i="25"/>
  <c r="S540" i="25"/>
  <c r="O540" i="25"/>
  <c r="M540" i="25"/>
  <c r="I540" i="25"/>
  <c r="G540" i="25"/>
  <c r="AO539" i="25"/>
  <c r="AS539" i="25" s="1"/>
  <c r="AM539" i="25"/>
  <c r="AK539" i="25"/>
  <c r="AG539" i="25"/>
  <c r="AE539" i="25"/>
  <c r="AA539" i="25"/>
  <c r="Y539" i="25"/>
  <c r="U539" i="25"/>
  <c r="S539" i="25"/>
  <c r="O539" i="25"/>
  <c r="M539" i="25"/>
  <c r="I539" i="25"/>
  <c r="G539" i="25"/>
  <c r="AO538" i="25"/>
  <c r="AM538" i="25"/>
  <c r="AK538" i="25"/>
  <c r="AG538" i="25"/>
  <c r="AE538" i="25"/>
  <c r="AA538" i="25"/>
  <c r="Y538" i="25"/>
  <c r="U538" i="25"/>
  <c r="S538" i="25"/>
  <c r="O538" i="25"/>
  <c r="M538" i="25"/>
  <c r="I538" i="25"/>
  <c r="G538" i="25"/>
  <c r="AS537" i="25"/>
  <c r="AQ537" i="25"/>
  <c r="I537" i="25"/>
  <c r="G537" i="25"/>
  <c r="AO536" i="25"/>
  <c r="AQ536" i="25" s="1"/>
  <c r="AM536" i="25"/>
  <c r="AK536" i="25"/>
  <c r="AG536" i="25"/>
  <c r="AE536" i="25"/>
  <c r="AA536" i="25"/>
  <c r="Y536" i="25"/>
  <c r="U536" i="25"/>
  <c r="S536" i="25"/>
  <c r="O536" i="25"/>
  <c r="M536" i="25"/>
  <c r="I536" i="25"/>
  <c r="G536" i="25"/>
  <c r="AS535" i="25"/>
  <c r="AQ535" i="25"/>
  <c r="I535" i="25"/>
  <c r="G535" i="25"/>
  <c r="AO534" i="25"/>
  <c r="AS534" i="25" s="1"/>
  <c r="AM534" i="25"/>
  <c r="AK534" i="25"/>
  <c r="AG534" i="25"/>
  <c r="AE534" i="25"/>
  <c r="AA534" i="25"/>
  <c r="Y534" i="25"/>
  <c r="U534" i="25"/>
  <c r="S534" i="25"/>
  <c r="O534" i="25"/>
  <c r="M534" i="25"/>
  <c r="I534" i="25"/>
  <c r="G534" i="25"/>
  <c r="AU533" i="25"/>
  <c r="AO533" i="25"/>
  <c r="AM533" i="25"/>
  <c r="AK533" i="25"/>
  <c r="AG533" i="25"/>
  <c r="AE533" i="25"/>
  <c r="AA533" i="25"/>
  <c r="Y533" i="25"/>
  <c r="U533" i="25"/>
  <c r="S533" i="25"/>
  <c r="O533" i="25"/>
  <c r="M533" i="25"/>
  <c r="I533" i="25"/>
  <c r="G533" i="25"/>
  <c r="AO532" i="25"/>
  <c r="AM532" i="25"/>
  <c r="AK532" i="25"/>
  <c r="AG532" i="25"/>
  <c r="AE532" i="25"/>
  <c r="AA532" i="25"/>
  <c r="Y532" i="25"/>
  <c r="U532" i="25"/>
  <c r="S532" i="25"/>
  <c r="O532" i="25"/>
  <c r="M532" i="25"/>
  <c r="I532" i="25"/>
  <c r="G532" i="25"/>
  <c r="AO531" i="25"/>
  <c r="AM531" i="25"/>
  <c r="AK531" i="25"/>
  <c r="AG531" i="25"/>
  <c r="AE531" i="25"/>
  <c r="AA531" i="25"/>
  <c r="Y531" i="25"/>
  <c r="U531" i="25"/>
  <c r="S531" i="25"/>
  <c r="O531" i="25"/>
  <c r="M531" i="25"/>
  <c r="I531" i="25"/>
  <c r="G531" i="25"/>
  <c r="AS530" i="25"/>
  <c r="AQ530" i="25"/>
  <c r="I530" i="25"/>
  <c r="G530" i="25"/>
  <c r="AO529" i="25"/>
  <c r="AS529" i="25" s="1"/>
  <c r="AM529" i="25"/>
  <c r="AK529" i="25"/>
  <c r="AG529" i="25"/>
  <c r="AE529" i="25"/>
  <c r="AA529" i="25"/>
  <c r="Y529" i="25"/>
  <c r="U529" i="25"/>
  <c r="S529" i="25"/>
  <c r="O529" i="25"/>
  <c r="M529" i="25"/>
  <c r="I529" i="25"/>
  <c r="G529" i="25"/>
  <c r="AO528" i="25"/>
  <c r="AQ528" i="25" s="1"/>
  <c r="AM528" i="25"/>
  <c r="AK528" i="25"/>
  <c r="AG528" i="25"/>
  <c r="AE528" i="25"/>
  <c r="AA528" i="25"/>
  <c r="Y528" i="25"/>
  <c r="U528" i="25"/>
  <c r="S528" i="25"/>
  <c r="O528" i="25"/>
  <c r="M528" i="25"/>
  <c r="I528" i="25"/>
  <c r="G528" i="25"/>
  <c r="AS527" i="25"/>
  <c r="AQ527" i="25"/>
  <c r="AM527" i="25"/>
  <c r="AK527" i="25"/>
  <c r="I527" i="25"/>
  <c r="G527" i="25"/>
  <c r="AO526" i="25"/>
  <c r="AM526" i="25"/>
  <c r="AK526" i="25"/>
  <c r="AG526" i="25"/>
  <c r="AE526" i="25"/>
  <c r="AA526" i="25"/>
  <c r="Y526" i="25"/>
  <c r="U526" i="25"/>
  <c r="S526" i="25"/>
  <c r="O526" i="25"/>
  <c r="M526" i="25"/>
  <c r="I526" i="25"/>
  <c r="G526" i="25"/>
  <c r="AU525" i="25"/>
  <c r="AO525" i="25"/>
  <c r="AM525" i="25"/>
  <c r="AK525" i="25"/>
  <c r="AG525" i="25"/>
  <c r="AE525" i="25"/>
  <c r="AA525" i="25"/>
  <c r="Y525" i="25"/>
  <c r="U525" i="25"/>
  <c r="S525" i="25"/>
  <c r="O525" i="25"/>
  <c r="M525" i="25"/>
  <c r="I525" i="25"/>
  <c r="G525" i="25"/>
  <c r="AO524" i="25"/>
  <c r="AS524" i="25" s="1"/>
  <c r="AM524" i="25"/>
  <c r="AK524" i="25"/>
  <c r="AG524" i="25"/>
  <c r="AE524" i="25"/>
  <c r="AA524" i="25"/>
  <c r="Y524" i="25"/>
  <c r="U524" i="25"/>
  <c r="S524" i="25"/>
  <c r="O524" i="25"/>
  <c r="M524" i="25"/>
  <c r="I524" i="25"/>
  <c r="G524" i="25"/>
  <c r="AS523" i="25"/>
  <c r="AQ523" i="25"/>
  <c r="AM523" i="25"/>
  <c r="AK523" i="25"/>
  <c r="I523" i="25"/>
  <c r="G523" i="25"/>
  <c r="AS522" i="25"/>
  <c r="AQ522" i="25"/>
  <c r="AM522" i="25"/>
  <c r="AK522" i="25"/>
  <c r="I522" i="25"/>
  <c r="G522" i="25"/>
  <c r="AO521" i="25"/>
  <c r="AM521" i="25"/>
  <c r="AK521" i="25"/>
  <c r="AG521" i="25"/>
  <c r="AE521" i="25"/>
  <c r="AA521" i="25"/>
  <c r="Y521" i="25"/>
  <c r="U521" i="25"/>
  <c r="S521" i="25"/>
  <c r="O521" i="25"/>
  <c r="M521" i="25"/>
  <c r="I521" i="25"/>
  <c r="G521" i="25"/>
  <c r="AO520" i="25"/>
  <c r="AM520" i="25"/>
  <c r="AK520" i="25"/>
  <c r="AG520" i="25"/>
  <c r="AE520" i="25"/>
  <c r="AA520" i="25"/>
  <c r="Y520" i="25"/>
  <c r="U520" i="25"/>
  <c r="S520" i="25"/>
  <c r="O520" i="25"/>
  <c r="M520" i="25"/>
  <c r="I520" i="25"/>
  <c r="G520" i="25"/>
  <c r="AO519" i="25"/>
  <c r="AS519" i="25" s="1"/>
  <c r="AM519" i="25"/>
  <c r="AK519" i="25"/>
  <c r="AG519" i="25"/>
  <c r="AE519" i="25"/>
  <c r="AA519" i="25"/>
  <c r="Y519" i="25"/>
  <c r="U519" i="25"/>
  <c r="S519" i="25"/>
  <c r="O519" i="25"/>
  <c r="M519" i="25"/>
  <c r="I519" i="25"/>
  <c r="G519" i="25"/>
  <c r="AO518" i="25"/>
  <c r="AS518" i="25" s="1"/>
  <c r="AM518" i="25"/>
  <c r="AK518" i="25"/>
  <c r="AG518" i="25"/>
  <c r="AE518" i="25"/>
  <c r="AA518" i="25"/>
  <c r="Y518" i="25"/>
  <c r="U518" i="25"/>
  <c r="S518" i="25"/>
  <c r="O518" i="25"/>
  <c r="M518" i="25"/>
  <c r="I518" i="25"/>
  <c r="G518" i="25"/>
  <c r="AO517" i="25"/>
  <c r="AM517" i="25"/>
  <c r="AK517" i="25"/>
  <c r="AG517" i="25"/>
  <c r="AE517" i="25"/>
  <c r="AA517" i="25"/>
  <c r="Y517" i="25"/>
  <c r="U517" i="25"/>
  <c r="S517" i="25"/>
  <c r="O517" i="25"/>
  <c r="M517" i="25"/>
  <c r="I517" i="25"/>
  <c r="G517" i="25"/>
  <c r="AO516" i="25"/>
  <c r="AM516" i="25"/>
  <c r="AK516" i="25"/>
  <c r="AG516" i="25"/>
  <c r="AE516" i="25"/>
  <c r="AA516" i="25"/>
  <c r="Y516" i="25"/>
  <c r="U516" i="25"/>
  <c r="S516" i="25"/>
  <c r="O516" i="25"/>
  <c r="M516" i="25"/>
  <c r="I516" i="25"/>
  <c r="G516" i="25"/>
  <c r="AO515" i="25"/>
  <c r="AS515" i="25" s="1"/>
  <c r="AM515" i="25"/>
  <c r="AK515" i="25"/>
  <c r="AG515" i="25"/>
  <c r="AE515" i="25"/>
  <c r="AA515" i="25"/>
  <c r="Y515" i="25"/>
  <c r="U515" i="25"/>
  <c r="S515" i="25"/>
  <c r="O515" i="25"/>
  <c r="M515" i="25"/>
  <c r="I515" i="25"/>
  <c r="G515" i="25"/>
  <c r="AO514" i="25"/>
  <c r="AM514" i="25"/>
  <c r="AK514" i="25"/>
  <c r="AG514" i="25"/>
  <c r="AE514" i="25"/>
  <c r="AA514" i="25"/>
  <c r="Y514" i="25"/>
  <c r="U514" i="25"/>
  <c r="S514" i="25"/>
  <c r="O514" i="25"/>
  <c r="M514" i="25"/>
  <c r="I514" i="25"/>
  <c r="G514" i="25"/>
  <c r="AU513" i="25"/>
  <c r="AT513" i="25"/>
  <c r="AO513" i="25"/>
  <c r="AO512" i="25"/>
  <c r="AS512" i="25" s="1"/>
  <c r="AM512" i="25"/>
  <c r="AK512" i="25"/>
  <c r="AG512" i="25"/>
  <c r="AE512" i="25"/>
  <c r="AA512" i="25"/>
  <c r="Y512" i="25"/>
  <c r="U512" i="25"/>
  <c r="S512" i="25"/>
  <c r="O512" i="25"/>
  <c r="M512" i="25"/>
  <c r="I512" i="25"/>
  <c r="G512" i="25"/>
  <c r="AO511" i="25"/>
  <c r="AS511" i="25" s="1"/>
  <c r="AM511" i="25"/>
  <c r="AK511" i="25"/>
  <c r="AG511" i="25"/>
  <c r="AE511" i="25"/>
  <c r="AA511" i="25"/>
  <c r="Y511" i="25"/>
  <c r="U511" i="25"/>
  <c r="S511" i="25"/>
  <c r="O511" i="25"/>
  <c r="M511" i="25"/>
  <c r="I511" i="25"/>
  <c r="G511" i="25"/>
  <c r="J511" i="25" s="1"/>
  <c r="AU510" i="25"/>
  <c r="AT510" i="25"/>
  <c r="AO510" i="25"/>
  <c r="AO509" i="25"/>
  <c r="AM509" i="25"/>
  <c r="AK509" i="25"/>
  <c r="AG509" i="25"/>
  <c r="AE509" i="25"/>
  <c r="AA509" i="25"/>
  <c r="Y509" i="25"/>
  <c r="U509" i="25"/>
  <c r="S509" i="25"/>
  <c r="O509" i="25"/>
  <c r="M509" i="25"/>
  <c r="P509" i="25" s="1"/>
  <c r="I509" i="25"/>
  <c r="G509" i="25"/>
  <c r="AO508" i="25"/>
  <c r="AS508" i="25" s="1"/>
  <c r="AM508" i="25"/>
  <c r="AK508" i="25"/>
  <c r="AG508" i="25"/>
  <c r="AE508" i="25"/>
  <c r="AA508" i="25"/>
  <c r="Y508" i="25"/>
  <c r="U508" i="25"/>
  <c r="S508" i="25"/>
  <c r="O508" i="25"/>
  <c r="M508" i="25"/>
  <c r="I508" i="25"/>
  <c r="G508" i="25"/>
  <c r="AU507" i="25"/>
  <c r="AT507" i="25"/>
  <c r="AO507" i="25"/>
  <c r="AM506" i="25"/>
  <c r="AK506" i="25"/>
  <c r="AG506" i="25"/>
  <c r="AE506" i="25"/>
  <c r="W506" i="25"/>
  <c r="U506" i="25"/>
  <c r="S506" i="25"/>
  <c r="O506" i="25"/>
  <c r="M506" i="25"/>
  <c r="I506" i="25"/>
  <c r="G506" i="25"/>
  <c r="AO505" i="25"/>
  <c r="AQ505" i="25" s="1"/>
  <c r="AM505" i="25"/>
  <c r="AK505" i="25"/>
  <c r="AG505" i="25"/>
  <c r="AE505" i="25"/>
  <c r="AA505" i="25"/>
  <c r="Y505" i="25"/>
  <c r="U505" i="25"/>
  <c r="S505" i="25"/>
  <c r="O505" i="25"/>
  <c r="M505" i="25"/>
  <c r="I505" i="25"/>
  <c r="G505" i="25"/>
  <c r="AO504" i="25"/>
  <c r="AQ504" i="25" s="1"/>
  <c r="AM504" i="25"/>
  <c r="AK504" i="25"/>
  <c r="AG504" i="25"/>
  <c r="AE504" i="25"/>
  <c r="AA504" i="25"/>
  <c r="Y504" i="25"/>
  <c r="U504" i="25"/>
  <c r="S504" i="25"/>
  <c r="O504" i="25"/>
  <c r="M504" i="25"/>
  <c r="I504" i="25"/>
  <c r="G504" i="25"/>
  <c r="AO503" i="25"/>
  <c r="AM503" i="25"/>
  <c r="AK503" i="25"/>
  <c r="AG503" i="25"/>
  <c r="AE503" i="25"/>
  <c r="AA503" i="25"/>
  <c r="Y503" i="25"/>
  <c r="U503" i="25"/>
  <c r="S503" i="25"/>
  <c r="O503" i="25"/>
  <c r="M503" i="25"/>
  <c r="I503" i="25"/>
  <c r="G503" i="25"/>
  <c r="AO502" i="25"/>
  <c r="AM502" i="25"/>
  <c r="AK502" i="25"/>
  <c r="AG502" i="25"/>
  <c r="AE502" i="25"/>
  <c r="AA502" i="25"/>
  <c r="Y502" i="25"/>
  <c r="U502" i="25"/>
  <c r="S502" i="25"/>
  <c r="O502" i="25"/>
  <c r="M502" i="25"/>
  <c r="I502" i="25"/>
  <c r="G502" i="25"/>
  <c r="AO501" i="25"/>
  <c r="AM501" i="25"/>
  <c r="AK501" i="25"/>
  <c r="AG501" i="25"/>
  <c r="AE501" i="25"/>
  <c r="AA501" i="25"/>
  <c r="Y501" i="25"/>
  <c r="U501" i="25"/>
  <c r="S501" i="25"/>
  <c r="O501" i="25"/>
  <c r="M501" i="25"/>
  <c r="I501" i="25"/>
  <c r="G501" i="25"/>
  <c r="AO500" i="25"/>
  <c r="AM500" i="25"/>
  <c r="AK500" i="25"/>
  <c r="AG500" i="25"/>
  <c r="AE500" i="25"/>
  <c r="AA500" i="25"/>
  <c r="Y500" i="25"/>
  <c r="U500" i="25"/>
  <c r="S500" i="25"/>
  <c r="O500" i="25"/>
  <c r="M500" i="25"/>
  <c r="I500" i="25"/>
  <c r="G500" i="25"/>
  <c r="AU499" i="25"/>
  <c r="AT499" i="25"/>
  <c r="AO499" i="25"/>
  <c r="AO498" i="25"/>
  <c r="AS498" i="25" s="1"/>
  <c r="AM498" i="25"/>
  <c r="AK498" i="25"/>
  <c r="AG498" i="25"/>
  <c r="AE498" i="25"/>
  <c r="AA498" i="25"/>
  <c r="Y498" i="25"/>
  <c r="U498" i="25"/>
  <c r="S498" i="25"/>
  <c r="O498" i="25"/>
  <c r="M498" i="25"/>
  <c r="I498" i="25"/>
  <c r="G498" i="25"/>
  <c r="AO497" i="25"/>
  <c r="AQ497" i="25" s="1"/>
  <c r="AM497" i="25"/>
  <c r="AK497" i="25"/>
  <c r="AG497" i="25"/>
  <c r="AE497" i="25"/>
  <c r="AA497" i="25"/>
  <c r="Y497" i="25"/>
  <c r="U497" i="25"/>
  <c r="S497" i="25"/>
  <c r="O497" i="25"/>
  <c r="M497" i="25"/>
  <c r="I497" i="25"/>
  <c r="G497" i="25"/>
  <c r="AO496" i="25"/>
  <c r="AS496" i="25" s="1"/>
  <c r="AM496" i="25"/>
  <c r="AK496" i="25"/>
  <c r="AG496" i="25"/>
  <c r="AE496" i="25"/>
  <c r="AA496" i="25"/>
  <c r="Y496" i="25"/>
  <c r="U496" i="25"/>
  <c r="S496" i="25"/>
  <c r="O496" i="25"/>
  <c r="M496" i="25"/>
  <c r="I496" i="25"/>
  <c r="G496" i="25"/>
  <c r="AM495" i="25"/>
  <c r="AK495" i="25"/>
  <c r="AC495" i="25"/>
  <c r="AG495" i="25" s="1"/>
  <c r="AA495" i="25"/>
  <c r="Y495" i="25"/>
  <c r="U495" i="25"/>
  <c r="S495" i="25"/>
  <c r="O495" i="25"/>
  <c r="M495" i="25"/>
  <c r="I495" i="25"/>
  <c r="G495" i="25"/>
  <c r="AU494" i="25"/>
  <c r="AO494" i="25"/>
  <c r="AM494" i="25"/>
  <c r="AK494" i="25"/>
  <c r="AG494" i="25"/>
  <c r="AE494" i="25"/>
  <c r="AA494" i="25"/>
  <c r="Y494" i="25"/>
  <c r="U494" i="25"/>
  <c r="S494" i="25"/>
  <c r="O494" i="25"/>
  <c r="M494" i="25"/>
  <c r="I494" i="25"/>
  <c r="G494" i="25"/>
  <c r="AM493" i="25"/>
  <c r="AK493" i="25"/>
  <c r="AC493" i="25"/>
  <c r="AG493" i="25" s="1"/>
  <c r="AA493" i="25"/>
  <c r="Y493" i="25"/>
  <c r="U493" i="25"/>
  <c r="S493" i="25"/>
  <c r="O493" i="25"/>
  <c r="M493" i="25"/>
  <c r="I493" i="25"/>
  <c r="G493" i="25"/>
  <c r="AO492" i="25"/>
  <c r="AQ492" i="25" s="1"/>
  <c r="AM492" i="25"/>
  <c r="AK492" i="25"/>
  <c r="AG492" i="25"/>
  <c r="AE492" i="25"/>
  <c r="AA492" i="25"/>
  <c r="Y492" i="25"/>
  <c r="U492" i="25"/>
  <c r="S492" i="25"/>
  <c r="O492" i="25"/>
  <c r="M492" i="25"/>
  <c r="I492" i="25"/>
  <c r="G492" i="25"/>
  <c r="AU491" i="25"/>
  <c r="AO491" i="25"/>
  <c r="AQ491" i="25" s="1"/>
  <c r="AM491" i="25"/>
  <c r="AK491" i="25"/>
  <c r="AG491" i="25"/>
  <c r="AE491" i="25"/>
  <c r="AA491" i="25"/>
  <c r="Y491" i="25"/>
  <c r="U491" i="25"/>
  <c r="S491" i="25"/>
  <c r="O491" i="25"/>
  <c r="M491" i="25"/>
  <c r="I491" i="25"/>
  <c r="G491" i="25"/>
  <c r="AO490" i="25"/>
  <c r="AQ490" i="25" s="1"/>
  <c r="AM490" i="25"/>
  <c r="AK490" i="25"/>
  <c r="AG490" i="25"/>
  <c r="AE490" i="25"/>
  <c r="AA490" i="25"/>
  <c r="Y490" i="25"/>
  <c r="U490" i="25"/>
  <c r="S490" i="25"/>
  <c r="O490" i="25"/>
  <c r="M490" i="25"/>
  <c r="I490" i="25"/>
  <c r="G490" i="25"/>
  <c r="AO489" i="25"/>
  <c r="AQ489" i="25" s="1"/>
  <c r="AM489" i="25"/>
  <c r="AK489" i="25"/>
  <c r="AG489" i="25"/>
  <c r="AE489" i="25"/>
  <c r="AA489" i="25"/>
  <c r="Y489" i="25"/>
  <c r="U489" i="25"/>
  <c r="S489" i="25"/>
  <c r="O489" i="25"/>
  <c r="M489" i="25"/>
  <c r="I489" i="25"/>
  <c r="G489" i="25"/>
  <c r="AU488" i="25"/>
  <c r="AO488" i="25"/>
  <c r="AM488" i="25"/>
  <c r="AK488" i="25"/>
  <c r="AG488" i="25"/>
  <c r="AE488" i="25"/>
  <c r="AA488" i="25"/>
  <c r="Y488" i="25"/>
  <c r="U488" i="25"/>
  <c r="S488" i="25"/>
  <c r="O488" i="25"/>
  <c r="M488" i="25"/>
  <c r="I488" i="25"/>
  <c r="G488" i="25"/>
  <c r="AO487" i="25"/>
  <c r="AM487" i="25"/>
  <c r="AK487" i="25"/>
  <c r="AG487" i="25"/>
  <c r="AE487" i="25"/>
  <c r="AA487" i="25"/>
  <c r="Y487" i="25"/>
  <c r="U487" i="25"/>
  <c r="S487" i="25"/>
  <c r="O487" i="25"/>
  <c r="M487" i="25"/>
  <c r="I487" i="25"/>
  <c r="G487" i="25"/>
  <c r="AO486" i="25"/>
  <c r="AQ486" i="25" s="1"/>
  <c r="AM486" i="25"/>
  <c r="AK486" i="25"/>
  <c r="AG486" i="25"/>
  <c r="AE486" i="25"/>
  <c r="AA486" i="25"/>
  <c r="Y486" i="25"/>
  <c r="U486" i="25"/>
  <c r="S486" i="25"/>
  <c r="O486" i="25"/>
  <c r="M486" i="25"/>
  <c r="I486" i="25"/>
  <c r="G486" i="25"/>
  <c r="AM485" i="25"/>
  <c r="AK485" i="25"/>
  <c r="AG485" i="25"/>
  <c r="AE485" i="25"/>
  <c r="AA485" i="25"/>
  <c r="Y485" i="25"/>
  <c r="U485" i="25"/>
  <c r="S485" i="25"/>
  <c r="K485" i="25"/>
  <c r="M485" i="25" s="1"/>
  <c r="I485" i="25"/>
  <c r="G485" i="25"/>
  <c r="AU484" i="25"/>
  <c r="AO484" i="25"/>
  <c r="AS484" i="25" s="1"/>
  <c r="AM484" i="25"/>
  <c r="AK484" i="25"/>
  <c r="AG484" i="25"/>
  <c r="AE484" i="25"/>
  <c r="AA484" i="25"/>
  <c r="Y484" i="25"/>
  <c r="U484" i="25"/>
  <c r="S484" i="25"/>
  <c r="O484" i="25"/>
  <c r="M484" i="25"/>
  <c r="I484" i="25"/>
  <c r="G484" i="25"/>
  <c r="AO483" i="25"/>
  <c r="AM483" i="25"/>
  <c r="AK483" i="25"/>
  <c r="AG483" i="25"/>
  <c r="AE483" i="25"/>
  <c r="AA483" i="25"/>
  <c r="Y483" i="25"/>
  <c r="U483" i="25"/>
  <c r="S483" i="25"/>
  <c r="O483" i="25"/>
  <c r="M483" i="25"/>
  <c r="I483" i="25"/>
  <c r="G483" i="25"/>
  <c r="AO482" i="25"/>
  <c r="AQ482" i="25" s="1"/>
  <c r="AM482" i="25"/>
  <c r="AK482" i="25"/>
  <c r="AG482" i="25"/>
  <c r="AE482" i="25"/>
  <c r="AA482" i="25"/>
  <c r="Y482" i="25"/>
  <c r="U482" i="25"/>
  <c r="S482" i="25"/>
  <c r="O482" i="25"/>
  <c r="M482" i="25"/>
  <c r="I482" i="25"/>
  <c r="G482" i="25"/>
  <c r="AU481" i="25"/>
  <c r="AO481" i="25"/>
  <c r="AM481" i="25"/>
  <c r="AK481" i="25"/>
  <c r="AG481" i="25"/>
  <c r="AE481" i="25"/>
  <c r="AA481" i="25"/>
  <c r="Y481" i="25"/>
  <c r="U481" i="25"/>
  <c r="S481" i="25"/>
  <c r="O481" i="25"/>
  <c r="M481" i="25"/>
  <c r="I481" i="25"/>
  <c r="G481" i="25"/>
  <c r="AU480" i="25"/>
  <c r="AO480" i="25"/>
  <c r="AM480" i="25"/>
  <c r="AK480" i="25"/>
  <c r="AG480" i="25"/>
  <c r="AE480" i="25"/>
  <c r="AA480" i="25"/>
  <c r="Y480" i="25"/>
  <c r="U480" i="25"/>
  <c r="S480" i="25"/>
  <c r="O480" i="25"/>
  <c r="M480" i="25"/>
  <c r="I480" i="25"/>
  <c r="G480" i="25"/>
  <c r="AO479" i="25"/>
  <c r="AM479" i="25"/>
  <c r="AK479" i="25"/>
  <c r="AG479" i="25"/>
  <c r="AE479" i="25"/>
  <c r="AA479" i="25"/>
  <c r="Y479" i="25"/>
  <c r="U479" i="25"/>
  <c r="S479" i="25"/>
  <c r="O479" i="25"/>
  <c r="M479" i="25"/>
  <c r="I479" i="25"/>
  <c r="G479" i="25"/>
  <c r="AM478" i="25"/>
  <c r="AK478" i="25"/>
  <c r="AG478" i="25"/>
  <c r="AE478" i="25"/>
  <c r="AA478" i="25"/>
  <c r="Y478" i="25"/>
  <c r="U478" i="25"/>
  <c r="S478" i="25"/>
  <c r="K478" i="25"/>
  <c r="AO478" i="25" s="1"/>
  <c r="I478" i="25"/>
  <c r="G478" i="25"/>
  <c r="AU477" i="25"/>
  <c r="AO477" i="25"/>
  <c r="AS477" i="25" s="1"/>
  <c r="AM477" i="25"/>
  <c r="AK477" i="25"/>
  <c r="AG477" i="25"/>
  <c r="AE477" i="25"/>
  <c r="AA477" i="25"/>
  <c r="Y477" i="25"/>
  <c r="U477" i="25"/>
  <c r="S477" i="25"/>
  <c r="O477" i="25"/>
  <c r="M477" i="25"/>
  <c r="I477" i="25"/>
  <c r="G477" i="25"/>
  <c r="AU476" i="25"/>
  <c r="AO476" i="25"/>
  <c r="AS476" i="25" s="1"/>
  <c r="AM476" i="25"/>
  <c r="AK476" i="25"/>
  <c r="AG476" i="25"/>
  <c r="AE476" i="25"/>
  <c r="AA476" i="25"/>
  <c r="Y476" i="25"/>
  <c r="U476" i="25"/>
  <c r="S476" i="25"/>
  <c r="O476" i="25"/>
  <c r="M476" i="25"/>
  <c r="I476" i="25"/>
  <c r="G476" i="25"/>
  <c r="AU475" i="25"/>
  <c r="AO475" i="25"/>
  <c r="AM475" i="25"/>
  <c r="AK475" i="25"/>
  <c r="AG475" i="25"/>
  <c r="AE475" i="25"/>
  <c r="AA475" i="25"/>
  <c r="Y475" i="25"/>
  <c r="U475" i="25"/>
  <c r="S475" i="25"/>
  <c r="O475" i="25"/>
  <c r="M475" i="25"/>
  <c r="I475" i="25"/>
  <c r="G475" i="25"/>
  <c r="AO474" i="25"/>
  <c r="AM474" i="25"/>
  <c r="AK474" i="25"/>
  <c r="AG474" i="25"/>
  <c r="AE474" i="25"/>
  <c r="AA474" i="25"/>
  <c r="Y474" i="25"/>
  <c r="U474" i="25"/>
  <c r="S474" i="25"/>
  <c r="O474" i="25"/>
  <c r="M474" i="25"/>
  <c r="I474" i="25"/>
  <c r="G474" i="25"/>
  <c r="AO473" i="25"/>
  <c r="AM473" i="25"/>
  <c r="AK473" i="25"/>
  <c r="AG473" i="25"/>
  <c r="AE473" i="25"/>
  <c r="AA473" i="25"/>
  <c r="Y473" i="25"/>
  <c r="U473" i="25"/>
  <c r="S473" i="25"/>
  <c r="O473" i="25"/>
  <c r="M473" i="25"/>
  <c r="I473" i="25"/>
  <c r="G473" i="25"/>
  <c r="AU472" i="25"/>
  <c r="AO472" i="25"/>
  <c r="AS472" i="25" s="1"/>
  <c r="AM472" i="25"/>
  <c r="AK472" i="25"/>
  <c r="AG472" i="25"/>
  <c r="AE472" i="25"/>
  <c r="AA472" i="25"/>
  <c r="Y472" i="25"/>
  <c r="U472" i="25"/>
  <c r="S472" i="25"/>
  <c r="O472" i="25"/>
  <c r="M472" i="25"/>
  <c r="I472" i="25"/>
  <c r="G472" i="25"/>
  <c r="AO471" i="25"/>
  <c r="AM471" i="25"/>
  <c r="AK471" i="25"/>
  <c r="AG471" i="25"/>
  <c r="AE471" i="25"/>
  <c r="AA471" i="25"/>
  <c r="Y471" i="25"/>
  <c r="U471" i="25"/>
  <c r="S471" i="25"/>
  <c r="O471" i="25"/>
  <c r="M471" i="25"/>
  <c r="I471" i="25"/>
  <c r="G471" i="25"/>
  <c r="AO470" i="25"/>
  <c r="AQ470" i="25" s="1"/>
  <c r="AM470" i="25"/>
  <c r="AK470" i="25"/>
  <c r="AG470" i="25"/>
  <c r="AE470" i="25"/>
  <c r="AA470" i="25"/>
  <c r="Y470" i="25"/>
  <c r="U470" i="25"/>
  <c r="S470" i="25"/>
  <c r="O470" i="25"/>
  <c r="M470" i="25"/>
  <c r="I470" i="25"/>
  <c r="G470" i="25"/>
  <c r="AO469" i="25"/>
  <c r="AM469" i="25"/>
  <c r="AK469" i="25"/>
  <c r="AG469" i="25"/>
  <c r="AE469" i="25"/>
  <c r="AA469" i="25"/>
  <c r="Y469" i="25"/>
  <c r="U469" i="25"/>
  <c r="S469" i="25"/>
  <c r="O469" i="25"/>
  <c r="M469" i="25"/>
  <c r="I469" i="25"/>
  <c r="G469" i="25"/>
  <c r="AO468" i="25"/>
  <c r="AQ468" i="25" s="1"/>
  <c r="AM468" i="25"/>
  <c r="AK468" i="25"/>
  <c r="AG468" i="25"/>
  <c r="AE468" i="25"/>
  <c r="AA468" i="25"/>
  <c r="Y468" i="25"/>
  <c r="U468" i="25"/>
  <c r="S468" i="25"/>
  <c r="O468" i="25"/>
  <c r="M468" i="25"/>
  <c r="I468" i="25"/>
  <c r="G468" i="25"/>
  <c r="AU467" i="25"/>
  <c r="AT467" i="25"/>
  <c r="AO467" i="25"/>
  <c r="AO466" i="25"/>
  <c r="AM466" i="25"/>
  <c r="AK466" i="25"/>
  <c r="AG466" i="25"/>
  <c r="AE466" i="25"/>
  <c r="AA466" i="25"/>
  <c r="Y466" i="25"/>
  <c r="U466" i="25"/>
  <c r="S466" i="25"/>
  <c r="O466" i="25"/>
  <c r="M466" i="25"/>
  <c r="I466" i="25"/>
  <c r="G466" i="25"/>
  <c r="AO465" i="25"/>
  <c r="AM465" i="25"/>
  <c r="AK465" i="25"/>
  <c r="AG465" i="25"/>
  <c r="AE465" i="25"/>
  <c r="AA465" i="25"/>
  <c r="Y465" i="25"/>
  <c r="U465" i="25"/>
  <c r="S465" i="25"/>
  <c r="O465" i="25"/>
  <c r="M465" i="25"/>
  <c r="I465" i="25"/>
  <c r="G465" i="25"/>
  <c r="AO464" i="25"/>
  <c r="AQ464" i="25" s="1"/>
  <c r="AM464" i="25"/>
  <c r="AK464" i="25"/>
  <c r="AG464" i="25"/>
  <c r="AE464" i="25"/>
  <c r="AA464" i="25"/>
  <c r="Y464" i="25"/>
  <c r="U464" i="25"/>
  <c r="S464" i="25"/>
  <c r="O464" i="25"/>
  <c r="M464" i="25"/>
  <c r="I464" i="25"/>
  <c r="G464" i="25"/>
  <c r="AU463" i="25"/>
  <c r="AO463" i="25"/>
  <c r="AM463" i="25"/>
  <c r="AK463" i="25"/>
  <c r="AG463" i="25"/>
  <c r="AE463" i="25"/>
  <c r="AA463" i="25"/>
  <c r="Y463" i="25"/>
  <c r="U463" i="25"/>
  <c r="S463" i="25"/>
  <c r="O463" i="25"/>
  <c r="M463" i="25"/>
  <c r="I463" i="25"/>
  <c r="G463" i="25"/>
  <c r="AO462" i="25"/>
  <c r="AM462" i="25"/>
  <c r="AK462" i="25"/>
  <c r="AG462" i="25"/>
  <c r="AE462" i="25"/>
  <c r="AA462" i="25"/>
  <c r="Y462" i="25"/>
  <c r="U462" i="25"/>
  <c r="S462" i="25"/>
  <c r="O462" i="25"/>
  <c r="M462" i="25"/>
  <c r="I462" i="25"/>
  <c r="G462" i="25"/>
  <c r="AM461" i="25"/>
  <c r="AK461" i="25"/>
  <c r="AG461" i="25"/>
  <c r="AE461" i="25"/>
  <c r="AA461" i="25"/>
  <c r="Y461" i="25"/>
  <c r="U461" i="25"/>
  <c r="S461" i="25"/>
  <c r="K461" i="25"/>
  <c r="AO461" i="25" s="1"/>
  <c r="I461" i="25"/>
  <c r="G461" i="25"/>
  <c r="AU460" i="25"/>
  <c r="AO460" i="25"/>
  <c r="AM460" i="25"/>
  <c r="AK460" i="25"/>
  <c r="AG460" i="25"/>
  <c r="AE460" i="25"/>
  <c r="AA460" i="25"/>
  <c r="Y460" i="25"/>
  <c r="U460" i="25"/>
  <c r="S460" i="25"/>
  <c r="O460" i="25"/>
  <c r="M460" i="25"/>
  <c r="I460" i="25"/>
  <c r="G460" i="25"/>
  <c r="AO459" i="25"/>
  <c r="AM459" i="25"/>
  <c r="AK459" i="25"/>
  <c r="AG459" i="25"/>
  <c r="AE459" i="25"/>
  <c r="AA459" i="25"/>
  <c r="Y459" i="25"/>
  <c r="U459" i="25"/>
  <c r="S459" i="25"/>
  <c r="O459" i="25"/>
  <c r="M459" i="25"/>
  <c r="I459" i="25"/>
  <c r="G459" i="25"/>
  <c r="AM458" i="25"/>
  <c r="AK458" i="25"/>
  <c r="AG458" i="25"/>
  <c r="AE458" i="25"/>
  <c r="AA458" i="25"/>
  <c r="Y458" i="25"/>
  <c r="U458" i="25"/>
  <c r="S458" i="25"/>
  <c r="M458" i="25"/>
  <c r="I458" i="25"/>
  <c r="G458" i="25"/>
  <c r="AU457" i="25"/>
  <c r="AO457" i="25"/>
  <c r="AQ457" i="25" s="1"/>
  <c r="AM457" i="25"/>
  <c r="AK457" i="25"/>
  <c r="AG457" i="25"/>
  <c r="AE457" i="25"/>
  <c r="AA457" i="25"/>
  <c r="Y457" i="25"/>
  <c r="U457" i="25"/>
  <c r="S457" i="25"/>
  <c r="O457" i="25"/>
  <c r="M457" i="25"/>
  <c r="I457" i="25"/>
  <c r="G457" i="25"/>
  <c r="AU456" i="25"/>
  <c r="AO456" i="25"/>
  <c r="AM456" i="25"/>
  <c r="AK456" i="25"/>
  <c r="AG456" i="25"/>
  <c r="AE456" i="25"/>
  <c r="AA456" i="25"/>
  <c r="Y456" i="25"/>
  <c r="U456" i="25"/>
  <c r="S456" i="25"/>
  <c r="O456" i="25"/>
  <c r="M456" i="25"/>
  <c r="I456" i="25"/>
  <c r="G456" i="25"/>
  <c r="AU455" i="25"/>
  <c r="AO455" i="25"/>
  <c r="AQ455" i="25" s="1"/>
  <c r="AM455" i="25"/>
  <c r="AK455" i="25"/>
  <c r="AG455" i="25"/>
  <c r="AE455" i="25"/>
  <c r="AA455" i="25"/>
  <c r="Y455" i="25"/>
  <c r="U455" i="25"/>
  <c r="S455" i="25"/>
  <c r="O455" i="25"/>
  <c r="M455" i="25"/>
  <c r="I455" i="25"/>
  <c r="G455" i="25"/>
  <c r="AM454" i="25"/>
  <c r="AK454" i="25"/>
  <c r="AG454" i="25"/>
  <c r="AE454" i="25"/>
  <c r="AA454" i="25"/>
  <c r="Y454" i="25"/>
  <c r="U454" i="25"/>
  <c r="S454" i="25"/>
  <c r="K454" i="25"/>
  <c r="I454" i="25"/>
  <c r="G454" i="25"/>
  <c r="AO453" i="25"/>
  <c r="AM453" i="25"/>
  <c r="AK453" i="25"/>
  <c r="AG453" i="25"/>
  <c r="AE453" i="25"/>
  <c r="AA453" i="25"/>
  <c r="Y453" i="25"/>
  <c r="U453" i="25"/>
  <c r="S453" i="25"/>
  <c r="O453" i="25"/>
  <c r="M453" i="25"/>
  <c r="I453" i="25"/>
  <c r="G453" i="25"/>
  <c r="AU452" i="25"/>
  <c r="AO452" i="25"/>
  <c r="AS452" i="25" s="1"/>
  <c r="AM452" i="25"/>
  <c r="AK452" i="25"/>
  <c r="AG452" i="25"/>
  <c r="AE452" i="25"/>
  <c r="AA452" i="25"/>
  <c r="Y452" i="25"/>
  <c r="U452" i="25"/>
  <c r="S452" i="25"/>
  <c r="O452" i="25"/>
  <c r="M452" i="25"/>
  <c r="I452" i="25"/>
  <c r="G452" i="25"/>
  <c r="AO451" i="25"/>
  <c r="AQ451" i="25" s="1"/>
  <c r="AM451" i="25"/>
  <c r="AK451" i="25"/>
  <c r="AG451" i="25"/>
  <c r="AE451" i="25"/>
  <c r="AA451" i="25"/>
  <c r="Y451" i="25"/>
  <c r="U451" i="25"/>
  <c r="S451" i="25"/>
  <c r="O451" i="25"/>
  <c r="M451" i="25"/>
  <c r="I451" i="25"/>
  <c r="G451" i="25"/>
  <c r="AO450" i="25"/>
  <c r="AQ450" i="25" s="1"/>
  <c r="AM450" i="25"/>
  <c r="AK450" i="25"/>
  <c r="AG450" i="25"/>
  <c r="AE450" i="25"/>
  <c r="AA450" i="25"/>
  <c r="Y450" i="25"/>
  <c r="AB450" i="25" s="1"/>
  <c r="U450" i="25"/>
  <c r="S450" i="25"/>
  <c r="O450" i="25"/>
  <c r="M450" i="25"/>
  <c r="I450" i="25"/>
  <c r="G450" i="25"/>
  <c r="AO449" i="25"/>
  <c r="AM449" i="25"/>
  <c r="AK449" i="25"/>
  <c r="AG449" i="25"/>
  <c r="AE449" i="25"/>
  <c r="AA449" i="25"/>
  <c r="Y449" i="25"/>
  <c r="U449" i="25"/>
  <c r="S449" i="25"/>
  <c r="O449" i="25"/>
  <c r="M449" i="25"/>
  <c r="I449" i="25"/>
  <c r="G449" i="25"/>
  <c r="AO448" i="25"/>
  <c r="AQ448" i="25" s="1"/>
  <c r="AM448" i="25"/>
  <c r="AK448" i="25"/>
  <c r="AG448" i="25"/>
  <c r="AE448" i="25"/>
  <c r="AA448" i="25"/>
  <c r="Y448" i="25"/>
  <c r="U448" i="25"/>
  <c r="S448" i="25"/>
  <c r="O448" i="25"/>
  <c r="M448" i="25"/>
  <c r="I448" i="25"/>
  <c r="G448" i="25"/>
  <c r="AU447" i="25"/>
  <c r="AT447" i="25"/>
  <c r="AO447" i="25"/>
  <c r="AO446" i="25"/>
  <c r="AM446" i="25"/>
  <c r="AK446" i="25"/>
  <c r="AG446" i="25"/>
  <c r="AE446" i="25"/>
  <c r="AA446" i="25"/>
  <c r="Y446" i="25"/>
  <c r="U446" i="25"/>
  <c r="S446" i="25"/>
  <c r="O446" i="25"/>
  <c r="M446" i="25"/>
  <c r="I446" i="25"/>
  <c r="G446" i="25"/>
  <c r="AO445" i="25"/>
  <c r="AM445" i="25"/>
  <c r="AK445" i="25"/>
  <c r="AG445" i="25"/>
  <c r="AE445" i="25"/>
  <c r="AA445" i="25"/>
  <c r="Y445" i="25"/>
  <c r="U445" i="25"/>
  <c r="S445" i="25"/>
  <c r="O445" i="25"/>
  <c r="M445" i="25"/>
  <c r="I445" i="25"/>
  <c r="G445" i="25"/>
  <c r="AO444" i="25"/>
  <c r="AQ444" i="25" s="1"/>
  <c r="AM444" i="25"/>
  <c r="AK444" i="25"/>
  <c r="AG444" i="25"/>
  <c r="AE444" i="25"/>
  <c r="AA444" i="25"/>
  <c r="Y444" i="25"/>
  <c r="U444" i="25"/>
  <c r="S444" i="25"/>
  <c r="O444" i="25"/>
  <c r="M444" i="25"/>
  <c r="I444" i="25"/>
  <c r="G444" i="25"/>
  <c r="AU443" i="25"/>
  <c r="AO443" i="25"/>
  <c r="AQ443" i="25" s="1"/>
  <c r="AM443" i="25"/>
  <c r="AK443" i="25"/>
  <c r="AG443" i="25"/>
  <c r="AE443" i="25"/>
  <c r="AA443" i="25"/>
  <c r="Y443" i="25"/>
  <c r="U443" i="25"/>
  <c r="S443" i="25"/>
  <c r="O443" i="25"/>
  <c r="M443" i="25"/>
  <c r="I443" i="25"/>
  <c r="G443" i="25"/>
  <c r="AO442" i="25"/>
  <c r="AQ442" i="25" s="1"/>
  <c r="AM442" i="25"/>
  <c r="AK442" i="25"/>
  <c r="AG442" i="25"/>
  <c r="AE442" i="25"/>
  <c r="AA442" i="25"/>
  <c r="Y442" i="25"/>
  <c r="U442" i="25"/>
  <c r="S442" i="25"/>
  <c r="O442" i="25"/>
  <c r="M442" i="25"/>
  <c r="I442" i="25"/>
  <c r="G442" i="25"/>
  <c r="AO441" i="25"/>
  <c r="AS441" i="25" s="1"/>
  <c r="AM441" i="25"/>
  <c r="AK441" i="25"/>
  <c r="AG441" i="25"/>
  <c r="AE441" i="25"/>
  <c r="AA441" i="25"/>
  <c r="Y441" i="25"/>
  <c r="U441" i="25"/>
  <c r="S441" i="25"/>
  <c r="O441" i="25"/>
  <c r="M441" i="25"/>
  <c r="I441" i="25"/>
  <c r="G441" i="25"/>
  <c r="AU440" i="25"/>
  <c r="AO440" i="25"/>
  <c r="AQ440" i="25" s="1"/>
  <c r="AM440" i="25"/>
  <c r="AK440" i="25"/>
  <c r="AG440" i="25"/>
  <c r="AE440" i="25"/>
  <c r="AA440" i="25"/>
  <c r="Y440" i="25"/>
  <c r="U440" i="25"/>
  <c r="S440" i="25"/>
  <c r="O440" i="25"/>
  <c r="M440" i="25"/>
  <c r="I440" i="25"/>
  <c r="G440" i="25"/>
  <c r="AU439" i="25"/>
  <c r="AO439" i="25"/>
  <c r="AM439" i="25"/>
  <c r="AK439" i="25"/>
  <c r="AG439" i="25"/>
  <c r="AE439" i="25"/>
  <c r="AA439" i="25"/>
  <c r="Y439" i="25"/>
  <c r="U439" i="25"/>
  <c r="S439" i="25"/>
  <c r="O439" i="25"/>
  <c r="M439" i="25"/>
  <c r="I439" i="25"/>
  <c r="G439" i="25"/>
  <c r="AU438" i="25"/>
  <c r="AO438" i="25"/>
  <c r="AM438" i="25"/>
  <c r="AK438" i="25"/>
  <c r="AG438" i="25"/>
  <c r="AE438" i="25"/>
  <c r="AA438" i="25"/>
  <c r="Y438" i="25"/>
  <c r="U438" i="25"/>
  <c r="S438" i="25"/>
  <c r="O438" i="25"/>
  <c r="M438" i="25"/>
  <c r="I438" i="25"/>
  <c r="G438" i="25"/>
  <c r="AU437" i="25"/>
  <c r="AO437" i="25"/>
  <c r="AM437" i="25"/>
  <c r="AK437" i="25"/>
  <c r="AG437" i="25"/>
  <c r="AE437" i="25"/>
  <c r="AA437" i="25"/>
  <c r="Y437" i="25"/>
  <c r="U437" i="25"/>
  <c r="S437" i="25"/>
  <c r="O437" i="25"/>
  <c r="M437" i="25"/>
  <c r="I437" i="25"/>
  <c r="G437" i="25"/>
  <c r="AO436" i="25"/>
  <c r="AS436" i="25" s="1"/>
  <c r="AM436" i="25"/>
  <c r="AK436" i="25"/>
  <c r="AG436" i="25"/>
  <c r="AE436" i="25"/>
  <c r="AA436" i="25"/>
  <c r="Y436" i="25"/>
  <c r="U436" i="25"/>
  <c r="S436" i="25"/>
  <c r="O436" i="25"/>
  <c r="M436" i="25"/>
  <c r="I436" i="25"/>
  <c r="G436" i="25"/>
  <c r="AO435" i="25"/>
  <c r="AS435" i="25" s="1"/>
  <c r="AM435" i="25"/>
  <c r="AK435" i="25"/>
  <c r="AG435" i="25"/>
  <c r="AE435" i="25"/>
  <c r="AA435" i="25"/>
  <c r="Y435" i="25"/>
  <c r="U435" i="25"/>
  <c r="S435" i="25"/>
  <c r="O435" i="25"/>
  <c r="M435" i="25"/>
  <c r="I435" i="25"/>
  <c r="G435" i="25"/>
  <c r="AU434" i="25"/>
  <c r="AT434" i="25"/>
  <c r="AO434" i="25"/>
  <c r="AI433" i="25"/>
  <c r="AM433" i="25" s="1"/>
  <c r="AG433" i="25"/>
  <c r="AE433" i="25"/>
  <c r="AA433" i="25"/>
  <c r="Y433" i="25"/>
  <c r="U433" i="25"/>
  <c r="S433" i="25"/>
  <c r="O433" i="25"/>
  <c r="M433" i="25"/>
  <c r="I433" i="25"/>
  <c r="G433" i="25"/>
  <c r="AO432" i="25"/>
  <c r="AS432" i="25" s="1"/>
  <c r="AM432" i="25"/>
  <c r="AK432" i="25"/>
  <c r="AG432" i="25"/>
  <c r="AE432" i="25"/>
  <c r="AA432" i="25"/>
  <c r="Y432" i="25"/>
  <c r="U432" i="25"/>
  <c r="S432" i="25"/>
  <c r="O432" i="25"/>
  <c r="M432" i="25"/>
  <c r="I432" i="25"/>
  <c r="G432" i="25"/>
  <c r="AO431" i="25"/>
  <c r="AQ431" i="25" s="1"/>
  <c r="AM431" i="25"/>
  <c r="AK431" i="25"/>
  <c r="AG431" i="25"/>
  <c r="AE431" i="25"/>
  <c r="AA431" i="25"/>
  <c r="Y431" i="25"/>
  <c r="U431" i="25"/>
  <c r="S431" i="25"/>
  <c r="O431" i="25"/>
  <c r="M431" i="25"/>
  <c r="I431" i="25"/>
  <c r="G431" i="25"/>
  <c r="AU430" i="25"/>
  <c r="AO430" i="25"/>
  <c r="AM430" i="25"/>
  <c r="AK430" i="25"/>
  <c r="AG430" i="25"/>
  <c r="AE430" i="25"/>
  <c r="AA430" i="25"/>
  <c r="Y430" i="25"/>
  <c r="U430" i="25"/>
  <c r="S430" i="25"/>
  <c r="O430" i="25"/>
  <c r="M430" i="25"/>
  <c r="I430" i="25"/>
  <c r="G430" i="25"/>
  <c r="AO429" i="25"/>
  <c r="AS429" i="25" s="1"/>
  <c r="AM429" i="25"/>
  <c r="AK429" i="25"/>
  <c r="AG429" i="25"/>
  <c r="AE429" i="25"/>
  <c r="AA429" i="25"/>
  <c r="Y429" i="25"/>
  <c r="U429" i="25"/>
  <c r="S429" i="25"/>
  <c r="O429" i="25"/>
  <c r="M429" i="25"/>
  <c r="I429" i="25"/>
  <c r="G429" i="25"/>
  <c r="AO428" i="25"/>
  <c r="AS428" i="25" s="1"/>
  <c r="AM428" i="25"/>
  <c r="AK428" i="25"/>
  <c r="AG428" i="25"/>
  <c r="AE428" i="25"/>
  <c r="AA428" i="25"/>
  <c r="Y428" i="25"/>
  <c r="U428" i="25"/>
  <c r="S428" i="25"/>
  <c r="O428" i="25"/>
  <c r="M428" i="25"/>
  <c r="I428" i="25"/>
  <c r="G428" i="25"/>
  <c r="AU427" i="25"/>
  <c r="AO427" i="25"/>
  <c r="AS427" i="25" s="1"/>
  <c r="AM427" i="25"/>
  <c r="AK427" i="25"/>
  <c r="AG427" i="25"/>
  <c r="AE427" i="25"/>
  <c r="AA427" i="25"/>
  <c r="Y427" i="25"/>
  <c r="U427" i="25"/>
  <c r="S427" i="25"/>
  <c r="O427" i="25"/>
  <c r="M427" i="25"/>
  <c r="I427" i="25"/>
  <c r="G427" i="25"/>
  <c r="AU426" i="25"/>
  <c r="AO426" i="25"/>
  <c r="AQ426" i="25" s="1"/>
  <c r="AM426" i="25"/>
  <c r="AK426" i="25"/>
  <c r="AG426" i="25"/>
  <c r="AE426" i="25"/>
  <c r="AA426" i="25"/>
  <c r="Y426" i="25"/>
  <c r="U426" i="25"/>
  <c r="S426" i="25"/>
  <c r="O426" i="25"/>
  <c r="M426" i="25"/>
  <c r="I426" i="25"/>
  <c r="G426" i="25"/>
  <c r="AU425" i="25"/>
  <c r="AO425" i="25"/>
  <c r="AS425" i="25" s="1"/>
  <c r="AM425" i="25"/>
  <c r="AK425" i="25"/>
  <c r="AG425" i="25"/>
  <c r="AE425" i="25"/>
  <c r="AA425" i="25"/>
  <c r="Y425" i="25"/>
  <c r="U425" i="25"/>
  <c r="S425" i="25"/>
  <c r="O425" i="25"/>
  <c r="M425" i="25"/>
  <c r="I425" i="25"/>
  <c r="G425" i="25"/>
  <c r="AU424" i="25"/>
  <c r="AO424" i="25"/>
  <c r="AQ424" i="25" s="1"/>
  <c r="AM424" i="25"/>
  <c r="AK424" i="25"/>
  <c r="AG424" i="25"/>
  <c r="AE424" i="25"/>
  <c r="AA424" i="25"/>
  <c r="Y424" i="25"/>
  <c r="U424" i="25"/>
  <c r="S424" i="25"/>
  <c r="O424" i="25"/>
  <c r="M424" i="25"/>
  <c r="I424" i="25"/>
  <c r="G424" i="25"/>
  <c r="AM423" i="25"/>
  <c r="AK423" i="25"/>
  <c r="AG423" i="25"/>
  <c r="AE423" i="25"/>
  <c r="AA423" i="25"/>
  <c r="Y423" i="25"/>
  <c r="U423" i="25"/>
  <c r="S423" i="25"/>
  <c r="K423" i="25"/>
  <c r="I423" i="25"/>
  <c r="G423" i="25"/>
  <c r="AO422" i="25"/>
  <c r="AS422" i="25" s="1"/>
  <c r="AM422" i="25"/>
  <c r="AK422" i="25"/>
  <c r="AG422" i="25"/>
  <c r="AE422" i="25"/>
  <c r="AA422" i="25"/>
  <c r="Y422" i="25"/>
  <c r="U422" i="25"/>
  <c r="S422" i="25"/>
  <c r="O422" i="25"/>
  <c r="M422" i="25"/>
  <c r="I422" i="25"/>
  <c r="G422" i="25"/>
  <c r="AU421" i="25"/>
  <c r="AT421" i="25"/>
  <c r="AO421" i="25"/>
  <c r="AO420" i="25"/>
  <c r="AM420" i="25"/>
  <c r="AK420" i="25"/>
  <c r="AG420" i="25"/>
  <c r="AE420" i="25"/>
  <c r="AA420" i="25"/>
  <c r="Y420" i="25"/>
  <c r="U420" i="25"/>
  <c r="S420" i="25"/>
  <c r="O420" i="25"/>
  <c r="M420" i="25"/>
  <c r="I420" i="25"/>
  <c r="G420" i="25"/>
  <c r="AO419" i="25"/>
  <c r="AS419" i="25" s="1"/>
  <c r="AM419" i="25"/>
  <c r="AK419" i="25"/>
  <c r="AG419" i="25"/>
  <c r="AE419" i="25"/>
  <c r="AA419" i="25"/>
  <c r="Y419" i="25"/>
  <c r="U419" i="25"/>
  <c r="S419" i="25"/>
  <c r="O419" i="25"/>
  <c r="M419" i="25"/>
  <c r="I419" i="25"/>
  <c r="G419" i="25"/>
  <c r="J419" i="25" s="1"/>
  <c r="AO418" i="25"/>
  <c r="AM418" i="25"/>
  <c r="AK418" i="25"/>
  <c r="AG418" i="25"/>
  <c r="AE418" i="25"/>
  <c r="AA418" i="25"/>
  <c r="Y418" i="25"/>
  <c r="U418" i="25"/>
  <c r="S418" i="25"/>
  <c r="O418" i="25"/>
  <c r="M418" i="25"/>
  <c r="I418" i="25"/>
  <c r="G418" i="25"/>
  <c r="AO417" i="25"/>
  <c r="AM417" i="25"/>
  <c r="AK417" i="25"/>
  <c r="AG417" i="25"/>
  <c r="AE417" i="25"/>
  <c r="AA417" i="25"/>
  <c r="Y417" i="25"/>
  <c r="U417" i="25"/>
  <c r="S417" i="25"/>
  <c r="O417" i="25"/>
  <c r="M417" i="25"/>
  <c r="I417" i="25"/>
  <c r="G417" i="25"/>
  <c r="AU416" i="25"/>
  <c r="AO416" i="25"/>
  <c r="AM416" i="25"/>
  <c r="AK416" i="25"/>
  <c r="AG416" i="25"/>
  <c r="AE416" i="25"/>
  <c r="AA416" i="25"/>
  <c r="Y416" i="25"/>
  <c r="U416" i="25"/>
  <c r="S416" i="25"/>
  <c r="O416" i="25"/>
  <c r="M416" i="25"/>
  <c r="I416" i="25"/>
  <c r="G416" i="25"/>
  <c r="AO415" i="25"/>
  <c r="AQ415" i="25" s="1"/>
  <c r="AM415" i="25"/>
  <c r="AK415" i="25"/>
  <c r="AG415" i="25"/>
  <c r="AE415" i="25"/>
  <c r="AA415" i="25"/>
  <c r="Y415" i="25"/>
  <c r="U415" i="25"/>
  <c r="S415" i="25"/>
  <c r="O415" i="25"/>
  <c r="M415" i="25"/>
  <c r="I415" i="25"/>
  <c r="G415" i="25"/>
  <c r="AO414" i="25"/>
  <c r="AM414" i="25"/>
  <c r="AK414" i="25"/>
  <c r="AG414" i="25"/>
  <c r="AE414" i="25"/>
  <c r="AA414" i="25"/>
  <c r="Y414" i="25"/>
  <c r="U414" i="25"/>
  <c r="S414" i="25"/>
  <c r="O414" i="25"/>
  <c r="M414" i="25"/>
  <c r="I414" i="25"/>
  <c r="G414" i="25"/>
  <c r="AU413" i="25"/>
  <c r="AO413" i="25"/>
  <c r="AQ413" i="25" s="1"/>
  <c r="AM413" i="25"/>
  <c r="AK413" i="25"/>
  <c r="AG413" i="25"/>
  <c r="AE413" i="25"/>
  <c r="AA413" i="25"/>
  <c r="Y413" i="25"/>
  <c r="U413" i="25"/>
  <c r="S413" i="25"/>
  <c r="O413" i="25"/>
  <c r="M413" i="25"/>
  <c r="I413" i="25"/>
  <c r="G413" i="25"/>
  <c r="AO412" i="25"/>
  <c r="AS412" i="25" s="1"/>
  <c r="AM412" i="25"/>
  <c r="AK412" i="25"/>
  <c r="AG412" i="25"/>
  <c r="AE412" i="25"/>
  <c r="AA412" i="25"/>
  <c r="Y412" i="25"/>
  <c r="U412" i="25"/>
  <c r="S412" i="25"/>
  <c r="O412" i="25"/>
  <c r="M412" i="25"/>
  <c r="I412" i="25"/>
  <c r="G412" i="25"/>
  <c r="AO411" i="25"/>
  <c r="AM411" i="25"/>
  <c r="AK411" i="25"/>
  <c r="AG411" i="25"/>
  <c r="AE411" i="25"/>
  <c r="AA411" i="25"/>
  <c r="Y411" i="25"/>
  <c r="U411" i="25"/>
  <c r="S411" i="25"/>
  <c r="O411" i="25"/>
  <c r="M411" i="25"/>
  <c r="I411" i="25"/>
  <c r="G411" i="25"/>
  <c r="AU410" i="25"/>
  <c r="AO410" i="25"/>
  <c r="AS410" i="25" s="1"/>
  <c r="AM410" i="25"/>
  <c r="AK410" i="25"/>
  <c r="AG410" i="25"/>
  <c r="AE410" i="25"/>
  <c r="AA410" i="25"/>
  <c r="Y410" i="25"/>
  <c r="U410" i="25"/>
  <c r="S410" i="25"/>
  <c r="O410" i="25"/>
  <c r="M410" i="25"/>
  <c r="I410" i="25"/>
  <c r="G410" i="25"/>
  <c r="AU409" i="25"/>
  <c r="AO409" i="25"/>
  <c r="AS409" i="25" s="1"/>
  <c r="AM409" i="25"/>
  <c r="AK409" i="25"/>
  <c r="AG409" i="25"/>
  <c r="AE409" i="25"/>
  <c r="AA409" i="25"/>
  <c r="Y409" i="25"/>
  <c r="U409" i="25"/>
  <c r="S409" i="25"/>
  <c r="O409" i="25"/>
  <c r="M409" i="25"/>
  <c r="I409" i="25"/>
  <c r="G409" i="25"/>
  <c r="AU408" i="25"/>
  <c r="AO408" i="25"/>
  <c r="AS408" i="25" s="1"/>
  <c r="AM408" i="25"/>
  <c r="AK408" i="25"/>
  <c r="AG408" i="25"/>
  <c r="AE408" i="25"/>
  <c r="AA408" i="25"/>
  <c r="Y408" i="25"/>
  <c r="U408" i="25"/>
  <c r="S408" i="25"/>
  <c r="O408" i="25"/>
  <c r="M408" i="25"/>
  <c r="I408" i="25"/>
  <c r="G408" i="25"/>
  <c r="AO407" i="25"/>
  <c r="AQ407" i="25" s="1"/>
  <c r="AM407" i="25"/>
  <c r="AK407" i="25"/>
  <c r="AG407" i="25"/>
  <c r="AE407" i="25"/>
  <c r="AA407" i="25"/>
  <c r="Y407" i="25"/>
  <c r="U407" i="25"/>
  <c r="S407" i="25"/>
  <c r="O407" i="25"/>
  <c r="M407" i="25"/>
  <c r="I407" i="25"/>
  <c r="G407" i="25"/>
  <c r="AO406" i="25"/>
  <c r="AQ406" i="25" s="1"/>
  <c r="AM406" i="25"/>
  <c r="AK406" i="25"/>
  <c r="AG406" i="25"/>
  <c r="AE406" i="25"/>
  <c r="AA406" i="25"/>
  <c r="Y406" i="25"/>
  <c r="U406" i="25"/>
  <c r="S406" i="25"/>
  <c r="O406" i="25"/>
  <c r="M406" i="25"/>
  <c r="I406" i="25"/>
  <c r="G406" i="25"/>
  <c r="AU405" i="25"/>
  <c r="AO405" i="25"/>
  <c r="AM405" i="25"/>
  <c r="AK405" i="25"/>
  <c r="AG405" i="25"/>
  <c r="AE405" i="25"/>
  <c r="AA405" i="25"/>
  <c r="Y405" i="25"/>
  <c r="U405" i="25"/>
  <c r="S405" i="25"/>
  <c r="O405" i="25"/>
  <c r="M405" i="25"/>
  <c r="I405" i="25"/>
  <c r="G405" i="25"/>
  <c r="AO404" i="25"/>
  <c r="AS404" i="25" s="1"/>
  <c r="AM404" i="25"/>
  <c r="AK404" i="25"/>
  <c r="AG404" i="25"/>
  <c r="AE404" i="25"/>
  <c r="AA404" i="25"/>
  <c r="Y404" i="25"/>
  <c r="U404" i="25"/>
  <c r="S404" i="25"/>
  <c r="O404" i="25"/>
  <c r="M404" i="25"/>
  <c r="I404" i="25"/>
  <c r="G404" i="25"/>
  <c r="AO403" i="25"/>
  <c r="AM403" i="25"/>
  <c r="AK403" i="25"/>
  <c r="AG403" i="25"/>
  <c r="AE403" i="25"/>
  <c r="AA403" i="25"/>
  <c r="Y403" i="25"/>
  <c r="U403" i="25"/>
  <c r="S403" i="25"/>
  <c r="O403" i="25"/>
  <c r="M403" i="25"/>
  <c r="I403" i="25"/>
  <c r="G403" i="25"/>
  <c r="AO402" i="25"/>
  <c r="AQ402" i="25" s="1"/>
  <c r="AM402" i="25"/>
  <c r="AK402" i="25"/>
  <c r="AG402" i="25"/>
  <c r="AE402" i="25"/>
  <c r="AA402" i="25"/>
  <c r="Y402" i="25"/>
  <c r="U402" i="25"/>
  <c r="S402" i="25"/>
  <c r="O402" i="25"/>
  <c r="M402" i="25"/>
  <c r="I402" i="25"/>
  <c r="G402" i="25"/>
  <c r="AO401" i="25"/>
  <c r="AM401" i="25"/>
  <c r="AK401" i="25"/>
  <c r="AG401" i="25"/>
  <c r="AE401" i="25"/>
  <c r="AA401" i="25"/>
  <c r="Y401" i="25"/>
  <c r="U401" i="25"/>
  <c r="S401" i="25"/>
  <c r="O401" i="25"/>
  <c r="M401" i="25"/>
  <c r="I401" i="25"/>
  <c r="G401" i="25"/>
  <c r="AO400" i="25"/>
  <c r="AS400" i="25" s="1"/>
  <c r="AM400" i="25"/>
  <c r="AK400" i="25"/>
  <c r="AG400" i="25"/>
  <c r="AE400" i="25"/>
  <c r="AA400" i="25"/>
  <c r="Y400" i="25"/>
  <c r="U400" i="25"/>
  <c r="S400" i="25"/>
  <c r="O400" i="25"/>
  <c r="M400" i="25"/>
  <c r="P400" i="25" s="1"/>
  <c r="I400" i="25"/>
  <c r="G400" i="25"/>
  <c r="AO399" i="25"/>
  <c r="AQ399" i="25" s="1"/>
  <c r="AM399" i="25"/>
  <c r="AK399" i="25"/>
  <c r="AG399" i="25"/>
  <c r="AE399" i="25"/>
  <c r="AA399" i="25"/>
  <c r="Y399" i="25"/>
  <c r="U399" i="25"/>
  <c r="S399" i="25"/>
  <c r="O399" i="25"/>
  <c r="M399" i="25"/>
  <c r="I399" i="25"/>
  <c r="G399" i="25"/>
  <c r="AU398" i="25"/>
  <c r="AT398" i="25"/>
  <c r="AO398" i="25"/>
  <c r="AO397" i="25"/>
  <c r="AM397" i="25"/>
  <c r="AK397" i="25"/>
  <c r="AG397" i="25"/>
  <c r="AE397" i="25"/>
  <c r="AA397" i="25"/>
  <c r="Y397" i="25"/>
  <c r="U397" i="25"/>
  <c r="S397" i="25"/>
  <c r="O397" i="25"/>
  <c r="M397" i="25"/>
  <c r="I397" i="25"/>
  <c r="G397" i="25"/>
  <c r="AO396" i="25"/>
  <c r="AM396" i="25"/>
  <c r="AK396" i="25"/>
  <c r="AG396" i="25"/>
  <c r="AE396" i="25"/>
  <c r="AA396" i="25"/>
  <c r="Y396" i="25"/>
  <c r="U396" i="25"/>
  <c r="S396" i="25"/>
  <c r="O396" i="25"/>
  <c r="M396" i="25"/>
  <c r="I396" i="25"/>
  <c r="G396" i="25"/>
  <c r="AO395" i="25"/>
  <c r="AQ395" i="25" s="1"/>
  <c r="AM395" i="25"/>
  <c r="AK395" i="25"/>
  <c r="AG395" i="25"/>
  <c r="AE395" i="25"/>
  <c r="AA395" i="25"/>
  <c r="Y395" i="25"/>
  <c r="U395" i="25"/>
  <c r="S395" i="25"/>
  <c r="O395" i="25"/>
  <c r="M395" i="25"/>
  <c r="I395" i="25"/>
  <c r="G395" i="25"/>
  <c r="AO394" i="25"/>
  <c r="AM394" i="25"/>
  <c r="AK394" i="25"/>
  <c r="AG394" i="25"/>
  <c r="AE394" i="25"/>
  <c r="AA394" i="25"/>
  <c r="Y394" i="25"/>
  <c r="U394" i="25"/>
  <c r="S394" i="25"/>
  <c r="O394" i="25"/>
  <c r="M394" i="25"/>
  <c r="I394" i="25"/>
  <c r="G394" i="25"/>
  <c r="AU393" i="25"/>
  <c r="AO393" i="25"/>
  <c r="AM393" i="25"/>
  <c r="AK393" i="25"/>
  <c r="AG393" i="25"/>
  <c r="AE393" i="25"/>
  <c r="AA393" i="25"/>
  <c r="Y393" i="25"/>
  <c r="U393" i="25"/>
  <c r="S393" i="25"/>
  <c r="O393" i="25"/>
  <c r="M393" i="25"/>
  <c r="I393" i="25"/>
  <c r="G393" i="25"/>
  <c r="AO392" i="25"/>
  <c r="AM392" i="25"/>
  <c r="AK392" i="25"/>
  <c r="AG392" i="25"/>
  <c r="AE392" i="25"/>
  <c r="AA392" i="25"/>
  <c r="Y392" i="25"/>
  <c r="U392" i="25"/>
  <c r="S392" i="25"/>
  <c r="O392" i="25"/>
  <c r="M392" i="25"/>
  <c r="I392" i="25"/>
  <c r="G392" i="25"/>
  <c r="AO391" i="25"/>
  <c r="AQ391" i="25" s="1"/>
  <c r="AM391" i="25"/>
  <c r="AK391" i="25"/>
  <c r="AN391" i="25" s="1"/>
  <c r="AG391" i="25"/>
  <c r="AE391" i="25"/>
  <c r="AA391" i="25"/>
  <c r="Y391" i="25"/>
  <c r="U391" i="25"/>
  <c r="S391" i="25"/>
  <c r="O391" i="25"/>
  <c r="M391" i="25"/>
  <c r="I391" i="25"/>
  <c r="G391" i="25"/>
  <c r="AU390" i="25"/>
  <c r="AO390" i="25"/>
  <c r="AM390" i="25"/>
  <c r="AK390" i="25"/>
  <c r="AG390" i="25"/>
  <c r="AE390" i="25"/>
  <c r="AA390" i="25"/>
  <c r="Y390" i="25"/>
  <c r="U390" i="25"/>
  <c r="S390" i="25"/>
  <c r="O390" i="25"/>
  <c r="M390" i="25"/>
  <c r="I390" i="25"/>
  <c r="G390" i="25"/>
  <c r="AO389" i="25"/>
  <c r="AM389" i="25"/>
  <c r="AK389" i="25"/>
  <c r="AG389" i="25"/>
  <c r="AE389" i="25"/>
  <c r="AA389" i="25"/>
  <c r="Y389" i="25"/>
  <c r="U389" i="25"/>
  <c r="S389" i="25"/>
  <c r="O389" i="25"/>
  <c r="M389" i="25"/>
  <c r="I389" i="25"/>
  <c r="G389" i="25"/>
  <c r="AO388" i="25"/>
  <c r="AM388" i="25"/>
  <c r="AK388" i="25"/>
  <c r="AG388" i="25"/>
  <c r="AE388" i="25"/>
  <c r="AA388" i="25"/>
  <c r="Y388" i="25"/>
  <c r="U388" i="25"/>
  <c r="S388" i="25"/>
  <c r="O388" i="25"/>
  <c r="M388" i="25"/>
  <c r="P388" i="25" s="1"/>
  <c r="I388" i="25"/>
  <c r="G388" i="25"/>
  <c r="AU387" i="25"/>
  <c r="AO387" i="25"/>
  <c r="AM387" i="25"/>
  <c r="AK387" i="25"/>
  <c r="AG387" i="25"/>
  <c r="AE387" i="25"/>
  <c r="AA387" i="25"/>
  <c r="Y387" i="25"/>
  <c r="U387" i="25"/>
  <c r="S387" i="25"/>
  <c r="O387" i="25"/>
  <c r="M387" i="25"/>
  <c r="I387" i="25"/>
  <c r="G387" i="25"/>
  <c r="AU386" i="25"/>
  <c r="AO386" i="25"/>
  <c r="AQ386" i="25" s="1"/>
  <c r="AM386" i="25"/>
  <c r="AK386" i="25"/>
  <c r="AG386" i="25"/>
  <c r="AE386" i="25"/>
  <c r="AA386" i="25"/>
  <c r="Y386" i="25"/>
  <c r="U386" i="25"/>
  <c r="S386" i="25"/>
  <c r="O386" i="25"/>
  <c r="M386" i="25"/>
  <c r="I386" i="25"/>
  <c r="G386" i="25"/>
  <c r="AU385" i="25"/>
  <c r="AO385" i="25"/>
  <c r="AQ385" i="25" s="1"/>
  <c r="AM385" i="25"/>
  <c r="AK385" i="25"/>
  <c r="AG385" i="25"/>
  <c r="AE385" i="25"/>
  <c r="AA385" i="25"/>
  <c r="Y385" i="25"/>
  <c r="U385" i="25"/>
  <c r="S385" i="25"/>
  <c r="O385" i="25"/>
  <c r="M385" i="25"/>
  <c r="I385" i="25"/>
  <c r="G385" i="25"/>
  <c r="AO384" i="25"/>
  <c r="AM384" i="25"/>
  <c r="AK384" i="25"/>
  <c r="AG384" i="25"/>
  <c r="AE384" i="25"/>
  <c r="AA384" i="25"/>
  <c r="Y384" i="25"/>
  <c r="U384" i="25"/>
  <c r="S384" i="25"/>
  <c r="O384" i="25"/>
  <c r="M384" i="25"/>
  <c r="I384" i="25"/>
  <c r="G384" i="25"/>
  <c r="AO383" i="25"/>
  <c r="AM383" i="25"/>
  <c r="AK383" i="25"/>
  <c r="AG383" i="25"/>
  <c r="AE383" i="25"/>
  <c r="AA383" i="25"/>
  <c r="Y383" i="25"/>
  <c r="U383" i="25"/>
  <c r="S383" i="25"/>
  <c r="O383" i="25"/>
  <c r="M383" i="25"/>
  <c r="I383" i="25"/>
  <c r="G383" i="25"/>
  <c r="AO382" i="25"/>
  <c r="AM382" i="25"/>
  <c r="AK382" i="25"/>
  <c r="AG382" i="25"/>
  <c r="AE382" i="25"/>
  <c r="AA382" i="25"/>
  <c r="Y382" i="25"/>
  <c r="U382" i="25"/>
  <c r="S382" i="25"/>
  <c r="O382" i="25"/>
  <c r="M382" i="25"/>
  <c r="I382" i="25"/>
  <c r="G382" i="25"/>
  <c r="AO381" i="25"/>
  <c r="AQ381" i="25" s="1"/>
  <c r="AM381" i="25"/>
  <c r="AK381" i="25"/>
  <c r="AG381" i="25"/>
  <c r="AE381" i="25"/>
  <c r="AA381" i="25"/>
  <c r="Y381" i="25"/>
  <c r="U381" i="25"/>
  <c r="S381" i="25"/>
  <c r="O381" i="25"/>
  <c r="M381" i="25"/>
  <c r="I381" i="25"/>
  <c r="G381" i="25"/>
  <c r="AU380" i="25"/>
  <c r="AT380" i="25"/>
  <c r="AO380" i="25"/>
  <c r="AM379" i="25"/>
  <c r="AK379" i="25"/>
  <c r="AG379" i="25"/>
  <c r="AE379" i="25"/>
  <c r="AA379" i="25"/>
  <c r="Y379" i="25"/>
  <c r="U379" i="25"/>
  <c r="S379" i="25"/>
  <c r="K379" i="25"/>
  <c r="AO379" i="25" s="1"/>
  <c r="I379" i="25"/>
  <c r="G379" i="25"/>
  <c r="AM378" i="25"/>
  <c r="AK378" i="25"/>
  <c r="AG378" i="25"/>
  <c r="AE378" i="25"/>
  <c r="AA378" i="25"/>
  <c r="Y378" i="25"/>
  <c r="Q378" i="25"/>
  <c r="AO378" i="25" s="1"/>
  <c r="AS378" i="25" s="1"/>
  <c r="O378" i="25"/>
  <c r="M378" i="25"/>
  <c r="I378" i="25"/>
  <c r="G378" i="25"/>
  <c r="AO377" i="25"/>
  <c r="AQ377" i="25" s="1"/>
  <c r="AM377" i="25"/>
  <c r="AK377" i="25"/>
  <c r="AG377" i="25"/>
  <c r="AE377" i="25"/>
  <c r="AA377" i="25"/>
  <c r="Y377" i="25"/>
  <c r="U377" i="25"/>
  <c r="S377" i="25"/>
  <c r="O377" i="25"/>
  <c r="M377" i="25"/>
  <c r="I377" i="25"/>
  <c r="G377" i="25"/>
  <c r="AO376" i="25"/>
  <c r="AM376" i="25"/>
  <c r="AK376" i="25"/>
  <c r="AG376" i="25"/>
  <c r="AE376" i="25"/>
  <c r="AA376" i="25"/>
  <c r="Y376" i="25"/>
  <c r="U376" i="25"/>
  <c r="S376" i="25"/>
  <c r="O376" i="25"/>
  <c r="M376" i="25"/>
  <c r="I376" i="25"/>
  <c r="G376" i="25"/>
  <c r="AU375" i="25"/>
  <c r="AO375" i="25"/>
  <c r="AM375" i="25"/>
  <c r="AK375" i="25"/>
  <c r="AG375" i="25"/>
  <c r="AE375" i="25"/>
  <c r="AA375" i="25"/>
  <c r="Y375" i="25"/>
  <c r="U375" i="25"/>
  <c r="S375" i="25"/>
  <c r="O375" i="25"/>
  <c r="M375" i="25"/>
  <c r="I375" i="25"/>
  <c r="G375" i="25"/>
  <c r="AO374" i="25"/>
  <c r="AQ374" i="25" s="1"/>
  <c r="AM374" i="25"/>
  <c r="AK374" i="25"/>
  <c r="AG374" i="25"/>
  <c r="AE374" i="25"/>
  <c r="AA374" i="25"/>
  <c r="Y374" i="25"/>
  <c r="U374" i="25"/>
  <c r="S374" i="25"/>
  <c r="O374" i="25"/>
  <c r="M374" i="25"/>
  <c r="I374" i="25"/>
  <c r="G374" i="25"/>
  <c r="AO373" i="25"/>
  <c r="AM373" i="25"/>
  <c r="AK373" i="25"/>
  <c r="AG373" i="25"/>
  <c r="AE373" i="25"/>
  <c r="AA373" i="25"/>
  <c r="Y373" i="25"/>
  <c r="U373" i="25"/>
  <c r="S373" i="25"/>
  <c r="O373" i="25"/>
  <c r="M373" i="25"/>
  <c r="I373" i="25"/>
  <c r="G373" i="25"/>
  <c r="AU372" i="25"/>
  <c r="AO372" i="25"/>
  <c r="AQ372" i="25" s="1"/>
  <c r="AM372" i="25"/>
  <c r="AK372" i="25"/>
  <c r="AG372" i="25"/>
  <c r="AE372" i="25"/>
  <c r="AA372" i="25"/>
  <c r="Y372" i="25"/>
  <c r="U372" i="25"/>
  <c r="S372" i="25"/>
  <c r="O372" i="25"/>
  <c r="M372" i="25"/>
  <c r="I372" i="25"/>
  <c r="G372" i="25"/>
  <c r="AO371" i="25"/>
  <c r="AS371" i="25" s="1"/>
  <c r="AM371" i="25"/>
  <c r="AK371" i="25"/>
  <c r="AG371" i="25"/>
  <c r="AE371" i="25"/>
  <c r="AA371" i="25"/>
  <c r="Y371" i="25"/>
  <c r="U371" i="25"/>
  <c r="S371" i="25"/>
  <c r="O371" i="25"/>
  <c r="M371" i="25"/>
  <c r="I371" i="25"/>
  <c r="G371" i="25"/>
  <c r="AO370" i="25"/>
  <c r="AM370" i="25"/>
  <c r="AK370" i="25"/>
  <c r="AG370" i="25"/>
  <c r="AE370" i="25"/>
  <c r="AA370" i="25"/>
  <c r="Y370" i="25"/>
  <c r="U370" i="25"/>
  <c r="S370" i="25"/>
  <c r="O370" i="25"/>
  <c r="M370" i="25"/>
  <c r="I370" i="25"/>
  <c r="G370" i="25"/>
  <c r="AU369" i="25"/>
  <c r="AO369" i="25"/>
  <c r="AS369" i="25" s="1"/>
  <c r="AM369" i="25"/>
  <c r="AK369" i="25"/>
  <c r="AG369" i="25"/>
  <c r="AE369" i="25"/>
  <c r="AA369" i="25"/>
  <c r="Y369" i="25"/>
  <c r="U369" i="25"/>
  <c r="S369" i="25"/>
  <c r="O369" i="25"/>
  <c r="M369" i="25"/>
  <c r="I369" i="25"/>
  <c r="G369" i="25"/>
  <c r="AU368" i="25"/>
  <c r="AO368" i="25"/>
  <c r="AM368" i="25"/>
  <c r="AK368" i="25"/>
  <c r="AG368" i="25"/>
  <c r="AE368" i="25"/>
  <c r="AA368" i="25"/>
  <c r="Y368" i="25"/>
  <c r="U368" i="25"/>
  <c r="S368" i="25"/>
  <c r="O368" i="25"/>
  <c r="M368" i="25"/>
  <c r="I368" i="25"/>
  <c r="G368" i="25"/>
  <c r="AU367" i="25"/>
  <c r="AO367" i="25"/>
  <c r="AS367" i="25" s="1"/>
  <c r="AM367" i="25"/>
  <c r="AK367" i="25"/>
  <c r="AG367" i="25"/>
  <c r="AE367" i="25"/>
  <c r="AA367" i="25"/>
  <c r="Y367" i="25"/>
  <c r="U367" i="25"/>
  <c r="S367" i="25"/>
  <c r="O367" i="25"/>
  <c r="M367" i="25"/>
  <c r="I367" i="25"/>
  <c r="G367" i="25"/>
  <c r="AU366" i="25"/>
  <c r="AO366" i="25"/>
  <c r="AQ366" i="25" s="1"/>
  <c r="AM366" i="25"/>
  <c r="AK366" i="25"/>
  <c r="AG366" i="25"/>
  <c r="AE366" i="25"/>
  <c r="AA366" i="25"/>
  <c r="Y366" i="25"/>
  <c r="U366" i="25"/>
  <c r="S366" i="25"/>
  <c r="O366" i="25"/>
  <c r="M366" i="25"/>
  <c r="I366" i="25"/>
  <c r="G366" i="25"/>
  <c r="AO365" i="25"/>
  <c r="AS365" i="25" s="1"/>
  <c r="AM365" i="25"/>
  <c r="AK365" i="25"/>
  <c r="AG365" i="25"/>
  <c r="AE365" i="25"/>
  <c r="AA365" i="25"/>
  <c r="Y365" i="25"/>
  <c r="U365" i="25"/>
  <c r="S365" i="25"/>
  <c r="O365" i="25"/>
  <c r="M365" i="25"/>
  <c r="I365" i="25"/>
  <c r="G365" i="25"/>
  <c r="AO364" i="25"/>
  <c r="AS364" i="25" s="1"/>
  <c r="AM364" i="25"/>
  <c r="AK364" i="25"/>
  <c r="AG364" i="25"/>
  <c r="AE364" i="25"/>
  <c r="AA364" i="25"/>
  <c r="Y364" i="25"/>
  <c r="U364" i="25"/>
  <c r="S364" i="25"/>
  <c r="O364" i="25"/>
  <c r="M364" i="25"/>
  <c r="I364" i="25"/>
  <c r="G364" i="25"/>
  <c r="AO363" i="25"/>
  <c r="AM363" i="25"/>
  <c r="AK363" i="25"/>
  <c r="AG363" i="25"/>
  <c r="AE363" i="25"/>
  <c r="AA363" i="25"/>
  <c r="Y363" i="25"/>
  <c r="U363" i="25"/>
  <c r="S363" i="25"/>
  <c r="O363" i="25"/>
  <c r="M363" i="25"/>
  <c r="P363" i="25" s="1"/>
  <c r="I363" i="25"/>
  <c r="G363" i="25"/>
  <c r="AO362" i="25"/>
  <c r="AM362" i="25"/>
  <c r="AK362" i="25"/>
  <c r="AG362" i="25"/>
  <c r="AE362" i="25"/>
  <c r="AA362" i="25"/>
  <c r="Y362" i="25"/>
  <c r="U362" i="25"/>
  <c r="S362" i="25"/>
  <c r="O362" i="25"/>
  <c r="M362" i="25"/>
  <c r="I362" i="25"/>
  <c r="G362" i="25"/>
  <c r="AU361" i="25"/>
  <c r="AT361" i="25"/>
  <c r="AO361" i="25"/>
  <c r="AO360" i="25"/>
  <c r="AM360" i="25"/>
  <c r="AK360" i="25"/>
  <c r="AG360" i="25"/>
  <c r="AE360" i="25"/>
  <c r="AA360" i="25"/>
  <c r="Y360" i="25"/>
  <c r="U360" i="25"/>
  <c r="S360" i="25"/>
  <c r="O360" i="25"/>
  <c r="M360" i="25"/>
  <c r="I360" i="25"/>
  <c r="G360" i="25"/>
  <c r="AO359" i="25"/>
  <c r="AS359" i="25" s="1"/>
  <c r="AM359" i="25"/>
  <c r="AK359" i="25"/>
  <c r="AG359" i="25"/>
  <c r="AE359" i="25"/>
  <c r="AA359" i="25"/>
  <c r="Y359" i="25"/>
  <c r="U359" i="25"/>
  <c r="S359" i="25"/>
  <c r="O359" i="25"/>
  <c r="M359" i="25"/>
  <c r="I359" i="25"/>
  <c r="G359" i="25"/>
  <c r="AO358" i="25"/>
  <c r="AS358" i="25" s="1"/>
  <c r="AM358" i="25"/>
  <c r="AK358" i="25"/>
  <c r="AG358" i="25"/>
  <c r="AE358" i="25"/>
  <c r="AA358" i="25"/>
  <c r="Y358" i="25"/>
  <c r="U358" i="25"/>
  <c r="S358" i="25"/>
  <c r="O358" i="25"/>
  <c r="M358" i="25"/>
  <c r="I358" i="25"/>
  <c r="G358" i="25"/>
  <c r="AO357" i="25"/>
  <c r="AM357" i="25"/>
  <c r="AK357" i="25"/>
  <c r="AG357" i="25"/>
  <c r="AE357" i="25"/>
  <c r="AA357" i="25"/>
  <c r="Y357" i="25"/>
  <c r="U357" i="25"/>
  <c r="S357" i="25"/>
  <c r="O357" i="25"/>
  <c r="M357" i="25"/>
  <c r="I357" i="25"/>
  <c r="G357" i="25"/>
  <c r="AO356" i="25"/>
  <c r="AS356" i="25" s="1"/>
  <c r="AM356" i="25"/>
  <c r="AK356" i="25"/>
  <c r="AG356" i="25"/>
  <c r="AE356" i="25"/>
  <c r="AA356" i="25"/>
  <c r="Y356" i="25"/>
  <c r="U356" i="25"/>
  <c r="S356" i="25"/>
  <c r="O356" i="25"/>
  <c r="M356" i="25"/>
  <c r="I356" i="25"/>
  <c r="G356" i="25"/>
  <c r="AO355" i="25"/>
  <c r="AM355" i="25"/>
  <c r="AK355" i="25"/>
  <c r="AG355" i="25"/>
  <c r="AE355" i="25"/>
  <c r="AA355" i="25"/>
  <c r="Y355" i="25"/>
  <c r="U355" i="25"/>
  <c r="S355" i="25"/>
  <c r="O355" i="25"/>
  <c r="M355" i="25"/>
  <c r="I355" i="25"/>
  <c r="G355" i="25"/>
  <c r="AO354" i="25"/>
  <c r="AS354" i="25" s="1"/>
  <c r="AM354" i="25"/>
  <c r="AK354" i="25"/>
  <c r="AG354" i="25"/>
  <c r="AE354" i="25"/>
  <c r="AA354" i="25"/>
  <c r="Y354" i="25"/>
  <c r="U354" i="25"/>
  <c r="S354" i="25"/>
  <c r="O354" i="25"/>
  <c r="M354" i="25"/>
  <c r="I354" i="25"/>
  <c r="G354" i="25"/>
  <c r="AU353" i="25"/>
  <c r="AO353" i="25"/>
  <c r="AQ353" i="25" s="1"/>
  <c r="AM353" i="25"/>
  <c r="AK353" i="25"/>
  <c r="AG353" i="25"/>
  <c r="AE353" i="25"/>
  <c r="AA353" i="25"/>
  <c r="Y353" i="25"/>
  <c r="U353" i="25"/>
  <c r="S353" i="25"/>
  <c r="O353" i="25"/>
  <c r="M353" i="25"/>
  <c r="I353" i="25"/>
  <c r="G353" i="25"/>
  <c r="AO352" i="25"/>
  <c r="AM352" i="25"/>
  <c r="AK352" i="25"/>
  <c r="AG352" i="25"/>
  <c r="AE352" i="25"/>
  <c r="AA352" i="25"/>
  <c r="Y352" i="25"/>
  <c r="U352" i="25"/>
  <c r="S352" i="25"/>
  <c r="O352" i="25"/>
  <c r="M352" i="25"/>
  <c r="I352" i="25"/>
  <c r="G352" i="25"/>
  <c r="AO351" i="25"/>
  <c r="AM351" i="25"/>
  <c r="AK351" i="25"/>
  <c r="AG351" i="25"/>
  <c r="AE351" i="25"/>
  <c r="AA351" i="25"/>
  <c r="Y351" i="25"/>
  <c r="U351" i="25"/>
  <c r="S351" i="25"/>
  <c r="O351" i="25"/>
  <c r="M351" i="25"/>
  <c r="I351" i="25"/>
  <c r="G351" i="25"/>
  <c r="AU350" i="25"/>
  <c r="AO350" i="25"/>
  <c r="AS350" i="25" s="1"/>
  <c r="AM350" i="25"/>
  <c r="AK350" i="25"/>
  <c r="AG350" i="25"/>
  <c r="AE350" i="25"/>
  <c r="AA350" i="25"/>
  <c r="Y350" i="25"/>
  <c r="U350" i="25"/>
  <c r="S350" i="25"/>
  <c r="O350" i="25"/>
  <c r="M350" i="25"/>
  <c r="I350" i="25"/>
  <c r="G350" i="25"/>
  <c r="AU349" i="25"/>
  <c r="AO349" i="25"/>
  <c r="AM349" i="25"/>
  <c r="AK349" i="25"/>
  <c r="AG349" i="25"/>
  <c r="AE349" i="25"/>
  <c r="AA349" i="25"/>
  <c r="Y349" i="25"/>
  <c r="U349" i="25"/>
  <c r="S349" i="25"/>
  <c r="O349" i="25"/>
  <c r="M349" i="25"/>
  <c r="I349" i="25"/>
  <c r="G349" i="25"/>
  <c r="AU348" i="25"/>
  <c r="AO348" i="25"/>
  <c r="AS348" i="25" s="1"/>
  <c r="AM348" i="25"/>
  <c r="AK348" i="25"/>
  <c r="AG348" i="25"/>
  <c r="AE348" i="25"/>
  <c r="AA348" i="25"/>
  <c r="Y348" i="25"/>
  <c r="U348" i="25"/>
  <c r="S348" i="25"/>
  <c r="O348" i="25"/>
  <c r="M348" i="25"/>
  <c r="I348" i="25"/>
  <c r="G348" i="25"/>
  <c r="AU347" i="25"/>
  <c r="AO347" i="25"/>
  <c r="AM347" i="25"/>
  <c r="AK347" i="25"/>
  <c r="AG347" i="25"/>
  <c r="AE347" i="25"/>
  <c r="AA347" i="25"/>
  <c r="Y347" i="25"/>
  <c r="U347" i="25"/>
  <c r="S347" i="25"/>
  <c r="O347" i="25"/>
  <c r="M347" i="25"/>
  <c r="I347" i="25"/>
  <c r="G347" i="25"/>
  <c r="AU346" i="25"/>
  <c r="AO346" i="25"/>
  <c r="AS346" i="25" s="1"/>
  <c r="AM346" i="25"/>
  <c r="AK346" i="25"/>
  <c r="AG346" i="25"/>
  <c r="AE346" i="25"/>
  <c r="AA346" i="25"/>
  <c r="Y346" i="25"/>
  <c r="U346" i="25"/>
  <c r="S346" i="25"/>
  <c r="O346" i="25"/>
  <c r="M346" i="25"/>
  <c r="I346" i="25"/>
  <c r="G346" i="25"/>
  <c r="AO345" i="25"/>
  <c r="AS345" i="25" s="1"/>
  <c r="AM345" i="25"/>
  <c r="AK345" i="25"/>
  <c r="AN345" i="25" s="1"/>
  <c r="AG345" i="25"/>
  <c r="AE345" i="25"/>
  <c r="AA345" i="25"/>
  <c r="Y345" i="25"/>
  <c r="U345" i="25"/>
  <c r="S345" i="25"/>
  <c r="O345" i="25"/>
  <c r="M345" i="25"/>
  <c r="I345" i="25"/>
  <c r="G345" i="25"/>
  <c r="AO344" i="25"/>
  <c r="AS344" i="25" s="1"/>
  <c r="AM344" i="25"/>
  <c r="AK344" i="25"/>
  <c r="AG344" i="25"/>
  <c r="AE344" i="25"/>
  <c r="AA344" i="25"/>
  <c r="Y344" i="25"/>
  <c r="U344" i="25"/>
  <c r="S344" i="25"/>
  <c r="O344" i="25"/>
  <c r="M344" i="25"/>
  <c r="I344" i="25"/>
  <c r="G344" i="25"/>
  <c r="AU343" i="25"/>
  <c r="AO343" i="25"/>
  <c r="AS343" i="25" s="1"/>
  <c r="AM343" i="25"/>
  <c r="AK343" i="25"/>
  <c r="AG343" i="25"/>
  <c r="AE343" i="25"/>
  <c r="AA343" i="25"/>
  <c r="Y343" i="25"/>
  <c r="U343" i="25"/>
  <c r="S343" i="25"/>
  <c r="O343" i="25"/>
  <c r="M343" i="25"/>
  <c r="I343" i="25"/>
  <c r="G343" i="25"/>
  <c r="AO342" i="25"/>
  <c r="AM342" i="25"/>
  <c r="AK342" i="25"/>
  <c r="AG342" i="25"/>
  <c r="AE342" i="25"/>
  <c r="AA342" i="25"/>
  <c r="Y342" i="25"/>
  <c r="U342" i="25"/>
  <c r="S342" i="25"/>
  <c r="O342" i="25"/>
  <c r="M342" i="25"/>
  <c r="I342" i="25"/>
  <c r="G342" i="25"/>
  <c r="AO341" i="25"/>
  <c r="AS341" i="25" s="1"/>
  <c r="AM341" i="25"/>
  <c r="AK341" i="25"/>
  <c r="AG341" i="25"/>
  <c r="AE341" i="25"/>
  <c r="AA341" i="25"/>
  <c r="Y341" i="25"/>
  <c r="U341" i="25"/>
  <c r="S341" i="25"/>
  <c r="O341" i="25"/>
  <c r="M341" i="25"/>
  <c r="I341" i="25"/>
  <c r="G341" i="25"/>
  <c r="AO340" i="25"/>
  <c r="AM340" i="25"/>
  <c r="AK340" i="25"/>
  <c r="AG340" i="25"/>
  <c r="AE340" i="25"/>
  <c r="AA340" i="25"/>
  <c r="Y340" i="25"/>
  <c r="U340" i="25"/>
  <c r="S340" i="25"/>
  <c r="O340" i="25"/>
  <c r="M340" i="25"/>
  <c r="I340" i="25"/>
  <c r="G340" i="25"/>
  <c r="AO339" i="25"/>
  <c r="AM339" i="25"/>
  <c r="AK339" i="25"/>
  <c r="AG339" i="25"/>
  <c r="AE339" i="25"/>
  <c r="AA339" i="25"/>
  <c r="Y339" i="25"/>
  <c r="U339" i="25"/>
  <c r="S339" i="25"/>
  <c r="O339" i="25"/>
  <c r="M339" i="25"/>
  <c r="I339" i="25"/>
  <c r="G339" i="25"/>
  <c r="AO338" i="25"/>
  <c r="AS338" i="25" s="1"/>
  <c r="AM338" i="25"/>
  <c r="AK338" i="25"/>
  <c r="AG338" i="25"/>
  <c r="AE338" i="25"/>
  <c r="AA338" i="25"/>
  <c r="Y338" i="25"/>
  <c r="U338" i="25"/>
  <c r="S338" i="25"/>
  <c r="O338" i="25"/>
  <c r="M338" i="25"/>
  <c r="I338" i="25"/>
  <c r="G338" i="25"/>
  <c r="AO337" i="25"/>
  <c r="AS337" i="25" s="1"/>
  <c r="AM337" i="25"/>
  <c r="AK337" i="25"/>
  <c r="AG337" i="25"/>
  <c r="AE337" i="25"/>
  <c r="AA337" i="25"/>
  <c r="Y337" i="25"/>
  <c r="U337" i="25"/>
  <c r="S337" i="25"/>
  <c r="O337" i="25"/>
  <c r="M337" i="25"/>
  <c r="I337" i="25"/>
  <c r="G337" i="25"/>
  <c r="AU336" i="25"/>
  <c r="AT336" i="25"/>
  <c r="AO336" i="25"/>
  <c r="AO335" i="25"/>
  <c r="AS335" i="25" s="1"/>
  <c r="AM335" i="25"/>
  <c r="AK335" i="25"/>
  <c r="AG335" i="25"/>
  <c r="AE335" i="25"/>
  <c r="AA335" i="25"/>
  <c r="Y335" i="25"/>
  <c r="U335" i="25"/>
  <c r="S335" i="25"/>
  <c r="O335" i="25"/>
  <c r="M335" i="25"/>
  <c r="I335" i="25"/>
  <c r="G335" i="25"/>
  <c r="AO334" i="25"/>
  <c r="AM334" i="25"/>
  <c r="AK334" i="25"/>
  <c r="AG334" i="25"/>
  <c r="AE334" i="25"/>
  <c r="AA334" i="25"/>
  <c r="Y334" i="25"/>
  <c r="U334" i="25"/>
  <c r="S334" i="25"/>
  <c r="O334" i="25"/>
  <c r="M334" i="25"/>
  <c r="I334" i="25"/>
  <c r="G334" i="25"/>
  <c r="AO333" i="25"/>
  <c r="AQ333" i="25" s="1"/>
  <c r="AM333" i="25"/>
  <c r="AK333" i="25"/>
  <c r="AG333" i="25"/>
  <c r="AE333" i="25"/>
  <c r="AA333" i="25"/>
  <c r="Y333" i="25"/>
  <c r="U333" i="25"/>
  <c r="S333" i="25"/>
  <c r="O333" i="25"/>
  <c r="M333" i="25"/>
  <c r="I333" i="25"/>
  <c r="G333" i="25"/>
  <c r="AM332" i="25"/>
  <c r="AK332" i="25"/>
  <c r="AG332" i="25"/>
  <c r="AE332" i="25"/>
  <c r="AA332" i="25"/>
  <c r="Y332" i="25"/>
  <c r="Q332" i="25"/>
  <c r="O332" i="25"/>
  <c r="M332" i="25"/>
  <c r="I332" i="25"/>
  <c r="G332" i="25"/>
  <c r="AU331" i="25"/>
  <c r="AO331" i="25"/>
  <c r="AQ331" i="25" s="1"/>
  <c r="AM331" i="25"/>
  <c r="AK331" i="25"/>
  <c r="AG331" i="25"/>
  <c r="AE331" i="25"/>
  <c r="AA331" i="25"/>
  <c r="Y331" i="25"/>
  <c r="U331" i="25"/>
  <c r="S331" i="25"/>
  <c r="O331" i="25"/>
  <c r="M331" i="25"/>
  <c r="I331" i="25"/>
  <c r="G331" i="25"/>
  <c r="AO330" i="25"/>
  <c r="AS330" i="25" s="1"/>
  <c r="AM330" i="25"/>
  <c r="AK330" i="25"/>
  <c r="AG330" i="25"/>
  <c r="AE330" i="25"/>
  <c r="AA330" i="25"/>
  <c r="Y330" i="25"/>
  <c r="U330" i="25"/>
  <c r="S330" i="25"/>
  <c r="O330" i="25"/>
  <c r="M330" i="25"/>
  <c r="I330" i="25"/>
  <c r="G330" i="25"/>
  <c r="AO329" i="25"/>
  <c r="AS329" i="25" s="1"/>
  <c r="AM329" i="25"/>
  <c r="AK329" i="25"/>
  <c r="AG329" i="25"/>
  <c r="AE329" i="25"/>
  <c r="AA329" i="25"/>
  <c r="Y329" i="25"/>
  <c r="U329" i="25"/>
  <c r="S329" i="25"/>
  <c r="O329" i="25"/>
  <c r="M329" i="25"/>
  <c r="I329" i="25"/>
  <c r="G329" i="25"/>
  <c r="AU328" i="25"/>
  <c r="AO328" i="25"/>
  <c r="AM328" i="25"/>
  <c r="AK328" i="25"/>
  <c r="AG328" i="25"/>
  <c r="AE328" i="25"/>
  <c r="AA328" i="25"/>
  <c r="Y328" i="25"/>
  <c r="U328" i="25"/>
  <c r="S328" i="25"/>
  <c r="O328" i="25"/>
  <c r="M328" i="25"/>
  <c r="I328" i="25"/>
  <c r="G328" i="25"/>
  <c r="AO327" i="25"/>
  <c r="AQ327" i="25" s="1"/>
  <c r="AM327" i="25"/>
  <c r="AK327" i="25"/>
  <c r="AG327" i="25"/>
  <c r="AE327" i="25"/>
  <c r="AA327" i="25"/>
  <c r="Y327" i="25"/>
  <c r="U327" i="25"/>
  <c r="S327" i="25"/>
  <c r="O327" i="25"/>
  <c r="M327" i="25"/>
  <c r="I327" i="25"/>
  <c r="G327" i="25"/>
  <c r="AO326" i="25"/>
  <c r="AM326" i="25"/>
  <c r="AK326" i="25"/>
  <c r="I326" i="25"/>
  <c r="G326" i="25"/>
  <c r="AU325" i="25"/>
  <c r="AT325" i="25"/>
  <c r="AO325" i="25"/>
  <c r="AO324" i="25"/>
  <c r="AS324" i="25" s="1"/>
  <c r="AM324" i="25"/>
  <c r="AK324" i="25"/>
  <c r="I324" i="25"/>
  <c r="G324" i="25"/>
  <c r="AM323" i="25"/>
  <c r="AK323" i="25"/>
  <c r="AG323" i="25"/>
  <c r="AE323" i="25"/>
  <c r="AA323" i="25"/>
  <c r="Y323" i="25"/>
  <c r="Q323" i="25"/>
  <c r="U323" i="25" s="1"/>
  <c r="O323" i="25"/>
  <c r="M323" i="25"/>
  <c r="I323" i="25"/>
  <c r="G323" i="25"/>
  <c r="AU322" i="25"/>
  <c r="AO322" i="25"/>
  <c r="AS322" i="25" s="1"/>
  <c r="AM322" i="25"/>
  <c r="AK322" i="25"/>
  <c r="AG322" i="25"/>
  <c r="AE322" i="25"/>
  <c r="AA322" i="25"/>
  <c r="Y322" i="25"/>
  <c r="U322" i="25"/>
  <c r="S322" i="25"/>
  <c r="O322" i="25"/>
  <c r="M322" i="25"/>
  <c r="I322" i="25"/>
  <c r="G322" i="25"/>
  <c r="AU321" i="25"/>
  <c r="AO321" i="25"/>
  <c r="AS321" i="25" s="1"/>
  <c r="AM321" i="25"/>
  <c r="AK321" i="25"/>
  <c r="AG321" i="25"/>
  <c r="AE321" i="25"/>
  <c r="AA321" i="25"/>
  <c r="Y321" i="25"/>
  <c r="U321" i="25"/>
  <c r="S321" i="25"/>
  <c r="O321" i="25"/>
  <c r="M321" i="25"/>
  <c r="I321" i="25"/>
  <c r="G321" i="25"/>
  <c r="AU320" i="25"/>
  <c r="AO320" i="25"/>
  <c r="AQ320" i="25" s="1"/>
  <c r="AM320" i="25"/>
  <c r="AK320" i="25"/>
  <c r="AG320" i="25"/>
  <c r="AE320" i="25"/>
  <c r="AA320" i="25"/>
  <c r="Y320" i="25"/>
  <c r="U320" i="25"/>
  <c r="S320" i="25"/>
  <c r="O320" i="25"/>
  <c r="M320" i="25"/>
  <c r="I320" i="25"/>
  <c r="G320" i="25"/>
  <c r="AO319" i="25"/>
  <c r="AS319" i="25" s="1"/>
  <c r="AM319" i="25"/>
  <c r="AK319" i="25"/>
  <c r="AG319" i="25"/>
  <c r="AE319" i="25"/>
  <c r="AA319" i="25"/>
  <c r="Y319" i="25"/>
  <c r="U319" i="25"/>
  <c r="S319" i="25"/>
  <c r="O319" i="25"/>
  <c r="M319" i="25"/>
  <c r="I319" i="25"/>
  <c r="G319" i="25"/>
  <c r="AO318" i="25"/>
  <c r="AM318" i="25"/>
  <c r="AK318" i="25"/>
  <c r="AG318" i="25"/>
  <c r="AE318" i="25"/>
  <c r="AA318" i="25"/>
  <c r="Y318" i="25"/>
  <c r="U318" i="25"/>
  <c r="S318" i="25"/>
  <c r="O318" i="25"/>
  <c r="M318" i="25"/>
  <c r="I318" i="25"/>
  <c r="G318" i="25"/>
  <c r="AU317" i="25"/>
  <c r="AO317" i="25"/>
  <c r="AQ317" i="25" s="1"/>
  <c r="AM317" i="25"/>
  <c r="AK317" i="25"/>
  <c r="AG317" i="25"/>
  <c r="AE317" i="25"/>
  <c r="AA317" i="25"/>
  <c r="Y317" i="25"/>
  <c r="U317" i="25"/>
  <c r="S317" i="25"/>
  <c r="O317" i="25"/>
  <c r="M317" i="25"/>
  <c r="I317" i="25"/>
  <c r="G317" i="25"/>
  <c r="AU316" i="25"/>
  <c r="AO316" i="25"/>
  <c r="AM316" i="25"/>
  <c r="AK316" i="25"/>
  <c r="AG316" i="25"/>
  <c r="AE316" i="25"/>
  <c r="AA316" i="25"/>
  <c r="Y316" i="25"/>
  <c r="U316" i="25"/>
  <c r="S316" i="25"/>
  <c r="O316" i="25"/>
  <c r="M316" i="25"/>
  <c r="I316" i="25"/>
  <c r="G316" i="25"/>
  <c r="AO315" i="25"/>
  <c r="AM315" i="25"/>
  <c r="AK315" i="25"/>
  <c r="AG315" i="25"/>
  <c r="AE315" i="25"/>
  <c r="AA315" i="25"/>
  <c r="Y315" i="25"/>
  <c r="U315" i="25"/>
  <c r="S315" i="25"/>
  <c r="O315" i="25"/>
  <c r="M315" i="25"/>
  <c r="I315" i="25"/>
  <c r="G315" i="25"/>
  <c r="AO314" i="25"/>
  <c r="AQ314" i="25" s="1"/>
  <c r="AM314" i="25"/>
  <c r="AK314" i="25"/>
  <c r="AG314" i="25"/>
  <c r="AE314" i="25"/>
  <c r="AA314" i="25"/>
  <c r="Y314" i="25"/>
  <c r="U314" i="25"/>
  <c r="S314" i="25"/>
  <c r="O314" i="25"/>
  <c r="M314" i="25"/>
  <c r="I314" i="25"/>
  <c r="G314" i="25"/>
  <c r="AO313" i="25"/>
  <c r="AQ313" i="25" s="1"/>
  <c r="AM313" i="25"/>
  <c r="AK313" i="25"/>
  <c r="AG313" i="25"/>
  <c r="AE313" i="25"/>
  <c r="AA313" i="25"/>
  <c r="Y313" i="25"/>
  <c r="U313" i="25"/>
  <c r="S313" i="25"/>
  <c r="O313" i="25"/>
  <c r="M313" i="25"/>
  <c r="I313" i="25"/>
  <c r="G313" i="25"/>
  <c r="AO312" i="25"/>
  <c r="AM312" i="25"/>
  <c r="AK312" i="25"/>
  <c r="AG312" i="25"/>
  <c r="AE312" i="25"/>
  <c r="AA312" i="25"/>
  <c r="Y312" i="25"/>
  <c r="U312" i="25"/>
  <c r="S312" i="25"/>
  <c r="O312" i="25"/>
  <c r="M312" i="25"/>
  <c r="I312" i="25"/>
  <c r="G312" i="25"/>
  <c r="AO311" i="25"/>
  <c r="AS311" i="25" s="1"/>
  <c r="AM311" i="25"/>
  <c r="AK311" i="25"/>
  <c r="AG311" i="25"/>
  <c r="AE311" i="25"/>
  <c r="AA311" i="25"/>
  <c r="Y311" i="25"/>
  <c r="U311" i="25"/>
  <c r="S311" i="25"/>
  <c r="O311" i="25"/>
  <c r="M311" i="25"/>
  <c r="I311" i="25"/>
  <c r="G311" i="25"/>
  <c r="AO310" i="25"/>
  <c r="AQ310" i="25" s="1"/>
  <c r="AM310" i="25"/>
  <c r="AK310" i="25"/>
  <c r="AG310" i="25"/>
  <c r="AE310" i="25"/>
  <c r="AA310" i="25"/>
  <c r="Y310" i="25"/>
  <c r="U310" i="25"/>
  <c r="S310" i="25"/>
  <c r="O310" i="25"/>
  <c r="M310" i="25"/>
  <c r="I310" i="25"/>
  <c r="G310" i="25"/>
  <c r="AU309" i="25"/>
  <c r="AT309" i="25"/>
  <c r="AO309" i="25"/>
  <c r="AO308" i="25"/>
  <c r="AS308" i="25" s="1"/>
  <c r="AM308" i="25"/>
  <c r="AK308" i="25"/>
  <c r="AG308" i="25"/>
  <c r="AE308" i="25"/>
  <c r="AA308" i="25"/>
  <c r="Y308" i="25"/>
  <c r="U308" i="25"/>
  <c r="S308" i="25"/>
  <c r="O308" i="25"/>
  <c r="M308" i="25"/>
  <c r="I308" i="25"/>
  <c r="G308" i="25"/>
  <c r="AO307" i="25"/>
  <c r="AS307" i="25" s="1"/>
  <c r="AM307" i="25"/>
  <c r="AK307" i="25"/>
  <c r="AG307" i="25"/>
  <c r="AE307" i="25"/>
  <c r="AA307" i="25"/>
  <c r="Y307" i="25"/>
  <c r="U307" i="25"/>
  <c r="S307" i="25"/>
  <c r="O307" i="25"/>
  <c r="M307" i="25"/>
  <c r="I307" i="25"/>
  <c r="G307" i="25"/>
  <c r="AO306" i="25"/>
  <c r="AQ306" i="25" s="1"/>
  <c r="AM306" i="25"/>
  <c r="AK306" i="25"/>
  <c r="AG306" i="25"/>
  <c r="AE306" i="25"/>
  <c r="AA306" i="25"/>
  <c r="Y306" i="25"/>
  <c r="U306" i="25"/>
  <c r="S306" i="25"/>
  <c r="O306" i="25"/>
  <c r="M306" i="25"/>
  <c r="I306" i="25"/>
  <c r="G306" i="25"/>
  <c r="AM305" i="25"/>
  <c r="AK305" i="25"/>
  <c r="AG305" i="25"/>
  <c r="AE305" i="25"/>
  <c r="AA305" i="25"/>
  <c r="Y305" i="25"/>
  <c r="Q305" i="25"/>
  <c r="AO305" i="25" s="1"/>
  <c r="AS305" i="25" s="1"/>
  <c r="O305" i="25"/>
  <c r="M305" i="25"/>
  <c r="I305" i="25"/>
  <c r="G305" i="25"/>
  <c r="AU304" i="25"/>
  <c r="AO304" i="25"/>
  <c r="AQ304" i="25" s="1"/>
  <c r="AM304" i="25"/>
  <c r="AK304" i="25"/>
  <c r="AG304" i="25"/>
  <c r="AE304" i="25"/>
  <c r="AA304" i="25"/>
  <c r="Y304" i="25"/>
  <c r="U304" i="25"/>
  <c r="S304" i="25"/>
  <c r="O304" i="25"/>
  <c r="M304" i="25"/>
  <c r="I304" i="25"/>
  <c r="G304" i="25"/>
  <c r="AO303" i="25"/>
  <c r="AM303" i="25"/>
  <c r="AK303" i="25"/>
  <c r="AG303" i="25"/>
  <c r="AE303" i="25"/>
  <c r="AA303" i="25"/>
  <c r="Y303" i="25"/>
  <c r="U303" i="25"/>
  <c r="S303" i="25"/>
  <c r="O303" i="25"/>
  <c r="M303" i="25"/>
  <c r="I303" i="25"/>
  <c r="G303" i="25"/>
  <c r="AM302" i="25"/>
  <c r="AK302" i="25"/>
  <c r="AC302" i="25"/>
  <c r="AA302" i="25"/>
  <c r="Y302" i="25"/>
  <c r="U302" i="25"/>
  <c r="S302" i="25"/>
  <c r="O302" i="25"/>
  <c r="M302" i="25"/>
  <c r="I302" i="25"/>
  <c r="G302" i="25"/>
  <c r="AU301" i="25"/>
  <c r="AO301" i="25"/>
  <c r="AQ301" i="25" s="1"/>
  <c r="AM301" i="25"/>
  <c r="AK301" i="25"/>
  <c r="AG301" i="25"/>
  <c r="AE301" i="25"/>
  <c r="AA301" i="25"/>
  <c r="Y301" i="25"/>
  <c r="U301" i="25"/>
  <c r="S301" i="25"/>
  <c r="O301" i="25"/>
  <c r="M301" i="25"/>
  <c r="I301" i="25"/>
  <c r="G301" i="25"/>
  <c r="AM300" i="25"/>
  <c r="AK300" i="25"/>
  <c r="AC300" i="25"/>
  <c r="AE300" i="25" s="1"/>
  <c r="AA300" i="25"/>
  <c r="Y300" i="25"/>
  <c r="U300" i="25"/>
  <c r="S300" i="25"/>
  <c r="O300" i="25"/>
  <c r="M300" i="25"/>
  <c r="I300" i="25"/>
  <c r="G300" i="25"/>
  <c r="AO299" i="25"/>
  <c r="AQ299" i="25" s="1"/>
  <c r="AM299" i="25"/>
  <c r="AK299" i="25"/>
  <c r="I299" i="25"/>
  <c r="G299" i="25"/>
  <c r="AU298" i="25"/>
  <c r="AT298" i="25"/>
  <c r="AO298" i="25"/>
  <c r="AO297" i="25"/>
  <c r="AM297" i="25"/>
  <c r="AK297" i="25"/>
  <c r="I297" i="25"/>
  <c r="G297" i="25"/>
  <c r="AM296" i="25"/>
  <c r="AK296" i="25"/>
  <c r="AG296" i="25"/>
  <c r="AE296" i="25"/>
  <c r="AA296" i="25"/>
  <c r="Y296" i="25"/>
  <c r="U296" i="25"/>
  <c r="S296" i="25"/>
  <c r="K296" i="25"/>
  <c r="M296" i="25" s="1"/>
  <c r="I296" i="25"/>
  <c r="G296" i="25"/>
  <c r="AU295" i="25"/>
  <c r="AO295" i="25"/>
  <c r="AS295" i="25" s="1"/>
  <c r="AM295" i="25"/>
  <c r="AK295" i="25"/>
  <c r="AG295" i="25"/>
  <c r="AE295" i="25"/>
  <c r="AA295" i="25"/>
  <c r="Y295" i="25"/>
  <c r="U295" i="25"/>
  <c r="S295" i="25"/>
  <c r="O295" i="25"/>
  <c r="M295" i="25"/>
  <c r="I295" i="25"/>
  <c r="G295" i="25"/>
  <c r="AU294" i="25"/>
  <c r="AO294" i="25"/>
  <c r="AM294" i="25"/>
  <c r="AK294" i="25"/>
  <c r="AG294" i="25"/>
  <c r="AE294" i="25"/>
  <c r="AA294" i="25"/>
  <c r="Y294" i="25"/>
  <c r="U294" i="25"/>
  <c r="S294" i="25"/>
  <c r="O294" i="25"/>
  <c r="M294" i="25"/>
  <c r="I294" i="25"/>
  <c r="G294" i="25"/>
  <c r="AU293" i="25"/>
  <c r="AO293" i="25"/>
  <c r="AM293" i="25"/>
  <c r="AK293" i="25"/>
  <c r="AG293" i="25"/>
  <c r="AE293" i="25"/>
  <c r="AA293" i="25"/>
  <c r="Y293" i="25"/>
  <c r="U293" i="25"/>
  <c r="S293" i="25"/>
  <c r="O293" i="25"/>
  <c r="M293" i="25"/>
  <c r="I293" i="25"/>
  <c r="G293" i="25"/>
  <c r="AO292" i="25"/>
  <c r="AQ292" i="25" s="1"/>
  <c r="AM292" i="25"/>
  <c r="AK292" i="25"/>
  <c r="AG292" i="25"/>
  <c r="AE292" i="25"/>
  <c r="AA292" i="25"/>
  <c r="Y292" i="25"/>
  <c r="U292" i="25"/>
  <c r="S292" i="25"/>
  <c r="O292" i="25"/>
  <c r="M292" i="25"/>
  <c r="I292" i="25"/>
  <c r="G292" i="25"/>
  <c r="AM291" i="25"/>
  <c r="AK291" i="25"/>
  <c r="AC291" i="25"/>
  <c r="AG291" i="25" s="1"/>
  <c r="AA291" i="25"/>
  <c r="Y291" i="25"/>
  <c r="U291" i="25"/>
  <c r="S291" i="25"/>
  <c r="K291" i="25"/>
  <c r="O291" i="25" s="1"/>
  <c r="I291" i="25"/>
  <c r="G291" i="25"/>
  <c r="AU290" i="25"/>
  <c r="AO290" i="25"/>
  <c r="AQ290" i="25" s="1"/>
  <c r="AM290" i="25"/>
  <c r="AK290" i="25"/>
  <c r="AG290" i="25"/>
  <c r="AE290" i="25"/>
  <c r="AA290" i="25"/>
  <c r="Y290" i="25"/>
  <c r="U290" i="25"/>
  <c r="S290" i="25"/>
  <c r="O290" i="25"/>
  <c r="M290" i="25"/>
  <c r="I290" i="25"/>
  <c r="G290" i="25"/>
  <c r="AU289" i="25"/>
  <c r="AO289" i="25"/>
  <c r="AS289" i="25" s="1"/>
  <c r="AM289" i="25"/>
  <c r="AK289" i="25"/>
  <c r="AG289" i="25"/>
  <c r="AE289" i="25"/>
  <c r="AA289" i="25"/>
  <c r="Y289" i="25"/>
  <c r="U289" i="25"/>
  <c r="S289" i="25"/>
  <c r="O289" i="25"/>
  <c r="M289" i="25"/>
  <c r="I289" i="25"/>
  <c r="G289" i="25"/>
  <c r="AO288" i="25"/>
  <c r="AS288" i="25" s="1"/>
  <c r="AM288" i="25"/>
  <c r="AK288" i="25"/>
  <c r="AG288" i="25"/>
  <c r="AE288" i="25"/>
  <c r="AA288" i="25"/>
  <c r="Y288" i="25"/>
  <c r="U288" i="25"/>
  <c r="S288" i="25"/>
  <c r="O288" i="25"/>
  <c r="M288" i="25"/>
  <c r="I288" i="25"/>
  <c r="G288" i="25"/>
  <c r="AO287" i="25"/>
  <c r="AQ287" i="25" s="1"/>
  <c r="AM287" i="25"/>
  <c r="AK287" i="25"/>
  <c r="AG287" i="25"/>
  <c r="AE287" i="25"/>
  <c r="AA287" i="25"/>
  <c r="Y287" i="25"/>
  <c r="U287" i="25"/>
  <c r="S287" i="25"/>
  <c r="O287" i="25"/>
  <c r="M287" i="25"/>
  <c r="I287" i="25"/>
  <c r="G287" i="25"/>
  <c r="AO286" i="25"/>
  <c r="AQ286" i="25" s="1"/>
  <c r="AM286" i="25"/>
  <c r="AK286" i="25"/>
  <c r="AG286" i="25"/>
  <c r="AE286" i="25"/>
  <c r="AA286" i="25"/>
  <c r="Y286" i="25"/>
  <c r="U286" i="25"/>
  <c r="S286" i="25"/>
  <c r="O286" i="25"/>
  <c r="M286" i="25"/>
  <c r="I286" i="25"/>
  <c r="G286" i="25"/>
  <c r="AO285" i="25"/>
  <c r="AS285" i="25" s="1"/>
  <c r="AM285" i="25"/>
  <c r="AK285" i="25"/>
  <c r="AG285" i="25"/>
  <c r="AE285" i="25"/>
  <c r="AA285" i="25"/>
  <c r="Y285" i="25"/>
  <c r="U285" i="25"/>
  <c r="S285" i="25"/>
  <c r="O285" i="25"/>
  <c r="M285" i="25"/>
  <c r="I285" i="25"/>
  <c r="G285" i="25"/>
  <c r="AO284" i="25"/>
  <c r="AM284" i="25"/>
  <c r="AK284" i="25"/>
  <c r="AG284" i="25"/>
  <c r="AE284" i="25"/>
  <c r="AA284" i="25"/>
  <c r="Y284" i="25"/>
  <c r="U284" i="25"/>
  <c r="S284" i="25"/>
  <c r="O284" i="25"/>
  <c r="M284" i="25"/>
  <c r="I284" i="25"/>
  <c r="G284" i="25"/>
  <c r="AO283" i="25"/>
  <c r="AS283" i="25" s="1"/>
  <c r="AM283" i="25"/>
  <c r="AK283" i="25"/>
  <c r="AG283" i="25"/>
  <c r="AE283" i="25"/>
  <c r="AA283" i="25"/>
  <c r="Y283" i="25"/>
  <c r="U283" i="25"/>
  <c r="S283" i="25"/>
  <c r="O283" i="25"/>
  <c r="M283" i="25"/>
  <c r="I283" i="25"/>
  <c r="G283" i="25"/>
  <c r="AU282" i="25"/>
  <c r="AT282" i="25"/>
  <c r="AO282" i="25"/>
  <c r="AU281" i="25"/>
  <c r="AT281" i="25"/>
  <c r="AO281" i="25"/>
  <c r="AU280" i="25"/>
  <c r="AT280" i="25"/>
  <c r="AO280" i="25"/>
  <c r="AO279" i="25"/>
  <c r="AM279" i="25"/>
  <c r="AK279" i="25"/>
  <c r="AG279" i="25"/>
  <c r="AE279" i="25"/>
  <c r="AA279" i="25"/>
  <c r="Y279" i="25"/>
  <c r="U279" i="25"/>
  <c r="S279" i="25"/>
  <c r="O279" i="25"/>
  <c r="M279" i="25"/>
  <c r="I279" i="25"/>
  <c r="G279" i="25"/>
  <c r="AO278" i="25"/>
  <c r="AM278" i="25"/>
  <c r="AK278" i="25"/>
  <c r="AG278" i="25"/>
  <c r="AE278" i="25"/>
  <c r="AA278" i="25"/>
  <c r="Y278" i="25"/>
  <c r="U278" i="25"/>
  <c r="S278" i="25"/>
  <c r="O278" i="25"/>
  <c r="M278" i="25"/>
  <c r="I278" i="25"/>
  <c r="G278" i="25"/>
  <c r="AO277" i="25"/>
  <c r="AQ277" i="25" s="1"/>
  <c r="AM277" i="25"/>
  <c r="AK277" i="25"/>
  <c r="AG277" i="25"/>
  <c r="AE277" i="25"/>
  <c r="AA277" i="25"/>
  <c r="Y277" i="25"/>
  <c r="U277" i="25"/>
  <c r="S277" i="25"/>
  <c r="O277" i="25"/>
  <c r="M277" i="25"/>
  <c r="I277" i="25"/>
  <c r="G277" i="25"/>
  <c r="AO276" i="25"/>
  <c r="AM276" i="25"/>
  <c r="AK276" i="25"/>
  <c r="AG276" i="25"/>
  <c r="AE276" i="25"/>
  <c r="AA276" i="25"/>
  <c r="Y276" i="25"/>
  <c r="U276" i="25"/>
  <c r="S276" i="25"/>
  <c r="O276" i="25"/>
  <c r="M276" i="25"/>
  <c r="I276" i="25"/>
  <c r="G276" i="25"/>
  <c r="AU275" i="25"/>
  <c r="AT275" i="25"/>
  <c r="AO275" i="25"/>
  <c r="AO274" i="25"/>
  <c r="AM274" i="25"/>
  <c r="AK274" i="25"/>
  <c r="AG274" i="25"/>
  <c r="AE274" i="25"/>
  <c r="AA274" i="25"/>
  <c r="Y274" i="25"/>
  <c r="U274" i="25"/>
  <c r="S274" i="25"/>
  <c r="O274" i="25"/>
  <c r="M274" i="25"/>
  <c r="I274" i="25"/>
  <c r="G274" i="25"/>
  <c r="AO273" i="25"/>
  <c r="AM273" i="25"/>
  <c r="AK273" i="25"/>
  <c r="AG273" i="25"/>
  <c r="AE273" i="25"/>
  <c r="AA273" i="25"/>
  <c r="Y273" i="25"/>
  <c r="U273" i="25"/>
  <c r="S273" i="25"/>
  <c r="O273" i="25"/>
  <c r="M273" i="25"/>
  <c r="I273" i="25"/>
  <c r="G273" i="25"/>
  <c r="AO272" i="25"/>
  <c r="AQ272" i="25" s="1"/>
  <c r="AM272" i="25"/>
  <c r="AK272" i="25"/>
  <c r="AG272" i="25"/>
  <c r="AE272" i="25"/>
  <c r="AA272" i="25"/>
  <c r="Y272" i="25"/>
  <c r="U272" i="25"/>
  <c r="S272" i="25"/>
  <c r="O272" i="25"/>
  <c r="M272" i="25"/>
  <c r="I272" i="25"/>
  <c r="G272" i="25"/>
  <c r="AO271" i="25"/>
  <c r="AS271" i="25" s="1"/>
  <c r="AM271" i="25"/>
  <c r="AK271" i="25"/>
  <c r="AG271" i="25"/>
  <c r="AE271" i="25"/>
  <c r="AA271" i="25"/>
  <c r="Y271" i="25"/>
  <c r="U271" i="25"/>
  <c r="S271" i="25"/>
  <c r="O271" i="25"/>
  <c r="M271" i="25"/>
  <c r="I271" i="25"/>
  <c r="G271" i="25"/>
  <c r="AU270" i="25"/>
  <c r="AT270" i="25"/>
  <c r="AO270" i="25"/>
  <c r="AO269" i="25"/>
  <c r="AQ269" i="25" s="1"/>
  <c r="AM269" i="25"/>
  <c r="AK269" i="25"/>
  <c r="AG269" i="25"/>
  <c r="AE269" i="25"/>
  <c r="AA269" i="25"/>
  <c r="Y269" i="25"/>
  <c r="U269" i="25"/>
  <c r="S269" i="25"/>
  <c r="O269" i="25"/>
  <c r="M269" i="25"/>
  <c r="I269" i="25"/>
  <c r="G269" i="25"/>
  <c r="AO268" i="25"/>
  <c r="AQ268" i="25" s="1"/>
  <c r="AM268" i="25"/>
  <c r="AK268" i="25"/>
  <c r="AG268" i="25"/>
  <c r="AE268" i="25"/>
  <c r="AA268" i="25"/>
  <c r="Y268" i="25"/>
  <c r="U268" i="25"/>
  <c r="S268" i="25"/>
  <c r="O268" i="25"/>
  <c r="M268" i="25"/>
  <c r="I268" i="25"/>
  <c r="G268" i="25"/>
  <c r="AO267" i="25"/>
  <c r="AM267" i="25"/>
  <c r="AK267" i="25"/>
  <c r="AG267" i="25"/>
  <c r="AE267" i="25"/>
  <c r="AA267" i="25"/>
  <c r="Y267" i="25"/>
  <c r="U267" i="25"/>
  <c r="S267" i="25"/>
  <c r="O267" i="25"/>
  <c r="M267" i="25"/>
  <c r="I267" i="25"/>
  <c r="G267" i="25"/>
  <c r="AO266" i="25"/>
  <c r="AM266" i="25"/>
  <c r="AK266" i="25"/>
  <c r="AG266" i="25"/>
  <c r="AE266" i="25"/>
  <c r="AA266" i="25"/>
  <c r="Y266" i="25"/>
  <c r="U266" i="25"/>
  <c r="S266" i="25"/>
  <c r="O266" i="25"/>
  <c r="M266" i="25"/>
  <c r="I266" i="25"/>
  <c r="G266" i="25"/>
  <c r="AU265" i="25"/>
  <c r="AT265" i="25"/>
  <c r="AO265" i="25"/>
  <c r="AO264" i="25"/>
  <c r="AS264" i="25" s="1"/>
  <c r="AM264" i="25"/>
  <c r="AK264" i="25"/>
  <c r="AG264" i="25"/>
  <c r="AE264" i="25"/>
  <c r="AA264" i="25"/>
  <c r="Y264" i="25"/>
  <c r="U264" i="25"/>
  <c r="S264" i="25"/>
  <c r="O264" i="25"/>
  <c r="M264" i="25"/>
  <c r="I264" i="25"/>
  <c r="G264" i="25"/>
  <c r="J264" i="25" s="1"/>
  <c r="AO263" i="25"/>
  <c r="AM263" i="25"/>
  <c r="AK263" i="25"/>
  <c r="AG263" i="25"/>
  <c r="AE263" i="25"/>
  <c r="AA263" i="25"/>
  <c r="Y263" i="25"/>
  <c r="U263" i="25"/>
  <c r="S263" i="25"/>
  <c r="O263" i="25"/>
  <c r="M263" i="25"/>
  <c r="I263" i="25"/>
  <c r="G263" i="25"/>
  <c r="AO262" i="25"/>
  <c r="AQ262" i="25" s="1"/>
  <c r="AM262" i="25"/>
  <c r="AK262" i="25"/>
  <c r="AG262" i="25"/>
  <c r="AE262" i="25"/>
  <c r="AA262" i="25"/>
  <c r="Y262" i="25"/>
  <c r="U262" i="25"/>
  <c r="S262" i="25"/>
  <c r="O262" i="25"/>
  <c r="M262" i="25"/>
  <c r="I262" i="25"/>
  <c r="G262" i="25"/>
  <c r="AO261" i="25"/>
  <c r="AM261" i="25"/>
  <c r="AK261" i="25"/>
  <c r="AG261" i="25"/>
  <c r="AE261" i="25"/>
  <c r="AA261" i="25"/>
  <c r="Y261" i="25"/>
  <c r="U261" i="25"/>
  <c r="S261" i="25"/>
  <c r="O261" i="25"/>
  <c r="M261" i="25"/>
  <c r="I261" i="25"/>
  <c r="G261" i="25"/>
  <c r="AU260" i="25"/>
  <c r="AT260" i="25"/>
  <c r="AO260" i="25"/>
  <c r="AO259" i="25"/>
  <c r="AS259" i="25" s="1"/>
  <c r="AM259" i="25"/>
  <c r="AK259" i="25"/>
  <c r="AG259" i="25"/>
  <c r="AE259" i="25"/>
  <c r="AA259" i="25"/>
  <c r="Y259" i="25"/>
  <c r="U259" i="25"/>
  <c r="S259" i="25"/>
  <c r="O259" i="25"/>
  <c r="M259" i="25"/>
  <c r="I259" i="25"/>
  <c r="G259" i="25"/>
  <c r="AO258" i="25"/>
  <c r="AS258" i="25" s="1"/>
  <c r="AM258" i="25"/>
  <c r="AK258" i="25"/>
  <c r="AG258" i="25"/>
  <c r="AE258" i="25"/>
  <c r="AA258" i="25"/>
  <c r="Y258" i="25"/>
  <c r="U258" i="25"/>
  <c r="S258" i="25"/>
  <c r="O258" i="25"/>
  <c r="M258" i="25"/>
  <c r="I258" i="25"/>
  <c r="G258" i="25"/>
  <c r="AO257" i="25"/>
  <c r="AS257" i="25" s="1"/>
  <c r="AM257" i="25"/>
  <c r="AK257" i="25"/>
  <c r="AG257" i="25"/>
  <c r="AE257" i="25"/>
  <c r="AA257" i="25"/>
  <c r="Y257" i="25"/>
  <c r="U257" i="25"/>
  <c r="S257" i="25"/>
  <c r="O257" i="25"/>
  <c r="M257" i="25"/>
  <c r="I257" i="25"/>
  <c r="G257" i="25"/>
  <c r="AU256" i="25"/>
  <c r="AO256" i="25"/>
  <c r="AS256" i="25" s="1"/>
  <c r="AM256" i="25"/>
  <c r="AK256" i="25"/>
  <c r="AG256" i="25"/>
  <c r="AE256" i="25"/>
  <c r="AA256" i="25"/>
  <c r="Y256" i="25"/>
  <c r="U256" i="25"/>
  <c r="S256" i="25"/>
  <c r="O256" i="25"/>
  <c r="M256" i="25"/>
  <c r="I256" i="25"/>
  <c r="G256" i="25"/>
  <c r="AO255" i="25"/>
  <c r="AM255" i="25"/>
  <c r="AK255" i="25"/>
  <c r="AG255" i="25"/>
  <c r="AE255" i="25"/>
  <c r="AA255" i="25"/>
  <c r="Y255" i="25"/>
  <c r="U255" i="25"/>
  <c r="S255" i="25"/>
  <c r="O255" i="25"/>
  <c r="M255" i="25"/>
  <c r="I255" i="25"/>
  <c r="G255" i="25"/>
  <c r="AO254" i="25"/>
  <c r="AQ254" i="25" s="1"/>
  <c r="AM254" i="25"/>
  <c r="AK254" i="25"/>
  <c r="AG254" i="25"/>
  <c r="AE254" i="25"/>
  <c r="AA254" i="25"/>
  <c r="Y254" i="25"/>
  <c r="U254" i="25"/>
  <c r="S254" i="25"/>
  <c r="O254" i="25"/>
  <c r="M254" i="25"/>
  <c r="I254" i="25"/>
  <c r="G254" i="25"/>
  <c r="AO253" i="25"/>
  <c r="AS253" i="25" s="1"/>
  <c r="AM253" i="25"/>
  <c r="AK253" i="25"/>
  <c r="AG253" i="25"/>
  <c r="AE253" i="25"/>
  <c r="AA253" i="25"/>
  <c r="Y253" i="25"/>
  <c r="U253" i="25"/>
  <c r="S253" i="25"/>
  <c r="O253" i="25"/>
  <c r="M253" i="25"/>
  <c r="I253" i="25"/>
  <c r="G253" i="25"/>
  <c r="AU252" i="25"/>
  <c r="AT252" i="25"/>
  <c r="AO252" i="25"/>
  <c r="AO251" i="25"/>
  <c r="AS251" i="25" s="1"/>
  <c r="AM251" i="25"/>
  <c r="AK251" i="25"/>
  <c r="AG251" i="25"/>
  <c r="AE251" i="25"/>
  <c r="AA251" i="25"/>
  <c r="Y251" i="25"/>
  <c r="U251" i="25"/>
  <c r="S251" i="25"/>
  <c r="O251" i="25"/>
  <c r="M251" i="25"/>
  <c r="I251" i="25"/>
  <c r="G251" i="25"/>
  <c r="AO250" i="25"/>
  <c r="AQ250" i="25" s="1"/>
  <c r="AM250" i="25"/>
  <c r="AK250" i="25"/>
  <c r="AG250" i="25"/>
  <c r="AE250" i="25"/>
  <c r="AA250" i="25"/>
  <c r="Y250" i="25"/>
  <c r="U250" i="25"/>
  <c r="S250" i="25"/>
  <c r="O250" i="25"/>
  <c r="M250" i="25"/>
  <c r="I250" i="25"/>
  <c r="G250" i="25"/>
  <c r="AO249" i="25"/>
  <c r="AS249" i="25" s="1"/>
  <c r="AM249" i="25"/>
  <c r="AK249" i="25"/>
  <c r="AG249" i="25"/>
  <c r="AE249" i="25"/>
  <c r="AA249" i="25"/>
  <c r="Y249" i="25"/>
  <c r="U249" i="25"/>
  <c r="S249" i="25"/>
  <c r="O249" i="25"/>
  <c r="M249" i="25"/>
  <c r="I249" i="25"/>
  <c r="G249" i="25"/>
  <c r="AU248" i="25"/>
  <c r="AT248" i="25"/>
  <c r="AO248" i="25"/>
  <c r="AU247" i="25"/>
  <c r="AT247" i="25"/>
  <c r="AO247" i="25"/>
  <c r="AO246" i="25"/>
  <c r="AM246" i="25"/>
  <c r="AK246" i="25"/>
  <c r="AG246" i="25"/>
  <c r="AE246" i="25"/>
  <c r="AA246" i="25"/>
  <c r="Y246" i="25"/>
  <c r="U246" i="25"/>
  <c r="S246" i="25"/>
  <c r="O246" i="25"/>
  <c r="M246" i="25"/>
  <c r="I246" i="25"/>
  <c r="G246" i="25"/>
  <c r="AO245" i="25"/>
  <c r="AS245" i="25" s="1"/>
  <c r="AM245" i="25"/>
  <c r="AK245" i="25"/>
  <c r="AG245" i="25"/>
  <c r="AE245" i="25"/>
  <c r="AA245" i="25"/>
  <c r="Y245" i="25"/>
  <c r="U245" i="25"/>
  <c r="S245" i="25"/>
  <c r="O245" i="25"/>
  <c r="M245" i="25"/>
  <c r="I245" i="25"/>
  <c r="G245" i="25"/>
  <c r="AO244" i="25"/>
  <c r="AM244" i="25"/>
  <c r="AK244" i="25"/>
  <c r="AG244" i="25"/>
  <c r="AE244" i="25"/>
  <c r="AA244" i="25"/>
  <c r="Y244" i="25"/>
  <c r="U244" i="25"/>
  <c r="S244" i="25"/>
  <c r="O244" i="25"/>
  <c r="M244" i="25"/>
  <c r="I244" i="25"/>
  <c r="G244" i="25"/>
  <c r="AU243" i="25"/>
  <c r="AT243" i="25"/>
  <c r="AO243" i="25"/>
  <c r="AO242" i="25"/>
  <c r="AQ242" i="25" s="1"/>
  <c r="AM242" i="25"/>
  <c r="AK242" i="25"/>
  <c r="AG242" i="25"/>
  <c r="AE242" i="25"/>
  <c r="AA242" i="25"/>
  <c r="Y242" i="25"/>
  <c r="U242" i="25"/>
  <c r="S242" i="25"/>
  <c r="O242" i="25"/>
  <c r="M242" i="25"/>
  <c r="I242" i="25"/>
  <c r="G242" i="25"/>
  <c r="AO241" i="25"/>
  <c r="AM241" i="25"/>
  <c r="AK241" i="25"/>
  <c r="AG241" i="25"/>
  <c r="AE241" i="25"/>
  <c r="AA241" i="25"/>
  <c r="Y241" i="25"/>
  <c r="U241" i="25"/>
  <c r="S241" i="25"/>
  <c r="O241" i="25"/>
  <c r="M241" i="25"/>
  <c r="I241" i="25"/>
  <c r="G241" i="25"/>
  <c r="AO240" i="25"/>
  <c r="AS240" i="25" s="1"/>
  <c r="AM240" i="25"/>
  <c r="AK240" i="25"/>
  <c r="AG240" i="25"/>
  <c r="AE240" i="25"/>
  <c r="AA240" i="25"/>
  <c r="Y240" i="25"/>
  <c r="U240" i="25"/>
  <c r="S240" i="25"/>
  <c r="O240" i="25"/>
  <c r="M240" i="25"/>
  <c r="I240" i="25"/>
  <c r="G240" i="25"/>
  <c r="AU239" i="25"/>
  <c r="AT239" i="25"/>
  <c r="AO239" i="25"/>
  <c r="AO238" i="25"/>
  <c r="AM238" i="25"/>
  <c r="AK238" i="25"/>
  <c r="AN238" i="25" s="1"/>
  <c r="AG238" i="25"/>
  <c r="AE238" i="25"/>
  <c r="AA238" i="25"/>
  <c r="Y238" i="25"/>
  <c r="U238" i="25"/>
  <c r="S238" i="25"/>
  <c r="O238" i="25"/>
  <c r="M238" i="25"/>
  <c r="I238" i="25"/>
  <c r="G238" i="25"/>
  <c r="AO237" i="25"/>
  <c r="AQ237" i="25" s="1"/>
  <c r="AM237" i="25"/>
  <c r="AK237" i="25"/>
  <c r="AG237" i="25"/>
  <c r="AE237" i="25"/>
  <c r="AA237" i="25"/>
  <c r="Y237" i="25"/>
  <c r="U237" i="25"/>
  <c r="S237" i="25"/>
  <c r="V237" i="25" s="1"/>
  <c r="O237" i="25"/>
  <c r="M237" i="25"/>
  <c r="I237" i="25"/>
  <c r="G237" i="25"/>
  <c r="AO236" i="25"/>
  <c r="AS236" i="25" s="1"/>
  <c r="AM236" i="25"/>
  <c r="AK236" i="25"/>
  <c r="AG236" i="25"/>
  <c r="AE236" i="25"/>
  <c r="AA236" i="25"/>
  <c r="Y236" i="25"/>
  <c r="U236" i="25"/>
  <c r="S236" i="25"/>
  <c r="O236" i="25"/>
  <c r="M236" i="25"/>
  <c r="I236" i="25"/>
  <c r="G236" i="25"/>
  <c r="AU235" i="25"/>
  <c r="AV235" i="25" s="1"/>
  <c r="AO235" i="25"/>
  <c r="AU234" i="25"/>
  <c r="AV234" i="25" s="1"/>
  <c r="AO234" i="25"/>
  <c r="AU233" i="25"/>
  <c r="AV233" i="25" s="1"/>
  <c r="AO233" i="25"/>
  <c r="AU232" i="25"/>
  <c r="AV232" i="25" s="1"/>
  <c r="AO232" i="25"/>
  <c r="AU231" i="25"/>
  <c r="AV231" i="25" s="1"/>
  <c r="AO231" i="25"/>
  <c r="AU230" i="25"/>
  <c r="AV230" i="25" s="1"/>
  <c r="AO230" i="25"/>
  <c r="AO229" i="25"/>
  <c r="AO228" i="25"/>
  <c r="AM228" i="25"/>
  <c r="AK228" i="25"/>
  <c r="AG228" i="25"/>
  <c r="AE228" i="25"/>
  <c r="AA228" i="25"/>
  <c r="Y228" i="25"/>
  <c r="U228" i="25"/>
  <c r="S228" i="25"/>
  <c r="O228" i="25"/>
  <c r="M228" i="25"/>
  <c r="I228" i="25"/>
  <c r="G228" i="25"/>
  <c r="AO227" i="25"/>
  <c r="AM227" i="25"/>
  <c r="AK227" i="25"/>
  <c r="AG227" i="25"/>
  <c r="AE227" i="25"/>
  <c r="AA227" i="25"/>
  <c r="Y227" i="25"/>
  <c r="U227" i="25"/>
  <c r="S227" i="25"/>
  <c r="O227" i="25"/>
  <c r="M227" i="25"/>
  <c r="I227" i="25"/>
  <c r="G227" i="25"/>
  <c r="AO226" i="25"/>
  <c r="AM226" i="25"/>
  <c r="AK226" i="25"/>
  <c r="AG226" i="25"/>
  <c r="AE226" i="25"/>
  <c r="AA226" i="25"/>
  <c r="Y226" i="25"/>
  <c r="U226" i="25"/>
  <c r="S226" i="25"/>
  <c r="O226" i="25"/>
  <c r="M226" i="25"/>
  <c r="I226" i="25"/>
  <c r="G226" i="25"/>
  <c r="AO225" i="25"/>
  <c r="AQ225" i="25" s="1"/>
  <c r="AM225" i="25"/>
  <c r="AK225" i="25"/>
  <c r="AG225" i="25"/>
  <c r="AE225" i="25"/>
  <c r="AA225" i="25"/>
  <c r="Y225" i="25"/>
  <c r="U225" i="25"/>
  <c r="S225" i="25"/>
  <c r="O225" i="25"/>
  <c r="M225" i="25"/>
  <c r="I225" i="25"/>
  <c r="G225" i="25"/>
  <c r="AO224" i="25"/>
  <c r="AM224" i="25"/>
  <c r="AK224" i="25"/>
  <c r="AG224" i="25"/>
  <c r="AE224" i="25"/>
  <c r="AA224" i="25"/>
  <c r="Y224" i="25"/>
  <c r="U224" i="25"/>
  <c r="S224" i="25"/>
  <c r="O224" i="25"/>
  <c r="M224" i="25"/>
  <c r="I224" i="25"/>
  <c r="G224" i="25"/>
  <c r="AO223" i="25"/>
  <c r="AS223" i="25" s="1"/>
  <c r="AM223" i="25"/>
  <c r="AK223" i="25"/>
  <c r="AG223" i="25"/>
  <c r="AE223" i="25"/>
  <c r="AA223" i="25"/>
  <c r="Y223" i="25"/>
  <c r="U223" i="25"/>
  <c r="S223" i="25"/>
  <c r="O223" i="25"/>
  <c r="M223" i="25"/>
  <c r="I223" i="25"/>
  <c r="G223" i="25"/>
  <c r="AP222" i="25"/>
  <c r="AO222" i="25"/>
  <c r="AM222" i="25"/>
  <c r="AJ222" i="25"/>
  <c r="AK222" i="25" s="1"/>
  <c r="AG222" i="25"/>
  <c r="AD222" i="25"/>
  <c r="AE222" i="25" s="1"/>
  <c r="AA222" i="25"/>
  <c r="X222" i="25"/>
  <c r="Y222" i="25" s="1"/>
  <c r="U222" i="25"/>
  <c r="R222" i="25"/>
  <c r="S222" i="25" s="1"/>
  <c r="O222" i="25"/>
  <c r="L222" i="25"/>
  <c r="M222" i="25" s="1"/>
  <c r="I222" i="25"/>
  <c r="F222" i="25"/>
  <c r="G222" i="25" s="1"/>
  <c r="AP221" i="25"/>
  <c r="AO221" i="25"/>
  <c r="AS221" i="25" s="1"/>
  <c r="AM221" i="25"/>
  <c r="AJ221" i="25"/>
  <c r="AK221" i="25" s="1"/>
  <c r="AG221" i="25"/>
  <c r="AD221" i="25"/>
  <c r="AE221" i="25" s="1"/>
  <c r="AA221" i="25"/>
  <c r="X221" i="25"/>
  <c r="Y221" i="25" s="1"/>
  <c r="U221" i="25"/>
  <c r="R221" i="25"/>
  <c r="S221" i="25" s="1"/>
  <c r="O221" i="25"/>
  <c r="L221" i="25"/>
  <c r="M221" i="25" s="1"/>
  <c r="I221" i="25"/>
  <c r="F221" i="25"/>
  <c r="G221" i="25" s="1"/>
  <c r="AP220" i="25"/>
  <c r="AO220" i="25"/>
  <c r="AM220" i="25"/>
  <c r="AJ220" i="25"/>
  <c r="AK220" i="25" s="1"/>
  <c r="AG220" i="25"/>
  <c r="AD220" i="25"/>
  <c r="AE220" i="25" s="1"/>
  <c r="AA220" i="25"/>
  <c r="X220" i="25"/>
  <c r="Y220" i="25" s="1"/>
  <c r="AB220" i="25" s="1"/>
  <c r="U220" i="25"/>
  <c r="R220" i="25"/>
  <c r="S220" i="25" s="1"/>
  <c r="O220" i="25"/>
  <c r="L220" i="25"/>
  <c r="M220" i="25" s="1"/>
  <c r="I220" i="25"/>
  <c r="F220" i="25"/>
  <c r="G220" i="25" s="1"/>
  <c r="AP219" i="25"/>
  <c r="AO219" i="25"/>
  <c r="AS219" i="25" s="1"/>
  <c r="AM219" i="25"/>
  <c r="AJ219" i="25"/>
  <c r="AK219" i="25" s="1"/>
  <c r="AG219" i="25"/>
  <c r="AD219" i="25"/>
  <c r="AE219" i="25" s="1"/>
  <c r="AH219" i="25" s="1"/>
  <c r="AA219" i="25"/>
  <c r="X219" i="25"/>
  <c r="Y219" i="25" s="1"/>
  <c r="U219" i="25"/>
  <c r="R219" i="25"/>
  <c r="S219" i="25" s="1"/>
  <c r="O219" i="25"/>
  <c r="L219" i="25"/>
  <c r="M219" i="25" s="1"/>
  <c r="I219" i="25"/>
  <c r="F219" i="25"/>
  <c r="G219" i="25" s="1"/>
  <c r="AU218" i="25"/>
  <c r="AO218" i="25"/>
  <c r="AM218" i="25"/>
  <c r="AK218" i="25"/>
  <c r="AG218" i="25"/>
  <c r="AE218" i="25"/>
  <c r="AA218" i="25"/>
  <c r="Y218" i="25"/>
  <c r="U218" i="25"/>
  <c r="S218" i="25"/>
  <c r="O218" i="25"/>
  <c r="M218" i="25"/>
  <c r="I218" i="25"/>
  <c r="G218" i="25"/>
  <c r="AU217" i="25"/>
  <c r="AO217" i="25"/>
  <c r="AQ217" i="25" s="1"/>
  <c r="AM217" i="25"/>
  <c r="AK217" i="25"/>
  <c r="AG217" i="25"/>
  <c r="AE217" i="25"/>
  <c r="AA217" i="25"/>
  <c r="Y217" i="25"/>
  <c r="U217" i="25"/>
  <c r="S217" i="25"/>
  <c r="O217" i="25"/>
  <c r="M217" i="25"/>
  <c r="I217" i="25"/>
  <c r="G217" i="25"/>
  <c r="AO216" i="25"/>
  <c r="AM216" i="25"/>
  <c r="AK216" i="25"/>
  <c r="AG216" i="25"/>
  <c r="AE216" i="25"/>
  <c r="AA216" i="25"/>
  <c r="Y216" i="25"/>
  <c r="U216" i="25"/>
  <c r="S216" i="25"/>
  <c r="O216" i="25"/>
  <c r="M216" i="25"/>
  <c r="I216" i="25"/>
  <c r="G216" i="25"/>
  <c r="AO215" i="25"/>
  <c r="AS215" i="25" s="1"/>
  <c r="AM215" i="25"/>
  <c r="AK215" i="25"/>
  <c r="AG215" i="25"/>
  <c r="AE215" i="25"/>
  <c r="AA215" i="25"/>
  <c r="Y215" i="25"/>
  <c r="U215" i="25"/>
  <c r="S215" i="25"/>
  <c r="O215" i="25"/>
  <c r="M215" i="25"/>
  <c r="I215" i="25"/>
  <c r="G215" i="25"/>
  <c r="AO214" i="25"/>
  <c r="AM214" i="25"/>
  <c r="AK214" i="25"/>
  <c r="AG214" i="25"/>
  <c r="AE214" i="25"/>
  <c r="AA214" i="25"/>
  <c r="Y214" i="25"/>
  <c r="U214" i="25"/>
  <c r="S214" i="25"/>
  <c r="O214" i="25"/>
  <c r="M214" i="25"/>
  <c r="I214" i="25"/>
  <c r="G214" i="25"/>
  <c r="AU213" i="25"/>
  <c r="AT213" i="25"/>
  <c r="AO213" i="25"/>
  <c r="AU212" i="25"/>
  <c r="AT212" i="25"/>
  <c r="AO212" i="25"/>
  <c r="AU211" i="25"/>
  <c r="AT211" i="25"/>
  <c r="AO211" i="25"/>
  <c r="AO210" i="25"/>
  <c r="AS210" i="25" s="1"/>
  <c r="AM210" i="25"/>
  <c r="AK210" i="25"/>
  <c r="AG210" i="25"/>
  <c r="AE210" i="25"/>
  <c r="AA210" i="25"/>
  <c r="Y210" i="25"/>
  <c r="U210" i="25"/>
  <c r="S210" i="25"/>
  <c r="O210" i="25"/>
  <c r="M210" i="25"/>
  <c r="I210" i="25"/>
  <c r="G210" i="25"/>
  <c r="AO209" i="25"/>
  <c r="AQ209" i="25" s="1"/>
  <c r="AM209" i="25"/>
  <c r="AK209" i="25"/>
  <c r="AG209" i="25"/>
  <c r="AE209" i="25"/>
  <c r="AA209" i="25"/>
  <c r="Y209" i="25"/>
  <c r="U209" i="25"/>
  <c r="S209" i="25"/>
  <c r="O209" i="25"/>
  <c r="M209" i="25"/>
  <c r="I209" i="25"/>
  <c r="G209" i="25"/>
  <c r="AO208" i="25"/>
  <c r="AS208" i="25" s="1"/>
  <c r="AM208" i="25"/>
  <c r="AK208" i="25"/>
  <c r="AG208" i="25"/>
  <c r="AE208" i="25"/>
  <c r="AA208" i="25"/>
  <c r="Y208" i="25"/>
  <c r="U208" i="25"/>
  <c r="S208" i="25"/>
  <c r="O208" i="25"/>
  <c r="M208" i="25"/>
  <c r="I208" i="25"/>
  <c r="G208" i="25"/>
  <c r="AO207" i="25"/>
  <c r="AS207" i="25" s="1"/>
  <c r="AM207" i="25"/>
  <c r="AK207" i="25"/>
  <c r="AG207" i="25"/>
  <c r="AE207" i="25"/>
  <c r="AA207" i="25"/>
  <c r="Y207" i="25"/>
  <c r="U207" i="25"/>
  <c r="S207" i="25"/>
  <c r="O207" i="25"/>
  <c r="M207" i="25"/>
  <c r="I207" i="25"/>
  <c r="G207" i="25"/>
  <c r="AO206" i="25"/>
  <c r="AS206" i="25" s="1"/>
  <c r="AM206" i="25"/>
  <c r="AK206" i="25"/>
  <c r="AG206" i="25"/>
  <c r="AE206" i="25"/>
  <c r="AA206" i="25"/>
  <c r="Y206" i="25"/>
  <c r="U206" i="25"/>
  <c r="S206" i="25"/>
  <c r="O206" i="25"/>
  <c r="M206" i="25"/>
  <c r="I206" i="25"/>
  <c r="G206" i="25"/>
  <c r="AO205" i="25"/>
  <c r="AM205" i="25"/>
  <c r="AK205" i="25"/>
  <c r="AG205" i="25"/>
  <c r="AE205" i="25"/>
  <c r="AA205" i="25"/>
  <c r="Y205" i="25"/>
  <c r="U205" i="25"/>
  <c r="S205" i="25"/>
  <c r="O205" i="25"/>
  <c r="M205" i="25"/>
  <c r="I205" i="25"/>
  <c r="G205" i="25"/>
  <c r="AO204" i="25"/>
  <c r="AS204" i="25" s="1"/>
  <c r="AM204" i="25"/>
  <c r="AK204" i="25"/>
  <c r="AG204" i="25"/>
  <c r="AE204" i="25"/>
  <c r="AA204" i="25"/>
  <c r="Y204" i="25"/>
  <c r="U204" i="25"/>
  <c r="S204" i="25"/>
  <c r="O204" i="25"/>
  <c r="M204" i="25"/>
  <c r="I204" i="25"/>
  <c r="G204" i="25"/>
  <c r="AO203" i="25"/>
  <c r="AM203" i="25"/>
  <c r="AK203" i="25"/>
  <c r="AG203" i="25"/>
  <c r="AE203" i="25"/>
  <c r="AH203" i="25" s="1"/>
  <c r="AA203" i="25"/>
  <c r="Y203" i="25"/>
  <c r="U203" i="25"/>
  <c r="S203" i="25"/>
  <c r="O203" i="25"/>
  <c r="M203" i="25"/>
  <c r="I203" i="25"/>
  <c r="G203" i="25"/>
  <c r="AO202" i="25"/>
  <c r="AS202" i="25" s="1"/>
  <c r="AM202" i="25"/>
  <c r="AK202" i="25"/>
  <c r="AG202" i="25"/>
  <c r="AE202" i="25"/>
  <c r="AA202" i="25"/>
  <c r="Y202" i="25"/>
  <c r="U202" i="25"/>
  <c r="S202" i="25"/>
  <c r="O202" i="25"/>
  <c r="M202" i="25"/>
  <c r="I202" i="25"/>
  <c r="G202" i="25"/>
  <c r="AO201" i="25"/>
  <c r="AS201" i="25" s="1"/>
  <c r="AM201" i="25"/>
  <c r="AK201" i="25"/>
  <c r="AG201" i="25"/>
  <c r="AE201" i="25"/>
  <c r="AA201" i="25"/>
  <c r="Y201" i="25"/>
  <c r="U201" i="25"/>
  <c r="S201" i="25"/>
  <c r="O201" i="25"/>
  <c r="M201" i="25"/>
  <c r="I201" i="25"/>
  <c r="G201" i="25"/>
  <c r="AU200" i="25"/>
  <c r="AO200" i="25"/>
  <c r="AS200" i="25" s="1"/>
  <c r="AM200" i="25"/>
  <c r="AK200" i="25"/>
  <c r="AG200" i="25"/>
  <c r="AE200" i="25"/>
  <c r="AA200" i="25"/>
  <c r="Y200" i="25"/>
  <c r="U200" i="25"/>
  <c r="S200" i="25"/>
  <c r="O200" i="25"/>
  <c r="M200" i="25"/>
  <c r="I200" i="25"/>
  <c r="G200" i="25"/>
  <c r="AO199" i="25"/>
  <c r="AQ199" i="25" s="1"/>
  <c r="AM199" i="25"/>
  <c r="AK199" i="25"/>
  <c r="AG199" i="25"/>
  <c r="AE199" i="25"/>
  <c r="AA199" i="25"/>
  <c r="Y199" i="25"/>
  <c r="U199" i="25"/>
  <c r="S199" i="25"/>
  <c r="O199" i="25"/>
  <c r="M199" i="25"/>
  <c r="I199" i="25"/>
  <c r="G199" i="25"/>
  <c r="AO198" i="25"/>
  <c r="AM198" i="25"/>
  <c r="AK198" i="25"/>
  <c r="AG198" i="25"/>
  <c r="AE198" i="25"/>
  <c r="AA198" i="25"/>
  <c r="Y198" i="25"/>
  <c r="U198" i="25"/>
  <c r="S198" i="25"/>
  <c r="O198" i="25"/>
  <c r="M198" i="25"/>
  <c r="I198" i="25"/>
  <c r="G198" i="25"/>
  <c r="AO197" i="25"/>
  <c r="AQ197" i="25" s="1"/>
  <c r="AM197" i="25"/>
  <c r="AK197" i="25"/>
  <c r="AG197" i="25"/>
  <c r="AE197" i="25"/>
  <c r="AA197" i="25"/>
  <c r="Y197" i="25"/>
  <c r="U197" i="25"/>
  <c r="S197" i="25"/>
  <c r="O197" i="25"/>
  <c r="M197" i="25"/>
  <c r="I197" i="25"/>
  <c r="G197" i="25"/>
  <c r="AO196" i="25"/>
  <c r="AM196" i="25"/>
  <c r="AK196" i="25"/>
  <c r="AG196" i="25"/>
  <c r="AE196" i="25"/>
  <c r="AA196" i="25"/>
  <c r="Y196" i="25"/>
  <c r="U196" i="25"/>
  <c r="S196" i="25"/>
  <c r="O196" i="25"/>
  <c r="M196" i="25"/>
  <c r="I196" i="25"/>
  <c r="G196" i="25"/>
  <c r="AO195" i="25"/>
  <c r="AQ195" i="25" s="1"/>
  <c r="AM195" i="25"/>
  <c r="AK195" i="25"/>
  <c r="AG195" i="25"/>
  <c r="AE195" i="25"/>
  <c r="AA195" i="25"/>
  <c r="Y195" i="25"/>
  <c r="U195" i="25"/>
  <c r="S195" i="25"/>
  <c r="O195" i="25"/>
  <c r="M195" i="25"/>
  <c r="I195" i="25"/>
  <c r="G195" i="25"/>
  <c r="AO194" i="25"/>
  <c r="AQ194" i="25" s="1"/>
  <c r="AM194" i="25"/>
  <c r="AK194" i="25"/>
  <c r="AG194" i="25"/>
  <c r="AE194" i="25"/>
  <c r="AA194" i="25"/>
  <c r="Y194" i="25"/>
  <c r="U194" i="25"/>
  <c r="S194" i="25"/>
  <c r="O194" i="25"/>
  <c r="M194" i="25"/>
  <c r="I194" i="25"/>
  <c r="G194" i="25"/>
  <c r="AO193" i="25"/>
  <c r="AM193" i="25"/>
  <c r="AK193" i="25"/>
  <c r="AG193" i="25"/>
  <c r="AE193" i="25"/>
  <c r="AA193" i="25"/>
  <c r="Y193" i="25"/>
  <c r="U193" i="25"/>
  <c r="S193" i="25"/>
  <c r="O193" i="25"/>
  <c r="M193" i="25"/>
  <c r="I193" i="25"/>
  <c r="G193" i="25"/>
  <c r="AO192" i="25"/>
  <c r="AQ192" i="25" s="1"/>
  <c r="AM192" i="25"/>
  <c r="AK192" i="25"/>
  <c r="AG192" i="25"/>
  <c r="AE192" i="25"/>
  <c r="AA192" i="25"/>
  <c r="Y192" i="25"/>
  <c r="U192" i="25"/>
  <c r="S192" i="25"/>
  <c r="O192" i="25"/>
  <c r="M192" i="25"/>
  <c r="I192" i="25"/>
  <c r="G192" i="25"/>
  <c r="AO191" i="25"/>
  <c r="AQ191" i="25" s="1"/>
  <c r="AM191" i="25"/>
  <c r="AK191" i="25"/>
  <c r="AG191" i="25"/>
  <c r="AE191" i="25"/>
  <c r="AA191" i="25"/>
  <c r="Y191" i="25"/>
  <c r="U191" i="25"/>
  <c r="S191" i="25"/>
  <c r="O191" i="25"/>
  <c r="M191" i="25"/>
  <c r="I191" i="25"/>
  <c r="G191" i="25"/>
  <c r="AO190" i="25"/>
  <c r="AM190" i="25"/>
  <c r="AK190" i="25"/>
  <c r="AG190" i="25"/>
  <c r="AE190" i="25"/>
  <c r="AA190" i="25"/>
  <c r="Y190" i="25"/>
  <c r="U190" i="25"/>
  <c r="S190" i="25"/>
  <c r="O190" i="25"/>
  <c r="M190" i="25"/>
  <c r="I190" i="25"/>
  <c r="G190" i="25"/>
  <c r="AO189" i="25"/>
  <c r="AQ189" i="25" s="1"/>
  <c r="AM189" i="25"/>
  <c r="AK189" i="25"/>
  <c r="AG189" i="25"/>
  <c r="AE189" i="25"/>
  <c r="AA189" i="25"/>
  <c r="Y189" i="25"/>
  <c r="U189" i="25"/>
  <c r="S189" i="25"/>
  <c r="O189" i="25"/>
  <c r="M189" i="25"/>
  <c r="I189" i="25"/>
  <c r="G189" i="25"/>
  <c r="AU188" i="25"/>
  <c r="AT188" i="25"/>
  <c r="AO188" i="25"/>
  <c r="AO187" i="25"/>
  <c r="AS187" i="25" s="1"/>
  <c r="AM187" i="25"/>
  <c r="AK187" i="25"/>
  <c r="AG187" i="25"/>
  <c r="AE187" i="25"/>
  <c r="AA187" i="25"/>
  <c r="Y187" i="25"/>
  <c r="U187" i="25"/>
  <c r="S187" i="25"/>
  <c r="O187" i="25"/>
  <c r="M187" i="25"/>
  <c r="I187" i="25"/>
  <c r="G187" i="25"/>
  <c r="AO186" i="25"/>
  <c r="AM186" i="25"/>
  <c r="AK186" i="25"/>
  <c r="AG186" i="25"/>
  <c r="AE186" i="25"/>
  <c r="AA186" i="25"/>
  <c r="Y186" i="25"/>
  <c r="U186" i="25"/>
  <c r="S186" i="25"/>
  <c r="O186" i="25"/>
  <c r="M186" i="25"/>
  <c r="I186" i="25"/>
  <c r="G186" i="25"/>
  <c r="AO185" i="25"/>
  <c r="AM185" i="25"/>
  <c r="AK185" i="25"/>
  <c r="AG185" i="25"/>
  <c r="AE185" i="25"/>
  <c r="AA185" i="25"/>
  <c r="Y185" i="25"/>
  <c r="U185" i="25"/>
  <c r="S185" i="25"/>
  <c r="O185" i="25"/>
  <c r="M185" i="25"/>
  <c r="I185" i="25"/>
  <c r="G185" i="25"/>
  <c r="AO184" i="25"/>
  <c r="AQ184" i="25" s="1"/>
  <c r="AM184" i="25"/>
  <c r="AK184" i="25"/>
  <c r="AG184" i="25"/>
  <c r="AE184" i="25"/>
  <c r="AA184" i="25"/>
  <c r="Y184" i="25"/>
  <c r="U184" i="25"/>
  <c r="S184" i="25"/>
  <c r="O184" i="25"/>
  <c r="M184" i="25"/>
  <c r="I184" i="25"/>
  <c r="G184" i="25"/>
  <c r="AO183" i="25"/>
  <c r="AS183" i="25" s="1"/>
  <c r="AM183" i="25"/>
  <c r="AK183" i="25"/>
  <c r="AG183" i="25"/>
  <c r="AE183" i="25"/>
  <c r="AA183" i="25"/>
  <c r="Y183" i="25"/>
  <c r="U183" i="25"/>
  <c r="S183" i="25"/>
  <c r="O183" i="25"/>
  <c r="M183" i="25"/>
  <c r="I183" i="25"/>
  <c r="G183" i="25"/>
  <c r="AO182" i="25"/>
  <c r="AQ182" i="25" s="1"/>
  <c r="AM182" i="25"/>
  <c r="AK182" i="25"/>
  <c r="AG182" i="25"/>
  <c r="AE182" i="25"/>
  <c r="AA182" i="25"/>
  <c r="Y182" i="25"/>
  <c r="U182" i="25"/>
  <c r="S182" i="25"/>
  <c r="O182" i="25"/>
  <c r="M182" i="25"/>
  <c r="I182" i="25"/>
  <c r="G182" i="25"/>
  <c r="AO181" i="25"/>
  <c r="AQ181" i="25" s="1"/>
  <c r="AM181" i="25"/>
  <c r="AK181" i="25"/>
  <c r="AG181" i="25"/>
  <c r="AE181" i="25"/>
  <c r="AA181" i="25"/>
  <c r="Y181" i="25"/>
  <c r="U181" i="25"/>
  <c r="S181" i="25"/>
  <c r="O181" i="25"/>
  <c r="M181" i="25"/>
  <c r="I181" i="25"/>
  <c r="G181" i="25"/>
  <c r="AO180" i="25"/>
  <c r="AQ180" i="25" s="1"/>
  <c r="AM180" i="25"/>
  <c r="AK180" i="25"/>
  <c r="AG180" i="25"/>
  <c r="AE180" i="25"/>
  <c r="AA180" i="25"/>
  <c r="Y180" i="25"/>
  <c r="U180" i="25"/>
  <c r="S180" i="25"/>
  <c r="O180" i="25"/>
  <c r="M180" i="25"/>
  <c r="I180" i="25"/>
  <c r="G180" i="25"/>
  <c r="AO179" i="25"/>
  <c r="AS179" i="25" s="1"/>
  <c r="AM179" i="25"/>
  <c r="AK179" i="25"/>
  <c r="AG179" i="25"/>
  <c r="AE179" i="25"/>
  <c r="AA179" i="25"/>
  <c r="Y179" i="25"/>
  <c r="U179" i="25"/>
  <c r="S179" i="25"/>
  <c r="O179" i="25"/>
  <c r="M179" i="25"/>
  <c r="I179" i="25"/>
  <c r="G179" i="25"/>
  <c r="AO178" i="25"/>
  <c r="AS178" i="25" s="1"/>
  <c r="AM178" i="25"/>
  <c r="AK178" i="25"/>
  <c r="AG178" i="25"/>
  <c r="AE178" i="25"/>
  <c r="AA178" i="25"/>
  <c r="Y178" i="25"/>
  <c r="U178" i="25"/>
  <c r="S178" i="25"/>
  <c r="O178" i="25"/>
  <c r="M178" i="25"/>
  <c r="I178" i="25"/>
  <c r="G178" i="25"/>
  <c r="AO177" i="25"/>
  <c r="AQ177" i="25" s="1"/>
  <c r="AM177" i="25"/>
  <c r="AK177" i="25"/>
  <c r="AG177" i="25"/>
  <c r="AE177" i="25"/>
  <c r="AA177" i="25"/>
  <c r="Y177" i="25"/>
  <c r="U177" i="25"/>
  <c r="S177" i="25"/>
  <c r="O177" i="25"/>
  <c r="M177" i="25"/>
  <c r="I177" i="25"/>
  <c r="G177" i="25"/>
  <c r="AO176" i="25"/>
  <c r="AQ176" i="25" s="1"/>
  <c r="AM176" i="25"/>
  <c r="AK176" i="25"/>
  <c r="AG176" i="25"/>
  <c r="AE176" i="25"/>
  <c r="AA176" i="25"/>
  <c r="Y176" i="25"/>
  <c r="U176" i="25"/>
  <c r="S176" i="25"/>
  <c r="O176" i="25"/>
  <c r="M176" i="25"/>
  <c r="I176" i="25"/>
  <c r="G176" i="25"/>
  <c r="AU175" i="25"/>
  <c r="AT175" i="25"/>
  <c r="AO175" i="25"/>
  <c r="AO174" i="25"/>
  <c r="AS174" i="25" s="1"/>
  <c r="AM174" i="25"/>
  <c r="AK174" i="25"/>
  <c r="AG174" i="25"/>
  <c r="AE174" i="25"/>
  <c r="AA174" i="25"/>
  <c r="Y174" i="25"/>
  <c r="U174" i="25"/>
  <c r="S174" i="25"/>
  <c r="O174" i="25"/>
  <c r="M174" i="25"/>
  <c r="I174" i="25"/>
  <c r="G174" i="25"/>
  <c r="AO173" i="25"/>
  <c r="AS173" i="25" s="1"/>
  <c r="AM173" i="25"/>
  <c r="AK173" i="25"/>
  <c r="AG173" i="25"/>
  <c r="AE173" i="25"/>
  <c r="AA173" i="25"/>
  <c r="Y173" i="25"/>
  <c r="U173" i="25"/>
  <c r="S173" i="25"/>
  <c r="O173" i="25"/>
  <c r="M173" i="25"/>
  <c r="I173" i="25"/>
  <c r="G173" i="25"/>
  <c r="AO172" i="25"/>
  <c r="AQ172" i="25" s="1"/>
  <c r="AM172" i="25"/>
  <c r="AK172" i="25"/>
  <c r="AG172" i="25"/>
  <c r="AE172" i="25"/>
  <c r="AA172" i="25"/>
  <c r="Y172" i="25"/>
  <c r="U172" i="25"/>
  <c r="S172" i="25"/>
  <c r="O172" i="25"/>
  <c r="M172" i="25"/>
  <c r="I172" i="25"/>
  <c r="G172" i="25"/>
  <c r="AO171" i="25"/>
  <c r="AS171" i="25" s="1"/>
  <c r="AM171" i="25"/>
  <c r="AK171" i="25"/>
  <c r="AG171" i="25"/>
  <c r="AE171" i="25"/>
  <c r="AA171" i="25"/>
  <c r="Y171" i="25"/>
  <c r="U171" i="25"/>
  <c r="S171" i="25"/>
  <c r="O171" i="25"/>
  <c r="M171" i="25"/>
  <c r="I171" i="25"/>
  <c r="G171" i="25"/>
  <c r="AO170" i="25"/>
  <c r="AM170" i="25"/>
  <c r="AK170" i="25"/>
  <c r="AG170" i="25"/>
  <c r="AE170" i="25"/>
  <c r="AA170" i="25"/>
  <c r="Y170" i="25"/>
  <c r="U170" i="25"/>
  <c r="S170" i="25"/>
  <c r="O170" i="25"/>
  <c r="M170" i="25"/>
  <c r="I170" i="25"/>
  <c r="G170" i="25"/>
  <c r="AO169" i="25"/>
  <c r="AS169" i="25" s="1"/>
  <c r="AM169" i="25"/>
  <c r="AK169" i="25"/>
  <c r="AG169" i="25"/>
  <c r="AE169" i="25"/>
  <c r="AA169" i="25"/>
  <c r="Y169" i="25"/>
  <c r="U169" i="25"/>
  <c r="S169" i="25"/>
  <c r="O169" i="25"/>
  <c r="M169" i="25"/>
  <c r="I169" i="25"/>
  <c r="G169" i="25"/>
  <c r="AO168" i="25"/>
  <c r="AQ168" i="25" s="1"/>
  <c r="AM168" i="25"/>
  <c r="AK168" i="25"/>
  <c r="AG168" i="25"/>
  <c r="AE168" i="25"/>
  <c r="AA168" i="25"/>
  <c r="Y168" i="25"/>
  <c r="U168" i="25"/>
  <c r="S168" i="25"/>
  <c r="O168" i="25"/>
  <c r="M168" i="25"/>
  <c r="I168" i="25"/>
  <c r="G168" i="25"/>
  <c r="AO167" i="25"/>
  <c r="AQ167" i="25" s="1"/>
  <c r="AM167" i="25"/>
  <c r="AK167" i="25"/>
  <c r="AG167" i="25"/>
  <c r="AE167" i="25"/>
  <c r="AA167" i="25"/>
  <c r="Y167" i="25"/>
  <c r="U167" i="25"/>
  <c r="S167" i="25"/>
  <c r="O167" i="25"/>
  <c r="M167" i="25"/>
  <c r="I167" i="25"/>
  <c r="G167" i="25"/>
  <c r="AO166" i="25"/>
  <c r="AQ166" i="25" s="1"/>
  <c r="AM166" i="25"/>
  <c r="AK166" i="25"/>
  <c r="AG166" i="25"/>
  <c r="AE166" i="25"/>
  <c r="AA166" i="25"/>
  <c r="Y166" i="25"/>
  <c r="U166" i="25"/>
  <c r="S166" i="25"/>
  <c r="O166" i="25"/>
  <c r="M166" i="25"/>
  <c r="I166" i="25"/>
  <c r="G166" i="25"/>
  <c r="AO165" i="25"/>
  <c r="AQ165" i="25" s="1"/>
  <c r="AM165" i="25"/>
  <c r="AK165" i="25"/>
  <c r="AG165" i="25"/>
  <c r="AE165" i="25"/>
  <c r="AA165" i="25"/>
  <c r="Y165" i="25"/>
  <c r="U165" i="25"/>
  <c r="S165" i="25"/>
  <c r="O165" i="25"/>
  <c r="M165" i="25"/>
  <c r="I165" i="25"/>
  <c r="G165" i="25"/>
  <c r="AO164" i="25"/>
  <c r="AS164" i="25" s="1"/>
  <c r="AM164" i="25"/>
  <c r="AK164" i="25"/>
  <c r="AG164" i="25"/>
  <c r="AE164" i="25"/>
  <c r="AA164" i="25"/>
  <c r="Y164" i="25"/>
  <c r="U164" i="25"/>
  <c r="S164" i="25"/>
  <c r="O164" i="25"/>
  <c r="M164" i="25"/>
  <c r="I164" i="25"/>
  <c r="G164" i="25"/>
  <c r="AO163" i="25"/>
  <c r="AS163" i="25" s="1"/>
  <c r="AM163" i="25"/>
  <c r="AK163" i="25"/>
  <c r="AG163" i="25"/>
  <c r="AE163" i="25"/>
  <c r="AA163" i="25"/>
  <c r="Y163" i="25"/>
  <c r="U163" i="25"/>
  <c r="S163" i="25"/>
  <c r="O163" i="25"/>
  <c r="M163" i="25"/>
  <c r="I163" i="25"/>
  <c r="G163" i="25"/>
  <c r="AO162" i="25"/>
  <c r="AM162" i="25"/>
  <c r="AK162" i="25"/>
  <c r="AG162" i="25"/>
  <c r="AE162" i="25"/>
  <c r="AA162" i="25"/>
  <c r="Y162" i="25"/>
  <c r="U162" i="25"/>
  <c r="S162" i="25"/>
  <c r="O162" i="25"/>
  <c r="M162" i="25"/>
  <c r="I162" i="25"/>
  <c r="G162" i="25"/>
  <c r="AO161" i="25"/>
  <c r="AM161" i="25"/>
  <c r="AK161" i="25"/>
  <c r="AG161" i="25"/>
  <c r="AE161" i="25"/>
  <c r="AA161" i="25"/>
  <c r="Y161" i="25"/>
  <c r="U161" i="25"/>
  <c r="S161" i="25"/>
  <c r="O161" i="25"/>
  <c r="M161" i="25"/>
  <c r="I161" i="25"/>
  <c r="G161" i="25"/>
  <c r="AO160" i="25"/>
  <c r="AS160" i="25" s="1"/>
  <c r="AM160" i="25"/>
  <c r="AK160" i="25"/>
  <c r="AG160" i="25"/>
  <c r="AE160" i="25"/>
  <c r="AA160" i="25"/>
  <c r="Y160" i="25"/>
  <c r="U160" i="25"/>
  <c r="S160" i="25"/>
  <c r="O160" i="25"/>
  <c r="M160" i="25"/>
  <c r="I160" i="25"/>
  <c r="G160" i="25"/>
  <c r="AO159" i="25"/>
  <c r="AQ159" i="25" s="1"/>
  <c r="AM159" i="25"/>
  <c r="AK159" i="25"/>
  <c r="AG159" i="25"/>
  <c r="AE159" i="25"/>
  <c r="AA159" i="25"/>
  <c r="Y159" i="25"/>
  <c r="U159" i="25"/>
  <c r="S159" i="25"/>
  <c r="O159" i="25"/>
  <c r="M159" i="25"/>
  <c r="I159" i="25"/>
  <c r="G159" i="25"/>
  <c r="AU158" i="25"/>
  <c r="AT158" i="25"/>
  <c r="AO158" i="25"/>
  <c r="AO157" i="25"/>
  <c r="AM157" i="25"/>
  <c r="AK157" i="25"/>
  <c r="AG157" i="25"/>
  <c r="AE157" i="25"/>
  <c r="AA157" i="25"/>
  <c r="Y157" i="25"/>
  <c r="U157" i="25"/>
  <c r="S157" i="25"/>
  <c r="O157" i="25"/>
  <c r="M157" i="25"/>
  <c r="I157" i="25"/>
  <c r="G157" i="25"/>
  <c r="AO156" i="25"/>
  <c r="AQ156" i="25" s="1"/>
  <c r="AM156" i="25"/>
  <c r="AK156" i="25"/>
  <c r="AG156" i="25"/>
  <c r="AE156" i="25"/>
  <c r="AA156" i="25"/>
  <c r="Y156" i="25"/>
  <c r="U156" i="25"/>
  <c r="S156" i="25"/>
  <c r="O156" i="25"/>
  <c r="M156" i="25"/>
  <c r="I156" i="25"/>
  <c r="G156" i="25"/>
  <c r="AO155" i="25"/>
  <c r="AM155" i="25"/>
  <c r="AK155" i="25"/>
  <c r="AG155" i="25"/>
  <c r="AE155" i="25"/>
  <c r="AA155" i="25"/>
  <c r="Y155" i="25"/>
  <c r="U155" i="25"/>
  <c r="S155" i="25"/>
  <c r="O155" i="25"/>
  <c r="M155" i="25"/>
  <c r="I155" i="25"/>
  <c r="G155" i="25"/>
  <c r="AO154" i="25"/>
  <c r="AM154" i="25"/>
  <c r="AK154" i="25"/>
  <c r="AG154" i="25"/>
  <c r="AE154" i="25"/>
  <c r="AA154" i="25"/>
  <c r="Y154" i="25"/>
  <c r="U154" i="25"/>
  <c r="S154" i="25"/>
  <c r="O154" i="25"/>
  <c r="M154" i="25"/>
  <c r="I154" i="25"/>
  <c r="G154" i="25"/>
  <c r="AO153" i="25"/>
  <c r="AQ153" i="25" s="1"/>
  <c r="AM153" i="25"/>
  <c r="AK153" i="25"/>
  <c r="AG153" i="25"/>
  <c r="AE153" i="25"/>
  <c r="AA153" i="25"/>
  <c r="Y153" i="25"/>
  <c r="U153" i="25"/>
  <c r="S153" i="25"/>
  <c r="O153" i="25"/>
  <c r="M153" i="25"/>
  <c r="I153" i="25"/>
  <c r="G153" i="25"/>
  <c r="AO152" i="25"/>
  <c r="AQ152" i="25" s="1"/>
  <c r="AM152" i="25"/>
  <c r="AK152" i="25"/>
  <c r="AG152" i="25"/>
  <c r="AE152" i="25"/>
  <c r="AA152" i="25"/>
  <c r="Y152" i="25"/>
  <c r="U152" i="25"/>
  <c r="S152" i="25"/>
  <c r="O152" i="25"/>
  <c r="M152" i="25"/>
  <c r="I152" i="25"/>
  <c r="G152" i="25"/>
  <c r="AO151" i="25"/>
  <c r="AQ151" i="25" s="1"/>
  <c r="AM151" i="25"/>
  <c r="AK151" i="25"/>
  <c r="AG151" i="25"/>
  <c r="AE151" i="25"/>
  <c r="AA151" i="25"/>
  <c r="Y151" i="25"/>
  <c r="U151" i="25"/>
  <c r="S151" i="25"/>
  <c r="O151" i="25"/>
  <c r="M151" i="25"/>
  <c r="I151" i="25"/>
  <c r="G151" i="25"/>
  <c r="AO150" i="25"/>
  <c r="AQ150" i="25" s="1"/>
  <c r="AM150" i="25"/>
  <c r="AK150" i="25"/>
  <c r="AG150" i="25"/>
  <c r="AE150" i="25"/>
  <c r="AA150" i="25"/>
  <c r="Y150" i="25"/>
  <c r="U150" i="25"/>
  <c r="S150" i="25"/>
  <c r="O150" i="25"/>
  <c r="M150" i="25"/>
  <c r="I150" i="25"/>
  <c r="G150" i="25"/>
  <c r="AO149" i="25"/>
  <c r="AM149" i="25"/>
  <c r="AK149" i="25"/>
  <c r="AG149" i="25"/>
  <c r="AE149" i="25"/>
  <c r="AA149" i="25"/>
  <c r="Y149" i="25"/>
  <c r="U149" i="25"/>
  <c r="S149" i="25"/>
  <c r="O149" i="25"/>
  <c r="M149" i="25"/>
  <c r="I149" i="25"/>
  <c r="G149" i="25"/>
  <c r="AO148" i="25"/>
  <c r="AM148" i="25"/>
  <c r="AK148" i="25"/>
  <c r="AG148" i="25"/>
  <c r="AE148" i="25"/>
  <c r="AA148" i="25"/>
  <c r="Y148" i="25"/>
  <c r="U148" i="25"/>
  <c r="S148" i="25"/>
  <c r="O148" i="25"/>
  <c r="M148" i="25"/>
  <c r="I148" i="25"/>
  <c r="G148" i="25"/>
  <c r="AO147" i="25"/>
  <c r="AQ147" i="25" s="1"/>
  <c r="AM147" i="25"/>
  <c r="AK147" i="25"/>
  <c r="AG147" i="25"/>
  <c r="AE147" i="25"/>
  <c r="AA147" i="25"/>
  <c r="Y147" i="25"/>
  <c r="U147" i="25"/>
  <c r="S147" i="25"/>
  <c r="O147" i="25"/>
  <c r="M147" i="25"/>
  <c r="I147" i="25"/>
  <c r="G147" i="25"/>
  <c r="AO146" i="25"/>
  <c r="AM146" i="25"/>
  <c r="AK146" i="25"/>
  <c r="AG146" i="25"/>
  <c r="AE146" i="25"/>
  <c r="AA146" i="25"/>
  <c r="Y146" i="25"/>
  <c r="U146" i="25"/>
  <c r="S146" i="25"/>
  <c r="O146" i="25"/>
  <c r="M146" i="25"/>
  <c r="I146" i="25"/>
  <c r="G146" i="25"/>
  <c r="AO145" i="25"/>
  <c r="AQ145" i="25" s="1"/>
  <c r="AM145" i="25"/>
  <c r="AK145" i="25"/>
  <c r="AG145" i="25"/>
  <c r="AE145" i="25"/>
  <c r="AA145" i="25"/>
  <c r="Y145" i="25"/>
  <c r="U145" i="25"/>
  <c r="S145" i="25"/>
  <c r="O145" i="25"/>
  <c r="M145" i="25"/>
  <c r="I145" i="25"/>
  <c r="G145" i="25"/>
  <c r="AO144" i="25"/>
  <c r="AQ144" i="25" s="1"/>
  <c r="AM144" i="25"/>
  <c r="AK144" i="25"/>
  <c r="AG144" i="25"/>
  <c r="AE144" i="25"/>
  <c r="AA144" i="25"/>
  <c r="Y144" i="25"/>
  <c r="U144" i="25"/>
  <c r="S144" i="25"/>
  <c r="O144" i="25"/>
  <c r="M144" i="25"/>
  <c r="I144" i="25"/>
  <c r="G144" i="25"/>
  <c r="AO143" i="25"/>
  <c r="AQ143" i="25" s="1"/>
  <c r="AM143" i="25"/>
  <c r="AK143" i="25"/>
  <c r="AG143" i="25"/>
  <c r="AE143" i="25"/>
  <c r="AA143" i="25"/>
  <c r="Y143" i="25"/>
  <c r="U143" i="25"/>
  <c r="S143" i="25"/>
  <c r="O143" i="25"/>
  <c r="M143" i="25"/>
  <c r="I143" i="25"/>
  <c r="G143" i="25"/>
  <c r="AU142" i="25"/>
  <c r="AT142" i="25"/>
  <c r="AO142" i="25"/>
  <c r="AO141" i="25"/>
  <c r="AQ141" i="25" s="1"/>
  <c r="AM141" i="25"/>
  <c r="AK141" i="25"/>
  <c r="AG141" i="25"/>
  <c r="AE141" i="25"/>
  <c r="AA141" i="25"/>
  <c r="Y141" i="25"/>
  <c r="U141" i="25"/>
  <c r="S141" i="25"/>
  <c r="O141" i="25"/>
  <c r="M141" i="25"/>
  <c r="I141" i="25"/>
  <c r="G141" i="25"/>
  <c r="AO140" i="25"/>
  <c r="AQ140" i="25" s="1"/>
  <c r="AM140" i="25"/>
  <c r="AK140" i="25"/>
  <c r="AG140" i="25"/>
  <c r="AE140" i="25"/>
  <c r="AA140" i="25"/>
  <c r="Y140" i="25"/>
  <c r="U140" i="25"/>
  <c r="S140" i="25"/>
  <c r="O140" i="25"/>
  <c r="M140" i="25"/>
  <c r="I140" i="25"/>
  <c r="G140" i="25"/>
  <c r="AO139" i="25"/>
  <c r="AS139" i="25" s="1"/>
  <c r="AM139" i="25"/>
  <c r="AK139" i="25"/>
  <c r="AG139" i="25"/>
  <c r="AE139" i="25"/>
  <c r="AA139" i="25"/>
  <c r="Y139" i="25"/>
  <c r="U139" i="25"/>
  <c r="S139" i="25"/>
  <c r="V139" i="25" s="1"/>
  <c r="O139" i="25"/>
  <c r="M139" i="25"/>
  <c r="I139" i="25"/>
  <c r="G139" i="25"/>
  <c r="AO138" i="25"/>
  <c r="AS138" i="25" s="1"/>
  <c r="AM138" i="25"/>
  <c r="AK138" i="25"/>
  <c r="AG138" i="25"/>
  <c r="AE138" i="25"/>
  <c r="AA138" i="25"/>
  <c r="Y138" i="25"/>
  <c r="U138" i="25"/>
  <c r="S138" i="25"/>
  <c r="O138" i="25"/>
  <c r="M138" i="25"/>
  <c r="I138" i="25"/>
  <c r="G138" i="25"/>
  <c r="AO137" i="25"/>
  <c r="AS137" i="25" s="1"/>
  <c r="AM137" i="25"/>
  <c r="AK137" i="25"/>
  <c r="AG137" i="25"/>
  <c r="AE137" i="25"/>
  <c r="AA137" i="25"/>
  <c r="Y137" i="25"/>
  <c r="U137" i="25"/>
  <c r="S137" i="25"/>
  <c r="O137" i="25"/>
  <c r="M137" i="25"/>
  <c r="I137" i="25"/>
  <c r="G137" i="25"/>
  <c r="AO136" i="25"/>
  <c r="AM136" i="25"/>
  <c r="AK136" i="25"/>
  <c r="AG136" i="25"/>
  <c r="AE136" i="25"/>
  <c r="AA136" i="25"/>
  <c r="Y136" i="25"/>
  <c r="U136" i="25"/>
  <c r="S136" i="25"/>
  <c r="O136" i="25"/>
  <c r="M136" i="25"/>
  <c r="I136" i="25"/>
  <c r="G136" i="25"/>
  <c r="AO135" i="25"/>
  <c r="AM135" i="25"/>
  <c r="AK135" i="25"/>
  <c r="AG135" i="25"/>
  <c r="AE135" i="25"/>
  <c r="AA135" i="25"/>
  <c r="Y135" i="25"/>
  <c r="U135" i="25"/>
  <c r="S135" i="25"/>
  <c r="O135" i="25"/>
  <c r="M135" i="25"/>
  <c r="I135" i="25"/>
  <c r="G135" i="25"/>
  <c r="AO134" i="25"/>
  <c r="AS134" i="25" s="1"/>
  <c r="AM134" i="25"/>
  <c r="AK134" i="25"/>
  <c r="AG134" i="25"/>
  <c r="AE134" i="25"/>
  <c r="AA134" i="25"/>
  <c r="Y134" i="25"/>
  <c r="U134" i="25"/>
  <c r="S134" i="25"/>
  <c r="O134" i="25"/>
  <c r="M134" i="25"/>
  <c r="I134" i="25"/>
  <c r="G134" i="25"/>
  <c r="AO133" i="25"/>
  <c r="AS133" i="25" s="1"/>
  <c r="AM133" i="25"/>
  <c r="AK133" i="25"/>
  <c r="AG133" i="25"/>
  <c r="AE133" i="25"/>
  <c r="AA133" i="25"/>
  <c r="Y133" i="25"/>
  <c r="U133" i="25"/>
  <c r="S133" i="25"/>
  <c r="O133" i="25"/>
  <c r="M133" i="25"/>
  <c r="P133" i="25" s="1"/>
  <c r="I133" i="25"/>
  <c r="G133" i="25"/>
  <c r="AO132" i="25"/>
  <c r="AM132" i="25"/>
  <c r="AK132" i="25"/>
  <c r="AG132" i="25"/>
  <c r="AE132" i="25"/>
  <c r="AA132" i="25"/>
  <c r="Y132" i="25"/>
  <c r="U132" i="25"/>
  <c r="S132" i="25"/>
  <c r="O132" i="25"/>
  <c r="M132" i="25"/>
  <c r="I132" i="25"/>
  <c r="G132" i="25"/>
  <c r="AO131" i="25"/>
  <c r="AS131" i="25" s="1"/>
  <c r="AM131" i="25"/>
  <c r="AK131" i="25"/>
  <c r="AG131" i="25"/>
  <c r="AE131" i="25"/>
  <c r="AA131" i="25"/>
  <c r="Y131" i="25"/>
  <c r="U131" i="25"/>
  <c r="S131" i="25"/>
  <c r="O131" i="25"/>
  <c r="M131" i="25"/>
  <c r="I131" i="25"/>
  <c r="G131" i="25"/>
  <c r="AO130" i="25"/>
  <c r="AM130" i="25"/>
  <c r="AK130" i="25"/>
  <c r="AG130" i="25"/>
  <c r="AE130" i="25"/>
  <c r="AA130" i="25"/>
  <c r="Y130" i="25"/>
  <c r="U130" i="25"/>
  <c r="S130" i="25"/>
  <c r="O130" i="25"/>
  <c r="M130" i="25"/>
  <c r="I130" i="25"/>
  <c r="G130" i="25"/>
  <c r="AO129" i="25"/>
  <c r="AQ129" i="25" s="1"/>
  <c r="AM129" i="25"/>
  <c r="AK129" i="25"/>
  <c r="AG129" i="25"/>
  <c r="AE129" i="25"/>
  <c r="AA129" i="25"/>
  <c r="Y129" i="25"/>
  <c r="AB129" i="25" s="1"/>
  <c r="U129" i="25"/>
  <c r="S129" i="25"/>
  <c r="O129" i="25"/>
  <c r="M129" i="25"/>
  <c r="I129" i="25"/>
  <c r="G129" i="25"/>
  <c r="AO128" i="25"/>
  <c r="AS128" i="25" s="1"/>
  <c r="AM128" i="25"/>
  <c r="AK128" i="25"/>
  <c r="AG128" i="25"/>
  <c r="AE128" i="25"/>
  <c r="AA128" i="25"/>
  <c r="Y128" i="25"/>
  <c r="U128" i="25"/>
  <c r="S128" i="25"/>
  <c r="O128" i="25"/>
  <c r="M128" i="25"/>
  <c r="I128" i="25"/>
  <c r="G128" i="25"/>
  <c r="AO127" i="25"/>
  <c r="AS127" i="25" s="1"/>
  <c r="AM127" i="25"/>
  <c r="AK127" i="25"/>
  <c r="AG127" i="25"/>
  <c r="AE127" i="25"/>
  <c r="AA127" i="25"/>
  <c r="Y127" i="25"/>
  <c r="U127" i="25"/>
  <c r="S127" i="25"/>
  <c r="O127" i="25"/>
  <c r="M127" i="25"/>
  <c r="I127" i="25"/>
  <c r="G127" i="25"/>
  <c r="AO126" i="25"/>
  <c r="AS126" i="25" s="1"/>
  <c r="AM126" i="25"/>
  <c r="AK126" i="25"/>
  <c r="AG126" i="25"/>
  <c r="AE126" i="25"/>
  <c r="AA126" i="25"/>
  <c r="Y126" i="25"/>
  <c r="U126" i="25"/>
  <c r="S126" i="25"/>
  <c r="O126" i="25"/>
  <c r="M126" i="25"/>
  <c r="I126" i="25"/>
  <c r="G126" i="25"/>
  <c r="AO125" i="25"/>
  <c r="AS125" i="25" s="1"/>
  <c r="AM125" i="25"/>
  <c r="AK125" i="25"/>
  <c r="AG125" i="25"/>
  <c r="AE125" i="25"/>
  <c r="AA125" i="25"/>
  <c r="Y125" i="25"/>
  <c r="U125" i="25"/>
  <c r="S125" i="25"/>
  <c r="O125" i="25"/>
  <c r="M125" i="25"/>
  <c r="I125" i="25"/>
  <c r="G125" i="25"/>
  <c r="AU124" i="25"/>
  <c r="AT124" i="25"/>
  <c r="AO124" i="25"/>
  <c r="AO123" i="25"/>
  <c r="AS123" i="25" s="1"/>
  <c r="AM123" i="25"/>
  <c r="AK123" i="25"/>
  <c r="AG123" i="25"/>
  <c r="AE123" i="25"/>
  <c r="AA123" i="25"/>
  <c r="Y123" i="25"/>
  <c r="U123" i="25"/>
  <c r="S123" i="25"/>
  <c r="O123" i="25"/>
  <c r="M123" i="25"/>
  <c r="I123" i="25"/>
  <c r="G123" i="25"/>
  <c r="AO122" i="25"/>
  <c r="AS122" i="25" s="1"/>
  <c r="AM122" i="25"/>
  <c r="AK122" i="25"/>
  <c r="AG122" i="25"/>
  <c r="AE122" i="25"/>
  <c r="AA122" i="25"/>
  <c r="Y122" i="25"/>
  <c r="U122" i="25"/>
  <c r="S122" i="25"/>
  <c r="O122" i="25"/>
  <c r="M122" i="25"/>
  <c r="I122" i="25"/>
  <c r="G122" i="25"/>
  <c r="AO121" i="25"/>
  <c r="AM121" i="25"/>
  <c r="AK121" i="25"/>
  <c r="AG121" i="25"/>
  <c r="AE121" i="25"/>
  <c r="AA121" i="25"/>
  <c r="Y121" i="25"/>
  <c r="U121" i="25"/>
  <c r="S121" i="25"/>
  <c r="O121" i="25"/>
  <c r="M121" i="25"/>
  <c r="I121" i="25"/>
  <c r="G121" i="25"/>
  <c r="AO120" i="25"/>
  <c r="AQ120" i="25" s="1"/>
  <c r="AM120" i="25"/>
  <c r="AK120" i="25"/>
  <c r="AG120" i="25"/>
  <c r="AE120" i="25"/>
  <c r="AA120" i="25"/>
  <c r="Y120" i="25"/>
  <c r="U120" i="25"/>
  <c r="S120" i="25"/>
  <c r="O120" i="25"/>
  <c r="M120" i="25"/>
  <c r="I120" i="25"/>
  <c r="G120" i="25"/>
  <c r="AO119" i="25"/>
  <c r="AS119" i="25" s="1"/>
  <c r="AM119" i="25"/>
  <c r="AK119" i="25"/>
  <c r="AG119" i="25"/>
  <c r="AE119" i="25"/>
  <c r="AA119" i="25"/>
  <c r="Y119" i="25"/>
  <c r="U119" i="25"/>
  <c r="S119" i="25"/>
  <c r="O119" i="25"/>
  <c r="M119" i="25"/>
  <c r="I119" i="25"/>
  <c r="G119" i="25"/>
  <c r="AO118" i="25"/>
  <c r="AS118" i="25" s="1"/>
  <c r="AM118" i="25"/>
  <c r="AK118" i="25"/>
  <c r="AG118" i="25"/>
  <c r="AE118" i="25"/>
  <c r="AA118" i="25"/>
  <c r="Y118" i="25"/>
  <c r="U118" i="25"/>
  <c r="S118" i="25"/>
  <c r="O118" i="25"/>
  <c r="M118" i="25"/>
  <c r="I118" i="25"/>
  <c r="G118" i="25"/>
  <c r="AO117" i="25"/>
  <c r="AS117" i="25" s="1"/>
  <c r="AM117" i="25"/>
  <c r="AK117" i="25"/>
  <c r="AG117" i="25"/>
  <c r="AE117" i="25"/>
  <c r="AA117" i="25"/>
  <c r="Y117" i="25"/>
  <c r="U117" i="25"/>
  <c r="S117" i="25"/>
  <c r="O117" i="25"/>
  <c r="M117" i="25"/>
  <c r="I117" i="25"/>
  <c r="G117" i="25"/>
  <c r="AO116" i="25"/>
  <c r="AM116" i="25"/>
  <c r="AK116" i="25"/>
  <c r="AG116" i="25"/>
  <c r="AE116" i="25"/>
  <c r="AA116" i="25"/>
  <c r="Y116" i="25"/>
  <c r="U116" i="25"/>
  <c r="S116" i="25"/>
  <c r="O116" i="25"/>
  <c r="M116" i="25"/>
  <c r="I116" i="25"/>
  <c r="G116" i="25"/>
  <c r="AO115" i="25"/>
  <c r="AQ115" i="25" s="1"/>
  <c r="AM115" i="25"/>
  <c r="AK115" i="25"/>
  <c r="AG115" i="25"/>
  <c r="AE115" i="25"/>
  <c r="AA115" i="25"/>
  <c r="Y115" i="25"/>
  <c r="U115" i="25"/>
  <c r="S115" i="25"/>
  <c r="O115" i="25"/>
  <c r="M115" i="25"/>
  <c r="I115" i="25"/>
  <c r="G115" i="25"/>
  <c r="AO114" i="25"/>
  <c r="AQ114" i="25" s="1"/>
  <c r="AM114" i="25"/>
  <c r="AK114" i="25"/>
  <c r="AG114" i="25"/>
  <c r="AE114" i="25"/>
  <c r="AA114" i="25"/>
  <c r="Y114" i="25"/>
  <c r="U114" i="25"/>
  <c r="S114" i="25"/>
  <c r="O114" i="25"/>
  <c r="M114" i="25"/>
  <c r="I114" i="25"/>
  <c r="G114" i="25"/>
  <c r="AO113" i="25"/>
  <c r="AM113" i="25"/>
  <c r="AK113" i="25"/>
  <c r="AG113" i="25"/>
  <c r="AE113" i="25"/>
  <c r="AA113" i="25"/>
  <c r="Y113" i="25"/>
  <c r="U113" i="25"/>
  <c r="S113" i="25"/>
  <c r="O113" i="25"/>
  <c r="M113" i="25"/>
  <c r="I113" i="25"/>
  <c r="G113" i="25"/>
  <c r="AO112" i="25"/>
  <c r="AM112" i="25"/>
  <c r="AK112" i="25"/>
  <c r="AG112" i="25"/>
  <c r="AE112" i="25"/>
  <c r="AA112" i="25"/>
  <c r="Y112" i="25"/>
  <c r="U112" i="25"/>
  <c r="S112" i="25"/>
  <c r="O112" i="25"/>
  <c r="M112" i="25"/>
  <c r="I112" i="25"/>
  <c r="G112" i="25"/>
  <c r="AO111" i="25"/>
  <c r="AQ111" i="25" s="1"/>
  <c r="AM111" i="25"/>
  <c r="AK111" i="25"/>
  <c r="AG111" i="25"/>
  <c r="AE111" i="25"/>
  <c r="AA111" i="25"/>
  <c r="Y111" i="25"/>
  <c r="U111" i="25"/>
  <c r="S111" i="25"/>
  <c r="O111" i="25"/>
  <c r="M111" i="25"/>
  <c r="I111" i="25"/>
  <c r="G111" i="25"/>
  <c r="AU110" i="25"/>
  <c r="AT110" i="25"/>
  <c r="AO110" i="25"/>
  <c r="AO109" i="25"/>
  <c r="AQ109" i="25" s="1"/>
  <c r="AM109" i="25"/>
  <c r="AK109" i="25"/>
  <c r="AG109" i="25"/>
  <c r="AE109" i="25"/>
  <c r="AA109" i="25"/>
  <c r="Y109" i="25"/>
  <c r="U109" i="25"/>
  <c r="S109" i="25"/>
  <c r="O109" i="25"/>
  <c r="M109" i="25"/>
  <c r="I109" i="25"/>
  <c r="G109" i="25"/>
  <c r="AO108" i="25"/>
  <c r="AM108" i="25"/>
  <c r="AK108" i="25"/>
  <c r="AG108" i="25"/>
  <c r="AE108" i="25"/>
  <c r="AA108" i="25"/>
  <c r="Y108" i="25"/>
  <c r="U108" i="25"/>
  <c r="S108" i="25"/>
  <c r="O108" i="25"/>
  <c r="M108" i="25"/>
  <c r="I108" i="25"/>
  <c r="G108" i="25"/>
  <c r="AO107" i="25"/>
  <c r="AQ107" i="25" s="1"/>
  <c r="AM107" i="25"/>
  <c r="AK107" i="25"/>
  <c r="AG107" i="25"/>
  <c r="AE107" i="25"/>
  <c r="AA107" i="25"/>
  <c r="Y107" i="25"/>
  <c r="U107" i="25"/>
  <c r="S107" i="25"/>
  <c r="O107" i="25"/>
  <c r="M107" i="25"/>
  <c r="I107" i="25"/>
  <c r="G107" i="25"/>
  <c r="AO106" i="25"/>
  <c r="AQ106" i="25" s="1"/>
  <c r="AM106" i="25"/>
  <c r="AK106" i="25"/>
  <c r="AG106" i="25"/>
  <c r="AE106" i="25"/>
  <c r="AA106" i="25"/>
  <c r="Y106" i="25"/>
  <c r="U106" i="25"/>
  <c r="S106" i="25"/>
  <c r="O106" i="25"/>
  <c r="M106" i="25"/>
  <c r="I106" i="25"/>
  <c r="G106" i="25"/>
  <c r="AO105" i="25"/>
  <c r="AQ105" i="25" s="1"/>
  <c r="AM105" i="25"/>
  <c r="AK105" i="25"/>
  <c r="AG105" i="25"/>
  <c r="AE105" i="25"/>
  <c r="AA105" i="25"/>
  <c r="Y105" i="25"/>
  <c r="U105" i="25"/>
  <c r="S105" i="25"/>
  <c r="O105" i="25"/>
  <c r="M105" i="25"/>
  <c r="I105" i="25"/>
  <c r="G105" i="25"/>
  <c r="AO104" i="25"/>
  <c r="AQ104" i="25" s="1"/>
  <c r="AM104" i="25"/>
  <c r="AK104" i="25"/>
  <c r="AG104" i="25"/>
  <c r="AE104" i="25"/>
  <c r="AA104" i="25"/>
  <c r="Y104" i="25"/>
  <c r="U104" i="25"/>
  <c r="S104" i="25"/>
  <c r="O104" i="25"/>
  <c r="M104" i="25"/>
  <c r="I104" i="25"/>
  <c r="G104" i="25"/>
  <c r="AO103" i="25"/>
  <c r="AQ103" i="25" s="1"/>
  <c r="AM103" i="25"/>
  <c r="AK103" i="25"/>
  <c r="AG103" i="25"/>
  <c r="AE103" i="25"/>
  <c r="AA103" i="25"/>
  <c r="Y103" i="25"/>
  <c r="U103" i="25"/>
  <c r="S103" i="25"/>
  <c r="O103" i="25"/>
  <c r="M103" i="25"/>
  <c r="I103" i="25"/>
  <c r="G103" i="25"/>
  <c r="AO102" i="25"/>
  <c r="AM102" i="25"/>
  <c r="AK102" i="25"/>
  <c r="AG102" i="25"/>
  <c r="AE102" i="25"/>
  <c r="AA102" i="25"/>
  <c r="Y102" i="25"/>
  <c r="U102" i="25"/>
  <c r="S102" i="25"/>
  <c r="O102" i="25"/>
  <c r="M102" i="25"/>
  <c r="I102" i="25"/>
  <c r="G102" i="25"/>
  <c r="AO101" i="25"/>
  <c r="AQ101" i="25" s="1"/>
  <c r="AM101" i="25"/>
  <c r="AK101" i="25"/>
  <c r="AG101" i="25"/>
  <c r="AE101" i="25"/>
  <c r="AA101" i="25"/>
  <c r="Y101" i="25"/>
  <c r="U101" i="25"/>
  <c r="S101" i="25"/>
  <c r="O101" i="25"/>
  <c r="M101" i="25"/>
  <c r="I101" i="25"/>
  <c r="G101" i="25"/>
  <c r="AO100" i="25"/>
  <c r="AQ100" i="25" s="1"/>
  <c r="AM100" i="25"/>
  <c r="AK100" i="25"/>
  <c r="AG100" i="25"/>
  <c r="AE100" i="25"/>
  <c r="AA100" i="25"/>
  <c r="Y100" i="25"/>
  <c r="U100" i="25"/>
  <c r="S100" i="25"/>
  <c r="O100" i="25"/>
  <c r="M100" i="25"/>
  <c r="I100" i="25"/>
  <c r="G100" i="25"/>
  <c r="AO99" i="25"/>
  <c r="AQ99" i="25" s="1"/>
  <c r="AM99" i="25"/>
  <c r="AK99" i="25"/>
  <c r="AG99" i="25"/>
  <c r="AE99" i="25"/>
  <c r="AA99" i="25"/>
  <c r="Y99" i="25"/>
  <c r="U99" i="25"/>
  <c r="S99" i="25"/>
  <c r="O99" i="25"/>
  <c r="M99" i="25"/>
  <c r="I99" i="25"/>
  <c r="G99" i="25"/>
  <c r="AO98" i="25"/>
  <c r="AQ98" i="25" s="1"/>
  <c r="AM98" i="25"/>
  <c r="AK98" i="25"/>
  <c r="AG98" i="25"/>
  <c r="AE98" i="25"/>
  <c r="AA98" i="25"/>
  <c r="Y98" i="25"/>
  <c r="U98" i="25"/>
  <c r="S98" i="25"/>
  <c r="O98" i="25"/>
  <c r="M98" i="25"/>
  <c r="I98" i="25"/>
  <c r="G98" i="25"/>
  <c r="AO97" i="25"/>
  <c r="AQ97" i="25" s="1"/>
  <c r="AM97" i="25"/>
  <c r="AK97" i="25"/>
  <c r="AG97" i="25"/>
  <c r="AE97" i="25"/>
  <c r="AA97" i="25"/>
  <c r="Y97" i="25"/>
  <c r="U97" i="25"/>
  <c r="S97" i="25"/>
  <c r="O97" i="25"/>
  <c r="M97" i="25"/>
  <c r="I97" i="25"/>
  <c r="G97" i="25"/>
  <c r="AO96" i="25"/>
  <c r="AQ96" i="25" s="1"/>
  <c r="AM96" i="25"/>
  <c r="AK96" i="25"/>
  <c r="AG96" i="25"/>
  <c r="AE96" i="25"/>
  <c r="AA96" i="25"/>
  <c r="Y96" i="25"/>
  <c r="U96" i="25"/>
  <c r="S96" i="25"/>
  <c r="O96" i="25"/>
  <c r="M96" i="25"/>
  <c r="I96" i="25"/>
  <c r="G96" i="25"/>
  <c r="AO95" i="25"/>
  <c r="AS95" i="25" s="1"/>
  <c r="AM95" i="25"/>
  <c r="AK95" i="25"/>
  <c r="AG95" i="25"/>
  <c r="AE95" i="25"/>
  <c r="AA95" i="25"/>
  <c r="Y95" i="25"/>
  <c r="U95" i="25"/>
  <c r="S95" i="25"/>
  <c r="O95" i="25"/>
  <c r="M95" i="25"/>
  <c r="I95" i="25"/>
  <c r="G95" i="25"/>
  <c r="AU94" i="25"/>
  <c r="AT94" i="25"/>
  <c r="AO94" i="25"/>
  <c r="AO93" i="25"/>
  <c r="AM93" i="25"/>
  <c r="AK93" i="25"/>
  <c r="AG93" i="25"/>
  <c r="AE93" i="25"/>
  <c r="AA93" i="25"/>
  <c r="Y93" i="25"/>
  <c r="U93" i="25"/>
  <c r="S93" i="25"/>
  <c r="O93" i="25"/>
  <c r="M93" i="25"/>
  <c r="I93" i="25"/>
  <c r="G93" i="25"/>
  <c r="AO92" i="25"/>
  <c r="AS92" i="25" s="1"/>
  <c r="AM92" i="25"/>
  <c r="AK92" i="25"/>
  <c r="AG92" i="25"/>
  <c r="AE92" i="25"/>
  <c r="AA92" i="25"/>
  <c r="Y92" i="25"/>
  <c r="U92" i="25"/>
  <c r="S92" i="25"/>
  <c r="O92" i="25"/>
  <c r="M92" i="25"/>
  <c r="I92" i="25"/>
  <c r="G92" i="25"/>
  <c r="AO91" i="25"/>
  <c r="AS91" i="25" s="1"/>
  <c r="AM91" i="25"/>
  <c r="AK91" i="25"/>
  <c r="AN91" i="25" s="1"/>
  <c r="AG91" i="25"/>
  <c r="AE91" i="25"/>
  <c r="AA91" i="25"/>
  <c r="Y91" i="25"/>
  <c r="U91" i="25"/>
  <c r="S91" i="25"/>
  <c r="O91" i="25"/>
  <c r="M91" i="25"/>
  <c r="I91" i="25"/>
  <c r="G91" i="25"/>
  <c r="AM90" i="25"/>
  <c r="AK90" i="25"/>
  <c r="AC90" i="25"/>
  <c r="AA90" i="25"/>
  <c r="Y90" i="25"/>
  <c r="U90" i="25"/>
  <c r="S90" i="25"/>
  <c r="O90" i="25"/>
  <c r="M90" i="25"/>
  <c r="I90" i="25"/>
  <c r="G90" i="25"/>
  <c r="AO89" i="25"/>
  <c r="AQ89" i="25" s="1"/>
  <c r="AM89" i="25"/>
  <c r="AK89" i="25"/>
  <c r="AG89" i="25"/>
  <c r="AE89" i="25"/>
  <c r="AA89" i="25"/>
  <c r="Y89" i="25"/>
  <c r="U89" i="25"/>
  <c r="S89" i="25"/>
  <c r="O89" i="25"/>
  <c r="M89" i="25"/>
  <c r="I89" i="25"/>
  <c r="G89" i="25"/>
  <c r="AO88" i="25"/>
  <c r="AQ88" i="25" s="1"/>
  <c r="AM88" i="25"/>
  <c r="AK88" i="25"/>
  <c r="AG88" i="25"/>
  <c r="AE88" i="25"/>
  <c r="AA88" i="25"/>
  <c r="Y88" i="25"/>
  <c r="U88" i="25"/>
  <c r="S88" i="25"/>
  <c r="O88" i="25"/>
  <c r="M88" i="25"/>
  <c r="I88" i="25"/>
  <c r="G88" i="25"/>
  <c r="AO87" i="25"/>
  <c r="AS87" i="25" s="1"/>
  <c r="AM87" i="25"/>
  <c r="AK87" i="25"/>
  <c r="AG87" i="25"/>
  <c r="AE87" i="25"/>
  <c r="AA87" i="25"/>
  <c r="Y87" i="25"/>
  <c r="U87" i="25"/>
  <c r="S87" i="25"/>
  <c r="O87" i="25"/>
  <c r="M87" i="25"/>
  <c r="I87" i="25"/>
  <c r="G87" i="25"/>
  <c r="AO86" i="25"/>
  <c r="AS86" i="25" s="1"/>
  <c r="AM86" i="25"/>
  <c r="AK86" i="25"/>
  <c r="AG86" i="25"/>
  <c r="AE86" i="25"/>
  <c r="AA86" i="25"/>
  <c r="Y86" i="25"/>
  <c r="U86" i="25"/>
  <c r="S86" i="25"/>
  <c r="O86" i="25"/>
  <c r="M86" i="25"/>
  <c r="I86" i="25"/>
  <c r="G86" i="25"/>
  <c r="AO85" i="25"/>
  <c r="AQ85" i="25" s="1"/>
  <c r="AM85" i="25"/>
  <c r="AK85" i="25"/>
  <c r="AG85" i="25"/>
  <c r="AE85" i="25"/>
  <c r="AA85" i="25"/>
  <c r="Y85" i="25"/>
  <c r="U85" i="25"/>
  <c r="S85" i="25"/>
  <c r="O85" i="25"/>
  <c r="M85" i="25"/>
  <c r="I85" i="25"/>
  <c r="G85" i="25"/>
  <c r="AO84" i="25"/>
  <c r="AS84" i="25" s="1"/>
  <c r="AM84" i="25"/>
  <c r="AK84" i="25"/>
  <c r="AG84" i="25"/>
  <c r="AE84" i="25"/>
  <c r="AA84" i="25"/>
  <c r="Y84" i="25"/>
  <c r="U84" i="25"/>
  <c r="S84" i="25"/>
  <c r="O84" i="25"/>
  <c r="M84" i="25"/>
  <c r="I84" i="25"/>
  <c r="G84" i="25"/>
  <c r="AO83" i="25"/>
  <c r="AS83" i="25" s="1"/>
  <c r="AM83" i="25"/>
  <c r="AK83" i="25"/>
  <c r="AG83" i="25"/>
  <c r="AE83" i="25"/>
  <c r="AA83" i="25"/>
  <c r="Y83" i="25"/>
  <c r="U83" i="25"/>
  <c r="S83" i="25"/>
  <c r="O83" i="25"/>
  <c r="M83" i="25"/>
  <c r="I83" i="25"/>
  <c r="G83" i="25"/>
  <c r="AO82" i="25"/>
  <c r="AQ82" i="25" s="1"/>
  <c r="AM82" i="25"/>
  <c r="AK82" i="25"/>
  <c r="AG82" i="25"/>
  <c r="AE82" i="25"/>
  <c r="AA82" i="25"/>
  <c r="Y82" i="25"/>
  <c r="U82" i="25"/>
  <c r="S82" i="25"/>
  <c r="O82" i="25"/>
  <c r="M82" i="25"/>
  <c r="I82" i="25"/>
  <c r="G82" i="25"/>
  <c r="AO81" i="25"/>
  <c r="AS81" i="25" s="1"/>
  <c r="AM81" i="25"/>
  <c r="AK81" i="25"/>
  <c r="AG81" i="25"/>
  <c r="AE81" i="25"/>
  <c r="AA81" i="25"/>
  <c r="Y81" i="25"/>
  <c r="U81" i="25"/>
  <c r="S81" i="25"/>
  <c r="O81" i="25"/>
  <c r="M81" i="25"/>
  <c r="I81" i="25"/>
  <c r="G81" i="25"/>
  <c r="AO80" i="25"/>
  <c r="AQ80" i="25" s="1"/>
  <c r="AM80" i="25"/>
  <c r="AK80" i="25"/>
  <c r="AG80" i="25"/>
  <c r="AE80" i="25"/>
  <c r="AA80" i="25"/>
  <c r="Y80" i="25"/>
  <c r="U80" i="25"/>
  <c r="S80" i="25"/>
  <c r="O80" i="25"/>
  <c r="M80" i="25"/>
  <c r="I80" i="25"/>
  <c r="G80" i="25"/>
  <c r="AO79" i="25"/>
  <c r="AS79" i="25" s="1"/>
  <c r="AM79" i="25"/>
  <c r="AK79" i="25"/>
  <c r="AG79" i="25"/>
  <c r="AE79" i="25"/>
  <c r="AA79" i="25"/>
  <c r="Y79" i="25"/>
  <c r="U79" i="25"/>
  <c r="S79" i="25"/>
  <c r="O79" i="25"/>
  <c r="M79" i="25"/>
  <c r="I79" i="25"/>
  <c r="G79" i="25"/>
  <c r="J79" i="25" s="1"/>
  <c r="AO78" i="25"/>
  <c r="AM78" i="25"/>
  <c r="AK78" i="25"/>
  <c r="AG78" i="25"/>
  <c r="AE78" i="25"/>
  <c r="AA78" i="25"/>
  <c r="Y78" i="25"/>
  <c r="U78" i="25"/>
  <c r="S78" i="25"/>
  <c r="O78" i="25"/>
  <c r="M78" i="25"/>
  <c r="I78" i="25"/>
  <c r="G78" i="25"/>
  <c r="AO77" i="25"/>
  <c r="AS77" i="25" s="1"/>
  <c r="AM77" i="25"/>
  <c r="AK77" i="25"/>
  <c r="AG77" i="25"/>
  <c r="AE77" i="25"/>
  <c r="AA77" i="25"/>
  <c r="Y77" i="25"/>
  <c r="U77" i="25"/>
  <c r="S77" i="25"/>
  <c r="O77" i="25"/>
  <c r="M77" i="25"/>
  <c r="I77" i="25"/>
  <c r="G77" i="25"/>
  <c r="AO76" i="25"/>
  <c r="AQ76" i="25" s="1"/>
  <c r="AM76" i="25"/>
  <c r="AK76" i="25"/>
  <c r="AG76" i="25"/>
  <c r="AE76" i="25"/>
  <c r="AA76" i="25"/>
  <c r="Y76" i="25"/>
  <c r="U76" i="25"/>
  <c r="S76" i="25"/>
  <c r="O76" i="25"/>
  <c r="M76" i="25"/>
  <c r="I76" i="25"/>
  <c r="G76" i="25"/>
  <c r="AO75" i="25"/>
  <c r="AQ75" i="25" s="1"/>
  <c r="AM75" i="25"/>
  <c r="AK75" i="25"/>
  <c r="AG75" i="25"/>
  <c r="AE75" i="25"/>
  <c r="AA75" i="25"/>
  <c r="Y75" i="25"/>
  <c r="U75" i="25"/>
  <c r="S75" i="25"/>
  <c r="O75" i="25"/>
  <c r="M75" i="25"/>
  <c r="I75" i="25"/>
  <c r="G75" i="25"/>
  <c r="AO74" i="25"/>
  <c r="AQ74" i="25" s="1"/>
  <c r="AM74" i="25"/>
  <c r="AK74" i="25"/>
  <c r="AG74" i="25"/>
  <c r="AE74" i="25"/>
  <c r="AA74" i="25"/>
  <c r="Y74" i="25"/>
  <c r="U74" i="25"/>
  <c r="S74" i="25"/>
  <c r="O74" i="25"/>
  <c r="M74" i="25"/>
  <c r="I74" i="25"/>
  <c r="G74" i="25"/>
  <c r="AO73" i="25"/>
  <c r="AQ73" i="25" s="1"/>
  <c r="AM73" i="25"/>
  <c r="AK73" i="25"/>
  <c r="AG73" i="25"/>
  <c r="AE73" i="25"/>
  <c r="AA73" i="25"/>
  <c r="Y73" i="25"/>
  <c r="U73" i="25"/>
  <c r="S73" i="25"/>
  <c r="O73" i="25"/>
  <c r="M73" i="25"/>
  <c r="I73" i="25"/>
  <c r="G73" i="25"/>
  <c r="AO72" i="25"/>
  <c r="AQ72" i="25" s="1"/>
  <c r="AM72" i="25"/>
  <c r="AK72" i="25"/>
  <c r="AG72" i="25"/>
  <c r="AE72" i="25"/>
  <c r="AA72" i="25"/>
  <c r="Y72" i="25"/>
  <c r="U72" i="25"/>
  <c r="S72" i="25"/>
  <c r="O72" i="25"/>
  <c r="M72" i="25"/>
  <c r="I72" i="25"/>
  <c r="G72" i="25"/>
  <c r="AP71" i="25"/>
  <c r="AO71" i="25"/>
  <c r="AS71" i="25" s="1"/>
  <c r="AM71" i="25"/>
  <c r="AJ71" i="25"/>
  <c r="AK71" i="25" s="1"/>
  <c r="AG71" i="25"/>
  <c r="AD71" i="25"/>
  <c r="AE71" i="25" s="1"/>
  <c r="AA71" i="25"/>
  <c r="X71" i="25"/>
  <c r="Y71" i="25" s="1"/>
  <c r="U71" i="25"/>
  <c r="R71" i="25"/>
  <c r="S71" i="25" s="1"/>
  <c r="O71" i="25"/>
  <c r="L71" i="25"/>
  <c r="M71" i="25" s="1"/>
  <c r="I71" i="25"/>
  <c r="F71" i="25"/>
  <c r="G71" i="25" s="1"/>
  <c r="AO70" i="25"/>
  <c r="AS70" i="25" s="1"/>
  <c r="AM70" i="25"/>
  <c r="AK70" i="25"/>
  <c r="AN70" i="25" s="1"/>
  <c r="AG70" i="25"/>
  <c r="AE70" i="25"/>
  <c r="AA70" i="25"/>
  <c r="Y70" i="25"/>
  <c r="U70" i="25"/>
  <c r="S70" i="25"/>
  <c r="O70" i="25"/>
  <c r="M70" i="25"/>
  <c r="I70" i="25"/>
  <c r="G70" i="25"/>
  <c r="AO69" i="25"/>
  <c r="AS69" i="25" s="1"/>
  <c r="AM69" i="25"/>
  <c r="AK69" i="25"/>
  <c r="AG69" i="25"/>
  <c r="AE69" i="25"/>
  <c r="AA69" i="25"/>
  <c r="Y69" i="25"/>
  <c r="U69" i="25"/>
  <c r="S69" i="25"/>
  <c r="O69" i="25"/>
  <c r="M69" i="25"/>
  <c r="I69" i="25"/>
  <c r="G69" i="25"/>
  <c r="AU68" i="25"/>
  <c r="AT68" i="25"/>
  <c r="AO68" i="25"/>
  <c r="AU67" i="25"/>
  <c r="AT67" i="25"/>
  <c r="AO67" i="25"/>
  <c r="AU66" i="25"/>
  <c r="AT66" i="25"/>
  <c r="AO66" i="25"/>
  <c r="AU65" i="25"/>
  <c r="AT65" i="25"/>
  <c r="AO65" i="25"/>
  <c r="AO64" i="25"/>
  <c r="AM64" i="25"/>
  <c r="AK64" i="25"/>
  <c r="AG64" i="25"/>
  <c r="AE64" i="25"/>
  <c r="AA64" i="25"/>
  <c r="Y64" i="25"/>
  <c r="U64" i="25"/>
  <c r="S64" i="25"/>
  <c r="O64" i="25"/>
  <c r="M64" i="25"/>
  <c r="I64" i="25"/>
  <c r="G64" i="25"/>
  <c r="J64" i="25" s="1"/>
  <c r="AO63" i="25"/>
  <c r="AM63" i="25"/>
  <c r="AK63" i="25"/>
  <c r="AG63" i="25"/>
  <c r="AE63" i="25"/>
  <c r="AA63" i="25"/>
  <c r="Y63" i="25"/>
  <c r="U63" i="25"/>
  <c r="S63" i="25"/>
  <c r="O63" i="25"/>
  <c r="M63" i="25"/>
  <c r="I63" i="25"/>
  <c r="G63" i="25"/>
  <c r="AO62" i="25"/>
  <c r="AM62" i="25"/>
  <c r="AK62" i="25"/>
  <c r="AG62" i="25"/>
  <c r="AE62" i="25"/>
  <c r="AA62" i="25"/>
  <c r="Y62" i="25"/>
  <c r="U62" i="25"/>
  <c r="S62" i="25"/>
  <c r="O62" i="25"/>
  <c r="M62" i="25"/>
  <c r="I62" i="25"/>
  <c r="G62" i="25"/>
  <c r="AO61" i="25"/>
  <c r="AM61" i="25"/>
  <c r="AK61" i="25"/>
  <c r="AG61" i="25"/>
  <c r="AE61" i="25"/>
  <c r="AA61" i="25"/>
  <c r="Y61" i="25"/>
  <c r="U61" i="25"/>
  <c r="S61" i="25"/>
  <c r="O61" i="25"/>
  <c r="M61" i="25"/>
  <c r="I61" i="25"/>
  <c r="G61" i="25"/>
  <c r="AO60" i="25"/>
  <c r="AM60" i="25"/>
  <c r="AK60" i="25"/>
  <c r="AG60" i="25"/>
  <c r="AE60" i="25"/>
  <c r="AA60" i="25"/>
  <c r="Y60" i="25"/>
  <c r="U60" i="25"/>
  <c r="S60" i="25"/>
  <c r="O60" i="25"/>
  <c r="M60" i="25"/>
  <c r="I60" i="25"/>
  <c r="G60" i="25"/>
  <c r="J60" i="25" s="1"/>
  <c r="AO59" i="25"/>
  <c r="AM59" i="25"/>
  <c r="AK59" i="25"/>
  <c r="AG59" i="25"/>
  <c r="AE59" i="25"/>
  <c r="AA59" i="25"/>
  <c r="Y59" i="25"/>
  <c r="U59" i="25"/>
  <c r="S59" i="25"/>
  <c r="O59" i="25"/>
  <c r="M59" i="25"/>
  <c r="I59" i="25"/>
  <c r="G59" i="25"/>
  <c r="AO58" i="25"/>
  <c r="AM58" i="25"/>
  <c r="AK58" i="25"/>
  <c r="AG58" i="25"/>
  <c r="AE58" i="25"/>
  <c r="AA58" i="25"/>
  <c r="Y58" i="25"/>
  <c r="U58" i="25"/>
  <c r="S58" i="25"/>
  <c r="O58" i="25"/>
  <c r="M58" i="25"/>
  <c r="I58" i="25"/>
  <c r="G58" i="25"/>
  <c r="AU57" i="25"/>
  <c r="AT57" i="25"/>
  <c r="AO57" i="25"/>
  <c r="AU56" i="25"/>
  <c r="AT56" i="25"/>
  <c r="AO56" i="25"/>
  <c r="AO55" i="25"/>
  <c r="AS55" i="25" s="1"/>
  <c r="AM55" i="25"/>
  <c r="AK55" i="25"/>
  <c r="AG55" i="25"/>
  <c r="AE55" i="25"/>
  <c r="AA55" i="25"/>
  <c r="Y55" i="25"/>
  <c r="U55" i="25"/>
  <c r="S55" i="25"/>
  <c r="O55" i="25"/>
  <c r="M55" i="25"/>
  <c r="I55" i="25"/>
  <c r="G55" i="25"/>
  <c r="AO54" i="25"/>
  <c r="AQ54" i="25" s="1"/>
  <c r="AM54" i="25"/>
  <c r="AK54" i="25"/>
  <c r="AG54" i="25"/>
  <c r="AE54" i="25"/>
  <c r="AA54" i="25"/>
  <c r="Y54" i="25"/>
  <c r="U54" i="25"/>
  <c r="S54" i="25"/>
  <c r="O54" i="25"/>
  <c r="M54" i="25"/>
  <c r="I54" i="25"/>
  <c r="G54" i="25"/>
  <c r="AO53" i="25"/>
  <c r="AS53" i="25" s="1"/>
  <c r="AM53" i="25"/>
  <c r="AK53" i="25"/>
  <c r="AG53" i="25"/>
  <c r="AE53" i="25"/>
  <c r="AA53" i="25"/>
  <c r="Y53" i="25"/>
  <c r="U53" i="25"/>
  <c r="S53" i="25"/>
  <c r="O53" i="25"/>
  <c r="M53" i="25"/>
  <c r="I53" i="25"/>
  <c r="G53" i="25"/>
  <c r="AO52" i="25"/>
  <c r="AS52" i="25" s="1"/>
  <c r="AM52" i="25"/>
  <c r="AK52" i="25"/>
  <c r="AG52" i="25"/>
  <c r="AE52" i="25"/>
  <c r="AA52" i="25"/>
  <c r="Y52" i="25"/>
  <c r="U52" i="25"/>
  <c r="S52" i="25"/>
  <c r="O52" i="25"/>
  <c r="M52" i="25"/>
  <c r="I52" i="25"/>
  <c r="G52" i="25"/>
  <c r="AO51" i="25"/>
  <c r="AS51" i="25" s="1"/>
  <c r="AM51" i="25"/>
  <c r="AK51" i="25"/>
  <c r="AG51" i="25"/>
  <c r="AE51" i="25"/>
  <c r="AA51" i="25"/>
  <c r="Y51" i="25"/>
  <c r="U51" i="25"/>
  <c r="S51" i="25"/>
  <c r="O51" i="25"/>
  <c r="M51" i="25"/>
  <c r="I51" i="25"/>
  <c r="G51" i="25"/>
  <c r="AO50" i="25"/>
  <c r="AQ50" i="25" s="1"/>
  <c r="AM50" i="25"/>
  <c r="AK50" i="25"/>
  <c r="AG50" i="25"/>
  <c r="AE50" i="25"/>
  <c r="AA50" i="25"/>
  <c r="Y50" i="25"/>
  <c r="U50" i="25"/>
  <c r="S50" i="25"/>
  <c r="O50" i="25"/>
  <c r="M50" i="25"/>
  <c r="I50" i="25"/>
  <c r="G50" i="25"/>
  <c r="AO49" i="25"/>
  <c r="AS49" i="25" s="1"/>
  <c r="AM49" i="25"/>
  <c r="AK49" i="25"/>
  <c r="AG49" i="25"/>
  <c r="AE49" i="25"/>
  <c r="AA49" i="25"/>
  <c r="Y49" i="25"/>
  <c r="U49" i="25"/>
  <c r="S49" i="25"/>
  <c r="O49" i="25"/>
  <c r="M49" i="25"/>
  <c r="I49" i="25"/>
  <c r="G49" i="25"/>
  <c r="AO48" i="25"/>
  <c r="AM48" i="25"/>
  <c r="AK48" i="25"/>
  <c r="AG48" i="25"/>
  <c r="AE48" i="25"/>
  <c r="AH48" i="25" s="1"/>
  <c r="AA48" i="25"/>
  <c r="Y48" i="25"/>
  <c r="U48" i="25"/>
  <c r="S48" i="25"/>
  <c r="O48" i="25"/>
  <c r="M48" i="25"/>
  <c r="I48" i="25"/>
  <c r="G48" i="25"/>
  <c r="AU47" i="25"/>
  <c r="AO47" i="25"/>
  <c r="AQ47" i="25" s="1"/>
  <c r="AM47" i="25"/>
  <c r="AK47" i="25"/>
  <c r="AG47" i="25"/>
  <c r="AE47" i="25"/>
  <c r="AA47" i="25"/>
  <c r="Y47" i="25"/>
  <c r="U47" i="25"/>
  <c r="S47" i="25"/>
  <c r="O47" i="25"/>
  <c r="M47" i="25"/>
  <c r="I47" i="25"/>
  <c r="G47" i="25"/>
  <c r="AO46" i="25"/>
  <c r="AQ46" i="25" s="1"/>
  <c r="AM46" i="25"/>
  <c r="AK46" i="25"/>
  <c r="AG46" i="25"/>
  <c r="AE46" i="25"/>
  <c r="AA46" i="25"/>
  <c r="Y46" i="25"/>
  <c r="U46" i="25"/>
  <c r="S46" i="25"/>
  <c r="O46" i="25"/>
  <c r="M46" i="25"/>
  <c r="I46" i="25"/>
  <c r="G46" i="25"/>
  <c r="J46" i="25" s="1"/>
  <c r="AO45" i="25"/>
  <c r="AS45" i="25" s="1"/>
  <c r="AM45" i="25"/>
  <c r="AK45" i="25"/>
  <c r="AG45" i="25"/>
  <c r="AE45" i="25"/>
  <c r="AA45" i="25"/>
  <c r="Y45" i="25"/>
  <c r="U45" i="25"/>
  <c r="S45" i="25"/>
  <c r="O45" i="25"/>
  <c r="M45" i="25"/>
  <c r="I45" i="25"/>
  <c r="G45" i="25"/>
  <c r="AO44" i="25"/>
  <c r="AS44" i="25" s="1"/>
  <c r="AM44" i="25"/>
  <c r="AK44" i="25"/>
  <c r="AG44" i="25"/>
  <c r="AE44" i="25"/>
  <c r="AA44" i="25"/>
  <c r="Y44" i="25"/>
  <c r="U44" i="25"/>
  <c r="S44" i="25"/>
  <c r="O44" i="25"/>
  <c r="M44" i="25"/>
  <c r="I44" i="25"/>
  <c r="G44" i="25"/>
  <c r="AO43" i="25"/>
  <c r="AQ43" i="25" s="1"/>
  <c r="AM43" i="25"/>
  <c r="AK43" i="25"/>
  <c r="AG43" i="25"/>
  <c r="AE43" i="25"/>
  <c r="AA43" i="25"/>
  <c r="Y43" i="25"/>
  <c r="U43" i="25"/>
  <c r="S43" i="25"/>
  <c r="O43" i="25"/>
  <c r="M43" i="25"/>
  <c r="I43" i="25"/>
  <c r="G43" i="25"/>
  <c r="AO42" i="25"/>
  <c r="AM42" i="25"/>
  <c r="AK42" i="25"/>
  <c r="AG42" i="25"/>
  <c r="AE42" i="25"/>
  <c r="AA42" i="25"/>
  <c r="Y42" i="25"/>
  <c r="U42" i="25"/>
  <c r="S42" i="25"/>
  <c r="O42" i="25"/>
  <c r="M42" i="25"/>
  <c r="I42" i="25"/>
  <c r="G42" i="25"/>
  <c r="AO41" i="25"/>
  <c r="AS41" i="25" s="1"/>
  <c r="AM41" i="25"/>
  <c r="AK41" i="25"/>
  <c r="AG41" i="25"/>
  <c r="AE41" i="25"/>
  <c r="AA41" i="25"/>
  <c r="Y41" i="25"/>
  <c r="U41" i="25"/>
  <c r="S41" i="25"/>
  <c r="O41" i="25"/>
  <c r="M41" i="25"/>
  <c r="I41" i="25"/>
  <c r="G41" i="25"/>
  <c r="AM40" i="25"/>
  <c r="AK40" i="25"/>
  <c r="AG40" i="25"/>
  <c r="AE40" i="25"/>
  <c r="W40" i="25"/>
  <c r="U40" i="25"/>
  <c r="S40" i="25"/>
  <c r="O40" i="25"/>
  <c r="M40" i="25"/>
  <c r="I40" i="25"/>
  <c r="G40" i="25"/>
  <c r="AM39" i="25"/>
  <c r="AK39" i="25"/>
  <c r="AC39" i="25"/>
  <c r="AO39" i="25" s="1"/>
  <c r="AA39" i="25"/>
  <c r="Y39" i="25"/>
  <c r="U39" i="25"/>
  <c r="S39" i="25"/>
  <c r="O39" i="25"/>
  <c r="M39" i="25"/>
  <c r="I39" i="25"/>
  <c r="G39" i="25"/>
  <c r="AM38" i="25"/>
  <c r="AK38" i="25"/>
  <c r="AG38" i="25"/>
  <c r="AE38" i="25"/>
  <c r="W38" i="25"/>
  <c r="U38" i="25"/>
  <c r="S38" i="25"/>
  <c r="O38" i="25"/>
  <c r="M38" i="25"/>
  <c r="P38" i="25" s="1"/>
  <c r="I38" i="25"/>
  <c r="G38" i="25"/>
  <c r="AM37" i="25"/>
  <c r="AK37" i="25"/>
  <c r="AG37" i="25"/>
  <c r="AE37" i="25"/>
  <c r="W37" i="25"/>
  <c r="U37" i="25"/>
  <c r="S37" i="25"/>
  <c r="O37" i="25"/>
  <c r="M37" i="25"/>
  <c r="I37" i="25"/>
  <c r="G37" i="25"/>
  <c r="AO36" i="25"/>
  <c r="AS36" i="25" s="1"/>
  <c r="AM36" i="25"/>
  <c r="AK36" i="25"/>
  <c r="AG36" i="25"/>
  <c r="AE36" i="25"/>
  <c r="AA36" i="25"/>
  <c r="Y36" i="25"/>
  <c r="U36" i="25"/>
  <c r="S36" i="25"/>
  <c r="O36" i="25"/>
  <c r="M36" i="25"/>
  <c r="I36" i="25"/>
  <c r="G36" i="25"/>
  <c r="AM35" i="25"/>
  <c r="AK35" i="25"/>
  <c r="AG35" i="25"/>
  <c r="AE35" i="25"/>
  <c r="W35" i="25"/>
  <c r="U35" i="25"/>
  <c r="S35" i="25"/>
  <c r="O35" i="25"/>
  <c r="M35" i="25"/>
  <c r="I35" i="25"/>
  <c r="G35" i="25"/>
  <c r="AM34" i="25"/>
  <c r="AK34" i="25"/>
  <c r="AG34" i="25"/>
  <c r="AE34" i="25"/>
  <c r="W34" i="25"/>
  <c r="U34" i="25"/>
  <c r="S34" i="25"/>
  <c r="O34" i="25"/>
  <c r="M34" i="25"/>
  <c r="I34" i="25"/>
  <c r="G34" i="25"/>
  <c r="AO33" i="25"/>
  <c r="AS33" i="25" s="1"/>
  <c r="AM33" i="25"/>
  <c r="AK33" i="25"/>
  <c r="AG33" i="25"/>
  <c r="AE33" i="25"/>
  <c r="AA33" i="25"/>
  <c r="Y33" i="25"/>
  <c r="U33" i="25"/>
  <c r="S33" i="25"/>
  <c r="O33" i="25"/>
  <c r="M33" i="25"/>
  <c r="I33" i="25"/>
  <c r="G33" i="25"/>
  <c r="AO32" i="25"/>
  <c r="AS32" i="25" s="1"/>
  <c r="AM32" i="25"/>
  <c r="AK32" i="25"/>
  <c r="AG32" i="25"/>
  <c r="AE32" i="25"/>
  <c r="AA32" i="25"/>
  <c r="Y32" i="25"/>
  <c r="U32" i="25"/>
  <c r="S32" i="25"/>
  <c r="O32" i="25"/>
  <c r="M32" i="25"/>
  <c r="I32" i="25"/>
  <c r="G32" i="25"/>
  <c r="AO31" i="25"/>
  <c r="AM31" i="25"/>
  <c r="AK31" i="25"/>
  <c r="AG31" i="25"/>
  <c r="AE31" i="25"/>
  <c r="AA31" i="25"/>
  <c r="Y31" i="25"/>
  <c r="U31" i="25"/>
  <c r="S31" i="25"/>
  <c r="O31" i="25"/>
  <c r="M31" i="25"/>
  <c r="I31" i="25"/>
  <c r="G31" i="25"/>
  <c r="AO30" i="25"/>
  <c r="AQ30" i="25" s="1"/>
  <c r="AM30" i="25"/>
  <c r="AK30" i="25"/>
  <c r="AG30" i="25"/>
  <c r="AE30" i="25"/>
  <c r="AA30" i="25"/>
  <c r="Y30" i="25"/>
  <c r="U30" i="25"/>
  <c r="S30" i="25"/>
  <c r="O30" i="25"/>
  <c r="M30" i="25"/>
  <c r="I30" i="25"/>
  <c r="G30" i="25"/>
  <c r="AO29" i="25"/>
  <c r="AS29" i="25" s="1"/>
  <c r="AM29" i="25"/>
  <c r="AK29" i="25"/>
  <c r="AG29" i="25"/>
  <c r="AE29" i="25"/>
  <c r="AA29" i="25"/>
  <c r="Y29" i="25"/>
  <c r="U29" i="25"/>
  <c r="S29" i="25"/>
  <c r="V29" i="25" s="1"/>
  <c r="O29" i="25"/>
  <c r="M29" i="25"/>
  <c r="I29" i="25"/>
  <c r="G29" i="25"/>
  <c r="AO28" i="25"/>
  <c r="AQ28" i="25" s="1"/>
  <c r="AM28" i="25"/>
  <c r="AK28" i="25"/>
  <c r="AG28" i="25"/>
  <c r="AE28" i="25"/>
  <c r="AA28" i="25"/>
  <c r="Y28" i="25"/>
  <c r="U28" i="25"/>
  <c r="S28" i="25"/>
  <c r="O28" i="25"/>
  <c r="M28" i="25"/>
  <c r="I28" i="25"/>
  <c r="G28" i="25"/>
  <c r="AO27" i="25"/>
  <c r="AS27" i="25" s="1"/>
  <c r="AM27" i="25"/>
  <c r="AK27" i="25"/>
  <c r="AG27" i="25"/>
  <c r="AE27" i="25"/>
  <c r="AA27" i="25"/>
  <c r="Y27" i="25"/>
  <c r="U27" i="25"/>
  <c r="S27" i="25"/>
  <c r="O27" i="25"/>
  <c r="M27" i="25"/>
  <c r="I27" i="25"/>
  <c r="G27" i="25"/>
  <c r="AM26" i="25"/>
  <c r="AK26" i="25"/>
  <c r="AG26" i="25"/>
  <c r="AE26" i="25"/>
  <c r="W26" i="25"/>
  <c r="U26" i="25"/>
  <c r="S26" i="25"/>
  <c r="O26" i="25"/>
  <c r="M26" i="25"/>
  <c r="I26" i="25"/>
  <c r="G26" i="25"/>
  <c r="AO25" i="25"/>
  <c r="AS25" i="25" s="1"/>
  <c r="AM25" i="25"/>
  <c r="AK25" i="25"/>
  <c r="AG25" i="25"/>
  <c r="AE25" i="25"/>
  <c r="AA25" i="25"/>
  <c r="Y25" i="25"/>
  <c r="AB25" i="25" s="1"/>
  <c r="U25" i="25"/>
  <c r="S25" i="25"/>
  <c r="O25" i="25"/>
  <c r="M25" i="25"/>
  <c r="I25" i="25"/>
  <c r="G25" i="25"/>
  <c r="AO24" i="25"/>
  <c r="AS24" i="25" s="1"/>
  <c r="AM24" i="25"/>
  <c r="AK24" i="25"/>
  <c r="AG24" i="25"/>
  <c r="AE24" i="25"/>
  <c r="AA24" i="25"/>
  <c r="Y24" i="25"/>
  <c r="U24" i="25"/>
  <c r="S24" i="25"/>
  <c r="O24" i="25"/>
  <c r="M24" i="25"/>
  <c r="I24" i="25"/>
  <c r="G24" i="25"/>
  <c r="AO23" i="25"/>
  <c r="AS23" i="25" s="1"/>
  <c r="AM23" i="25"/>
  <c r="AK23" i="25"/>
  <c r="AG23" i="25"/>
  <c r="AE23" i="25"/>
  <c r="AA23" i="25"/>
  <c r="Y23" i="25"/>
  <c r="U23" i="25"/>
  <c r="S23" i="25"/>
  <c r="O23" i="25"/>
  <c r="M23" i="25"/>
  <c r="I23" i="25"/>
  <c r="G23" i="25"/>
  <c r="AO22" i="25"/>
  <c r="AS22" i="25" s="1"/>
  <c r="AM22" i="25"/>
  <c r="AK22" i="25"/>
  <c r="AG22" i="25"/>
  <c r="AE22" i="25"/>
  <c r="AA22" i="25"/>
  <c r="Y22" i="25"/>
  <c r="U22" i="25"/>
  <c r="S22" i="25"/>
  <c r="O22" i="25"/>
  <c r="M22" i="25"/>
  <c r="I22" i="25"/>
  <c r="G22" i="25"/>
  <c r="AO21" i="25"/>
  <c r="AS21" i="25" s="1"/>
  <c r="AM21" i="25"/>
  <c r="AK21" i="25"/>
  <c r="AG21" i="25"/>
  <c r="AE21" i="25"/>
  <c r="AA21" i="25"/>
  <c r="Y21" i="25"/>
  <c r="U21" i="25"/>
  <c r="S21" i="25"/>
  <c r="O21" i="25"/>
  <c r="M21" i="25"/>
  <c r="I21" i="25"/>
  <c r="G21" i="25"/>
  <c r="AO20" i="25"/>
  <c r="AS20" i="25" s="1"/>
  <c r="AM20" i="25"/>
  <c r="AK20" i="25"/>
  <c r="AG20" i="25"/>
  <c r="AE20" i="25"/>
  <c r="AA20" i="25"/>
  <c r="Y20" i="25"/>
  <c r="U20" i="25"/>
  <c r="S20" i="25"/>
  <c r="O20" i="25"/>
  <c r="M20" i="25"/>
  <c r="I20" i="25"/>
  <c r="G20" i="25"/>
  <c r="AO19" i="25"/>
  <c r="AS19" i="25" s="1"/>
  <c r="AM19" i="25"/>
  <c r="AK19" i="25"/>
  <c r="AG19" i="25"/>
  <c r="AE19" i="25"/>
  <c r="AA19" i="25"/>
  <c r="Y19" i="25"/>
  <c r="U19" i="25"/>
  <c r="S19" i="25"/>
  <c r="O19" i="25"/>
  <c r="M19" i="25"/>
  <c r="I19" i="25"/>
  <c r="G19" i="25"/>
  <c r="AO18" i="25"/>
  <c r="AS18" i="25" s="1"/>
  <c r="AM18" i="25"/>
  <c r="AK18" i="25"/>
  <c r="I18" i="25"/>
  <c r="G18" i="25"/>
  <c r="AO17" i="25"/>
  <c r="AQ17" i="25" s="1"/>
  <c r="AM17" i="25"/>
  <c r="AK17" i="25"/>
  <c r="I17" i="25"/>
  <c r="G17" i="25"/>
  <c r="AO16" i="25"/>
  <c r="AQ16" i="25" s="1"/>
  <c r="AM16" i="25"/>
  <c r="AK16" i="25"/>
  <c r="AG16" i="25"/>
  <c r="AE16" i="25"/>
  <c r="AA16" i="25"/>
  <c r="Y16" i="25"/>
  <c r="U16" i="25"/>
  <c r="S16" i="25"/>
  <c r="O16" i="25"/>
  <c r="M16" i="25"/>
  <c r="I16" i="25"/>
  <c r="G16" i="25"/>
  <c r="AM15" i="25"/>
  <c r="AK15" i="25"/>
  <c r="AG15" i="25"/>
  <c r="AE15" i="25"/>
  <c r="W15" i="25"/>
  <c r="AO15" i="25" s="1"/>
  <c r="AS15" i="25" s="1"/>
  <c r="U15" i="25"/>
  <c r="S15" i="25"/>
  <c r="O15" i="25"/>
  <c r="M15" i="25"/>
  <c r="I15" i="25"/>
  <c r="G15" i="25"/>
  <c r="AO14" i="25"/>
  <c r="AS14" i="25" s="1"/>
  <c r="AM14" i="25"/>
  <c r="AK14" i="25"/>
  <c r="AG14" i="25"/>
  <c r="AE14" i="25"/>
  <c r="AA14" i="25"/>
  <c r="Y14" i="25"/>
  <c r="U14" i="25"/>
  <c r="S14" i="25"/>
  <c r="O14" i="25"/>
  <c r="M14" i="25"/>
  <c r="I14" i="25"/>
  <c r="G14" i="25"/>
  <c r="AO13" i="25"/>
  <c r="AS13" i="25" s="1"/>
  <c r="AM13" i="25"/>
  <c r="AK13" i="25"/>
  <c r="AG13" i="25"/>
  <c r="AE13" i="25"/>
  <c r="AA13" i="25"/>
  <c r="Y13" i="25"/>
  <c r="U13" i="25"/>
  <c r="S13" i="25"/>
  <c r="O13" i="25"/>
  <c r="M13" i="25"/>
  <c r="I13" i="25"/>
  <c r="G13" i="25"/>
  <c r="J13" i="25" s="1"/>
  <c r="AU12" i="25"/>
  <c r="AO12" i="25"/>
  <c r="AS12" i="25" s="1"/>
  <c r="AM12" i="25"/>
  <c r="AK12" i="25"/>
  <c r="AG12" i="25"/>
  <c r="AE12" i="25"/>
  <c r="AA12" i="25"/>
  <c r="Y12" i="25"/>
  <c r="U12" i="25"/>
  <c r="S12" i="25"/>
  <c r="O12" i="25"/>
  <c r="M12" i="25"/>
  <c r="I12" i="25"/>
  <c r="G12" i="25"/>
  <c r="AO11" i="25"/>
  <c r="AQ11" i="25" s="1"/>
  <c r="AM11" i="25"/>
  <c r="AK11" i="25"/>
  <c r="AG11" i="25"/>
  <c r="AE11" i="25"/>
  <c r="AA11" i="25"/>
  <c r="Y11" i="25"/>
  <c r="U11" i="25"/>
  <c r="S11" i="25"/>
  <c r="O11" i="25"/>
  <c r="M11" i="25"/>
  <c r="I11" i="25"/>
  <c r="G11" i="25"/>
  <c r="AO10" i="25"/>
  <c r="AQ10" i="25" s="1"/>
  <c r="AM10" i="25"/>
  <c r="AK10" i="25"/>
  <c r="AG10" i="25"/>
  <c r="AE10" i="25"/>
  <c r="AA10" i="25"/>
  <c r="Y10" i="25"/>
  <c r="U10" i="25"/>
  <c r="S10" i="25"/>
  <c r="O10" i="25"/>
  <c r="M10" i="25"/>
  <c r="I10" i="25"/>
  <c r="G10" i="25"/>
  <c r="J884" i="23"/>
  <c r="I902" i="23"/>
  <c r="G902" i="23"/>
  <c r="J902" i="23" s="1"/>
  <c r="I901" i="23"/>
  <c r="G901" i="23"/>
  <c r="I899" i="23"/>
  <c r="G899" i="23"/>
  <c r="I898" i="23"/>
  <c r="G898" i="23"/>
  <c r="I897" i="23"/>
  <c r="G897" i="23"/>
  <c r="J897" i="23" s="1"/>
  <c r="I894" i="23"/>
  <c r="G894" i="23"/>
  <c r="I892" i="23"/>
  <c r="G892" i="23"/>
  <c r="J892" i="23" s="1"/>
  <c r="I888" i="23"/>
  <c r="G888" i="23"/>
  <c r="I885" i="23"/>
  <c r="G885" i="23"/>
  <c r="J885" i="23" s="1"/>
  <c r="I884" i="23"/>
  <c r="G884" i="23"/>
  <c r="I883" i="23"/>
  <c r="G883" i="23"/>
  <c r="J883" i="23" s="1"/>
  <c r="I882" i="23"/>
  <c r="G882" i="23"/>
  <c r="I881" i="23"/>
  <c r="G881" i="23"/>
  <c r="J881" i="23" s="1"/>
  <c r="I880" i="23"/>
  <c r="G880" i="23"/>
  <c r="I879" i="23"/>
  <c r="G879" i="23"/>
  <c r="J879" i="23" s="1"/>
  <c r="E873" i="23"/>
  <c r="I873" i="23" s="1"/>
  <c r="E870" i="23"/>
  <c r="E869" i="23"/>
  <c r="I869" i="23" s="1"/>
  <c r="E868" i="23"/>
  <c r="I868" i="23" s="1"/>
  <c r="I863" i="23"/>
  <c r="G863" i="23"/>
  <c r="I862" i="23"/>
  <c r="G862" i="23"/>
  <c r="I860" i="23"/>
  <c r="G860" i="23"/>
  <c r="I859" i="23"/>
  <c r="G859" i="23"/>
  <c r="J859" i="23" s="1"/>
  <c r="I858" i="23"/>
  <c r="G858" i="23"/>
  <c r="I856" i="23"/>
  <c r="G856" i="23"/>
  <c r="J856" i="23" s="1"/>
  <c r="I854" i="23"/>
  <c r="G854" i="23"/>
  <c r="I853" i="23"/>
  <c r="G853" i="23"/>
  <c r="J853" i="23" s="1"/>
  <c r="K848" i="23"/>
  <c r="I844" i="23"/>
  <c r="G844" i="23"/>
  <c r="I843" i="23"/>
  <c r="G843" i="23"/>
  <c r="I841" i="23"/>
  <c r="G841" i="23"/>
  <c r="J841" i="23" s="1"/>
  <c r="I840" i="23"/>
  <c r="G840" i="23"/>
  <c r="I839" i="23"/>
  <c r="G839" i="23"/>
  <c r="I838" i="23"/>
  <c r="G838" i="23"/>
  <c r="I837" i="23"/>
  <c r="G837" i="23"/>
  <c r="I836" i="23"/>
  <c r="G836" i="23"/>
  <c r="I835" i="23"/>
  <c r="G835" i="23"/>
  <c r="I834" i="23"/>
  <c r="G834" i="23"/>
  <c r="I833" i="23"/>
  <c r="G833" i="23"/>
  <c r="J833" i="23" s="1"/>
  <c r="I832" i="23"/>
  <c r="G832" i="23"/>
  <c r="I831" i="23"/>
  <c r="G831" i="23"/>
  <c r="I830" i="23"/>
  <c r="G830" i="23"/>
  <c r="I829" i="23"/>
  <c r="G829" i="23"/>
  <c r="I828" i="23"/>
  <c r="G828" i="23"/>
  <c r="I827" i="23"/>
  <c r="G827" i="23"/>
  <c r="I826" i="23"/>
  <c r="G826" i="23"/>
  <c r="I825" i="23"/>
  <c r="G825" i="23"/>
  <c r="I824" i="23"/>
  <c r="G824" i="23"/>
  <c r="I823" i="23"/>
  <c r="G823" i="23"/>
  <c r="I822" i="23"/>
  <c r="G822" i="23"/>
  <c r="I821" i="23"/>
  <c r="G821" i="23"/>
  <c r="I816" i="23"/>
  <c r="G816" i="23"/>
  <c r="I815" i="23"/>
  <c r="G815" i="23"/>
  <c r="I814" i="23"/>
  <c r="G814" i="23"/>
  <c r="I813" i="23"/>
  <c r="G813" i="23"/>
  <c r="J813" i="23" s="1"/>
  <c r="I812" i="23"/>
  <c r="G812" i="23"/>
  <c r="I811" i="23"/>
  <c r="G811" i="23"/>
  <c r="I809" i="23"/>
  <c r="G809" i="23"/>
  <c r="I808" i="23"/>
  <c r="G808" i="23"/>
  <c r="I807" i="23"/>
  <c r="G807" i="23"/>
  <c r="I806" i="23"/>
  <c r="G806" i="23"/>
  <c r="I805" i="23"/>
  <c r="G805" i="23"/>
  <c r="I804" i="23"/>
  <c r="G804" i="23"/>
  <c r="I802" i="23"/>
  <c r="G802" i="23"/>
  <c r="I801" i="23"/>
  <c r="G801" i="23"/>
  <c r="I800" i="23"/>
  <c r="G800" i="23"/>
  <c r="I799" i="23"/>
  <c r="G799" i="23"/>
  <c r="I798" i="23"/>
  <c r="G798" i="23"/>
  <c r="I797" i="23"/>
  <c r="G797" i="23"/>
  <c r="I796" i="23"/>
  <c r="G796" i="23"/>
  <c r="I795" i="23"/>
  <c r="G795" i="23"/>
  <c r="I794" i="23"/>
  <c r="G794" i="23"/>
  <c r="I793" i="23"/>
  <c r="G793" i="23"/>
  <c r="I792" i="23"/>
  <c r="G792" i="23"/>
  <c r="I791" i="23"/>
  <c r="G791" i="23"/>
  <c r="I790" i="23"/>
  <c r="G790" i="23"/>
  <c r="I789" i="23"/>
  <c r="G789" i="23"/>
  <c r="I788" i="23"/>
  <c r="G788" i="23"/>
  <c r="I787" i="23"/>
  <c r="G787" i="23"/>
  <c r="J787" i="23" s="1"/>
  <c r="I786" i="23"/>
  <c r="G786" i="23"/>
  <c r="I785" i="23"/>
  <c r="G785" i="23"/>
  <c r="I784" i="23"/>
  <c r="G784" i="23"/>
  <c r="I783" i="23"/>
  <c r="J783" i="23" s="1"/>
  <c r="I782" i="23"/>
  <c r="J782" i="23" s="1"/>
  <c r="I781" i="23"/>
  <c r="J781" i="23" s="1"/>
  <c r="I780" i="23"/>
  <c r="J780" i="23" s="1"/>
  <c r="I779" i="23"/>
  <c r="J779" i="23" s="1"/>
  <c r="I778" i="23"/>
  <c r="J778" i="23" s="1"/>
  <c r="I777" i="23"/>
  <c r="J777" i="23" s="1"/>
  <c r="I776" i="23"/>
  <c r="J776" i="23" s="1"/>
  <c r="I775" i="23"/>
  <c r="J775" i="23" s="1"/>
  <c r="I774" i="23"/>
  <c r="J774" i="23" s="1"/>
  <c r="I773" i="23"/>
  <c r="G773" i="23"/>
  <c r="I772" i="23"/>
  <c r="G772" i="23"/>
  <c r="I771" i="23"/>
  <c r="G771" i="23"/>
  <c r="I770" i="23"/>
  <c r="G770" i="23"/>
  <c r="I769" i="23"/>
  <c r="G769" i="23"/>
  <c r="I768" i="23"/>
  <c r="G768" i="23"/>
  <c r="J768" i="23" s="1"/>
  <c r="I767" i="23"/>
  <c r="G767" i="23"/>
  <c r="I766" i="23"/>
  <c r="G766" i="23"/>
  <c r="I765" i="23"/>
  <c r="G765" i="23"/>
  <c r="I764" i="23"/>
  <c r="G764" i="23"/>
  <c r="J764" i="23" s="1"/>
  <c r="I763" i="23"/>
  <c r="G763" i="23"/>
  <c r="I762" i="23"/>
  <c r="J762" i="23" s="1"/>
  <c r="I761" i="23"/>
  <c r="G761" i="23"/>
  <c r="I760" i="23"/>
  <c r="G760" i="23"/>
  <c r="I759" i="23"/>
  <c r="G759" i="23"/>
  <c r="I758" i="23"/>
  <c r="J758" i="23" s="1"/>
  <c r="I757" i="23"/>
  <c r="J757" i="23" s="1"/>
  <c r="I756" i="23"/>
  <c r="J756" i="23" s="1"/>
  <c r="I755" i="23"/>
  <c r="G755" i="23"/>
  <c r="I751" i="23"/>
  <c r="G751" i="23"/>
  <c r="I750" i="23"/>
  <c r="G750" i="23"/>
  <c r="I749" i="23"/>
  <c r="G749" i="23"/>
  <c r="I748" i="23"/>
  <c r="G748" i="23"/>
  <c r="I747" i="23"/>
  <c r="G747" i="23"/>
  <c r="I746" i="23"/>
  <c r="G746" i="23"/>
  <c r="J746" i="23" s="1"/>
  <c r="I745" i="23"/>
  <c r="G745" i="23"/>
  <c r="J745" i="23" s="1"/>
  <c r="I744" i="23"/>
  <c r="G744" i="23"/>
  <c r="J744" i="23" s="1"/>
  <c r="I743" i="23"/>
  <c r="G743" i="23"/>
  <c r="I742" i="23"/>
  <c r="G742" i="23"/>
  <c r="I741" i="23"/>
  <c r="G741" i="23"/>
  <c r="I740" i="23"/>
  <c r="G740" i="23"/>
  <c r="J740" i="23" s="1"/>
  <c r="I739" i="23"/>
  <c r="G739" i="23"/>
  <c r="I738" i="23"/>
  <c r="G738" i="23"/>
  <c r="J738" i="23" s="1"/>
  <c r="I737" i="23"/>
  <c r="G737" i="23"/>
  <c r="I736" i="23"/>
  <c r="G736" i="23"/>
  <c r="I735" i="23"/>
  <c r="G735" i="23"/>
  <c r="I734" i="23"/>
  <c r="G734" i="23"/>
  <c r="I733" i="23"/>
  <c r="G733" i="23"/>
  <c r="I732" i="23"/>
  <c r="G732" i="23"/>
  <c r="J732" i="23" s="1"/>
  <c r="I731" i="23"/>
  <c r="G731" i="23"/>
  <c r="I730" i="23"/>
  <c r="G730" i="23"/>
  <c r="I729" i="23"/>
  <c r="G729" i="23"/>
  <c r="J729" i="23" s="1"/>
  <c r="I728" i="23"/>
  <c r="G728" i="23"/>
  <c r="I727" i="23"/>
  <c r="G727" i="23"/>
  <c r="I721" i="23"/>
  <c r="G721" i="23"/>
  <c r="I720" i="23"/>
  <c r="G720" i="23"/>
  <c r="I718" i="23"/>
  <c r="G718" i="23"/>
  <c r="I717" i="23"/>
  <c r="G717" i="23"/>
  <c r="J717" i="23" s="1"/>
  <c r="I716" i="23"/>
  <c r="G716" i="23"/>
  <c r="J716" i="23" s="1"/>
  <c r="I715" i="23"/>
  <c r="G715" i="23"/>
  <c r="J715" i="23" s="1"/>
  <c r="I714" i="23"/>
  <c r="G714" i="23"/>
  <c r="I712" i="23"/>
  <c r="G712" i="23"/>
  <c r="I711" i="23"/>
  <c r="G711" i="23"/>
  <c r="I710" i="23"/>
  <c r="G710" i="23"/>
  <c r="I709" i="23"/>
  <c r="F709" i="23"/>
  <c r="G709" i="23" s="1"/>
  <c r="J709" i="23" s="1"/>
  <c r="I708" i="23"/>
  <c r="F708" i="23"/>
  <c r="G708" i="23" s="1"/>
  <c r="J708" i="23" s="1"/>
  <c r="I707" i="23"/>
  <c r="F707" i="23"/>
  <c r="G707" i="23" s="1"/>
  <c r="J707" i="23" s="1"/>
  <c r="I706" i="23"/>
  <c r="F706" i="23"/>
  <c r="G706" i="23" s="1"/>
  <c r="I704" i="23"/>
  <c r="G704" i="23"/>
  <c r="I703" i="23"/>
  <c r="G703" i="23"/>
  <c r="I702" i="23"/>
  <c r="G702" i="23"/>
  <c r="I701" i="23"/>
  <c r="G701" i="23"/>
  <c r="I699" i="23"/>
  <c r="G699" i="23"/>
  <c r="J699" i="23" s="1"/>
  <c r="I698" i="23"/>
  <c r="G698" i="23"/>
  <c r="I697" i="23"/>
  <c r="F697" i="23"/>
  <c r="G697" i="23" s="1"/>
  <c r="I696" i="23"/>
  <c r="F696" i="23"/>
  <c r="G696" i="23" s="1"/>
  <c r="J696" i="23" s="1"/>
  <c r="I695" i="23"/>
  <c r="F695" i="23"/>
  <c r="G695" i="23" s="1"/>
  <c r="J695" i="23" s="1"/>
  <c r="I693" i="23"/>
  <c r="G693" i="23"/>
  <c r="I692" i="23"/>
  <c r="G692" i="23"/>
  <c r="I691" i="23"/>
  <c r="G691" i="23"/>
  <c r="I690" i="23"/>
  <c r="G690" i="23"/>
  <c r="I689" i="23"/>
  <c r="G689" i="23"/>
  <c r="I687" i="23"/>
  <c r="G687" i="23"/>
  <c r="J687" i="23" s="1"/>
  <c r="I686" i="23"/>
  <c r="G686" i="23"/>
  <c r="I685" i="23"/>
  <c r="F685" i="23"/>
  <c r="G685" i="23" s="1"/>
  <c r="J685" i="23" s="1"/>
  <c r="I684" i="23"/>
  <c r="F684" i="23"/>
  <c r="G684" i="23" s="1"/>
  <c r="I683" i="23"/>
  <c r="F683" i="23"/>
  <c r="G683" i="23" s="1"/>
  <c r="I681" i="23"/>
  <c r="G681" i="23"/>
  <c r="I680" i="23"/>
  <c r="G680" i="23"/>
  <c r="I679" i="23"/>
  <c r="G679" i="23"/>
  <c r="I678" i="23"/>
  <c r="G678" i="23"/>
  <c r="J678" i="23" s="1"/>
  <c r="I677" i="23"/>
  <c r="G677" i="23"/>
  <c r="I676" i="23"/>
  <c r="G676" i="23"/>
  <c r="I674" i="23"/>
  <c r="G674" i="23"/>
  <c r="I673" i="23"/>
  <c r="G673" i="23"/>
  <c r="I672" i="23"/>
  <c r="G672" i="23"/>
  <c r="I671" i="23"/>
  <c r="F671" i="23"/>
  <c r="G671" i="23" s="1"/>
  <c r="J671" i="23" s="1"/>
  <c r="I670" i="23"/>
  <c r="F670" i="23"/>
  <c r="G670" i="23" s="1"/>
  <c r="I669" i="23"/>
  <c r="F669" i="23"/>
  <c r="G669" i="23" s="1"/>
  <c r="I667" i="23"/>
  <c r="G667" i="23"/>
  <c r="I666" i="23"/>
  <c r="G666" i="23"/>
  <c r="J666" i="23" s="1"/>
  <c r="I665" i="23"/>
  <c r="G665" i="23"/>
  <c r="I664" i="23"/>
  <c r="G664" i="23"/>
  <c r="I661" i="23"/>
  <c r="G661" i="23"/>
  <c r="I660" i="23"/>
  <c r="G660" i="23"/>
  <c r="I659" i="23"/>
  <c r="F659" i="23"/>
  <c r="G659" i="23" s="1"/>
  <c r="J659" i="23" s="1"/>
  <c r="I658" i="23"/>
  <c r="F658" i="23"/>
  <c r="G658" i="23" s="1"/>
  <c r="J658" i="23" s="1"/>
  <c r="I657" i="23"/>
  <c r="F657" i="23"/>
  <c r="G657" i="23" s="1"/>
  <c r="J657" i="23" s="1"/>
  <c r="I656" i="23"/>
  <c r="F656" i="23"/>
  <c r="G656" i="23" s="1"/>
  <c r="I653" i="23"/>
  <c r="G653" i="23"/>
  <c r="I652" i="23"/>
  <c r="G652" i="23"/>
  <c r="I651" i="23"/>
  <c r="G651" i="23"/>
  <c r="I647" i="23"/>
  <c r="G647" i="23"/>
  <c r="I646" i="23"/>
  <c r="G646" i="23"/>
  <c r="J646" i="23" s="1"/>
  <c r="I645" i="23"/>
  <c r="G645" i="23"/>
  <c r="J645" i="23" s="1"/>
  <c r="I644" i="23"/>
  <c r="G644" i="23"/>
  <c r="I643" i="23"/>
  <c r="G643" i="23"/>
  <c r="I642" i="23"/>
  <c r="G642" i="23"/>
  <c r="I641" i="23"/>
  <c r="G641" i="23"/>
  <c r="I640" i="23"/>
  <c r="G640" i="23"/>
  <c r="I639" i="23"/>
  <c r="G639" i="23"/>
  <c r="I638" i="23"/>
  <c r="G638" i="23"/>
  <c r="I637" i="23"/>
  <c r="G637" i="23"/>
  <c r="I636" i="23"/>
  <c r="G636" i="23"/>
  <c r="I635" i="23"/>
  <c r="G635" i="23"/>
  <c r="I634" i="23"/>
  <c r="G634" i="23"/>
  <c r="I633" i="23"/>
  <c r="G633" i="23"/>
  <c r="I632" i="23"/>
  <c r="G632" i="23"/>
  <c r="I631" i="23"/>
  <c r="G631" i="23"/>
  <c r="I630" i="23"/>
  <c r="G630" i="23"/>
  <c r="J630" i="23" s="1"/>
  <c r="I629" i="23"/>
  <c r="G629" i="23"/>
  <c r="J629" i="23" s="1"/>
  <c r="I628" i="23"/>
  <c r="G628" i="23"/>
  <c r="I626" i="23"/>
  <c r="G626" i="23"/>
  <c r="I625" i="23"/>
  <c r="G625" i="23"/>
  <c r="I624" i="23"/>
  <c r="G624" i="23"/>
  <c r="I623" i="23"/>
  <c r="G623" i="23"/>
  <c r="I622" i="23"/>
  <c r="G622" i="23"/>
  <c r="I621" i="23"/>
  <c r="G621" i="23"/>
  <c r="I620" i="23"/>
  <c r="G620" i="23"/>
  <c r="I619" i="23"/>
  <c r="G619" i="23"/>
  <c r="I618" i="23"/>
  <c r="G618" i="23"/>
  <c r="I617" i="23"/>
  <c r="G617" i="23"/>
  <c r="I616" i="23"/>
  <c r="G616" i="23"/>
  <c r="I615" i="23"/>
  <c r="G615" i="23"/>
  <c r="I614" i="23"/>
  <c r="G614" i="23"/>
  <c r="I613" i="23"/>
  <c r="G613" i="23"/>
  <c r="I612" i="23"/>
  <c r="G612" i="23"/>
  <c r="I611" i="23"/>
  <c r="G611" i="23"/>
  <c r="I610" i="23"/>
  <c r="G610" i="23"/>
  <c r="I609" i="23"/>
  <c r="G609" i="23"/>
  <c r="J609" i="23" s="1"/>
  <c r="I607" i="23"/>
  <c r="G607" i="23"/>
  <c r="I606" i="23"/>
  <c r="G606" i="23"/>
  <c r="I605" i="23"/>
  <c r="G605" i="23"/>
  <c r="I604" i="23"/>
  <c r="G604" i="23"/>
  <c r="I603" i="23"/>
  <c r="G603" i="23"/>
  <c r="I602" i="23"/>
  <c r="G602" i="23"/>
  <c r="J602" i="23" s="1"/>
  <c r="I601" i="23"/>
  <c r="G601" i="23"/>
  <c r="I600" i="23"/>
  <c r="G600" i="23"/>
  <c r="I599" i="23"/>
  <c r="G599" i="23"/>
  <c r="I598" i="23"/>
  <c r="G598" i="23"/>
  <c r="J598" i="23" s="1"/>
  <c r="I597" i="23"/>
  <c r="G597" i="23"/>
  <c r="I596" i="23"/>
  <c r="G596" i="23"/>
  <c r="I595" i="23"/>
  <c r="G595" i="23"/>
  <c r="I594" i="23"/>
  <c r="G594" i="23"/>
  <c r="I593" i="23"/>
  <c r="G593" i="23"/>
  <c r="I592" i="23"/>
  <c r="G592" i="23"/>
  <c r="J592" i="23" s="1"/>
  <c r="I591" i="23"/>
  <c r="G591" i="23"/>
  <c r="I590" i="23"/>
  <c r="G590" i="23"/>
  <c r="I589" i="23"/>
  <c r="G589" i="23"/>
  <c r="I588" i="23"/>
  <c r="G588" i="23"/>
  <c r="I587" i="23"/>
  <c r="G587" i="23"/>
  <c r="I586" i="23"/>
  <c r="G586" i="23"/>
  <c r="I585" i="23"/>
  <c r="G585" i="23"/>
  <c r="I584" i="23"/>
  <c r="G584" i="23"/>
  <c r="I583" i="23"/>
  <c r="G583" i="23"/>
  <c r="I582" i="23"/>
  <c r="G582" i="23"/>
  <c r="I581" i="23"/>
  <c r="G581" i="23"/>
  <c r="I580" i="23"/>
  <c r="G580" i="23"/>
  <c r="I579" i="23"/>
  <c r="G579" i="23"/>
  <c r="I578" i="23"/>
  <c r="G578" i="23"/>
  <c r="I575" i="23"/>
  <c r="G575" i="23"/>
  <c r="I574" i="23"/>
  <c r="G574" i="23"/>
  <c r="I573" i="23"/>
  <c r="G573" i="23"/>
  <c r="I572" i="23"/>
  <c r="G572" i="23"/>
  <c r="I571" i="23"/>
  <c r="G571" i="23"/>
  <c r="I570" i="23"/>
  <c r="G570" i="23"/>
  <c r="I569" i="23"/>
  <c r="G569" i="23"/>
  <c r="I568" i="23"/>
  <c r="G568" i="23"/>
  <c r="K564" i="23"/>
  <c r="I562" i="23"/>
  <c r="G562" i="23"/>
  <c r="I561" i="23"/>
  <c r="G561" i="23"/>
  <c r="I559" i="23"/>
  <c r="G559" i="23"/>
  <c r="I558" i="23"/>
  <c r="G558" i="23"/>
  <c r="I557" i="23"/>
  <c r="G557" i="23"/>
  <c r="J557" i="23" s="1"/>
  <c r="I556" i="23"/>
  <c r="G556" i="23"/>
  <c r="I555" i="23"/>
  <c r="G555" i="23"/>
  <c r="I554" i="23"/>
  <c r="G554" i="23"/>
  <c r="I552" i="23"/>
  <c r="G552" i="23"/>
  <c r="I551" i="23"/>
  <c r="G551" i="23"/>
  <c r="K550" i="23"/>
  <c r="I550" i="23"/>
  <c r="G550" i="23"/>
  <c r="I549" i="23"/>
  <c r="G549" i="23"/>
  <c r="I548" i="23"/>
  <c r="G548" i="23"/>
  <c r="I547" i="23"/>
  <c r="G547" i="23"/>
  <c r="I546" i="23"/>
  <c r="G546" i="23"/>
  <c r="I544" i="23"/>
  <c r="G544" i="23"/>
  <c r="I543" i="23"/>
  <c r="G543" i="23"/>
  <c r="I542" i="23"/>
  <c r="G542" i="23"/>
  <c r="I541" i="23"/>
  <c r="G541" i="23"/>
  <c r="I540" i="23"/>
  <c r="G540" i="23"/>
  <c r="I539" i="23"/>
  <c r="G539" i="23"/>
  <c r="I538" i="23"/>
  <c r="G538" i="23"/>
  <c r="I537" i="23"/>
  <c r="G537" i="23"/>
  <c r="I536" i="23"/>
  <c r="G536" i="23"/>
  <c r="I535" i="23"/>
  <c r="G535" i="23"/>
  <c r="I534" i="23"/>
  <c r="G534" i="23"/>
  <c r="I532" i="23"/>
  <c r="G532" i="23"/>
  <c r="I531" i="23"/>
  <c r="G531" i="23"/>
  <c r="I529" i="23"/>
  <c r="G529" i="23"/>
  <c r="I528" i="23"/>
  <c r="G528" i="23"/>
  <c r="I526" i="23"/>
  <c r="G526" i="23"/>
  <c r="I525" i="23"/>
  <c r="G525" i="23"/>
  <c r="I524" i="23"/>
  <c r="G524" i="23"/>
  <c r="I523" i="23"/>
  <c r="G523" i="23"/>
  <c r="I522" i="23"/>
  <c r="G522" i="23"/>
  <c r="I521" i="23"/>
  <c r="G521" i="23"/>
  <c r="I520" i="23"/>
  <c r="G520" i="23"/>
  <c r="I518" i="23"/>
  <c r="G518" i="23"/>
  <c r="I517" i="23"/>
  <c r="G517" i="23"/>
  <c r="I516" i="23"/>
  <c r="G516" i="23"/>
  <c r="I515" i="23"/>
  <c r="G515" i="23"/>
  <c r="I514" i="23"/>
  <c r="G514" i="23"/>
  <c r="I513" i="23"/>
  <c r="G513" i="23"/>
  <c r="J513" i="23" s="1"/>
  <c r="I512" i="23"/>
  <c r="G512" i="23"/>
  <c r="I511" i="23"/>
  <c r="G511" i="23"/>
  <c r="I510" i="23"/>
  <c r="G510" i="23"/>
  <c r="I509" i="23"/>
  <c r="G509" i="23"/>
  <c r="I507" i="23"/>
  <c r="G507" i="23"/>
  <c r="I506" i="23"/>
  <c r="G506" i="23"/>
  <c r="I505" i="23"/>
  <c r="G505" i="23"/>
  <c r="I504" i="23"/>
  <c r="G504" i="23"/>
  <c r="I503" i="23"/>
  <c r="G503" i="23"/>
  <c r="I502" i="23"/>
  <c r="G502" i="23"/>
  <c r="I501" i="23"/>
  <c r="G501" i="23"/>
  <c r="I500" i="23"/>
  <c r="G500" i="23"/>
  <c r="I499" i="23"/>
  <c r="G499" i="23"/>
  <c r="I498" i="23"/>
  <c r="G498" i="23"/>
  <c r="I497" i="23"/>
  <c r="G497" i="23"/>
  <c r="I496" i="23"/>
  <c r="G496" i="23"/>
  <c r="I495" i="23"/>
  <c r="G495" i="23"/>
  <c r="I494" i="23"/>
  <c r="G494" i="23"/>
  <c r="I493" i="23"/>
  <c r="G493" i="23"/>
  <c r="I492" i="23"/>
  <c r="G492" i="23"/>
  <c r="I491" i="23"/>
  <c r="G491" i="23"/>
  <c r="I490" i="23"/>
  <c r="G490" i="23"/>
  <c r="I489" i="23"/>
  <c r="G489" i="23"/>
  <c r="I488" i="23"/>
  <c r="G488" i="23"/>
  <c r="J488" i="23" s="1"/>
  <c r="I486" i="23"/>
  <c r="G486" i="23"/>
  <c r="I485" i="23"/>
  <c r="G485" i="23"/>
  <c r="I484" i="23"/>
  <c r="G484" i="23"/>
  <c r="I483" i="23"/>
  <c r="G483" i="23"/>
  <c r="I482" i="23"/>
  <c r="G482" i="23"/>
  <c r="I481" i="23"/>
  <c r="G481" i="23"/>
  <c r="J481" i="23" s="1"/>
  <c r="I480" i="23"/>
  <c r="G480" i="23"/>
  <c r="I479" i="23"/>
  <c r="G479" i="23"/>
  <c r="I478" i="23"/>
  <c r="G478" i="23"/>
  <c r="I477" i="23"/>
  <c r="G477" i="23"/>
  <c r="I476" i="23"/>
  <c r="G476" i="23"/>
  <c r="I475" i="23"/>
  <c r="G475" i="23"/>
  <c r="I474" i="23"/>
  <c r="G474" i="23"/>
  <c r="I473" i="23"/>
  <c r="G473" i="23"/>
  <c r="I472" i="23"/>
  <c r="G472" i="23"/>
  <c r="I471" i="23"/>
  <c r="G471" i="23"/>
  <c r="I470" i="23"/>
  <c r="G470" i="23"/>
  <c r="I469" i="23"/>
  <c r="G469" i="23"/>
  <c r="I468" i="23"/>
  <c r="G468" i="23"/>
  <c r="I466" i="23"/>
  <c r="G466" i="23"/>
  <c r="I465" i="23"/>
  <c r="G465" i="23"/>
  <c r="I464" i="23"/>
  <c r="G464" i="23"/>
  <c r="I463" i="23"/>
  <c r="G463" i="23"/>
  <c r="I462" i="23"/>
  <c r="G462" i="23"/>
  <c r="J462" i="23" s="1"/>
  <c r="I461" i="23"/>
  <c r="G461" i="23"/>
  <c r="I460" i="23"/>
  <c r="G460" i="23"/>
  <c r="I459" i="23"/>
  <c r="G459" i="23"/>
  <c r="I458" i="23"/>
  <c r="G458" i="23"/>
  <c r="I457" i="23"/>
  <c r="G457" i="23"/>
  <c r="I456" i="23"/>
  <c r="G456" i="23"/>
  <c r="J456" i="23" s="1"/>
  <c r="I455" i="23"/>
  <c r="G455" i="23"/>
  <c r="E453" i="23"/>
  <c r="G453" i="23" s="1"/>
  <c r="I452" i="23"/>
  <c r="G452" i="23"/>
  <c r="I451" i="23"/>
  <c r="G451" i="23"/>
  <c r="J451" i="23" s="1"/>
  <c r="I450" i="23"/>
  <c r="G450" i="23"/>
  <c r="I449" i="23"/>
  <c r="G449" i="23"/>
  <c r="I448" i="23"/>
  <c r="G448" i="23"/>
  <c r="I447" i="23"/>
  <c r="G447" i="23"/>
  <c r="I446" i="23"/>
  <c r="G446" i="23"/>
  <c r="I445" i="23"/>
  <c r="G445" i="23"/>
  <c r="I444" i="23"/>
  <c r="G444" i="23"/>
  <c r="I443" i="23"/>
  <c r="G443" i="23"/>
  <c r="I442" i="23"/>
  <c r="G442" i="23"/>
  <c r="I440" i="23"/>
  <c r="G440" i="23"/>
  <c r="I439" i="23"/>
  <c r="G439" i="23"/>
  <c r="I438" i="23"/>
  <c r="G438" i="23"/>
  <c r="J438" i="23" s="1"/>
  <c r="I437" i="23"/>
  <c r="G437" i="23"/>
  <c r="I436" i="23"/>
  <c r="G436" i="23"/>
  <c r="I435" i="23"/>
  <c r="G435" i="23"/>
  <c r="I434" i="23"/>
  <c r="G434" i="23"/>
  <c r="J434" i="23" s="1"/>
  <c r="I433" i="23"/>
  <c r="G433" i="23"/>
  <c r="I432" i="23"/>
  <c r="G432" i="23"/>
  <c r="J432" i="23" s="1"/>
  <c r="I431" i="23"/>
  <c r="G431" i="23"/>
  <c r="J431" i="23" s="1"/>
  <c r="I430" i="23"/>
  <c r="G430" i="23"/>
  <c r="I429" i="23"/>
  <c r="G429" i="23"/>
  <c r="I428" i="23"/>
  <c r="G428" i="23"/>
  <c r="I427" i="23"/>
  <c r="G427" i="23"/>
  <c r="J427" i="23" s="1"/>
  <c r="I426" i="23"/>
  <c r="G426" i="23"/>
  <c r="J426" i="23" s="1"/>
  <c r="I425" i="23"/>
  <c r="G425" i="23"/>
  <c r="I424" i="23"/>
  <c r="G424" i="23"/>
  <c r="I423" i="23"/>
  <c r="G423" i="23"/>
  <c r="I422" i="23"/>
  <c r="G422" i="23"/>
  <c r="I421" i="23"/>
  <c r="G421" i="23"/>
  <c r="I420" i="23"/>
  <c r="G420" i="23"/>
  <c r="I419" i="23"/>
  <c r="G419" i="23"/>
  <c r="I417" i="23"/>
  <c r="G417" i="23"/>
  <c r="I416" i="23"/>
  <c r="G416" i="23"/>
  <c r="I415" i="23"/>
  <c r="G415" i="23"/>
  <c r="I414" i="23"/>
  <c r="G414" i="23"/>
  <c r="I413" i="23"/>
  <c r="G413" i="23"/>
  <c r="I412" i="23"/>
  <c r="G412" i="23"/>
  <c r="I411" i="23"/>
  <c r="G411" i="23"/>
  <c r="I410" i="23"/>
  <c r="G410" i="23"/>
  <c r="I409" i="23"/>
  <c r="G409" i="23"/>
  <c r="I408" i="23"/>
  <c r="G408" i="23"/>
  <c r="I407" i="23"/>
  <c r="G407" i="23"/>
  <c r="I406" i="23"/>
  <c r="G406" i="23"/>
  <c r="I405" i="23"/>
  <c r="G405" i="23"/>
  <c r="I404" i="23"/>
  <c r="G404" i="23"/>
  <c r="I403" i="23"/>
  <c r="G403" i="23"/>
  <c r="J403" i="23" s="1"/>
  <c r="I402" i="23"/>
  <c r="G402" i="23"/>
  <c r="I401" i="23"/>
  <c r="G401" i="23"/>
  <c r="I399" i="23"/>
  <c r="G399" i="23"/>
  <c r="I398" i="23"/>
  <c r="G398" i="23"/>
  <c r="I397" i="23"/>
  <c r="G397" i="23"/>
  <c r="I396" i="23"/>
  <c r="G396" i="23"/>
  <c r="J396" i="23" s="1"/>
  <c r="I395" i="23"/>
  <c r="G395" i="23"/>
  <c r="I394" i="23"/>
  <c r="G394" i="23"/>
  <c r="J394" i="23" s="1"/>
  <c r="I393" i="23"/>
  <c r="G393" i="23"/>
  <c r="I392" i="23"/>
  <c r="G392" i="23"/>
  <c r="I391" i="23"/>
  <c r="G391" i="23"/>
  <c r="I390" i="23"/>
  <c r="G390" i="23"/>
  <c r="I389" i="23"/>
  <c r="G389" i="23"/>
  <c r="I388" i="23"/>
  <c r="G388" i="23"/>
  <c r="I387" i="23"/>
  <c r="G387" i="23"/>
  <c r="I386" i="23"/>
  <c r="G386" i="23"/>
  <c r="I385" i="23"/>
  <c r="G385" i="23"/>
  <c r="I384" i="23"/>
  <c r="G384" i="23"/>
  <c r="I383" i="23"/>
  <c r="G383" i="23"/>
  <c r="I382" i="23"/>
  <c r="G382" i="23"/>
  <c r="J382" i="23" s="1"/>
  <c r="I380" i="23"/>
  <c r="G380" i="23"/>
  <c r="I379" i="23"/>
  <c r="G379" i="23"/>
  <c r="J379" i="23" s="1"/>
  <c r="I378" i="23"/>
  <c r="G378" i="23"/>
  <c r="I377" i="23"/>
  <c r="G377" i="23"/>
  <c r="I376" i="23"/>
  <c r="G376" i="23"/>
  <c r="I375" i="23"/>
  <c r="G375" i="23"/>
  <c r="I374" i="23"/>
  <c r="G374" i="23"/>
  <c r="I373" i="23"/>
  <c r="G373" i="23"/>
  <c r="I372" i="23"/>
  <c r="G372" i="23"/>
  <c r="I371" i="23"/>
  <c r="G371" i="23"/>
  <c r="I370" i="23"/>
  <c r="G370" i="23"/>
  <c r="I369" i="23"/>
  <c r="G369" i="23"/>
  <c r="I368" i="23"/>
  <c r="G368" i="23"/>
  <c r="I367" i="23"/>
  <c r="G367" i="23"/>
  <c r="I366" i="23"/>
  <c r="G366" i="23"/>
  <c r="I365" i="23"/>
  <c r="G365" i="23"/>
  <c r="I364" i="23"/>
  <c r="G364" i="23"/>
  <c r="I363" i="23"/>
  <c r="G363" i="23"/>
  <c r="I362" i="23"/>
  <c r="G362" i="23"/>
  <c r="I361" i="23"/>
  <c r="G361" i="23"/>
  <c r="I360" i="23"/>
  <c r="G360" i="23"/>
  <c r="I359" i="23"/>
  <c r="G359" i="23"/>
  <c r="I358" i="23"/>
  <c r="G358" i="23"/>
  <c r="I357" i="23"/>
  <c r="G357" i="23"/>
  <c r="J357" i="23" s="1"/>
  <c r="I355" i="23"/>
  <c r="G355" i="23"/>
  <c r="I354" i="23"/>
  <c r="G354" i="23"/>
  <c r="I353" i="23"/>
  <c r="G353" i="23"/>
  <c r="I352" i="23"/>
  <c r="G352" i="23"/>
  <c r="I351" i="23"/>
  <c r="G351" i="23"/>
  <c r="I350" i="23"/>
  <c r="G350" i="23"/>
  <c r="I349" i="23"/>
  <c r="G349" i="23"/>
  <c r="I348" i="23"/>
  <c r="G348" i="23"/>
  <c r="I347" i="23"/>
  <c r="G347" i="23"/>
  <c r="I346" i="23"/>
  <c r="G346" i="23"/>
  <c r="I345" i="23"/>
  <c r="G345" i="23"/>
  <c r="I344" i="23"/>
  <c r="G344" i="23"/>
  <c r="I343" i="23"/>
  <c r="J343" i="23" s="1"/>
  <c r="G343" i="23"/>
  <c r="I342" i="23"/>
  <c r="G342" i="23"/>
  <c r="I341" i="23"/>
  <c r="G341" i="23"/>
  <c r="I340" i="23"/>
  <c r="G340" i="23"/>
  <c r="I339" i="23"/>
  <c r="G339" i="23"/>
  <c r="I338" i="23"/>
  <c r="G338" i="23"/>
  <c r="I337" i="23"/>
  <c r="G337" i="23"/>
  <c r="I336" i="23"/>
  <c r="G336" i="23"/>
  <c r="I335" i="23"/>
  <c r="G335" i="23"/>
  <c r="I334" i="23"/>
  <c r="G334" i="23"/>
  <c r="I333" i="23"/>
  <c r="G333" i="23"/>
  <c r="I332" i="23"/>
  <c r="G332" i="23"/>
  <c r="I331" i="23"/>
  <c r="G331" i="23"/>
  <c r="I330" i="23"/>
  <c r="G330" i="23"/>
  <c r="I328" i="23"/>
  <c r="G328" i="23"/>
  <c r="I327" i="23"/>
  <c r="G327" i="23"/>
  <c r="I326" i="23"/>
  <c r="G326" i="23"/>
  <c r="I325" i="23"/>
  <c r="G325" i="23"/>
  <c r="I324" i="23"/>
  <c r="G324" i="23"/>
  <c r="I323" i="23"/>
  <c r="G323" i="23"/>
  <c r="I322" i="23"/>
  <c r="G322" i="23"/>
  <c r="I321" i="23"/>
  <c r="G321" i="23"/>
  <c r="I320" i="23"/>
  <c r="G320" i="23"/>
  <c r="I319" i="23"/>
  <c r="G319" i="23"/>
  <c r="I318" i="23"/>
  <c r="G318" i="23"/>
  <c r="I317" i="23"/>
  <c r="G317" i="23"/>
  <c r="I316" i="23"/>
  <c r="G316" i="23"/>
  <c r="I315" i="23"/>
  <c r="G315" i="23"/>
  <c r="I314" i="23"/>
  <c r="G314" i="23"/>
  <c r="I313" i="23"/>
  <c r="G313" i="23"/>
  <c r="I312" i="23"/>
  <c r="G312" i="23"/>
  <c r="I311" i="23"/>
  <c r="G311" i="23"/>
  <c r="I310" i="23"/>
  <c r="G310" i="23"/>
  <c r="I309" i="23"/>
  <c r="G309" i="23"/>
  <c r="I308" i="23"/>
  <c r="G308" i="23"/>
  <c r="I307" i="23"/>
  <c r="G307" i="23"/>
  <c r="I306" i="23"/>
  <c r="G306" i="23"/>
  <c r="I305" i="23"/>
  <c r="G305" i="23"/>
  <c r="I304" i="23"/>
  <c r="G304" i="23"/>
  <c r="I303" i="23"/>
  <c r="G303" i="23"/>
  <c r="I299" i="23"/>
  <c r="G299" i="23"/>
  <c r="I298" i="23"/>
  <c r="G298" i="23"/>
  <c r="I297" i="23"/>
  <c r="G297" i="23"/>
  <c r="I296" i="23"/>
  <c r="G296" i="23"/>
  <c r="J296" i="23" s="1"/>
  <c r="I294" i="23"/>
  <c r="G294" i="23"/>
  <c r="J294" i="23" s="1"/>
  <c r="I293" i="23"/>
  <c r="G293" i="23"/>
  <c r="I292" i="23"/>
  <c r="G292" i="23"/>
  <c r="I291" i="23"/>
  <c r="G291" i="23"/>
  <c r="I289" i="23"/>
  <c r="G289" i="23"/>
  <c r="I288" i="23"/>
  <c r="G288" i="23"/>
  <c r="J288" i="23" s="1"/>
  <c r="I287" i="23"/>
  <c r="G287" i="23"/>
  <c r="I286" i="23"/>
  <c r="G286" i="23"/>
  <c r="I284" i="23"/>
  <c r="G284" i="23"/>
  <c r="I283" i="23"/>
  <c r="G283" i="23"/>
  <c r="I282" i="23"/>
  <c r="G282" i="23"/>
  <c r="I281" i="23"/>
  <c r="G281" i="23"/>
  <c r="I279" i="23"/>
  <c r="G279" i="23"/>
  <c r="I278" i="23"/>
  <c r="G278" i="23"/>
  <c r="J278" i="23" s="1"/>
  <c r="I277" i="23"/>
  <c r="G277" i="23"/>
  <c r="I275" i="23"/>
  <c r="G275" i="23"/>
  <c r="I274" i="23"/>
  <c r="G274" i="23"/>
  <c r="J274" i="23" s="1"/>
  <c r="I273" i="23"/>
  <c r="G273" i="23"/>
  <c r="I271" i="23"/>
  <c r="G271" i="23"/>
  <c r="I270" i="23"/>
  <c r="G270" i="23"/>
  <c r="I269" i="23"/>
  <c r="G269" i="23"/>
  <c r="J269" i="23" s="1"/>
  <c r="I266" i="23"/>
  <c r="G266" i="23"/>
  <c r="J266" i="23" s="1"/>
  <c r="I265" i="23"/>
  <c r="G265" i="23"/>
  <c r="I264" i="23"/>
  <c r="G264" i="23"/>
  <c r="I262" i="23"/>
  <c r="G262" i="23"/>
  <c r="I261" i="23"/>
  <c r="G261" i="23"/>
  <c r="I260" i="23"/>
  <c r="G260" i="23"/>
  <c r="I258" i="23"/>
  <c r="G258" i="23"/>
  <c r="I257" i="23"/>
  <c r="G257" i="23"/>
  <c r="I256" i="23"/>
  <c r="G256" i="23"/>
  <c r="J256" i="23" s="1"/>
  <c r="I248" i="23"/>
  <c r="G248" i="23"/>
  <c r="I247" i="23"/>
  <c r="G247" i="23"/>
  <c r="J247" i="23" s="1"/>
  <c r="I246" i="23"/>
  <c r="G246" i="23"/>
  <c r="J246" i="23" s="1"/>
  <c r="I245" i="23"/>
  <c r="G245" i="23"/>
  <c r="I244" i="23"/>
  <c r="G244" i="23"/>
  <c r="I243" i="23"/>
  <c r="G243" i="23"/>
  <c r="I242" i="23"/>
  <c r="F242" i="23"/>
  <c r="G242" i="23" s="1"/>
  <c r="J242" i="23" s="1"/>
  <c r="I241" i="23"/>
  <c r="F241" i="23"/>
  <c r="G241" i="23" s="1"/>
  <c r="J241" i="23" s="1"/>
  <c r="I240" i="23"/>
  <c r="F240" i="23"/>
  <c r="G240" i="23" s="1"/>
  <c r="J240" i="23" s="1"/>
  <c r="I239" i="23"/>
  <c r="F239" i="23"/>
  <c r="G239" i="23" s="1"/>
  <c r="I238" i="23"/>
  <c r="G238" i="23"/>
  <c r="I237" i="23"/>
  <c r="G237" i="23"/>
  <c r="I236" i="23"/>
  <c r="G236" i="23"/>
  <c r="I235" i="23"/>
  <c r="G235" i="23"/>
  <c r="J235" i="23" s="1"/>
  <c r="I234" i="23"/>
  <c r="G234" i="23"/>
  <c r="J234" i="23" s="1"/>
  <c r="I230" i="23"/>
  <c r="G230" i="23"/>
  <c r="I229" i="23"/>
  <c r="G229" i="23"/>
  <c r="J229" i="23" s="1"/>
  <c r="I228" i="23"/>
  <c r="G228" i="23"/>
  <c r="I227" i="23"/>
  <c r="G227" i="23"/>
  <c r="I226" i="23"/>
  <c r="G226" i="23"/>
  <c r="I225" i="23"/>
  <c r="G225" i="23"/>
  <c r="I224" i="23"/>
  <c r="G224" i="23"/>
  <c r="I223" i="23"/>
  <c r="G223" i="23"/>
  <c r="J223" i="23" s="1"/>
  <c r="I222" i="23"/>
  <c r="G222" i="23"/>
  <c r="I221" i="23"/>
  <c r="G221" i="23"/>
  <c r="J221" i="23" s="1"/>
  <c r="I220" i="23"/>
  <c r="G220" i="23"/>
  <c r="I219" i="23"/>
  <c r="G219" i="23"/>
  <c r="I218" i="23"/>
  <c r="G218" i="23"/>
  <c r="I217" i="23"/>
  <c r="G217" i="23"/>
  <c r="I216" i="23"/>
  <c r="G216" i="23"/>
  <c r="I215" i="23"/>
  <c r="G215" i="23"/>
  <c r="I214" i="23"/>
  <c r="G214" i="23"/>
  <c r="I213" i="23"/>
  <c r="G213" i="23"/>
  <c r="J213" i="23" s="1"/>
  <c r="I212" i="23"/>
  <c r="G212" i="23"/>
  <c r="J212" i="23" s="1"/>
  <c r="I211" i="23"/>
  <c r="G211" i="23"/>
  <c r="I210" i="23"/>
  <c r="G210" i="23"/>
  <c r="I209" i="23"/>
  <c r="G209" i="23"/>
  <c r="I207" i="23"/>
  <c r="G207" i="23"/>
  <c r="J207" i="23" s="1"/>
  <c r="I206" i="23"/>
  <c r="G206" i="23"/>
  <c r="I205" i="23"/>
  <c r="G205" i="23"/>
  <c r="J205" i="23" s="1"/>
  <c r="I204" i="23"/>
  <c r="G204" i="23"/>
  <c r="I203" i="23"/>
  <c r="G203" i="23"/>
  <c r="I202" i="23"/>
  <c r="G202" i="23"/>
  <c r="I201" i="23"/>
  <c r="G201" i="23"/>
  <c r="I200" i="23"/>
  <c r="G200" i="23"/>
  <c r="I199" i="23"/>
  <c r="G199" i="23"/>
  <c r="J199" i="23" s="1"/>
  <c r="I198" i="23"/>
  <c r="G198" i="23"/>
  <c r="I197" i="23"/>
  <c r="G197" i="23"/>
  <c r="I196" i="23"/>
  <c r="G196" i="23"/>
  <c r="I194" i="23"/>
  <c r="G194" i="23"/>
  <c r="I193" i="23"/>
  <c r="G193" i="23"/>
  <c r="I192" i="23"/>
  <c r="G192" i="23"/>
  <c r="I191" i="23"/>
  <c r="G191" i="23"/>
  <c r="I190" i="23"/>
  <c r="G190" i="23"/>
  <c r="I189" i="23"/>
  <c r="G189" i="23"/>
  <c r="I188" i="23"/>
  <c r="G188" i="23"/>
  <c r="J188" i="23" s="1"/>
  <c r="I187" i="23"/>
  <c r="G187" i="23"/>
  <c r="I186" i="23"/>
  <c r="G186" i="23"/>
  <c r="I185" i="23"/>
  <c r="G185" i="23"/>
  <c r="I184" i="23"/>
  <c r="G184" i="23"/>
  <c r="I183" i="23"/>
  <c r="G183" i="23"/>
  <c r="I182" i="23"/>
  <c r="G182" i="23"/>
  <c r="J182" i="23" s="1"/>
  <c r="I181" i="23"/>
  <c r="G181" i="23"/>
  <c r="I180" i="23"/>
  <c r="G180" i="23"/>
  <c r="J180" i="23" s="1"/>
  <c r="I179" i="23"/>
  <c r="G179" i="23"/>
  <c r="I177" i="23"/>
  <c r="G177" i="23"/>
  <c r="I176" i="23"/>
  <c r="G176" i="23"/>
  <c r="I175" i="23"/>
  <c r="G175" i="23"/>
  <c r="I174" i="23"/>
  <c r="G174" i="23"/>
  <c r="I173" i="23"/>
  <c r="G173" i="23"/>
  <c r="J173" i="23" s="1"/>
  <c r="I172" i="23"/>
  <c r="G172" i="23"/>
  <c r="I171" i="23"/>
  <c r="G171" i="23"/>
  <c r="I170" i="23"/>
  <c r="G170" i="23"/>
  <c r="J170" i="23" s="1"/>
  <c r="I169" i="23"/>
  <c r="G169" i="23"/>
  <c r="I168" i="23"/>
  <c r="G168" i="23"/>
  <c r="I167" i="23"/>
  <c r="G167" i="23"/>
  <c r="I166" i="23"/>
  <c r="G166" i="23"/>
  <c r="I165" i="23"/>
  <c r="G165" i="23"/>
  <c r="J165" i="23" s="1"/>
  <c r="I164" i="23"/>
  <c r="G164" i="23"/>
  <c r="I163" i="23"/>
  <c r="G163" i="23"/>
  <c r="I161" i="23"/>
  <c r="G161" i="23"/>
  <c r="I160" i="23"/>
  <c r="G160" i="23"/>
  <c r="I159" i="23"/>
  <c r="G159" i="23"/>
  <c r="I158" i="23"/>
  <c r="G158" i="23"/>
  <c r="I157" i="23"/>
  <c r="G157" i="23"/>
  <c r="I156" i="23"/>
  <c r="G156" i="23"/>
  <c r="J156" i="23" s="1"/>
  <c r="I155" i="23"/>
  <c r="G155" i="23"/>
  <c r="I154" i="23"/>
  <c r="G154" i="23"/>
  <c r="I153" i="23"/>
  <c r="G153" i="23"/>
  <c r="I152" i="23"/>
  <c r="G152" i="23"/>
  <c r="I151" i="23"/>
  <c r="G151" i="23"/>
  <c r="I150" i="23"/>
  <c r="G150" i="23"/>
  <c r="I149" i="23"/>
  <c r="G149" i="23"/>
  <c r="I148" i="23"/>
  <c r="G148" i="23"/>
  <c r="J148" i="23" s="1"/>
  <c r="I147" i="23"/>
  <c r="G147" i="23"/>
  <c r="I146" i="23"/>
  <c r="G146" i="23"/>
  <c r="I145" i="23"/>
  <c r="G145" i="23"/>
  <c r="I143" i="23"/>
  <c r="G143" i="23"/>
  <c r="I142" i="23"/>
  <c r="G142" i="23"/>
  <c r="I141" i="23"/>
  <c r="G141" i="23"/>
  <c r="I140" i="23"/>
  <c r="G140" i="23"/>
  <c r="I139" i="23"/>
  <c r="G139" i="23"/>
  <c r="I138" i="23"/>
  <c r="G138" i="23"/>
  <c r="I137" i="23"/>
  <c r="G137" i="23"/>
  <c r="I136" i="23"/>
  <c r="G136" i="23"/>
  <c r="I135" i="23"/>
  <c r="G135" i="23"/>
  <c r="I134" i="23"/>
  <c r="G134" i="23"/>
  <c r="I133" i="23"/>
  <c r="G133" i="23"/>
  <c r="I132" i="23"/>
  <c r="G132" i="23"/>
  <c r="I131" i="23"/>
  <c r="G131" i="23"/>
  <c r="I129" i="23"/>
  <c r="G129" i="23"/>
  <c r="I128" i="23"/>
  <c r="G128" i="23"/>
  <c r="I127" i="23"/>
  <c r="G127" i="23"/>
  <c r="J127" i="23" s="1"/>
  <c r="I126" i="23"/>
  <c r="G126" i="23"/>
  <c r="I125" i="23"/>
  <c r="G125" i="23"/>
  <c r="I124" i="23"/>
  <c r="G124" i="23"/>
  <c r="I123" i="23"/>
  <c r="G123" i="23"/>
  <c r="I122" i="23"/>
  <c r="G122" i="23"/>
  <c r="I121" i="23"/>
  <c r="G121" i="23"/>
  <c r="I120" i="23"/>
  <c r="G120" i="23"/>
  <c r="I119" i="23"/>
  <c r="G119" i="23"/>
  <c r="I118" i="23"/>
  <c r="G118" i="23"/>
  <c r="I117" i="23"/>
  <c r="G117" i="23"/>
  <c r="I116" i="23"/>
  <c r="G116" i="23"/>
  <c r="I115" i="23"/>
  <c r="G115" i="23"/>
  <c r="I113" i="23"/>
  <c r="G113" i="23"/>
  <c r="I112" i="23"/>
  <c r="G112" i="23"/>
  <c r="I111" i="23"/>
  <c r="G111" i="23"/>
  <c r="I110" i="23"/>
  <c r="G110" i="23"/>
  <c r="I109" i="23"/>
  <c r="G109" i="23"/>
  <c r="I108" i="23"/>
  <c r="G108" i="23"/>
  <c r="I107" i="23"/>
  <c r="G107" i="23"/>
  <c r="I106" i="23"/>
  <c r="G106" i="23"/>
  <c r="I105" i="23"/>
  <c r="G105" i="23"/>
  <c r="I104" i="23"/>
  <c r="G104" i="23"/>
  <c r="I103" i="23"/>
  <c r="G103" i="23"/>
  <c r="I102" i="23"/>
  <c r="G102" i="23"/>
  <c r="I101" i="23"/>
  <c r="G101" i="23"/>
  <c r="I100" i="23"/>
  <c r="G100" i="23"/>
  <c r="I99" i="23"/>
  <c r="G99" i="23"/>
  <c r="I98" i="23"/>
  <c r="G98" i="23"/>
  <c r="I97" i="23"/>
  <c r="G97" i="23"/>
  <c r="I96" i="23"/>
  <c r="G96" i="23"/>
  <c r="I95" i="23"/>
  <c r="G95" i="23"/>
  <c r="I94" i="23"/>
  <c r="G94" i="23"/>
  <c r="I93" i="23"/>
  <c r="G93" i="23"/>
  <c r="I92" i="23"/>
  <c r="G92" i="23"/>
  <c r="I91" i="23"/>
  <c r="F91" i="23"/>
  <c r="G91" i="23" s="1"/>
  <c r="I90" i="23"/>
  <c r="G90" i="23"/>
  <c r="I89" i="23"/>
  <c r="G89" i="23"/>
  <c r="I84" i="23"/>
  <c r="G84" i="23"/>
  <c r="I83" i="23"/>
  <c r="G83" i="23"/>
  <c r="I82" i="23"/>
  <c r="G82" i="23"/>
  <c r="I81" i="23"/>
  <c r="G81" i="23"/>
  <c r="I80" i="23"/>
  <c r="G80" i="23"/>
  <c r="I79" i="23"/>
  <c r="G79" i="23"/>
  <c r="I78" i="23"/>
  <c r="G78" i="23"/>
  <c r="I75" i="23"/>
  <c r="G75" i="23"/>
  <c r="I74" i="23"/>
  <c r="G74" i="23"/>
  <c r="I73" i="23"/>
  <c r="G73" i="23"/>
  <c r="I72" i="23"/>
  <c r="G72" i="23"/>
  <c r="J72" i="23" s="1"/>
  <c r="I71" i="23"/>
  <c r="G71" i="23"/>
  <c r="I70" i="23"/>
  <c r="G70" i="23"/>
  <c r="J70" i="23" s="1"/>
  <c r="I69" i="23"/>
  <c r="G69" i="23"/>
  <c r="I68" i="23"/>
  <c r="G68" i="23"/>
  <c r="I67" i="23"/>
  <c r="G67" i="23"/>
  <c r="I66" i="23"/>
  <c r="G66" i="23"/>
  <c r="I65" i="23"/>
  <c r="G65" i="23"/>
  <c r="I64" i="23"/>
  <c r="G64" i="23"/>
  <c r="I63" i="23"/>
  <c r="G63" i="23"/>
  <c r="I62" i="23"/>
  <c r="G62" i="23"/>
  <c r="I61" i="23"/>
  <c r="G61" i="23"/>
  <c r="I60" i="23"/>
  <c r="G60" i="23"/>
  <c r="J60" i="23" s="1"/>
  <c r="I59" i="23"/>
  <c r="G59" i="23"/>
  <c r="I58" i="23"/>
  <c r="G58" i="23"/>
  <c r="I57" i="23"/>
  <c r="G57" i="23"/>
  <c r="I56" i="23"/>
  <c r="G56" i="23"/>
  <c r="I55" i="23"/>
  <c r="G55" i="23"/>
  <c r="I54" i="23"/>
  <c r="G54" i="23"/>
  <c r="I53" i="23"/>
  <c r="G53" i="23"/>
  <c r="I52" i="23"/>
  <c r="G52" i="23"/>
  <c r="I51" i="23"/>
  <c r="G51" i="23"/>
  <c r="I50" i="23"/>
  <c r="G50" i="23"/>
  <c r="I49" i="23"/>
  <c r="G49" i="23"/>
  <c r="I48" i="23"/>
  <c r="G48" i="23"/>
  <c r="J48" i="23" s="1"/>
  <c r="I47" i="23"/>
  <c r="G47" i="23"/>
  <c r="I46" i="23"/>
  <c r="G46" i="23"/>
  <c r="I45" i="23"/>
  <c r="G45" i="23"/>
  <c r="I44" i="23"/>
  <c r="G44" i="23"/>
  <c r="J44" i="23" s="1"/>
  <c r="I43" i="23"/>
  <c r="G43" i="23"/>
  <c r="I42" i="23"/>
  <c r="G42" i="23"/>
  <c r="I41" i="23"/>
  <c r="G41" i="23"/>
  <c r="I40" i="23"/>
  <c r="G40" i="23"/>
  <c r="I39" i="23"/>
  <c r="G39" i="23"/>
  <c r="I38" i="23"/>
  <c r="G38" i="23"/>
  <c r="I37" i="23"/>
  <c r="G37" i="23"/>
  <c r="I36" i="23"/>
  <c r="G36" i="23"/>
  <c r="J36" i="23" s="1"/>
  <c r="I35" i="23"/>
  <c r="G35" i="23"/>
  <c r="I34" i="23"/>
  <c r="G34" i="23"/>
  <c r="I33" i="23"/>
  <c r="G33" i="23"/>
  <c r="I31" i="23"/>
  <c r="G31" i="23"/>
  <c r="I30" i="23"/>
  <c r="G30" i="23"/>
  <c r="J19" i="23"/>
  <c r="J888" i="23" l="1"/>
  <c r="J901" i="23"/>
  <c r="J484" i="23"/>
  <c r="J408" i="23"/>
  <c r="J45" i="23"/>
  <c r="J51" i="23"/>
  <c r="J585" i="23"/>
  <c r="J610" i="23"/>
  <c r="J734" i="23"/>
  <c r="J34" i="23"/>
  <c r="J112" i="23"/>
  <c r="J271" i="23"/>
  <c r="J360" i="23"/>
  <c r="J41" i="23"/>
  <c r="J120" i="23"/>
  <c r="J273" i="23"/>
  <c r="J305" i="23"/>
  <c r="J612" i="23"/>
  <c r="J637" i="23"/>
  <c r="J690" i="23"/>
  <c r="J730" i="23"/>
  <c r="J748" i="23"/>
  <c r="J788" i="23"/>
  <c r="V33" i="25"/>
  <c r="AB165" i="25"/>
  <c r="AN319" i="25"/>
  <c r="J140" i="23"/>
  <c r="AN672" i="25"/>
  <c r="J143" i="23"/>
  <c r="J42" i="23"/>
  <c r="J464" i="23"/>
  <c r="J471" i="23"/>
  <c r="J515" i="23"/>
  <c r="J522" i="23"/>
  <c r="J550" i="23"/>
  <c r="J582" i="23"/>
  <c r="J670" i="23"/>
  <c r="J698" i="23"/>
  <c r="J706" i="23"/>
  <c r="AH54" i="25"/>
  <c r="AN60" i="25"/>
  <c r="AH62" i="25"/>
  <c r="AH89" i="25"/>
  <c r="AB113" i="25"/>
  <c r="V115" i="25"/>
  <c r="J151" i="25"/>
  <c r="AH155" i="25"/>
  <c r="AN163" i="25"/>
  <c r="J228" i="25"/>
  <c r="AB254" i="25"/>
  <c r="AH285" i="25"/>
  <c r="P412" i="25"/>
  <c r="V420" i="25"/>
  <c r="V692" i="25"/>
  <c r="J39" i="23"/>
  <c r="J47" i="23"/>
  <c r="J55" i="23"/>
  <c r="J93" i="23"/>
  <c r="J118" i="23"/>
  <c r="J262" i="23"/>
  <c r="J322" i="23"/>
  <c r="J364" i="23"/>
  <c r="J423" i="23"/>
  <c r="J474" i="23"/>
  <c r="J525" i="23"/>
  <c r="J536" i="23"/>
  <c r="J562" i="23"/>
  <c r="J858" i="23"/>
  <c r="J880" i="23"/>
  <c r="J894" i="23"/>
  <c r="V86" i="25"/>
  <c r="V376" i="25"/>
  <c r="AN667" i="25"/>
  <c r="J203" i="23"/>
  <c r="J264" i="23"/>
  <c r="J626" i="23"/>
  <c r="J728" i="23"/>
  <c r="J128" i="23"/>
  <c r="J204" i="23"/>
  <c r="J316" i="23"/>
  <c r="J333" i="23"/>
  <c r="J349" i="23"/>
  <c r="J358" i="23"/>
  <c r="J374" i="23"/>
  <c r="J416" i="23"/>
  <c r="J547" i="23"/>
  <c r="J569" i="23"/>
  <c r="J882" i="23"/>
  <c r="J898" i="23"/>
  <c r="J84" i="23"/>
  <c r="J384" i="23"/>
  <c r="J401" i="23"/>
  <c r="J494" i="23"/>
  <c r="J520" i="23"/>
  <c r="J570" i="23"/>
  <c r="J588" i="23"/>
  <c r="J596" i="23"/>
  <c r="J604" i="23"/>
  <c r="J862" i="23"/>
  <c r="J899" i="23"/>
  <c r="AN201" i="25"/>
  <c r="P215" i="25"/>
  <c r="AN225" i="25"/>
  <c r="J327" i="25"/>
  <c r="AB771" i="25"/>
  <c r="J618" i="23"/>
  <c r="J105" i="23"/>
  <c r="J113" i="23"/>
  <c r="J172" i="23"/>
  <c r="J393" i="23"/>
  <c r="J486" i="23"/>
  <c r="J540" i="23"/>
  <c r="J549" i="23"/>
  <c r="J589" i="23"/>
  <c r="J863" i="23"/>
  <c r="AN14" i="25"/>
  <c r="AN80" i="25"/>
  <c r="AN401" i="25"/>
  <c r="AB773" i="25"/>
  <c r="AH797" i="25"/>
  <c r="P166" i="25"/>
  <c r="J106" i="23"/>
  <c r="J149" i="23"/>
  <c r="J157" i="23"/>
  <c r="J183" i="23"/>
  <c r="J191" i="23"/>
  <c r="J200" i="23"/>
  <c r="J209" i="23"/>
  <c r="J225" i="23"/>
  <c r="J352" i="23"/>
  <c r="J559" i="23"/>
  <c r="J615" i="23"/>
  <c r="J623" i="23"/>
  <c r="J651" i="23"/>
  <c r="J710" i="23"/>
  <c r="J720" i="23"/>
  <c r="J53" i="23"/>
  <c r="J61" i="23"/>
  <c r="J99" i="23"/>
  <c r="J107" i="23"/>
  <c r="J124" i="23"/>
  <c r="J320" i="23"/>
  <c r="J421" i="23"/>
  <c r="J455" i="23"/>
  <c r="J534" i="23"/>
  <c r="J542" i="23"/>
  <c r="J583" i="23"/>
  <c r="J158" i="23"/>
  <c r="J167" i="23"/>
  <c r="J175" i="23"/>
  <c r="J184" i="23"/>
  <c r="J192" i="23"/>
  <c r="J201" i="23"/>
  <c r="J283" i="23"/>
  <c r="J616" i="23"/>
  <c r="J652" i="23"/>
  <c r="V10" i="25"/>
  <c r="V35" i="25"/>
  <c r="J41" i="25"/>
  <c r="AH64" i="25"/>
  <c r="AH83" i="25"/>
  <c r="P91" i="25"/>
  <c r="AB105" i="25"/>
  <c r="J121" i="25"/>
  <c r="AB141" i="25"/>
  <c r="V191" i="25"/>
  <c r="AN193" i="25"/>
  <c r="J236" i="25"/>
  <c r="P338" i="25"/>
  <c r="V357" i="25"/>
  <c r="P428" i="25"/>
  <c r="AN487" i="25"/>
  <c r="J75" i="23"/>
  <c r="J89" i="23"/>
  <c r="J138" i="23"/>
  <c r="J538" i="23"/>
  <c r="J555" i="23"/>
  <c r="J594" i="23"/>
  <c r="J37" i="23"/>
  <c r="J78" i="23"/>
  <c r="J90" i="23"/>
  <c r="J122" i="23"/>
  <c r="J131" i="23"/>
  <c r="J214" i="23"/>
  <c r="J222" i="23"/>
  <c r="J230" i="23"/>
  <c r="J248" i="23"/>
  <c r="J293" i="23"/>
  <c r="J328" i="23"/>
  <c r="J353" i="23"/>
  <c r="J362" i="23"/>
  <c r="J411" i="23"/>
  <c r="J420" i="23"/>
  <c r="J452" i="23"/>
  <c r="J539" i="23"/>
  <c r="J556" i="23"/>
  <c r="J595" i="23"/>
  <c r="J619" i="23"/>
  <c r="J743" i="23"/>
  <c r="P122" i="25"/>
  <c r="J370" i="25"/>
  <c r="P752" i="25"/>
  <c r="J215" i="23"/>
  <c r="J190" i="23"/>
  <c r="J355" i="23"/>
  <c r="J92" i="23"/>
  <c r="J133" i="23"/>
  <c r="J397" i="23"/>
  <c r="J541" i="23"/>
  <c r="J108" i="23"/>
  <c r="J297" i="23"/>
  <c r="J323" i="23"/>
  <c r="J639" i="23"/>
  <c r="J198" i="23"/>
  <c r="I453" i="23"/>
  <c r="J46" i="23"/>
  <c r="J116" i="23"/>
  <c r="J479" i="23"/>
  <c r="J581" i="23"/>
  <c r="J100" i="23"/>
  <c r="J597" i="23"/>
  <c r="J257" i="23"/>
  <c r="J631" i="23"/>
  <c r="J679" i="23"/>
  <c r="J125" i="23"/>
  <c r="J308" i="23"/>
  <c r="J414" i="23"/>
  <c r="J115" i="23"/>
  <c r="J404" i="23"/>
  <c r="J503" i="23"/>
  <c r="J62" i="23"/>
  <c r="J277" i="23"/>
  <c r="J571" i="23"/>
  <c r="J63" i="23"/>
  <c r="J365" i="23"/>
  <c r="J614" i="23"/>
  <c r="J647" i="23"/>
  <c r="J101" i="23"/>
  <c r="J398" i="23"/>
  <c r="J590" i="23"/>
  <c r="J33" i="23"/>
  <c r="J151" i="23"/>
  <c r="J218" i="23"/>
  <c r="J298" i="23"/>
  <c r="J399" i="23"/>
  <c r="J415" i="23"/>
  <c r="J424" i="23"/>
  <c r="J439" i="23"/>
  <c r="J448" i="23"/>
  <c r="J498" i="23"/>
  <c r="J524" i="23"/>
  <c r="J535" i="23"/>
  <c r="J551" i="23"/>
  <c r="J599" i="23"/>
  <c r="J607" i="23"/>
  <c r="J661" i="23"/>
  <c r="J672" i="23"/>
  <c r="J739" i="23"/>
  <c r="P40" i="25"/>
  <c r="P569" i="25"/>
  <c r="J49" i="23"/>
  <c r="J65" i="23"/>
  <c r="J110" i="23"/>
  <c r="J119" i="23"/>
  <c r="J359" i="23"/>
  <c r="J482" i="23"/>
  <c r="J491" i="23"/>
  <c r="J499" i="23"/>
  <c r="J507" i="23"/>
  <c r="J574" i="23"/>
  <c r="J93" i="25"/>
  <c r="AB97" i="25"/>
  <c r="AH103" i="25"/>
  <c r="P119" i="25"/>
  <c r="V127" i="25"/>
  <c r="AH139" i="25"/>
  <c r="P193" i="25"/>
  <c r="AH195" i="25"/>
  <c r="AH206" i="25"/>
  <c r="AH287" i="25"/>
  <c r="J404" i="25"/>
  <c r="AN511" i="25"/>
  <c r="AB570" i="25"/>
  <c r="J136" i="23"/>
  <c r="J160" i="23"/>
  <c r="J169" i="23"/>
  <c r="J177" i="23"/>
  <c r="J227" i="23"/>
  <c r="J281" i="23"/>
  <c r="J544" i="23"/>
  <c r="J552" i="23"/>
  <c r="AO485" i="25"/>
  <c r="AQ485" i="25" s="1"/>
  <c r="J31" i="23"/>
  <c r="J186" i="23"/>
  <c r="J194" i="23"/>
  <c r="J261" i="23"/>
  <c r="J291" i="23"/>
  <c r="J303" i="23"/>
  <c r="J326" i="23"/>
  <c r="J440" i="23"/>
  <c r="J449" i="23"/>
  <c r="J466" i="23"/>
  <c r="J509" i="23"/>
  <c r="J617" i="23"/>
  <c r="J642" i="23"/>
  <c r="J653" i="23"/>
  <c r="J683" i="23"/>
  <c r="J741" i="23"/>
  <c r="J829" i="23"/>
  <c r="AN52" i="25"/>
  <c r="J58" i="25"/>
  <c r="AN75" i="25"/>
  <c r="J161" i="25"/>
  <c r="AB199" i="25"/>
  <c r="AB315" i="25"/>
  <c r="J365" i="25"/>
  <c r="AN388" i="25"/>
  <c r="AH506" i="25"/>
  <c r="P554" i="25"/>
  <c r="V574" i="25"/>
  <c r="AB580" i="25"/>
  <c r="J59" i="23"/>
  <c r="J104" i="23"/>
  <c r="J146" i="23"/>
  <c r="J154" i="23"/>
  <c r="J187" i="23"/>
  <c r="J196" i="23"/>
  <c r="J239" i="23"/>
  <c r="J311" i="23"/>
  <c r="J319" i="23"/>
  <c r="J344" i="23"/>
  <c r="J361" i="23"/>
  <c r="J409" i="23"/>
  <c r="J468" i="23"/>
  <c r="J493" i="23"/>
  <c r="J518" i="23"/>
  <c r="J537" i="23"/>
  <c r="J578" i="23"/>
  <c r="J635" i="23"/>
  <c r="J656" i="23"/>
  <c r="J684" i="23"/>
  <c r="J712" i="23"/>
  <c r="J742" i="23"/>
  <c r="J854" i="23"/>
  <c r="P31" i="25"/>
  <c r="AH45" i="25"/>
  <c r="P58" i="25"/>
  <c r="AV67" i="25"/>
  <c r="AB73" i="25"/>
  <c r="P77" i="25"/>
  <c r="P141" i="25"/>
  <c r="P143" i="25"/>
  <c r="AH145" i="25"/>
  <c r="V149" i="25"/>
  <c r="V302" i="25"/>
  <c r="P345" i="25"/>
  <c r="AV421" i="25"/>
  <c r="AB482" i="25"/>
  <c r="AV510" i="25"/>
  <c r="P667" i="25"/>
  <c r="J810" i="25"/>
  <c r="J860" i="23"/>
  <c r="AH14" i="25"/>
  <c r="AB22" i="25"/>
  <c r="V24" i="25"/>
  <c r="AN36" i="25"/>
  <c r="AH46" i="25"/>
  <c r="V49" i="25"/>
  <c r="AH80" i="25"/>
  <c r="V84" i="25"/>
  <c r="P86" i="25"/>
  <c r="J88" i="25"/>
  <c r="AN92" i="25"/>
  <c r="P98" i="25"/>
  <c r="AN134" i="25"/>
  <c r="V192" i="25"/>
  <c r="P194" i="25"/>
  <c r="J196" i="25"/>
  <c r="P333" i="25"/>
  <c r="J335" i="25"/>
  <c r="AH337" i="25"/>
  <c r="J451" i="25"/>
  <c r="AN496" i="25"/>
  <c r="P521" i="25"/>
  <c r="AN549" i="25"/>
  <c r="AN559" i="25"/>
  <c r="V565" i="25"/>
  <c r="V577" i="25"/>
  <c r="AN598" i="25"/>
  <c r="V637" i="25"/>
  <c r="AB676" i="25"/>
  <c r="P740" i="25"/>
  <c r="AH751" i="25"/>
  <c r="AH776" i="25"/>
  <c r="AB777" i="25"/>
  <c r="V778" i="25"/>
  <c r="V811" i="25"/>
  <c r="AN812" i="25"/>
  <c r="AH814" i="25"/>
  <c r="V44" i="25"/>
  <c r="P46" i="25"/>
  <c r="AN49" i="25"/>
  <c r="V92" i="25"/>
  <c r="P104" i="25"/>
  <c r="AN108" i="25"/>
  <c r="J126" i="25"/>
  <c r="AN150" i="25"/>
  <c r="AB154" i="25"/>
  <c r="V156" i="25"/>
  <c r="AN160" i="25"/>
  <c r="P178" i="25"/>
  <c r="AB207" i="25"/>
  <c r="AH220" i="25"/>
  <c r="AB221" i="25"/>
  <c r="V222" i="25"/>
  <c r="AH251" i="25"/>
  <c r="AB442" i="25"/>
  <c r="AB451" i="25"/>
  <c r="AN523" i="25"/>
  <c r="AB166" i="25"/>
  <c r="P170" i="25"/>
  <c r="J172" i="25"/>
  <c r="AH196" i="25"/>
  <c r="AB198" i="25"/>
  <c r="AN205" i="25"/>
  <c r="AH207" i="25"/>
  <c r="J266" i="25"/>
  <c r="V306" i="25"/>
  <c r="J318" i="25"/>
  <c r="V392" i="25"/>
  <c r="AB399" i="25"/>
  <c r="P429" i="25"/>
  <c r="J459" i="25"/>
  <c r="J479" i="25"/>
  <c r="AN638" i="25"/>
  <c r="V642" i="25"/>
  <c r="V650" i="25"/>
  <c r="AH696" i="25"/>
  <c r="J709" i="25"/>
  <c r="AH32" i="25"/>
  <c r="AH35" i="25"/>
  <c r="AH36" i="25"/>
  <c r="J51" i="25"/>
  <c r="AN53" i="25"/>
  <c r="AH55" i="25"/>
  <c r="J59" i="25"/>
  <c r="AH63" i="25"/>
  <c r="AB69" i="25"/>
  <c r="V71" i="25"/>
  <c r="J74" i="25"/>
  <c r="AB80" i="25"/>
  <c r="AH92" i="25"/>
  <c r="V106" i="25"/>
  <c r="AB114" i="25"/>
  <c r="AN122" i="25"/>
  <c r="AB168" i="25"/>
  <c r="P172" i="25"/>
  <c r="AN196" i="25"/>
  <c r="AH215" i="25"/>
  <c r="P219" i="25"/>
  <c r="AN237" i="25"/>
  <c r="V241" i="25"/>
  <c r="AB255" i="25"/>
  <c r="AH262" i="25"/>
  <c r="AB272" i="25"/>
  <c r="AB288" i="25"/>
  <c r="AH314" i="25"/>
  <c r="V411" i="25"/>
  <c r="AB683" i="25"/>
  <c r="AH712" i="25"/>
  <c r="AS716" i="25"/>
  <c r="AT716" i="25" s="1"/>
  <c r="V399" i="25"/>
  <c r="J658" i="25"/>
  <c r="AQ359" i="25"/>
  <c r="AH378" i="25"/>
  <c r="AH536" i="25"/>
  <c r="V508" i="25"/>
  <c r="V712" i="25"/>
  <c r="J39" i="25"/>
  <c r="P41" i="25"/>
  <c r="J43" i="25"/>
  <c r="V58" i="25"/>
  <c r="J77" i="25"/>
  <c r="AH81" i="25"/>
  <c r="AB107" i="25"/>
  <c r="J143" i="25"/>
  <c r="AN145" i="25"/>
  <c r="J165" i="25"/>
  <c r="AB171" i="25"/>
  <c r="V267" i="25"/>
  <c r="P269" i="25"/>
  <c r="AN271" i="25"/>
  <c r="J312" i="25"/>
  <c r="P332" i="25"/>
  <c r="P334" i="25"/>
  <c r="J351" i="25"/>
  <c r="P470" i="25"/>
  <c r="AH585" i="25"/>
  <c r="AB601" i="25"/>
  <c r="J608" i="25"/>
  <c r="P618" i="25"/>
  <c r="AH657" i="25"/>
  <c r="AH665" i="25"/>
  <c r="AB682" i="25"/>
  <c r="AH698" i="25"/>
  <c r="J749" i="25"/>
  <c r="AN767" i="25"/>
  <c r="AN778" i="25"/>
  <c r="J803" i="25"/>
  <c r="AN811" i="25"/>
  <c r="AT816" i="25"/>
  <c r="V825" i="25"/>
  <c r="AB594" i="25"/>
  <c r="AN602" i="25"/>
  <c r="AH422" i="25"/>
  <c r="AB433" i="25"/>
  <c r="AH377" i="25"/>
  <c r="AB10" i="25"/>
  <c r="P13" i="25"/>
  <c r="P93" i="25"/>
  <c r="AV94" i="25"/>
  <c r="AH97" i="25"/>
  <c r="V100" i="25"/>
  <c r="AH109" i="25"/>
  <c r="P113" i="25"/>
  <c r="AH119" i="25"/>
  <c r="J125" i="25"/>
  <c r="AH129" i="25"/>
  <c r="V133" i="25"/>
  <c r="AN139" i="25"/>
  <c r="AH141" i="25"/>
  <c r="J146" i="25"/>
  <c r="AH161" i="25"/>
  <c r="AN202" i="25"/>
  <c r="V208" i="25"/>
  <c r="AB283" i="25"/>
  <c r="V313" i="25"/>
  <c r="J371" i="25"/>
  <c r="P505" i="25"/>
  <c r="AN552" i="25"/>
  <c r="AB566" i="25"/>
  <c r="AB646" i="25"/>
  <c r="AN650" i="25"/>
  <c r="P664" i="25"/>
  <c r="AT736" i="25"/>
  <c r="AB794" i="25"/>
  <c r="AS385" i="25"/>
  <c r="AT385" i="25" s="1"/>
  <c r="AV385" i="25" s="1"/>
  <c r="AB406" i="25"/>
  <c r="AS482" i="25"/>
  <c r="AT482" i="25" s="1"/>
  <c r="J529" i="25"/>
  <c r="AB586" i="25"/>
  <c r="AH655" i="25"/>
  <c r="AH748" i="25"/>
  <c r="AH60" i="25"/>
  <c r="P70" i="25"/>
  <c r="AB101" i="25"/>
  <c r="V103" i="25"/>
  <c r="P105" i="25"/>
  <c r="J107" i="25"/>
  <c r="V113" i="25"/>
  <c r="AB164" i="25"/>
  <c r="J169" i="25"/>
  <c r="AH226" i="25"/>
  <c r="V244" i="25"/>
  <c r="AN306" i="25"/>
  <c r="AN307" i="25"/>
  <c r="J315" i="25"/>
  <c r="V370" i="25"/>
  <c r="AV507" i="25"/>
  <c r="P529" i="25"/>
  <c r="J580" i="25"/>
  <c r="AB658" i="25"/>
  <c r="V666" i="25"/>
  <c r="AB696" i="25"/>
  <c r="AN748" i="25"/>
  <c r="AB804" i="25"/>
  <c r="V805" i="25"/>
  <c r="J807" i="25"/>
  <c r="AT807" i="25"/>
  <c r="AT820" i="25"/>
  <c r="AN821" i="25"/>
  <c r="J825" i="25"/>
  <c r="AS826" i="25"/>
  <c r="AT826" i="25" s="1"/>
  <c r="AS28" i="25"/>
  <c r="AT28" i="25" s="1"/>
  <c r="AH31" i="25"/>
  <c r="AS50" i="25"/>
  <c r="AT50" i="25" s="1"/>
  <c r="AB63" i="25"/>
  <c r="AH339" i="25"/>
  <c r="AQ346" i="25"/>
  <c r="AT346" i="25" s="1"/>
  <c r="AV346" i="25" s="1"/>
  <c r="P474" i="25"/>
  <c r="AQ515" i="25"/>
  <c r="AH680" i="25"/>
  <c r="P483" i="25"/>
  <c r="AB512" i="25"/>
  <c r="AH613" i="25"/>
  <c r="AH205" i="25"/>
  <c r="AS317" i="25"/>
  <c r="AT317" i="25" s="1"/>
  <c r="AV317" i="25" s="1"/>
  <c r="J338" i="25"/>
  <c r="AQ338" i="25"/>
  <c r="AT338" i="25" s="1"/>
  <c r="AS353" i="25"/>
  <c r="AT353" i="25" s="1"/>
  <c r="AV353" i="25" s="1"/>
  <c r="AS457" i="25"/>
  <c r="AT457" i="25" s="1"/>
  <c r="AV457" i="25" s="1"/>
  <c r="V465" i="25"/>
  <c r="AN478" i="25"/>
  <c r="V412" i="25"/>
  <c r="J415" i="25"/>
  <c r="AH418" i="25"/>
  <c r="V485" i="25"/>
  <c r="AQ518" i="25"/>
  <c r="AT518" i="25" s="1"/>
  <c r="AB536" i="25"/>
  <c r="V558" i="25"/>
  <c r="P559" i="25"/>
  <c r="P560" i="25"/>
  <c r="J562" i="25"/>
  <c r="V569" i="25"/>
  <c r="J574" i="25"/>
  <c r="P582" i="25"/>
  <c r="AH637" i="25"/>
  <c r="AN660" i="25"/>
  <c r="J665" i="25"/>
  <c r="P679" i="25"/>
  <c r="AN682" i="25"/>
  <c r="AN727" i="25"/>
  <c r="J740" i="25"/>
  <c r="J804" i="25"/>
  <c r="J811" i="25"/>
  <c r="P816" i="25"/>
  <c r="J817" i="25"/>
  <c r="AT817" i="25"/>
  <c r="AN818" i="25"/>
  <c r="AH819" i="25"/>
  <c r="AB820" i="25"/>
  <c r="AS181" i="25"/>
  <c r="P302" i="25"/>
  <c r="AN626" i="25"/>
  <c r="AB72" i="25"/>
  <c r="AB150" i="25"/>
  <c r="V172" i="25"/>
  <c r="P174" i="25"/>
  <c r="P500" i="25"/>
  <c r="AN577" i="25"/>
  <c r="AN578" i="25"/>
  <c r="AB596" i="25"/>
  <c r="P627" i="25"/>
  <c r="AN637" i="25"/>
  <c r="AB655" i="25"/>
  <c r="J689" i="25"/>
  <c r="AB692" i="25"/>
  <c r="P695" i="25"/>
  <c r="AT723" i="25"/>
  <c r="AB726" i="25"/>
  <c r="AN182" i="25"/>
  <c r="AH354" i="25"/>
  <c r="AN729" i="25"/>
  <c r="AU729" i="25" s="1"/>
  <c r="AN754" i="25"/>
  <c r="AQ163" i="25"/>
  <c r="AB167" i="25"/>
  <c r="P307" i="25"/>
  <c r="AS406" i="25"/>
  <c r="AT406" i="25" s="1"/>
  <c r="AN500" i="25"/>
  <c r="AB504" i="25"/>
  <c r="P596" i="25"/>
  <c r="AH602" i="25"/>
  <c r="AN625" i="25"/>
  <c r="AN627" i="25"/>
  <c r="AH675" i="25"/>
  <c r="P191" i="25"/>
  <c r="P14" i="25"/>
  <c r="P16" i="25"/>
  <c r="AS166" i="25"/>
  <c r="AT166" i="25" s="1"/>
  <c r="J176" i="25"/>
  <c r="AN178" i="25"/>
  <c r="AH180" i="25"/>
  <c r="AN261" i="25"/>
  <c r="AH272" i="25"/>
  <c r="AH352" i="25"/>
  <c r="P355" i="25"/>
  <c r="P362" i="25"/>
  <c r="J364" i="25"/>
  <c r="AS443" i="25"/>
  <c r="AT443" i="25" s="1"/>
  <c r="AV443" i="25" s="1"/>
  <c r="AH446" i="25"/>
  <c r="P501" i="25"/>
  <c r="J503" i="25"/>
  <c r="AN505" i="25"/>
  <c r="AN506" i="25"/>
  <c r="V538" i="25"/>
  <c r="V551" i="25"/>
  <c r="P553" i="25"/>
  <c r="AB571" i="25"/>
  <c r="AH595" i="25"/>
  <c r="V599" i="25"/>
  <c r="V624" i="25"/>
  <c r="AN646" i="25"/>
  <c r="AB672" i="25"/>
  <c r="AH677" i="25"/>
  <c r="V722" i="25"/>
  <c r="J724" i="25"/>
  <c r="AB815" i="25"/>
  <c r="AS250" i="25"/>
  <c r="AT250" i="25" s="1"/>
  <c r="V272" i="25"/>
  <c r="AN396" i="25"/>
  <c r="V696" i="25"/>
  <c r="AH58" i="25"/>
  <c r="P145" i="25"/>
  <c r="AN159" i="25"/>
  <c r="AQ244" i="25"/>
  <c r="AS244" i="25"/>
  <c r="AT244" i="25" s="1"/>
  <c r="AS549" i="25"/>
  <c r="AQ549" i="25"/>
  <c r="AT549" i="25" s="1"/>
  <c r="AQ622" i="25"/>
  <c r="AS622" i="25"/>
  <c r="AS691" i="25"/>
  <c r="AQ691" i="25"/>
  <c r="AN215" i="25"/>
  <c r="V219" i="25"/>
  <c r="J221" i="25"/>
  <c r="AB273" i="25"/>
  <c r="J283" i="25"/>
  <c r="AH332" i="25"/>
  <c r="AH333" i="25"/>
  <c r="AS517" i="25"/>
  <c r="AQ517" i="25"/>
  <c r="AN538" i="25"/>
  <c r="AQ719" i="25"/>
  <c r="AS719" i="25"/>
  <c r="V773" i="25"/>
  <c r="AQ161" i="25"/>
  <c r="AS161" i="25"/>
  <c r="AQ200" i="25"/>
  <c r="AT200" i="25" s="1"/>
  <c r="AV200" i="25" s="1"/>
  <c r="AB595" i="25"/>
  <c r="P657" i="25"/>
  <c r="AN166" i="25"/>
  <c r="AQ289" i="25"/>
  <c r="AT289" i="25" s="1"/>
  <c r="AV289" i="25" s="1"/>
  <c r="AE291" i="25"/>
  <c r="AH291" i="25" s="1"/>
  <c r="AQ284" i="25"/>
  <c r="AS284" i="25"/>
  <c r="AQ469" i="25"/>
  <c r="AS469" i="25"/>
  <c r="AH264" i="25"/>
  <c r="AN311" i="25"/>
  <c r="P49" i="25"/>
  <c r="AS303" i="25"/>
  <c r="AQ303" i="25"/>
  <c r="J333" i="25"/>
  <c r="V583" i="25"/>
  <c r="AS313" i="25"/>
  <c r="AT313" i="25" s="1"/>
  <c r="J194" i="25"/>
  <c r="V296" i="25"/>
  <c r="P528" i="25"/>
  <c r="AH531" i="25"/>
  <c r="AB371" i="25"/>
  <c r="AH454" i="25"/>
  <c r="J469" i="25"/>
  <c r="V474" i="25"/>
  <c r="V515" i="25"/>
  <c r="AN526" i="25"/>
  <c r="AH532" i="25"/>
  <c r="AB539" i="25"/>
  <c r="P542" i="25"/>
  <c r="J555" i="25"/>
  <c r="AN632" i="25"/>
  <c r="J736" i="25"/>
  <c r="V144" i="25"/>
  <c r="V169" i="25"/>
  <c r="P171" i="25"/>
  <c r="J182" i="25"/>
  <c r="J267" i="25"/>
  <c r="J18" i="25"/>
  <c r="AH30" i="25"/>
  <c r="AN40" i="25"/>
  <c r="AN41" i="25"/>
  <c r="AH43" i="25"/>
  <c r="AH100" i="25"/>
  <c r="J108" i="25"/>
  <c r="AN119" i="25"/>
  <c r="AN120" i="25"/>
  <c r="AH122" i="25"/>
  <c r="AB144" i="25"/>
  <c r="P148" i="25"/>
  <c r="J150" i="25"/>
  <c r="AN152" i="25"/>
  <c r="AB169" i="25"/>
  <c r="P173" i="25"/>
  <c r="J216" i="25"/>
  <c r="AB227" i="25"/>
  <c r="J245" i="25"/>
  <c r="P266" i="25"/>
  <c r="AB286" i="25"/>
  <c r="O296" i="25"/>
  <c r="P296" i="25" s="1"/>
  <c r="AN297" i="25"/>
  <c r="AN333" i="25"/>
  <c r="V337" i="25"/>
  <c r="AQ348" i="25"/>
  <c r="AT348" i="25" s="1"/>
  <c r="AV348" i="25" s="1"/>
  <c r="AB359" i="25"/>
  <c r="AH365" i="25"/>
  <c r="AH371" i="25"/>
  <c r="J377" i="25"/>
  <c r="AV380" i="25"/>
  <c r="J397" i="25"/>
  <c r="AH423" i="25"/>
  <c r="J428" i="25"/>
  <c r="J444" i="25"/>
  <c r="AB449" i="25"/>
  <c r="AQ452" i="25"/>
  <c r="AT452" i="25" s="1"/>
  <c r="AV452" i="25" s="1"/>
  <c r="P469" i="25"/>
  <c r="AS492" i="25"/>
  <c r="AT492" i="25" s="1"/>
  <c r="P502" i="25"/>
  <c r="V529" i="25"/>
  <c r="AH571" i="25"/>
  <c r="J592" i="25"/>
  <c r="J612" i="25"/>
  <c r="AN653" i="25"/>
  <c r="J687" i="25"/>
  <c r="AN688" i="25"/>
  <c r="J717" i="25"/>
  <c r="AU717" i="25" s="1"/>
  <c r="J752" i="25"/>
  <c r="AN786" i="25"/>
  <c r="J794" i="25"/>
  <c r="J808" i="25"/>
  <c r="P813" i="25"/>
  <c r="J814" i="25"/>
  <c r="AS814" i="25"/>
  <c r="AT814" i="25" s="1"/>
  <c r="V819" i="25"/>
  <c r="V396" i="25"/>
  <c r="AN415" i="25"/>
  <c r="P446" i="25"/>
  <c r="AS455" i="25"/>
  <c r="AT455" i="25" s="1"/>
  <c r="AV455" i="25" s="1"/>
  <c r="M478" i="25"/>
  <c r="P478" i="25" s="1"/>
  <c r="O485" i="25"/>
  <c r="P485" i="25" s="1"/>
  <c r="V492" i="25"/>
  <c r="AQ519" i="25"/>
  <c r="AT519" i="25" s="1"/>
  <c r="AB524" i="25"/>
  <c r="P549" i="25"/>
  <c r="AN551" i="25"/>
  <c r="J595" i="25"/>
  <c r="P614" i="25"/>
  <c r="AN683" i="25"/>
  <c r="P753" i="25"/>
  <c r="AT767" i="25"/>
  <c r="AN779" i="25"/>
  <c r="AS225" i="25"/>
  <c r="AT225" i="25" s="1"/>
  <c r="AH69" i="25"/>
  <c r="AB191" i="25"/>
  <c r="AB300" i="25"/>
  <c r="P305" i="25"/>
  <c r="AH450" i="25"/>
  <c r="O478" i="25"/>
  <c r="AB502" i="25"/>
  <c r="AQ508" i="25"/>
  <c r="AT508" i="25" s="1"/>
  <c r="AN515" i="25"/>
  <c r="V518" i="25"/>
  <c r="AN520" i="25"/>
  <c r="AB565" i="25"/>
  <c r="AB602" i="25"/>
  <c r="AB686" i="25"/>
  <c r="V708" i="25"/>
  <c r="J741" i="25"/>
  <c r="V752" i="25"/>
  <c r="P10" i="25"/>
  <c r="V209" i="25"/>
  <c r="V98" i="25"/>
  <c r="AB128" i="25"/>
  <c r="P132" i="25"/>
  <c r="AB140" i="25"/>
  <c r="AN170" i="25"/>
  <c r="AH182" i="25"/>
  <c r="V185" i="25"/>
  <c r="AH190" i="25"/>
  <c r="AB192" i="25"/>
  <c r="AS197" i="25"/>
  <c r="AT197" i="25" s="1"/>
  <c r="AQ206" i="25"/>
  <c r="AT206" i="25" s="1"/>
  <c r="J219" i="25"/>
  <c r="J226" i="25"/>
  <c r="AB245" i="25"/>
  <c r="AV248" i="25"/>
  <c r="AN249" i="25"/>
  <c r="AH267" i="25"/>
  <c r="AS272" i="25"/>
  <c r="AT272" i="25" s="1"/>
  <c r="AV280" i="25"/>
  <c r="J299" i="25"/>
  <c r="V334" i="25"/>
  <c r="AV434" i="25"/>
  <c r="AH451" i="25"/>
  <c r="AH458" i="25"/>
  <c r="AB503" i="25"/>
  <c r="AN521" i="25"/>
  <c r="V532" i="25"/>
  <c r="P538" i="25"/>
  <c r="AH554" i="25"/>
  <c r="AS583" i="25"/>
  <c r="AT583" i="25" s="1"/>
  <c r="AS608" i="25"/>
  <c r="AT608" i="25" s="1"/>
  <c r="P617" i="25"/>
  <c r="V626" i="25"/>
  <c r="AH631" i="25"/>
  <c r="V639" i="25"/>
  <c r="V652" i="25"/>
  <c r="J664" i="25"/>
  <c r="AB679" i="25"/>
  <c r="P715" i="25"/>
  <c r="AH736" i="25"/>
  <c r="J779" i="25"/>
  <c r="AH781" i="25"/>
  <c r="J793" i="25"/>
  <c r="AH813" i="25"/>
  <c r="AN819" i="25"/>
  <c r="AH820" i="25"/>
  <c r="AH825" i="25"/>
  <c r="V554" i="25"/>
  <c r="AB599" i="25"/>
  <c r="J606" i="25"/>
  <c r="J614" i="25"/>
  <c r="J624" i="25"/>
  <c r="V138" i="25"/>
  <c r="P216" i="25"/>
  <c r="J314" i="25"/>
  <c r="AS314" i="25"/>
  <c r="AT314" i="25" s="1"/>
  <c r="AQ689" i="25"/>
  <c r="AT689" i="25" s="1"/>
  <c r="AN370" i="25"/>
  <c r="AH415" i="25"/>
  <c r="P511" i="25"/>
  <c r="V259" i="25"/>
  <c r="P406" i="25"/>
  <c r="AS407" i="25"/>
  <c r="AT407" i="25" s="1"/>
  <c r="AB417" i="25"/>
  <c r="P462" i="25"/>
  <c r="J495" i="25"/>
  <c r="AH586" i="25"/>
  <c r="AB600" i="25"/>
  <c r="V686" i="25"/>
  <c r="V771" i="25"/>
  <c r="J16" i="25"/>
  <c r="P15" i="25"/>
  <c r="V19" i="25"/>
  <c r="P20" i="25"/>
  <c r="J22" i="25"/>
  <c r="AN24" i="25"/>
  <c r="AB29" i="25"/>
  <c r="P36" i="25"/>
  <c r="AN71" i="25"/>
  <c r="AH72" i="25"/>
  <c r="AB74" i="25"/>
  <c r="P78" i="25"/>
  <c r="P92" i="25"/>
  <c r="AH107" i="25"/>
  <c r="AH108" i="25"/>
  <c r="J136" i="25"/>
  <c r="P144" i="25"/>
  <c r="AN148" i="25"/>
  <c r="AH150" i="25"/>
  <c r="AH160" i="25"/>
  <c r="AB161" i="25"/>
  <c r="J189" i="25"/>
  <c r="AH193" i="25"/>
  <c r="J199" i="25"/>
  <c r="V205" i="25"/>
  <c r="J249" i="25"/>
  <c r="J257" i="25"/>
  <c r="AH276" i="25"/>
  <c r="AB306" i="25"/>
  <c r="AB355" i="25"/>
  <c r="AQ367" i="25"/>
  <c r="AT367" i="25" s="1"/>
  <c r="AV367" i="25" s="1"/>
  <c r="P384" i="25"/>
  <c r="AB389" i="25"/>
  <c r="V414" i="25"/>
  <c r="AN419" i="25"/>
  <c r="V422" i="25"/>
  <c r="V423" i="25"/>
  <c r="J435" i="25"/>
  <c r="AS490" i="25"/>
  <c r="AT490" i="25" s="1"/>
  <c r="P534" i="25"/>
  <c r="AB568" i="25"/>
  <c r="AH604" i="25"/>
  <c r="AN611" i="25"/>
  <c r="P619" i="25"/>
  <c r="AQ620" i="25"/>
  <c r="AQ630" i="25"/>
  <c r="AB668" i="25"/>
  <c r="AN686" i="25"/>
  <c r="AN691" i="25"/>
  <c r="AH692" i="25"/>
  <c r="AH701" i="25"/>
  <c r="AN707" i="25"/>
  <c r="AH708" i="25"/>
  <c r="AB709" i="25"/>
  <c r="AN724" i="25"/>
  <c r="AH752" i="25"/>
  <c r="AN790" i="25"/>
  <c r="AN793" i="25"/>
  <c r="AH809" i="25"/>
  <c r="V28" i="25"/>
  <c r="AN161" i="25"/>
  <c r="AH185" i="25"/>
  <c r="P199" i="25"/>
  <c r="AB269" i="25"/>
  <c r="V284" i="25"/>
  <c r="J286" i="25"/>
  <c r="AN394" i="25"/>
  <c r="V406" i="25"/>
  <c r="P407" i="25"/>
  <c r="J478" i="25"/>
  <c r="AS647" i="25"/>
  <c r="AQ647" i="25"/>
  <c r="P689" i="25"/>
  <c r="AT698" i="25"/>
  <c r="P710" i="25"/>
  <c r="AQ808" i="25"/>
  <c r="AT808" i="25" s="1"/>
  <c r="V11" i="25"/>
  <c r="J14" i="25"/>
  <c r="AN37" i="25"/>
  <c r="V83" i="25"/>
  <c r="AN97" i="25"/>
  <c r="AB98" i="25"/>
  <c r="J113" i="25"/>
  <c r="AB117" i="25"/>
  <c r="V119" i="25"/>
  <c r="AH134" i="25"/>
  <c r="P140" i="25"/>
  <c r="J141" i="25"/>
  <c r="AB146" i="25"/>
  <c r="P150" i="25"/>
  <c r="J152" i="25"/>
  <c r="AH163" i="25"/>
  <c r="J167" i="25"/>
  <c r="AN167" i="25"/>
  <c r="AB170" i="25"/>
  <c r="P182" i="25"/>
  <c r="AN194" i="25"/>
  <c r="AS209" i="25"/>
  <c r="AT209" i="25" s="1"/>
  <c r="AN216" i="25"/>
  <c r="V220" i="25"/>
  <c r="P221" i="25"/>
  <c r="AN223" i="25"/>
  <c r="J244" i="25"/>
  <c r="V255" i="25"/>
  <c r="J258" i="25"/>
  <c r="AB262" i="25"/>
  <c r="AH268" i="25"/>
  <c r="AN355" i="25"/>
  <c r="AV361" i="25"/>
  <c r="AH370" i="25"/>
  <c r="J376" i="25"/>
  <c r="AN378" i="25"/>
  <c r="AS386" i="25"/>
  <c r="AT386" i="25" s="1"/>
  <c r="AV386" i="25" s="1"/>
  <c r="V429" i="25"/>
  <c r="AN442" i="25"/>
  <c r="V461" i="25"/>
  <c r="V469" i="25"/>
  <c r="AH636" i="25"/>
  <c r="AB642" i="25"/>
  <c r="AH663" i="25"/>
  <c r="J678" i="25"/>
  <c r="V776" i="25"/>
  <c r="P777" i="25"/>
  <c r="AN789" i="25"/>
  <c r="J796" i="25"/>
  <c r="AQ796" i="25"/>
  <c r="AT796" i="25" s="1"/>
  <c r="V319" i="25"/>
  <c r="AN323" i="25"/>
  <c r="AB329" i="25"/>
  <c r="AQ343" i="25"/>
  <c r="AT343" i="25" s="1"/>
  <c r="AV343" i="25" s="1"/>
  <c r="J396" i="25"/>
  <c r="J442" i="25"/>
  <c r="AS442" i="25"/>
  <c r="AT442" i="25" s="1"/>
  <c r="AN450" i="25"/>
  <c r="AS474" i="25"/>
  <c r="AQ474" i="25"/>
  <c r="AT474" i="25" s="1"/>
  <c r="AH594" i="25"/>
  <c r="AQ610" i="25"/>
  <c r="AS610" i="25"/>
  <c r="AQ91" i="25"/>
  <c r="AT91" i="25" s="1"/>
  <c r="AS97" i="25"/>
  <c r="AT97" i="25" s="1"/>
  <c r="AS115" i="25"/>
  <c r="AQ308" i="25"/>
  <c r="AT308" i="25" s="1"/>
  <c r="J591" i="25"/>
  <c r="AQ592" i="25"/>
  <c r="AS592" i="25"/>
  <c r="AS641" i="25"/>
  <c r="AT641" i="25" s="1"/>
  <c r="AS686" i="25"/>
  <c r="AQ686" i="25"/>
  <c r="AT686" i="25" s="1"/>
  <c r="AB58" i="25"/>
  <c r="AS299" i="25"/>
  <c r="AT299" i="25" s="1"/>
  <c r="V767" i="25"/>
  <c r="AH782" i="25"/>
  <c r="AB783" i="25"/>
  <c r="AB20" i="25"/>
  <c r="J25" i="25"/>
  <c r="AB39" i="25"/>
  <c r="AB43" i="25"/>
  <c r="V45" i="25"/>
  <c r="J48" i="25"/>
  <c r="AN50" i="25"/>
  <c r="V54" i="25"/>
  <c r="J70" i="25"/>
  <c r="AH73" i="25"/>
  <c r="AB75" i="25"/>
  <c r="P79" i="25"/>
  <c r="V89" i="25"/>
  <c r="J92" i="25"/>
  <c r="AB95" i="25"/>
  <c r="J98" i="25"/>
  <c r="AB103" i="25"/>
  <c r="V105" i="25"/>
  <c r="P107" i="25"/>
  <c r="V123" i="25"/>
  <c r="AN126" i="25"/>
  <c r="V132" i="25"/>
  <c r="J135" i="25"/>
  <c r="V266" i="25"/>
  <c r="AH306" i="25"/>
  <c r="P315" i="25"/>
  <c r="AH319" i="25"/>
  <c r="AH330" i="25"/>
  <c r="V342" i="25"/>
  <c r="P370" i="25"/>
  <c r="V519" i="25"/>
  <c r="J521" i="25"/>
  <c r="AT523" i="25"/>
  <c r="AQ534" i="25"/>
  <c r="AT534" i="25" s="1"/>
  <c r="P592" i="25"/>
  <c r="P713" i="25"/>
  <c r="AB754" i="25"/>
  <c r="AH42" i="25"/>
  <c r="AB44" i="25"/>
  <c r="AH51" i="25"/>
  <c r="AN72" i="25"/>
  <c r="J82" i="25"/>
  <c r="P206" i="25"/>
  <c r="AH214" i="25"/>
  <c r="P240" i="25"/>
  <c r="J242" i="25"/>
  <c r="J254" i="25"/>
  <c r="AQ263" i="25"/>
  <c r="AS263" i="25"/>
  <c r="AH313" i="25"/>
  <c r="V315" i="25"/>
  <c r="P323" i="25"/>
  <c r="AB334" i="25"/>
  <c r="AH479" i="25"/>
  <c r="J483" i="25"/>
  <c r="AH486" i="25"/>
  <c r="AN492" i="25"/>
  <c r="AB497" i="25"/>
  <c r="P515" i="25"/>
  <c r="AN575" i="25"/>
  <c r="P603" i="25"/>
  <c r="V747" i="25"/>
  <c r="AS255" i="25"/>
  <c r="AQ255" i="25"/>
  <c r="AO291" i="25"/>
  <c r="AQ291" i="25" s="1"/>
  <c r="AQ352" i="25"/>
  <c r="AS352" i="25"/>
  <c r="AQ516" i="25"/>
  <c r="AS516" i="25"/>
  <c r="J123" i="25"/>
  <c r="AQ123" i="25"/>
  <c r="AT123" i="25" s="1"/>
  <c r="AN133" i="25"/>
  <c r="AV142" i="25"/>
  <c r="AN155" i="25"/>
  <c r="AH157" i="25"/>
  <c r="V166" i="25"/>
  <c r="V173" i="25"/>
  <c r="AN177" i="25"/>
  <c r="AB242" i="25"/>
  <c r="P250" i="25"/>
  <c r="AH344" i="25"/>
  <c r="AN404" i="25"/>
  <c r="P415" i="25"/>
  <c r="AS417" i="25"/>
  <c r="AQ417" i="25"/>
  <c r="AB428" i="25"/>
  <c r="J448" i="25"/>
  <c r="V462" i="25"/>
  <c r="AB483" i="25"/>
  <c r="P493" i="25"/>
  <c r="AQ648" i="25"/>
  <c r="AN668" i="25"/>
  <c r="P87" i="25"/>
  <c r="P130" i="25"/>
  <c r="J132" i="25"/>
  <c r="V140" i="25"/>
  <c r="AB148" i="25"/>
  <c r="P152" i="25"/>
  <c r="AS168" i="25"/>
  <c r="AT168" i="25" s="1"/>
  <c r="AN13" i="25"/>
  <c r="AH15" i="25"/>
  <c r="J29" i="25"/>
  <c r="AH33" i="25"/>
  <c r="AH34" i="25"/>
  <c r="AH38" i="25"/>
  <c r="AN39" i="25"/>
  <c r="AN42" i="25"/>
  <c r="AH44" i="25"/>
  <c r="AB46" i="25"/>
  <c r="AB55" i="25"/>
  <c r="V69" i="25"/>
  <c r="P71" i="25"/>
  <c r="AN74" i="25"/>
  <c r="AH76" i="25"/>
  <c r="AB162" i="25"/>
  <c r="AH167" i="25"/>
  <c r="AB196" i="25"/>
  <c r="V197" i="25"/>
  <c r="AH210" i="25"/>
  <c r="AH216" i="25"/>
  <c r="AV243" i="25"/>
  <c r="AH259" i="25"/>
  <c r="AB308" i="25"/>
  <c r="AQ329" i="25"/>
  <c r="AT329" i="25" s="1"/>
  <c r="P337" i="25"/>
  <c r="AQ439" i="25"/>
  <c r="AS439" i="25"/>
  <c r="AB473" i="25"/>
  <c r="AQ524" i="25"/>
  <c r="AT524" i="25" s="1"/>
  <c r="AB532" i="25"/>
  <c r="AN576" i="25"/>
  <c r="J584" i="25"/>
  <c r="AB687" i="25"/>
  <c r="P709" i="25"/>
  <c r="AS717" i="25"/>
  <c r="AT717" i="25" s="1"/>
  <c r="AN728" i="25"/>
  <c r="AN244" i="25"/>
  <c r="AH257" i="25"/>
  <c r="P261" i="25"/>
  <c r="V268" i="25"/>
  <c r="J278" i="25"/>
  <c r="AB287" i="25"/>
  <c r="V288" i="25"/>
  <c r="AH292" i="25"/>
  <c r="AB312" i="25"/>
  <c r="AB318" i="25"/>
  <c r="AN327" i="25"/>
  <c r="V333" i="25"/>
  <c r="AN337" i="25"/>
  <c r="AH338" i="25"/>
  <c r="AB339" i="25"/>
  <c r="AN364" i="25"/>
  <c r="AB384" i="25"/>
  <c r="AH388" i="25"/>
  <c r="AH389" i="25"/>
  <c r="V391" i="25"/>
  <c r="J394" i="25"/>
  <c r="AN464" i="25"/>
  <c r="AH473" i="25"/>
  <c r="AN485" i="25"/>
  <c r="AB489" i="25"/>
  <c r="J501" i="25"/>
  <c r="J502" i="25"/>
  <c r="V514" i="25"/>
  <c r="AN517" i="25"/>
  <c r="P520" i="25"/>
  <c r="AB526" i="25"/>
  <c r="AN529" i="25"/>
  <c r="P539" i="25"/>
  <c r="J561" i="25"/>
  <c r="AN563" i="25"/>
  <c r="V580" i="25"/>
  <c r="AN583" i="25"/>
  <c r="J602" i="25"/>
  <c r="V608" i="25"/>
  <c r="AN636" i="25"/>
  <c r="AN641" i="25"/>
  <c r="AN652" i="25"/>
  <c r="AN698" i="25"/>
  <c r="AB700" i="25"/>
  <c r="V701" i="25"/>
  <c r="AN710" i="25"/>
  <c r="AB712" i="25"/>
  <c r="V713" i="25"/>
  <c r="J715" i="25"/>
  <c r="AB721" i="25"/>
  <c r="AN725" i="25"/>
  <c r="AS727" i="25"/>
  <c r="AQ727" i="25"/>
  <c r="AN750" i="25"/>
  <c r="AB752" i="25"/>
  <c r="P767" i="25"/>
  <c r="J768" i="25"/>
  <c r="AU768" i="25" s="1"/>
  <c r="AH770" i="25"/>
  <c r="AH775" i="25"/>
  <c r="AT809" i="25"/>
  <c r="AN815" i="25"/>
  <c r="V823" i="25"/>
  <c r="AN519" i="25"/>
  <c r="AS526" i="25"/>
  <c r="AQ526" i="25"/>
  <c r="V80" i="25"/>
  <c r="AH130" i="25"/>
  <c r="P134" i="25"/>
  <c r="J137" i="25"/>
  <c r="P153" i="25"/>
  <c r="AB160" i="25"/>
  <c r="AN169" i="25"/>
  <c r="AB174" i="25"/>
  <c r="AB182" i="25"/>
  <c r="P184" i="25"/>
  <c r="J187" i="25"/>
  <c r="AN206" i="25"/>
  <c r="AV211" i="25"/>
  <c r="V214" i="25"/>
  <c r="J224" i="25"/>
  <c r="AQ266" i="25"/>
  <c r="AS266" i="25"/>
  <c r="AH376" i="25"/>
  <c r="AB377" i="25"/>
  <c r="J406" i="25"/>
  <c r="P418" i="25"/>
  <c r="P433" i="25"/>
  <c r="P449" i="25"/>
  <c r="AN451" i="25"/>
  <c r="AB453" i="25"/>
  <c r="V464" i="25"/>
  <c r="J537" i="25"/>
  <c r="AU537" i="25" s="1"/>
  <c r="AH559" i="25"/>
  <c r="AB560" i="25"/>
  <c r="V563" i="25"/>
  <c r="AQ578" i="25"/>
  <c r="AS578" i="25"/>
  <c r="AT578" i="25" s="1"/>
  <c r="AQ588" i="25"/>
  <c r="J655" i="25"/>
  <c r="AN657" i="25"/>
  <c r="AH671" i="25"/>
  <c r="AH694" i="25"/>
  <c r="AQ731" i="25"/>
  <c r="AT731" i="25" s="1"/>
  <c r="J746" i="25"/>
  <c r="AB747" i="25"/>
  <c r="AH766" i="25"/>
  <c r="J786" i="25"/>
  <c r="AN807" i="25"/>
  <c r="AN10" i="25"/>
  <c r="V14" i="25"/>
  <c r="AN23" i="25"/>
  <c r="AH25" i="25"/>
  <c r="AH27" i="25"/>
  <c r="P39" i="25"/>
  <c r="V41" i="25"/>
  <c r="AB49" i="25"/>
  <c r="J53" i="25"/>
  <c r="J61" i="25"/>
  <c r="AS75" i="25"/>
  <c r="AT75" i="25" s="1"/>
  <c r="P82" i="25"/>
  <c r="J84" i="25"/>
  <c r="AN111" i="25"/>
  <c r="AH113" i="25"/>
  <c r="AH123" i="25"/>
  <c r="P125" i="25"/>
  <c r="AH131" i="25"/>
  <c r="J138" i="25"/>
  <c r="AH149" i="25"/>
  <c r="P155" i="25"/>
  <c r="J157" i="25"/>
  <c r="AH159" i="25"/>
  <c r="P162" i="25"/>
  <c r="AN171" i="25"/>
  <c r="AH173" i="25"/>
  <c r="AN181" i="25"/>
  <c r="P186" i="25"/>
  <c r="AN198" i="25"/>
  <c r="P274" i="25"/>
  <c r="AB279" i="25"/>
  <c r="P287" i="25"/>
  <c r="V371" i="25"/>
  <c r="J374" i="25"/>
  <c r="AB402" i="25"/>
  <c r="P419" i="25"/>
  <c r="AB422" i="25"/>
  <c r="AN428" i="25"/>
  <c r="AB562" i="25"/>
  <c r="AH658" i="25"/>
  <c r="AN723" i="25"/>
  <c r="V751" i="25"/>
  <c r="V572" i="25"/>
  <c r="V238" i="25"/>
  <c r="J240" i="25"/>
  <c r="AB244" i="25"/>
  <c r="AB250" i="25"/>
  <c r="AN254" i="25"/>
  <c r="V273" i="25"/>
  <c r="V310" i="25"/>
  <c r="AN335" i="25"/>
  <c r="V358" i="25"/>
  <c r="J360" i="25"/>
  <c r="AB364" i="25"/>
  <c r="AB370" i="25"/>
  <c r="V382" i="25"/>
  <c r="AH394" i="25"/>
  <c r="V397" i="25"/>
  <c r="J399" i="25"/>
  <c r="AS569" i="25"/>
  <c r="AQ569" i="25"/>
  <c r="AS718" i="25"/>
  <c r="AT718" i="25" s="1"/>
  <c r="P731" i="25"/>
  <c r="P678" i="25"/>
  <c r="AS17" i="25"/>
  <c r="AT17" i="25" s="1"/>
  <c r="P21" i="25"/>
  <c r="J23" i="25"/>
  <c r="AN26" i="25"/>
  <c r="P34" i="25"/>
  <c r="V36" i="25"/>
  <c r="P37" i="25"/>
  <c r="AS46" i="25"/>
  <c r="AT46" i="25" s="1"/>
  <c r="V51" i="25"/>
  <c r="J55" i="25"/>
  <c r="V59" i="25"/>
  <c r="AS76" i="25"/>
  <c r="AT76" i="25" s="1"/>
  <c r="P84" i="25"/>
  <c r="V109" i="25"/>
  <c r="J112" i="25"/>
  <c r="AB116" i="25"/>
  <c r="V118" i="25"/>
  <c r="AH132" i="25"/>
  <c r="AS147" i="25"/>
  <c r="AT147" i="25" s="1"/>
  <c r="J164" i="25"/>
  <c r="V168" i="25"/>
  <c r="P169" i="25"/>
  <c r="J171" i="25"/>
  <c r="V177" i="25"/>
  <c r="AN199" i="25"/>
  <c r="V203" i="25"/>
  <c r="AH208" i="25"/>
  <c r="AH221" i="25"/>
  <c r="AB222" i="25"/>
  <c r="V223" i="25"/>
  <c r="AN228" i="25"/>
  <c r="AB237" i="25"/>
  <c r="J241" i="25"/>
  <c r="V245" i="25"/>
  <c r="V251" i="25"/>
  <c r="AN255" i="25"/>
  <c r="P267" i="25"/>
  <c r="J269" i="25"/>
  <c r="V274" i="25"/>
  <c r="AH279" i="25"/>
  <c r="AN300" i="25"/>
  <c r="AB338" i="25"/>
  <c r="P340" i="25"/>
  <c r="AN354" i="25"/>
  <c r="V359" i="25"/>
  <c r="AH363" i="25"/>
  <c r="AB381" i="25"/>
  <c r="P391" i="25"/>
  <c r="AH395" i="25"/>
  <c r="AH402" i="25"/>
  <c r="P451" i="25"/>
  <c r="P482" i="25"/>
  <c r="AH485" i="25"/>
  <c r="AB487" i="25"/>
  <c r="V498" i="25"/>
  <c r="V526" i="25"/>
  <c r="AN527" i="25"/>
  <c r="P532" i="25"/>
  <c r="AN534" i="25"/>
  <c r="V536" i="25"/>
  <c r="AN539" i="25"/>
  <c r="AB553" i="25"/>
  <c r="AB574" i="25"/>
  <c r="P578" i="25"/>
  <c r="V597" i="25"/>
  <c r="J600" i="25"/>
  <c r="AN601" i="25"/>
  <c r="AB604" i="25"/>
  <c r="AB606" i="25"/>
  <c r="J609" i="25"/>
  <c r="P616" i="25"/>
  <c r="AH620" i="25"/>
  <c r="AB622" i="25"/>
  <c r="J638" i="25"/>
  <c r="AB666" i="25"/>
  <c r="P722" i="25"/>
  <c r="AQ749" i="25"/>
  <c r="AS749" i="25"/>
  <c r="J429" i="25"/>
  <c r="V435" i="25"/>
  <c r="V441" i="25"/>
  <c r="V442" i="25"/>
  <c r="V449" i="25"/>
  <c r="AN459" i="25"/>
  <c r="P464" i="25"/>
  <c r="AH490" i="25"/>
  <c r="AN497" i="25"/>
  <c r="J528" i="25"/>
  <c r="AB531" i="25"/>
  <c r="AN541" i="25"/>
  <c r="AH542" i="25"/>
  <c r="P585" i="25"/>
  <c r="AH589" i="25"/>
  <c r="P602" i="25"/>
  <c r="V610" i="25"/>
  <c r="AH615" i="25"/>
  <c r="AH624" i="25"/>
  <c r="J641" i="25"/>
  <c r="V646" i="25"/>
  <c r="AN670" i="25"/>
  <c r="AN671" i="25"/>
  <c r="P675" i="25"/>
  <c r="AB677" i="25"/>
  <c r="V678" i="25"/>
  <c r="P680" i="25"/>
  <c r="J710" i="25"/>
  <c r="AH720" i="25"/>
  <c r="P751" i="25"/>
  <c r="AB767" i="25"/>
  <c r="V779" i="25"/>
  <c r="AN782" i="25"/>
  <c r="AB796" i="25"/>
  <c r="AT805" i="25"/>
  <c r="V809" i="25"/>
  <c r="V814" i="25"/>
  <c r="V826" i="25"/>
  <c r="J198" i="25"/>
  <c r="P204" i="25"/>
  <c r="AB209" i="25"/>
  <c r="V210" i="25"/>
  <c r="V215" i="25"/>
  <c r="V216" i="25"/>
  <c r="AH227" i="25"/>
  <c r="AV239" i="25"/>
  <c r="P245" i="25"/>
  <c r="AB249" i="25"/>
  <c r="P251" i="25"/>
  <c r="AV252" i="25"/>
  <c r="AN253" i="25"/>
  <c r="AB284" i="25"/>
  <c r="AN288" i="25"/>
  <c r="J352" i="25"/>
  <c r="V362" i="25"/>
  <c r="J381" i="25"/>
  <c r="J389" i="25"/>
  <c r="AB392" i="25"/>
  <c r="P402" i="25"/>
  <c r="AH407" i="25"/>
  <c r="AH419" i="25"/>
  <c r="AB435" i="25"/>
  <c r="AH441" i="25"/>
  <c r="P444" i="25"/>
  <c r="J458" i="25"/>
  <c r="AN461" i="25"/>
  <c r="AH462" i="25"/>
  <c r="P473" i="25"/>
  <c r="V478" i="25"/>
  <c r="P495" i="25"/>
  <c r="AH500" i="25"/>
  <c r="V503" i="25"/>
  <c r="V504" i="25"/>
  <c r="V517" i="25"/>
  <c r="V528" i="25"/>
  <c r="AT530" i="25"/>
  <c r="J541" i="25"/>
  <c r="V550" i="25"/>
  <c r="P552" i="25"/>
  <c r="AN554" i="25"/>
  <c r="AN555" i="25"/>
  <c r="P570" i="25"/>
  <c r="AB576" i="25"/>
  <c r="V585" i="25"/>
  <c r="AN589" i="25"/>
  <c r="J598" i="25"/>
  <c r="AH599" i="25"/>
  <c r="V603" i="25"/>
  <c r="AH609" i="25"/>
  <c r="V620" i="25"/>
  <c r="AH633" i="25"/>
  <c r="AB639" i="25"/>
  <c r="V640" i="25"/>
  <c r="J652" i="25"/>
  <c r="V680" i="25"/>
  <c r="AH713" i="25"/>
  <c r="AN721" i="25"/>
  <c r="P724" i="25"/>
  <c r="J725" i="25"/>
  <c r="AH726" i="25"/>
  <c r="AB731" i="25"/>
  <c r="AH767" i="25"/>
  <c r="P404" i="25"/>
  <c r="P417" i="25"/>
  <c r="J423" i="25"/>
  <c r="J431" i="25"/>
  <c r="AH435" i="25"/>
  <c r="AB464" i="25"/>
  <c r="V466" i="25"/>
  <c r="J490" i="25"/>
  <c r="P498" i="25"/>
  <c r="J615" i="25"/>
  <c r="AH714" i="25"/>
  <c r="J823" i="25"/>
  <c r="AV447" i="25"/>
  <c r="AN448" i="25"/>
  <c r="AH492" i="25"/>
  <c r="V495" i="25"/>
  <c r="J527" i="25"/>
  <c r="AB534" i="25"/>
  <c r="AS536" i="25"/>
  <c r="AT536" i="25" s="1"/>
  <c r="AN548" i="25"/>
  <c r="J554" i="25"/>
  <c r="AQ564" i="25"/>
  <c r="AT564" i="25" s="1"/>
  <c r="AQ572" i="25"/>
  <c r="AT572" i="25" s="1"/>
  <c r="AB578" i="25"/>
  <c r="V579" i="25"/>
  <c r="AS581" i="25"/>
  <c r="AT581" i="25" s="1"/>
  <c r="P598" i="25"/>
  <c r="J599" i="25"/>
  <c r="AN600" i="25"/>
  <c r="AB603" i="25"/>
  <c r="V606" i="25"/>
  <c r="P631" i="25"/>
  <c r="AH639" i="25"/>
  <c r="AN645" i="25"/>
  <c r="AB657" i="25"/>
  <c r="V658" i="25"/>
  <c r="P659" i="25"/>
  <c r="P671" i="25"/>
  <c r="AS673" i="25"/>
  <c r="AB690" i="25"/>
  <c r="J728" i="25"/>
  <c r="AN730" i="25"/>
  <c r="J777" i="25"/>
  <c r="J783" i="25"/>
  <c r="AN813" i="25"/>
  <c r="AT819" i="25"/>
  <c r="AN825" i="25"/>
  <c r="J78" i="25"/>
  <c r="AV275" i="25"/>
  <c r="AV281" i="25"/>
  <c r="M291" i="25"/>
  <c r="P291" i="25" s="1"/>
  <c r="AQ554" i="25"/>
  <c r="AS554" i="25"/>
  <c r="AA38" i="25"/>
  <c r="AO38" i="25"/>
  <c r="AQ38" i="25" s="1"/>
  <c r="V74" i="25"/>
  <c r="AN164" i="25"/>
  <c r="AH166" i="25"/>
  <c r="AN58" i="25"/>
  <c r="AQ681" i="25"/>
  <c r="AS681" i="25"/>
  <c r="V102" i="25"/>
  <c r="J106" i="25"/>
  <c r="AB109" i="25"/>
  <c r="J144" i="25"/>
  <c r="AQ174" i="25"/>
  <c r="AT174" i="25" s="1"/>
  <c r="AQ218" i="25"/>
  <c r="AS218" i="25"/>
  <c r="AQ264" i="25"/>
  <c r="AT264" i="25" s="1"/>
  <c r="AQ330" i="25"/>
  <c r="AT330" i="25" s="1"/>
  <c r="AS665" i="25"/>
  <c r="AQ665" i="25"/>
  <c r="V96" i="25"/>
  <c r="AQ138" i="25"/>
  <c r="AT138" i="25" s="1"/>
  <c r="V171" i="25"/>
  <c r="J251" i="25"/>
  <c r="AN504" i="25"/>
  <c r="AB508" i="25"/>
  <c r="AS729" i="25"/>
  <c r="AQ729" i="25"/>
  <c r="J52" i="25"/>
  <c r="J99" i="25"/>
  <c r="AN100" i="25"/>
  <c r="AB135" i="25"/>
  <c r="J168" i="25"/>
  <c r="P205" i="25"/>
  <c r="V250" i="25"/>
  <c r="AB305" i="25"/>
  <c r="P319" i="25"/>
  <c r="V573" i="25"/>
  <c r="AB652" i="25"/>
  <c r="AQ655" i="25"/>
  <c r="AT655" i="25" s="1"/>
  <c r="AN716" i="25"/>
  <c r="AB723" i="25"/>
  <c r="J302" i="25"/>
  <c r="V352" i="25"/>
  <c r="AH355" i="25"/>
  <c r="AQ446" i="25"/>
  <c r="AS446" i="25"/>
  <c r="Y37" i="25"/>
  <c r="AO37" i="25"/>
  <c r="AS37" i="25" s="1"/>
  <c r="Y38" i="25"/>
  <c r="AB38" i="25" s="1"/>
  <c r="AS78" i="25"/>
  <c r="AQ78" i="25"/>
  <c r="P163" i="25"/>
  <c r="P192" i="25"/>
  <c r="AS286" i="25"/>
  <c r="AT286" i="25" s="1"/>
  <c r="AS304" i="25"/>
  <c r="AT304" i="25" s="1"/>
  <c r="AV304" i="25" s="1"/>
  <c r="AS375" i="25"/>
  <c r="AQ375" i="25"/>
  <c r="P708" i="25"/>
  <c r="P116" i="25"/>
  <c r="V183" i="25"/>
  <c r="P185" i="25"/>
  <c r="AQ187" i="25"/>
  <c r="AT187" i="25" s="1"/>
  <c r="AN222" i="25"/>
  <c r="AH277" i="25"/>
  <c r="P117" i="25"/>
  <c r="J119" i="25"/>
  <c r="J149" i="25"/>
  <c r="AS159" i="25"/>
  <c r="AT159" i="25" s="1"/>
  <c r="AS180" i="25"/>
  <c r="AT180" i="25" s="1"/>
  <c r="AQ216" i="25"/>
  <c r="AS216" i="25"/>
  <c r="J287" i="25"/>
  <c r="AQ337" i="25"/>
  <c r="AT337" i="25" s="1"/>
  <c r="AS426" i="25"/>
  <c r="AT426" i="25" s="1"/>
  <c r="AV426" i="25" s="1"/>
  <c r="AH59" i="25"/>
  <c r="AS111" i="25"/>
  <c r="AT111" i="25" s="1"/>
  <c r="AN112" i="25"/>
  <c r="P118" i="25"/>
  <c r="AQ126" i="25"/>
  <c r="AT126" i="25" s="1"/>
  <c r="AN174" i="25"/>
  <c r="AN264" i="25"/>
  <c r="AH271" i="25"/>
  <c r="AQ276" i="25"/>
  <c r="AS276" i="25"/>
  <c r="J344" i="25"/>
  <c r="AQ344" i="25"/>
  <c r="AT344" i="25" s="1"/>
  <c r="AS680" i="25"/>
  <c r="AT680" i="25" s="1"/>
  <c r="V379" i="25"/>
  <c r="AQ382" i="25"/>
  <c r="AS382" i="25"/>
  <c r="AH461" i="25"/>
  <c r="AO40" i="25"/>
  <c r="AS40" i="25" s="1"/>
  <c r="AA40" i="25"/>
  <c r="Y40" i="25"/>
  <c r="AS227" i="25"/>
  <c r="AQ227" i="25"/>
  <c r="AQ384" i="25"/>
  <c r="AS384" i="25"/>
  <c r="AA26" i="25"/>
  <c r="AO26" i="25"/>
  <c r="AS26" i="25" s="1"/>
  <c r="AV57" i="25"/>
  <c r="AB62" i="25"/>
  <c r="AN144" i="25"/>
  <c r="J173" i="25"/>
  <c r="V262" i="25"/>
  <c r="P268" i="25"/>
  <c r="P514" i="25"/>
  <c r="AQ521" i="25"/>
  <c r="AS521" i="25"/>
  <c r="J532" i="25"/>
  <c r="AS582" i="25"/>
  <c r="AQ582" i="25"/>
  <c r="AB667" i="25"/>
  <c r="P45" i="25"/>
  <c r="J76" i="25"/>
  <c r="AH79" i="25"/>
  <c r="P83" i="25"/>
  <c r="AH135" i="25"/>
  <c r="AH165" i="25"/>
  <c r="AB203" i="25"/>
  <c r="AQ241" i="25"/>
  <c r="AS241" i="25"/>
  <c r="AT241" i="25" s="1"/>
  <c r="AN291" i="25"/>
  <c r="J300" i="25"/>
  <c r="J303" i="25"/>
  <c r="AQ315" i="25"/>
  <c r="AS315" i="25"/>
  <c r="P359" i="25"/>
  <c r="P371" i="25"/>
  <c r="AN374" i="25"/>
  <c r="AH642" i="25"/>
  <c r="AH709" i="25"/>
  <c r="AB710" i="25"/>
  <c r="AH449" i="25"/>
  <c r="V451" i="25"/>
  <c r="AS460" i="25"/>
  <c r="AQ460" i="25"/>
  <c r="V501" i="25"/>
  <c r="AH539" i="25"/>
  <c r="V589" i="25"/>
  <c r="J632" i="25"/>
  <c r="AH638" i="25"/>
  <c r="AB645" i="25"/>
  <c r="I698" i="25"/>
  <c r="G698" i="25"/>
  <c r="J815" i="25"/>
  <c r="AH817" i="25"/>
  <c r="AB818" i="25"/>
  <c r="J821" i="25"/>
  <c r="AT821" i="25"/>
  <c r="AQ87" i="25"/>
  <c r="AT87" i="25" s="1"/>
  <c r="AH101" i="25"/>
  <c r="AN113" i="25"/>
  <c r="AN123" i="25"/>
  <c r="AN128" i="25"/>
  <c r="AQ134" i="25"/>
  <c r="AT134" i="25" s="1"/>
  <c r="AB224" i="25"/>
  <c r="AB238" i="25"/>
  <c r="P257" i="25"/>
  <c r="AH261" i="25"/>
  <c r="AH266" i="25"/>
  <c r="AB285" i="25"/>
  <c r="V286" i="25"/>
  <c r="AH351" i="25"/>
  <c r="AH357" i="25"/>
  <c r="AQ404" i="25"/>
  <c r="AT404" i="25" s="1"/>
  <c r="AN462" i="25"/>
  <c r="AN490" i="25"/>
  <c r="P583" i="25"/>
  <c r="AQ584" i="25"/>
  <c r="AS584" i="25"/>
  <c r="J651" i="25"/>
  <c r="AT726" i="25"/>
  <c r="AN817" i="25"/>
  <c r="AH818" i="25"/>
  <c r="P11" i="25"/>
  <c r="P22" i="25"/>
  <c r="AH28" i="25"/>
  <c r="J33" i="25"/>
  <c r="J34" i="25"/>
  <c r="J37" i="25"/>
  <c r="J38" i="25"/>
  <c r="J40" i="25"/>
  <c r="AS47" i="25"/>
  <c r="AT47" i="25" s="1"/>
  <c r="AV47" i="25" s="1"/>
  <c r="AN48" i="25"/>
  <c r="AH50" i="25"/>
  <c r="V52" i="25"/>
  <c r="P53" i="25"/>
  <c r="AS54" i="25"/>
  <c r="AT54" i="25" s="1"/>
  <c r="AN55" i="25"/>
  <c r="AV66" i="25"/>
  <c r="V70" i="25"/>
  <c r="AS72" i="25"/>
  <c r="AT72" i="25" s="1"/>
  <c r="AB76" i="25"/>
  <c r="J80" i="25"/>
  <c r="AH82" i="25"/>
  <c r="V85" i="25"/>
  <c r="AN88" i="25"/>
  <c r="AN89" i="25"/>
  <c r="AN90" i="25"/>
  <c r="AN95" i="25"/>
  <c r="AN96" i="25"/>
  <c r="V99" i="25"/>
  <c r="P100" i="25"/>
  <c r="AS100" i="25"/>
  <c r="AT100" i="25" s="1"/>
  <c r="AB187" i="25"/>
  <c r="AN190" i="25"/>
  <c r="AH192" i="25"/>
  <c r="P197" i="25"/>
  <c r="AH199" i="25"/>
  <c r="V201" i="25"/>
  <c r="V207" i="25"/>
  <c r="AN219" i="25"/>
  <c r="V221" i="25"/>
  <c r="AH224" i="25"/>
  <c r="AB225" i="25"/>
  <c r="AH238" i="25"/>
  <c r="V240" i="25"/>
  <c r="AH249" i="25"/>
  <c r="AH250" i="25"/>
  <c r="AH255" i="25"/>
  <c r="P258" i="25"/>
  <c r="AH263" i="25"/>
  <c r="V269" i="25"/>
  <c r="J271" i="25"/>
  <c r="AQ271" i="25"/>
  <c r="AT271" i="25" s="1"/>
  <c r="AN272" i="25"/>
  <c r="AQ288" i="25"/>
  <c r="AT288" i="25" s="1"/>
  <c r="P292" i="25"/>
  <c r="AQ294" i="25"/>
  <c r="AS294" i="25"/>
  <c r="AH318" i="25"/>
  <c r="AH329" i="25"/>
  <c r="AB337" i="25"/>
  <c r="AH342" i="25"/>
  <c r="AQ350" i="25"/>
  <c r="AT350" i="25" s="1"/>
  <c r="AV350" i="25" s="1"/>
  <c r="V373" i="25"/>
  <c r="V384" i="25"/>
  <c r="AB388" i="25"/>
  <c r="J392" i="25"/>
  <c r="AN417" i="25"/>
  <c r="AB431" i="25"/>
  <c r="V432" i="25"/>
  <c r="AN483" i="25"/>
  <c r="P489" i="25"/>
  <c r="AB492" i="25"/>
  <c r="V496" i="25"/>
  <c r="J506" i="25"/>
  <c r="AQ512" i="25"/>
  <c r="AQ579" i="25"/>
  <c r="AT579" i="25" s="1"/>
  <c r="AB590" i="25"/>
  <c r="J618" i="25"/>
  <c r="AN619" i="25"/>
  <c r="AS633" i="25"/>
  <c r="AT633" i="25" s="1"/>
  <c r="AN644" i="25"/>
  <c r="V698" i="25"/>
  <c r="J714" i="25"/>
  <c r="AN715" i="25"/>
  <c r="J748" i="25"/>
  <c r="AB809" i="25"/>
  <c r="P821" i="25"/>
  <c r="V117" i="25"/>
  <c r="P138" i="25"/>
  <c r="V148" i="25"/>
  <c r="AN153" i="25"/>
  <c r="AB157" i="25"/>
  <c r="V225" i="25"/>
  <c r="AH254" i="25"/>
  <c r="P264" i="25"/>
  <c r="AV270" i="25"/>
  <c r="AH341" i="25"/>
  <c r="AB400" i="25"/>
  <c r="P414" i="25"/>
  <c r="V418" i="25"/>
  <c r="AS475" i="25"/>
  <c r="AQ475" i="25"/>
  <c r="AS632" i="25"/>
  <c r="AQ632" i="25"/>
  <c r="J54" i="25"/>
  <c r="AB173" i="25"/>
  <c r="AN184" i="25"/>
  <c r="AH186" i="25"/>
  <c r="AB195" i="25"/>
  <c r="AQ204" i="25"/>
  <c r="AT204" i="25" s="1"/>
  <c r="AQ223" i="25"/>
  <c r="AT223" i="25" s="1"/>
  <c r="V227" i="25"/>
  <c r="J323" i="25"/>
  <c r="AQ341" i="25"/>
  <c r="AT341" i="25" s="1"/>
  <c r="AS370" i="25"/>
  <c r="AQ370" i="25"/>
  <c r="P399" i="25"/>
  <c r="AS399" i="25"/>
  <c r="AT399" i="25" s="1"/>
  <c r="AH465" i="25"/>
  <c r="V562" i="25"/>
  <c r="AB640" i="25"/>
  <c r="AN740" i="25"/>
  <c r="AN15" i="25"/>
  <c r="AN18" i="25"/>
  <c r="AH19" i="25"/>
  <c r="V23" i="25"/>
  <c r="P135" i="25"/>
  <c r="AS141" i="25"/>
  <c r="AT141" i="25" s="1"/>
  <c r="AS177" i="25"/>
  <c r="AT177" i="25" s="1"/>
  <c r="J183" i="25"/>
  <c r="V202" i="25"/>
  <c r="AN214" i="25"/>
  <c r="P223" i="25"/>
  <c r="AB240" i="25"/>
  <c r="J310" i="25"/>
  <c r="P448" i="25"/>
  <c r="J450" i="25"/>
  <c r="J550" i="25"/>
  <c r="AS574" i="25"/>
  <c r="AQ574" i="25"/>
  <c r="V691" i="25"/>
  <c r="P692" i="25"/>
  <c r="AB770" i="25"/>
  <c r="P817" i="25"/>
  <c r="AB23" i="25"/>
  <c r="V25" i="25"/>
  <c r="P27" i="25"/>
  <c r="V37" i="25"/>
  <c r="V38" i="25"/>
  <c r="AH99" i="25"/>
  <c r="AB100" i="25"/>
  <c r="AN105" i="25"/>
  <c r="P109" i="25"/>
  <c r="P115" i="25"/>
  <c r="J116" i="25"/>
  <c r="AH126" i="25"/>
  <c r="V128" i="25"/>
  <c r="AQ131" i="25"/>
  <c r="AT131" i="25" s="1"/>
  <c r="V135" i="25"/>
  <c r="P136" i="25"/>
  <c r="AQ137" i="25"/>
  <c r="AT137" i="25" s="1"/>
  <c r="AB139" i="25"/>
  <c r="V146" i="25"/>
  <c r="P147" i="25"/>
  <c r="J148" i="25"/>
  <c r="AB152" i="25"/>
  <c r="V153" i="25"/>
  <c r="V154" i="25"/>
  <c r="P161" i="25"/>
  <c r="J162" i="25"/>
  <c r="AH164" i="25"/>
  <c r="AH168" i="25"/>
  <c r="AQ171" i="25"/>
  <c r="AT171" i="25" s="1"/>
  <c r="P176" i="25"/>
  <c r="J178" i="25"/>
  <c r="V182" i="25"/>
  <c r="J185" i="25"/>
  <c r="P190" i="25"/>
  <c r="J192" i="25"/>
  <c r="P198" i="25"/>
  <c r="AH201" i="25"/>
  <c r="J205" i="25"/>
  <c r="AQ210" i="25"/>
  <c r="AT210" i="25" s="1"/>
  <c r="J214" i="25"/>
  <c r="AQ238" i="25"/>
  <c r="AS238" i="25"/>
  <c r="AN268" i="25"/>
  <c r="V283" i="25"/>
  <c r="AN286" i="25"/>
  <c r="AN302" i="25"/>
  <c r="AN303" i="25"/>
  <c r="S305" i="25"/>
  <c r="AS306" i="25"/>
  <c r="AT306" i="25" s="1"/>
  <c r="AN313" i="25"/>
  <c r="P327" i="25"/>
  <c r="J329" i="25"/>
  <c r="P377" i="25"/>
  <c r="J379" i="25"/>
  <c r="AN407" i="25"/>
  <c r="P411" i="25"/>
  <c r="J412" i="25"/>
  <c r="AN431" i="25"/>
  <c r="AN466" i="25"/>
  <c r="AB468" i="25"/>
  <c r="AN473" i="25"/>
  <c r="AH487" i="25"/>
  <c r="J509" i="25"/>
  <c r="AH511" i="25"/>
  <c r="AT535" i="25"/>
  <c r="AN542" i="25"/>
  <c r="P550" i="25"/>
  <c r="AH553" i="25"/>
  <c r="AS611" i="25"/>
  <c r="AQ611" i="25"/>
  <c r="AN655" i="25"/>
  <c r="P658" i="25"/>
  <c r="J679" i="25"/>
  <c r="AN680" i="25"/>
  <c r="V682" i="25"/>
  <c r="AS684" i="25"/>
  <c r="AH686" i="25"/>
  <c r="V766" i="25"/>
  <c r="AS772" i="25"/>
  <c r="AT772" i="25" s="1"/>
  <c r="AH61" i="25"/>
  <c r="AH803" i="25"/>
  <c r="AE828" i="25"/>
  <c r="AH16" i="25"/>
  <c r="P24" i="25"/>
  <c r="J26" i="25"/>
  <c r="P35" i="25"/>
  <c r="AS43" i="25"/>
  <c r="V53" i="25"/>
  <c r="P60" i="25"/>
  <c r="AN62" i="25"/>
  <c r="V165" i="25"/>
  <c r="AB24" i="25"/>
  <c r="V26" i="25"/>
  <c r="AB33" i="25"/>
  <c r="AH78" i="25"/>
  <c r="AB79" i="25"/>
  <c r="AN85" i="25"/>
  <c r="AH86" i="25"/>
  <c r="AH93" i="25"/>
  <c r="V95" i="25"/>
  <c r="AN98" i="25"/>
  <c r="AH121" i="25"/>
  <c r="AN138" i="25"/>
  <c r="V147" i="25"/>
  <c r="AB153" i="25"/>
  <c r="V155" i="25"/>
  <c r="P157" i="25"/>
  <c r="J163" i="25"/>
  <c r="AH181" i="25"/>
  <c r="J186" i="25"/>
  <c r="V189" i="25"/>
  <c r="AN195" i="25"/>
  <c r="AB197" i="25"/>
  <c r="V198" i="25"/>
  <c r="V204" i="25"/>
  <c r="J206" i="25"/>
  <c r="P210" i="25"/>
  <c r="P214" i="25"/>
  <c r="J215" i="25"/>
  <c r="AH258" i="25"/>
  <c r="AN269" i="25"/>
  <c r="U305" i="25"/>
  <c r="J313" i="25"/>
  <c r="AB376" i="25"/>
  <c r="AH391" i="25"/>
  <c r="AN432" i="25"/>
  <c r="J465" i="25"/>
  <c r="AN502" i="25"/>
  <c r="J531" i="25"/>
  <c r="J542" i="25"/>
  <c r="AQ552" i="25"/>
  <c r="AS552" i="25"/>
  <c r="AS575" i="25"/>
  <c r="AQ575" i="25"/>
  <c r="AS612" i="25"/>
  <c r="AQ612" i="25"/>
  <c r="J660" i="25"/>
  <c r="J680" i="25"/>
  <c r="V683" i="25"/>
  <c r="AB765" i="25"/>
  <c r="AN780" i="25"/>
  <c r="AB782" i="25"/>
  <c r="V783" i="25"/>
  <c r="J292" i="25"/>
  <c r="AN315" i="25"/>
  <c r="AB332" i="25"/>
  <c r="V335" i="25"/>
  <c r="V339" i="25"/>
  <c r="P341" i="25"/>
  <c r="AB344" i="25"/>
  <c r="AN351" i="25"/>
  <c r="J363" i="25"/>
  <c r="AS363" i="25"/>
  <c r="AQ363" i="25"/>
  <c r="V381" i="25"/>
  <c r="P382" i="25"/>
  <c r="AN384" i="25"/>
  <c r="J388" i="25"/>
  <c r="J395" i="25"/>
  <c r="AH397" i="25"/>
  <c r="AN412" i="25"/>
  <c r="V415" i="25"/>
  <c r="AN423" i="25"/>
  <c r="V444" i="25"/>
  <c r="P490" i="25"/>
  <c r="J524" i="25"/>
  <c r="AH529" i="25"/>
  <c r="AS533" i="25"/>
  <c r="AQ533" i="25"/>
  <c r="AN586" i="25"/>
  <c r="AN587" i="25"/>
  <c r="V590" i="25"/>
  <c r="P591" i="25"/>
  <c r="V596" i="25"/>
  <c r="AB609" i="25"/>
  <c r="P611" i="25"/>
  <c r="P633" i="25"/>
  <c r="J642" i="25"/>
  <c r="AH645" i="25"/>
  <c r="AN651" i="25"/>
  <c r="P665" i="25"/>
  <c r="V675" i="25"/>
  <c r="AN687" i="25"/>
  <c r="V694" i="25"/>
  <c r="V707" i="25"/>
  <c r="AN745" i="25"/>
  <c r="AH771" i="25"/>
  <c r="AT773" i="25"/>
  <c r="AN774" i="25"/>
  <c r="P778" i="25"/>
  <c r="AB781" i="25"/>
  <c r="V782" i="25"/>
  <c r="P794" i="25"/>
  <c r="AN796" i="25"/>
  <c r="AH804" i="25"/>
  <c r="AN808" i="25"/>
  <c r="P811" i="25"/>
  <c r="J812" i="25"/>
  <c r="V815" i="25"/>
  <c r="AB825" i="25"/>
  <c r="J10" i="25"/>
  <c r="J30" i="25"/>
  <c r="AN32" i="25"/>
  <c r="P48" i="25"/>
  <c r="AB53" i="25"/>
  <c r="AV56" i="25"/>
  <c r="J62" i="25"/>
  <c r="AN63" i="25"/>
  <c r="AB71" i="25"/>
  <c r="P80" i="25"/>
  <c r="AN82" i="25"/>
  <c r="AH84" i="25"/>
  <c r="V87" i="25"/>
  <c r="J89" i="25"/>
  <c r="V93" i="25"/>
  <c r="J101" i="25"/>
  <c r="AN114" i="25"/>
  <c r="AB118" i="25"/>
  <c r="V120" i="25"/>
  <c r="AB125" i="25"/>
  <c r="J127" i="25"/>
  <c r="J128" i="25"/>
  <c r="AN130" i="25"/>
  <c r="AN140" i="25"/>
  <c r="V143" i="25"/>
  <c r="V150" i="25"/>
  <c r="AH156" i="25"/>
  <c r="V163" i="25"/>
  <c r="P168" i="25"/>
  <c r="AH170" i="25"/>
  <c r="J181" i="25"/>
  <c r="AB184" i="25"/>
  <c r="AH189" i="25"/>
  <c r="AB190" i="25"/>
  <c r="V193" i="25"/>
  <c r="AH204" i="25"/>
  <c r="AN207" i="25"/>
  <c r="AH209" i="25"/>
  <c r="AH240" i="25"/>
  <c r="AB241" i="25"/>
  <c r="V242" i="25"/>
  <c r="AH246" i="25"/>
  <c r="J250" i="25"/>
  <c r="J255" i="25"/>
  <c r="V258" i="25"/>
  <c r="AN263" i="25"/>
  <c r="P271" i="25"/>
  <c r="J272" i="25"/>
  <c r="AH274" i="25"/>
  <c r="P277" i="25"/>
  <c r="J284" i="25"/>
  <c r="AB291" i="25"/>
  <c r="V292" i="25"/>
  <c r="AH296" i="25"/>
  <c r="AB303" i="25"/>
  <c r="AH310" i="25"/>
  <c r="AH311" i="25"/>
  <c r="J326" i="25"/>
  <c r="AN332" i="25"/>
  <c r="AB340" i="25"/>
  <c r="AB345" i="25"/>
  <c r="P357" i="25"/>
  <c r="P364" i="25"/>
  <c r="AN379" i="25"/>
  <c r="P383" i="25"/>
  <c r="J384" i="25"/>
  <c r="V394" i="25"/>
  <c r="P395" i="25"/>
  <c r="AH404" i="25"/>
  <c r="J407" i="25"/>
  <c r="AH414" i="25"/>
  <c r="AH420" i="25"/>
  <c r="AB432" i="25"/>
  <c r="J453" i="25"/>
  <c r="AN453" i="25"/>
  <c r="AB462" i="25"/>
  <c r="J466" i="25"/>
  <c r="AB469" i="25"/>
  <c r="J473" i="25"/>
  <c r="V483" i="25"/>
  <c r="AH496" i="25"/>
  <c r="J500" i="25"/>
  <c r="AN501" i="25"/>
  <c r="J534" i="25"/>
  <c r="AQ538" i="25"/>
  <c r="AS538" i="25"/>
  <c r="AH550" i="25"/>
  <c r="AB558" i="25"/>
  <c r="V559" i="25"/>
  <c r="V560" i="25"/>
  <c r="AH565" i="25"/>
  <c r="AB567" i="25"/>
  <c r="AB573" i="25"/>
  <c r="V584" i="25"/>
  <c r="P586" i="25"/>
  <c r="AN594" i="25"/>
  <c r="P599" i="25"/>
  <c r="V604" i="25"/>
  <c r="P606" i="25"/>
  <c r="AN613" i="25"/>
  <c r="V618" i="25"/>
  <c r="V619" i="25"/>
  <c r="AB626" i="25"/>
  <c r="V633" i="25"/>
  <c r="AB637" i="25"/>
  <c r="AN639" i="25"/>
  <c r="AH640" i="25"/>
  <c r="P697" i="25"/>
  <c r="AH700" i="25"/>
  <c r="AN709" i="25"/>
  <c r="J713" i="25"/>
  <c r="AN713" i="25"/>
  <c r="AN718" i="25"/>
  <c r="P720" i="25"/>
  <c r="J721" i="25"/>
  <c r="V731" i="25"/>
  <c r="AH742" i="25"/>
  <c r="V753" i="25"/>
  <c r="AN781" i="25"/>
  <c r="J790" i="25"/>
  <c r="P796" i="25"/>
  <c r="J797" i="25"/>
  <c r="AB806" i="25"/>
  <c r="V807" i="25"/>
  <c r="AN809" i="25"/>
  <c r="AH810" i="25"/>
  <c r="AH13" i="25"/>
  <c r="AB14" i="25"/>
  <c r="V16" i="25"/>
  <c r="P29" i="25"/>
  <c r="AN33" i="25"/>
  <c r="AN34" i="25"/>
  <c r="AB41" i="25"/>
  <c r="V43" i="25"/>
  <c r="J45" i="25"/>
  <c r="AN46" i="25"/>
  <c r="AH52" i="25"/>
  <c r="AB54" i="25"/>
  <c r="P62" i="25"/>
  <c r="J63" i="25"/>
  <c r="P74" i="25"/>
  <c r="AB78" i="25"/>
  <c r="AH85" i="25"/>
  <c r="P88" i="25"/>
  <c r="J90" i="25"/>
  <c r="AB99" i="25"/>
  <c r="AN103" i="25"/>
  <c r="AB106" i="25"/>
  <c r="V107" i="25"/>
  <c r="P108" i="25"/>
  <c r="AH117" i="25"/>
  <c r="AB119" i="25"/>
  <c r="AN131" i="25"/>
  <c r="AN136" i="25"/>
  <c r="AB163" i="25"/>
  <c r="P165" i="25"/>
  <c r="J166" i="25"/>
  <c r="AH177" i="25"/>
  <c r="AB178" i="25"/>
  <c r="V179" i="25"/>
  <c r="AH183" i="25"/>
  <c r="AB185" i="25"/>
  <c r="V194" i="25"/>
  <c r="P201" i="25"/>
  <c r="J202" i="25"/>
  <c r="AN208" i="25"/>
  <c r="AN221" i="25"/>
  <c r="AH222" i="25"/>
  <c r="AH241" i="25"/>
  <c r="AN245" i="25"/>
  <c r="P249" i="25"/>
  <c r="P255" i="25"/>
  <c r="AB258" i="25"/>
  <c r="AN274" i="25"/>
  <c r="AN285" i="25"/>
  <c r="AH286" i="25"/>
  <c r="AB302" i="25"/>
  <c r="AN310" i="25"/>
  <c r="AB313" i="25"/>
  <c r="V314" i="25"/>
  <c r="AN326" i="25"/>
  <c r="AH335" i="25"/>
  <c r="V363" i="25"/>
  <c r="P389" i="25"/>
  <c r="V395" i="25"/>
  <c r="AN414" i="25"/>
  <c r="AH431" i="25"/>
  <c r="P465" i="25"/>
  <c r="P492" i="25"/>
  <c r="AN495" i="25"/>
  <c r="AN514" i="25"/>
  <c r="AH520" i="25"/>
  <c r="AN550" i="25"/>
  <c r="AB559" i="25"/>
  <c r="P562" i="25"/>
  <c r="AH566" i="25"/>
  <c r="AH578" i="25"/>
  <c r="AB579" i="25"/>
  <c r="P580" i="25"/>
  <c r="P587" i="25"/>
  <c r="J594" i="25"/>
  <c r="AB611" i="25"/>
  <c r="P612" i="25"/>
  <c r="P621" i="25"/>
  <c r="AN624" i="25"/>
  <c r="AS652" i="25"/>
  <c r="AQ652" i="25"/>
  <c r="P666" i="25"/>
  <c r="V672" i="25"/>
  <c r="J683" i="25"/>
  <c r="AT713" i="25"/>
  <c r="P721" i="25"/>
  <c r="P725" i="25"/>
  <c r="AN726" i="25"/>
  <c r="AT748" i="25"/>
  <c r="P769" i="25"/>
  <c r="AT771" i="25"/>
  <c r="AT775" i="25"/>
  <c r="AN776" i="25"/>
  <c r="AH777" i="25"/>
  <c r="AB778" i="25"/>
  <c r="AQ812" i="25"/>
  <c r="AS812" i="25"/>
  <c r="P30" i="25"/>
  <c r="J32" i="25"/>
  <c r="AN38" i="25"/>
  <c r="P50" i="25"/>
  <c r="AN51" i="25"/>
  <c r="V55" i="25"/>
  <c r="V61" i="25"/>
  <c r="AH71" i="25"/>
  <c r="AN76" i="25"/>
  <c r="AN84" i="25"/>
  <c r="AB87" i="25"/>
  <c r="P89" i="25"/>
  <c r="P96" i="25"/>
  <c r="P101" i="25"/>
  <c r="J102" i="25"/>
  <c r="J115" i="25"/>
  <c r="AH125" i="25"/>
  <c r="AB126" i="25"/>
  <c r="P128" i="25"/>
  <c r="AB138" i="25"/>
  <c r="AH148" i="25"/>
  <c r="AN157" i="25"/>
  <c r="AB159" i="25"/>
  <c r="AH162" i="25"/>
  <c r="AB172" i="25"/>
  <c r="AH191" i="25"/>
  <c r="AB193" i="25"/>
  <c r="V195" i="25"/>
  <c r="P207" i="25"/>
  <c r="J208" i="25"/>
  <c r="P225" i="25"/>
  <c r="AN227" i="25"/>
  <c r="AN246" i="25"/>
  <c r="V254" i="25"/>
  <c r="AB259" i="25"/>
  <c r="AH269" i="25"/>
  <c r="P272" i="25"/>
  <c r="V277" i="25"/>
  <c r="AH303" i="25"/>
  <c r="AH312" i="25"/>
  <c r="V330" i="25"/>
  <c r="J332" i="25"/>
  <c r="AN339" i="25"/>
  <c r="AN360" i="25"/>
  <c r="AB362" i="25"/>
  <c r="J378" i="25"/>
  <c r="AH381" i="25"/>
  <c r="AB382" i="25"/>
  <c r="AN392" i="25"/>
  <c r="V401" i="25"/>
  <c r="J414" i="25"/>
  <c r="AH432" i="25"/>
  <c r="P436" i="25"/>
  <c r="J449" i="25"/>
  <c r="P453" i="25"/>
  <c r="V458" i="25"/>
  <c r="V459" i="25"/>
  <c r="P466" i="25"/>
  <c r="AN468" i="25"/>
  <c r="AB470" i="25"/>
  <c r="AQ481" i="25"/>
  <c r="AS481" i="25"/>
  <c r="V506" i="25"/>
  <c r="P508" i="25"/>
  <c r="J530" i="25"/>
  <c r="AU530" i="25" s="1"/>
  <c r="V561" i="25"/>
  <c r="AN565" i="25"/>
  <c r="AN572" i="25"/>
  <c r="V575" i="25"/>
  <c r="J576" i="25"/>
  <c r="AB671" i="25"/>
  <c r="P691" i="25"/>
  <c r="V697" i="25"/>
  <c r="AH711" i="25"/>
  <c r="AH715" i="25"/>
  <c r="J730" i="25"/>
  <c r="AN742" i="25"/>
  <c r="J751" i="25"/>
  <c r="AN338" i="25"/>
  <c r="V345" i="25"/>
  <c r="J357" i="25"/>
  <c r="AN359" i="25"/>
  <c r="AN365" i="25"/>
  <c r="AH384" i="25"/>
  <c r="P392" i="25"/>
  <c r="AN399" i="25"/>
  <c r="AH401" i="25"/>
  <c r="AB412" i="25"/>
  <c r="V419" i="25"/>
  <c r="P420" i="25"/>
  <c r="AB423" i="25"/>
  <c r="P431" i="25"/>
  <c r="J432" i="25"/>
  <c r="AB441" i="25"/>
  <c r="V448" i="25"/>
  <c r="P450" i="25"/>
  <c r="V454" i="25"/>
  <c r="V486" i="25"/>
  <c r="P487" i="25"/>
  <c r="J493" i="25"/>
  <c r="J496" i="25"/>
  <c r="P506" i="25"/>
  <c r="AH514" i="25"/>
  <c r="P524" i="25"/>
  <c r="AN528" i="25"/>
  <c r="V531" i="25"/>
  <c r="AH534" i="25"/>
  <c r="P541" i="25"/>
  <c r="AN553" i="25"/>
  <c r="AH561" i="25"/>
  <c r="P572" i="25"/>
  <c r="AB587" i="25"/>
  <c r="J596" i="25"/>
  <c r="AN596" i="25"/>
  <c r="V600" i="25"/>
  <c r="P601" i="25"/>
  <c r="AH611" i="25"/>
  <c r="AH618" i="25"/>
  <c r="AB620" i="25"/>
  <c r="J623" i="25"/>
  <c r="AH654" i="25"/>
  <c r="AN666" i="25"/>
  <c r="AB675" i="25"/>
  <c r="P676" i="25"/>
  <c r="V679" i="25"/>
  <c r="AH682" i="25"/>
  <c r="AB698" i="25"/>
  <c r="J701" i="25"/>
  <c r="AQ701" i="25"/>
  <c r="AS701" i="25"/>
  <c r="AN731" i="25"/>
  <c r="AN752" i="25"/>
  <c r="AH754" i="25"/>
  <c r="J766" i="25"/>
  <c r="P803" i="25"/>
  <c r="AN805" i="25"/>
  <c r="AN446" i="25"/>
  <c r="AQ463" i="25"/>
  <c r="AS463" i="25"/>
  <c r="P468" i="25"/>
  <c r="AB479" i="25"/>
  <c r="AB485" i="25"/>
  <c r="V487" i="25"/>
  <c r="J489" i="25"/>
  <c r="AB511" i="25"/>
  <c r="AH515" i="25"/>
  <c r="P590" i="25"/>
  <c r="J603" i="25"/>
  <c r="AH606" i="25"/>
  <c r="P609" i="25"/>
  <c r="J631" i="25"/>
  <c r="P636" i="25"/>
  <c r="P645" i="25"/>
  <c r="AQ649" i="25"/>
  <c r="AT649" i="25" s="1"/>
  <c r="AH650" i="25"/>
  <c r="P652" i="25"/>
  <c r="J666" i="25"/>
  <c r="AH668" i="25"/>
  <c r="AN753" i="25"/>
  <c r="AU756" i="25"/>
  <c r="AV756" i="25" s="1"/>
  <c r="P780" i="25"/>
  <c r="AH783" i="25"/>
  <c r="AN788" i="25"/>
  <c r="AN806" i="25"/>
  <c r="AH807" i="25"/>
  <c r="P809" i="25"/>
  <c r="AN605" i="25"/>
  <c r="P610" i="25"/>
  <c r="AB638" i="25"/>
  <c r="J640" i="25"/>
  <c r="V644" i="25"/>
  <c r="P663" i="25"/>
  <c r="AB665" i="25"/>
  <c r="AH678" i="25"/>
  <c r="J708" i="25"/>
  <c r="V710" i="25"/>
  <c r="J712" i="25"/>
  <c r="V723" i="25"/>
  <c r="V742" i="25"/>
  <c r="V765" i="25"/>
  <c r="P766" i="25"/>
  <c r="AB769" i="25"/>
  <c r="AN772" i="25"/>
  <c r="AB774" i="25"/>
  <c r="P776" i="25"/>
  <c r="P781" i="25"/>
  <c r="J782" i="25"/>
  <c r="AN783" i="25"/>
  <c r="AS810" i="25"/>
  <c r="AQ810" i="25"/>
  <c r="AB448" i="25"/>
  <c r="V450" i="25"/>
  <c r="AB454" i="25"/>
  <c r="AB465" i="25"/>
  <c r="J468" i="25"/>
  <c r="AH470" i="25"/>
  <c r="V473" i="25"/>
  <c r="AN493" i="25"/>
  <c r="AV499" i="25"/>
  <c r="V502" i="25"/>
  <c r="V509" i="25"/>
  <c r="J516" i="25"/>
  <c r="AH518" i="25"/>
  <c r="J538" i="25"/>
  <c r="AB550" i="25"/>
  <c r="P566" i="25"/>
  <c r="P567" i="25"/>
  <c r="J573" i="25"/>
  <c r="P577" i="25"/>
  <c r="V581" i="25"/>
  <c r="V587" i="25"/>
  <c r="J589" i="25"/>
  <c r="AN590" i="25"/>
  <c r="AH591" i="25"/>
  <c r="AB592" i="25"/>
  <c r="V605" i="25"/>
  <c r="V615" i="25"/>
  <c r="V616" i="25"/>
  <c r="AB623" i="25"/>
  <c r="P626" i="25"/>
  <c r="AQ651" i="25"/>
  <c r="AT651" i="25" s="1"/>
  <c r="AB653" i="25"/>
  <c r="J668" i="25"/>
  <c r="AH679" i="25"/>
  <c r="AB680" i="25"/>
  <c r="AH683" i="25"/>
  <c r="J686" i="25"/>
  <c r="AH690" i="25"/>
  <c r="AB691" i="25"/>
  <c r="J695" i="25"/>
  <c r="AN696" i="25"/>
  <c r="P701" i="25"/>
  <c r="AT707" i="25"/>
  <c r="V709" i="25"/>
  <c r="J723" i="25"/>
  <c r="J727" i="25"/>
  <c r="AT742" i="25"/>
  <c r="AH747" i="25"/>
  <c r="AN751" i="25"/>
  <c r="V754" i="25"/>
  <c r="J769" i="25"/>
  <c r="AN794" i="25"/>
  <c r="J806" i="25"/>
  <c r="AT806" i="25"/>
  <c r="J819" i="25"/>
  <c r="J512" i="25"/>
  <c r="AB519" i="25"/>
  <c r="AN524" i="25"/>
  <c r="J535" i="25"/>
  <c r="AU535" i="25" s="1"/>
  <c r="AB542" i="25"/>
  <c r="AB551" i="25"/>
  <c r="V566" i="25"/>
  <c r="AH603" i="25"/>
  <c r="P644" i="25"/>
  <c r="AS656" i="25"/>
  <c r="V660" i="25"/>
  <c r="V664" i="25"/>
  <c r="P668" i="25"/>
  <c r="AN675" i="25"/>
  <c r="AN678" i="25"/>
  <c r="P686" i="25"/>
  <c r="AN697" i="25"/>
  <c r="P707" i="25"/>
  <c r="AN708" i="25"/>
  <c r="AN712" i="25"/>
  <c r="V714" i="25"/>
  <c r="V726" i="25"/>
  <c r="AU762" i="25"/>
  <c r="AV762" i="25" s="1"/>
  <c r="AB776" i="25"/>
  <c r="J792" i="25"/>
  <c r="AH808" i="25"/>
  <c r="P819" i="25"/>
  <c r="P823" i="25"/>
  <c r="AN826" i="25"/>
  <c r="AH20" i="25"/>
  <c r="J27" i="25"/>
  <c r="AQ112" i="25"/>
  <c r="AS112" i="25"/>
  <c r="AN156" i="25"/>
  <c r="AN187" i="25"/>
  <c r="AN251" i="25"/>
  <c r="AQ394" i="25"/>
  <c r="AS394" i="25"/>
  <c r="AS16" i="25"/>
  <c r="AT16" i="25" s="1"/>
  <c r="AH21" i="25"/>
  <c r="P25" i="25"/>
  <c r="V159" i="25"/>
  <c r="AQ465" i="25"/>
  <c r="AS465" i="25"/>
  <c r="AB474" i="25"/>
  <c r="AN19" i="25"/>
  <c r="AQ44" i="25"/>
  <c r="AT44" i="25" s="1"/>
  <c r="AQ48" i="25"/>
  <c r="AS48" i="25"/>
  <c r="AB60" i="25"/>
  <c r="J83" i="25"/>
  <c r="AS88" i="25"/>
  <c r="AT88" i="25" s="1"/>
  <c r="AS437" i="25"/>
  <c r="AQ437" i="25"/>
  <c r="J15" i="25"/>
  <c r="AB21" i="25"/>
  <c r="AN27" i="25"/>
  <c r="AN44" i="25"/>
  <c r="AB45" i="25"/>
  <c r="AB64" i="25"/>
  <c r="P76" i="25"/>
  <c r="AN77" i="25"/>
  <c r="AB90" i="25"/>
  <c r="AB91" i="25"/>
  <c r="AQ93" i="25"/>
  <c r="AS93" i="25"/>
  <c r="AN101" i="25"/>
  <c r="J111" i="25"/>
  <c r="V114" i="25"/>
  <c r="AQ127" i="25"/>
  <c r="AT127" i="25" s="1"/>
  <c r="P159" i="25"/>
  <c r="J160" i="25"/>
  <c r="AS170" i="25"/>
  <c r="AQ170" i="25"/>
  <c r="AB176" i="25"/>
  <c r="J179" i="25"/>
  <c r="P189" i="25"/>
  <c r="AS189" i="25"/>
  <c r="AT189" i="25" s="1"/>
  <c r="J210" i="25"/>
  <c r="V497" i="25"/>
  <c r="AQ498" i="25"/>
  <c r="AT498" i="25" s="1"/>
  <c r="AQ503" i="25"/>
  <c r="AS503" i="25"/>
  <c r="AN581" i="25"/>
  <c r="P61" i="25"/>
  <c r="V97" i="25"/>
  <c r="AQ128" i="25"/>
  <c r="AT128" i="25" s="1"/>
  <c r="AQ297" i="25"/>
  <c r="AS297" i="25"/>
  <c r="AQ416" i="25"/>
  <c r="AS416" i="25"/>
  <c r="AS98" i="25"/>
  <c r="AT98" i="25" s="1"/>
  <c r="AQ164" i="25"/>
  <c r="AT164" i="25" s="1"/>
  <c r="AH176" i="25"/>
  <c r="AQ214" i="25"/>
  <c r="AS214" i="25"/>
  <c r="AB246" i="25"/>
  <c r="J277" i="25"/>
  <c r="AS278" i="25"/>
  <c r="AQ278" i="25"/>
  <c r="J73" i="25"/>
  <c r="AS73" i="25"/>
  <c r="AT73" i="25" s="1"/>
  <c r="V81" i="25"/>
  <c r="AQ83" i="25"/>
  <c r="AT83" i="25" s="1"/>
  <c r="AH96" i="25"/>
  <c r="AQ108" i="25"/>
  <c r="AS108" i="25"/>
  <c r="J156" i="25"/>
  <c r="AH253" i="25"/>
  <c r="V276" i="25"/>
  <c r="AQ466" i="25"/>
  <c r="AS466" i="25"/>
  <c r="P471" i="25"/>
  <c r="AQ472" i="25"/>
  <c r="AT472" i="25" s="1"/>
  <c r="AV472" i="25" s="1"/>
  <c r="AQ573" i="25"/>
  <c r="AT573" i="25" s="1"/>
  <c r="AH40" i="25"/>
  <c r="AB42" i="25"/>
  <c r="V72" i="25"/>
  <c r="AQ95" i="25"/>
  <c r="AT95" i="25" s="1"/>
  <c r="AN125" i="25"/>
  <c r="AH140" i="25"/>
  <c r="P164" i="25"/>
  <c r="AQ198" i="25"/>
  <c r="AS198" i="25"/>
  <c r="AB276" i="25"/>
  <c r="AS318" i="25"/>
  <c r="AQ318" i="25"/>
  <c r="AQ371" i="25"/>
  <c r="AT371" i="25" s="1"/>
  <c r="AH41" i="25"/>
  <c r="AN59" i="25"/>
  <c r="V34" i="25"/>
  <c r="P55" i="25"/>
  <c r="V78" i="25"/>
  <c r="J96" i="25"/>
  <c r="AN115" i="25"/>
  <c r="AN121" i="25"/>
  <c r="AN137" i="25"/>
  <c r="AQ146" i="25"/>
  <c r="AS146" i="25"/>
  <c r="AN147" i="25"/>
  <c r="AS150" i="25"/>
  <c r="AT150" i="25" s="1"/>
  <c r="AN151" i="25"/>
  <c r="AN162" i="25"/>
  <c r="AS172" i="25"/>
  <c r="AT172" i="25" s="1"/>
  <c r="AS182" i="25"/>
  <c r="AT182" i="25" s="1"/>
  <c r="AS194" i="25"/>
  <c r="AT194" i="25" s="1"/>
  <c r="AS269" i="25"/>
  <c r="AT269" i="25" s="1"/>
  <c r="AQ364" i="25"/>
  <c r="AT364" i="25" s="1"/>
  <c r="AQ369" i="25"/>
  <c r="AT369" i="25" s="1"/>
  <c r="AV369" i="25" s="1"/>
  <c r="AS440" i="25"/>
  <c r="AT440" i="25" s="1"/>
  <c r="AV440" i="25" s="1"/>
  <c r="AQ618" i="25"/>
  <c r="AS618" i="25"/>
  <c r="AQ154" i="25"/>
  <c r="AS154" i="25"/>
  <c r="AQ261" i="25"/>
  <c r="AS261" i="25"/>
  <c r="AS326" i="25"/>
  <c r="AQ326" i="25"/>
  <c r="AQ487" i="25"/>
  <c r="AS487" i="25"/>
  <c r="AE495" i="25"/>
  <c r="AH495" i="25" s="1"/>
  <c r="AO495" i="25"/>
  <c r="AQ604" i="25"/>
  <c r="AS604" i="25"/>
  <c r="AH53" i="25"/>
  <c r="AH116" i="25"/>
  <c r="AQ162" i="25"/>
  <c r="AS162" i="25"/>
  <c r="AQ169" i="25"/>
  <c r="AT169" i="25" s="1"/>
  <c r="AQ224" i="25"/>
  <c r="AS224" i="25"/>
  <c r="AS242" i="25"/>
  <c r="AT242" i="25" s="1"/>
  <c r="J345" i="25"/>
  <c r="AQ345" i="25"/>
  <c r="AT345" i="25" s="1"/>
  <c r="AS349" i="25"/>
  <c r="AQ349" i="25"/>
  <c r="AQ435" i="25"/>
  <c r="AT435" i="25" s="1"/>
  <c r="J44" i="25"/>
  <c r="AG90" i="25"/>
  <c r="AO90" i="25"/>
  <c r="P111" i="25"/>
  <c r="AH144" i="25"/>
  <c r="AB253" i="25"/>
  <c r="AQ405" i="25"/>
  <c r="AS405" i="25"/>
  <c r="AQ476" i="25"/>
  <c r="AT476" i="25" s="1"/>
  <c r="AV476" i="25" s="1"/>
  <c r="AQ79" i="25"/>
  <c r="AT79" i="25" s="1"/>
  <c r="V82" i="25"/>
  <c r="AQ119" i="25"/>
  <c r="AT119" i="25" s="1"/>
  <c r="AQ139" i="25"/>
  <c r="AT139" i="25" s="1"/>
  <c r="P95" i="25"/>
  <c r="AS104" i="25"/>
  <c r="AT104" i="25" s="1"/>
  <c r="P139" i="25"/>
  <c r="P228" i="25"/>
  <c r="AQ245" i="25"/>
  <c r="AT245" i="25" s="1"/>
  <c r="AB271" i="25"/>
  <c r="J274" i="25"/>
  <c r="AS274" i="25"/>
  <c r="AQ274" i="25"/>
  <c r="AT274" i="25" s="1"/>
  <c r="AT359" i="25"/>
  <c r="AS30" i="25"/>
  <c r="AT30" i="25" s="1"/>
  <c r="AN31" i="25"/>
  <c r="V50" i="25"/>
  <c r="AH77" i="25"/>
  <c r="V90" i="25"/>
  <c r="V91" i="25"/>
  <c r="AN93" i="25"/>
  <c r="AB102" i="25"/>
  <c r="V104" i="25"/>
  <c r="AH112" i="25"/>
  <c r="P114" i="25"/>
  <c r="J147" i="25"/>
  <c r="V161" i="25"/>
  <c r="AH171" i="25"/>
  <c r="AN180" i="25"/>
  <c r="AB215" i="25"/>
  <c r="AS217" i="25"/>
  <c r="AT217" i="25" s="1"/>
  <c r="AV217" i="25" s="1"/>
  <c r="AS220" i="25"/>
  <c r="AQ220" i="25"/>
  <c r="P242" i="25"/>
  <c r="AV260" i="25"/>
  <c r="V264" i="25"/>
  <c r="AV265" i="25"/>
  <c r="V340" i="25"/>
  <c r="AN342" i="25"/>
  <c r="V344" i="25"/>
  <c r="J436" i="25"/>
  <c r="AN592" i="25"/>
  <c r="P608" i="25"/>
  <c r="V341" i="25"/>
  <c r="J342" i="25"/>
  <c r="AS342" i="25"/>
  <c r="AQ342" i="25"/>
  <c r="AB357" i="25"/>
  <c r="AH392" i="25"/>
  <c r="AQ396" i="25"/>
  <c r="AS396" i="25"/>
  <c r="J420" i="25"/>
  <c r="AQ462" i="25"/>
  <c r="AS462" i="25"/>
  <c r="AH469" i="25"/>
  <c r="V471" i="25"/>
  <c r="AQ565" i="25"/>
  <c r="AS565" i="25"/>
  <c r="AQ570" i="25"/>
  <c r="AT570" i="25" s="1"/>
  <c r="AB572" i="25"/>
  <c r="AB575" i="25"/>
  <c r="AS577" i="25"/>
  <c r="AT577" i="25" s="1"/>
  <c r="AN820" i="25"/>
  <c r="AQ823" i="25"/>
  <c r="AT823" i="25" s="1"/>
  <c r="AM828" i="25"/>
  <c r="AB11" i="25"/>
  <c r="V15" i="25"/>
  <c r="J17" i="25"/>
  <c r="AN21" i="25"/>
  <c r="AQ27" i="25"/>
  <c r="AT27" i="25" s="1"/>
  <c r="AH75" i="25"/>
  <c r="AQ77" i="25"/>
  <c r="AT77" i="25" s="1"/>
  <c r="AS89" i="25"/>
  <c r="AT89" i="25" s="1"/>
  <c r="AH91" i="25"/>
  <c r="V111" i="25"/>
  <c r="P120" i="25"/>
  <c r="AQ125" i="25"/>
  <c r="AT125" i="25" s="1"/>
  <c r="AQ133" i="25"/>
  <c r="AT133" i="25" s="1"/>
  <c r="AB149" i="25"/>
  <c r="P156" i="25"/>
  <c r="P160" i="25"/>
  <c r="AS167" i="25"/>
  <c r="AT167" i="25" s="1"/>
  <c r="AN173" i="25"/>
  <c r="AQ202" i="25"/>
  <c r="AT202" i="25" s="1"/>
  <c r="AQ208" i="25"/>
  <c r="AT208" i="25" s="1"/>
  <c r="AQ240" i="25"/>
  <c r="AT240" i="25" s="1"/>
  <c r="J354" i="25"/>
  <c r="AQ354" i="25"/>
  <c r="AT354" i="25" s="1"/>
  <c r="AH433" i="25"/>
  <c r="AH11" i="25"/>
  <c r="V13" i="25"/>
  <c r="AB16" i="25"/>
  <c r="AN17" i="25"/>
  <c r="J21" i="25"/>
  <c r="AH24" i="25"/>
  <c r="V27" i="25"/>
  <c r="J28" i="25"/>
  <c r="AH29" i="25"/>
  <c r="V31" i="25"/>
  <c r="P32" i="25"/>
  <c r="AN35" i="25"/>
  <c r="AA37" i="25"/>
  <c r="V39" i="25"/>
  <c r="J42" i="25"/>
  <c r="AS42" i="25"/>
  <c r="AQ42" i="25"/>
  <c r="AB51" i="25"/>
  <c r="AN54" i="25"/>
  <c r="V63" i="25"/>
  <c r="J72" i="25"/>
  <c r="J75" i="25"/>
  <c r="AN78" i="25"/>
  <c r="AS80" i="25"/>
  <c r="AT80" i="25" s="1"/>
  <c r="P85" i="25"/>
  <c r="AN86" i="25"/>
  <c r="AH87" i="25"/>
  <c r="J91" i="25"/>
  <c r="AB92" i="25"/>
  <c r="AH95" i="25"/>
  <c r="J97" i="25"/>
  <c r="P99" i="25"/>
  <c r="AS99" i="25"/>
  <c r="AT99" i="25" s="1"/>
  <c r="AB115" i="25"/>
  <c r="J117" i="25"/>
  <c r="AN118" i="25"/>
  <c r="P121" i="25"/>
  <c r="AH127" i="25"/>
  <c r="P129" i="25"/>
  <c r="J130" i="25"/>
  <c r="AQ130" i="25"/>
  <c r="AS130" i="25"/>
  <c r="AB136" i="25"/>
  <c r="P137" i="25"/>
  <c r="AN141" i="25"/>
  <c r="J145" i="25"/>
  <c r="AH146" i="25"/>
  <c r="AB147" i="25"/>
  <c r="P151" i="25"/>
  <c r="AH154" i="25"/>
  <c r="AB155" i="25"/>
  <c r="V160" i="25"/>
  <c r="V162" i="25"/>
  <c r="V167" i="25"/>
  <c r="AH169" i="25"/>
  <c r="V170" i="25"/>
  <c r="AQ173" i="25"/>
  <c r="AT173" i="25" s="1"/>
  <c r="AH174" i="25"/>
  <c r="AS176" i="25"/>
  <c r="AT176" i="25" s="1"/>
  <c r="AH178" i="25"/>
  <c r="AT181" i="25"/>
  <c r="AS184" i="25"/>
  <c r="AT184" i="25" s="1"/>
  <c r="AN185" i="25"/>
  <c r="AV188" i="25"/>
  <c r="AN192" i="25"/>
  <c r="J203" i="25"/>
  <c r="AN203" i="25"/>
  <c r="AQ219" i="25"/>
  <c r="AT219" i="25" s="1"/>
  <c r="J222" i="25"/>
  <c r="AH223" i="25"/>
  <c r="V224" i="25"/>
  <c r="AB228" i="25"/>
  <c r="P253" i="25"/>
  <c r="AN259" i="25"/>
  <c r="V261" i="25"/>
  <c r="AB278" i="25"/>
  <c r="V279" i="25"/>
  <c r="J288" i="25"/>
  <c r="AN292" i="25"/>
  <c r="P310" i="25"/>
  <c r="P311" i="25"/>
  <c r="AN312" i="25"/>
  <c r="AQ324" i="25"/>
  <c r="AT324" i="25" s="1"/>
  <c r="AS327" i="25"/>
  <c r="AT327" i="25" s="1"/>
  <c r="AS331" i="25"/>
  <c r="AT331" i="25" s="1"/>
  <c r="AV331" i="25" s="1"/>
  <c r="AB333" i="25"/>
  <c r="P335" i="25"/>
  <c r="AV336" i="25"/>
  <c r="V338" i="25"/>
  <c r="P339" i="25"/>
  <c r="AS339" i="25"/>
  <c r="AQ339" i="25"/>
  <c r="AS362" i="25"/>
  <c r="AQ362" i="25"/>
  <c r="P374" i="25"/>
  <c r="V377" i="25"/>
  <c r="AS379" i="25"/>
  <c r="AQ379" i="25"/>
  <c r="V383" i="25"/>
  <c r="AS402" i="25"/>
  <c r="AT402" i="25" s="1"/>
  <c r="J497" i="25"/>
  <c r="AH498" i="25"/>
  <c r="AN509" i="25"/>
  <c r="P531" i="25"/>
  <c r="AQ532" i="25"/>
  <c r="AS532" i="25"/>
  <c r="AQ560" i="25"/>
  <c r="AT560" i="25" s="1"/>
  <c r="AS567" i="25"/>
  <c r="AQ567" i="25"/>
  <c r="AS658" i="25"/>
  <c r="AQ658" i="25"/>
  <c r="G732" i="25"/>
  <c r="P820" i="25"/>
  <c r="M461" i="25"/>
  <c r="O461" i="25"/>
  <c r="AS101" i="25"/>
  <c r="AT101" i="25" s="1"/>
  <c r="AQ160" i="25"/>
  <c r="AT160" i="25" s="1"/>
  <c r="AH288" i="25"/>
  <c r="AH821" i="25"/>
  <c r="P19" i="25"/>
  <c r="AN22" i="25"/>
  <c r="AH23" i="25"/>
  <c r="AN28" i="25"/>
  <c r="V30" i="25"/>
  <c r="AN64" i="25"/>
  <c r="AQ71" i="25"/>
  <c r="AT71" i="25" s="1"/>
  <c r="AS74" i="25"/>
  <c r="AT74" i="25" s="1"/>
  <c r="J85" i="25"/>
  <c r="AS85" i="25"/>
  <c r="AT85" i="25" s="1"/>
  <c r="V88" i="25"/>
  <c r="AS96" i="25"/>
  <c r="AT96" i="25" s="1"/>
  <c r="AN102" i="25"/>
  <c r="AB104" i="25"/>
  <c r="AS105" i="25"/>
  <c r="AT105" i="25" s="1"/>
  <c r="AN117" i="25"/>
  <c r="J122" i="25"/>
  <c r="J129" i="25"/>
  <c r="AS129" i="25"/>
  <c r="AT129" i="25" s="1"/>
  <c r="V136" i="25"/>
  <c r="AS144" i="25"/>
  <c r="AT144" i="25" s="1"/>
  <c r="AS152" i="25"/>
  <c r="AT152" i="25" s="1"/>
  <c r="AH153" i="25"/>
  <c r="AS165" i="25"/>
  <c r="AT165" i="25" s="1"/>
  <c r="AN168" i="25"/>
  <c r="P180" i="25"/>
  <c r="P183" i="25"/>
  <c r="P202" i="25"/>
  <c r="P208" i="25"/>
  <c r="AQ221" i="25"/>
  <c r="AT221" i="25" s="1"/>
  <c r="AN258" i="25"/>
  <c r="AS262" i="25"/>
  <c r="AT262" i="25" s="1"/>
  <c r="AS287" i="25"/>
  <c r="AT287" i="25" s="1"/>
  <c r="AQ295" i="25"/>
  <c r="AT295" i="25" s="1"/>
  <c r="AV295" i="25" s="1"/>
  <c r="AQ316" i="25"/>
  <c r="AS316" i="25"/>
  <c r="AO323" i="25"/>
  <c r="AS323" i="25" s="1"/>
  <c r="S323" i="25"/>
  <c r="V323" i="25" s="1"/>
  <c r="J339" i="25"/>
  <c r="AS355" i="25"/>
  <c r="AQ355" i="25"/>
  <c r="AS374" i="25"/>
  <c r="AT374" i="25" s="1"/>
  <c r="AS391" i="25"/>
  <c r="AT391" i="25" s="1"/>
  <c r="AK433" i="25"/>
  <c r="AO433" i="25"/>
  <c r="AQ438" i="25"/>
  <c r="AS438" i="25"/>
  <c r="AS566" i="25"/>
  <c r="AT566" i="25" s="1"/>
  <c r="AS676" i="25"/>
  <c r="AQ676" i="25"/>
  <c r="AN11" i="25"/>
  <c r="AH26" i="25"/>
  <c r="J35" i="25"/>
  <c r="AH37" i="25"/>
  <c r="P102" i="25"/>
  <c r="J103" i="25"/>
  <c r="AH111" i="25"/>
  <c r="V121" i="25"/>
  <c r="V125" i="25"/>
  <c r="J131" i="25"/>
  <c r="V137" i="25"/>
  <c r="AB143" i="25"/>
  <c r="V151" i="25"/>
  <c r="AH172" i="25"/>
  <c r="AS347" i="25"/>
  <c r="AQ347" i="25"/>
  <c r="AQ393" i="25"/>
  <c r="AS393" i="25"/>
  <c r="AS659" i="25"/>
  <c r="AQ659" i="25"/>
  <c r="AS692" i="25"/>
  <c r="AQ692" i="25"/>
  <c r="AQ752" i="25"/>
  <c r="AS752" i="25"/>
  <c r="J19" i="25"/>
  <c r="AH22" i="25"/>
  <c r="P26" i="25"/>
  <c r="J31" i="25"/>
  <c r="AB36" i="25"/>
  <c r="AB61" i="25"/>
  <c r="V73" i="25"/>
  <c r="V76" i="25"/>
  <c r="V79" i="25"/>
  <c r="AN99" i="25"/>
  <c r="AH102" i="25"/>
  <c r="AH106" i="25"/>
  <c r="AN116" i="25"/>
  <c r="J133" i="25"/>
  <c r="V164" i="25"/>
  <c r="AN165" i="25"/>
  <c r="V186" i="25"/>
  <c r="AB226" i="25"/>
  <c r="AN266" i="25"/>
  <c r="AB267" i="25"/>
  <c r="J291" i="25"/>
  <c r="AB296" i="25"/>
  <c r="AQ116" i="25"/>
  <c r="AS116" i="25"/>
  <c r="J20" i="25"/>
  <c r="AB13" i="25"/>
  <c r="V20" i="25"/>
  <c r="AB27" i="25"/>
  <c r="P28" i="25"/>
  <c r="AN29" i="25"/>
  <c r="AB31" i="25"/>
  <c r="V32" i="25"/>
  <c r="P33" i="25"/>
  <c r="AB59" i="25"/>
  <c r="V60" i="25"/>
  <c r="AN61" i="25"/>
  <c r="P64" i="25"/>
  <c r="AH70" i="25"/>
  <c r="P72" i="25"/>
  <c r="P75" i="25"/>
  <c r="V77" i="25"/>
  <c r="J81" i="25"/>
  <c r="P97" i="25"/>
  <c r="AH98" i="25"/>
  <c r="AN104" i="25"/>
  <c r="P106" i="25"/>
  <c r="AN107" i="25"/>
  <c r="AH115" i="25"/>
  <c r="V116" i="25"/>
  <c r="AB120" i="25"/>
  <c r="AN127" i="25"/>
  <c r="AH136" i="25"/>
  <c r="AH147" i="25"/>
  <c r="AT163" i="25"/>
  <c r="J174" i="25"/>
  <c r="V176" i="25"/>
  <c r="AB180" i="25"/>
  <c r="V184" i="25"/>
  <c r="AN189" i="25"/>
  <c r="J193" i="25"/>
  <c r="AH194" i="25"/>
  <c r="P196" i="25"/>
  <c r="J197" i="25"/>
  <c r="AN197" i="25"/>
  <c r="AQ203" i="25"/>
  <c r="AS203" i="25"/>
  <c r="P222" i="25"/>
  <c r="AH228" i="25"/>
  <c r="AS237" i="25"/>
  <c r="AT237" i="25" s="1"/>
  <c r="AH245" i="25"/>
  <c r="V246" i="25"/>
  <c r="V253" i="25"/>
  <c r="P254" i="25"/>
  <c r="AS254" i="25"/>
  <c r="AT254" i="25" s="1"/>
  <c r="V257" i="25"/>
  <c r="J259" i="25"/>
  <c r="AQ259" i="25"/>
  <c r="AT259" i="25" s="1"/>
  <c r="P263" i="25"/>
  <c r="AN267" i="25"/>
  <c r="AQ285" i="25"/>
  <c r="AT285" i="25" s="1"/>
  <c r="AO296" i="25"/>
  <c r="AN308" i="25"/>
  <c r="V311" i="25"/>
  <c r="AS312" i="25"/>
  <c r="AQ312" i="25"/>
  <c r="AQ321" i="25"/>
  <c r="AT321" i="25" s="1"/>
  <c r="AV321" i="25" s="1"/>
  <c r="AB323" i="25"/>
  <c r="AH364" i="25"/>
  <c r="AB365" i="25"/>
  <c r="AN371" i="25"/>
  <c r="V374" i="25"/>
  <c r="AH382" i="25"/>
  <c r="AB383" i="25"/>
  <c r="AN389" i="25"/>
  <c r="P479" i="25"/>
  <c r="P497" i="25"/>
  <c r="AS497" i="25"/>
  <c r="AT497" i="25" s="1"/>
  <c r="V500" i="25"/>
  <c r="AB505" i="25"/>
  <c r="P624" i="25"/>
  <c r="AS631" i="25"/>
  <c r="AQ631" i="25"/>
  <c r="AQ643" i="25"/>
  <c r="AS643" i="25"/>
  <c r="AN20" i="25"/>
  <c r="P63" i="25"/>
  <c r="J11" i="25"/>
  <c r="AB19" i="25"/>
  <c r="V21" i="25"/>
  <c r="V42" i="25"/>
  <c r="AT43" i="25"/>
  <c r="V46" i="25"/>
  <c r="J50" i="25"/>
  <c r="P54" i="25"/>
  <c r="V64" i="25"/>
  <c r="J69" i="25"/>
  <c r="AN69" i="25"/>
  <c r="AN73" i="25"/>
  <c r="AB77" i="25"/>
  <c r="AN83" i="25"/>
  <c r="AB84" i="25"/>
  <c r="J95" i="25"/>
  <c r="P103" i="25"/>
  <c r="J104" i="25"/>
  <c r="J114" i="25"/>
  <c r="AB121" i="25"/>
  <c r="V122" i="25"/>
  <c r="AH128" i="25"/>
  <c r="P131" i="25"/>
  <c r="AB133" i="25"/>
  <c r="V134" i="25"/>
  <c r="AN135" i="25"/>
  <c r="AB137" i="25"/>
  <c r="AB151" i="25"/>
  <c r="J154" i="25"/>
  <c r="J159" i="25"/>
  <c r="AH179" i="25"/>
  <c r="AB183" i="25"/>
  <c r="AN186" i="25"/>
  <c r="AH187" i="25"/>
  <c r="V196" i="25"/>
  <c r="AH198" i="25"/>
  <c r="V199" i="25"/>
  <c r="AN210" i="25"/>
  <c r="J220" i="25"/>
  <c r="J227" i="25"/>
  <c r="AN277" i="25"/>
  <c r="AS293" i="25"/>
  <c r="AQ293" i="25"/>
  <c r="J308" i="25"/>
  <c r="AB310" i="25"/>
  <c r="AB354" i="25"/>
  <c r="V355" i="25"/>
  <c r="J486" i="25"/>
  <c r="AQ502" i="25"/>
  <c r="AS502" i="25"/>
  <c r="AO506" i="25"/>
  <c r="AA506" i="25"/>
  <c r="AA544" i="25" s="1"/>
  <c r="Y506" i="25"/>
  <c r="Y544" i="25" s="1"/>
  <c r="AQ514" i="25"/>
  <c r="AS514" i="25"/>
  <c r="AN16" i="25"/>
  <c r="V22" i="25"/>
  <c r="P23" i="25"/>
  <c r="J24" i="25"/>
  <c r="AN25" i="25"/>
  <c r="AB32" i="25"/>
  <c r="V40" i="25"/>
  <c r="P42" i="25"/>
  <c r="V48" i="25"/>
  <c r="J49" i="25"/>
  <c r="P52" i="25"/>
  <c r="P59" i="25"/>
  <c r="V62" i="25"/>
  <c r="J71" i="25"/>
  <c r="P73" i="25"/>
  <c r="AH74" i="25"/>
  <c r="V75" i="25"/>
  <c r="AN79" i="25"/>
  <c r="P81" i="25"/>
  <c r="J87" i="25"/>
  <c r="AH88" i="25"/>
  <c r="P90" i="25"/>
  <c r="AB93" i="25"/>
  <c r="AB96" i="25"/>
  <c r="J100" i="25"/>
  <c r="V101" i="25"/>
  <c r="AH104" i="25"/>
  <c r="AN106" i="25"/>
  <c r="V108" i="25"/>
  <c r="AN109" i="25"/>
  <c r="P112" i="25"/>
  <c r="AH118" i="25"/>
  <c r="AV124" i="25"/>
  <c r="V126" i="25"/>
  <c r="P127" i="25"/>
  <c r="V130" i="25"/>
  <c r="AN132" i="25"/>
  <c r="AH133" i="25"/>
  <c r="AH137" i="25"/>
  <c r="J139" i="25"/>
  <c r="V141" i="25"/>
  <c r="AN143" i="25"/>
  <c r="V145" i="25"/>
  <c r="P146" i="25"/>
  <c r="AN149" i="25"/>
  <c r="V152" i="25"/>
  <c r="J153" i="25"/>
  <c r="AN154" i="25"/>
  <c r="AB156" i="25"/>
  <c r="V157" i="25"/>
  <c r="AV158" i="25"/>
  <c r="V174" i="25"/>
  <c r="AN176" i="25"/>
  <c r="P179" i="25"/>
  <c r="J180" i="25"/>
  <c r="AN183" i="25"/>
  <c r="J190" i="25"/>
  <c r="J195" i="25"/>
  <c r="AN204" i="25"/>
  <c r="AV212" i="25"/>
  <c r="AB214" i="25"/>
  <c r="P227" i="25"/>
  <c r="J238" i="25"/>
  <c r="AN241" i="25"/>
  <c r="J246" i="25"/>
  <c r="J261" i="25"/>
  <c r="V263" i="25"/>
  <c r="AB266" i="25"/>
  <c r="J268" i="25"/>
  <c r="P313" i="25"/>
  <c r="AN314" i="25"/>
  <c r="AH323" i="25"/>
  <c r="AN341" i="25"/>
  <c r="AB342" i="25"/>
  <c r="AH345" i="25"/>
  <c r="J355" i="25"/>
  <c r="AB358" i="25"/>
  <c r="AH362" i="25"/>
  <c r="AN395" i="25"/>
  <c r="AH396" i="25"/>
  <c r="AH429" i="25"/>
  <c r="V431" i="25"/>
  <c r="P432" i="25"/>
  <c r="J433" i="25"/>
  <c r="AN458" i="25"/>
  <c r="AN469" i="25"/>
  <c r="AS520" i="25"/>
  <c r="AQ520" i="25"/>
  <c r="AS541" i="25"/>
  <c r="AQ541" i="25"/>
  <c r="P555" i="25"/>
  <c r="AS561" i="25"/>
  <c r="AQ561" i="25"/>
  <c r="V725" i="25"/>
  <c r="AB807" i="25"/>
  <c r="J809" i="25"/>
  <c r="V820" i="25"/>
  <c r="AS351" i="25"/>
  <c r="AQ351" i="25"/>
  <c r="J191" i="25"/>
  <c r="AN191" i="25"/>
  <c r="P195" i="25"/>
  <c r="J201" i="25"/>
  <c r="AH202" i="25"/>
  <c r="J204" i="25"/>
  <c r="V206" i="25"/>
  <c r="J207" i="25"/>
  <c r="AB208" i="25"/>
  <c r="P209" i="25"/>
  <c r="AN224" i="25"/>
  <c r="V226" i="25"/>
  <c r="P238" i="25"/>
  <c r="P241" i="25"/>
  <c r="AH242" i="25"/>
  <c r="I544" i="25"/>
  <c r="AN257" i="25"/>
  <c r="V271" i="25"/>
  <c r="AS292" i="25"/>
  <c r="AT292" i="25" s="1"/>
  <c r="P303" i="25"/>
  <c r="AN318" i="25"/>
  <c r="J341" i="25"/>
  <c r="P344" i="25"/>
  <c r="V354" i="25"/>
  <c r="AQ373" i="25"/>
  <c r="AS373" i="25"/>
  <c r="AS377" i="25"/>
  <c r="AT377" i="25" s="1"/>
  <c r="V407" i="25"/>
  <c r="P442" i="25"/>
  <c r="J464" i="25"/>
  <c r="AH538" i="25"/>
  <c r="AB610" i="25"/>
  <c r="V614" i="25"/>
  <c r="P615" i="25"/>
  <c r="J616" i="25"/>
  <c r="AQ616" i="25"/>
  <c r="AT616" i="25" s="1"/>
  <c r="AB627" i="25"/>
  <c r="AN676" i="25"/>
  <c r="AQ682" i="25"/>
  <c r="AT682" i="25" s="1"/>
  <c r="P723" i="25"/>
  <c r="AH724" i="25"/>
  <c r="AS728" i="25"/>
  <c r="AQ728" i="25"/>
  <c r="AQ453" i="25"/>
  <c r="AS453" i="25"/>
  <c r="AQ479" i="25"/>
  <c r="AS479" i="25"/>
  <c r="V489" i="25"/>
  <c r="AH502" i="25"/>
  <c r="J508" i="25"/>
  <c r="V511" i="25"/>
  <c r="P512" i="25"/>
  <c r="AT512" i="25"/>
  <c r="J522" i="25"/>
  <c r="AN612" i="25"/>
  <c r="AB614" i="25"/>
  <c r="P623" i="25"/>
  <c r="AH626" i="25"/>
  <c r="AH664" i="25"/>
  <c r="V665" i="25"/>
  <c r="AN720" i="25"/>
  <c r="J273" i="25"/>
  <c r="AN273" i="25"/>
  <c r="AB274" i="25"/>
  <c r="J276" i="25"/>
  <c r="AN276" i="25"/>
  <c r="V278" i="25"/>
  <c r="P279" i="25"/>
  <c r="AN284" i="25"/>
  <c r="P286" i="25"/>
  <c r="V291" i="25"/>
  <c r="V300" i="25"/>
  <c r="P306" i="25"/>
  <c r="V312" i="25"/>
  <c r="J324" i="25"/>
  <c r="AH327" i="25"/>
  <c r="V329" i="25"/>
  <c r="J330" i="25"/>
  <c r="J340" i="25"/>
  <c r="AS340" i="25"/>
  <c r="AQ340" i="25"/>
  <c r="AN344" i="25"/>
  <c r="AB352" i="25"/>
  <c r="AB360" i="25"/>
  <c r="P373" i="25"/>
  <c r="AH379" i="25"/>
  <c r="AB396" i="25"/>
  <c r="P397" i="25"/>
  <c r="AV398" i="25"/>
  <c r="AH399" i="25"/>
  <c r="AN403" i="25"/>
  <c r="AB404" i="25"/>
  <c r="AN406" i="25"/>
  <c r="AN420" i="25"/>
  <c r="AH459" i="25"/>
  <c r="J462" i="25"/>
  <c r="V493" i="25"/>
  <c r="AN512" i="25"/>
  <c r="AT515" i="25"/>
  <c r="AN516" i="25"/>
  <c r="AH517" i="25"/>
  <c r="P519" i="25"/>
  <c r="J520" i="25"/>
  <c r="AN532" i="25"/>
  <c r="P575" i="25"/>
  <c r="AB582" i="25"/>
  <c r="AB593" i="25"/>
  <c r="V594" i="25"/>
  <c r="AB631" i="25"/>
  <c r="V636" i="25"/>
  <c r="J637" i="25"/>
  <c r="P651" i="25"/>
  <c r="AQ662" i="25"/>
  <c r="AS662" i="25"/>
  <c r="V688" i="25"/>
  <c r="AU760" i="25"/>
  <c r="AV760" i="25" s="1"/>
  <c r="AB108" i="25"/>
  <c r="V112" i="25"/>
  <c r="AH114" i="25"/>
  <c r="J120" i="25"/>
  <c r="AB122" i="25"/>
  <c r="P123" i="25"/>
  <c r="P126" i="25"/>
  <c r="V129" i="25"/>
  <c r="AB132" i="25"/>
  <c r="AH138" i="25"/>
  <c r="AH151" i="25"/>
  <c r="P154" i="25"/>
  <c r="P167" i="25"/>
  <c r="J170" i="25"/>
  <c r="AN172" i="25"/>
  <c r="J177" i="25"/>
  <c r="AB179" i="25"/>
  <c r="V180" i="25"/>
  <c r="P181" i="25"/>
  <c r="AB186" i="25"/>
  <c r="P187" i="25"/>
  <c r="AB189" i="25"/>
  <c r="V190" i="25"/>
  <c r="AB202" i="25"/>
  <c r="P203" i="25"/>
  <c r="J209" i="25"/>
  <c r="AN209" i="25"/>
  <c r="AB219" i="25"/>
  <c r="P220" i="25"/>
  <c r="AN220" i="25"/>
  <c r="AB223" i="25"/>
  <c r="P224" i="25"/>
  <c r="J225" i="25"/>
  <c r="V228" i="25"/>
  <c r="P244" i="25"/>
  <c r="V249" i="25"/>
  <c r="AN250" i="25"/>
  <c r="AB257" i="25"/>
  <c r="P259" i="25"/>
  <c r="P262" i="25"/>
  <c r="J263" i="25"/>
  <c r="AB268" i="25"/>
  <c r="AH283" i="25"/>
  <c r="J296" i="25"/>
  <c r="P300" i="25"/>
  <c r="J305" i="25"/>
  <c r="V308" i="25"/>
  <c r="AB311" i="25"/>
  <c r="AB314" i="25"/>
  <c r="P318" i="25"/>
  <c r="V327" i="25"/>
  <c r="AB335" i="25"/>
  <c r="J337" i="25"/>
  <c r="AH340" i="25"/>
  <c r="AB341" i="25"/>
  <c r="P342" i="25"/>
  <c r="V351" i="25"/>
  <c r="P352" i="25"/>
  <c r="AN357" i="25"/>
  <c r="AH358" i="25"/>
  <c r="V360" i="25"/>
  <c r="AN362" i="25"/>
  <c r="AB363" i="25"/>
  <c r="AN373" i="25"/>
  <c r="P376" i="25"/>
  <c r="AN377" i="25"/>
  <c r="AB379" i="25"/>
  <c r="P381" i="25"/>
  <c r="AN382" i="25"/>
  <c r="P401" i="25"/>
  <c r="J402" i="25"/>
  <c r="AN402" i="25"/>
  <c r="AB403" i="25"/>
  <c r="V404" i="25"/>
  <c r="AH406" i="25"/>
  <c r="AB411" i="25"/>
  <c r="V417" i="25"/>
  <c r="J418" i="25"/>
  <c r="AN418" i="25"/>
  <c r="AB458" i="25"/>
  <c r="J461" i="25"/>
  <c r="AN465" i="25"/>
  <c r="AB471" i="25"/>
  <c r="AS473" i="25"/>
  <c r="AQ473" i="25"/>
  <c r="AS525" i="25"/>
  <c r="AQ525" i="25"/>
  <c r="AT537" i="25"/>
  <c r="P551" i="25"/>
  <c r="AB554" i="25"/>
  <c r="V598" i="25"/>
  <c r="P604" i="25"/>
  <c r="AO605" i="25"/>
  <c r="I605" i="25"/>
  <c r="J605" i="25" s="1"/>
  <c r="P638" i="25"/>
  <c r="AQ667" i="25"/>
  <c r="AS667" i="25"/>
  <c r="V808" i="25"/>
  <c r="AN226" i="25"/>
  <c r="AH237" i="25"/>
  <c r="AN240" i="25"/>
  <c r="AN242" i="25"/>
  <c r="AV247" i="25"/>
  <c r="J253" i="25"/>
  <c r="AH273" i="25"/>
  <c r="J279" i="25"/>
  <c r="AN279" i="25"/>
  <c r="V285" i="25"/>
  <c r="AB292" i="25"/>
  <c r="AV298" i="25"/>
  <c r="AV309" i="25"/>
  <c r="AB327" i="25"/>
  <c r="AH334" i="25"/>
  <c r="AN340" i="25"/>
  <c r="AB351" i="25"/>
  <c r="AH359" i="25"/>
  <c r="J362" i="25"/>
  <c r="V364" i="25"/>
  <c r="P365" i="25"/>
  <c r="J373" i="25"/>
  <c r="V400" i="25"/>
  <c r="AH403" i="25"/>
  <c r="AB407" i="25"/>
  <c r="AH411" i="25"/>
  <c r="AQ418" i="25"/>
  <c r="AS418" i="25"/>
  <c r="V428" i="25"/>
  <c r="AN429" i="25"/>
  <c r="V436" i="25"/>
  <c r="AB459" i="25"/>
  <c r="AH466" i="25"/>
  <c r="AQ483" i="25"/>
  <c r="AS483" i="25"/>
  <c r="AH521" i="25"/>
  <c r="AH596" i="25"/>
  <c r="AB597" i="25"/>
  <c r="AS639" i="25"/>
  <c r="AQ639" i="25"/>
  <c r="AS668" i="25"/>
  <c r="AQ668" i="25"/>
  <c r="V690" i="25"/>
  <c r="AH315" i="25"/>
  <c r="AB319" i="25"/>
  <c r="AN324" i="25"/>
  <c r="P330" i="25"/>
  <c r="P351" i="25"/>
  <c r="P354" i="25"/>
  <c r="J359" i="25"/>
  <c r="AH360" i="25"/>
  <c r="AN363" i="25"/>
  <c r="AH373" i="25"/>
  <c r="J383" i="25"/>
  <c r="P396" i="25"/>
  <c r="J400" i="25"/>
  <c r="V403" i="25"/>
  <c r="J417" i="25"/>
  <c r="J487" i="25"/>
  <c r="J549" i="25"/>
  <c r="AB569" i="25"/>
  <c r="AS683" i="25"/>
  <c r="AQ683" i="25"/>
  <c r="AT683" i="25" s="1"/>
  <c r="J720" i="25"/>
  <c r="AH721" i="25"/>
  <c r="J775" i="25"/>
  <c r="P805" i="25"/>
  <c r="AN810" i="25"/>
  <c r="AN352" i="25"/>
  <c r="V365" i="25"/>
  <c r="AB374" i="25"/>
  <c r="P378" i="25"/>
  <c r="V389" i="25"/>
  <c r="J391" i="25"/>
  <c r="AB395" i="25"/>
  <c r="AN397" i="25"/>
  <c r="J401" i="25"/>
  <c r="AB415" i="25"/>
  <c r="AB418" i="25"/>
  <c r="V433" i="25"/>
  <c r="V445" i="25"/>
  <c r="AS450" i="25"/>
  <c r="AT450" i="25" s="1"/>
  <c r="AN454" i="25"/>
  <c r="AN479" i="25"/>
  <c r="P486" i="25"/>
  <c r="V490" i="25"/>
  <c r="AS491" i="25"/>
  <c r="AT491" i="25" s="1"/>
  <c r="AV491" i="25" s="1"/>
  <c r="AB493" i="25"/>
  <c r="AH501" i="25"/>
  <c r="J504" i="25"/>
  <c r="AS504" i="25"/>
  <c r="AT504" i="25" s="1"/>
  <c r="AH505" i="25"/>
  <c r="V521" i="25"/>
  <c r="AN522" i="25"/>
  <c r="AB528" i="25"/>
  <c r="J536" i="25"/>
  <c r="AH541" i="25"/>
  <c r="V552" i="25"/>
  <c r="AN564" i="25"/>
  <c r="AN568" i="25"/>
  <c r="AH569" i="25"/>
  <c r="V570" i="25"/>
  <c r="AQ589" i="25"/>
  <c r="AS589" i="25"/>
  <c r="AQ598" i="25"/>
  <c r="AS598" i="25"/>
  <c r="V601" i="25"/>
  <c r="AQ636" i="25"/>
  <c r="AT636" i="25" s="1"/>
  <c r="J639" i="25"/>
  <c r="P646" i="25"/>
  <c r="P649" i="25"/>
  <c r="J663" i="25"/>
  <c r="AH670" i="25"/>
  <c r="J677" i="25"/>
  <c r="AQ720" i="25"/>
  <c r="AT720" i="25" s="1"/>
  <c r="J711" i="25"/>
  <c r="AT711" i="25"/>
  <c r="AS730" i="25"/>
  <c r="AQ730" i="25"/>
  <c r="AS789" i="25"/>
  <c r="AT789" i="25" s="1"/>
  <c r="AB419" i="25"/>
  <c r="AH428" i="25"/>
  <c r="V446" i="25"/>
  <c r="AH448" i="25"/>
  <c r="AH464" i="25"/>
  <c r="AQ471" i="25"/>
  <c r="AS471" i="25"/>
  <c r="AH489" i="25"/>
  <c r="AB490" i="25"/>
  <c r="AQ500" i="25"/>
  <c r="AS500" i="25"/>
  <c r="P504" i="25"/>
  <c r="J515" i="25"/>
  <c r="AH516" i="25"/>
  <c r="P518" i="25"/>
  <c r="J519" i="25"/>
  <c r="AT522" i="25"/>
  <c r="P536" i="25"/>
  <c r="AB538" i="25"/>
  <c r="V539" i="25"/>
  <c r="P563" i="25"/>
  <c r="J564" i="25"/>
  <c r="AN599" i="25"/>
  <c r="AQ602" i="25"/>
  <c r="AS602" i="25"/>
  <c r="J622" i="25"/>
  <c r="AN633" i="25"/>
  <c r="V638" i="25"/>
  <c r="V641" i="25"/>
  <c r="AS653" i="25"/>
  <c r="AQ653" i="25"/>
  <c r="AH666" i="25"/>
  <c r="P698" i="25"/>
  <c r="J742" i="25"/>
  <c r="AU757" i="25"/>
  <c r="AV757" i="25" s="1"/>
  <c r="AN769" i="25"/>
  <c r="AQ787" i="25"/>
  <c r="AS787" i="25"/>
  <c r="V794" i="25"/>
  <c r="AN449" i="25"/>
  <c r="AH453" i="25"/>
  <c r="AB466" i="25"/>
  <c r="V470" i="25"/>
  <c r="J471" i="25"/>
  <c r="J474" i="25"/>
  <c r="AN486" i="25"/>
  <c r="P496" i="25"/>
  <c r="AB498" i="25"/>
  <c r="AB501" i="25"/>
  <c r="AN503" i="25"/>
  <c r="AH504" i="25"/>
  <c r="V505" i="25"/>
  <c r="AB529" i="25"/>
  <c r="AN536" i="25"/>
  <c r="J539" i="25"/>
  <c r="AB541" i="25"/>
  <c r="V542" i="25"/>
  <c r="J551" i="25"/>
  <c r="AH552" i="25"/>
  <c r="V553" i="25"/>
  <c r="AH577" i="25"/>
  <c r="V578" i="25"/>
  <c r="AB581" i="25"/>
  <c r="AH590" i="25"/>
  <c r="AB591" i="25"/>
  <c r="V592" i="25"/>
  <c r="AN604" i="25"/>
  <c r="AN608" i="25"/>
  <c r="AH612" i="25"/>
  <c r="AN616" i="25"/>
  <c r="AH617" i="25"/>
  <c r="AB618" i="25"/>
  <c r="P620" i="25"/>
  <c r="V625" i="25"/>
  <c r="J636" i="25"/>
  <c r="J645" i="25"/>
  <c r="P654" i="25"/>
  <c r="AN659" i="25"/>
  <c r="AH660" i="25"/>
  <c r="AS672" i="25"/>
  <c r="AQ672" i="25"/>
  <c r="V677" i="25"/>
  <c r="V687" i="25"/>
  <c r="P688" i="25"/>
  <c r="AB724" i="25"/>
  <c r="J726" i="25"/>
  <c r="V740" i="25"/>
  <c r="J744" i="25"/>
  <c r="AU764" i="25"/>
  <c r="AV764" i="25" s="1"/>
  <c r="V770" i="25"/>
  <c r="P774" i="25"/>
  <c r="AT774" i="25"/>
  <c r="AN775" i="25"/>
  <c r="V777" i="25"/>
  <c r="AT778" i="25"/>
  <c r="P783" i="25"/>
  <c r="AN383" i="25"/>
  <c r="V388" i="25"/>
  <c r="AB391" i="25"/>
  <c r="AB394" i="25"/>
  <c r="AB397" i="25"/>
  <c r="AH400" i="25"/>
  <c r="AB401" i="25"/>
  <c r="V402" i="25"/>
  <c r="J403" i="25"/>
  <c r="J411" i="25"/>
  <c r="AN411" i="25"/>
  <c r="AH412" i="25"/>
  <c r="AB420" i="25"/>
  <c r="P422" i="25"/>
  <c r="J441" i="25"/>
  <c r="AN444" i="25"/>
  <c r="V453" i="25"/>
  <c r="J454" i="25"/>
  <c r="AO458" i="25"/>
  <c r="AS458" i="25" s="1"/>
  <c r="J470" i="25"/>
  <c r="AN470" i="25"/>
  <c r="AH471" i="25"/>
  <c r="AH474" i="25"/>
  <c r="AH482" i="25"/>
  <c r="J485" i="25"/>
  <c r="AN489" i="25"/>
  <c r="J505" i="25"/>
  <c r="V512" i="25"/>
  <c r="AV513" i="25"/>
  <c r="P516" i="25"/>
  <c r="J517" i="25"/>
  <c r="J523" i="25"/>
  <c r="V524" i="25"/>
  <c r="AH526" i="25"/>
  <c r="AT527" i="25"/>
  <c r="AH528" i="25"/>
  <c r="V534" i="25"/>
  <c r="J548" i="25"/>
  <c r="AH551" i="25"/>
  <c r="J553" i="25"/>
  <c r="P568" i="25"/>
  <c r="AN569" i="25"/>
  <c r="P571" i="25"/>
  <c r="AH583" i="25"/>
  <c r="J587" i="25"/>
  <c r="V595" i="25"/>
  <c r="AH600" i="25"/>
  <c r="V602" i="25"/>
  <c r="P613" i="25"/>
  <c r="AB616" i="25"/>
  <c r="V617" i="25"/>
  <c r="AN620" i="25"/>
  <c r="AH621" i="25"/>
  <c r="V623" i="25"/>
  <c r="J625" i="25"/>
  <c r="AQ625" i="25"/>
  <c r="AS625" i="25"/>
  <c r="P637" i="25"/>
  <c r="P653" i="25"/>
  <c r="AB659" i="25"/>
  <c r="AH667" i="25"/>
  <c r="J694" i="25"/>
  <c r="AN694" i="25"/>
  <c r="AH695" i="25"/>
  <c r="AB697" i="25"/>
  <c r="AT740" i="25"/>
  <c r="AQ785" i="25"/>
  <c r="AS785" i="25"/>
  <c r="AN797" i="25"/>
  <c r="AU739" i="25"/>
  <c r="AV739" i="25" s="1"/>
  <c r="V780" i="25"/>
  <c r="AT782" i="25"/>
  <c r="AN803" i="25"/>
  <c r="AN400" i="25"/>
  <c r="P403" i="25"/>
  <c r="AB414" i="25"/>
  <c r="AH417" i="25"/>
  <c r="AB429" i="25"/>
  <c r="AS431" i="25"/>
  <c r="AT431" i="25" s="1"/>
  <c r="AH436" i="25"/>
  <c r="P441" i="25"/>
  <c r="AH442" i="25"/>
  <c r="AS444" i="25"/>
  <c r="AT444" i="25" s="1"/>
  <c r="AN445" i="25"/>
  <c r="AS448" i="25"/>
  <c r="AT448" i="25" s="1"/>
  <c r="AS451" i="25"/>
  <c r="AT451" i="25" s="1"/>
  <c r="O458" i="25"/>
  <c r="P458" i="25" s="1"/>
  <c r="AB461" i="25"/>
  <c r="AS464" i="25"/>
  <c r="AT464" i="25" s="1"/>
  <c r="AV467" i="25"/>
  <c r="AH468" i="25"/>
  <c r="AS470" i="25"/>
  <c r="AT470" i="25" s="1"/>
  <c r="AN471" i="25"/>
  <c r="AN474" i="25"/>
  <c r="AH478" i="25"/>
  <c r="AN482" i="25"/>
  <c r="AB495" i="25"/>
  <c r="AH497" i="25"/>
  <c r="AH503" i="25"/>
  <c r="AH508" i="25"/>
  <c r="J514" i="25"/>
  <c r="V516" i="25"/>
  <c r="AN518" i="25"/>
  <c r="V541" i="25"/>
  <c r="AV543" i="25"/>
  <c r="AB552" i="25"/>
  <c r="AB555" i="25"/>
  <c r="AN558" i="25"/>
  <c r="AB563" i="25"/>
  <c r="V564" i="25"/>
  <c r="J579" i="25"/>
  <c r="AB584" i="25"/>
  <c r="AB585" i="25"/>
  <c r="J593" i="25"/>
  <c r="AN593" i="25"/>
  <c r="AS596" i="25"/>
  <c r="AT596" i="25" s="1"/>
  <c r="AN597" i="25"/>
  <c r="AH598" i="25"/>
  <c r="AS606" i="25"/>
  <c r="AT606" i="25" s="1"/>
  <c r="AH608" i="25"/>
  <c r="V609" i="25"/>
  <c r="J611" i="25"/>
  <c r="V613" i="25"/>
  <c r="AQ614" i="25"/>
  <c r="AT614" i="25" s="1"/>
  <c r="AH616" i="25"/>
  <c r="AB617" i="25"/>
  <c r="J620" i="25"/>
  <c r="AT620" i="25"/>
  <c r="J627" i="25"/>
  <c r="AN631" i="25"/>
  <c r="AH632" i="25"/>
  <c r="AS635" i="25"/>
  <c r="P650" i="25"/>
  <c r="AQ657" i="25"/>
  <c r="AT657" i="25" s="1"/>
  <c r="AH659" i="25"/>
  <c r="AQ664" i="25"/>
  <c r="AT664" i="25" s="1"/>
  <c r="J688" i="25"/>
  <c r="AS690" i="25"/>
  <c r="AT690" i="25" s="1"/>
  <c r="P694" i="25"/>
  <c r="AS694" i="25"/>
  <c r="AT694" i="25" s="1"/>
  <c r="AN695" i="25"/>
  <c r="AH697" i="25"/>
  <c r="V721" i="25"/>
  <c r="AT722" i="25"/>
  <c r="AH723" i="25"/>
  <c r="V724" i="25"/>
  <c r="AT725" i="25"/>
  <c r="AU761" i="25"/>
  <c r="AV761" i="25" s="1"/>
  <c r="AH779" i="25"/>
  <c r="AB780" i="25"/>
  <c r="P782" i="25"/>
  <c r="AH794" i="25"/>
  <c r="V796" i="25"/>
  <c r="AN560" i="25"/>
  <c r="AB561" i="25"/>
  <c r="AH564" i="25"/>
  <c r="AN567" i="25"/>
  <c r="J570" i="25"/>
  <c r="AN570" i="25"/>
  <c r="AN579" i="25"/>
  <c r="P581" i="25"/>
  <c r="AN582" i="25"/>
  <c r="AB583" i="25"/>
  <c r="P584" i="25"/>
  <c r="AH587" i="25"/>
  <c r="AN591" i="25"/>
  <c r="P594" i="25"/>
  <c r="AN595" i="25"/>
  <c r="P597" i="25"/>
  <c r="P600" i="25"/>
  <c r="J601" i="25"/>
  <c r="AN603" i="25"/>
  <c r="AN606" i="25"/>
  <c r="AN614" i="25"/>
  <c r="V621" i="25"/>
  <c r="V622" i="25"/>
  <c r="V627" i="25"/>
  <c r="V631" i="25"/>
  <c r="AH641" i="25"/>
  <c r="J644" i="25"/>
  <c r="V649" i="25"/>
  <c r="V667" i="25"/>
  <c r="AB670" i="25"/>
  <c r="P672" i="25"/>
  <c r="AH676" i="25"/>
  <c r="AQ677" i="25"/>
  <c r="AT677" i="25" s="1"/>
  <c r="AH688" i="25"/>
  <c r="AH710" i="25"/>
  <c r="V715" i="25"/>
  <c r="J716" i="25"/>
  <c r="J750" i="25"/>
  <c r="AB753" i="25"/>
  <c r="AB803" i="25"/>
  <c r="J805" i="25"/>
  <c r="AH806" i="25"/>
  <c r="P808" i="25"/>
  <c r="AT811" i="25"/>
  <c r="AH816" i="25"/>
  <c r="AB713" i="25"/>
  <c r="P754" i="25"/>
  <c r="AH773" i="25"/>
  <c r="AS793" i="25"/>
  <c r="AQ793" i="25"/>
  <c r="J498" i="25"/>
  <c r="AN498" i="25"/>
  <c r="P503" i="25"/>
  <c r="AN508" i="25"/>
  <c r="AB509" i="25"/>
  <c r="AB516" i="25"/>
  <c r="P517" i="25"/>
  <c r="J518" i="25"/>
  <c r="AH519" i="25"/>
  <c r="V520" i="25"/>
  <c r="J552" i="25"/>
  <c r="AH555" i="25"/>
  <c r="AH560" i="25"/>
  <c r="J566" i="25"/>
  <c r="P574" i="25"/>
  <c r="AH582" i="25"/>
  <c r="AN585" i="25"/>
  <c r="P589" i="25"/>
  <c r="J590" i="25"/>
  <c r="P593" i="25"/>
  <c r="J597" i="25"/>
  <c r="P605" i="25"/>
  <c r="AN610" i="25"/>
  <c r="AH619" i="25"/>
  <c r="AB636" i="25"/>
  <c r="AN640" i="25"/>
  <c r="P642" i="25"/>
  <c r="AH644" i="25"/>
  <c r="J659" i="25"/>
  <c r="J672" i="25"/>
  <c r="P677" i="25"/>
  <c r="AN677" i="25"/>
  <c r="AB678" i="25"/>
  <c r="P683" i="25"/>
  <c r="AB688" i="25"/>
  <c r="S732" i="25"/>
  <c r="V711" i="25"/>
  <c r="AT715" i="25"/>
  <c r="P747" i="25"/>
  <c r="AN770" i="25"/>
  <c r="AN773" i="25"/>
  <c r="AT776" i="25"/>
  <c r="AN562" i="25"/>
  <c r="AB564" i="25"/>
  <c r="P565" i="25"/>
  <c r="AN566" i="25"/>
  <c r="V568" i="25"/>
  <c r="V571" i="25"/>
  <c r="AN574" i="25"/>
  <c r="AH575" i="25"/>
  <c r="V576" i="25"/>
  <c r="AN580" i="25"/>
  <c r="V582" i="25"/>
  <c r="AN584" i="25"/>
  <c r="V586" i="25"/>
  <c r="V591" i="25"/>
  <c r="AB605" i="25"/>
  <c r="AH614" i="25"/>
  <c r="AN621" i="25"/>
  <c r="AN622" i="25"/>
  <c r="P625" i="25"/>
  <c r="AH627" i="25"/>
  <c r="V632" i="25"/>
  <c r="AN642" i="25"/>
  <c r="AB644" i="25"/>
  <c r="J646" i="25"/>
  <c r="AN654" i="25"/>
  <c r="J657" i="25"/>
  <c r="V659" i="25"/>
  <c r="P660" i="25"/>
  <c r="AQ661" i="25"/>
  <c r="AS661" i="25"/>
  <c r="AN665" i="25"/>
  <c r="P670" i="25"/>
  <c r="J671" i="25"/>
  <c r="AH672" i="25"/>
  <c r="AH725" i="25"/>
  <c r="AS750" i="25"/>
  <c r="AQ750" i="25"/>
  <c r="AT780" i="25"/>
  <c r="V612" i="25"/>
  <c r="J613" i="25"/>
  <c r="J617" i="25"/>
  <c r="AN618" i="25"/>
  <c r="J621" i="25"/>
  <c r="AH623" i="25"/>
  <c r="V645" i="25"/>
  <c r="J649" i="25"/>
  <c r="AN649" i="25"/>
  <c r="AH652" i="25"/>
  <c r="J654" i="25"/>
  <c r="V663" i="25"/>
  <c r="J675" i="25"/>
  <c r="AN679" i="25"/>
  <c r="AN692" i="25"/>
  <c r="AB694" i="25"/>
  <c r="AQ700" i="25"/>
  <c r="AT700" i="25" s="1"/>
  <c r="AT710" i="25"/>
  <c r="AB715" i="25"/>
  <c r="AN719" i="25"/>
  <c r="AT724" i="25"/>
  <c r="AH740" i="25"/>
  <c r="AQ746" i="25"/>
  <c r="AT746" i="25" s="1"/>
  <c r="J754" i="25"/>
  <c r="J767" i="25"/>
  <c r="V769" i="25"/>
  <c r="J787" i="25"/>
  <c r="V797" i="25"/>
  <c r="P810" i="25"/>
  <c r="AN814" i="25"/>
  <c r="V816" i="25"/>
  <c r="J818" i="25"/>
  <c r="AT818" i="25"/>
  <c r="J822" i="25"/>
  <c r="AT708" i="25"/>
  <c r="AM732" i="25"/>
  <c r="AU759" i="25"/>
  <c r="AV759" i="25" s="1"/>
  <c r="P773" i="25"/>
  <c r="AT781" i="25"/>
  <c r="J785" i="25"/>
  <c r="AH796" i="25"/>
  <c r="V810" i="25"/>
  <c r="AB816" i="25"/>
  <c r="J650" i="25"/>
  <c r="AB651" i="25"/>
  <c r="V654" i="25"/>
  <c r="P655" i="25"/>
  <c r="V657" i="25"/>
  <c r="AN658" i="25"/>
  <c r="AN663" i="25"/>
  <c r="J667" i="25"/>
  <c r="V668" i="25"/>
  <c r="V676" i="25"/>
  <c r="AN690" i="25"/>
  <c r="J696" i="25"/>
  <c r="J707" i="25"/>
  <c r="O732" i="25"/>
  <c r="P714" i="25"/>
  <c r="AT714" i="25"/>
  <c r="J719" i="25"/>
  <c r="V720" i="25"/>
  <c r="AB722" i="25"/>
  <c r="AH731" i="25"/>
  <c r="V741" i="25"/>
  <c r="P742" i="25"/>
  <c r="AN744" i="25"/>
  <c r="AH753" i="25"/>
  <c r="AN771" i="25"/>
  <c r="J773" i="25"/>
  <c r="J776" i="25"/>
  <c r="AH780" i="25"/>
  <c r="AN785" i="25"/>
  <c r="AN792" i="25"/>
  <c r="P797" i="25"/>
  <c r="AB805" i="25"/>
  <c r="P806" i="25"/>
  <c r="AB808" i="25"/>
  <c r="AB813" i="25"/>
  <c r="V817" i="25"/>
  <c r="P818" i="25"/>
  <c r="AH826" i="25"/>
  <c r="AH646" i="25"/>
  <c r="AH649" i="25"/>
  <c r="AB654" i="25"/>
  <c r="V655" i="25"/>
  <c r="AB660" i="25"/>
  <c r="AQ663" i="25"/>
  <c r="AT663" i="25" s="1"/>
  <c r="J682" i="25"/>
  <c r="AH687" i="25"/>
  <c r="AQ688" i="25"/>
  <c r="AT688" i="25" s="1"/>
  <c r="AB689" i="25"/>
  <c r="P690" i="25"/>
  <c r="AH691" i="25"/>
  <c r="V695" i="25"/>
  <c r="P696" i="25"/>
  <c r="J697" i="25"/>
  <c r="AN700" i="25"/>
  <c r="AB701" i="25"/>
  <c r="AT709" i="25"/>
  <c r="P712" i="25"/>
  <c r="J718" i="25"/>
  <c r="AB720" i="25"/>
  <c r="AH722" i="25"/>
  <c r="P726" i="25"/>
  <c r="J731" i="25"/>
  <c r="AB741" i="25"/>
  <c r="J745" i="25"/>
  <c r="J747" i="25"/>
  <c r="AB751" i="25"/>
  <c r="J753" i="25"/>
  <c r="AH765" i="25"/>
  <c r="AB766" i="25"/>
  <c r="AH769" i="25"/>
  <c r="P771" i="25"/>
  <c r="AB775" i="25"/>
  <c r="P779" i="25"/>
  <c r="V806" i="25"/>
  <c r="P807" i="25"/>
  <c r="I828" i="25"/>
  <c r="AB814" i="25"/>
  <c r="AN816" i="25"/>
  <c r="AB817" i="25"/>
  <c r="V821" i="25"/>
  <c r="AH823" i="25"/>
  <c r="P825" i="25"/>
  <c r="AN749" i="25"/>
  <c r="AU763" i="25"/>
  <c r="AV763" i="25" s="1"/>
  <c r="AN765" i="25"/>
  <c r="J774" i="25"/>
  <c r="J780" i="25"/>
  <c r="J788" i="25"/>
  <c r="AT804" i="25"/>
  <c r="AH811" i="25"/>
  <c r="J816" i="25"/>
  <c r="J820" i="25"/>
  <c r="AB821" i="25"/>
  <c r="AS63" i="25"/>
  <c r="AQ63" i="25"/>
  <c r="AS132" i="25"/>
  <c r="AQ132" i="25"/>
  <c r="AQ228" i="25"/>
  <c r="AS228" i="25"/>
  <c r="AQ397" i="25"/>
  <c r="AS397" i="25"/>
  <c r="AS568" i="25"/>
  <c r="AQ568" i="25"/>
  <c r="AH10" i="25"/>
  <c r="AQ13" i="25"/>
  <c r="AT13" i="25" s="1"/>
  <c r="AS39" i="25"/>
  <c r="AQ39" i="25"/>
  <c r="AQ122" i="25"/>
  <c r="AT122" i="25" s="1"/>
  <c r="AS191" i="25"/>
  <c r="AT191" i="25" s="1"/>
  <c r="AQ196" i="25"/>
  <c r="AS196" i="25"/>
  <c r="G229" i="25"/>
  <c r="AS376" i="25"/>
  <c r="AQ376" i="25"/>
  <c r="AQ378" i="25"/>
  <c r="AT378" i="25" s="1"/>
  <c r="AQ436" i="25"/>
  <c r="AT436" i="25" s="1"/>
  <c r="AE39" i="25"/>
  <c r="AS61" i="25"/>
  <c r="AQ61" i="25"/>
  <c r="AS82" i="25"/>
  <c r="AT82" i="25" s="1"/>
  <c r="AS103" i="25"/>
  <c r="AT103" i="25" s="1"/>
  <c r="AS113" i="25"/>
  <c r="AQ113" i="25"/>
  <c r="AQ155" i="25"/>
  <c r="AS155" i="25"/>
  <c r="O229" i="25"/>
  <c r="G544" i="25"/>
  <c r="AQ12" i="25"/>
  <c r="AQ18" i="25"/>
  <c r="AT18" i="25" s="1"/>
  <c r="AQ20" i="25"/>
  <c r="AT20" i="25" s="1"/>
  <c r="AQ22" i="25"/>
  <c r="AT22" i="25" s="1"/>
  <c r="AQ24" i="25"/>
  <c r="AT24" i="25" s="1"/>
  <c r="AA34" i="25"/>
  <c r="AO34" i="25"/>
  <c r="AG39" i="25"/>
  <c r="AQ92" i="25"/>
  <c r="AT92" i="25" s="1"/>
  <c r="AQ118" i="25"/>
  <c r="AT118" i="25" s="1"/>
  <c r="AQ249" i="25"/>
  <c r="AT249" i="25" s="1"/>
  <c r="AQ328" i="25"/>
  <c r="AS328" i="25"/>
  <c r="S378" i="25"/>
  <c r="U378" i="25"/>
  <c r="I229" i="25"/>
  <c r="AQ33" i="25"/>
  <c r="AT33" i="25" s="1"/>
  <c r="Y34" i="25"/>
  <c r="AS59" i="25"/>
  <c r="AQ59" i="25"/>
  <c r="AS135" i="25"/>
  <c r="AQ135" i="25"/>
  <c r="V236" i="25"/>
  <c r="J237" i="25"/>
  <c r="AQ511" i="25"/>
  <c r="AT511" i="25" s="1"/>
  <c r="AQ551" i="25"/>
  <c r="AT551" i="25" s="1"/>
  <c r="AQ15" i="25"/>
  <c r="AT15" i="25" s="1"/>
  <c r="AQ52" i="25"/>
  <c r="AT52" i="25" s="1"/>
  <c r="AS64" i="25"/>
  <c r="AQ64" i="25"/>
  <c r="AQ70" i="25"/>
  <c r="AT70" i="25" s="1"/>
  <c r="AS107" i="25"/>
  <c r="AT107" i="25" s="1"/>
  <c r="AS143" i="25"/>
  <c r="AT143" i="25" s="1"/>
  <c r="AS205" i="25"/>
  <c r="AQ205" i="25"/>
  <c r="AQ257" i="25"/>
  <c r="AT257" i="25" s="1"/>
  <c r="AQ335" i="25"/>
  <c r="AT335" i="25" s="1"/>
  <c r="S229" i="25"/>
  <c r="AS31" i="25"/>
  <c r="AQ31" i="25"/>
  <c r="AS114" i="25"/>
  <c r="AT114" i="25" s="1"/>
  <c r="AB236" i="25"/>
  <c r="AQ449" i="25"/>
  <c r="AS449" i="25"/>
  <c r="AM704" i="25"/>
  <c r="AS744" i="25"/>
  <c r="AQ744" i="25"/>
  <c r="U229" i="25"/>
  <c r="AB28" i="25"/>
  <c r="J36" i="25"/>
  <c r="AH49" i="25"/>
  <c r="AS62" i="25"/>
  <c r="AQ62" i="25"/>
  <c r="AN81" i="25"/>
  <c r="AQ86" i="25"/>
  <c r="AT86" i="25" s="1"/>
  <c r="AB111" i="25"/>
  <c r="AS121" i="25"/>
  <c r="AQ121" i="25"/>
  <c r="AS140" i="25"/>
  <c r="AT140" i="25" s="1"/>
  <c r="AQ179" i="25"/>
  <c r="AT179" i="25" s="1"/>
  <c r="J297" i="25"/>
  <c r="AB373" i="25"/>
  <c r="AS387" i="25"/>
  <c r="AQ387" i="25"/>
  <c r="AQ390" i="25"/>
  <c r="AS390" i="25"/>
  <c r="AH445" i="25"/>
  <c r="V479" i="25"/>
  <c r="AS480" i="25"/>
  <c r="AQ480" i="25"/>
  <c r="P526" i="25"/>
  <c r="V803" i="25"/>
  <c r="S828" i="25"/>
  <c r="AQ19" i="25"/>
  <c r="AT19" i="25" s="1"/>
  <c r="AQ21" i="25"/>
  <c r="AT21" i="25" s="1"/>
  <c r="AQ23" i="25"/>
  <c r="AT23" i="25" s="1"/>
  <c r="AQ25" i="25"/>
  <c r="AT25" i="25" s="1"/>
  <c r="Y35" i="25"/>
  <c r="AO35" i="25"/>
  <c r="AS60" i="25"/>
  <c r="AQ60" i="25"/>
  <c r="AQ414" i="25"/>
  <c r="AS414" i="25"/>
  <c r="AS528" i="25"/>
  <c r="AT528" i="25" s="1"/>
  <c r="AQ14" i="25"/>
  <c r="AT14" i="25" s="1"/>
  <c r="AA15" i="25"/>
  <c r="Y15" i="25"/>
  <c r="AN30" i="25"/>
  <c r="AQ32" i="25"/>
  <c r="AT32" i="25" s="1"/>
  <c r="AA35" i="25"/>
  <c r="AQ53" i="25"/>
  <c r="AT53" i="25" s="1"/>
  <c r="AB83" i="25"/>
  <c r="AB88" i="25"/>
  <c r="AH105" i="25"/>
  <c r="AV110" i="25"/>
  <c r="AH120" i="25"/>
  <c r="P149" i="25"/>
  <c r="AQ149" i="25"/>
  <c r="AS149" i="25"/>
  <c r="AQ157" i="25"/>
  <c r="AS157" i="25"/>
  <c r="V187" i="25"/>
  <c r="AS222" i="25"/>
  <c r="AQ222" i="25"/>
  <c r="AH244" i="25"/>
  <c r="AB251" i="25"/>
  <c r="AQ311" i="25"/>
  <c r="AT311" i="25" s="1"/>
  <c r="AS372" i="25"/>
  <c r="AT372" i="25" s="1"/>
  <c r="AV372" i="25" s="1"/>
  <c r="J382" i="25"/>
  <c r="AH383" i="25"/>
  <c r="AQ477" i="25"/>
  <c r="AT477" i="25" s="1"/>
  <c r="AV477" i="25" s="1"/>
  <c r="AH593" i="25"/>
  <c r="P43" i="25"/>
  <c r="AB48" i="25"/>
  <c r="P51" i="25"/>
  <c r="AS58" i="25"/>
  <c r="AQ58" i="25"/>
  <c r="P69" i="25"/>
  <c r="J105" i="25"/>
  <c r="AB123" i="25"/>
  <c r="P177" i="25"/>
  <c r="AS185" i="25"/>
  <c r="AQ185" i="25"/>
  <c r="AQ193" i="25"/>
  <c r="AS193" i="25"/>
  <c r="AB201" i="25"/>
  <c r="AS357" i="25"/>
  <c r="AQ357" i="25"/>
  <c r="V567" i="25"/>
  <c r="AS624" i="25"/>
  <c r="AQ624" i="25"/>
  <c r="AH236" i="25"/>
  <c r="AQ368" i="25"/>
  <c r="AS368" i="25"/>
  <c r="M454" i="25"/>
  <c r="AO454" i="25"/>
  <c r="AQ102" i="25"/>
  <c r="AS102" i="25"/>
  <c r="AS277" i="25"/>
  <c r="AT277" i="25" s="1"/>
  <c r="AQ319" i="25"/>
  <c r="AT319" i="25" s="1"/>
  <c r="AS333" i="25"/>
  <c r="AT333" i="25" s="1"/>
  <c r="AQ358" i="25"/>
  <c r="AT358" i="25" s="1"/>
  <c r="AS395" i="25"/>
  <c r="AT395" i="25" s="1"/>
  <c r="AQ403" i="25"/>
  <c r="AS403" i="25"/>
  <c r="AQ412" i="25"/>
  <c r="AT412" i="25" s="1"/>
  <c r="AS415" i="25"/>
  <c r="AT415" i="25" s="1"/>
  <c r="O454" i="25"/>
  <c r="AQ494" i="25"/>
  <c r="AS494" i="25"/>
  <c r="AS825" i="25"/>
  <c r="AQ825" i="25"/>
  <c r="M229" i="25"/>
  <c r="AK229" i="25"/>
  <c r="Y26" i="25"/>
  <c r="AQ41" i="25"/>
  <c r="AT41" i="25" s="1"/>
  <c r="AQ51" i="25"/>
  <c r="AT51" i="25" s="1"/>
  <c r="AQ69" i="25"/>
  <c r="AT69" i="25" s="1"/>
  <c r="AQ81" i="25"/>
  <c r="AT81" i="25" s="1"/>
  <c r="AS106" i="25"/>
  <c r="AT106" i="25" s="1"/>
  <c r="AQ117" i="25"/>
  <c r="AT117" i="25" s="1"/>
  <c r="AS151" i="25"/>
  <c r="AT151" i="25" s="1"/>
  <c r="AQ186" i="25"/>
  <c r="AS186" i="25"/>
  <c r="AS268" i="25"/>
  <c r="AT268" i="25" s="1"/>
  <c r="AS273" i="25"/>
  <c r="AQ273" i="25"/>
  <c r="AQ279" i="25"/>
  <c r="AS279" i="25"/>
  <c r="AS290" i="25"/>
  <c r="AT290" i="25" s="1"/>
  <c r="AV290" i="25" s="1"/>
  <c r="AQ432" i="25"/>
  <c r="AT432" i="25" s="1"/>
  <c r="J558" i="25"/>
  <c r="AQ591" i="25"/>
  <c r="AS591" i="25"/>
  <c r="G626" i="25"/>
  <c r="AM229" i="25"/>
  <c r="AN45" i="25"/>
  <c r="AB52" i="25"/>
  <c r="AB70" i="25"/>
  <c r="AB82" i="25"/>
  <c r="AB86" i="25"/>
  <c r="AB127" i="25"/>
  <c r="AB130" i="25"/>
  <c r="AS145" i="25"/>
  <c r="AT145" i="25" s="1"/>
  <c r="AH152" i="25"/>
  <c r="AQ190" i="25"/>
  <c r="AS190" i="25"/>
  <c r="AS195" i="25"/>
  <c r="AT195" i="25" s="1"/>
  <c r="AM544" i="25"/>
  <c r="AQ256" i="25"/>
  <c r="AT256" i="25" s="1"/>
  <c r="AV256" i="25" s="1"/>
  <c r="AH278" i="25"/>
  <c r="AS301" i="25"/>
  <c r="AT301" i="25" s="1"/>
  <c r="AV301" i="25" s="1"/>
  <c r="AQ307" i="25"/>
  <c r="AT307" i="25" s="1"/>
  <c r="AQ322" i="25"/>
  <c r="AT322" i="25" s="1"/>
  <c r="AV322" i="25" s="1"/>
  <c r="AN334" i="25"/>
  <c r="AN356" i="25"/>
  <c r="AU356" i="25" s="1"/>
  <c r="AS424" i="25"/>
  <c r="AT424" i="25" s="1"/>
  <c r="AV424" i="25" s="1"/>
  <c r="AS430" i="25"/>
  <c r="AQ430" i="25"/>
  <c r="AS461" i="25"/>
  <c r="AQ461" i="25"/>
  <c r="AB500" i="25"/>
  <c r="AQ540" i="25"/>
  <c r="AT540" i="25" s="1"/>
  <c r="AV540" i="25" s="1"/>
  <c r="AS558" i="25"/>
  <c r="AQ558" i="25"/>
  <c r="AN623" i="25"/>
  <c r="I626" i="25"/>
  <c r="G828" i="25"/>
  <c r="J813" i="25"/>
  <c r="AS11" i="25"/>
  <c r="AT11" i="25" s="1"/>
  <c r="AQ29" i="25"/>
  <c r="AT29" i="25" s="1"/>
  <c r="AQ84" i="25"/>
  <c r="AT84" i="25" s="1"/>
  <c r="AQ136" i="25"/>
  <c r="AS136" i="25"/>
  <c r="AS156" i="25"/>
  <c r="AT156" i="25" s="1"/>
  <c r="AQ183" i="25"/>
  <c r="AT183" i="25" s="1"/>
  <c r="AQ201" i="25"/>
  <c r="AT201" i="25" s="1"/>
  <c r="AQ207" i="25"/>
  <c r="AT207" i="25" s="1"/>
  <c r="AQ236" i="25"/>
  <c r="AQ251" i="25"/>
  <c r="AT251" i="25" s="1"/>
  <c r="AQ258" i="25"/>
  <c r="AT258" i="25" s="1"/>
  <c r="AO302" i="25"/>
  <c r="AG302" i="25"/>
  <c r="AE302" i="25"/>
  <c r="AS334" i="25"/>
  <c r="AQ334" i="25"/>
  <c r="AQ365" i="25"/>
  <c r="AT365" i="25" s="1"/>
  <c r="AS456" i="25"/>
  <c r="AQ456" i="25"/>
  <c r="AQ529" i="25"/>
  <c r="AT529" i="25" s="1"/>
  <c r="AS576" i="25"/>
  <c r="AT576" i="25" s="1"/>
  <c r="AQ603" i="25"/>
  <c r="AS603" i="25"/>
  <c r="AS623" i="25"/>
  <c r="AQ623" i="25"/>
  <c r="AS637" i="25"/>
  <c r="AQ637" i="25"/>
  <c r="AS10" i="25"/>
  <c r="AB30" i="25"/>
  <c r="AQ36" i="25"/>
  <c r="AT36" i="25" s="1"/>
  <c r="P44" i="25"/>
  <c r="AQ45" i="25"/>
  <c r="AT45" i="25" s="1"/>
  <c r="AQ49" i="25"/>
  <c r="AT49" i="25" s="1"/>
  <c r="AQ55" i="25"/>
  <c r="AT55" i="25" s="1"/>
  <c r="AV68" i="25"/>
  <c r="AB81" i="25"/>
  <c r="AB85" i="25"/>
  <c r="AN87" i="25"/>
  <c r="AB89" i="25"/>
  <c r="AE90" i="25"/>
  <c r="AS109" i="25"/>
  <c r="AT109" i="25" s="1"/>
  <c r="J118" i="25"/>
  <c r="AS120" i="25"/>
  <c r="AT120" i="25" s="1"/>
  <c r="J140" i="25"/>
  <c r="J155" i="25"/>
  <c r="AQ178" i="25"/>
  <c r="AT178" i="25" s="1"/>
  <c r="AH184" i="25"/>
  <c r="AQ215" i="25"/>
  <c r="AT215" i="25" s="1"/>
  <c r="AH225" i="25"/>
  <c r="AS226" i="25"/>
  <c r="AQ226" i="25"/>
  <c r="P236" i="25"/>
  <c r="AQ253" i="25"/>
  <c r="AT253" i="25" s="1"/>
  <c r="AB261" i="25"/>
  <c r="AQ267" i="25"/>
  <c r="AS267" i="25"/>
  <c r="P283" i="25"/>
  <c r="AQ283" i="25"/>
  <c r="AT283" i="25" s="1"/>
  <c r="J285" i="25"/>
  <c r="AG300" i="25"/>
  <c r="AH300" i="25" s="1"/>
  <c r="AO300" i="25"/>
  <c r="J306" i="25"/>
  <c r="P314" i="25"/>
  <c r="AS320" i="25"/>
  <c r="AT320" i="25" s="1"/>
  <c r="AV320" i="25" s="1"/>
  <c r="AQ356" i="25"/>
  <c r="AT356" i="25" s="1"/>
  <c r="AN376" i="25"/>
  <c r="AQ410" i="25"/>
  <c r="AT410" i="25" s="1"/>
  <c r="AV410" i="25" s="1"/>
  <c r="AS468" i="25"/>
  <c r="AT468" i="25" s="1"/>
  <c r="AQ595" i="25"/>
  <c r="AS595" i="25"/>
  <c r="AS599" i="25"/>
  <c r="AT599" i="25" s="1"/>
  <c r="J610" i="25"/>
  <c r="AQ619" i="25"/>
  <c r="AT619" i="25" s="1"/>
  <c r="AS626" i="25"/>
  <c r="AT626" i="25" s="1"/>
  <c r="AE732" i="25"/>
  <c r="AQ751" i="25"/>
  <c r="AS751" i="25"/>
  <c r="AQ488" i="25"/>
  <c r="AS488" i="25"/>
  <c r="AN43" i="25"/>
  <c r="AB50" i="25"/>
  <c r="AV65" i="25"/>
  <c r="J86" i="25"/>
  <c r="AB112" i="25"/>
  <c r="AT115" i="25"/>
  <c r="AB134" i="25"/>
  <c r="AB145" i="25"/>
  <c r="V178" i="25"/>
  <c r="AB216" i="25"/>
  <c r="P246" i="25"/>
  <c r="AQ246" i="25"/>
  <c r="AS246" i="25"/>
  <c r="J262" i="25"/>
  <c r="AT276" i="25"/>
  <c r="AB307" i="25"/>
  <c r="P308" i="25"/>
  <c r="J311" i="25"/>
  <c r="V318" i="25"/>
  <c r="J422" i="25"/>
  <c r="V482" i="25"/>
  <c r="AS555" i="25"/>
  <c r="AQ555" i="25"/>
  <c r="I585" i="25"/>
  <c r="AO585" i="25"/>
  <c r="G585" i="25"/>
  <c r="AQ675" i="25"/>
  <c r="AS675" i="25"/>
  <c r="J109" i="25"/>
  <c r="J134" i="25"/>
  <c r="J184" i="25"/>
  <c r="AH197" i="25"/>
  <c r="AB206" i="25"/>
  <c r="P226" i="25"/>
  <c r="AN262" i="25"/>
  <c r="AB264" i="25"/>
  <c r="P273" i="25"/>
  <c r="AB277" i="25"/>
  <c r="AV282" i="25"/>
  <c r="AN287" i="25"/>
  <c r="AH307" i="25"/>
  <c r="AN381" i="25"/>
  <c r="P394" i="25"/>
  <c r="AS401" i="25"/>
  <c r="AQ401" i="25"/>
  <c r="Y704" i="25"/>
  <c r="AB549" i="25"/>
  <c r="P558" i="25"/>
  <c r="AN561" i="25"/>
  <c r="AH580" i="25"/>
  <c r="AN617" i="25"/>
  <c r="P748" i="25"/>
  <c r="M799" i="25"/>
  <c r="AQ788" i="25"/>
  <c r="AS788" i="25"/>
  <c r="V131" i="25"/>
  <c r="AN146" i="25"/>
  <c r="AQ148" i="25"/>
  <c r="AS148" i="25"/>
  <c r="V181" i="25"/>
  <c r="AB194" i="25"/>
  <c r="AB205" i="25"/>
  <c r="AV213" i="25"/>
  <c r="J223" i="25"/>
  <c r="P237" i="25"/>
  <c r="AO332" i="25"/>
  <c r="S332" i="25"/>
  <c r="AS360" i="25"/>
  <c r="AQ360" i="25"/>
  <c r="O423" i="25"/>
  <c r="AO423" i="25"/>
  <c r="M423" i="25"/>
  <c r="J445" i="25"/>
  <c r="V468" i="25"/>
  <c r="V748" i="25"/>
  <c r="S799" i="25"/>
  <c r="AS797" i="25"/>
  <c r="AQ797" i="25"/>
  <c r="P278" i="25"/>
  <c r="AN283" i="25"/>
  <c r="AQ305" i="25"/>
  <c r="AT305" i="25" s="1"/>
  <c r="J307" i="25"/>
  <c r="AS310" i="25"/>
  <c r="AT310" i="25" s="1"/>
  <c r="P312" i="25"/>
  <c r="U332" i="25"/>
  <c r="M379" i="25"/>
  <c r="AS381" i="25"/>
  <c r="AT381" i="25" s="1"/>
  <c r="AS388" i="25"/>
  <c r="AQ388" i="25"/>
  <c r="AQ408" i="25"/>
  <c r="AT408" i="25" s="1"/>
  <c r="AV408" i="25" s="1"/>
  <c r="AS411" i="25"/>
  <c r="AQ411" i="25"/>
  <c r="AQ445" i="25"/>
  <c r="AS445" i="25"/>
  <c r="AQ501" i="25"/>
  <c r="AS501" i="25"/>
  <c r="AG704" i="25"/>
  <c r="AH549" i="25"/>
  <c r="AQ550" i="25"/>
  <c r="AT550" i="25" s="1"/>
  <c r="AA704" i="25"/>
  <c r="AS696" i="25"/>
  <c r="AT696" i="25" s="1"/>
  <c r="AN129" i="25"/>
  <c r="AB131" i="25"/>
  <c r="AH143" i="25"/>
  <c r="AS153" i="25"/>
  <c r="AT153" i="25" s="1"/>
  <c r="AB177" i="25"/>
  <c r="AN179" i="25"/>
  <c r="AB181" i="25"/>
  <c r="AS192" i="25"/>
  <c r="AT192" i="25" s="1"/>
  <c r="AS199" i="25"/>
  <c r="AT199" i="25" s="1"/>
  <c r="AB204" i="25"/>
  <c r="AB210" i="25"/>
  <c r="AN236" i="25"/>
  <c r="AB263" i="25"/>
  <c r="V287" i="25"/>
  <c r="AN296" i="25"/>
  <c r="V303" i="25"/>
  <c r="P329" i="25"/>
  <c r="AB330" i="25"/>
  <c r="AH374" i="25"/>
  <c r="O379" i="25"/>
  <c r="AQ392" i="25"/>
  <c r="AS392" i="25"/>
  <c r="AS478" i="25"/>
  <c r="AQ478" i="25"/>
  <c r="AQ484" i="25"/>
  <c r="AT484" i="25" s="1"/>
  <c r="AV484" i="25" s="1"/>
  <c r="AS542" i="25"/>
  <c r="AQ542" i="25"/>
  <c r="AT548" i="25"/>
  <c r="AS553" i="25"/>
  <c r="AQ553" i="25"/>
  <c r="AH574" i="25"/>
  <c r="AS580" i="25"/>
  <c r="AQ580" i="25"/>
  <c r="AS601" i="25"/>
  <c r="AT601" i="25" s="1"/>
  <c r="AB649" i="25"/>
  <c r="AV175" i="25"/>
  <c r="AN278" i="25"/>
  <c r="AH284" i="25"/>
  <c r="AH305" i="25"/>
  <c r="V307" i="25"/>
  <c r="P360" i="25"/>
  <c r="AQ383" i="25"/>
  <c r="AS383" i="25"/>
  <c r="AN435" i="25"/>
  <c r="AB444" i="25"/>
  <c r="P445" i="25"/>
  <c r="J492" i="25"/>
  <c r="AH512" i="25"/>
  <c r="V555" i="25"/>
  <c r="AN571" i="25"/>
  <c r="AH579" i="25"/>
  <c r="AH597" i="25"/>
  <c r="AS617" i="25"/>
  <c r="AQ617" i="25"/>
  <c r="AB625" i="25"/>
  <c r="AB650" i="25"/>
  <c r="I732" i="25"/>
  <c r="AU743" i="25"/>
  <c r="AV743" i="25" s="1"/>
  <c r="AN305" i="25"/>
  <c r="AH308" i="25"/>
  <c r="J319" i="25"/>
  <c r="AV325" i="25"/>
  <c r="J358" i="25"/>
  <c r="AB378" i="25"/>
  <c r="P435" i="25"/>
  <c r="AB436" i="25"/>
  <c r="AH444" i="25"/>
  <c r="AB486" i="25"/>
  <c r="AS571" i="25"/>
  <c r="AQ571" i="25"/>
  <c r="AQ594" i="25"/>
  <c r="AS594" i="25"/>
  <c r="AN609" i="25"/>
  <c r="V611" i="25"/>
  <c r="AN615" i="25"/>
  <c r="AH625" i="25"/>
  <c r="AQ642" i="25"/>
  <c r="AS642" i="25"/>
  <c r="AS389" i="25"/>
  <c r="AQ389" i="25"/>
  <c r="AS420" i="25"/>
  <c r="AQ420" i="25"/>
  <c r="AQ539" i="25"/>
  <c r="AT539" i="25" s="1"/>
  <c r="S704" i="25"/>
  <c r="V549" i="25"/>
  <c r="AQ559" i="25"/>
  <c r="AT559" i="25" s="1"/>
  <c r="AS562" i="25"/>
  <c r="AQ562" i="25"/>
  <c r="AQ587" i="25"/>
  <c r="AT587" i="25" s="1"/>
  <c r="AS654" i="25"/>
  <c r="AQ654" i="25"/>
  <c r="AS674" i="25"/>
  <c r="AQ674" i="25"/>
  <c r="AB708" i="25"/>
  <c r="Y732" i="25"/>
  <c r="P284" i="25"/>
  <c r="P288" i="25"/>
  <c r="AN330" i="25"/>
  <c r="J334" i="25"/>
  <c r="P358" i="25"/>
  <c r="AS366" i="25"/>
  <c r="AT366" i="25" s="1"/>
  <c r="AV366" i="25" s="1"/>
  <c r="AS413" i="25"/>
  <c r="AT413" i="25" s="1"/>
  <c r="AV413" i="25" s="1"/>
  <c r="AT417" i="25"/>
  <c r="AO493" i="25"/>
  <c r="AE493" i="25"/>
  <c r="AH493" i="25" s="1"/>
  <c r="AH524" i="25"/>
  <c r="U704" i="25"/>
  <c r="AH584" i="25"/>
  <c r="AQ609" i="25"/>
  <c r="AS609" i="25"/>
  <c r="AQ615" i="25"/>
  <c r="AS615" i="25"/>
  <c r="AQ638" i="25"/>
  <c r="AT638" i="25" s="1"/>
  <c r="AN714" i="25"/>
  <c r="P276" i="25"/>
  <c r="P285" i="25"/>
  <c r="AN299" i="25"/>
  <c r="AN329" i="25"/>
  <c r="AN358" i="25"/>
  <c r="AN422" i="25"/>
  <c r="AN441" i="25"/>
  <c r="AB446" i="25"/>
  <c r="AB478" i="25"/>
  <c r="AH483" i="25"/>
  <c r="AH509" i="25"/>
  <c r="AB515" i="25"/>
  <c r="AB518" i="25"/>
  <c r="AB521" i="25"/>
  <c r="AN531" i="25"/>
  <c r="AH570" i="25"/>
  <c r="AB577" i="25"/>
  <c r="G586" i="25"/>
  <c r="J586" i="25" s="1"/>
  <c r="AO586" i="25"/>
  <c r="P595" i="25"/>
  <c r="AB624" i="25"/>
  <c r="V653" i="25"/>
  <c r="AQ697" i="25"/>
  <c r="AS697" i="25"/>
  <c r="AG828" i="25"/>
  <c r="AQ531" i="25"/>
  <c r="AS531" i="25"/>
  <c r="AQ669" i="25"/>
  <c r="AS669" i="25"/>
  <c r="P736" i="25"/>
  <c r="O799" i="25"/>
  <c r="AQ400" i="25"/>
  <c r="AT400" i="25" s="1"/>
  <c r="AQ409" i="25"/>
  <c r="AT409" i="25" s="1"/>
  <c r="AV409" i="25" s="1"/>
  <c r="AQ419" i="25"/>
  <c r="AT419" i="25" s="1"/>
  <c r="AQ422" i="25"/>
  <c r="AT422" i="25" s="1"/>
  <c r="AQ425" i="25"/>
  <c r="AT425" i="25" s="1"/>
  <c r="AV425" i="25" s="1"/>
  <c r="AQ427" i="25"/>
  <c r="AT427" i="25" s="1"/>
  <c r="AV427" i="25" s="1"/>
  <c r="AQ428" i="25"/>
  <c r="AT428" i="25" s="1"/>
  <c r="AQ429" i="25"/>
  <c r="AT429" i="25" s="1"/>
  <c r="AQ441" i="25"/>
  <c r="AT441" i="25" s="1"/>
  <c r="AS489" i="25"/>
  <c r="AT489" i="25" s="1"/>
  <c r="AQ496" i="25"/>
  <c r="AT496" i="25" s="1"/>
  <c r="AQ563" i="25"/>
  <c r="AT563" i="25" s="1"/>
  <c r="AQ597" i="25"/>
  <c r="AS597" i="25"/>
  <c r="AQ795" i="25"/>
  <c r="AN436" i="25"/>
  <c r="AB445" i="25"/>
  <c r="J446" i="25"/>
  <c r="P459" i="25"/>
  <c r="AS459" i="25"/>
  <c r="AQ459" i="25"/>
  <c r="AS486" i="25"/>
  <c r="AT486" i="25" s="1"/>
  <c r="AS509" i="25"/>
  <c r="AQ509" i="25"/>
  <c r="AB514" i="25"/>
  <c r="AB517" i="25"/>
  <c r="AB520" i="25"/>
  <c r="AH562" i="25"/>
  <c r="J567" i="25"/>
  <c r="J575" i="25"/>
  <c r="AQ590" i="25"/>
  <c r="AS590" i="25"/>
  <c r="J604" i="25"/>
  <c r="AB612" i="25"/>
  <c r="AS613" i="25"/>
  <c r="AQ613" i="25"/>
  <c r="AH622" i="25"/>
  <c r="J633" i="25"/>
  <c r="AH651" i="25"/>
  <c r="J765" i="25"/>
  <c r="AH774" i="25"/>
  <c r="P814" i="25"/>
  <c r="J482" i="25"/>
  <c r="AB496" i="25"/>
  <c r="AE704" i="25"/>
  <c r="J560" i="25"/>
  <c r="P561" i="25"/>
  <c r="J569" i="25"/>
  <c r="AH573" i="25"/>
  <c r="J578" i="25"/>
  <c r="P579" i="25"/>
  <c r="AH592" i="25"/>
  <c r="AB598" i="25"/>
  <c r="AT741" i="25"/>
  <c r="AU758" i="25"/>
  <c r="AV758" i="25" s="1"/>
  <c r="I799" i="25"/>
  <c r="J772" i="25"/>
  <c r="AA732" i="25"/>
  <c r="AB707" i="25"/>
  <c r="AU738" i="25"/>
  <c r="AV738" i="25" s="1"/>
  <c r="AS815" i="25"/>
  <c r="AQ815" i="25"/>
  <c r="AS505" i="25"/>
  <c r="AT505" i="25" s="1"/>
  <c r="J526" i="25"/>
  <c r="AH558" i="25"/>
  <c r="AH563" i="25"/>
  <c r="J568" i="25"/>
  <c r="AH572" i="25"/>
  <c r="AH576" i="25"/>
  <c r="AH581" i="25"/>
  <c r="AS600" i="25"/>
  <c r="AT600" i="25" s="1"/>
  <c r="AB613" i="25"/>
  <c r="AB621" i="25"/>
  <c r="AB633" i="25"/>
  <c r="AS634" i="25"/>
  <c r="J653" i="25"/>
  <c r="AQ660" i="25"/>
  <c r="AT660" i="25" s="1"/>
  <c r="AN664" i="25"/>
  <c r="AQ670" i="25"/>
  <c r="AT670" i="25" s="1"/>
  <c r="AQ678" i="25"/>
  <c r="AT678" i="25" s="1"/>
  <c r="AH689" i="25"/>
  <c r="O828" i="25"/>
  <c r="AS813" i="25"/>
  <c r="AQ813" i="25"/>
  <c r="O704" i="25"/>
  <c r="J563" i="25"/>
  <c r="AH567" i="25"/>
  <c r="J572" i="25"/>
  <c r="P573" i="25"/>
  <c r="J581" i="25"/>
  <c r="AB589" i="25"/>
  <c r="AQ593" i="25"/>
  <c r="AS593" i="25"/>
  <c r="AH601" i="25"/>
  <c r="AH605" i="25"/>
  <c r="P622" i="25"/>
  <c r="P639" i="25"/>
  <c r="AS640" i="25"/>
  <c r="AQ640" i="25"/>
  <c r="AQ650" i="25"/>
  <c r="AT650" i="25" s="1"/>
  <c r="V651" i="25"/>
  <c r="V670" i="25"/>
  <c r="V700" i="25"/>
  <c r="U799" i="25"/>
  <c r="V736" i="25"/>
  <c r="AN746" i="25"/>
  <c r="M704" i="25"/>
  <c r="AK704" i="25"/>
  <c r="J559" i="25"/>
  <c r="J565" i="25"/>
  <c r="J571" i="25"/>
  <c r="J577" i="25"/>
  <c r="J583" i="25"/>
  <c r="AB615" i="25"/>
  <c r="AB619" i="25"/>
  <c r="P640" i="25"/>
  <c r="P687" i="25"/>
  <c r="AB711" i="25"/>
  <c r="AB725" i="25"/>
  <c r="AG799" i="25"/>
  <c r="AB740" i="25"/>
  <c r="Y799" i="25"/>
  <c r="P741" i="25"/>
  <c r="AS765" i="25"/>
  <c r="AQ765" i="25"/>
  <c r="AH707" i="25"/>
  <c r="AG732" i="25"/>
  <c r="AK799" i="25"/>
  <c r="AQ627" i="25"/>
  <c r="AT627" i="25" s="1"/>
  <c r="AQ644" i="25"/>
  <c r="AT644" i="25" s="1"/>
  <c r="AQ645" i="25"/>
  <c r="AT645" i="25" s="1"/>
  <c r="AQ646" i="25"/>
  <c r="AT646" i="25" s="1"/>
  <c r="AQ666" i="25"/>
  <c r="AT666" i="25" s="1"/>
  <c r="AQ671" i="25"/>
  <c r="AT671" i="25" s="1"/>
  <c r="AQ679" i="25"/>
  <c r="AT679" i="25" s="1"/>
  <c r="AM799" i="25"/>
  <c r="AS745" i="25"/>
  <c r="AQ745" i="25"/>
  <c r="AQ754" i="25"/>
  <c r="AT754" i="25" s="1"/>
  <c r="J619" i="25"/>
  <c r="AS621" i="25"/>
  <c r="AT621" i="25" s="1"/>
  <c r="AH653" i="25"/>
  <c r="AB664" i="25"/>
  <c r="V671" i="25"/>
  <c r="V689" i="25"/>
  <c r="J691" i="25"/>
  <c r="AS695" i="25"/>
  <c r="AQ695" i="25"/>
  <c r="AT721" i="25"/>
  <c r="AN736" i="25"/>
  <c r="AS769" i="25"/>
  <c r="AQ769" i="25"/>
  <c r="AT803" i="25"/>
  <c r="AB632" i="25"/>
  <c r="J676" i="25"/>
  <c r="AS685" i="25"/>
  <c r="AQ685" i="25"/>
  <c r="J690" i="25"/>
  <c r="J770" i="25"/>
  <c r="J781" i="25"/>
  <c r="AB819" i="25"/>
  <c r="J722" i="25"/>
  <c r="AU737" i="25"/>
  <c r="AV737" i="25" s="1"/>
  <c r="AU755" i="25"/>
  <c r="AV755" i="25" s="1"/>
  <c r="AA828" i="25"/>
  <c r="AS687" i="25"/>
  <c r="AQ687" i="25"/>
  <c r="AN689" i="25"/>
  <c r="AN741" i="25"/>
  <c r="AS766" i="25"/>
  <c r="AQ766" i="25"/>
  <c r="AQ768" i="25"/>
  <c r="AT768" i="25" s="1"/>
  <c r="AQ770" i="25"/>
  <c r="AS770" i="25"/>
  <c r="AN787" i="25"/>
  <c r="J789" i="25"/>
  <c r="AQ790" i="25"/>
  <c r="AS790" i="25"/>
  <c r="AQ794" i="25"/>
  <c r="AT794" i="25" s="1"/>
  <c r="V804" i="25"/>
  <c r="J692" i="25"/>
  <c r="AB695" i="25"/>
  <c r="U732" i="25"/>
  <c r="P711" i="25"/>
  <c r="AA799" i="25"/>
  <c r="AB736" i="25"/>
  <c r="AB742" i="25"/>
  <c r="AT783" i="25"/>
  <c r="AN722" i="25"/>
  <c r="AT777" i="25"/>
  <c r="AH778" i="25"/>
  <c r="AT779" i="25"/>
  <c r="AS792" i="25"/>
  <c r="AQ792" i="25"/>
  <c r="AN804" i="25"/>
  <c r="AK828" i="25"/>
  <c r="AB811" i="25"/>
  <c r="V813" i="25"/>
  <c r="V818" i="25"/>
  <c r="AN822" i="25"/>
  <c r="AB714" i="25"/>
  <c r="M732" i="25"/>
  <c r="AK732" i="25"/>
  <c r="AE799" i="25"/>
  <c r="AQ753" i="25"/>
  <c r="AT753" i="25" s="1"/>
  <c r="J778" i="25"/>
  <c r="AS786" i="25"/>
  <c r="AT786" i="25" s="1"/>
  <c r="P804" i="25"/>
  <c r="M828" i="25"/>
  <c r="AH805" i="25"/>
  <c r="AQ822" i="25"/>
  <c r="AT822" i="25" s="1"/>
  <c r="Y828" i="25"/>
  <c r="AN711" i="25"/>
  <c r="AH741" i="25"/>
  <c r="AB748" i="25"/>
  <c r="AB779" i="25"/>
  <c r="AB810" i="25"/>
  <c r="AN766" i="25"/>
  <c r="G799" i="25"/>
  <c r="V775" i="25"/>
  <c r="AB797" i="25"/>
  <c r="J826" i="25"/>
  <c r="U828" i="25"/>
  <c r="AN747" i="25"/>
  <c r="P765" i="25"/>
  <c r="J771" i="25"/>
  <c r="V781" i="25"/>
  <c r="P815" i="25"/>
  <c r="AN823" i="25"/>
  <c r="J844" i="23"/>
  <c r="J834" i="23"/>
  <c r="J840" i="23"/>
  <c r="J517" i="23"/>
  <c r="J258" i="23"/>
  <c r="J265" i="23"/>
  <c r="J287" i="23"/>
  <c r="J532" i="23"/>
  <c r="J568" i="23"/>
  <c r="J761" i="23"/>
  <c r="J38" i="23"/>
  <c r="J512" i="23"/>
  <c r="J546" i="23"/>
  <c r="J260" i="23"/>
  <c r="J228" i="23"/>
  <c r="J211" i="23"/>
  <c r="J217" i="23"/>
  <c r="J174" i="23"/>
  <c r="J354" i="23"/>
  <c r="J591" i="23"/>
  <c r="J603" i="23"/>
  <c r="J621" i="23"/>
  <c r="J628" i="23"/>
  <c r="J634" i="23"/>
  <c r="J586" i="23"/>
  <c r="J640" i="23"/>
  <c r="I870" i="23"/>
  <c r="G870" i="23"/>
  <c r="J870" i="23" s="1"/>
  <c r="J279" i="23"/>
  <c r="J286" i="23"/>
  <c r="J299" i="23"/>
  <c r="J325" i="23"/>
  <c r="J332" i="23"/>
  <c r="J338" i="23"/>
  <c r="J523" i="23"/>
  <c r="J531" i="23"/>
  <c r="J573" i="23"/>
  <c r="J587" i="23"/>
  <c r="J611" i="23"/>
  <c r="J622" i="23"/>
  <c r="J760" i="23"/>
  <c r="G868" i="23"/>
  <c r="J868" i="23" s="1"/>
  <c r="J751" i="23"/>
  <c r="J181" i="23"/>
  <c r="J193" i="23"/>
  <c r="J470" i="23"/>
  <c r="I904" i="23"/>
  <c r="I905" i="23" s="1"/>
  <c r="J121" i="23"/>
  <c r="J139" i="23"/>
  <c r="J206" i="23"/>
  <c r="J224" i="23"/>
  <c r="J375" i="23"/>
  <c r="J489" i="23"/>
  <c r="J506" i="23"/>
  <c r="J718" i="23"/>
  <c r="I249" i="23"/>
  <c r="J58" i="23"/>
  <c r="J64" i="23"/>
  <c r="J152" i="23"/>
  <c r="J164" i="23"/>
  <c r="J422" i="23"/>
  <c r="J692" i="23"/>
  <c r="J735" i="23"/>
  <c r="J134" i="23"/>
  <c r="J176" i="23"/>
  <c r="J673" i="23"/>
  <c r="G873" i="23"/>
  <c r="J873" i="23" s="1"/>
  <c r="J71" i="23"/>
  <c r="J94" i="23"/>
  <c r="J111" i="23"/>
  <c r="J117" i="23"/>
  <c r="J123" i="23"/>
  <c r="J135" i="23"/>
  <c r="J141" i="23"/>
  <c r="J147" i="23"/>
  <c r="J153" i="23"/>
  <c r="J171" i="23"/>
  <c r="J330" i="23"/>
  <c r="J347" i="23"/>
  <c r="J371" i="23"/>
  <c r="J377" i="23"/>
  <c r="J383" i="23"/>
  <c r="J453" i="23"/>
  <c r="J465" i="23"/>
  <c r="J638" i="23"/>
  <c r="J643" i="23"/>
  <c r="J674" i="23"/>
  <c r="J686" i="23"/>
  <c r="J714" i="23"/>
  <c r="J721" i="23"/>
  <c r="J736" i="23"/>
  <c r="J43" i="23"/>
  <c r="J54" i="23"/>
  <c r="J66" i="23"/>
  <c r="J80" i="23"/>
  <c r="J95" i="23"/>
  <c r="J129" i="23"/>
  <c r="J159" i="23"/>
  <c r="J166" i="23"/>
  <c r="J292" i="23"/>
  <c r="J307" i="23"/>
  <c r="J331" i="23"/>
  <c r="J372" i="23"/>
  <c r="J510" i="23"/>
  <c r="J516" i="23"/>
  <c r="J543" i="23"/>
  <c r="J572" i="23"/>
  <c r="J580" i="23"/>
  <c r="J620" i="23"/>
  <c r="J633" i="23"/>
  <c r="J644" i="23"/>
  <c r="J660" i="23"/>
  <c r="J669" i="23"/>
  <c r="J731" i="23"/>
  <c r="J786" i="23"/>
  <c r="J798" i="23"/>
  <c r="J828" i="23"/>
  <c r="J189" i="23"/>
  <c r="J219" i="23"/>
  <c r="J243" i="23"/>
  <c r="J275" i="23"/>
  <c r="J282" i="23"/>
  <c r="J304" i="23"/>
  <c r="J378" i="23"/>
  <c r="J390" i="23"/>
  <c r="J402" i="23"/>
  <c r="J417" i="23"/>
  <c r="J478" i="23"/>
  <c r="J593" i="23"/>
  <c r="J605" i="23"/>
  <c r="J677" i="23"/>
  <c r="J702" i="23"/>
  <c r="I752" i="23"/>
  <c r="J50" i="23"/>
  <c r="J56" i="23"/>
  <c r="J68" i="23"/>
  <c r="J81" i="23"/>
  <c r="J91" i="23"/>
  <c r="J96" i="23"/>
  <c r="J102" i="23"/>
  <c r="J137" i="23"/>
  <c r="J155" i="23"/>
  <c r="J179" i="23"/>
  <c r="J202" i="23"/>
  <c r="J226" i="23"/>
  <c r="J244" i="23"/>
  <c r="J289" i="23"/>
  <c r="J327" i="23"/>
  <c r="J339" i="23"/>
  <c r="J350" i="23"/>
  <c r="J385" i="23"/>
  <c r="J391" i="23"/>
  <c r="J412" i="23"/>
  <c r="J419" i="23"/>
  <c r="J435" i="23"/>
  <c r="J442" i="23"/>
  <c r="J461" i="23"/>
  <c r="J473" i="23"/>
  <c r="J490" i="23"/>
  <c r="J521" i="23"/>
  <c r="J526" i="23"/>
  <c r="J548" i="23"/>
  <c r="J558" i="23"/>
  <c r="J575" i="23"/>
  <c r="J600" i="23"/>
  <c r="J606" i="23"/>
  <c r="J636" i="23"/>
  <c r="J641" i="23"/>
  <c r="J727" i="23"/>
  <c r="J747" i="23"/>
  <c r="J40" i="23"/>
  <c r="J74" i="23"/>
  <c r="J82" i="23"/>
  <c r="J97" i="23"/>
  <c r="J103" i="23"/>
  <c r="J132" i="23"/>
  <c r="J150" i="23"/>
  <c r="J161" i="23"/>
  <c r="J197" i="23"/>
  <c r="J270" i="23"/>
  <c r="J334" i="23"/>
  <c r="J443" i="23"/>
  <c r="J502" i="23"/>
  <c r="J584" i="23"/>
  <c r="J613" i="23"/>
  <c r="J624" i="23"/>
  <c r="J664" i="23"/>
  <c r="J703" i="23"/>
  <c r="J733" i="23"/>
  <c r="J765" i="23"/>
  <c r="J794" i="23"/>
  <c r="J807" i="23"/>
  <c r="J843" i="23"/>
  <c r="G869" i="23"/>
  <c r="J869" i="23" s="1"/>
  <c r="J142" i="23"/>
  <c r="J57" i="23"/>
  <c r="J69" i="23"/>
  <c r="J126" i="23"/>
  <c r="J317" i="23"/>
  <c r="J528" i="23"/>
  <c r="J554" i="23"/>
  <c r="J35" i="23"/>
  <c r="J52" i="23"/>
  <c r="J83" i="23"/>
  <c r="J98" i="23"/>
  <c r="J109" i="23"/>
  <c r="J145" i="23"/>
  <c r="J163" i="23"/>
  <c r="J168" i="23"/>
  <c r="J185" i="23"/>
  <c r="J210" i="23"/>
  <c r="J216" i="23"/>
  <c r="J236" i="23"/>
  <c r="J245" i="23"/>
  <c r="J284" i="23"/>
  <c r="J306" i="23"/>
  <c r="J312" i="23"/>
  <c r="J335" i="23"/>
  <c r="J346" i="23"/>
  <c r="J380" i="23"/>
  <c r="J437" i="23"/>
  <c r="J469" i="23"/>
  <c r="J485" i="23"/>
  <c r="J529" i="23"/>
  <c r="J561" i="23"/>
  <c r="J579" i="23"/>
  <c r="J601" i="23"/>
  <c r="J625" i="23"/>
  <c r="J632" i="23"/>
  <c r="J665" i="23"/>
  <c r="J691" i="23"/>
  <c r="J697" i="23"/>
  <c r="J711" i="23"/>
  <c r="G752" i="23"/>
  <c r="J766" i="23"/>
  <c r="J795" i="23"/>
  <c r="J808" i="23"/>
  <c r="J815" i="23"/>
  <c r="J793" i="23"/>
  <c r="J823" i="23"/>
  <c r="J772" i="23"/>
  <c r="J750" i="23"/>
  <c r="J767" i="23"/>
  <c r="J773" i="23"/>
  <c r="J784" i="23"/>
  <c r="J790" i="23"/>
  <c r="J802" i="23"/>
  <c r="J809" i="23"/>
  <c r="J826" i="23"/>
  <c r="J832" i="23"/>
  <c r="J838" i="23"/>
  <c r="J821" i="23"/>
  <c r="J830" i="23"/>
  <c r="J835" i="23"/>
  <c r="J755" i="23"/>
  <c r="J769" i="23"/>
  <c r="J792" i="23"/>
  <c r="J805" i="23"/>
  <c r="J812" i="23"/>
  <c r="J822" i="23"/>
  <c r="J837" i="23"/>
  <c r="J749" i="23"/>
  <c r="J785" i="23"/>
  <c r="J811" i="23"/>
  <c r="J816" i="23"/>
  <c r="J836" i="23"/>
  <c r="J789" i="23"/>
  <c r="J799" i="23"/>
  <c r="J831" i="23"/>
  <c r="J806" i="23"/>
  <c r="J763" i="23"/>
  <c r="J827" i="23"/>
  <c r="J759" i="23"/>
  <c r="J770" i="23"/>
  <c r="G818" i="23"/>
  <c r="J796" i="23"/>
  <c r="J801" i="23"/>
  <c r="I846" i="23"/>
  <c r="J839" i="23"/>
  <c r="I818" i="23"/>
  <c r="J771" i="23"/>
  <c r="J797" i="23"/>
  <c r="J824" i="23"/>
  <c r="J804" i="23"/>
  <c r="J825" i="23"/>
  <c r="J737" i="23"/>
  <c r="J791" i="23"/>
  <c r="G249" i="23"/>
  <c r="G564" i="23"/>
  <c r="J30" i="23"/>
  <c r="I564" i="23"/>
  <c r="G846" i="23"/>
  <c r="J79" i="23"/>
  <c r="G724" i="23"/>
  <c r="J73" i="23"/>
  <c r="J680" i="23"/>
  <c r="I724" i="23"/>
  <c r="J505" i="23"/>
  <c r="J800" i="23"/>
  <c r="AT617" i="25" l="1"/>
  <c r="AT526" i="25"/>
  <c r="AS291" i="25"/>
  <c r="AT291" i="25" s="1"/>
  <c r="AS485" i="25"/>
  <c r="AT485" i="25" s="1"/>
  <c r="AT370" i="25"/>
  <c r="AT610" i="25"/>
  <c r="J904" i="23"/>
  <c r="AT750" i="25"/>
  <c r="AT334" i="25"/>
  <c r="AT582" i="25"/>
  <c r="AT727" i="25"/>
  <c r="J564" i="23"/>
  <c r="L564" i="23" s="1"/>
  <c r="AU793" i="25"/>
  <c r="J752" i="23"/>
  <c r="AT146" i="25"/>
  <c r="AT516" i="25"/>
  <c r="AT294" i="25"/>
  <c r="AV294" i="25" s="1"/>
  <c r="AT352" i="25"/>
  <c r="AT255" i="25"/>
  <c r="AU523" i="25"/>
  <c r="AV523" i="25" s="1"/>
  <c r="AT60" i="25"/>
  <c r="AU719" i="25"/>
  <c r="AT340" i="25"/>
  <c r="AU786" i="25"/>
  <c r="AV786" i="25" s="1"/>
  <c r="AT622" i="25"/>
  <c r="AU812" i="25"/>
  <c r="AT161" i="25"/>
  <c r="AT469" i="25"/>
  <c r="AT730" i="25"/>
  <c r="AT401" i="25"/>
  <c r="AU397" i="25"/>
  <c r="AT639" i="25"/>
  <c r="AT418" i="25"/>
  <c r="AT538" i="25"/>
  <c r="AT363" i="25"/>
  <c r="AU150" i="25"/>
  <c r="AV150" i="25" s="1"/>
  <c r="AT517" i="25"/>
  <c r="AT695" i="25"/>
  <c r="AU392" i="25"/>
  <c r="AT439" i="25"/>
  <c r="AV439" i="25" s="1"/>
  <c r="AT612" i="25"/>
  <c r="AU18" i="25"/>
  <c r="AT554" i="25"/>
  <c r="AU728" i="25"/>
  <c r="AT266" i="25"/>
  <c r="AU749" i="25"/>
  <c r="P423" i="25"/>
  <c r="AU423" i="25" s="1"/>
  <c r="AT687" i="25"/>
  <c r="AT659" i="25"/>
  <c r="AT719" i="25"/>
  <c r="AT691" i="25"/>
  <c r="AU777" i="25"/>
  <c r="AU562" i="25"/>
  <c r="AT668" i="25"/>
  <c r="AT503" i="25"/>
  <c r="AU686" i="25"/>
  <c r="AV686" i="25" s="1"/>
  <c r="AT284" i="25"/>
  <c r="AU297" i="25"/>
  <c r="AU821" i="25"/>
  <c r="AU174" i="25"/>
  <c r="AV174" i="25" s="1"/>
  <c r="AT481" i="25"/>
  <c r="AV481" i="25" s="1"/>
  <c r="AU215" i="25"/>
  <c r="AV215" i="25" s="1"/>
  <c r="AU126" i="25"/>
  <c r="AV126" i="25" s="1"/>
  <c r="AU315" i="25"/>
  <c r="AT584" i="25"/>
  <c r="AU327" i="25"/>
  <c r="AV327" i="25" s="1"/>
  <c r="AU338" i="25"/>
  <c r="AV338" i="25" s="1"/>
  <c r="AT315" i="25"/>
  <c r="AT375" i="25"/>
  <c r="AV375" i="25" s="1"/>
  <c r="AU23" i="25"/>
  <c r="AU46" i="25"/>
  <c r="AV46" i="25" s="1"/>
  <c r="AV530" i="25"/>
  <c r="AU462" i="25"/>
  <c r="AU339" i="25"/>
  <c r="AU352" i="25"/>
  <c r="AV352" i="25" s="1"/>
  <c r="AT618" i="25"/>
  <c r="AU790" i="25"/>
  <c r="AU119" i="25"/>
  <c r="AV119" i="25" s="1"/>
  <c r="AN732" i="25"/>
  <c r="AU227" i="25"/>
  <c r="AU554" i="25"/>
  <c r="AU266" i="25"/>
  <c r="AU785" i="25"/>
  <c r="AT825" i="25"/>
  <c r="AT121" i="25"/>
  <c r="AU727" i="25"/>
  <c r="AT701" i="25"/>
  <c r="AU89" i="25"/>
  <c r="AV89" i="25" s="1"/>
  <c r="AT812" i="25"/>
  <c r="AU84" i="25"/>
  <c r="AV84" i="25" s="1"/>
  <c r="AU746" i="25"/>
  <c r="AV746" i="25" s="1"/>
  <c r="AT580" i="25"/>
  <c r="AT388" i="25"/>
  <c r="AT62" i="25"/>
  <c r="AQ40" i="25"/>
  <c r="AT589" i="25"/>
  <c r="AU72" i="25"/>
  <c r="AV72" i="25" s="1"/>
  <c r="AU31" i="25"/>
  <c r="AT339" i="25"/>
  <c r="AU782" i="25"/>
  <c r="AU431" i="25"/>
  <c r="AV431" i="25" s="1"/>
  <c r="AU710" i="25"/>
  <c r="AT387" i="25"/>
  <c r="AV387" i="25" s="1"/>
  <c r="AT31" i="25"/>
  <c r="AU658" i="25"/>
  <c r="AU528" i="25"/>
  <c r="AV528" i="25" s="1"/>
  <c r="AU191" i="25"/>
  <c r="AV191" i="25" s="1"/>
  <c r="AT347" i="25"/>
  <c r="AV347" i="25" s="1"/>
  <c r="AU161" i="25"/>
  <c r="AT460" i="25"/>
  <c r="AV460" i="25" s="1"/>
  <c r="AT665" i="25"/>
  <c r="AU162" i="25"/>
  <c r="AU823" i="25"/>
  <c r="AV823" i="25" s="1"/>
  <c r="AU273" i="25"/>
  <c r="AT430" i="25"/>
  <c r="AV430" i="25" s="1"/>
  <c r="AQ323" i="25"/>
  <c r="AT323" i="25" s="1"/>
  <c r="AU672" i="25"/>
  <c r="AU100" i="25"/>
  <c r="AV100" i="25" s="1"/>
  <c r="AT692" i="25"/>
  <c r="AU709" i="25"/>
  <c r="AT521" i="25"/>
  <c r="AT384" i="25"/>
  <c r="AU783" i="25"/>
  <c r="AU435" i="25"/>
  <c r="AV435" i="25" s="1"/>
  <c r="AT569" i="25"/>
  <c r="AU370" i="25"/>
  <c r="AU796" i="25"/>
  <c r="AV796" i="25" s="1"/>
  <c r="AU415" i="25"/>
  <c r="AV415" i="25" s="1"/>
  <c r="AU638" i="25"/>
  <c r="AV768" i="25"/>
  <c r="AU306" i="25"/>
  <c r="AV306" i="25" s="1"/>
  <c r="AU677" i="25"/>
  <c r="AV677" i="25" s="1"/>
  <c r="AU501" i="25"/>
  <c r="AU62" i="25"/>
  <c r="AU451" i="25"/>
  <c r="AV451" i="25" s="1"/>
  <c r="AT382" i="25"/>
  <c r="AU449" i="25"/>
  <c r="AU615" i="25"/>
  <c r="AU766" i="25"/>
  <c r="AU773" i="25"/>
  <c r="AT116" i="25"/>
  <c r="AU143" i="25"/>
  <c r="AV143" i="25" s="1"/>
  <c r="AU299" i="25"/>
  <c r="AV299" i="25" s="1"/>
  <c r="AU264" i="25"/>
  <c r="AV264" i="25" s="1"/>
  <c r="AU599" i="25"/>
  <c r="AV599" i="25" s="1"/>
  <c r="AH799" i="25"/>
  <c r="AU313" i="25"/>
  <c r="AV313" i="25" s="1"/>
  <c r="AU166" i="25"/>
  <c r="AV166" i="25" s="1"/>
  <c r="AU713" i="25"/>
  <c r="AU487" i="25"/>
  <c r="AU149" i="25"/>
  <c r="AU403" i="25"/>
  <c r="AU664" i="25"/>
  <c r="AV664" i="25" s="1"/>
  <c r="AT531" i="25"/>
  <c r="AU521" i="25"/>
  <c r="AU152" i="25"/>
  <c r="AV152" i="25" s="1"/>
  <c r="AT591" i="25"/>
  <c r="AU825" i="25"/>
  <c r="AU276" i="25"/>
  <c r="AV276" i="25" s="1"/>
  <c r="AU267" i="25"/>
  <c r="AT297" i="25"/>
  <c r="AU25" i="25"/>
  <c r="AV25" i="25" s="1"/>
  <c r="AU752" i="25"/>
  <c r="AU623" i="25"/>
  <c r="AU450" i="25"/>
  <c r="AV450" i="25" s="1"/>
  <c r="AU221" i="25"/>
  <c r="AV221" i="25" s="1"/>
  <c r="AU96" i="25"/>
  <c r="AV96" i="25" s="1"/>
  <c r="AU78" i="25"/>
  <c r="AU365" i="25"/>
  <c r="AV365" i="25" s="1"/>
  <c r="AT525" i="25"/>
  <c r="AV525" i="25" s="1"/>
  <c r="AU587" i="25"/>
  <c r="AV587" i="25" s="1"/>
  <c r="AU819" i="25"/>
  <c r="AU355" i="25"/>
  <c r="AU92" i="25"/>
  <c r="AV92" i="25" s="1"/>
  <c r="AU300" i="25"/>
  <c r="AU492" i="25"/>
  <c r="AV492" i="25" s="1"/>
  <c r="AT478" i="25"/>
  <c r="AT135" i="25"/>
  <c r="AV537" i="25"/>
  <c r="AU219" i="25"/>
  <c r="AV219" i="25" s="1"/>
  <c r="AU113" i="25"/>
  <c r="AU371" i="25"/>
  <c r="AV371" i="25" s="1"/>
  <c r="AB37" i="25"/>
  <c r="AU37" i="25" s="1"/>
  <c r="AU527" i="25"/>
  <c r="AV527" i="25" s="1"/>
  <c r="AU245" i="25"/>
  <c r="AV245" i="25" s="1"/>
  <c r="AT749" i="25"/>
  <c r="AT303" i="25"/>
  <c r="AU778" i="25"/>
  <c r="AU112" i="25"/>
  <c r="AT40" i="25"/>
  <c r="AU364" i="25"/>
  <c r="AV364" i="25" s="1"/>
  <c r="AU214" i="25"/>
  <c r="AU164" i="25"/>
  <c r="AV164" i="25" s="1"/>
  <c r="AU102" i="25"/>
  <c r="AU115" i="25"/>
  <c r="AV115" i="25" s="1"/>
  <c r="AT810" i="25"/>
  <c r="AU489" i="25"/>
  <c r="AV489" i="25" s="1"/>
  <c r="AU797" i="25"/>
  <c r="AT575" i="25"/>
  <c r="AU815" i="25"/>
  <c r="AT745" i="25"/>
  <c r="AT785" i="25"/>
  <c r="AT787" i="25"/>
  <c r="AU396" i="25"/>
  <c r="AU314" i="25"/>
  <c r="AV314" i="25" s="1"/>
  <c r="AU167" i="25"/>
  <c r="AV167" i="25" s="1"/>
  <c r="AU432" i="25"/>
  <c r="AV432" i="25" s="1"/>
  <c r="AU193" i="25"/>
  <c r="AU133" i="25"/>
  <c r="AU169" i="25"/>
  <c r="AV169" i="25" s="1"/>
  <c r="AU448" i="25"/>
  <c r="AV448" i="25" s="1"/>
  <c r="AU272" i="25"/>
  <c r="AV272" i="25" s="1"/>
  <c r="AT552" i="25"/>
  <c r="AU163" i="25"/>
  <c r="AV163" i="25" s="1"/>
  <c r="V305" i="25"/>
  <c r="AU305" i="25" s="1"/>
  <c r="AV305" i="25" s="1"/>
  <c r="AU222" i="25"/>
  <c r="AT78" i="25"/>
  <c r="AT729" i="25"/>
  <c r="AV729" i="25" s="1"/>
  <c r="AU74" i="25"/>
  <c r="AV74" i="25" s="1"/>
  <c r="AU671" i="25"/>
  <c r="AV671" i="25" s="1"/>
  <c r="AU429" i="25"/>
  <c r="AV429" i="25" s="1"/>
  <c r="AU401" i="25"/>
  <c r="AU428" i="25"/>
  <c r="AV428" i="25" s="1"/>
  <c r="AU532" i="25"/>
  <c r="AU404" i="25"/>
  <c r="AV404" i="25" s="1"/>
  <c r="AU241" i="25"/>
  <c r="AV241" i="25" s="1"/>
  <c r="AU122" i="25"/>
  <c r="AV122" i="25" s="1"/>
  <c r="AU106" i="25"/>
  <c r="AV106" i="25" s="1"/>
  <c r="AU192" i="25"/>
  <c r="AV192" i="25" s="1"/>
  <c r="AU97" i="25"/>
  <c r="AV97" i="25" s="1"/>
  <c r="AT394" i="25"/>
  <c r="AU22" i="25"/>
  <c r="AV22" i="25" s="1"/>
  <c r="AU357" i="25"/>
  <c r="AT227" i="25"/>
  <c r="AU38" i="25"/>
  <c r="AU610" i="25"/>
  <c r="AV610" i="25" s="1"/>
  <c r="AU383" i="25"/>
  <c r="AU19" i="25"/>
  <c r="AV19" i="25" s="1"/>
  <c r="AU172" i="25"/>
  <c r="AV172" i="25" s="1"/>
  <c r="AU99" i="25"/>
  <c r="AV99" i="25" s="1"/>
  <c r="AU171" i="25"/>
  <c r="AV171" i="25" s="1"/>
  <c r="AU534" i="25"/>
  <c r="AV534" i="25" s="1"/>
  <c r="AU251" i="25"/>
  <c r="AV251" i="25" s="1"/>
  <c r="AT765" i="25"/>
  <c r="AU583" i="25"/>
  <c r="AV583" i="25" s="1"/>
  <c r="AT613" i="25"/>
  <c r="AT509" i="25"/>
  <c r="P379" i="25"/>
  <c r="AU379" i="25" s="1"/>
  <c r="AU205" i="25"/>
  <c r="AU216" i="25"/>
  <c r="AS38" i="25"/>
  <c r="AT38" i="25" s="1"/>
  <c r="AV38" i="25" s="1"/>
  <c r="AU500" i="25"/>
  <c r="AU49" i="25"/>
  <c r="AV49" i="25" s="1"/>
  <c r="AT132" i="25"/>
  <c r="AU566" i="25"/>
  <c r="AV566" i="25" s="1"/>
  <c r="AB828" i="25"/>
  <c r="AU600" i="25"/>
  <c r="AV600" i="25" s="1"/>
  <c r="AU724" i="25"/>
  <c r="AT500" i="25"/>
  <c r="AT502" i="25"/>
  <c r="AU154" i="25"/>
  <c r="AT676" i="25"/>
  <c r="AU323" i="25"/>
  <c r="AU333" i="25"/>
  <c r="AV333" i="25" s="1"/>
  <c r="AU41" i="25"/>
  <c r="AV41" i="25" s="1"/>
  <c r="AT463" i="25"/>
  <c r="AV463" i="25" s="1"/>
  <c r="AU751" i="25"/>
  <c r="AT652" i="25"/>
  <c r="AU389" i="25"/>
  <c r="AU14" i="25"/>
  <c r="AV14" i="25" s="1"/>
  <c r="AU255" i="25"/>
  <c r="AU465" i="25"/>
  <c r="AU550" i="25"/>
  <c r="AV550" i="25" s="1"/>
  <c r="AU182" i="25"/>
  <c r="AV182" i="25" s="1"/>
  <c r="AT574" i="25"/>
  <c r="AT632" i="25"/>
  <c r="AU157" i="25"/>
  <c r="AU817" i="25"/>
  <c r="AT446" i="25"/>
  <c r="AT592" i="25"/>
  <c r="AU608" i="25"/>
  <c r="AV608" i="25" s="1"/>
  <c r="AU474" i="25"/>
  <c r="AV474" i="25" s="1"/>
  <c r="AU646" i="25"/>
  <c r="AV646" i="25" s="1"/>
  <c r="AU552" i="25"/>
  <c r="AU490" i="25"/>
  <c r="AV490" i="25" s="1"/>
  <c r="AU351" i="25"/>
  <c r="AU132" i="25"/>
  <c r="AU87" i="25"/>
  <c r="AV87" i="25" s="1"/>
  <c r="AU114" i="25"/>
  <c r="AV114" i="25" s="1"/>
  <c r="AU33" i="25"/>
  <c r="AV33" i="25" s="1"/>
  <c r="AU59" i="25"/>
  <c r="AT108" i="25"/>
  <c r="AU660" i="25"/>
  <c r="AV660" i="25" s="1"/>
  <c r="AU701" i="25"/>
  <c r="AU631" i="25"/>
  <c r="AU63" i="25"/>
  <c r="AU71" i="25"/>
  <c r="AV71" i="25" s="1"/>
  <c r="AU411" i="25"/>
  <c r="AU148" i="25"/>
  <c r="AU632" i="25"/>
  <c r="AU577" i="25"/>
  <c r="AV577" i="25" s="1"/>
  <c r="AU580" i="25"/>
  <c r="AU48" i="25"/>
  <c r="AU792" i="25"/>
  <c r="AU679" i="25"/>
  <c r="AV679" i="25" s="1"/>
  <c r="AU644" i="25"/>
  <c r="AV644" i="25" s="1"/>
  <c r="AU32" i="25"/>
  <c r="AV32" i="25" s="1"/>
  <c r="AU345" i="25"/>
  <c r="AV345" i="25" s="1"/>
  <c r="AU606" i="25"/>
  <c r="AV606" i="25" s="1"/>
  <c r="AU596" i="25"/>
  <c r="AV596" i="25" s="1"/>
  <c r="AU419" i="25"/>
  <c r="AV419" i="25" s="1"/>
  <c r="AU363" i="25"/>
  <c r="AU107" i="25"/>
  <c r="AV107" i="25" s="1"/>
  <c r="AU473" i="25"/>
  <c r="AU250" i="25"/>
  <c r="AV250" i="25" s="1"/>
  <c r="AU680" i="25"/>
  <c r="AV680" i="25" s="1"/>
  <c r="AU198" i="25"/>
  <c r="AU135" i="25"/>
  <c r="AU329" i="25"/>
  <c r="AV329" i="25" s="1"/>
  <c r="AU789" i="25"/>
  <c r="AV789" i="25" s="1"/>
  <c r="AU576" i="25"/>
  <c r="AV576" i="25" s="1"/>
  <c r="AU319" i="25"/>
  <c r="AV319" i="25" s="1"/>
  <c r="AU555" i="25"/>
  <c r="AT542" i="25"/>
  <c r="AB26" i="25"/>
  <c r="AU26" i="25" s="1"/>
  <c r="AT185" i="25"/>
  <c r="AT39" i="25"/>
  <c r="AU788" i="25"/>
  <c r="AU745" i="25"/>
  <c r="AU657" i="25"/>
  <c r="AV657" i="25" s="1"/>
  <c r="AU767" i="25"/>
  <c r="AU675" i="25"/>
  <c r="AU614" i="25"/>
  <c r="AV614" i="25" s="1"/>
  <c r="AT793" i="25"/>
  <c r="AU750" i="25"/>
  <c r="AU641" i="25"/>
  <c r="AV641" i="25" s="1"/>
  <c r="AU505" i="25"/>
  <c r="AV505" i="25" s="1"/>
  <c r="AT728" i="25"/>
  <c r="AT351" i="25"/>
  <c r="AT316" i="25"/>
  <c r="AV316" i="25" s="1"/>
  <c r="AU168" i="25"/>
  <c r="AV168" i="25" s="1"/>
  <c r="AU13" i="25"/>
  <c r="AV13" i="25" s="1"/>
  <c r="AU495" i="25"/>
  <c r="AU730" i="25"/>
  <c r="AU469" i="25"/>
  <c r="AU384" i="25"/>
  <c r="AU98" i="25"/>
  <c r="AV98" i="25" s="1"/>
  <c r="AU60" i="25"/>
  <c r="AT475" i="25"/>
  <c r="AV475" i="25" s="1"/>
  <c r="AT263" i="25"/>
  <c r="AU524" i="25"/>
  <c r="AV524" i="25" s="1"/>
  <c r="AU223" i="25"/>
  <c r="AV223" i="25" s="1"/>
  <c r="AU668" i="25"/>
  <c r="AU810" i="25"/>
  <c r="AU574" i="25"/>
  <c r="AU542" i="25"/>
  <c r="AU485" i="25"/>
  <c r="AV485" i="25" s="1"/>
  <c r="AU720" i="25"/>
  <c r="AV720" i="25" s="1"/>
  <c r="AU269" i="25"/>
  <c r="AV269" i="25" s="1"/>
  <c r="AU53" i="25"/>
  <c r="AV53" i="25" s="1"/>
  <c r="AU374" i="25"/>
  <c r="AV374" i="25" s="1"/>
  <c r="AU742" i="25"/>
  <c r="AU807" i="25"/>
  <c r="AU27" i="25"/>
  <c r="AV27" i="25" s="1"/>
  <c r="AU326" i="25"/>
  <c r="AU80" i="25"/>
  <c r="AV80" i="25" s="1"/>
  <c r="AU478" i="25"/>
  <c r="AU754" i="25"/>
  <c r="AV754" i="25" s="1"/>
  <c r="AU659" i="25"/>
  <c r="AU594" i="25"/>
  <c r="AU548" i="25"/>
  <c r="AV548" i="25" s="1"/>
  <c r="AU595" i="25"/>
  <c r="AT571" i="25"/>
  <c r="AU287" i="25"/>
  <c r="AV287" i="25" s="1"/>
  <c r="AT480" i="25"/>
  <c r="AV480" i="25" s="1"/>
  <c r="AQ26" i="25"/>
  <c r="AT26" i="25" s="1"/>
  <c r="AU678" i="25"/>
  <c r="AV678" i="25" s="1"/>
  <c r="AU602" i="25"/>
  <c r="AU388" i="25"/>
  <c r="AU464" i="25"/>
  <c r="AV464" i="25" s="1"/>
  <c r="AU238" i="25"/>
  <c r="AU199" i="25"/>
  <c r="AV199" i="25" s="1"/>
  <c r="AT393" i="25"/>
  <c r="AV393" i="25" s="1"/>
  <c r="AU153" i="25"/>
  <c r="AV153" i="25" s="1"/>
  <c r="AT532" i="25"/>
  <c r="AT362" i="25"/>
  <c r="AU144" i="25"/>
  <c r="AV144" i="25" s="1"/>
  <c r="AT533" i="25"/>
  <c r="AV533" i="25" s="1"/>
  <c r="AU58" i="25"/>
  <c r="AU564" i="25"/>
  <c r="AV564" i="25" s="1"/>
  <c r="AT405" i="25"/>
  <c r="AV405" i="25" s="1"/>
  <c r="AV23" i="25"/>
  <c r="AT602" i="25"/>
  <c r="AU88" i="25"/>
  <c r="AV88" i="25" s="1"/>
  <c r="AU775" i="25"/>
  <c r="AQ458" i="25"/>
  <c r="AT458" i="25" s="1"/>
  <c r="AU253" i="25"/>
  <c r="AV253" i="25" s="1"/>
  <c r="AU811" i="25"/>
  <c r="AU395" i="25"/>
  <c r="AV395" i="25" s="1"/>
  <c r="AK544" i="25"/>
  <c r="AK830" i="25" s="1"/>
  <c r="AN433" i="25"/>
  <c r="AU433" i="25" s="1"/>
  <c r="AU116" i="25"/>
  <c r="AU559" i="25"/>
  <c r="AV559" i="25" s="1"/>
  <c r="AU334" i="25"/>
  <c r="AU52" i="25"/>
  <c r="AV52" i="25" s="1"/>
  <c r="AU28" i="25"/>
  <c r="AV28" i="25" s="1"/>
  <c r="AU779" i="25"/>
  <c r="AU776" i="25"/>
  <c r="AU654" i="25"/>
  <c r="AT453" i="25"/>
  <c r="AU341" i="25"/>
  <c r="AV341" i="25" s="1"/>
  <c r="AT396" i="25"/>
  <c r="AU249" i="25"/>
  <c r="AV249" i="25" s="1"/>
  <c r="AU794" i="25"/>
  <c r="AV794" i="25" s="1"/>
  <c r="AU95" i="25"/>
  <c r="AV95" i="25" s="1"/>
  <c r="AT238" i="25"/>
  <c r="AU359" i="25"/>
  <c r="AV359" i="25" s="1"/>
  <c r="AB40" i="25"/>
  <c r="AU40" i="25" s="1"/>
  <c r="AT216" i="25"/>
  <c r="AU770" i="25"/>
  <c r="AU561" i="25"/>
  <c r="AU210" i="25"/>
  <c r="AV210" i="25" s="1"/>
  <c r="AU30" i="25"/>
  <c r="AV30" i="25" s="1"/>
  <c r="AU382" i="25"/>
  <c r="AU636" i="25"/>
  <c r="AV636" i="25" s="1"/>
  <c r="AU538" i="25"/>
  <c r="AV538" i="25" s="1"/>
  <c r="AT598" i="25"/>
  <c r="AU79" i="25"/>
  <c r="AV79" i="25" s="1"/>
  <c r="AU54" i="25"/>
  <c r="AV54" i="25" s="1"/>
  <c r="AU208" i="25"/>
  <c r="AV208" i="25" s="1"/>
  <c r="AU173" i="25"/>
  <c r="AV173" i="25" s="1"/>
  <c r="AT597" i="25"/>
  <c r="AT226" i="25"/>
  <c r="AU201" i="25"/>
  <c r="AV201" i="25" s="1"/>
  <c r="AT58" i="25"/>
  <c r="AU274" i="25"/>
  <c r="AV274" i="25" s="1"/>
  <c r="AU207" i="25"/>
  <c r="AV207" i="25" s="1"/>
  <c r="AU141" i="25"/>
  <c r="AV141" i="25" s="1"/>
  <c r="AU108" i="25"/>
  <c r="AU202" i="25"/>
  <c r="AV202" i="25" s="1"/>
  <c r="AU335" i="25"/>
  <c r="AV335" i="25" s="1"/>
  <c r="AU61" i="25"/>
  <c r="AU194" i="25"/>
  <c r="AV194" i="25" s="1"/>
  <c r="AT218" i="25"/>
  <c r="AV218" i="25" s="1"/>
  <c r="AU486" i="25"/>
  <c r="AV486" i="25" s="1"/>
  <c r="AU649" i="25"/>
  <c r="AV649" i="25" s="1"/>
  <c r="AU780" i="25"/>
  <c r="AU696" i="25"/>
  <c r="AV696" i="25" s="1"/>
  <c r="AU694" i="25"/>
  <c r="AV694" i="25" s="1"/>
  <c r="AU553" i="25"/>
  <c r="AU470" i="25"/>
  <c r="AV470" i="25" s="1"/>
  <c r="AU69" i="25"/>
  <c r="AV69" i="25" s="1"/>
  <c r="AU20" i="25"/>
  <c r="AV20" i="25" s="1"/>
  <c r="AU420" i="25"/>
  <c r="AU344" i="25"/>
  <c r="AV344" i="25" s="1"/>
  <c r="AT112" i="25"/>
  <c r="AU565" i="25"/>
  <c r="AU531" i="25"/>
  <c r="AQ37" i="25"/>
  <c r="AT37" i="25" s="1"/>
  <c r="AU731" i="25"/>
  <c r="AV731" i="25" s="1"/>
  <c r="AU663" i="25"/>
  <c r="AV663" i="25" s="1"/>
  <c r="AU683" i="25"/>
  <c r="AV683" i="25" s="1"/>
  <c r="AU183" i="25"/>
  <c r="AV183" i="25" s="1"/>
  <c r="AU64" i="25"/>
  <c r="AU189" i="25"/>
  <c r="AV189" i="25" s="1"/>
  <c r="AT93" i="25"/>
  <c r="AT465" i="25"/>
  <c r="AU292" i="25"/>
  <c r="AV292" i="25" s="1"/>
  <c r="AU808" i="25"/>
  <c r="AV808" i="25" s="1"/>
  <c r="AU139" i="25"/>
  <c r="AV139" i="25" s="1"/>
  <c r="AU24" i="25"/>
  <c r="AV24" i="25" s="1"/>
  <c r="AU125" i="25"/>
  <c r="AV125" i="25" s="1"/>
  <c r="AU156" i="25"/>
  <c r="AV156" i="25" s="1"/>
  <c r="AV535" i="25"/>
  <c r="AU652" i="25"/>
  <c r="AU165" i="25"/>
  <c r="AV165" i="25" s="1"/>
  <c r="AU310" i="25"/>
  <c r="AV310" i="25" s="1"/>
  <c r="AU138" i="25"/>
  <c r="AV138" i="25" s="1"/>
  <c r="AU697" i="25"/>
  <c r="AU769" i="25"/>
  <c r="AU498" i="25"/>
  <c r="AV498" i="25" s="1"/>
  <c r="AU541" i="25"/>
  <c r="AU572" i="25"/>
  <c r="AV572" i="25" s="1"/>
  <c r="AU605" i="25"/>
  <c r="AU620" i="25"/>
  <c r="AV620" i="25" s="1"/>
  <c r="AU687" i="25"/>
  <c r="AU496" i="25"/>
  <c r="AV496" i="25" s="1"/>
  <c r="AU360" i="25"/>
  <c r="AT751" i="25"/>
  <c r="AU51" i="25"/>
  <c r="AV51" i="25" s="1"/>
  <c r="AA229" i="25"/>
  <c r="AA830" i="25" s="1"/>
  <c r="AU718" i="25"/>
  <c r="AV718" i="25" s="1"/>
  <c r="AU582" i="25"/>
  <c r="AT473" i="25"/>
  <c r="AU170" i="25"/>
  <c r="AU809" i="25"/>
  <c r="AU16" i="25"/>
  <c r="AV16" i="25" s="1"/>
  <c r="AT214" i="25"/>
  <c r="AU700" i="25"/>
  <c r="AV700" i="25" s="1"/>
  <c r="AU621" i="25"/>
  <c r="AV621" i="25" s="1"/>
  <c r="AS828" i="25"/>
  <c r="AU814" i="25"/>
  <c r="AV814" i="25" s="1"/>
  <c r="AT590" i="25"/>
  <c r="AU509" i="25"/>
  <c r="AU493" i="25"/>
  <c r="AU303" i="25"/>
  <c r="AU10" i="25"/>
  <c r="AU591" i="25"/>
  <c r="AU529" i="25"/>
  <c r="AV529" i="25" s="1"/>
  <c r="AU466" i="25"/>
  <c r="AU666" i="25"/>
  <c r="AV666" i="25" s="1"/>
  <c r="AS732" i="25"/>
  <c r="AU391" i="25"/>
  <c r="AV391" i="25" s="1"/>
  <c r="AU402" i="25"/>
  <c r="AV402" i="25" s="1"/>
  <c r="AU512" i="25"/>
  <c r="AV512" i="25" s="1"/>
  <c r="AU723" i="25"/>
  <c r="AU442" i="25"/>
  <c r="AV442" i="25" s="1"/>
  <c r="AU271" i="25"/>
  <c r="AV271" i="25" s="1"/>
  <c r="AU185" i="25"/>
  <c r="AT224" i="25"/>
  <c r="AU619" i="25"/>
  <c r="AV619" i="25" s="1"/>
  <c r="AU741" i="25"/>
  <c r="AU613" i="25"/>
  <c r="AU624" i="25"/>
  <c r="AU483" i="25"/>
  <c r="AU288" i="25"/>
  <c r="AV288" i="25" s="1"/>
  <c r="AU444" i="25"/>
  <c r="AV444" i="25" s="1"/>
  <c r="AT246" i="25"/>
  <c r="AU50" i="25"/>
  <c r="AV50" i="25" s="1"/>
  <c r="AU70" i="25"/>
  <c r="AV70" i="25" s="1"/>
  <c r="AT449" i="25"/>
  <c r="AU744" i="25"/>
  <c r="AU645" i="25"/>
  <c r="AV645" i="25" s="1"/>
  <c r="AU453" i="25"/>
  <c r="AT653" i="25"/>
  <c r="AU539" i="25"/>
  <c r="AV539" i="25" s="1"/>
  <c r="AV717" i="25"/>
  <c r="AU406" i="25"/>
  <c r="AV406" i="25" s="1"/>
  <c r="AU511" i="25"/>
  <c r="AV511" i="25" s="1"/>
  <c r="AU407" i="25"/>
  <c r="AV407" i="25" s="1"/>
  <c r="AU101" i="25"/>
  <c r="AV101" i="25" s="1"/>
  <c r="AT567" i="25"/>
  <c r="AT379" i="25"/>
  <c r="AU259" i="25"/>
  <c r="AV259" i="25" s="1"/>
  <c r="AU160" i="25"/>
  <c r="AV160" i="25" s="1"/>
  <c r="AU91" i="25"/>
  <c r="AV91" i="25" s="1"/>
  <c r="AU17" i="25"/>
  <c r="AV17" i="25" s="1"/>
  <c r="AT326" i="25"/>
  <c r="AU176" i="25"/>
  <c r="AV176" i="25" s="1"/>
  <c r="AU76" i="25"/>
  <c r="AV76" i="25" s="1"/>
  <c r="AU178" i="25"/>
  <c r="AV178" i="25" s="1"/>
  <c r="AT483" i="25"/>
  <c r="AU418" i="25"/>
  <c r="AV418" i="25" s="1"/>
  <c r="AU340" i="25"/>
  <c r="AU220" i="25"/>
  <c r="AU637" i="25"/>
  <c r="AU279" i="25"/>
  <c r="AU195" i="25"/>
  <c r="AV195" i="25" s="1"/>
  <c r="AU29" i="25"/>
  <c r="AV29" i="25" s="1"/>
  <c r="AU137" i="25"/>
  <c r="AV137" i="25" s="1"/>
  <c r="AU258" i="25"/>
  <c r="AU136" i="25"/>
  <c r="AU82" i="25"/>
  <c r="AV82" i="25" s="1"/>
  <c r="AU712" i="25"/>
  <c r="AU682" i="25"/>
  <c r="AV682" i="25" s="1"/>
  <c r="AU593" i="25"/>
  <c r="AU468" i="25"/>
  <c r="AV468" i="25" s="1"/>
  <c r="AU412" i="25"/>
  <c r="AV412" i="25" s="1"/>
  <c r="AU726" i="25"/>
  <c r="AU342" i="25"/>
  <c r="AU224" i="25"/>
  <c r="AU286" i="25"/>
  <c r="AV286" i="25" s="1"/>
  <c r="AU502" i="25"/>
  <c r="AT203" i="25"/>
  <c r="AU377" i="25"/>
  <c r="AV377" i="25" s="1"/>
  <c r="AU127" i="25"/>
  <c r="AV127" i="25" s="1"/>
  <c r="AU589" i="25"/>
  <c r="AU578" i="25"/>
  <c r="AV578" i="25" s="1"/>
  <c r="AU441" i="25"/>
  <c r="AV441" i="25" s="1"/>
  <c r="AU312" i="25"/>
  <c r="AU318" i="25"/>
  <c r="AT267" i="25"/>
  <c r="AU123" i="25"/>
  <c r="AV123" i="25" s="1"/>
  <c r="AU83" i="25"/>
  <c r="AV83" i="25" s="1"/>
  <c r="AU806" i="25"/>
  <c r="AU688" i="25"/>
  <c r="AV688" i="25" s="1"/>
  <c r="AU516" i="25"/>
  <c r="AU240" i="25"/>
  <c r="AV240" i="25" s="1"/>
  <c r="AU651" i="25"/>
  <c r="AV651" i="25" s="1"/>
  <c r="AU519" i="25"/>
  <c r="AV519" i="25" s="1"/>
  <c r="AU399" i="25"/>
  <c r="AV399" i="25" s="1"/>
  <c r="AU627" i="25"/>
  <c r="AV627" i="25" s="1"/>
  <c r="AU21" i="25"/>
  <c r="AV21" i="25" s="1"/>
  <c r="AU257" i="25"/>
  <c r="AV257" i="25" s="1"/>
  <c r="AU85" i="25"/>
  <c r="AV85" i="25" s="1"/>
  <c r="AU151" i="25"/>
  <c r="AV151" i="25" s="1"/>
  <c r="AU121" i="25"/>
  <c r="AT565" i="25"/>
  <c r="AU242" i="25"/>
  <c r="AV242" i="25" s="1"/>
  <c r="AU104" i="25"/>
  <c r="AV104" i="25" s="1"/>
  <c r="AU826" i="25"/>
  <c r="AV826" i="25" s="1"/>
  <c r="AU822" i="25"/>
  <c r="AV822" i="25" s="1"/>
  <c r="AU725" i="25"/>
  <c r="AU633" i="25"/>
  <c r="AV633" i="25" s="1"/>
  <c r="AU517" i="25"/>
  <c r="AU586" i="25"/>
  <c r="AU708" i="25"/>
  <c r="AU597" i="25"/>
  <c r="AT675" i="25"/>
  <c r="AU261" i="25"/>
  <c r="AU155" i="25"/>
  <c r="AU105" i="25"/>
  <c r="AV105" i="25" s="1"/>
  <c r="AU618" i="25"/>
  <c r="AU642" i="25"/>
  <c r="AU603" i="25"/>
  <c r="AU818" i="25"/>
  <c r="AU639" i="25"/>
  <c r="AU573" i="25"/>
  <c r="AV573" i="25" s="1"/>
  <c r="AU569" i="25"/>
  <c r="AU609" i="25"/>
  <c r="S544" i="25"/>
  <c r="S830" i="25" s="1"/>
  <c r="AU277" i="25"/>
  <c r="AV277" i="25" s="1"/>
  <c r="AU308" i="25"/>
  <c r="AV308" i="25" s="1"/>
  <c r="AU140" i="25"/>
  <c r="AV140" i="25" s="1"/>
  <c r="AT623" i="25"/>
  <c r="I704" i="25"/>
  <c r="I830" i="25" s="1"/>
  <c r="I831" i="25" s="1"/>
  <c r="AU187" i="25"/>
  <c r="AV187" i="25" s="1"/>
  <c r="AU36" i="25"/>
  <c r="AV36" i="25" s="1"/>
  <c r="AT64" i="25"/>
  <c r="AT61" i="25"/>
  <c r="V732" i="25"/>
  <c r="AU503" i="25"/>
  <c r="AU805" i="25"/>
  <c r="AU667" i="25"/>
  <c r="AU414" i="25"/>
  <c r="AU226" i="25"/>
  <c r="AU337" i="25"/>
  <c r="AV337" i="25" s="1"/>
  <c r="AU263" i="25"/>
  <c r="AU190" i="25"/>
  <c r="AU128" i="25"/>
  <c r="AV128" i="25" s="1"/>
  <c r="AU11" i="25"/>
  <c r="AV11" i="25" s="1"/>
  <c r="AT312" i="25"/>
  <c r="AU254" i="25"/>
  <c r="AV254" i="25" s="1"/>
  <c r="AU196" i="25"/>
  <c r="AU77" i="25"/>
  <c r="AV77" i="25" s="1"/>
  <c r="AT355" i="25"/>
  <c r="AU117" i="25"/>
  <c r="AV117" i="25" s="1"/>
  <c r="AT220" i="25"/>
  <c r="AU93" i="25"/>
  <c r="AT349" i="25"/>
  <c r="AV349" i="25" s="1"/>
  <c r="AU55" i="25"/>
  <c r="AV55" i="25" s="1"/>
  <c r="AT278" i="25"/>
  <c r="AT611" i="25"/>
  <c r="J698" i="25"/>
  <c r="AU698" i="25" s="1"/>
  <c r="AU813" i="25"/>
  <c r="J828" i="25"/>
  <c r="AU518" i="25"/>
  <c r="AV518" i="25" s="1"/>
  <c r="AS90" i="25"/>
  <c r="AQ90" i="25"/>
  <c r="P828" i="25"/>
  <c r="AU665" i="25"/>
  <c r="AU508" i="25"/>
  <c r="AV508" i="25" s="1"/>
  <c r="AS506" i="25"/>
  <c r="AQ506" i="25"/>
  <c r="AU186" i="25"/>
  <c r="AU616" i="25"/>
  <c r="AV616" i="25" s="1"/>
  <c r="AU536" i="25"/>
  <c r="AV536" i="25" s="1"/>
  <c r="AU514" i="25"/>
  <c r="AU692" i="25"/>
  <c r="AH828" i="25"/>
  <c r="AU804" i="25"/>
  <c r="AU640" i="25"/>
  <c r="AU598" i="25"/>
  <c r="AU774" i="25"/>
  <c r="AU575" i="25"/>
  <c r="AU714" i="25"/>
  <c r="AU109" i="25"/>
  <c r="AV109" i="25" s="1"/>
  <c r="AT603" i="25"/>
  <c r="AU130" i="25"/>
  <c r="AT279" i="25"/>
  <c r="AT414" i="25"/>
  <c r="AT228" i="25"/>
  <c r="AQ605" i="25"/>
  <c r="AS605" i="25"/>
  <c r="AB506" i="25"/>
  <c r="AU506" i="25" s="1"/>
  <c r="AT130" i="25"/>
  <c r="AT198" i="25"/>
  <c r="AT437" i="25"/>
  <c r="AV437" i="25" s="1"/>
  <c r="AU601" i="25"/>
  <c r="AV601" i="25" s="1"/>
  <c r="AT640" i="25"/>
  <c r="AT815" i="25"/>
  <c r="AU592" i="25"/>
  <c r="AU765" i="25"/>
  <c r="AT594" i="25"/>
  <c r="AU204" i="25"/>
  <c r="AV204" i="25" s="1"/>
  <c r="AU311" i="25"/>
  <c r="AV311" i="25" s="1"/>
  <c r="AQ732" i="25"/>
  <c r="AT273" i="25"/>
  <c r="AG229" i="25"/>
  <c r="AT376" i="25"/>
  <c r="AU655" i="25"/>
  <c r="AV655" i="25" s="1"/>
  <c r="AU400" i="25"/>
  <c r="AV400" i="25" s="1"/>
  <c r="AT541" i="25"/>
  <c r="AU268" i="25"/>
  <c r="AV268" i="25" s="1"/>
  <c r="AT293" i="25"/>
  <c r="AV293" i="25" s="1"/>
  <c r="AT42" i="25"/>
  <c r="AT487" i="25"/>
  <c r="AV487" i="25" s="1"/>
  <c r="AU471" i="25"/>
  <c r="AT170" i="25"/>
  <c r="AN799" i="25"/>
  <c r="AU520" i="25"/>
  <c r="AU579" i="25"/>
  <c r="AV579" i="25" s="1"/>
  <c r="AU291" i="25"/>
  <c r="AT462" i="25"/>
  <c r="AT466" i="25"/>
  <c r="AV638" i="25"/>
  <c r="AU181" i="25"/>
  <c r="AV181" i="25" s="1"/>
  <c r="AT520" i="25"/>
  <c r="AT162" i="25"/>
  <c r="AU787" i="25"/>
  <c r="AU179" i="25"/>
  <c r="AV179" i="25" s="1"/>
  <c r="AU44" i="25"/>
  <c r="AV44" i="25" s="1"/>
  <c r="AT752" i="25"/>
  <c r="AU118" i="25"/>
  <c r="AV118" i="25" s="1"/>
  <c r="AU45" i="25"/>
  <c r="AV45" i="25" s="1"/>
  <c r="AS799" i="25"/>
  <c r="U544" i="25"/>
  <c r="U830" i="25" s="1"/>
  <c r="AU362" i="25"/>
  <c r="AT261" i="25"/>
  <c r="AU690" i="25"/>
  <c r="AV690" i="25" s="1"/>
  <c r="AU740" i="25"/>
  <c r="AU560" i="25"/>
  <c r="AV560" i="25" s="1"/>
  <c r="AU436" i="25"/>
  <c r="AV436" i="25" s="1"/>
  <c r="AU617" i="25"/>
  <c r="AV617" i="25" s="1"/>
  <c r="AV258" i="25"/>
  <c r="AU716" i="25"/>
  <c r="AV716" i="25" s="1"/>
  <c r="J732" i="25"/>
  <c r="AU721" i="25"/>
  <c r="AU522" i="25"/>
  <c r="AV522" i="25" s="1"/>
  <c r="AQ296" i="25"/>
  <c r="AS296" i="25"/>
  <c r="P461" i="25"/>
  <c r="AU461" i="25" s="1"/>
  <c r="AT416" i="25"/>
  <c r="AV416" i="25" s="1"/>
  <c r="AU497" i="25"/>
  <c r="AV497" i="25" s="1"/>
  <c r="AU373" i="25"/>
  <c r="AT697" i="25"/>
  <c r="AU650" i="25"/>
  <c r="AV650" i="25" s="1"/>
  <c r="AU284" i="25"/>
  <c r="AV284" i="25" s="1"/>
  <c r="AU394" i="25"/>
  <c r="AU206" i="25"/>
  <c r="AV206" i="25" s="1"/>
  <c r="AU422" i="25"/>
  <c r="AV422" i="25" s="1"/>
  <c r="AG544" i="25"/>
  <c r="AH90" i="25"/>
  <c r="AU90" i="25" s="1"/>
  <c r="J626" i="25"/>
  <c r="AU626" i="25" s="1"/>
  <c r="AV626" i="25" s="1"/>
  <c r="P454" i="25"/>
  <c r="AU454" i="25" s="1"/>
  <c r="AU244" i="25"/>
  <c r="AV244" i="25" s="1"/>
  <c r="AB35" i="25"/>
  <c r="AU35" i="25" s="1"/>
  <c r="AU820" i="25"/>
  <c r="AU816" i="25"/>
  <c r="AU715" i="25"/>
  <c r="AT625" i="25"/>
  <c r="AT471" i="25"/>
  <c r="AT667" i="25"/>
  <c r="AU209" i="25"/>
  <c r="AV209" i="25" s="1"/>
  <c r="AT479" i="25"/>
  <c r="AT373" i="25"/>
  <c r="AU103" i="25"/>
  <c r="AV103" i="25" s="1"/>
  <c r="AU75" i="25"/>
  <c r="AV75" i="25" s="1"/>
  <c r="AU42" i="25"/>
  <c r="AU748" i="25"/>
  <c r="AU145" i="25"/>
  <c r="AV145" i="25" s="1"/>
  <c r="AU551" i="25"/>
  <c r="AV551" i="25" s="1"/>
  <c r="AU180" i="25"/>
  <c r="AV180" i="25" s="1"/>
  <c r="AU159" i="25"/>
  <c r="AV159" i="25" s="1"/>
  <c r="AU571" i="25"/>
  <c r="AT157" i="25"/>
  <c r="AU622" i="25"/>
  <c r="AT445" i="25"/>
  <c r="AU771" i="25"/>
  <c r="AU676" i="25"/>
  <c r="AU563" i="25"/>
  <c r="AV563" i="25" s="1"/>
  <c r="AU568" i="25"/>
  <c r="P732" i="25"/>
  <c r="AU691" i="25"/>
  <c r="AH732" i="25"/>
  <c r="AU612" i="25"/>
  <c r="AU747" i="25"/>
  <c r="AT792" i="25"/>
  <c r="AT766" i="25"/>
  <c r="AU689" i="25"/>
  <c r="AV689" i="25" s="1"/>
  <c r="AU604" i="25"/>
  <c r="AT459" i="25"/>
  <c r="AU515" i="25"/>
  <c r="AV515" i="25" s="1"/>
  <c r="AT609" i="25"/>
  <c r="AT553" i="25"/>
  <c r="AU381" i="25"/>
  <c r="AV381" i="25" s="1"/>
  <c r="AU197" i="25"/>
  <c r="AV197" i="25" s="1"/>
  <c r="AU285" i="25"/>
  <c r="AV285" i="25" s="1"/>
  <c r="AU225" i="25"/>
  <c r="AV225" i="25" s="1"/>
  <c r="AB15" i="25"/>
  <c r="AU15" i="25" s="1"/>
  <c r="AV15" i="25" s="1"/>
  <c r="AM830" i="25"/>
  <c r="AM838" i="25" s="1"/>
  <c r="AT59" i="25"/>
  <c r="AT113" i="25"/>
  <c r="AT63" i="25"/>
  <c r="AU324" i="25"/>
  <c r="AV324" i="25" s="1"/>
  <c r="AU354" i="25"/>
  <c r="AV354" i="25" s="1"/>
  <c r="AT631" i="25"/>
  <c r="AT438" i="25"/>
  <c r="AV438" i="25" s="1"/>
  <c r="AT342" i="25"/>
  <c r="AT604" i="25"/>
  <c r="AT154" i="25"/>
  <c r="AT318" i="25"/>
  <c r="AT48" i="25"/>
  <c r="AU695" i="25"/>
  <c r="AU670" i="25"/>
  <c r="AV670" i="25" s="1"/>
  <c r="AU653" i="25"/>
  <c r="AU584" i="25"/>
  <c r="AT420" i="25"/>
  <c r="AU611" i="25"/>
  <c r="AU625" i="25"/>
  <c r="AU129" i="25"/>
  <c r="AV129" i="25" s="1"/>
  <c r="AU278" i="25"/>
  <c r="AU146" i="25"/>
  <c r="AN704" i="25"/>
  <c r="AU184" i="25"/>
  <c r="AV184" i="25" s="1"/>
  <c r="AT555" i="25"/>
  <c r="AU177" i="25"/>
  <c r="AV177" i="25" s="1"/>
  <c r="AT222" i="25"/>
  <c r="AU120" i="25"/>
  <c r="AV120" i="25" s="1"/>
  <c r="AU479" i="25"/>
  <c r="AU590" i="25"/>
  <c r="AT672" i="25"/>
  <c r="AT561" i="25"/>
  <c r="AT514" i="25"/>
  <c r="AQ433" i="25"/>
  <c r="AS433" i="25"/>
  <c r="AU203" i="25"/>
  <c r="AU73" i="25"/>
  <c r="AV73" i="25" s="1"/>
  <c r="AU111" i="25"/>
  <c r="AV111" i="25" s="1"/>
  <c r="AU570" i="25"/>
  <c r="AV570" i="25" s="1"/>
  <c r="AU458" i="25"/>
  <c r="AT403" i="25"/>
  <c r="AU459" i="25"/>
  <c r="V332" i="25"/>
  <c r="AU332" i="25" s="1"/>
  <c r="P704" i="25"/>
  <c r="AU134" i="25"/>
  <c r="AV134" i="25" s="1"/>
  <c r="AU246" i="25"/>
  <c r="AU376" i="25"/>
  <c r="AU283" i="25"/>
  <c r="AV283" i="25" s="1"/>
  <c r="AU753" i="25"/>
  <c r="AV753" i="25" s="1"/>
  <c r="AU504" i="25"/>
  <c r="AV504" i="25" s="1"/>
  <c r="AU417" i="25"/>
  <c r="AV417" i="25" s="1"/>
  <c r="AT658" i="25"/>
  <c r="AV133" i="25"/>
  <c r="AU147" i="25"/>
  <c r="AV147" i="25" s="1"/>
  <c r="AS495" i="25"/>
  <c r="AQ495" i="25"/>
  <c r="AU772" i="25"/>
  <c r="AV772" i="25" s="1"/>
  <c r="J799" i="25"/>
  <c r="AT10" i="25"/>
  <c r="AU707" i="25"/>
  <c r="AT149" i="25"/>
  <c r="AT196" i="25"/>
  <c r="AS586" i="25"/>
  <c r="AQ586" i="25"/>
  <c r="AU43" i="25"/>
  <c r="AV43" i="25" s="1"/>
  <c r="AS34" i="25"/>
  <c r="AQ34" i="25"/>
  <c r="AU81" i="25"/>
  <c r="AV81" i="25" s="1"/>
  <c r="AN229" i="25"/>
  <c r="AT770" i="25"/>
  <c r="AT148" i="25"/>
  <c r="J585" i="25"/>
  <c r="AU585" i="25" s="1"/>
  <c r="G704" i="25"/>
  <c r="G830" i="25" s="1"/>
  <c r="G831" i="25" s="1"/>
  <c r="AS585" i="25"/>
  <c r="AQ585" i="25"/>
  <c r="AU131" i="25"/>
  <c r="AV131" i="25" s="1"/>
  <c r="V229" i="25"/>
  <c r="AT390" i="25"/>
  <c r="AV390" i="25" s="1"/>
  <c r="AH704" i="25"/>
  <c r="AT813" i="25"/>
  <c r="AQ828" i="25"/>
  <c r="AT494" i="25"/>
  <c r="AV494" i="25" s="1"/>
  <c r="AU722" i="25"/>
  <c r="AQ493" i="25"/>
  <c r="AS493" i="25"/>
  <c r="AU445" i="25"/>
  <c r="AU549" i="25"/>
  <c r="AV549" i="25" s="1"/>
  <c r="AU358" i="25"/>
  <c r="AV358" i="25" s="1"/>
  <c r="O544" i="25"/>
  <c r="O830" i="25" s="1"/>
  <c r="O831" i="25" s="1"/>
  <c r="M544" i="25"/>
  <c r="M830" i="25" s="1"/>
  <c r="M831" i="25" s="1"/>
  <c r="V378" i="25"/>
  <c r="AU378" i="25" s="1"/>
  <c r="AV378" i="25" s="1"/>
  <c r="AV18" i="25"/>
  <c r="AS302" i="25"/>
  <c r="AQ302" i="25"/>
  <c r="AN828" i="25"/>
  <c r="AU711" i="25"/>
  <c r="AS332" i="25"/>
  <c r="AQ332" i="25"/>
  <c r="AT392" i="25"/>
  <c r="AU482" i="25"/>
  <c r="AV482" i="25" s="1"/>
  <c r="AT642" i="25"/>
  <c r="AT411" i="25"/>
  <c r="AU307" i="25"/>
  <c r="AV307" i="25" s="1"/>
  <c r="AS423" i="25"/>
  <c r="AQ423" i="25"/>
  <c r="AT788" i="25"/>
  <c r="AS300" i="25"/>
  <c r="AQ300" i="25"/>
  <c r="AT300" i="25" s="1"/>
  <c r="AV300" i="25" s="1"/>
  <c r="AU236" i="25"/>
  <c r="AT190" i="25"/>
  <c r="Y229" i="25"/>
  <c r="Y830" i="25" s="1"/>
  <c r="AT236" i="25"/>
  <c r="J544" i="25"/>
  <c r="AQ35" i="25"/>
  <c r="AS35" i="25"/>
  <c r="V828" i="25"/>
  <c r="AU803" i="25"/>
  <c r="AU237" i="25"/>
  <c r="AV237" i="25" s="1"/>
  <c r="AT155" i="25"/>
  <c r="AE229" i="25"/>
  <c r="AB799" i="25"/>
  <c r="AU736" i="25"/>
  <c r="AU446" i="25"/>
  <c r="AU330" i="25"/>
  <c r="AV330" i="25" s="1"/>
  <c r="AT595" i="25"/>
  <c r="AS454" i="25"/>
  <c r="AQ454" i="25"/>
  <c r="AT624" i="25"/>
  <c r="AT193" i="25"/>
  <c r="AT744" i="25"/>
  <c r="AQ799" i="25"/>
  <c r="AH39" i="25"/>
  <c r="AU39" i="25" s="1"/>
  <c r="AT568" i="25"/>
  <c r="AB34" i="25"/>
  <c r="AU34" i="25" s="1"/>
  <c r="AT562" i="25"/>
  <c r="AT501" i="25"/>
  <c r="AT797" i="25"/>
  <c r="AB704" i="25"/>
  <c r="AT488" i="25"/>
  <c r="AV488" i="25" s="1"/>
  <c r="AV356" i="25"/>
  <c r="AT637" i="25"/>
  <c r="AT456" i="25"/>
  <c r="AV456" i="25" s="1"/>
  <c r="AH302" i="25"/>
  <c r="AU302" i="25" s="1"/>
  <c r="AT461" i="25"/>
  <c r="AT186" i="25"/>
  <c r="AT102" i="25"/>
  <c r="AT368" i="25"/>
  <c r="AV368" i="25" s="1"/>
  <c r="AT328" i="25"/>
  <c r="AV328" i="25" s="1"/>
  <c r="AT389" i="25"/>
  <c r="AU296" i="25"/>
  <c r="AT357" i="25"/>
  <c r="AT593" i="25"/>
  <c r="AU526" i="25"/>
  <c r="AV526" i="25" s="1"/>
  <c r="AB732" i="25"/>
  <c r="AU567" i="25"/>
  <c r="AU262" i="25"/>
  <c r="AV262" i="25" s="1"/>
  <c r="AT12" i="25"/>
  <c r="AV12" i="25" s="1"/>
  <c r="P229" i="25"/>
  <c r="AT790" i="25"/>
  <c r="AU781" i="25"/>
  <c r="V799" i="25"/>
  <c r="AT615" i="25"/>
  <c r="AT654" i="25"/>
  <c r="V704" i="25"/>
  <c r="AT383" i="25"/>
  <c r="AT360" i="25"/>
  <c r="AT136" i="25"/>
  <c r="AT205" i="25"/>
  <c r="J229" i="25"/>
  <c r="AT397" i="25"/>
  <c r="AT769" i="25"/>
  <c r="AU581" i="25"/>
  <c r="AV581" i="25" s="1"/>
  <c r="P799" i="25"/>
  <c r="AU86" i="25"/>
  <c r="AV86" i="25" s="1"/>
  <c r="AT558" i="25"/>
  <c r="AU558" i="25"/>
  <c r="AE544" i="25"/>
  <c r="J724" i="23"/>
  <c r="G907" i="23"/>
  <c r="G908" i="23" s="1"/>
  <c r="J846" i="23"/>
  <c r="G904" i="23"/>
  <c r="G905" i="23" s="1"/>
  <c r="I907" i="23"/>
  <c r="I908" i="23" s="1"/>
  <c r="J818" i="23"/>
  <c r="J249" i="23"/>
  <c r="AV582" i="25" l="1"/>
  <c r="AV750" i="25"/>
  <c r="AV727" i="25"/>
  <c r="AV334" i="25"/>
  <c r="AV672" i="25"/>
  <c r="AV370" i="25"/>
  <c r="AV323" i="25"/>
  <c r="AV812" i="25"/>
  <c r="AV146" i="25"/>
  <c r="AV793" i="25"/>
  <c r="AV255" i="25"/>
  <c r="AV668" i="25"/>
  <c r="AV516" i="25"/>
  <c r="AV60" i="25"/>
  <c r="AV825" i="25"/>
  <c r="AV340" i="25"/>
  <c r="AV611" i="25"/>
  <c r="AV531" i="25"/>
  <c r="AV785" i="25"/>
  <c r="AV521" i="25"/>
  <c r="AV602" i="25"/>
  <c r="AV357" i="25"/>
  <c r="AV749" i="25"/>
  <c r="AV397" i="25"/>
  <c r="AV687" i="25"/>
  <c r="AV116" i="25"/>
  <c r="AV62" i="25"/>
  <c r="AV695" i="25"/>
  <c r="AV420" i="25"/>
  <c r="AV719" i="25"/>
  <c r="AV592" i="25"/>
  <c r="AN771" i="12"/>
  <c r="AV469" i="25"/>
  <c r="AV132" i="25"/>
  <c r="AV297" i="25"/>
  <c r="AV190" i="25"/>
  <c r="AV730" i="25"/>
  <c r="AV392" i="25"/>
  <c r="AV562" i="25"/>
  <c r="AV665" i="25"/>
  <c r="AV584" i="25"/>
  <c r="AV161" i="25"/>
  <c r="AV483" i="25"/>
  <c r="AV383" i="25"/>
  <c r="AT423" i="25"/>
  <c r="AV423" i="25" s="1"/>
  <c r="AV112" i="25"/>
  <c r="AV266" i="25"/>
  <c r="AV622" i="25"/>
  <c r="AV503" i="25"/>
  <c r="AV675" i="25"/>
  <c r="AV121" i="25"/>
  <c r="AV401" i="25"/>
  <c r="AV58" i="25"/>
  <c r="AV339" i="25"/>
  <c r="AV565" i="25"/>
  <c r="AV509" i="25"/>
  <c r="AV609" i="25"/>
  <c r="AV639" i="25"/>
  <c r="AV517" i="25"/>
  <c r="AV728" i="25"/>
  <c r="AV752" i="25"/>
  <c r="AV554" i="25"/>
  <c r="AV612" i="25"/>
  <c r="AV691" i="25"/>
  <c r="AV411" i="25"/>
  <c r="AV813" i="25"/>
  <c r="AV31" i="25"/>
  <c r="AV315" i="25"/>
  <c r="AV246" i="25"/>
  <c r="AV462" i="25"/>
  <c r="AV815" i="25"/>
  <c r="AV692" i="25"/>
  <c r="AV224" i="25"/>
  <c r="AV591" i="25"/>
  <c r="AV363" i="25"/>
  <c r="AV569" i="25"/>
  <c r="AV623" i="25"/>
  <c r="AV618" i="25"/>
  <c r="AV659" i="25"/>
  <c r="AV574" i="25"/>
  <c r="AV632" i="25"/>
  <c r="AV396" i="25"/>
  <c r="AV449" i="25"/>
  <c r="AV351" i="25"/>
  <c r="AV532" i="25"/>
  <c r="AV157" i="25"/>
  <c r="AV790" i="25"/>
  <c r="AV658" i="25"/>
  <c r="AV701" i="25"/>
  <c r="AV501" i="25"/>
  <c r="AV227" i="25"/>
  <c r="AV478" i="25"/>
  <c r="AV355" i="25"/>
  <c r="AV615" i="25"/>
  <c r="AV193" i="25"/>
  <c r="AV216" i="25"/>
  <c r="AV379" i="25"/>
  <c r="AV500" i="25"/>
  <c r="AV745" i="25"/>
  <c r="AV788" i="25"/>
  <c r="AV676" i="25"/>
  <c r="AV303" i="25"/>
  <c r="AV196" i="25"/>
  <c r="AV403" i="25"/>
  <c r="AV154" i="25"/>
  <c r="AV362" i="25"/>
  <c r="AV185" i="25"/>
  <c r="AT302" i="25"/>
  <c r="AV302" i="25" s="1"/>
  <c r="AV149" i="25"/>
  <c r="AV458" i="25"/>
  <c r="AV766" i="25"/>
  <c r="AV394" i="25"/>
  <c r="AV26" i="25"/>
  <c r="AV580" i="25"/>
  <c r="AV751" i="25"/>
  <c r="AV388" i="25"/>
  <c r="AV810" i="25"/>
  <c r="AV273" i="25"/>
  <c r="AV326" i="25"/>
  <c r="AV542" i="25"/>
  <c r="AV567" i="25"/>
  <c r="AV382" i="25"/>
  <c r="AV267" i="25"/>
  <c r="AU828" i="25"/>
  <c r="AV113" i="25"/>
  <c r="AV697" i="25"/>
  <c r="AV226" i="25"/>
  <c r="AV48" i="25"/>
  <c r="AT34" i="25"/>
  <c r="AV318" i="25"/>
  <c r="AV471" i="25"/>
  <c r="AV787" i="25"/>
  <c r="AV162" i="25"/>
  <c r="AV59" i="25"/>
  <c r="AV384" i="25"/>
  <c r="AV389" i="25"/>
  <c r="AV589" i="25"/>
  <c r="AV40" i="25"/>
  <c r="AV222" i="25"/>
  <c r="AV604" i="25"/>
  <c r="AG830" i="25"/>
  <c r="AG838" i="25" s="1"/>
  <c r="AV590" i="25"/>
  <c r="AV108" i="25"/>
  <c r="AV263" i="25"/>
  <c r="AV186" i="25"/>
  <c r="AV342" i="25"/>
  <c r="AV597" i="25"/>
  <c r="AV613" i="25"/>
  <c r="AV37" i="25"/>
  <c r="AV238" i="25"/>
  <c r="AV373" i="25"/>
  <c r="AT586" i="25"/>
  <c r="AV586" i="25" s="1"/>
  <c r="AV203" i="25"/>
  <c r="AV765" i="25"/>
  <c r="AV575" i="25"/>
  <c r="AV135" i="25"/>
  <c r="AV552" i="25"/>
  <c r="AV78" i="25"/>
  <c r="AV445" i="25"/>
  <c r="AV502" i="25"/>
  <c r="AV568" i="25"/>
  <c r="AT732" i="25"/>
  <c r="AV34" i="25"/>
  <c r="AV561" i="25"/>
  <c r="AV631" i="25"/>
  <c r="AV571" i="25"/>
  <c r="AV136" i="25"/>
  <c r="AV797" i="25"/>
  <c r="AV39" i="25"/>
  <c r="AV446" i="25"/>
  <c r="AT332" i="25"/>
  <c r="AV332" i="25" s="1"/>
  <c r="AV555" i="25"/>
  <c r="AV479" i="25"/>
  <c r="AV261" i="25"/>
  <c r="AV466" i="25"/>
  <c r="AV214" i="25"/>
  <c r="AV102" i="25"/>
  <c r="AV42" i="25"/>
  <c r="AV61" i="25"/>
  <c r="AV465" i="25"/>
  <c r="AV595" i="25"/>
  <c r="AV376" i="25"/>
  <c r="AV205" i="25"/>
  <c r="AV667" i="25"/>
  <c r="AT506" i="25"/>
  <c r="AV198" i="25"/>
  <c r="AH544" i="25"/>
  <c r="AH830" i="25" s="1"/>
  <c r="AV744" i="25"/>
  <c r="AV461" i="25"/>
  <c r="AV63" i="25"/>
  <c r="AV792" i="25"/>
  <c r="AV652" i="25"/>
  <c r="AN544" i="25"/>
  <c r="AN830" i="25" s="1"/>
  <c r="AV148" i="25"/>
  <c r="AV541" i="25"/>
  <c r="AV594" i="25"/>
  <c r="AT90" i="25"/>
  <c r="AV90" i="25" s="1"/>
  <c r="AV473" i="25"/>
  <c r="AV64" i="25"/>
  <c r="AV553" i="25"/>
  <c r="AV453" i="25"/>
  <c r="AV414" i="25"/>
  <c r="AV598" i="25"/>
  <c r="AV624" i="25"/>
  <c r="AV770" i="25"/>
  <c r="AV640" i="25"/>
  <c r="AV155" i="25"/>
  <c r="AV130" i="25"/>
  <c r="AT433" i="25"/>
  <c r="AV433" i="25" s="1"/>
  <c r="AV506" i="25"/>
  <c r="AV654" i="25"/>
  <c r="AV170" i="25"/>
  <c r="AV220" i="25"/>
  <c r="AV653" i="25"/>
  <c r="AV637" i="25"/>
  <c r="AT296" i="25"/>
  <c r="AV296" i="25" s="1"/>
  <c r="AV279" i="25"/>
  <c r="AV312" i="25"/>
  <c r="AV593" i="25"/>
  <c r="AV278" i="25"/>
  <c r="AB544" i="25"/>
  <c r="AV603" i="25"/>
  <c r="AV459" i="25"/>
  <c r="AE830" i="25"/>
  <c r="AE831" i="25" s="1"/>
  <c r="AV769" i="25"/>
  <c r="AV360" i="25"/>
  <c r="AV642" i="25"/>
  <c r="AS704" i="25"/>
  <c r="AV93" i="25"/>
  <c r="AM831" i="25"/>
  <c r="AV625" i="25"/>
  <c r="AV514" i="25"/>
  <c r="AH229" i="25"/>
  <c r="AS544" i="25"/>
  <c r="AT495" i="25"/>
  <c r="AV495" i="25" s="1"/>
  <c r="AT605" i="25"/>
  <c r="AV605" i="25" s="1"/>
  <c r="AT585" i="25"/>
  <c r="AM837" i="25"/>
  <c r="AV520" i="25"/>
  <c r="AU732" i="25"/>
  <c r="AT35" i="25"/>
  <c r="AV35" i="25" s="1"/>
  <c r="AS229" i="25"/>
  <c r="AM835" i="25"/>
  <c r="AT454" i="25"/>
  <c r="AV454" i="25" s="1"/>
  <c r="P544" i="25"/>
  <c r="S835" i="25"/>
  <c r="S838" i="25"/>
  <c r="S837" i="25"/>
  <c r="S831" i="25"/>
  <c r="AV10" i="25"/>
  <c r="AB229" i="25"/>
  <c r="AU799" i="25"/>
  <c r="AT493" i="25"/>
  <c r="AV493" i="25" s="1"/>
  <c r="J704" i="25"/>
  <c r="AU704" i="25" s="1"/>
  <c r="AT828" i="25"/>
  <c r="AG831" i="25"/>
  <c r="AG837" i="25"/>
  <c r="AG835" i="25"/>
  <c r="AT799" i="25"/>
  <c r="AQ544" i="25"/>
  <c r="U837" i="25"/>
  <c r="U838" i="25"/>
  <c r="U835" i="25"/>
  <c r="U831" i="25"/>
  <c r="AV558" i="25"/>
  <c r="AV236" i="25"/>
  <c r="AQ704" i="25"/>
  <c r="Y831" i="25"/>
  <c r="Y838" i="25"/>
  <c r="Y835" i="25"/>
  <c r="Y837" i="25"/>
  <c r="AQ229" i="25"/>
  <c r="V544" i="25"/>
  <c r="V830" i="25" s="1"/>
  <c r="AA837" i="25"/>
  <c r="AA835" i="25"/>
  <c r="AA831" i="25"/>
  <c r="AA838" i="25"/>
  <c r="AK831" i="25"/>
  <c r="AK838" i="25"/>
  <c r="AK835" i="25"/>
  <c r="AK837" i="25"/>
  <c r="J907" i="23"/>
  <c r="J905" i="23"/>
  <c r="K904" i="23" s="1"/>
  <c r="AE837" i="25" l="1"/>
  <c r="AV732" i="25"/>
  <c r="AH831" i="25"/>
  <c r="AH838" i="25"/>
  <c r="AB830" i="25"/>
  <c r="AB831" i="25" s="1"/>
  <c r="AT704" i="25"/>
  <c r="AV704" i="25" s="1"/>
  <c r="AS830" i="25"/>
  <c r="AS831" i="25" s="1"/>
  <c r="AE835" i="25"/>
  <c r="AE838" i="25"/>
  <c r="AT229" i="25"/>
  <c r="AU544" i="25"/>
  <c r="AV585" i="25"/>
  <c r="P830" i="25"/>
  <c r="AQ830" i="25"/>
  <c r="AQ831" i="25" s="1"/>
  <c r="V838" i="25"/>
  <c r="V831" i="25"/>
  <c r="AV799" i="25"/>
  <c r="AT544" i="25"/>
  <c r="AU229" i="25"/>
  <c r="AV828" i="25"/>
  <c r="J830" i="25"/>
  <c r="AN831" i="25"/>
  <c r="AN838" i="25"/>
  <c r="J908" i="23"/>
  <c r="AB838" i="25" l="1"/>
  <c r="AV544" i="25"/>
  <c r="AV229" i="25"/>
  <c r="AV830" i="25" s="1"/>
  <c r="AV832" i="25" s="1"/>
  <c r="P838" i="25"/>
  <c r="P831" i="25"/>
  <c r="J837" i="25"/>
  <c r="J831" i="25"/>
  <c r="AU830" i="25"/>
  <c r="AT830" i="25"/>
  <c r="AT838" i="25" l="1"/>
  <c r="AT831" i="25"/>
  <c r="AT833" i="25"/>
  <c r="I878" i="22" l="1"/>
  <c r="G878" i="22"/>
  <c r="I900" i="22"/>
  <c r="G900" i="22"/>
  <c r="J900" i="22" s="1"/>
  <c r="I899" i="22"/>
  <c r="G899" i="22"/>
  <c r="I897" i="22"/>
  <c r="G897" i="22"/>
  <c r="I896" i="22"/>
  <c r="G896" i="22"/>
  <c r="I895" i="22"/>
  <c r="G895" i="22"/>
  <c r="I892" i="22"/>
  <c r="G892" i="22"/>
  <c r="J892" i="22" s="1"/>
  <c r="I890" i="22"/>
  <c r="G890" i="22"/>
  <c r="I886" i="22"/>
  <c r="G886" i="22"/>
  <c r="I883" i="22"/>
  <c r="G883" i="22"/>
  <c r="I882" i="22"/>
  <c r="G882" i="22"/>
  <c r="I881" i="22"/>
  <c r="G881" i="22"/>
  <c r="I880" i="22"/>
  <c r="G880" i="22"/>
  <c r="I879" i="22"/>
  <c r="G879" i="22"/>
  <c r="J879" i="22" s="1"/>
  <c r="I877" i="22"/>
  <c r="G877" i="22"/>
  <c r="E871" i="22"/>
  <c r="G871" i="22" s="1"/>
  <c r="E868" i="22"/>
  <c r="G868" i="22" s="1"/>
  <c r="E867" i="22"/>
  <c r="G867" i="22" s="1"/>
  <c r="E866" i="22"/>
  <c r="G866" i="22" s="1"/>
  <c r="I861" i="22"/>
  <c r="G861" i="22"/>
  <c r="J861" i="22" s="1"/>
  <c r="I860" i="22"/>
  <c r="G860" i="22"/>
  <c r="I858" i="22"/>
  <c r="G858" i="22"/>
  <c r="I857" i="22"/>
  <c r="G857" i="22"/>
  <c r="I856" i="22"/>
  <c r="G856" i="22"/>
  <c r="I854" i="22"/>
  <c r="G854" i="22"/>
  <c r="I852" i="22"/>
  <c r="G852" i="22"/>
  <c r="I851" i="22"/>
  <c r="G851" i="22"/>
  <c r="J851" i="22" s="1"/>
  <c r="I844" i="22"/>
  <c r="G844" i="22"/>
  <c r="I843" i="22"/>
  <c r="G843" i="22"/>
  <c r="I841" i="22"/>
  <c r="G841" i="22"/>
  <c r="J841" i="22" s="1"/>
  <c r="I840" i="22"/>
  <c r="G840" i="22"/>
  <c r="I839" i="22"/>
  <c r="G839" i="22"/>
  <c r="J839" i="22" s="1"/>
  <c r="I838" i="22"/>
  <c r="G838" i="22"/>
  <c r="I837" i="22"/>
  <c r="G837" i="22"/>
  <c r="I836" i="22"/>
  <c r="G836" i="22"/>
  <c r="I835" i="22"/>
  <c r="G835" i="22"/>
  <c r="I834" i="22"/>
  <c r="G834" i="22"/>
  <c r="I833" i="22"/>
  <c r="G833" i="22"/>
  <c r="J833" i="22" s="1"/>
  <c r="I832" i="22"/>
  <c r="G832" i="22"/>
  <c r="J832" i="22" s="1"/>
  <c r="I831" i="22"/>
  <c r="G831" i="22"/>
  <c r="I830" i="22"/>
  <c r="G830" i="22"/>
  <c r="I829" i="22"/>
  <c r="G829" i="22"/>
  <c r="J829" i="22" s="1"/>
  <c r="I828" i="22"/>
  <c r="G828" i="22"/>
  <c r="I827" i="22"/>
  <c r="G827" i="22"/>
  <c r="I826" i="22"/>
  <c r="G826" i="22"/>
  <c r="J826" i="22" s="1"/>
  <c r="I825" i="22"/>
  <c r="G825" i="22"/>
  <c r="I824" i="22"/>
  <c r="G824" i="22"/>
  <c r="I823" i="22"/>
  <c r="G823" i="22"/>
  <c r="J823" i="22" s="1"/>
  <c r="I822" i="22"/>
  <c r="G822" i="22"/>
  <c r="I821" i="22"/>
  <c r="G821" i="22"/>
  <c r="I816" i="22"/>
  <c r="G816" i="22"/>
  <c r="J816" i="22" s="1"/>
  <c r="I815" i="22"/>
  <c r="G815" i="22"/>
  <c r="I814" i="22"/>
  <c r="G814" i="22"/>
  <c r="I813" i="22"/>
  <c r="G813" i="22"/>
  <c r="J813" i="22" s="1"/>
  <c r="I812" i="22"/>
  <c r="G812" i="22"/>
  <c r="I811" i="22"/>
  <c r="G811" i="22"/>
  <c r="I809" i="22"/>
  <c r="G809" i="22"/>
  <c r="I808" i="22"/>
  <c r="G808" i="22"/>
  <c r="I807" i="22"/>
  <c r="G807" i="22"/>
  <c r="I806" i="22"/>
  <c r="G806" i="22"/>
  <c r="I805" i="22"/>
  <c r="G805" i="22"/>
  <c r="I804" i="22"/>
  <c r="G804" i="22"/>
  <c r="J804" i="22" s="1"/>
  <c r="I802" i="22"/>
  <c r="G802" i="22"/>
  <c r="J802" i="22" s="1"/>
  <c r="I801" i="22"/>
  <c r="G801" i="22"/>
  <c r="I800" i="22"/>
  <c r="J800" i="22" s="1"/>
  <c r="G800" i="22"/>
  <c r="I799" i="22"/>
  <c r="G799" i="22"/>
  <c r="I798" i="22"/>
  <c r="G798" i="22"/>
  <c r="I797" i="22"/>
  <c r="G797" i="22"/>
  <c r="J797" i="22" s="1"/>
  <c r="I796" i="22"/>
  <c r="G796" i="22"/>
  <c r="J796" i="22" s="1"/>
  <c r="I795" i="22"/>
  <c r="G795" i="22"/>
  <c r="I794" i="22"/>
  <c r="G794" i="22"/>
  <c r="I793" i="22"/>
  <c r="G793" i="22"/>
  <c r="I792" i="22"/>
  <c r="G792" i="22"/>
  <c r="I791" i="22"/>
  <c r="G791" i="22"/>
  <c r="J791" i="22" s="1"/>
  <c r="I790" i="22"/>
  <c r="G790" i="22"/>
  <c r="I789" i="22"/>
  <c r="G789" i="22"/>
  <c r="I788" i="22"/>
  <c r="G788" i="22"/>
  <c r="I787" i="22"/>
  <c r="G787" i="22"/>
  <c r="I786" i="22"/>
  <c r="G786" i="22"/>
  <c r="I785" i="22"/>
  <c r="G785" i="22"/>
  <c r="I784" i="22"/>
  <c r="G784" i="22"/>
  <c r="I783" i="22"/>
  <c r="J783" i="22" s="1"/>
  <c r="I782" i="22"/>
  <c r="J782" i="22" s="1"/>
  <c r="I781" i="22"/>
  <c r="J781" i="22" s="1"/>
  <c r="I780" i="22"/>
  <c r="J780" i="22" s="1"/>
  <c r="I779" i="22"/>
  <c r="J779" i="22" s="1"/>
  <c r="I778" i="22"/>
  <c r="J778" i="22" s="1"/>
  <c r="I777" i="22"/>
  <c r="J777" i="22" s="1"/>
  <c r="I776" i="22"/>
  <c r="J776" i="22" s="1"/>
  <c r="I775" i="22"/>
  <c r="J775" i="22" s="1"/>
  <c r="I774" i="22"/>
  <c r="J774" i="22" s="1"/>
  <c r="I773" i="22"/>
  <c r="G773" i="22"/>
  <c r="J773" i="22" s="1"/>
  <c r="I772" i="22"/>
  <c r="G772" i="22"/>
  <c r="I771" i="22"/>
  <c r="G771" i="22"/>
  <c r="I770" i="22"/>
  <c r="G770" i="22"/>
  <c r="I769" i="22"/>
  <c r="G769" i="22"/>
  <c r="I768" i="22"/>
  <c r="G768" i="22"/>
  <c r="I767" i="22"/>
  <c r="G767" i="22"/>
  <c r="I766" i="22"/>
  <c r="G766" i="22"/>
  <c r="I765" i="22"/>
  <c r="G765" i="22"/>
  <c r="I764" i="22"/>
  <c r="G764" i="22"/>
  <c r="I763" i="22"/>
  <c r="G763" i="22"/>
  <c r="I762" i="22"/>
  <c r="J762" i="22" s="1"/>
  <c r="I761" i="22"/>
  <c r="G761" i="22"/>
  <c r="I760" i="22"/>
  <c r="G760" i="22"/>
  <c r="J760" i="22" s="1"/>
  <c r="I759" i="22"/>
  <c r="G759" i="22"/>
  <c r="I758" i="22"/>
  <c r="J758" i="22" s="1"/>
  <c r="I757" i="22"/>
  <c r="J757" i="22" s="1"/>
  <c r="I756" i="22"/>
  <c r="J756" i="22" s="1"/>
  <c r="I755" i="22"/>
  <c r="G755" i="22"/>
  <c r="I751" i="22"/>
  <c r="G751" i="22"/>
  <c r="I750" i="22"/>
  <c r="G750" i="22"/>
  <c r="I749" i="22"/>
  <c r="G749" i="22"/>
  <c r="I748" i="22"/>
  <c r="G748" i="22"/>
  <c r="I747" i="22"/>
  <c r="G747" i="22"/>
  <c r="J747" i="22" s="1"/>
  <c r="I746" i="22"/>
  <c r="G746" i="22"/>
  <c r="I745" i="22"/>
  <c r="G745" i="22"/>
  <c r="I744" i="22"/>
  <c r="G744" i="22"/>
  <c r="I743" i="22"/>
  <c r="G743" i="22"/>
  <c r="I742" i="22"/>
  <c r="G742" i="22"/>
  <c r="I741" i="22"/>
  <c r="G741" i="22"/>
  <c r="I740" i="22"/>
  <c r="G740" i="22"/>
  <c r="I739" i="22"/>
  <c r="G739" i="22"/>
  <c r="I738" i="22"/>
  <c r="G738" i="22"/>
  <c r="I737" i="22"/>
  <c r="G737" i="22"/>
  <c r="I736" i="22"/>
  <c r="G736" i="22"/>
  <c r="I735" i="22"/>
  <c r="G735" i="22"/>
  <c r="I734" i="22"/>
  <c r="G734" i="22"/>
  <c r="I733" i="22"/>
  <c r="G733" i="22"/>
  <c r="J733" i="22" s="1"/>
  <c r="I732" i="22"/>
  <c r="G732" i="22"/>
  <c r="I731" i="22"/>
  <c r="G731" i="22"/>
  <c r="I730" i="22"/>
  <c r="G730" i="22"/>
  <c r="I729" i="22"/>
  <c r="G729" i="22"/>
  <c r="J729" i="22" s="1"/>
  <c r="I728" i="22"/>
  <c r="G728" i="22"/>
  <c r="I727" i="22"/>
  <c r="G727" i="22"/>
  <c r="I721" i="22"/>
  <c r="G721" i="22"/>
  <c r="I720" i="22"/>
  <c r="G720" i="22"/>
  <c r="I718" i="22"/>
  <c r="G718" i="22"/>
  <c r="I717" i="22"/>
  <c r="G717" i="22"/>
  <c r="J717" i="22" s="1"/>
  <c r="I716" i="22"/>
  <c r="G716" i="22"/>
  <c r="I715" i="22"/>
  <c r="G715" i="22"/>
  <c r="J715" i="22" s="1"/>
  <c r="I714" i="22"/>
  <c r="G714" i="22"/>
  <c r="I712" i="22"/>
  <c r="G712" i="22"/>
  <c r="I711" i="22"/>
  <c r="G711" i="22"/>
  <c r="I710" i="22"/>
  <c r="G710" i="22"/>
  <c r="I709" i="22"/>
  <c r="F709" i="22"/>
  <c r="G709" i="22" s="1"/>
  <c r="I708" i="22"/>
  <c r="F708" i="22"/>
  <c r="G708" i="22" s="1"/>
  <c r="J708" i="22" s="1"/>
  <c r="I707" i="22"/>
  <c r="F707" i="22"/>
  <c r="G707" i="22" s="1"/>
  <c r="I706" i="22"/>
  <c r="F706" i="22"/>
  <c r="G706" i="22" s="1"/>
  <c r="I704" i="22"/>
  <c r="G704" i="22"/>
  <c r="I703" i="22"/>
  <c r="G703" i="22"/>
  <c r="I702" i="22"/>
  <c r="G702" i="22"/>
  <c r="I701" i="22"/>
  <c r="G701" i="22"/>
  <c r="I699" i="22"/>
  <c r="G699" i="22"/>
  <c r="I698" i="22"/>
  <c r="G698" i="22"/>
  <c r="I697" i="22"/>
  <c r="F697" i="22"/>
  <c r="G697" i="22" s="1"/>
  <c r="I696" i="22"/>
  <c r="F696" i="22"/>
  <c r="G696" i="22" s="1"/>
  <c r="J696" i="22" s="1"/>
  <c r="I695" i="22"/>
  <c r="F695" i="22"/>
  <c r="G695" i="22" s="1"/>
  <c r="I693" i="22"/>
  <c r="G693" i="22"/>
  <c r="I692" i="22"/>
  <c r="G692" i="22"/>
  <c r="I691" i="22"/>
  <c r="G691" i="22"/>
  <c r="I690" i="22"/>
  <c r="G690" i="22"/>
  <c r="I689" i="22"/>
  <c r="G689" i="22"/>
  <c r="I687" i="22"/>
  <c r="G687" i="22"/>
  <c r="I686" i="22"/>
  <c r="G686" i="22"/>
  <c r="J686" i="22" s="1"/>
  <c r="I685" i="22"/>
  <c r="F685" i="22"/>
  <c r="G685" i="22" s="1"/>
  <c r="J685" i="22" s="1"/>
  <c r="I684" i="22"/>
  <c r="F684" i="22"/>
  <c r="G684" i="22" s="1"/>
  <c r="I683" i="22"/>
  <c r="F683" i="22"/>
  <c r="G683" i="22" s="1"/>
  <c r="I681" i="22"/>
  <c r="G681" i="22"/>
  <c r="I680" i="22"/>
  <c r="G680" i="22"/>
  <c r="I679" i="22"/>
  <c r="G679" i="22"/>
  <c r="J679" i="22" s="1"/>
  <c r="I678" i="22"/>
  <c r="G678" i="22"/>
  <c r="J678" i="22" s="1"/>
  <c r="I677" i="22"/>
  <c r="G677" i="22"/>
  <c r="I676" i="22"/>
  <c r="G676" i="22"/>
  <c r="I674" i="22"/>
  <c r="G674" i="22"/>
  <c r="J674" i="22" s="1"/>
  <c r="I673" i="22"/>
  <c r="G673" i="22"/>
  <c r="I672" i="22"/>
  <c r="G672" i="22"/>
  <c r="I671" i="22"/>
  <c r="F671" i="22"/>
  <c r="G671" i="22" s="1"/>
  <c r="I670" i="22"/>
  <c r="F670" i="22"/>
  <c r="G670" i="22" s="1"/>
  <c r="I669" i="22"/>
  <c r="F669" i="22"/>
  <c r="G669" i="22" s="1"/>
  <c r="I667" i="22"/>
  <c r="G667" i="22"/>
  <c r="I666" i="22"/>
  <c r="G666" i="22"/>
  <c r="I665" i="22"/>
  <c r="G665" i="22"/>
  <c r="J665" i="22" s="1"/>
  <c r="I664" i="22"/>
  <c r="G664" i="22"/>
  <c r="I661" i="22"/>
  <c r="G661" i="22"/>
  <c r="I660" i="22"/>
  <c r="G660" i="22"/>
  <c r="I659" i="22"/>
  <c r="F659" i="22"/>
  <c r="G659" i="22" s="1"/>
  <c r="J659" i="22" s="1"/>
  <c r="I658" i="22"/>
  <c r="F658" i="22"/>
  <c r="G658" i="22" s="1"/>
  <c r="I657" i="22"/>
  <c r="F657" i="22"/>
  <c r="G657" i="22" s="1"/>
  <c r="I656" i="22"/>
  <c r="F656" i="22"/>
  <c r="G656" i="22" s="1"/>
  <c r="I653" i="22"/>
  <c r="G653" i="22"/>
  <c r="I652" i="22"/>
  <c r="G652" i="22"/>
  <c r="I651" i="22"/>
  <c r="G651" i="22"/>
  <c r="I647" i="22"/>
  <c r="G647" i="22"/>
  <c r="I646" i="22"/>
  <c r="G646" i="22"/>
  <c r="I645" i="22"/>
  <c r="G645" i="22"/>
  <c r="J645" i="22" s="1"/>
  <c r="I644" i="22"/>
  <c r="G644" i="22"/>
  <c r="I643" i="22"/>
  <c r="G643" i="22"/>
  <c r="I642" i="22"/>
  <c r="G642" i="22"/>
  <c r="I641" i="22"/>
  <c r="G641" i="22"/>
  <c r="I640" i="22"/>
  <c r="G640" i="22"/>
  <c r="I639" i="22"/>
  <c r="G639" i="22"/>
  <c r="J639" i="22" s="1"/>
  <c r="I638" i="22"/>
  <c r="G638" i="22"/>
  <c r="I637" i="22"/>
  <c r="G637" i="22"/>
  <c r="I636" i="22"/>
  <c r="G636" i="22"/>
  <c r="I635" i="22"/>
  <c r="G635" i="22"/>
  <c r="I634" i="22"/>
  <c r="G634" i="22"/>
  <c r="J634" i="22" s="1"/>
  <c r="I633" i="22"/>
  <c r="G633" i="22"/>
  <c r="I632" i="22"/>
  <c r="J632" i="22" s="1"/>
  <c r="G632" i="22"/>
  <c r="I631" i="22"/>
  <c r="J631" i="22" s="1"/>
  <c r="G631" i="22"/>
  <c r="I630" i="22"/>
  <c r="G630" i="22"/>
  <c r="I629" i="22"/>
  <c r="G629" i="22"/>
  <c r="I628" i="22"/>
  <c r="G628" i="22"/>
  <c r="I626" i="22"/>
  <c r="G626" i="22"/>
  <c r="I625" i="22"/>
  <c r="G625" i="22"/>
  <c r="I624" i="22"/>
  <c r="G624" i="22"/>
  <c r="I623" i="22"/>
  <c r="G623" i="22"/>
  <c r="I622" i="22"/>
  <c r="G622" i="22"/>
  <c r="I621" i="22"/>
  <c r="G621" i="22"/>
  <c r="I620" i="22"/>
  <c r="G620" i="22"/>
  <c r="J620" i="22" s="1"/>
  <c r="I619" i="22"/>
  <c r="G619" i="22"/>
  <c r="I618" i="22"/>
  <c r="G618" i="22"/>
  <c r="I617" i="22"/>
  <c r="G617" i="22"/>
  <c r="J617" i="22" s="1"/>
  <c r="I616" i="22"/>
  <c r="G616" i="22"/>
  <c r="I615" i="22"/>
  <c r="G615" i="22"/>
  <c r="I614" i="22"/>
  <c r="G614" i="22"/>
  <c r="I613" i="22"/>
  <c r="G613" i="22"/>
  <c r="I612" i="22"/>
  <c r="G612" i="22"/>
  <c r="I611" i="22"/>
  <c r="G611" i="22"/>
  <c r="I610" i="22"/>
  <c r="G610" i="22"/>
  <c r="I609" i="22"/>
  <c r="G609" i="22"/>
  <c r="I607" i="22"/>
  <c r="G607" i="22"/>
  <c r="I606" i="22"/>
  <c r="G606" i="22"/>
  <c r="I605" i="22"/>
  <c r="G605" i="22"/>
  <c r="I604" i="22"/>
  <c r="G604" i="22"/>
  <c r="J604" i="22" s="1"/>
  <c r="I603" i="22"/>
  <c r="G603" i="22"/>
  <c r="I602" i="22"/>
  <c r="G602" i="22"/>
  <c r="I601" i="22"/>
  <c r="G601" i="22"/>
  <c r="J601" i="22" s="1"/>
  <c r="I600" i="22"/>
  <c r="G600" i="22"/>
  <c r="I599" i="22"/>
  <c r="G599" i="22"/>
  <c r="I598" i="22"/>
  <c r="G598" i="22"/>
  <c r="I597" i="22"/>
  <c r="G597" i="22"/>
  <c r="I596" i="22"/>
  <c r="G596" i="22"/>
  <c r="J596" i="22" s="1"/>
  <c r="I595" i="22"/>
  <c r="G595" i="22"/>
  <c r="J595" i="22" s="1"/>
  <c r="I594" i="22"/>
  <c r="G594" i="22"/>
  <c r="I593" i="22"/>
  <c r="G593" i="22"/>
  <c r="I592" i="22"/>
  <c r="G592" i="22"/>
  <c r="J592" i="22" s="1"/>
  <c r="I591" i="22"/>
  <c r="G591" i="22"/>
  <c r="I590" i="22"/>
  <c r="G590" i="22"/>
  <c r="I589" i="22"/>
  <c r="G589" i="22"/>
  <c r="J589" i="22" s="1"/>
  <c r="I588" i="22"/>
  <c r="G588" i="22"/>
  <c r="I587" i="22"/>
  <c r="G587" i="22"/>
  <c r="I586" i="22"/>
  <c r="G586" i="22"/>
  <c r="I585" i="22"/>
  <c r="G585" i="22"/>
  <c r="I584" i="22"/>
  <c r="G584" i="22"/>
  <c r="J584" i="22" s="1"/>
  <c r="I583" i="22"/>
  <c r="G583" i="22"/>
  <c r="I582" i="22"/>
  <c r="G582" i="22"/>
  <c r="I581" i="22"/>
  <c r="G581" i="22"/>
  <c r="I580" i="22"/>
  <c r="G580" i="22"/>
  <c r="J580" i="22" s="1"/>
  <c r="I579" i="22"/>
  <c r="G579" i="22"/>
  <c r="I578" i="22"/>
  <c r="G578" i="22"/>
  <c r="I575" i="22"/>
  <c r="G575" i="22"/>
  <c r="I574" i="22"/>
  <c r="G574" i="22"/>
  <c r="I573" i="22"/>
  <c r="J573" i="22" s="1"/>
  <c r="G573" i="22"/>
  <c r="I572" i="22"/>
  <c r="G572" i="22"/>
  <c r="I571" i="22"/>
  <c r="G571" i="22"/>
  <c r="I570" i="22"/>
  <c r="G570" i="22"/>
  <c r="J570" i="22" s="1"/>
  <c r="I569" i="22"/>
  <c r="G569" i="22"/>
  <c r="J569" i="22" s="1"/>
  <c r="I568" i="22"/>
  <c r="G568" i="22"/>
  <c r="I562" i="22"/>
  <c r="G562" i="22"/>
  <c r="I561" i="22"/>
  <c r="G561" i="22"/>
  <c r="J561" i="22" s="1"/>
  <c r="I559" i="22"/>
  <c r="G559" i="22"/>
  <c r="I558" i="22"/>
  <c r="G558" i="22"/>
  <c r="I557" i="22"/>
  <c r="G557" i="22"/>
  <c r="I556" i="22"/>
  <c r="G556" i="22"/>
  <c r="I555" i="22"/>
  <c r="G555" i="22"/>
  <c r="I554" i="22"/>
  <c r="G554" i="22"/>
  <c r="I552" i="22"/>
  <c r="G552" i="22"/>
  <c r="I551" i="22"/>
  <c r="G551" i="22"/>
  <c r="J551" i="22" s="1"/>
  <c r="K550" i="22"/>
  <c r="I550" i="22"/>
  <c r="G550" i="22"/>
  <c r="J550" i="22" s="1"/>
  <c r="I549" i="22"/>
  <c r="G549" i="22"/>
  <c r="I548" i="22"/>
  <c r="G548" i="22"/>
  <c r="J548" i="22" s="1"/>
  <c r="I547" i="22"/>
  <c r="G547" i="22"/>
  <c r="I546" i="22"/>
  <c r="G546" i="22"/>
  <c r="I544" i="22"/>
  <c r="G544" i="22"/>
  <c r="I543" i="22"/>
  <c r="G543" i="22"/>
  <c r="I542" i="22"/>
  <c r="G542" i="22"/>
  <c r="I541" i="22"/>
  <c r="G541" i="22"/>
  <c r="J541" i="22" s="1"/>
  <c r="I540" i="22"/>
  <c r="J540" i="22" s="1"/>
  <c r="G540" i="22"/>
  <c r="I539" i="22"/>
  <c r="G539" i="22"/>
  <c r="I538" i="22"/>
  <c r="G538" i="22"/>
  <c r="J538" i="22" s="1"/>
  <c r="I537" i="22"/>
  <c r="G537" i="22"/>
  <c r="I536" i="22"/>
  <c r="G536" i="22"/>
  <c r="J536" i="22" s="1"/>
  <c r="I535" i="22"/>
  <c r="G535" i="22"/>
  <c r="I534" i="22"/>
  <c r="G534" i="22"/>
  <c r="I532" i="22"/>
  <c r="G532" i="22"/>
  <c r="I531" i="22"/>
  <c r="G531" i="22"/>
  <c r="J531" i="22" s="1"/>
  <c r="I529" i="22"/>
  <c r="G529" i="22"/>
  <c r="I528" i="22"/>
  <c r="G528" i="22"/>
  <c r="I526" i="22"/>
  <c r="G526" i="22"/>
  <c r="I525" i="22"/>
  <c r="G525" i="22"/>
  <c r="I524" i="22"/>
  <c r="G524" i="22"/>
  <c r="I523" i="22"/>
  <c r="G523" i="22"/>
  <c r="I522" i="22"/>
  <c r="G522" i="22"/>
  <c r="I521" i="22"/>
  <c r="G521" i="22"/>
  <c r="I520" i="22"/>
  <c r="G520" i="22"/>
  <c r="I518" i="22"/>
  <c r="G518" i="22"/>
  <c r="I517" i="22"/>
  <c r="G517" i="22"/>
  <c r="J517" i="22" s="1"/>
  <c r="I516" i="22"/>
  <c r="G516" i="22"/>
  <c r="I515" i="22"/>
  <c r="G515" i="22"/>
  <c r="I514" i="22"/>
  <c r="G514" i="22"/>
  <c r="I513" i="22"/>
  <c r="G513" i="22"/>
  <c r="I512" i="22"/>
  <c r="G512" i="22"/>
  <c r="I511" i="22"/>
  <c r="G511" i="22"/>
  <c r="I510" i="22"/>
  <c r="G510" i="22"/>
  <c r="I509" i="22"/>
  <c r="G509" i="22"/>
  <c r="I507" i="22"/>
  <c r="G507" i="22"/>
  <c r="I506" i="22"/>
  <c r="G506" i="22"/>
  <c r="I505" i="22"/>
  <c r="G505" i="22"/>
  <c r="I504" i="22"/>
  <c r="G504" i="22"/>
  <c r="I503" i="22"/>
  <c r="G503" i="22"/>
  <c r="J503" i="22" s="1"/>
  <c r="I502" i="22"/>
  <c r="G502" i="22"/>
  <c r="I501" i="22"/>
  <c r="G501" i="22"/>
  <c r="I500" i="22"/>
  <c r="G500" i="22"/>
  <c r="I499" i="22"/>
  <c r="G499" i="22"/>
  <c r="I498" i="22"/>
  <c r="G498" i="22"/>
  <c r="J498" i="22" s="1"/>
  <c r="I497" i="22"/>
  <c r="G497" i="22"/>
  <c r="I496" i="22"/>
  <c r="G496" i="22"/>
  <c r="I495" i="22"/>
  <c r="G495" i="22"/>
  <c r="I494" i="22"/>
  <c r="G494" i="22"/>
  <c r="J494" i="22" s="1"/>
  <c r="I493" i="22"/>
  <c r="G493" i="22"/>
  <c r="I492" i="22"/>
  <c r="G492" i="22"/>
  <c r="I491" i="22"/>
  <c r="G491" i="22"/>
  <c r="I490" i="22"/>
  <c r="G490" i="22"/>
  <c r="I489" i="22"/>
  <c r="G489" i="22"/>
  <c r="I488" i="22"/>
  <c r="G488" i="22"/>
  <c r="J488" i="22" s="1"/>
  <c r="I486" i="22"/>
  <c r="G486" i="22"/>
  <c r="I485" i="22"/>
  <c r="G485" i="22"/>
  <c r="J485" i="22" s="1"/>
  <c r="I484" i="22"/>
  <c r="G484" i="22"/>
  <c r="I483" i="22"/>
  <c r="G483" i="22"/>
  <c r="I482" i="22"/>
  <c r="G482" i="22"/>
  <c r="I481" i="22"/>
  <c r="G481" i="22"/>
  <c r="I480" i="22"/>
  <c r="G480" i="22"/>
  <c r="I479" i="22"/>
  <c r="G479" i="22"/>
  <c r="I478" i="22"/>
  <c r="G478" i="22"/>
  <c r="I477" i="22"/>
  <c r="G477" i="22"/>
  <c r="I476" i="22"/>
  <c r="G476" i="22"/>
  <c r="I475" i="22"/>
  <c r="G475" i="22"/>
  <c r="I474" i="22"/>
  <c r="G474" i="22"/>
  <c r="I473" i="22"/>
  <c r="G473" i="22"/>
  <c r="I472" i="22"/>
  <c r="G472" i="22"/>
  <c r="I471" i="22"/>
  <c r="G471" i="22"/>
  <c r="I470" i="22"/>
  <c r="G470" i="22"/>
  <c r="J470" i="22" s="1"/>
  <c r="I469" i="22"/>
  <c r="G469" i="22"/>
  <c r="I468" i="22"/>
  <c r="G468" i="22"/>
  <c r="I466" i="22"/>
  <c r="G466" i="22"/>
  <c r="J466" i="22" s="1"/>
  <c r="I465" i="22"/>
  <c r="G465" i="22"/>
  <c r="I464" i="22"/>
  <c r="G464" i="22"/>
  <c r="J464" i="22" s="1"/>
  <c r="I463" i="22"/>
  <c r="G463" i="22"/>
  <c r="I462" i="22"/>
  <c r="G462" i="22"/>
  <c r="I461" i="22"/>
  <c r="G461" i="22"/>
  <c r="I460" i="22"/>
  <c r="G460" i="22"/>
  <c r="I459" i="22"/>
  <c r="G459" i="22"/>
  <c r="I458" i="22"/>
  <c r="G458" i="22"/>
  <c r="I457" i="22"/>
  <c r="G457" i="22"/>
  <c r="I456" i="22"/>
  <c r="G456" i="22"/>
  <c r="I455" i="22"/>
  <c r="G455" i="22"/>
  <c r="I453" i="22"/>
  <c r="G453" i="22"/>
  <c r="I452" i="22"/>
  <c r="G452" i="22"/>
  <c r="I451" i="22"/>
  <c r="G451" i="22"/>
  <c r="I450" i="22"/>
  <c r="G450" i="22"/>
  <c r="I449" i="22"/>
  <c r="G449" i="22"/>
  <c r="I448" i="22"/>
  <c r="G448" i="22"/>
  <c r="I447" i="22"/>
  <c r="G447" i="22"/>
  <c r="I446" i="22"/>
  <c r="G446" i="22"/>
  <c r="I445" i="22"/>
  <c r="G445" i="22"/>
  <c r="I444" i="22"/>
  <c r="G444" i="22"/>
  <c r="I443" i="22"/>
  <c r="G443" i="22"/>
  <c r="I442" i="22"/>
  <c r="G442" i="22"/>
  <c r="I440" i="22"/>
  <c r="G440" i="22"/>
  <c r="J440" i="22" s="1"/>
  <c r="I439" i="22"/>
  <c r="G439" i="22"/>
  <c r="I438" i="22"/>
  <c r="G438" i="22"/>
  <c r="I437" i="22"/>
  <c r="G437" i="22"/>
  <c r="I436" i="22"/>
  <c r="G436" i="22"/>
  <c r="I435" i="22"/>
  <c r="G435" i="22"/>
  <c r="I434" i="22"/>
  <c r="G434" i="22"/>
  <c r="I433" i="22"/>
  <c r="G433" i="22"/>
  <c r="I432" i="22"/>
  <c r="G432" i="22"/>
  <c r="I431" i="22"/>
  <c r="G431" i="22"/>
  <c r="I430" i="22"/>
  <c r="G430" i="22"/>
  <c r="I429" i="22"/>
  <c r="G429" i="22"/>
  <c r="I428" i="22"/>
  <c r="G428" i="22"/>
  <c r="I427" i="22"/>
  <c r="G427" i="22"/>
  <c r="J427" i="22" s="1"/>
  <c r="I426" i="22"/>
  <c r="G426" i="22"/>
  <c r="I425" i="22"/>
  <c r="G425" i="22"/>
  <c r="I424" i="22"/>
  <c r="G424" i="22"/>
  <c r="I423" i="22"/>
  <c r="G423" i="22"/>
  <c r="I422" i="22"/>
  <c r="G422" i="22"/>
  <c r="I421" i="22"/>
  <c r="G421" i="22"/>
  <c r="J421" i="22" s="1"/>
  <c r="I420" i="22"/>
  <c r="G420" i="22"/>
  <c r="I419" i="22"/>
  <c r="G419" i="22"/>
  <c r="I417" i="22"/>
  <c r="G417" i="22"/>
  <c r="I416" i="22"/>
  <c r="G416" i="22"/>
  <c r="I415" i="22"/>
  <c r="G415" i="22"/>
  <c r="J415" i="22" s="1"/>
  <c r="I414" i="22"/>
  <c r="G414" i="22"/>
  <c r="I413" i="22"/>
  <c r="G413" i="22"/>
  <c r="I412" i="22"/>
  <c r="G412" i="22"/>
  <c r="I411" i="22"/>
  <c r="G411" i="22"/>
  <c r="I410" i="22"/>
  <c r="G410" i="22"/>
  <c r="I409" i="22"/>
  <c r="G409" i="22"/>
  <c r="J409" i="22" s="1"/>
  <c r="I408" i="22"/>
  <c r="G408" i="22"/>
  <c r="I407" i="22"/>
  <c r="G407" i="22"/>
  <c r="I406" i="22"/>
  <c r="G406" i="22"/>
  <c r="I405" i="22"/>
  <c r="G405" i="22"/>
  <c r="I404" i="22"/>
  <c r="G404" i="22"/>
  <c r="I403" i="22"/>
  <c r="G403" i="22"/>
  <c r="I402" i="22"/>
  <c r="G402" i="22"/>
  <c r="J402" i="22" s="1"/>
  <c r="I401" i="22"/>
  <c r="G401" i="22"/>
  <c r="I399" i="22"/>
  <c r="G399" i="22"/>
  <c r="I398" i="22"/>
  <c r="G398" i="22"/>
  <c r="I397" i="22"/>
  <c r="G397" i="22"/>
  <c r="I396" i="22"/>
  <c r="G396" i="22"/>
  <c r="I395" i="22"/>
  <c r="G395" i="22"/>
  <c r="I394" i="22"/>
  <c r="G394" i="22"/>
  <c r="I393" i="22"/>
  <c r="G393" i="22"/>
  <c r="I392" i="22"/>
  <c r="G392" i="22"/>
  <c r="I391" i="22"/>
  <c r="J391" i="22" s="1"/>
  <c r="G391" i="22"/>
  <c r="I390" i="22"/>
  <c r="G390" i="22"/>
  <c r="I389" i="22"/>
  <c r="G389" i="22"/>
  <c r="I388" i="22"/>
  <c r="G388" i="22"/>
  <c r="I387" i="22"/>
  <c r="G387" i="22"/>
  <c r="I386" i="22"/>
  <c r="G386" i="22"/>
  <c r="I385" i="22"/>
  <c r="G385" i="22"/>
  <c r="I384" i="22"/>
  <c r="G384" i="22"/>
  <c r="I383" i="22"/>
  <c r="G383" i="22"/>
  <c r="I382" i="22"/>
  <c r="G382" i="22"/>
  <c r="I380" i="22"/>
  <c r="G380" i="22"/>
  <c r="I379" i="22"/>
  <c r="G379" i="22"/>
  <c r="I378" i="22"/>
  <c r="G378" i="22"/>
  <c r="I377" i="22"/>
  <c r="G377" i="22"/>
  <c r="I376" i="22"/>
  <c r="G376" i="22"/>
  <c r="I375" i="22"/>
  <c r="G375" i="22"/>
  <c r="I374" i="22"/>
  <c r="G374" i="22"/>
  <c r="I373" i="22"/>
  <c r="G373" i="22"/>
  <c r="I372" i="22"/>
  <c r="G372" i="22"/>
  <c r="I371" i="22"/>
  <c r="G371" i="22"/>
  <c r="J371" i="22" s="1"/>
  <c r="I370" i="22"/>
  <c r="G370" i="22"/>
  <c r="I369" i="22"/>
  <c r="G369" i="22"/>
  <c r="I368" i="22"/>
  <c r="G368" i="22"/>
  <c r="I367" i="22"/>
  <c r="G367" i="22"/>
  <c r="I366" i="22"/>
  <c r="G366" i="22"/>
  <c r="I365" i="22"/>
  <c r="G365" i="22"/>
  <c r="I364" i="22"/>
  <c r="G364" i="22"/>
  <c r="I363" i="22"/>
  <c r="G363" i="22"/>
  <c r="I362" i="22"/>
  <c r="G362" i="22"/>
  <c r="J362" i="22" s="1"/>
  <c r="I361" i="22"/>
  <c r="G361" i="22"/>
  <c r="I360" i="22"/>
  <c r="G360" i="22"/>
  <c r="I359" i="22"/>
  <c r="G359" i="22"/>
  <c r="J359" i="22" s="1"/>
  <c r="I358" i="22"/>
  <c r="G358" i="22"/>
  <c r="I357" i="22"/>
  <c r="G357" i="22"/>
  <c r="J357" i="22" s="1"/>
  <c r="I355" i="22"/>
  <c r="G355" i="22"/>
  <c r="I354" i="22"/>
  <c r="G354" i="22"/>
  <c r="I353" i="22"/>
  <c r="G353" i="22"/>
  <c r="I352" i="22"/>
  <c r="G352" i="22"/>
  <c r="I351" i="22"/>
  <c r="G351" i="22"/>
  <c r="I350" i="22"/>
  <c r="G350" i="22"/>
  <c r="J350" i="22" s="1"/>
  <c r="I349" i="22"/>
  <c r="G349" i="22"/>
  <c r="I348" i="22"/>
  <c r="G348" i="22"/>
  <c r="I347" i="22"/>
  <c r="G347" i="22"/>
  <c r="I346" i="22"/>
  <c r="G346" i="22"/>
  <c r="I345" i="22"/>
  <c r="G345" i="22"/>
  <c r="I344" i="22"/>
  <c r="G344" i="22"/>
  <c r="I343" i="22"/>
  <c r="G343" i="22"/>
  <c r="I342" i="22"/>
  <c r="G342" i="22"/>
  <c r="I341" i="22"/>
  <c r="G341" i="22"/>
  <c r="I340" i="22"/>
  <c r="G340" i="22"/>
  <c r="I339" i="22"/>
  <c r="G339" i="22"/>
  <c r="I338" i="22"/>
  <c r="G338" i="22"/>
  <c r="J338" i="22" s="1"/>
  <c r="I337" i="22"/>
  <c r="G337" i="22"/>
  <c r="I336" i="22"/>
  <c r="G336" i="22"/>
  <c r="I335" i="22"/>
  <c r="G335" i="22"/>
  <c r="I334" i="22"/>
  <c r="G334" i="22"/>
  <c r="J334" i="22" s="1"/>
  <c r="I333" i="22"/>
  <c r="J333" i="22" s="1"/>
  <c r="G333" i="22"/>
  <c r="I332" i="22"/>
  <c r="G332" i="22"/>
  <c r="I331" i="22"/>
  <c r="G331" i="22"/>
  <c r="J331" i="22" s="1"/>
  <c r="I330" i="22"/>
  <c r="G330" i="22"/>
  <c r="I328" i="22"/>
  <c r="G328" i="22"/>
  <c r="I327" i="22"/>
  <c r="G327" i="22"/>
  <c r="I326" i="22"/>
  <c r="G326" i="22"/>
  <c r="I325" i="22"/>
  <c r="G325" i="22"/>
  <c r="I324" i="22"/>
  <c r="G324" i="22"/>
  <c r="I323" i="22"/>
  <c r="G323" i="22"/>
  <c r="I322" i="22"/>
  <c r="G322" i="22"/>
  <c r="J322" i="22" s="1"/>
  <c r="I321" i="22"/>
  <c r="G321" i="22"/>
  <c r="I320" i="22"/>
  <c r="G320" i="22"/>
  <c r="I319" i="22"/>
  <c r="G319" i="22"/>
  <c r="I318" i="22"/>
  <c r="G318" i="22"/>
  <c r="I317" i="22"/>
  <c r="G317" i="22"/>
  <c r="I316" i="22"/>
  <c r="G316" i="22"/>
  <c r="I315" i="22"/>
  <c r="G315" i="22"/>
  <c r="I314" i="22"/>
  <c r="G314" i="22"/>
  <c r="I313" i="22"/>
  <c r="G313" i="22"/>
  <c r="I312" i="22"/>
  <c r="G312" i="22"/>
  <c r="I311" i="22"/>
  <c r="G311" i="22"/>
  <c r="I310" i="22"/>
  <c r="G310" i="22"/>
  <c r="I309" i="22"/>
  <c r="G309" i="22"/>
  <c r="I308" i="22"/>
  <c r="G308" i="22"/>
  <c r="I307" i="22"/>
  <c r="G307" i="22"/>
  <c r="I306" i="22"/>
  <c r="G306" i="22"/>
  <c r="J306" i="22" s="1"/>
  <c r="I305" i="22"/>
  <c r="G305" i="22"/>
  <c r="I304" i="22"/>
  <c r="G304" i="22"/>
  <c r="I303" i="22"/>
  <c r="G303" i="22"/>
  <c r="J303" i="22" s="1"/>
  <c r="I299" i="22"/>
  <c r="G299" i="22"/>
  <c r="I298" i="22"/>
  <c r="G298" i="22"/>
  <c r="I297" i="22"/>
  <c r="G297" i="22"/>
  <c r="J297" i="22" s="1"/>
  <c r="I296" i="22"/>
  <c r="G296" i="22"/>
  <c r="I294" i="22"/>
  <c r="G294" i="22"/>
  <c r="J294" i="22" s="1"/>
  <c r="I293" i="22"/>
  <c r="G293" i="22"/>
  <c r="I292" i="22"/>
  <c r="G292" i="22"/>
  <c r="I291" i="22"/>
  <c r="G291" i="22"/>
  <c r="I289" i="22"/>
  <c r="G289" i="22"/>
  <c r="J289" i="22" s="1"/>
  <c r="I288" i="22"/>
  <c r="J288" i="22" s="1"/>
  <c r="G288" i="22"/>
  <c r="I287" i="22"/>
  <c r="G287" i="22"/>
  <c r="I286" i="22"/>
  <c r="G286" i="22"/>
  <c r="I284" i="22"/>
  <c r="G284" i="22"/>
  <c r="I283" i="22"/>
  <c r="G283" i="22"/>
  <c r="I282" i="22"/>
  <c r="G282" i="22"/>
  <c r="I281" i="22"/>
  <c r="G281" i="22"/>
  <c r="I279" i="22"/>
  <c r="G279" i="22"/>
  <c r="J279" i="22" s="1"/>
  <c r="I278" i="22"/>
  <c r="G278" i="22"/>
  <c r="I277" i="22"/>
  <c r="G277" i="22"/>
  <c r="I275" i="22"/>
  <c r="G275" i="22"/>
  <c r="I274" i="22"/>
  <c r="G274" i="22"/>
  <c r="I273" i="22"/>
  <c r="G273" i="22"/>
  <c r="I271" i="22"/>
  <c r="G271" i="22"/>
  <c r="I270" i="22"/>
  <c r="G270" i="22"/>
  <c r="J270" i="22" s="1"/>
  <c r="I269" i="22"/>
  <c r="G269" i="22"/>
  <c r="I266" i="22"/>
  <c r="J266" i="22" s="1"/>
  <c r="G266" i="22"/>
  <c r="I265" i="22"/>
  <c r="G265" i="22"/>
  <c r="I264" i="22"/>
  <c r="G264" i="22"/>
  <c r="I262" i="22"/>
  <c r="G262" i="22"/>
  <c r="J262" i="22" s="1"/>
  <c r="I261" i="22"/>
  <c r="G261" i="22"/>
  <c r="J261" i="22" s="1"/>
  <c r="I260" i="22"/>
  <c r="G260" i="22"/>
  <c r="I258" i="22"/>
  <c r="G258" i="22"/>
  <c r="I257" i="22"/>
  <c r="G257" i="22"/>
  <c r="J257" i="22" s="1"/>
  <c r="I256" i="22"/>
  <c r="G256" i="22"/>
  <c r="I248" i="22"/>
  <c r="G248" i="22"/>
  <c r="J248" i="22" s="1"/>
  <c r="I247" i="22"/>
  <c r="G247" i="22"/>
  <c r="I246" i="22"/>
  <c r="G246" i="22"/>
  <c r="I245" i="22"/>
  <c r="G245" i="22"/>
  <c r="I244" i="22"/>
  <c r="G244" i="22"/>
  <c r="I243" i="22"/>
  <c r="G243" i="22"/>
  <c r="I242" i="22"/>
  <c r="F242" i="22"/>
  <c r="G242" i="22" s="1"/>
  <c r="J242" i="22" s="1"/>
  <c r="I241" i="22"/>
  <c r="F241" i="22"/>
  <c r="G241" i="22" s="1"/>
  <c r="I240" i="22"/>
  <c r="F240" i="22"/>
  <c r="G240" i="22" s="1"/>
  <c r="I239" i="22"/>
  <c r="F239" i="22"/>
  <c r="G239" i="22" s="1"/>
  <c r="I238" i="22"/>
  <c r="G238" i="22"/>
  <c r="I237" i="22"/>
  <c r="G237" i="22"/>
  <c r="I236" i="22"/>
  <c r="G236" i="22"/>
  <c r="I235" i="22"/>
  <c r="G235" i="22"/>
  <c r="I234" i="22"/>
  <c r="G234" i="22"/>
  <c r="I230" i="22"/>
  <c r="G230" i="22"/>
  <c r="I229" i="22"/>
  <c r="G229" i="22"/>
  <c r="J229" i="22" s="1"/>
  <c r="I228" i="22"/>
  <c r="G228" i="22"/>
  <c r="I227" i="22"/>
  <c r="G227" i="22"/>
  <c r="I226" i="22"/>
  <c r="G226" i="22"/>
  <c r="I225" i="22"/>
  <c r="G225" i="22"/>
  <c r="I224" i="22"/>
  <c r="G224" i="22"/>
  <c r="I223" i="22"/>
  <c r="G223" i="22"/>
  <c r="I222" i="22"/>
  <c r="J222" i="22" s="1"/>
  <c r="G222" i="22"/>
  <c r="I221" i="22"/>
  <c r="G221" i="22"/>
  <c r="J221" i="22" s="1"/>
  <c r="I220" i="22"/>
  <c r="G220" i="22"/>
  <c r="I219" i="22"/>
  <c r="G219" i="22"/>
  <c r="I218" i="22"/>
  <c r="G218" i="22"/>
  <c r="I217" i="22"/>
  <c r="G217" i="22"/>
  <c r="I216" i="22"/>
  <c r="G216" i="22"/>
  <c r="I215" i="22"/>
  <c r="G215" i="22"/>
  <c r="I214" i="22"/>
  <c r="G214" i="22"/>
  <c r="I213" i="22"/>
  <c r="G213" i="22"/>
  <c r="I212" i="22"/>
  <c r="G212" i="22"/>
  <c r="I211" i="22"/>
  <c r="G211" i="22"/>
  <c r="I210" i="22"/>
  <c r="G210" i="22"/>
  <c r="I209" i="22"/>
  <c r="G209" i="22"/>
  <c r="I207" i="22"/>
  <c r="G207" i="22"/>
  <c r="I206" i="22"/>
  <c r="G206" i="22"/>
  <c r="I205" i="22"/>
  <c r="G205" i="22"/>
  <c r="I204" i="22"/>
  <c r="G204" i="22"/>
  <c r="I203" i="22"/>
  <c r="G203" i="22"/>
  <c r="I202" i="22"/>
  <c r="G202" i="22"/>
  <c r="I201" i="22"/>
  <c r="G201" i="22"/>
  <c r="J201" i="22" s="1"/>
  <c r="I200" i="22"/>
  <c r="G200" i="22"/>
  <c r="I199" i="22"/>
  <c r="G199" i="22"/>
  <c r="I198" i="22"/>
  <c r="G198" i="22"/>
  <c r="I197" i="22"/>
  <c r="G197" i="22"/>
  <c r="I196" i="22"/>
  <c r="G196" i="22"/>
  <c r="I194" i="22"/>
  <c r="G194" i="22"/>
  <c r="I193" i="22"/>
  <c r="G193" i="22"/>
  <c r="I192" i="22"/>
  <c r="G192" i="22"/>
  <c r="I191" i="22"/>
  <c r="G191" i="22"/>
  <c r="I190" i="22"/>
  <c r="G190" i="22"/>
  <c r="I189" i="22"/>
  <c r="G189" i="22"/>
  <c r="J189" i="22" s="1"/>
  <c r="I188" i="22"/>
  <c r="G188" i="22"/>
  <c r="I187" i="22"/>
  <c r="G187" i="22"/>
  <c r="I186" i="22"/>
  <c r="G186" i="22"/>
  <c r="I185" i="22"/>
  <c r="G185" i="22"/>
  <c r="I184" i="22"/>
  <c r="G184" i="22"/>
  <c r="I183" i="22"/>
  <c r="G183" i="22"/>
  <c r="J183" i="22" s="1"/>
  <c r="I182" i="22"/>
  <c r="G182" i="22"/>
  <c r="I181" i="22"/>
  <c r="G181" i="22"/>
  <c r="I180" i="22"/>
  <c r="G180" i="22"/>
  <c r="I179" i="22"/>
  <c r="G179" i="22"/>
  <c r="J179" i="22" s="1"/>
  <c r="I177" i="22"/>
  <c r="G177" i="22"/>
  <c r="I176" i="22"/>
  <c r="G176" i="22"/>
  <c r="I175" i="22"/>
  <c r="G175" i="22"/>
  <c r="I174" i="22"/>
  <c r="G174" i="22"/>
  <c r="I173" i="22"/>
  <c r="G173" i="22"/>
  <c r="I172" i="22"/>
  <c r="G172" i="22"/>
  <c r="I171" i="22"/>
  <c r="G171" i="22"/>
  <c r="I170" i="22"/>
  <c r="G170" i="22"/>
  <c r="I169" i="22"/>
  <c r="G169" i="22"/>
  <c r="I168" i="22"/>
  <c r="G168" i="22"/>
  <c r="I167" i="22"/>
  <c r="G167" i="22"/>
  <c r="I166" i="22"/>
  <c r="G166" i="22"/>
  <c r="J166" i="22" s="1"/>
  <c r="I165" i="22"/>
  <c r="G165" i="22"/>
  <c r="I164" i="22"/>
  <c r="G164" i="22"/>
  <c r="I163" i="22"/>
  <c r="G163" i="22"/>
  <c r="I161" i="22"/>
  <c r="G161" i="22"/>
  <c r="I160" i="22"/>
  <c r="G160" i="22"/>
  <c r="I159" i="22"/>
  <c r="G159" i="22"/>
  <c r="J159" i="22" s="1"/>
  <c r="I158" i="22"/>
  <c r="G158" i="22"/>
  <c r="I157" i="22"/>
  <c r="G157" i="22"/>
  <c r="I156" i="22"/>
  <c r="G156" i="22"/>
  <c r="I155" i="22"/>
  <c r="G155" i="22"/>
  <c r="I154" i="22"/>
  <c r="G154" i="22"/>
  <c r="I153" i="22"/>
  <c r="G153" i="22"/>
  <c r="J153" i="22" s="1"/>
  <c r="I152" i="22"/>
  <c r="G152" i="22"/>
  <c r="I151" i="22"/>
  <c r="G151" i="22"/>
  <c r="I150" i="22"/>
  <c r="G150" i="22"/>
  <c r="J150" i="22" s="1"/>
  <c r="I149" i="22"/>
  <c r="G149" i="22"/>
  <c r="I148" i="22"/>
  <c r="G148" i="22"/>
  <c r="I147" i="22"/>
  <c r="G147" i="22"/>
  <c r="I146" i="22"/>
  <c r="G146" i="22"/>
  <c r="I145" i="22"/>
  <c r="G145" i="22"/>
  <c r="I143" i="22"/>
  <c r="G143" i="22"/>
  <c r="I142" i="22"/>
  <c r="G142" i="22"/>
  <c r="I141" i="22"/>
  <c r="G141" i="22"/>
  <c r="I140" i="22"/>
  <c r="G140" i="22"/>
  <c r="I139" i="22"/>
  <c r="G139" i="22"/>
  <c r="I138" i="22"/>
  <c r="G138" i="22"/>
  <c r="I137" i="22"/>
  <c r="G137" i="22"/>
  <c r="I136" i="22"/>
  <c r="G136" i="22"/>
  <c r="I135" i="22"/>
  <c r="J135" i="22" s="1"/>
  <c r="G135" i="22"/>
  <c r="I134" i="22"/>
  <c r="G134" i="22"/>
  <c r="J134" i="22" s="1"/>
  <c r="I133" i="22"/>
  <c r="G133" i="22"/>
  <c r="I132" i="22"/>
  <c r="G132" i="22"/>
  <c r="I131" i="22"/>
  <c r="G131" i="22"/>
  <c r="I129" i="22"/>
  <c r="G129" i="22"/>
  <c r="I128" i="22"/>
  <c r="G128" i="22"/>
  <c r="I127" i="22"/>
  <c r="G127" i="22"/>
  <c r="J127" i="22" s="1"/>
  <c r="I126" i="22"/>
  <c r="G126" i="22"/>
  <c r="I125" i="22"/>
  <c r="G125" i="22"/>
  <c r="J125" i="22" s="1"/>
  <c r="I124" i="22"/>
  <c r="G124" i="22"/>
  <c r="I123" i="22"/>
  <c r="G123" i="22"/>
  <c r="I122" i="22"/>
  <c r="G122" i="22"/>
  <c r="I121" i="22"/>
  <c r="G121" i="22"/>
  <c r="I120" i="22"/>
  <c r="G120" i="22"/>
  <c r="I119" i="22"/>
  <c r="G119" i="22"/>
  <c r="I118" i="22"/>
  <c r="G118" i="22"/>
  <c r="I117" i="22"/>
  <c r="G117" i="22"/>
  <c r="I116" i="22"/>
  <c r="G116" i="22"/>
  <c r="I115" i="22"/>
  <c r="G115" i="22"/>
  <c r="I113" i="22"/>
  <c r="G113" i="22"/>
  <c r="I112" i="22"/>
  <c r="G112" i="22"/>
  <c r="I111" i="22"/>
  <c r="G111" i="22"/>
  <c r="I110" i="22"/>
  <c r="G110" i="22"/>
  <c r="I109" i="22"/>
  <c r="G109" i="22"/>
  <c r="I108" i="22"/>
  <c r="G108" i="22"/>
  <c r="I107" i="22"/>
  <c r="G107" i="22"/>
  <c r="I106" i="22"/>
  <c r="G106" i="22"/>
  <c r="I105" i="22"/>
  <c r="G105" i="22"/>
  <c r="I104" i="22"/>
  <c r="G104" i="22"/>
  <c r="I103" i="22"/>
  <c r="G103" i="22"/>
  <c r="I102" i="22"/>
  <c r="G102" i="22"/>
  <c r="I101" i="22"/>
  <c r="G101" i="22"/>
  <c r="I100" i="22"/>
  <c r="G100" i="22"/>
  <c r="I99" i="22"/>
  <c r="G99" i="22"/>
  <c r="J99" i="22" s="1"/>
  <c r="I98" i="22"/>
  <c r="G98" i="22"/>
  <c r="I97" i="22"/>
  <c r="G97" i="22"/>
  <c r="I96" i="22"/>
  <c r="G96" i="22"/>
  <c r="I95" i="22"/>
  <c r="G95" i="22"/>
  <c r="I94" i="22"/>
  <c r="G94" i="22"/>
  <c r="I93" i="22"/>
  <c r="G93" i="22"/>
  <c r="I92" i="22"/>
  <c r="G92" i="22"/>
  <c r="I91" i="22"/>
  <c r="F91" i="22"/>
  <c r="G91" i="22" s="1"/>
  <c r="I90" i="22"/>
  <c r="G90" i="22"/>
  <c r="I89" i="22"/>
  <c r="G89" i="22"/>
  <c r="I84" i="22"/>
  <c r="G84" i="22"/>
  <c r="I83" i="22"/>
  <c r="G83" i="22"/>
  <c r="I82" i="22"/>
  <c r="G82" i="22"/>
  <c r="I81" i="22"/>
  <c r="J81" i="22" s="1"/>
  <c r="G81" i="22"/>
  <c r="I80" i="22"/>
  <c r="G80" i="22"/>
  <c r="I79" i="22"/>
  <c r="G79" i="22"/>
  <c r="I78" i="22"/>
  <c r="G78" i="22"/>
  <c r="I75" i="22"/>
  <c r="G75" i="22"/>
  <c r="I74" i="22"/>
  <c r="G74" i="22"/>
  <c r="I73" i="22"/>
  <c r="G73" i="22"/>
  <c r="I72" i="22"/>
  <c r="G72" i="22"/>
  <c r="I71" i="22"/>
  <c r="J71" i="22" s="1"/>
  <c r="G71" i="22"/>
  <c r="I70" i="22"/>
  <c r="G70" i="22"/>
  <c r="I69" i="22"/>
  <c r="G69" i="22"/>
  <c r="J69" i="22" s="1"/>
  <c r="I68" i="22"/>
  <c r="G68" i="22"/>
  <c r="I67" i="22"/>
  <c r="G67" i="22"/>
  <c r="I66" i="22"/>
  <c r="G66" i="22"/>
  <c r="I65" i="22"/>
  <c r="G65" i="22"/>
  <c r="I64" i="22"/>
  <c r="G64" i="22"/>
  <c r="J64" i="22" s="1"/>
  <c r="I63" i="22"/>
  <c r="G63" i="22"/>
  <c r="I62" i="22"/>
  <c r="G62" i="22"/>
  <c r="I61" i="22"/>
  <c r="G61" i="22"/>
  <c r="I60" i="22"/>
  <c r="G60" i="22"/>
  <c r="I59" i="22"/>
  <c r="G59" i="22"/>
  <c r="I58" i="22"/>
  <c r="G58" i="22"/>
  <c r="J58" i="22" s="1"/>
  <c r="I57" i="22"/>
  <c r="G57" i="22"/>
  <c r="I56" i="22"/>
  <c r="G56" i="22"/>
  <c r="I55" i="22"/>
  <c r="J55" i="22" s="1"/>
  <c r="G55" i="22"/>
  <c r="I54" i="22"/>
  <c r="G54" i="22"/>
  <c r="I53" i="22"/>
  <c r="G53" i="22"/>
  <c r="I52" i="22"/>
  <c r="G52" i="22"/>
  <c r="I51" i="22"/>
  <c r="G51" i="22"/>
  <c r="I50" i="22"/>
  <c r="G50" i="22"/>
  <c r="I49" i="22"/>
  <c r="G49" i="22"/>
  <c r="I48" i="22"/>
  <c r="G48" i="22"/>
  <c r="J48" i="22" s="1"/>
  <c r="I47" i="22"/>
  <c r="G47" i="22"/>
  <c r="I46" i="22"/>
  <c r="G46" i="22"/>
  <c r="J46" i="22" s="1"/>
  <c r="I45" i="22"/>
  <c r="G45" i="22"/>
  <c r="I44" i="22"/>
  <c r="G44" i="22"/>
  <c r="I43" i="22"/>
  <c r="G43" i="22"/>
  <c r="I42" i="22"/>
  <c r="G42" i="22"/>
  <c r="I41" i="22"/>
  <c r="G41" i="22"/>
  <c r="I40" i="22"/>
  <c r="G40" i="22"/>
  <c r="J40" i="22" s="1"/>
  <c r="I39" i="22"/>
  <c r="G39" i="22"/>
  <c r="I38" i="22"/>
  <c r="G38" i="22"/>
  <c r="I37" i="22"/>
  <c r="G37" i="22"/>
  <c r="I36" i="22"/>
  <c r="G36" i="22"/>
  <c r="I35" i="22"/>
  <c r="G35" i="22"/>
  <c r="I34" i="22"/>
  <c r="G34" i="22"/>
  <c r="J34" i="22" s="1"/>
  <c r="I33" i="22"/>
  <c r="G33" i="22"/>
  <c r="I31" i="22"/>
  <c r="G31" i="22"/>
  <c r="I30" i="22"/>
  <c r="G30" i="22"/>
  <c r="J19" i="22"/>
  <c r="J38" i="22" l="1"/>
  <c r="J92" i="22"/>
  <c r="J104" i="22"/>
  <c r="J110" i="22"/>
  <c r="J117" i="22"/>
  <c r="J174" i="22"/>
  <c r="J187" i="22"/>
  <c r="J200" i="22"/>
  <c r="J206" i="22"/>
  <c r="J213" i="22"/>
  <c r="J219" i="22"/>
  <c r="J246" i="22"/>
  <c r="J284" i="22"/>
  <c r="J299" i="22"/>
  <c r="J326" i="22"/>
  <c r="J490" i="22"/>
  <c r="J509" i="22"/>
  <c r="J515" i="22"/>
  <c r="J529" i="22"/>
  <c r="J556" i="22"/>
  <c r="J574" i="22"/>
  <c r="J588" i="22"/>
  <c r="J600" i="22"/>
  <c r="J613" i="22"/>
  <c r="J653" i="22"/>
  <c r="J670" i="22"/>
  <c r="J677" i="22"/>
  <c r="J698" i="22"/>
  <c r="J706" i="22"/>
  <c r="J720" i="22"/>
  <c r="J737" i="22"/>
  <c r="J766" i="22"/>
  <c r="J789" i="22"/>
  <c r="J795" i="22"/>
  <c r="J808" i="22"/>
  <c r="J844" i="22"/>
  <c r="J858" i="22"/>
  <c r="J93" i="22"/>
  <c r="J614" i="22"/>
  <c r="J151" i="22"/>
  <c r="J196" i="22"/>
  <c r="J377" i="22"/>
  <c r="J784" i="22"/>
  <c r="J809" i="22"/>
  <c r="J335" i="22"/>
  <c r="J353" i="22"/>
  <c r="J378" i="22"/>
  <c r="J385" i="22"/>
  <c r="J461" i="22"/>
  <c r="J615" i="22"/>
  <c r="J672" i="22"/>
  <c r="J895" i="22"/>
  <c r="J107" i="22"/>
  <c r="J133" i="22"/>
  <c r="J158" i="22"/>
  <c r="J184" i="22"/>
  <c r="J210" i="22"/>
  <c r="J243" i="22"/>
  <c r="J281" i="22"/>
  <c r="J311" i="22"/>
  <c r="J317" i="22"/>
  <c r="J493" i="22"/>
  <c r="J499" i="22"/>
  <c r="J518" i="22"/>
  <c r="J525" i="22"/>
  <c r="J552" i="22"/>
  <c r="J579" i="22"/>
  <c r="J585" i="22"/>
  <c r="J597" i="22"/>
  <c r="J610" i="22"/>
  <c r="J629" i="22"/>
  <c r="J635" i="22"/>
  <c r="J647" i="22"/>
  <c r="J687" i="22"/>
  <c r="J695" i="22"/>
  <c r="J709" i="22"/>
  <c r="J728" i="22"/>
  <c r="J740" i="22"/>
  <c r="J755" i="22"/>
  <c r="J798" i="22"/>
  <c r="J805" i="22"/>
  <c r="J812" i="22"/>
  <c r="J828" i="22"/>
  <c r="J834" i="22"/>
  <c r="J840" i="22"/>
  <c r="J354" i="22"/>
  <c r="J398" i="22"/>
  <c r="J424" i="22"/>
  <c r="J481" i="22"/>
  <c r="J547" i="22"/>
  <c r="J513" i="22"/>
  <c r="I868" i="22"/>
  <c r="J91" i="22"/>
  <c r="J245" i="22"/>
  <c r="J258" i="22"/>
  <c r="J283" i="22"/>
  <c r="J291" i="22"/>
  <c r="J298" i="22"/>
  <c r="J319" i="22"/>
  <c r="J325" i="22"/>
  <c r="J521" i="22"/>
  <c r="J528" i="22"/>
  <c r="J562" i="22"/>
  <c r="J581" i="22"/>
  <c r="J593" i="22"/>
  <c r="J612" i="22"/>
  <c r="J618" i="22"/>
  <c r="J643" i="22"/>
  <c r="J690" i="22"/>
  <c r="J718" i="22"/>
  <c r="J736" i="22"/>
  <c r="J788" i="22"/>
  <c r="J794" i="22"/>
  <c r="J807" i="22"/>
  <c r="J824" i="22"/>
  <c r="J836" i="22"/>
  <c r="J843" i="22"/>
  <c r="J143" i="22"/>
  <c r="J169" i="22"/>
  <c r="J194" i="22"/>
  <c r="J212" i="22"/>
  <c r="J239" i="22"/>
  <c r="J247" i="22"/>
  <c r="J264" i="22"/>
  <c r="J275" i="22"/>
  <c r="J286" i="22"/>
  <c r="J372" i="22"/>
  <c r="J332" i="22"/>
  <c r="J765" i="22"/>
  <c r="J41" i="22"/>
  <c r="J57" i="22"/>
  <c r="J83" i="22"/>
  <c r="J95" i="22"/>
  <c r="J103" i="22"/>
  <c r="J111" i="22"/>
  <c r="J120" i="22"/>
  <c r="J137" i="22"/>
  <c r="J146" i="22"/>
  <c r="J154" i="22"/>
  <c r="J163" i="22"/>
  <c r="J188" i="22"/>
  <c r="J197" i="22"/>
  <c r="J205" i="22"/>
  <c r="J278" i="22"/>
  <c r="J408" i="22"/>
  <c r="J416" i="22"/>
  <c r="J442" i="22"/>
  <c r="J484" i="22"/>
  <c r="J537" i="22"/>
  <c r="J578" i="22"/>
  <c r="J35" i="22"/>
  <c r="J75" i="22"/>
  <c r="J97" i="22"/>
  <c r="J105" i="22"/>
  <c r="J122" i="22"/>
  <c r="J148" i="22"/>
  <c r="J156" i="22"/>
  <c r="J605" i="22"/>
  <c r="J209" i="22"/>
  <c r="J217" i="22"/>
  <c r="J225" i="22"/>
  <c r="J236" i="22"/>
  <c r="J244" i="22"/>
  <c r="J271" i="22"/>
  <c r="J403" i="22"/>
  <c r="J420" i="22"/>
  <c r="J453" i="22"/>
  <c r="J761" i="22"/>
  <c r="I866" i="22"/>
  <c r="J123" i="22"/>
  <c r="J312" i="22"/>
  <c r="J320" i="22"/>
  <c r="J328" i="22"/>
  <c r="J606" i="22"/>
  <c r="J852" i="22"/>
  <c r="J878" i="22"/>
  <c r="J273" i="22"/>
  <c r="J293" i="22"/>
  <c r="J305" i="22"/>
  <c r="J330" i="22"/>
  <c r="J489" i="22"/>
  <c r="J505" i="22"/>
  <c r="J523" i="22"/>
  <c r="J633" i="22"/>
  <c r="J652" i="22"/>
  <c r="J664" i="22"/>
  <c r="J683" i="22"/>
  <c r="J734" i="22"/>
  <c r="J742" i="22"/>
  <c r="J750" i="22"/>
  <c r="J94" i="22"/>
  <c r="J119" i="22"/>
  <c r="J186" i="22"/>
  <c r="J626" i="22"/>
  <c r="J769" i="22"/>
  <c r="J170" i="22"/>
  <c r="J347" i="22"/>
  <c r="J380" i="22"/>
  <c r="J512" i="22"/>
  <c r="J666" i="22"/>
  <c r="J546" i="22"/>
  <c r="J619" i="22"/>
  <c r="J138" i="22"/>
  <c r="J164" i="22"/>
  <c r="J214" i="22"/>
  <c r="J256" i="22"/>
  <c r="J277" i="22"/>
  <c r="J296" i="22"/>
  <c r="J307" i="22"/>
  <c r="J323" i="22"/>
  <c r="J414" i="22"/>
  <c r="J522" i="22"/>
  <c r="J549" i="22"/>
  <c r="J571" i="22"/>
  <c r="J703" i="22"/>
  <c r="J712" i="22"/>
  <c r="J743" i="22"/>
  <c r="J751" i="22"/>
  <c r="J827" i="22"/>
  <c r="J835" i="22"/>
  <c r="J621" i="22"/>
  <c r="J637" i="22"/>
  <c r="J657" i="22"/>
  <c r="J792" i="22"/>
  <c r="J799" i="22"/>
  <c r="J51" i="22"/>
  <c r="J89" i="22"/>
  <c r="J165" i="22"/>
  <c r="J316" i="22"/>
  <c r="J422" i="22"/>
  <c r="J456" i="22"/>
  <c r="J44" i="22"/>
  <c r="J68" i="22"/>
  <c r="J132" i="22"/>
  <c r="J139" i="22"/>
  <c r="J190" i="22"/>
  <c r="J199" i="22"/>
  <c r="J207" i="22"/>
  <c r="J234" i="22"/>
  <c r="J269" i="22"/>
  <c r="J349" i="22"/>
  <c r="J358" i="22"/>
  <c r="J383" i="22"/>
  <c r="J423" i="22"/>
  <c r="J439" i="22"/>
  <c r="J448" i="22"/>
  <c r="J465" i="22"/>
  <c r="J482" i="22"/>
  <c r="J559" i="22"/>
  <c r="J591" i="22"/>
  <c r="J607" i="22"/>
  <c r="J622" i="22"/>
  <c r="J638" i="22"/>
  <c r="J669" i="22"/>
  <c r="J793" i="22"/>
  <c r="J227" i="22"/>
  <c r="J157" i="22"/>
  <c r="J542" i="22"/>
  <c r="J224" i="22"/>
  <c r="J235" i="22"/>
  <c r="J837" i="22"/>
  <c r="J883" i="22"/>
  <c r="J555" i="22"/>
  <c r="J191" i="22"/>
  <c r="J516" i="22"/>
  <c r="J535" i="22"/>
  <c r="J543" i="22"/>
  <c r="J716" i="22"/>
  <c r="J730" i="22"/>
  <c r="J746" i="22"/>
  <c r="J787" i="22"/>
  <c r="J801" i="22"/>
  <c r="J830" i="22"/>
  <c r="J868" i="22"/>
  <c r="J886" i="22"/>
  <c r="J343" i="22"/>
  <c r="J468" i="22"/>
  <c r="J575" i="22"/>
  <c r="J624" i="22"/>
  <c r="J31" i="22"/>
  <c r="J749" i="22"/>
  <c r="J47" i="22"/>
  <c r="J63" i="22"/>
  <c r="J118" i="22"/>
  <c r="J168" i="22"/>
  <c r="J185" i="22"/>
  <c r="J193" i="22"/>
  <c r="J202" i="22"/>
  <c r="J226" i="22"/>
  <c r="J292" i="22"/>
  <c r="J327" i="22"/>
  <c r="J352" i="22"/>
  <c r="J361" i="22"/>
  <c r="J393" i="22"/>
  <c r="J419" i="22"/>
  <c r="J526" i="22"/>
  <c r="J544" i="22"/>
  <c r="J625" i="22"/>
  <c r="J641" i="22"/>
  <c r="J680" i="22"/>
  <c r="J856" i="22"/>
  <c r="I871" i="22"/>
  <c r="J871" i="22" s="1"/>
  <c r="J375" i="22"/>
  <c r="J382" i="22"/>
  <c r="J346" i="22"/>
  <c r="J394" i="22"/>
  <c r="J401" i="22"/>
  <c r="J611" i="22"/>
  <c r="J364" i="22"/>
  <c r="J771" i="22"/>
  <c r="J897" i="22"/>
  <c r="J745" i="22"/>
  <c r="J772" i="22"/>
  <c r="J899" i="22"/>
  <c r="J486" i="22"/>
  <c r="J590" i="22"/>
  <c r="J80" i="22"/>
  <c r="J101" i="22"/>
  <c r="J113" i="22"/>
  <c r="J223" i="22"/>
  <c r="J451" i="22"/>
  <c r="J572" i="22"/>
  <c r="J767" i="22"/>
  <c r="J890" i="22"/>
  <c r="J73" i="22"/>
  <c r="J90" i="22"/>
  <c r="J102" i="22"/>
  <c r="J115" i="22"/>
  <c r="J126" i="22"/>
  <c r="J145" i="22"/>
  <c r="J230" i="22"/>
  <c r="J379" i="22"/>
  <c r="J452" i="22"/>
  <c r="J471" i="22"/>
  <c r="J658" i="22"/>
  <c r="J684" i="22"/>
  <c r="J697" i="22"/>
  <c r="J711" i="22"/>
  <c r="J806" i="22"/>
  <c r="J822" i="22"/>
  <c r="J866" i="22"/>
  <c r="J616" i="22"/>
  <c r="J491" i="22"/>
  <c r="J628" i="22"/>
  <c r="J228" i="22"/>
  <c r="J152" i="22"/>
  <c r="J568" i="22"/>
  <c r="J691" i="22"/>
  <c r="J594" i="22"/>
  <c r="J644" i="22"/>
  <c r="J877" i="22"/>
  <c r="J33" i="22"/>
  <c r="J39" i="22"/>
  <c r="J56" i="22"/>
  <c r="J74" i="22"/>
  <c r="J82" i="22"/>
  <c r="J109" i="22"/>
  <c r="J339" i="22"/>
  <c r="J374" i="22"/>
  <c r="J399" i="22"/>
  <c r="J412" i="22"/>
  <c r="J417" i="22"/>
  <c r="J534" i="22"/>
  <c r="J557" i="22"/>
  <c r="J651" i="22"/>
  <c r="J673" i="22"/>
  <c r="J786" i="22"/>
  <c r="J741" i="22"/>
  <c r="J52" i="22"/>
  <c r="J70" i="22"/>
  <c r="I724" i="22"/>
  <c r="J586" i="22"/>
  <c r="J602" i="22"/>
  <c r="J623" i="22"/>
  <c r="J660" i="22"/>
  <c r="J692" i="22"/>
  <c r="J768" i="22"/>
  <c r="J36" i="22"/>
  <c r="J42" i="22"/>
  <c r="J53" i="22"/>
  <c r="J59" i="22"/>
  <c r="J65" i="22"/>
  <c r="J78" i="22"/>
  <c r="J98" i="22"/>
  <c r="J140" i="22"/>
  <c r="J177" i="22"/>
  <c r="J215" i="22"/>
  <c r="J240" i="22"/>
  <c r="J265" i="22"/>
  <c r="J287" i="22"/>
  <c r="J308" i="22"/>
  <c r="J360" i="22"/>
  <c r="J365" i="22"/>
  <c r="J384" i="22"/>
  <c r="J390" i="22"/>
  <c r="J431" i="22"/>
  <c r="J437" i="22"/>
  <c r="J443" i="22"/>
  <c r="J449" i="22"/>
  <c r="J524" i="22"/>
  <c r="J558" i="22"/>
  <c r="J587" i="22"/>
  <c r="J603" i="22"/>
  <c r="J609" i="22"/>
  <c r="J630" i="22"/>
  <c r="J640" i="22"/>
  <c r="J646" i="22"/>
  <c r="J661" i="22"/>
  <c r="J699" i="22"/>
  <c r="J707" i="22"/>
  <c r="J714" i="22"/>
  <c r="J731" i="22"/>
  <c r="J748" i="22"/>
  <c r="G818" i="22"/>
  <c r="J815" i="22"/>
  <c r="J825" i="22"/>
  <c r="J831" i="22"/>
  <c r="J881" i="22"/>
  <c r="J37" i="22"/>
  <c r="J43" i="22"/>
  <c r="J54" i="22"/>
  <c r="J60" i="22"/>
  <c r="J79" i="22"/>
  <c r="J84" i="22"/>
  <c r="J136" i="22"/>
  <c r="J160" i="22"/>
  <c r="J203" i="22"/>
  <c r="J216" i="22"/>
  <c r="J241" i="22"/>
  <c r="J274" i="22"/>
  <c r="J396" i="22"/>
  <c r="J426" i="22"/>
  <c r="J432" i="22"/>
  <c r="J438" i="22"/>
  <c r="J462" i="22"/>
  <c r="J474" i="22"/>
  <c r="J532" i="22"/>
  <c r="J554" i="22"/>
  <c r="J582" i="22"/>
  <c r="J598" i="22"/>
  <c r="J721" i="22"/>
  <c r="J732" i="22"/>
  <c r="J764" i="22"/>
  <c r="J882" i="22"/>
  <c r="G249" i="22"/>
  <c r="J49" i="22"/>
  <c r="J72" i="22"/>
  <c r="J100" i="22"/>
  <c r="J106" i="22"/>
  <c r="J112" i="22"/>
  <c r="J131" i="22"/>
  <c r="J142" i="22"/>
  <c r="J149" i="22"/>
  <c r="J155" i="22"/>
  <c r="J161" i="22"/>
  <c r="J173" i="22"/>
  <c r="J180" i="22"/>
  <c r="J204" i="22"/>
  <c r="J211" i="22"/>
  <c r="J260" i="22"/>
  <c r="J282" i="22"/>
  <c r="J304" i="22"/>
  <c r="J344" i="22"/>
  <c r="J355" i="22"/>
  <c r="J397" i="22"/>
  <c r="J404" i="22"/>
  <c r="J469" i="22"/>
  <c r="J502" i="22"/>
  <c r="J507" i="22"/>
  <c r="J520" i="22"/>
  <c r="J539" i="22"/>
  <c r="J583" i="22"/>
  <c r="J599" i="22"/>
  <c r="J636" i="22"/>
  <c r="J642" i="22"/>
  <c r="J671" i="22"/>
  <c r="J702" i="22"/>
  <c r="J727" i="22"/>
  <c r="J738" i="22"/>
  <c r="J759" i="22"/>
  <c r="J770" i="22"/>
  <c r="J785" i="22"/>
  <c r="J790" i="22"/>
  <c r="J811" i="22"/>
  <c r="J838" i="22"/>
  <c r="J857" i="22"/>
  <c r="G724" i="22"/>
  <c r="G752" i="22"/>
  <c r="G846" i="22"/>
  <c r="I867" i="22"/>
  <c r="J867" i="22" s="1"/>
  <c r="I818" i="22"/>
  <c r="J763" i="22"/>
  <c r="I249" i="22"/>
  <c r="J30" i="22"/>
  <c r="J61" i="22"/>
  <c r="J66" i="22"/>
  <c r="J108" i="22"/>
  <c r="J128" i="22"/>
  <c r="J175" i="22"/>
  <c r="J181" i="22"/>
  <c r="J478" i="22"/>
  <c r="J821" i="22"/>
  <c r="J880" i="22"/>
  <c r="I564" i="22"/>
  <c r="J62" i="22"/>
  <c r="J124" i="22"/>
  <c r="J129" i="22"/>
  <c r="J171" i="22"/>
  <c r="J176" i="22"/>
  <c r="J182" i="22"/>
  <c r="J473" i="22"/>
  <c r="J479" i="22"/>
  <c r="J510" i="22"/>
  <c r="I752" i="22"/>
  <c r="I846" i="22"/>
  <c r="J45" i="22"/>
  <c r="J50" i="22"/>
  <c r="J96" i="22"/>
  <c r="J116" i="22"/>
  <c r="J121" i="22"/>
  <c r="J141" i="22"/>
  <c r="J147" i="22"/>
  <c r="J167" i="22"/>
  <c r="J172" i="22"/>
  <c r="J192" i="22"/>
  <c r="J198" i="22"/>
  <c r="J218" i="22"/>
  <c r="G564" i="22"/>
  <c r="J434" i="22"/>
  <c r="J455" i="22"/>
  <c r="J739" i="22"/>
  <c r="J744" i="22"/>
  <c r="J860" i="22"/>
  <c r="J411" i="22"/>
  <c r="J435" i="22"/>
  <c r="J506" i="22"/>
  <c r="J656" i="22"/>
  <c r="J710" i="22"/>
  <c r="J735" i="22"/>
  <c r="J854" i="22"/>
  <c r="J896" i="22"/>
  <c r="J846" i="22" l="1"/>
  <c r="J752" i="22"/>
  <c r="I902" i="22"/>
  <c r="I903" i="22" s="1"/>
  <c r="J818" i="22"/>
  <c r="J724" i="22"/>
  <c r="J564" i="22"/>
  <c r="J249" i="22"/>
  <c r="G902" i="22"/>
  <c r="G903" i="22" s="1"/>
  <c r="J902" i="22" l="1"/>
  <c r="J903" i="22" s="1"/>
  <c r="K902" i="22" s="1"/>
  <c r="AO15" i="1" l="1"/>
  <c r="L851" i="18"/>
  <c r="I393" i="18" l="1"/>
  <c r="G393" i="18"/>
  <c r="E352" i="18"/>
  <c r="I352" i="18" s="1"/>
  <c r="E343" i="18"/>
  <c r="I343" i="18" s="1"/>
  <c r="I316" i="18"/>
  <c r="G316" i="18"/>
  <c r="E311" i="18"/>
  <c r="I311" i="18" s="1"/>
  <c r="J393" i="18" l="1"/>
  <c r="G352" i="18"/>
  <c r="J352" i="18" s="1"/>
  <c r="G343" i="18"/>
  <c r="J343" i="18" s="1"/>
  <c r="J316" i="18"/>
  <c r="G311" i="18"/>
  <c r="J311" i="18" s="1"/>
  <c r="I1587" i="20" l="1"/>
  <c r="G1587" i="20"/>
  <c r="I1586" i="20"/>
  <c r="G1586" i="20"/>
  <c r="J1586" i="20" s="1"/>
  <c r="I1584" i="20"/>
  <c r="G1584" i="20"/>
  <c r="I1583" i="20"/>
  <c r="G1583" i="20"/>
  <c r="J1583" i="20" s="1"/>
  <c r="I1582" i="20"/>
  <c r="G1582" i="20"/>
  <c r="J1582" i="20" s="1"/>
  <c r="I1581" i="20"/>
  <c r="G1581" i="20"/>
  <c r="I1580" i="20"/>
  <c r="J1580" i="20" s="1"/>
  <c r="G1580" i="20"/>
  <c r="I1579" i="20"/>
  <c r="G1579" i="20"/>
  <c r="J1579" i="20" s="1"/>
  <c r="I1578" i="20"/>
  <c r="G1578" i="20"/>
  <c r="J1578" i="20" s="1"/>
  <c r="I1577" i="20"/>
  <c r="G1577" i="20"/>
  <c r="J1577" i="20" s="1"/>
  <c r="I1576" i="20"/>
  <c r="G1576" i="20"/>
  <c r="I1575" i="20"/>
  <c r="G1575" i="20"/>
  <c r="J1575" i="20" s="1"/>
  <c r="I1574" i="20"/>
  <c r="G1574" i="20"/>
  <c r="I1573" i="20"/>
  <c r="G1573" i="20"/>
  <c r="I1572" i="20"/>
  <c r="G1572" i="20"/>
  <c r="I1571" i="20"/>
  <c r="G1571" i="20"/>
  <c r="J1571" i="20" s="1"/>
  <c r="I1570" i="20"/>
  <c r="G1570" i="20"/>
  <c r="J1570" i="20" s="1"/>
  <c r="I1569" i="20"/>
  <c r="G1569" i="20"/>
  <c r="J1569" i="20" s="1"/>
  <c r="I1568" i="20"/>
  <c r="G1568" i="20"/>
  <c r="I1567" i="20"/>
  <c r="G1567" i="20"/>
  <c r="J1567" i="20" s="1"/>
  <c r="I1566" i="20"/>
  <c r="G1566" i="20"/>
  <c r="I1560" i="20"/>
  <c r="G1560" i="20"/>
  <c r="I1559" i="20"/>
  <c r="G1559" i="20"/>
  <c r="I1558" i="20"/>
  <c r="G1558" i="20"/>
  <c r="I1557" i="20"/>
  <c r="G1557" i="20"/>
  <c r="I1556" i="20"/>
  <c r="G1556" i="20"/>
  <c r="I1555" i="20"/>
  <c r="G1555" i="20"/>
  <c r="I1554" i="20"/>
  <c r="G1554" i="20"/>
  <c r="J1554" i="20" s="1"/>
  <c r="I1553" i="20"/>
  <c r="G1553" i="20"/>
  <c r="I1552" i="20"/>
  <c r="G1552" i="20"/>
  <c r="I1551" i="20"/>
  <c r="G1551" i="20"/>
  <c r="I1550" i="20"/>
  <c r="G1550" i="20"/>
  <c r="J1550" i="20" s="1"/>
  <c r="I1549" i="20"/>
  <c r="G1549" i="20"/>
  <c r="J1549" i="20" s="1"/>
  <c r="I1548" i="20"/>
  <c r="G1548" i="20"/>
  <c r="J1548" i="20" s="1"/>
  <c r="I1547" i="20"/>
  <c r="G1547" i="20"/>
  <c r="I1546" i="20"/>
  <c r="G1546" i="20"/>
  <c r="J1546" i="20" s="1"/>
  <c r="I1545" i="20"/>
  <c r="G1545" i="20"/>
  <c r="I1544" i="20"/>
  <c r="G1544" i="20"/>
  <c r="J1544" i="20" s="1"/>
  <c r="I1543" i="20"/>
  <c r="G1543" i="20"/>
  <c r="I1542" i="20"/>
  <c r="G1542" i="20"/>
  <c r="I1541" i="20"/>
  <c r="G1541" i="20"/>
  <c r="I1540" i="20"/>
  <c r="G1540" i="20"/>
  <c r="I1539" i="20"/>
  <c r="J1539" i="20" s="1"/>
  <c r="I1538" i="20"/>
  <c r="J1538" i="20" s="1"/>
  <c r="I1537" i="20"/>
  <c r="J1537" i="20" s="1"/>
  <c r="I1536" i="20"/>
  <c r="J1536" i="20" s="1"/>
  <c r="I1535" i="20"/>
  <c r="J1535" i="20" s="1"/>
  <c r="I1534" i="20"/>
  <c r="J1534" i="20" s="1"/>
  <c r="I1533" i="20"/>
  <c r="J1533" i="20" s="1"/>
  <c r="I1532" i="20"/>
  <c r="J1532" i="20" s="1"/>
  <c r="I1531" i="20"/>
  <c r="J1531" i="20" s="1"/>
  <c r="I1530" i="20"/>
  <c r="J1530" i="20" s="1"/>
  <c r="I1529" i="20"/>
  <c r="G1529" i="20"/>
  <c r="I1528" i="20"/>
  <c r="G1528" i="20"/>
  <c r="I1527" i="20"/>
  <c r="G1527" i="20"/>
  <c r="I1526" i="20"/>
  <c r="G1526" i="20"/>
  <c r="J1526" i="20" s="1"/>
  <c r="I1525" i="20"/>
  <c r="G1525" i="20"/>
  <c r="I1524" i="20"/>
  <c r="G1524" i="20"/>
  <c r="J1524" i="20" s="1"/>
  <c r="I1523" i="20"/>
  <c r="J1523" i="20" s="1"/>
  <c r="I1522" i="20"/>
  <c r="G1522" i="20"/>
  <c r="I1521" i="20"/>
  <c r="G1521" i="20"/>
  <c r="I1520" i="20"/>
  <c r="J1520" i="20" s="1"/>
  <c r="G1520" i="20"/>
  <c r="I1519" i="20"/>
  <c r="J1519" i="20" s="1"/>
  <c r="I1518" i="20"/>
  <c r="J1518" i="20" s="1"/>
  <c r="I1517" i="20"/>
  <c r="J1517" i="20" s="1"/>
  <c r="I1516" i="20"/>
  <c r="G1516" i="20"/>
  <c r="I1511" i="20"/>
  <c r="G1511" i="20"/>
  <c r="J1511" i="20" s="1"/>
  <c r="I1510" i="20"/>
  <c r="G1510" i="20"/>
  <c r="I1509" i="20"/>
  <c r="G1509" i="20"/>
  <c r="I1508" i="20"/>
  <c r="G1508" i="20"/>
  <c r="I1507" i="20"/>
  <c r="G1507" i="20"/>
  <c r="I1506" i="20"/>
  <c r="G1506" i="20"/>
  <c r="I1505" i="20"/>
  <c r="G1505" i="20"/>
  <c r="I1504" i="20"/>
  <c r="G1504" i="20"/>
  <c r="I1503" i="20"/>
  <c r="G1503" i="20"/>
  <c r="J1503" i="20" s="1"/>
  <c r="I1502" i="20"/>
  <c r="G1502" i="20"/>
  <c r="J1502" i="20" s="1"/>
  <c r="I1501" i="20"/>
  <c r="G1501" i="20"/>
  <c r="I1500" i="20"/>
  <c r="G1500" i="20"/>
  <c r="I1499" i="20"/>
  <c r="G1499" i="20"/>
  <c r="I1498" i="20"/>
  <c r="G1498" i="20"/>
  <c r="I1497" i="20"/>
  <c r="G1497" i="20"/>
  <c r="J1497" i="20" s="1"/>
  <c r="I1496" i="20"/>
  <c r="G1496" i="20"/>
  <c r="I1495" i="20"/>
  <c r="G1495" i="20"/>
  <c r="I1489" i="20"/>
  <c r="G1489" i="20"/>
  <c r="J1489" i="20" s="1"/>
  <c r="I1488" i="20"/>
  <c r="G1488" i="20"/>
  <c r="I1486" i="20"/>
  <c r="G1486" i="20"/>
  <c r="I1485" i="20"/>
  <c r="G1485" i="20"/>
  <c r="I1484" i="20"/>
  <c r="G1484" i="20"/>
  <c r="I1483" i="20"/>
  <c r="G1483" i="20"/>
  <c r="I1482" i="20"/>
  <c r="G1482" i="20"/>
  <c r="I1480" i="20"/>
  <c r="G1480" i="20"/>
  <c r="J1480" i="20" s="1"/>
  <c r="I1479" i="20"/>
  <c r="G1479" i="20"/>
  <c r="I1478" i="20"/>
  <c r="G1478" i="20"/>
  <c r="I1477" i="20"/>
  <c r="F1477" i="20"/>
  <c r="G1477" i="20" s="1"/>
  <c r="I1476" i="20"/>
  <c r="F1476" i="20"/>
  <c r="G1476" i="20" s="1"/>
  <c r="J1476" i="20" s="1"/>
  <c r="I1475" i="20"/>
  <c r="F1475" i="20"/>
  <c r="G1475" i="20" s="1"/>
  <c r="I1474" i="20"/>
  <c r="F1474" i="20"/>
  <c r="G1474" i="20" s="1"/>
  <c r="I1473" i="20"/>
  <c r="G1473" i="20"/>
  <c r="I1472" i="20"/>
  <c r="G1472" i="20"/>
  <c r="I1471" i="20"/>
  <c r="G1471" i="20"/>
  <c r="J1471" i="20" s="1"/>
  <c r="I1470" i="20"/>
  <c r="G1470" i="20"/>
  <c r="J1470" i="20" s="1"/>
  <c r="I1469" i="20"/>
  <c r="G1469" i="20"/>
  <c r="I1468" i="20"/>
  <c r="G1468" i="20"/>
  <c r="I1467" i="20"/>
  <c r="G1467" i="20"/>
  <c r="I1466" i="20"/>
  <c r="G1466" i="20"/>
  <c r="J1466" i="20" s="1"/>
  <c r="I1465" i="20"/>
  <c r="F1465" i="20"/>
  <c r="G1465" i="20" s="1"/>
  <c r="I1464" i="20"/>
  <c r="F1464" i="20"/>
  <c r="G1464" i="20" s="1"/>
  <c r="I1463" i="20"/>
  <c r="F1463" i="20"/>
  <c r="G1463" i="20" s="1"/>
  <c r="I1462" i="20"/>
  <c r="G1462" i="20"/>
  <c r="I1461" i="20"/>
  <c r="G1461" i="20"/>
  <c r="I1460" i="20"/>
  <c r="G1460" i="20"/>
  <c r="I1459" i="20"/>
  <c r="G1459" i="20"/>
  <c r="I1458" i="20"/>
  <c r="G1458" i="20"/>
  <c r="J1458" i="20" s="1"/>
  <c r="I1457" i="20"/>
  <c r="G1457" i="20"/>
  <c r="I1456" i="20"/>
  <c r="G1456" i="20"/>
  <c r="I1455" i="20"/>
  <c r="G1455" i="20"/>
  <c r="I1454" i="20"/>
  <c r="G1454" i="20"/>
  <c r="J1454" i="20" s="1"/>
  <c r="I1453" i="20"/>
  <c r="F1453" i="20"/>
  <c r="G1453" i="20" s="1"/>
  <c r="I1452" i="20"/>
  <c r="F1452" i="20"/>
  <c r="G1452" i="20" s="1"/>
  <c r="J1452" i="20" s="1"/>
  <c r="I1451" i="20"/>
  <c r="F1451" i="20"/>
  <c r="G1451" i="20" s="1"/>
  <c r="I1450" i="20"/>
  <c r="G1450" i="20"/>
  <c r="I1449" i="20"/>
  <c r="G1449" i="20"/>
  <c r="I1448" i="20"/>
  <c r="G1448" i="20"/>
  <c r="I1447" i="20"/>
  <c r="G1447" i="20"/>
  <c r="I1446" i="20"/>
  <c r="G1446" i="20"/>
  <c r="I1445" i="20"/>
  <c r="G1445" i="20"/>
  <c r="I1444" i="20"/>
  <c r="G1444" i="20"/>
  <c r="I1443" i="20"/>
  <c r="G1443" i="20"/>
  <c r="I1442" i="20"/>
  <c r="G1442" i="20"/>
  <c r="I1441" i="20"/>
  <c r="G1441" i="20"/>
  <c r="I1440" i="20"/>
  <c r="G1440" i="20"/>
  <c r="I1439" i="20"/>
  <c r="F1439" i="20"/>
  <c r="G1439" i="20" s="1"/>
  <c r="I1438" i="20"/>
  <c r="F1438" i="20"/>
  <c r="G1438" i="20" s="1"/>
  <c r="I1437" i="20"/>
  <c r="F1437" i="20"/>
  <c r="G1437" i="20" s="1"/>
  <c r="I1436" i="20"/>
  <c r="G1436" i="20"/>
  <c r="I1435" i="20"/>
  <c r="G1435" i="20"/>
  <c r="I1434" i="20"/>
  <c r="G1434" i="20"/>
  <c r="I1433" i="20"/>
  <c r="G1433" i="20"/>
  <c r="I1432" i="20"/>
  <c r="G1432" i="20"/>
  <c r="I1431" i="20"/>
  <c r="G1431" i="20"/>
  <c r="I1430" i="20"/>
  <c r="G1430" i="20"/>
  <c r="I1429" i="20"/>
  <c r="G1429" i="20"/>
  <c r="I1428" i="20"/>
  <c r="G1428" i="20"/>
  <c r="J1428" i="20" s="1"/>
  <c r="I1427" i="20"/>
  <c r="F1427" i="20"/>
  <c r="G1427" i="20" s="1"/>
  <c r="I1426" i="20"/>
  <c r="F1426" i="20"/>
  <c r="G1426" i="20" s="1"/>
  <c r="I1425" i="20"/>
  <c r="F1425" i="20"/>
  <c r="G1425" i="20" s="1"/>
  <c r="I1424" i="20"/>
  <c r="F1424" i="20"/>
  <c r="G1424" i="20" s="1"/>
  <c r="I1423" i="20"/>
  <c r="G1423" i="20"/>
  <c r="I1422" i="20"/>
  <c r="G1422" i="20"/>
  <c r="I1421" i="20"/>
  <c r="G1421" i="20"/>
  <c r="I1420" i="20"/>
  <c r="G1420" i="20"/>
  <c r="I1419" i="20"/>
  <c r="G1419" i="20"/>
  <c r="I1418" i="20"/>
  <c r="G1418" i="20"/>
  <c r="I1415" i="20"/>
  <c r="G1415" i="20"/>
  <c r="I1414" i="20"/>
  <c r="G1414" i="20"/>
  <c r="I1413" i="20"/>
  <c r="G1413" i="20"/>
  <c r="I1412" i="20"/>
  <c r="G1412" i="20"/>
  <c r="I1411" i="20"/>
  <c r="G1411" i="20"/>
  <c r="I1410" i="20"/>
  <c r="G1410" i="20"/>
  <c r="I1409" i="20"/>
  <c r="G1409" i="20"/>
  <c r="I1408" i="20"/>
  <c r="G1408" i="20"/>
  <c r="I1407" i="20"/>
  <c r="G1407" i="20"/>
  <c r="I1406" i="20"/>
  <c r="G1406" i="20"/>
  <c r="J1406" i="20" s="1"/>
  <c r="I1405" i="20"/>
  <c r="G1405" i="20"/>
  <c r="I1404" i="20"/>
  <c r="G1404" i="20"/>
  <c r="I1403" i="20"/>
  <c r="G1403" i="20"/>
  <c r="I1402" i="20"/>
  <c r="G1402" i="20"/>
  <c r="J1402" i="20" s="1"/>
  <c r="I1401" i="20"/>
  <c r="G1401" i="20"/>
  <c r="I1400" i="20"/>
  <c r="G1400" i="20"/>
  <c r="I1399" i="20"/>
  <c r="G1399" i="20"/>
  <c r="I1398" i="20"/>
  <c r="G1398" i="20"/>
  <c r="I1397" i="20"/>
  <c r="G1397" i="20"/>
  <c r="J1397" i="20" s="1"/>
  <c r="I1396" i="20"/>
  <c r="G1396" i="20"/>
  <c r="J1396" i="20" s="1"/>
  <c r="I1394" i="20"/>
  <c r="G1394" i="20"/>
  <c r="I1393" i="20"/>
  <c r="G1393" i="20"/>
  <c r="I1392" i="20"/>
  <c r="G1392" i="20"/>
  <c r="I1391" i="20"/>
  <c r="G1391" i="20"/>
  <c r="I1390" i="20"/>
  <c r="G1390" i="20"/>
  <c r="J1390" i="20" s="1"/>
  <c r="I1389" i="20"/>
  <c r="G1389" i="20"/>
  <c r="I1388" i="20"/>
  <c r="G1388" i="20"/>
  <c r="I1387" i="20"/>
  <c r="G1387" i="20"/>
  <c r="J1386" i="20"/>
  <c r="I1386" i="20"/>
  <c r="G1386" i="20"/>
  <c r="I1385" i="20"/>
  <c r="G1385" i="20"/>
  <c r="I1384" i="20"/>
  <c r="G1384" i="20"/>
  <c r="I1383" i="20"/>
  <c r="G1383" i="20"/>
  <c r="I1382" i="20"/>
  <c r="G1382" i="20"/>
  <c r="I1381" i="20"/>
  <c r="G1381" i="20"/>
  <c r="I1380" i="20"/>
  <c r="G1380" i="20"/>
  <c r="I1379" i="20"/>
  <c r="G1379" i="20"/>
  <c r="J1379" i="20" s="1"/>
  <c r="I1378" i="20"/>
  <c r="G1378" i="20"/>
  <c r="J1378" i="20" s="1"/>
  <c r="I1377" i="20"/>
  <c r="G1377" i="20"/>
  <c r="J1377" i="20" s="1"/>
  <c r="I1376" i="20"/>
  <c r="G1376" i="20"/>
  <c r="I1375" i="20"/>
  <c r="G1375" i="20"/>
  <c r="I1374" i="20"/>
  <c r="G1374" i="20"/>
  <c r="I1373" i="20"/>
  <c r="G1373" i="20"/>
  <c r="I1372" i="20"/>
  <c r="G1372" i="20"/>
  <c r="I1371" i="20"/>
  <c r="G1371" i="20"/>
  <c r="I1370" i="20"/>
  <c r="G1370" i="20"/>
  <c r="I1369" i="20"/>
  <c r="G1369" i="20"/>
  <c r="I1368" i="20"/>
  <c r="G1368" i="20"/>
  <c r="J1368" i="20" s="1"/>
  <c r="I1367" i="20"/>
  <c r="G1367" i="20"/>
  <c r="J1367" i="20" s="1"/>
  <c r="I1366" i="20"/>
  <c r="G1366" i="20"/>
  <c r="I1365" i="20"/>
  <c r="G1365" i="20"/>
  <c r="J1365" i="20" s="1"/>
  <c r="I1364" i="20"/>
  <c r="G1364" i="20"/>
  <c r="I1363" i="20"/>
  <c r="G1363" i="20"/>
  <c r="I1362" i="20"/>
  <c r="G1362" i="20"/>
  <c r="I1361" i="20"/>
  <c r="G1361" i="20"/>
  <c r="I1360" i="20"/>
  <c r="G1360" i="20"/>
  <c r="I1359" i="20"/>
  <c r="G1359" i="20"/>
  <c r="I1358" i="20"/>
  <c r="G1358" i="20"/>
  <c r="I1357" i="20"/>
  <c r="G1357" i="20"/>
  <c r="I1356" i="20"/>
  <c r="G1356" i="20"/>
  <c r="I1355" i="20"/>
  <c r="G1355" i="20"/>
  <c r="I1354" i="20"/>
  <c r="G1354" i="20"/>
  <c r="I1353" i="20"/>
  <c r="G1353" i="20"/>
  <c r="I1352" i="20"/>
  <c r="G1352" i="20"/>
  <c r="J1352" i="20" s="1"/>
  <c r="I1351" i="20"/>
  <c r="G1351" i="20"/>
  <c r="I1350" i="20"/>
  <c r="G1350" i="20"/>
  <c r="I1349" i="20"/>
  <c r="G1349" i="20"/>
  <c r="J1349" i="20" s="1"/>
  <c r="I1348" i="20"/>
  <c r="G1348" i="20"/>
  <c r="J1348" i="20" s="1"/>
  <c r="I1347" i="20"/>
  <c r="G1347" i="20"/>
  <c r="J1347" i="20" s="1"/>
  <c r="I1346" i="20"/>
  <c r="G1346" i="20"/>
  <c r="I1343" i="20"/>
  <c r="G1343" i="20"/>
  <c r="I1342" i="20"/>
  <c r="G1342" i="20"/>
  <c r="I1341" i="20"/>
  <c r="G1341" i="20"/>
  <c r="I1340" i="20"/>
  <c r="G1340" i="20"/>
  <c r="I1339" i="20"/>
  <c r="G1339" i="20"/>
  <c r="I1338" i="20"/>
  <c r="G1338" i="20"/>
  <c r="I1337" i="20"/>
  <c r="G1337" i="20"/>
  <c r="I1331" i="20"/>
  <c r="G1331" i="20"/>
  <c r="J1331" i="20" s="1"/>
  <c r="I1330" i="20"/>
  <c r="G1330" i="20"/>
  <c r="I1329" i="20"/>
  <c r="G1329" i="20"/>
  <c r="I1328" i="20"/>
  <c r="G1328" i="20"/>
  <c r="J1328" i="20" s="1"/>
  <c r="I1327" i="20"/>
  <c r="G1327" i="20"/>
  <c r="I1326" i="20"/>
  <c r="G1326" i="20"/>
  <c r="I1325" i="20"/>
  <c r="G1325" i="20"/>
  <c r="I1324" i="20"/>
  <c r="G1324" i="20"/>
  <c r="I1323" i="20"/>
  <c r="G1323" i="20"/>
  <c r="I1322" i="20"/>
  <c r="G1322" i="20"/>
  <c r="J1322" i="20" s="1"/>
  <c r="I1321" i="20"/>
  <c r="G1321" i="20"/>
  <c r="I1320" i="20"/>
  <c r="G1320" i="20"/>
  <c r="I1319" i="20"/>
  <c r="G1319" i="20"/>
  <c r="I1318" i="20"/>
  <c r="G1318" i="20"/>
  <c r="I1317" i="20"/>
  <c r="G1317" i="20"/>
  <c r="J1317" i="20" s="1"/>
  <c r="I1316" i="20"/>
  <c r="G1316" i="20"/>
  <c r="I1315" i="20"/>
  <c r="G1315" i="20"/>
  <c r="I1314" i="20"/>
  <c r="G1314" i="20"/>
  <c r="I1313" i="20"/>
  <c r="G1313" i="20"/>
  <c r="J1313" i="20" s="1"/>
  <c r="I1312" i="20"/>
  <c r="G1312" i="20"/>
  <c r="J1312" i="20" s="1"/>
  <c r="I1311" i="20"/>
  <c r="G1311" i="20"/>
  <c r="I1310" i="20"/>
  <c r="G1310" i="20"/>
  <c r="I1309" i="20"/>
  <c r="G1309" i="20"/>
  <c r="I1307" i="20"/>
  <c r="G1307" i="20"/>
  <c r="I1306" i="20"/>
  <c r="G1306" i="20"/>
  <c r="I1304" i="20"/>
  <c r="G1304" i="20"/>
  <c r="I1303" i="20"/>
  <c r="G1303" i="20"/>
  <c r="J1303" i="20" s="1"/>
  <c r="I1301" i="20"/>
  <c r="G1301" i="20"/>
  <c r="J1301" i="20" s="1"/>
  <c r="I1300" i="20"/>
  <c r="G1300" i="20"/>
  <c r="J1299" i="20"/>
  <c r="I1299" i="20"/>
  <c r="G1299" i="20"/>
  <c r="I1298" i="20"/>
  <c r="G1298" i="20"/>
  <c r="I1297" i="20"/>
  <c r="G1297" i="20"/>
  <c r="I1296" i="20"/>
  <c r="G1296" i="20"/>
  <c r="I1295" i="20"/>
  <c r="G1295" i="20"/>
  <c r="I1293" i="20"/>
  <c r="G1293" i="20"/>
  <c r="I1292" i="20"/>
  <c r="G1292" i="20"/>
  <c r="I1291" i="20"/>
  <c r="G1291" i="20"/>
  <c r="I1290" i="20"/>
  <c r="G1290" i="20"/>
  <c r="I1289" i="20"/>
  <c r="G1289" i="20"/>
  <c r="I1288" i="20"/>
  <c r="G1288" i="20"/>
  <c r="I1287" i="20"/>
  <c r="G1287" i="20"/>
  <c r="I1286" i="20"/>
  <c r="G1286" i="20"/>
  <c r="I1285" i="20"/>
  <c r="G1285" i="20"/>
  <c r="I1284" i="20"/>
  <c r="G1284" i="20"/>
  <c r="I1283" i="20"/>
  <c r="G1283" i="20"/>
  <c r="I1282" i="20"/>
  <c r="G1282" i="20"/>
  <c r="I1281" i="20"/>
  <c r="G1281" i="20"/>
  <c r="E1280" i="20"/>
  <c r="I1280" i="20" s="1"/>
  <c r="I1279" i="20"/>
  <c r="G1279" i="20"/>
  <c r="I1278" i="20"/>
  <c r="G1278" i="20"/>
  <c r="I1277" i="20"/>
  <c r="G1277" i="20"/>
  <c r="J1277" i="20" s="1"/>
  <c r="I1276" i="20"/>
  <c r="G1276" i="20"/>
  <c r="I1275" i="20"/>
  <c r="G1275" i="20"/>
  <c r="I1274" i="20"/>
  <c r="G1274" i="20"/>
  <c r="E1273" i="20"/>
  <c r="I1273" i="20" s="1"/>
  <c r="I1272" i="20"/>
  <c r="G1272" i="20"/>
  <c r="I1271" i="20"/>
  <c r="G1271" i="20"/>
  <c r="I1270" i="20"/>
  <c r="G1270" i="20"/>
  <c r="I1269" i="20"/>
  <c r="G1269" i="20"/>
  <c r="I1268" i="20"/>
  <c r="G1268" i="20"/>
  <c r="J1268" i="20" s="1"/>
  <c r="I1267" i="20"/>
  <c r="G1267" i="20"/>
  <c r="I1266" i="20"/>
  <c r="G1266" i="20"/>
  <c r="I1265" i="20"/>
  <c r="G1265" i="20"/>
  <c r="J1265" i="20" s="1"/>
  <c r="I1264" i="20"/>
  <c r="G1264" i="20"/>
  <c r="I1263" i="20"/>
  <c r="J1263" i="20" s="1"/>
  <c r="G1263" i="20"/>
  <c r="I1261" i="20"/>
  <c r="G1261" i="20"/>
  <c r="I1260" i="20"/>
  <c r="G1260" i="20"/>
  <c r="I1259" i="20"/>
  <c r="G1259" i="20"/>
  <c r="I1258" i="20"/>
  <c r="G1258" i="20"/>
  <c r="I1257" i="20"/>
  <c r="G1257" i="20"/>
  <c r="E1256" i="20"/>
  <c r="I1256" i="20" s="1"/>
  <c r="I1255" i="20"/>
  <c r="G1255" i="20"/>
  <c r="I1254" i="20"/>
  <c r="G1254" i="20"/>
  <c r="E1253" i="20"/>
  <c r="I1253" i="20" s="1"/>
  <c r="I1252" i="20"/>
  <c r="G1252" i="20"/>
  <c r="I1251" i="20"/>
  <c r="G1251" i="20"/>
  <c r="I1250" i="20"/>
  <c r="G1250" i="20"/>
  <c r="E1249" i="20"/>
  <c r="I1248" i="20"/>
  <c r="G1248" i="20"/>
  <c r="I1247" i="20"/>
  <c r="G1247" i="20"/>
  <c r="I1246" i="20"/>
  <c r="G1246" i="20"/>
  <c r="I1245" i="20"/>
  <c r="G1245" i="20"/>
  <c r="I1244" i="20"/>
  <c r="G1244" i="20"/>
  <c r="I1243" i="20"/>
  <c r="G1243" i="20"/>
  <c r="I1241" i="20"/>
  <c r="G1241" i="20"/>
  <c r="I1240" i="20"/>
  <c r="G1240" i="20"/>
  <c r="I1239" i="20"/>
  <c r="G1239" i="20"/>
  <c r="J1239" i="20" s="1"/>
  <c r="I1238" i="20"/>
  <c r="G1238" i="20"/>
  <c r="I1237" i="20"/>
  <c r="G1237" i="20"/>
  <c r="I1236" i="20"/>
  <c r="G1236" i="20"/>
  <c r="I1235" i="20"/>
  <c r="G1235" i="20"/>
  <c r="I1234" i="20"/>
  <c r="G1234" i="20"/>
  <c r="I1233" i="20"/>
  <c r="G1233" i="20"/>
  <c r="I1232" i="20"/>
  <c r="G1232" i="20"/>
  <c r="I1231" i="20"/>
  <c r="G1231" i="20"/>
  <c r="J1231" i="20" s="1"/>
  <c r="I1230" i="20"/>
  <c r="G1230" i="20"/>
  <c r="J1230" i="20" s="1"/>
  <c r="I1228" i="20"/>
  <c r="G1228" i="20"/>
  <c r="I1227" i="20"/>
  <c r="G1227" i="20"/>
  <c r="I1226" i="20"/>
  <c r="G1226" i="20"/>
  <c r="I1225" i="20"/>
  <c r="G1225" i="20"/>
  <c r="I1224" i="20"/>
  <c r="G1224" i="20"/>
  <c r="I1223" i="20"/>
  <c r="G1223" i="20"/>
  <c r="J1223" i="20" s="1"/>
  <c r="I1222" i="20"/>
  <c r="G1222" i="20"/>
  <c r="I1221" i="20"/>
  <c r="G1221" i="20"/>
  <c r="I1220" i="20"/>
  <c r="G1220" i="20"/>
  <c r="I1219" i="20"/>
  <c r="G1219" i="20"/>
  <c r="E1218" i="20"/>
  <c r="I1218" i="20" s="1"/>
  <c r="I1217" i="20"/>
  <c r="G1217" i="20"/>
  <c r="J1217" i="20" s="1"/>
  <c r="I1215" i="20"/>
  <c r="G1215" i="20"/>
  <c r="I1214" i="20"/>
  <c r="G1214" i="20"/>
  <c r="I1213" i="20"/>
  <c r="G1213" i="20"/>
  <c r="I1212" i="20"/>
  <c r="G1212" i="20"/>
  <c r="I1211" i="20"/>
  <c r="G1211" i="20"/>
  <c r="I1210" i="20"/>
  <c r="G1210" i="20"/>
  <c r="J1210" i="20" s="1"/>
  <c r="I1209" i="20"/>
  <c r="G1209" i="20"/>
  <c r="I1208" i="20"/>
  <c r="G1208" i="20"/>
  <c r="I1207" i="20"/>
  <c r="G1207" i="20"/>
  <c r="I1206" i="20"/>
  <c r="G1206" i="20"/>
  <c r="I1205" i="20"/>
  <c r="G1205" i="20"/>
  <c r="I1204" i="20"/>
  <c r="G1204" i="20"/>
  <c r="I1203" i="20"/>
  <c r="G1203" i="20"/>
  <c r="I1202" i="20"/>
  <c r="G1202" i="20"/>
  <c r="I1201" i="20"/>
  <c r="G1201" i="20"/>
  <c r="I1200" i="20"/>
  <c r="G1200" i="20"/>
  <c r="I1199" i="20"/>
  <c r="G1199" i="20"/>
  <c r="I1198" i="20"/>
  <c r="G1198" i="20"/>
  <c r="I1197" i="20"/>
  <c r="G1197" i="20"/>
  <c r="I1196" i="20"/>
  <c r="G1196" i="20"/>
  <c r="I1195" i="20"/>
  <c r="G1195" i="20"/>
  <c r="I1194" i="20"/>
  <c r="G1194" i="20"/>
  <c r="I1192" i="20"/>
  <c r="G1192" i="20"/>
  <c r="I1191" i="20"/>
  <c r="G1191" i="20"/>
  <c r="I1190" i="20"/>
  <c r="G1190" i="20"/>
  <c r="I1189" i="20"/>
  <c r="G1189" i="20"/>
  <c r="J1189" i="20" s="1"/>
  <c r="I1188" i="20"/>
  <c r="G1188" i="20"/>
  <c r="I1187" i="20"/>
  <c r="G1187" i="20"/>
  <c r="I1186" i="20"/>
  <c r="G1186" i="20"/>
  <c r="I1185" i="20"/>
  <c r="G1185" i="20"/>
  <c r="I1184" i="20"/>
  <c r="G1184" i="20"/>
  <c r="I1183" i="20"/>
  <c r="G1183" i="20"/>
  <c r="I1182" i="20"/>
  <c r="G1182" i="20"/>
  <c r="I1181" i="20"/>
  <c r="G1181" i="20"/>
  <c r="I1180" i="20"/>
  <c r="G1180" i="20"/>
  <c r="I1179" i="20"/>
  <c r="G1179" i="20"/>
  <c r="I1178" i="20"/>
  <c r="G1178" i="20"/>
  <c r="I1177" i="20"/>
  <c r="G1177" i="20"/>
  <c r="J1177" i="20" s="1"/>
  <c r="I1176" i="20"/>
  <c r="G1176" i="20"/>
  <c r="I1174" i="20"/>
  <c r="G1174" i="20"/>
  <c r="I1173" i="20"/>
  <c r="G1173" i="20"/>
  <c r="I1172" i="20"/>
  <c r="G1172" i="20"/>
  <c r="I1171" i="20"/>
  <c r="G1171" i="20"/>
  <c r="I1170" i="20"/>
  <c r="G1170" i="20"/>
  <c r="I1169" i="20"/>
  <c r="G1169" i="20"/>
  <c r="I1168" i="20"/>
  <c r="G1168" i="20"/>
  <c r="I1167" i="20"/>
  <c r="G1167" i="20"/>
  <c r="I1166" i="20"/>
  <c r="G1166" i="20"/>
  <c r="I1165" i="20"/>
  <c r="G1165" i="20"/>
  <c r="I1164" i="20"/>
  <c r="G1164" i="20"/>
  <c r="I1163" i="20"/>
  <c r="G1163" i="20"/>
  <c r="I1162" i="20"/>
  <c r="G1162" i="20"/>
  <c r="I1161" i="20"/>
  <c r="G1161" i="20"/>
  <c r="I1160" i="20"/>
  <c r="G1160" i="20"/>
  <c r="J1160" i="20" s="1"/>
  <c r="I1159" i="20"/>
  <c r="G1159" i="20"/>
  <c r="I1158" i="20"/>
  <c r="G1158" i="20"/>
  <c r="I1157" i="20"/>
  <c r="G1157" i="20"/>
  <c r="I1155" i="20"/>
  <c r="G1155" i="20"/>
  <c r="I1154" i="20"/>
  <c r="G1154" i="20"/>
  <c r="I1153" i="20"/>
  <c r="G1153" i="20"/>
  <c r="I1152" i="20"/>
  <c r="G1152" i="20"/>
  <c r="I1151" i="20"/>
  <c r="G1151" i="20"/>
  <c r="I1150" i="20"/>
  <c r="G1150" i="20"/>
  <c r="I1149" i="20"/>
  <c r="G1149" i="20"/>
  <c r="I1148" i="20"/>
  <c r="G1148" i="20"/>
  <c r="I1147" i="20"/>
  <c r="G1147" i="20"/>
  <c r="I1146" i="20"/>
  <c r="G1146" i="20"/>
  <c r="I1145" i="20"/>
  <c r="G1145" i="20"/>
  <c r="I1144" i="20"/>
  <c r="G1144" i="20"/>
  <c r="I1143" i="20"/>
  <c r="G1143" i="20"/>
  <c r="I1142" i="20"/>
  <c r="G1142" i="20"/>
  <c r="I1141" i="20"/>
  <c r="G1141" i="20"/>
  <c r="I1140" i="20"/>
  <c r="G1140" i="20"/>
  <c r="I1139" i="20"/>
  <c r="G1139" i="20"/>
  <c r="J1139" i="20" s="1"/>
  <c r="I1138" i="20"/>
  <c r="G1138" i="20"/>
  <c r="I1137" i="20"/>
  <c r="G1137" i="20"/>
  <c r="I1136" i="20"/>
  <c r="G1136" i="20"/>
  <c r="I1135" i="20"/>
  <c r="G1135" i="20"/>
  <c r="J1135" i="20" s="1"/>
  <c r="I1134" i="20"/>
  <c r="G1134" i="20"/>
  <c r="I1133" i="20"/>
  <c r="G1133" i="20"/>
  <c r="I1132" i="20"/>
  <c r="G1132" i="20"/>
  <c r="I1130" i="20"/>
  <c r="G1130" i="20"/>
  <c r="I1129" i="20"/>
  <c r="G1129" i="20"/>
  <c r="J1129" i="20" s="1"/>
  <c r="I1128" i="20"/>
  <c r="G1128" i="20"/>
  <c r="I1127" i="20"/>
  <c r="G1127" i="20"/>
  <c r="I1126" i="20"/>
  <c r="G1126" i="20"/>
  <c r="I1125" i="20"/>
  <c r="G1125" i="20"/>
  <c r="I1124" i="20"/>
  <c r="G1124" i="20"/>
  <c r="I1123" i="20"/>
  <c r="G1123" i="20"/>
  <c r="I1122" i="20"/>
  <c r="G1122" i="20"/>
  <c r="I1121" i="20"/>
  <c r="J1121" i="20" s="1"/>
  <c r="G1121" i="20"/>
  <c r="I1120" i="20"/>
  <c r="G1120" i="20"/>
  <c r="I1119" i="20"/>
  <c r="G1119" i="20"/>
  <c r="I1118" i="20"/>
  <c r="G1118" i="20"/>
  <c r="I1117" i="20"/>
  <c r="G1117" i="20"/>
  <c r="J1117" i="20" s="1"/>
  <c r="I1116" i="20"/>
  <c r="G1116" i="20"/>
  <c r="I1115" i="20"/>
  <c r="G1115" i="20"/>
  <c r="I1114" i="20"/>
  <c r="G1114" i="20"/>
  <c r="I1113" i="20"/>
  <c r="G1113" i="20"/>
  <c r="I1112" i="20"/>
  <c r="G1112" i="20"/>
  <c r="I1111" i="20"/>
  <c r="G1111" i="20"/>
  <c r="I1110" i="20"/>
  <c r="G1110" i="20"/>
  <c r="I1109" i="20"/>
  <c r="G1109" i="20"/>
  <c r="I1108" i="20"/>
  <c r="G1108" i="20"/>
  <c r="I1106" i="20"/>
  <c r="G1106" i="20"/>
  <c r="I1105" i="20"/>
  <c r="G1105" i="20"/>
  <c r="I1104" i="20"/>
  <c r="G1104" i="20"/>
  <c r="I1103" i="20"/>
  <c r="G1103" i="20"/>
  <c r="I1102" i="20"/>
  <c r="G1102" i="20"/>
  <c r="I1101" i="20"/>
  <c r="G1101" i="20"/>
  <c r="J1101" i="20" s="1"/>
  <c r="I1100" i="20"/>
  <c r="G1100" i="20"/>
  <c r="I1099" i="20"/>
  <c r="G1099" i="20"/>
  <c r="I1098" i="20"/>
  <c r="G1098" i="20"/>
  <c r="E1097" i="20"/>
  <c r="I1097" i="20" s="1"/>
  <c r="I1096" i="20"/>
  <c r="G1096" i="20"/>
  <c r="I1095" i="20"/>
  <c r="G1095" i="20"/>
  <c r="I1094" i="20"/>
  <c r="G1094" i="20"/>
  <c r="I1093" i="20"/>
  <c r="G1093" i="20"/>
  <c r="J1093" i="20" s="1"/>
  <c r="E1092" i="20"/>
  <c r="I1091" i="20"/>
  <c r="G1091" i="20"/>
  <c r="I1090" i="20"/>
  <c r="G1090" i="20"/>
  <c r="I1089" i="20"/>
  <c r="G1089" i="20"/>
  <c r="I1088" i="20"/>
  <c r="G1088" i="20"/>
  <c r="I1087" i="20"/>
  <c r="J1087" i="20" s="1"/>
  <c r="G1087" i="20"/>
  <c r="I1086" i="20"/>
  <c r="G1086" i="20"/>
  <c r="I1085" i="20"/>
  <c r="G1085" i="20"/>
  <c r="I1084" i="20"/>
  <c r="G1084" i="20"/>
  <c r="J1084" i="20" s="1"/>
  <c r="I1080" i="20"/>
  <c r="G1080" i="20"/>
  <c r="I1079" i="20"/>
  <c r="G1079" i="20"/>
  <c r="I1078" i="20"/>
  <c r="G1078" i="20"/>
  <c r="I1077" i="20"/>
  <c r="G1077" i="20"/>
  <c r="I1075" i="20"/>
  <c r="G1075" i="20"/>
  <c r="I1074" i="20"/>
  <c r="G1074" i="20"/>
  <c r="I1073" i="20"/>
  <c r="J1073" i="20" s="1"/>
  <c r="G1073" i="20"/>
  <c r="I1072" i="20"/>
  <c r="G1072" i="20"/>
  <c r="J1072" i="20" s="1"/>
  <c r="I1070" i="20"/>
  <c r="G1070" i="20"/>
  <c r="I1069" i="20"/>
  <c r="G1069" i="20"/>
  <c r="I1068" i="20"/>
  <c r="G1068" i="20"/>
  <c r="I1067" i="20"/>
  <c r="G1067" i="20"/>
  <c r="I1066" i="20"/>
  <c r="G1066" i="20"/>
  <c r="I1065" i="20"/>
  <c r="G1065" i="20"/>
  <c r="J1065" i="20" s="1"/>
  <c r="I1064" i="20"/>
  <c r="G1064" i="20"/>
  <c r="I1063" i="20"/>
  <c r="G1063" i="20"/>
  <c r="I1062" i="20"/>
  <c r="G1062" i="20"/>
  <c r="J1062" i="20" s="1"/>
  <c r="I1061" i="20"/>
  <c r="G1061" i="20"/>
  <c r="I1060" i="20"/>
  <c r="G1060" i="20"/>
  <c r="I1059" i="20"/>
  <c r="G1059" i="20"/>
  <c r="I1058" i="20"/>
  <c r="G1058" i="20"/>
  <c r="I1057" i="20"/>
  <c r="G1057" i="20"/>
  <c r="I1056" i="20"/>
  <c r="G1056" i="20"/>
  <c r="I1055" i="20"/>
  <c r="G1055" i="20"/>
  <c r="I1054" i="20"/>
  <c r="G1054" i="20"/>
  <c r="I1053" i="20"/>
  <c r="G1053" i="20"/>
  <c r="I1052" i="20"/>
  <c r="G1052" i="20"/>
  <c r="I1051" i="20"/>
  <c r="G1051" i="20"/>
  <c r="I1050" i="20"/>
  <c r="G1050" i="20"/>
  <c r="I1049" i="20"/>
  <c r="G1049" i="20"/>
  <c r="I1048" i="20"/>
  <c r="G1048" i="20"/>
  <c r="I1047" i="20"/>
  <c r="G1047" i="20"/>
  <c r="I1046" i="20"/>
  <c r="G1046" i="20"/>
  <c r="I1045" i="20"/>
  <c r="G1045" i="20"/>
  <c r="I1044" i="20"/>
  <c r="G1044" i="20"/>
  <c r="I1043" i="20"/>
  <c r="G1043" i="20"/>
  <c r="J1043" i="20" s="1"/>
  <c r="I1042" i="20"/>
  <c r="G1042" i="20"/>
  <c r="I1041" i="20"/>
  <c r="G1041" i="20"/>
  <c r="I1040" i="20"/>
  <c r="G1040" i="20"/>
  <c r="I1039" i="20"/>
  <c r="G1039" i="20"/>
  <c r="I1038" i="20"/>
  <c r="G1038" i="20"/>
  <c r="J1038" i="20" s="1"/>
  <c r="I1037" i="20"/>
  <c r="G1037" i="20"/>
  <c r="I1029" i="20"/>
  <c r="G1029" i="20"/>
  <c r="I1028" i="20"/>
  <c r="G1028" i="20"/>
  <c r="J1028" i="20" s="1"/>
  <c r="I1027" i="20"/>
  <c r="J1027" i="20" s="1"/>
  <c r="G1027" i="20"/>
  <c r="I1026" i="20"/>
  <c r="G1026" i="20"/>
  <c r="I1025" i="20"/>
  <c r="G1025" i="20"/>
  <c r="I1024" i="20"/>
  <c r="G1024" i="20"/>
  <c r="I1023" i="20"/>
  <c r="G1023" i="20"/>
  <c r="F1023" i="20"/>
  <c r="I1022" i="20"/>
  <c r="F1022" i="20"/>
  <c r="G1022" i="20" s="1"/>
  <c r="I1021" i="20"/>
  <c r="F1021" i="20"/>
  <c r="G1021" i="20" s="1"/>
  <c r="J1021" i="20" s="1"/>
  <c r="I1020" i="20"/>
  <c r="F1020" i="20"/>
  <c r="G1020" i="20" s="1"/>
  <c r="J1020" i="20" s="1"/>
  <c r="I1019" i="20"/>
  <c r="G1019" i="20"/>
  <c r="I1018" i="20"/>
  <c r="G1018" i="20"/>
  <c r="I1017" i="20"/>
  <c r="G1017" i="20"/>
  <c r="I1016" i="20"/>
  <c r="G1016" i="20"/>
  <c r="I1015" i="20"/>
  <c r="G1015" i="20"/>
  <c r="I1011" i="20"/>
  <c r="G1011" i="20"/>
  <c r="I1010" i="20"/>
  <c r="G1010" i="20"/>
  <c r="I1009" i="20"/>
  <c r="G1009" i="20"/>
  <c r="I1008" i="20"/>
  <c r="G1008" i="20"/>
  <c r="I1007" i="20"/>
  <c r="G1007" i="20"/>
  <c r="I1006" i="20"/>
  <c r="G1006" i="20"/>
  <c r="I1005" i="20"/>
  <c r="G1005" i="20"/>
  <c r="I1004" i="20"/>
  <c r="G1004" i="20"/>
  <c r="I1003" i="20"/>
  <c r="G1003" i="20"/>
  <c r="I1002" i="20"/>
  <c r="G1002" i="20"/>
  <c r="I1001" i="20"/>
  <c r="G1001" i="20"/>
  <c r="I1000" i="20"/>
  <c r="G1000" i="20"/>
  <c r="I999" i="20"/>
  <c r="G999" i="20"/>
  <c r="J999" i="20" s="1"/>
  <c r="I998" i="20"/>
  <c r="G998" i="20"/>
  <c r="I997" i="20"/>
  <c r="G997" i="20"/>
  <c r="I996" i="20"/>
  <c r="G996" i="20"/>
  <c r="I995" i="20"/>
  <c r="G995" i="20"/>
  <c r="I994" i="20"/>
  <c r="G994" i="20"/>
  <c r="I993" i="20"/>
  <c r="G993" i="20"/>
  <c r="J993" i="20" s="1"/>
  <c r="I992" i="20"/>
  <c r="G992" i="20"/>
  <c r="I991" i="20"/>
  <c r="G991" i="20"/>
  <c r="J991" i="20" s="1"/>
  <c r="I990" i="20"/>
  <c r="G990" i="20"/>
  <c r="I988" i="20"/>
  <c r="G988" i="20"/>
  <c r="I987" i="20"/>
  <c r="G987" i="20"/>
  <c r="I986" i="20"/>
  <c r="G986" i="20"/>
  <c r="J986" i="20" s="1"/>
  <c r="I985" i="20"/>
  <c r="G985" i="20"/>
  <c r="I984" i="20"/>
  <c r="G984" i="20"/>
  <c r="J984" i="20" s="1"/>
  <c r="I983" i="20"/>
  <c r="G983" i="20"/>
  <c r="I982" i="20"/>
  <c r="G982" i="20"/>
  <c r="I981" i="20"/>
  <c r="G981" i="20"/>
  <c r="I980" i="20"/>
  <c r="G980" i="20"/>
  <c r="I979" i="20"/>
  <c r="G979" i="20"/>
  <c r="I978" i="20"/>
  <c r="G978" i="20"/>
  <c r="J978" i="20" s="1"/>
  <c r="I977" i="20"/>
  <c r="G977" i="20"/>
  <c r="I975" i="20"/>
  <c r="G975" i="20"/>
  <c r="I974" i="20"/>
  <c r="G974" i="20"/>
  <c r="I973" i="20"/>
  <c r="G973" i="20"/>
  <c r="J973" i="20" s="1"/>
  <c r="I972" i="20"/>
  <c r="G972" i="20"/>
  <c r="I971" i="20"/>
  <c r="G971" i="20"/>
  <c r="I970" i="20"/>
  <c r="G970" i="20"/>
  <c r="I969" i="20"/>
  <c r="G969" i="20"/>
  <c r="I968" i="20"/>
  <c r="G968" i="20"/>
  <c r="I967" i="20"/>
  <c r="G967" i="20"/>
  <c r="J967" i="20" s="1"/>
  <c r="I966" i="20"/>
  <c r="G966" i="20"/>
  <c r="I965" i="20"/>
  <c r="G965" i="20"/>
  <c r="I964" i="20"/>
  <c r="G964" i="20"/>
  <c r="I963" i="20"/>
  <c r="G963" i="20"/>
  <c r="I962" i="20"/>
  <c r="G962" i="20"/>
  <c r="I961" i="20"/>
  <c r="G961" i="20"/>
  <c r="J961" i="20" s="1"/>
  <c r="I960" i="20"/>
  <c r="G960" i="20"/>
  <c r="I958" i="20"/>
  <c r="G958" i="20"/>
  <c r="I957" i="20"/>
  <c r="G957" i="20"/>
  <c r="I956" i="20"/>
  <c r="G956" i="20"/>
  <c r="I955" i="20"/>
  <c r="G955" i="20"/>
  <c r="I954" i="20"/>
  <c r="G954" i="20"/>
  <c r="I953" i="20"/>
  <c r="G953" i="20"/>
  <c r="I952" i="20"/>
  <c r="G952" i="20"/>
  <c r="I951" i="20"/>
  <c r="G951" i="20"/>
  <c r="J951" i="20" s="1"/>
  <c r="I950" i="20"/>
  <c r="G950" i="20"/>
  <c r="I949" i="20"/>
  <c r="G949" i="20"/>
  <c r="I948" i="20"/>
  <c r="G948" i="20"/>
  <c r="J948" i="20" s="1"/>
  <c r="I947" i="20"/>
  <c r="G947" i="20"/>
  <c r="I946" i="20"/>
  <c r="G946" i="20"/>
  <c r="I945" i="20"/>
  <c r="G945" i="20"/>
  <c r="I944" i="20"/>
  <c r="G944" i="20"/>
  <c r="I942" i="20"/>
  <c r="G942" i="20"/>
  <c r="I941" i="20"/>
  <c r="G941" i="20"/>
  <c r="I940" i="20"/>
  <c r="G940" i="20"/>
  <c r="I939" i="20"/>
  <c r="G939" i="20"/>
  <c r="I938" i="20"/>
  <c r="G938" i="20"/>
  <c r="I937" i="20"/>
  <c r="G937" i="20"/>
  <c r="I936" i="20"/>
  <c r="G936" i="20"/>
  <c r="I935" i="20"/>
  <c r="G935" i="20"/>
  <c r="I934" i="20"/>
  <c r="G934" i="20"/>
  <c r="I933" i="20"/>
  <c r="G933" i="20"/>
  <c r="J933" i="20" s="1"/>
  <c r="I932" i="20"/>
  <c r="G932" i="20"/>
  <c r="I931" i="20"/>
  <c r="G931" i="20"/>
  <c r="I930" i="20"/>
  <c r="G930" i="20"/>
  <c r="I929" i="20"/>
  <c r="G929" i="20"/>
  <c r="I928" i="20"/>
  <c r="G928" i="20"/>
  <c r="I927" i="20"/>
  <c r="G927" i="20"/>
  <c r="I926" i="20"/>
  <c r="G926" i="20"/>
  <c r="J926" i="20" s="1"/>
  <c r="I924" i="20"/>
  <c r="G924" i="20"/>
  <c r="I923" i="20"/>
  <c r="G923" i="20"/>
  <c r="I922" i="20"/>
  <c r="G922" i="20"/>
  <c r="I921" i="20"/>
  <c r="G921" i="20"/>
  <c r="I920" i="20"/>
  <c r="G920" i="20"/>
  <c r="I919" i="20"/>
  <c r="G919" i="20"/>
  <c r="I918" i="20"/>
  <c r="G918" i="20"/>
  <c r="I917" i="20"/>
  <c r="G917" i="20"/>
  <c r="J917" i="20" s="1"/>
  <c r="I916" i="20"/>
  <c r="G916" i="20"/>
  <c r="J916" i="20" s="1"/>
  <c r="I915" i="20"/>
  <c r="G915" i="20"/>
  <c r="I914" i="20"/>
  <c r="G914" i="20"/>
  <c r="J914" i="20" s="1"/>
  <c r="I913" i="20"/>
  <c r="G913" i="20"/>
  <c r="I912" i="20"/>
  <c r="G912" i="20"/>
  <c r="I910" i="20"/>
  <c r="G910" i="20"/>
  <c r="J910" i="20" s="1"/>
  <c r="I909" i="20"/>
  <c r="G909" i="20"/>
  <c r="J909" i="20" s="1"/>
  <c r="I908" i="20"/>
  <c r="G908" i="20"/>
  <c r="I907" i="20"/>
  <c r="G907" i="20"/>
  <c r="I906" i="20"/>
  <c r="G906" i="20"/>
  <c r="I905" i="20"/>
  <c r="G905" i="20"/>
  <c r="I904" i="20"/>
  <c r="G904" i="20"/>
  <c r="I903" i="20"/>
  <c r="G903" i="20"/>
  <c r="I902" i="20"/>
  <c r="G902" i="20"/>
  <c r="I901" i="20"/>
  <c r="G901" i="20"/>
  <c r="J901" i="20" s="1"/>
  <c r="I900" i="20"/>
  <c r="G900" i="20"/>
  <c r="I899" i="20"/>
  <c r="G899" i="20"/>
  <c r="I898" i="20"/>
  <c r="G898" i="20"/>
  <c r="I897" i="20"/>
  <c r="G897" i="20"/>
  <c r="J897" i="20" s="1"/>
  <c r="I896" i="20"/>
  <c r="G896" i="20"/>
  <c r="I894" i="20"/>
  <c r="G894" i="20"/>
  <c r="I893" i="20"/>
  <c r="G893" i="20"/>
  <c r="I892" i="20"/>
  <c r="G892" i="20"/>
  <c r="I891" i="20"/>
  <c r="G891" i="20"/>
  <c r="I890" i="20"/>
  <c r="G890" i="20"/>
  <c r="I889" i="20"/>
  <c r="G889" i="20"/>
  <c r="I888" i="20"/>
  <c r="G888" i="20"/>
  <c r="J888" i="20" s="1"/>
  <c r="I887" i="20"/>
  <c r="G887" i="20"/>
  <c r="I886" i="20"/>
  <c r="G886" i="20"/>
  <c r="I885" i="20"/>
  <c r="G885" i="20"/>
  <c r="I884" i="20"/>
  <c r="G884" i="20"/>
  <c r="I883" i="20"/>
  <c r="G883" i="20"/>
  <c r="J883" i="20" s="1"/>
  <c r="I882" i="20"/>
  <c r="G882" i="20"/>
  <c r="J882" i="20" s="1"/>
  <c r="I881" i="20"/>
  <c r="G881" i="20"/>
  <c r="I880" i="20"/>
  <c r="G880" i="20"/>
  <c r="I879" i="20"/>
  <c r="G879" i="20"/>
  <c r="I878" i="20"/>
  <c r="G878" i="20"/>
  <c r="I877" i="20"/>
  <c r="G877" i="20"/>
  <c r="I876" i="20"/>
  <c r="G876" i="20"/>
  <c r="I875" i="20"/>
  <c r="G875" i="20"/>
  <c r="J875" i="20" s="1"/>
  <c r="I874" i="20"/>
  <c r="G874" i="20"/>
  <c r="I873" i="20"/>
  <c r="G873" i="20"/>
  <c r="I872" i="20"/>
  <c r="F872" i="20"/>
  <c r="G872" i="20" s="1"/>
  <c r="I871" i="20"/>
  <c r="G871" i="20"/>
  <c r="I870" i="20"/>
  <c r="G870" i="20"/>
  <c r="I865" i="20"/>
  <c r="G865" i="20"/>
  <c r="I864" i="20"/>
  <c r="G864" i="20"/>
  <c r="I863" i="20"/>
  <c r="G863" i="20"/>
  <c r="I862" i="20"/>
  <c r="G862" i="20"/>
  <c r="I861" i="20"/>
  <c r="G861" i="20"/>
  <c r="I860" i="20"/>
  <c r="G860" i="20"/>
  <c r="I859" i="20"/>
  <c r="G859" i="20"/>
  <c r="I856" i="20"/>
  <c r="G856" i="20"/>
  <c r="I855" i="20"/>
  <c r="G855" i="20"/>
  <c r="J855" i="20" s="1"/>
  <c r="I854" i="20"/>
  <c r="G854" i="20"/>
  <c r="I853" i="20"/>
  <c r="G853" i="20"/>
  <c r="I852" i="20"/>
  <c r="G852" i="20"/>
  <c r="J852" i="20" s="1"/>
  <c r="I851" i="20"/>
  <c r="G851" i="20"/>
  <c r="I850" i="20"/>
  <c r="G850" i="20"/>
  <c r="I849" i="20"/>
  <c r="G849" i="20"/>
  <c r="I848" i="20"/>
  <c r="G848" i="20"/>
  <c r="I847" i="20"/>
  <c r="G847" i="20"/>
  <c r="I846" i="20"/>
  <c r="G846" i="20"/>
  <c r="J846" i="20" s="1"/>
  <c r="I845" i="20"/>
  <c r="G845" i="20"/>
  <c r="I844" i="20"/>
  <c r="G844" i="20"/>
  <c r="I843" i="20"/>
  <c r="G843" i="20"/>
  <c r="I842" i="20"/>
  <c r="G842" i="20"/>
  <c r="J842" i="20" s="1"/>
  <c r="I841" i="20"/>
  <c r="G841" i="20"/>
  <c r="I840" i="20"/>
  <c r="G840" i="20"/>
  <c r="I839" i="20"/>
  <c r="G839" i="20"/>
  <c r="I838" i="20"/>
  <c r="G838" i="20"/>
  <c r="I837" i="20"/>
  <c r="G837" i="20"/>
  <c r="I836" i="20"/>
  <c r="G836" i="20"/>
  <c r="J836" i="20" s="1"/>
  <c r="I835" i="20"/>
  <c r="G835" i="20"/>
  <c r="I834" i="20"/>
  <c r="G834" i="20"/>
  <c r="I833" i="20"/>
  <c r="G833" i="20"/>
  <c r="I832" i="20"/>
  <c r="G832" i="20"/>
  <c r="I831" i="20"/>
  <c r="G831" i="20"/>
  <c r="I830" i="20"/>
  <c r="G830" i="20"/>
  <c r="I829" i="20"/>
  <c r="G829" i="20"/>
  <c r="I828" i="20"/>
  <c r="G828" i="20"/>
  <c r="I827" i="20"/>
  <c r="G827" i="20"/>
  <c r="I826" i="20"/>
  <c r="G826" i="20"/>
  <c r="I825" i="20"/>
  <c r="G825" i="20"/>
  <c r="I824" i="20"/>
  <c r="G824" i="20"/>
  <c r="I823" i="20"/>
  <c r="G823" i="20"/>
  <c r="I822" i="20"/>
  <c r="G822" i="20"/>
  <c r="I821" i="20"/>
  <c r="G821" i="20"/>
  <c r="I820" i="20"/>
  <c r="G820" i="20"/>
  <c r="I819" i="20"/>
  <c r="G819" i="20"/>
  <c r="I818" i="20"/>
  <c r="G818" i="20"/>
  <c r="J818" i="20" s="1"/>
  <c r="I817" i="20"/>
  <c r="G817" i="20"/>
  <c r="I816" i="20"/>
  <c r="G816" i="20"/>
  <c r="I815" i="20"/>
  <c r="G815" i="20"/>
  <c r="I814" i="20"/>
  <c r="G814" i="20"/>
  <c r="I813" i="20"/>
  <c r="G813" i="20"/>
  <c r="I803" i="20"/>
  <c r="G803" i="20"/>
  <c r="I802" i="20"/>
  <c r="G802" i="20"/>
  <c r="I800" i="20"/>
  <c r="G800" i="20"/>
  <c r="J800" i="20" s="1"/>
  <c r="I799" i="20"/>
  <c r="G799" i="20"/>
  <c r="I798" i="20"/>
  <c r="G798" i="20"/>
  <c r="I797" i="20"/>
  <c r="G797" i="20"/>
  <c r="J797" i="20" s="1"/>
  <c r="I796" i="20"/>
  <c r="G796" i="20"/>
  <c r="I795" i="20"/>
  <c r="G795" i="20"/>
  <c r="I794" i="20"/>
  <c r="G794" i="20"/>
  <c r="J794" i="20" s="1"/>
  <c r="I793" i="20"/>
  <c r="G793" i="20"/>
  <c r="I792" i="20"/>
  <c r="G792" i="20"/>
  <c r="I791" i="20"/>
  <c r="G791" i="20"/>
  <c r="I790" i="20"/>
  <c r="G790" i="20"/>
  <c r="I789" i="20"/>
  <c r="G789" i="20"/>
  <c r="I788" i="20"/>
  <c r="G788" i="20"/>
  <c r="J788" i="20" s="1"/>
  <c r="I787" i="20"/>
  <c r="G787" i="20"/>
  <c r="I786" i="20"/>
  <c r="G786" i="20"/>
  <c r="I785" i="20"/>
  <c r="G785" i="20"/>
  <c r="I784" i="20"/>
  <c r="G784" i="20"/>
  <c r="J784" i="20" s="1"/>
  <c r="I783" i="20"/>
  <c r="G783" i="20"/>
  <c r="I782" i="20"/>
  <c r="G782" i="20"/>
  <c r="I776" i="20"/>
  <c r="G776" i="20"/>
  <c r="I775" i="20"/>
  <c r="G775" i="20"/>
  <c r="I774" i="20"/>
  <c r="G774" i="20"/>
  <c r="I773" i="20"/>
  <c r="G773" i="20"/>
  <c r="J773" i="20" s="1"/>
  <c r="I772" i="20"/>
  <c r="G772" i="20"/>
  <c r="I771" i="20"/>
  <c r="G771" i="20"/>
  <c r="J771" i="20" s="1"/>
  <c r="I770" i="20"/>
  <c r="G770" i="20"/>
  <c r="I769" i="20"/>
  <c r="G769" i="20"/>
  <c r="I768" i="20"/>
  <c r="G768" i="20"/>
  <c r="I767" i="20"/>
  <c r="G767" i="20"/>
  <c r="J767" i="20" s="1"/>
  <c r="I766" i="20"/>
  <c r="G766" i="20"/>
  <c r="I765" i="20"/>
  <c r="G765" i="20"/>
  <c r="I764" i="20"/>
  <c r="G764" i="20"/>
  <c r="I763" i="20"/>
  <c r="G763" i="20"/>
  <c r="I762" i="20"/>
  <c r="G762" i="20"/>
  <c r="I761" i="20"/>
  <c r="G761" i="20"/>
  <c r="I760" i="20"/>
  <c r="G760" i="20"/>
  <c r="J760" i="20" s="1"/>
  <c r="I759" i="20"/>
  <c r="G759" i="20"/>
  <c r="J759" i="20" s="1"/>
  <c r="I758" i="20"/>
  <c r="G758" i="20"/>
  <c r="I757" i="20"/>
  <c r="G757" i="20"/>
  <c r="I756" i="20"/>
  <c r="G756" i="20"/>
  <c r="I755" i="20"/>
  <c r="J755" i="20" s="1"/>
  <c r="I754" i="20"/>
  <c r="J754" i="20" s="1"/>
  <c r="I753" i="20"/>
  <c r="J753" i="20" s="1"/>
  <c r="I752" i="20"/>
  <c r="J752" i="20" s="1"/>
  <c r="I751" i="20"/>
  <c r="J751" i="20" s="1"/>
  <c r="I750" i="20"/>
  <c r="J750" i="20" s="1"/>
  <c r="I749" i="20"/>
  <c r="J749" i="20" s="1"/>
  <c r="I748" i="20"/>
  <c r="J748" i="20" s="1"/>
  <c r="I747" i="20"/>
  <c r="J747" i="20" s="1"/>
  <c r="I746" i="20"/>
  <c r="J746" i="20" s="1"/>
  <c r="I745" i="20"/>
  <c r="G745" i="20"/>
  <c r="I744" i="20"/>
  <c r="G744" i="20"/>
  <c r="I743" i="20"/>
  <c r="G743" i="20"/>
  <c r="I742" i="20"/>
  <c r="G742" i="20"/>
  <c r="I741" i="20"/>
  <c r="G741" i="20"/>
  <c r="I740" i="20"/>
  <c r="J740" i="20" s="1"/>
  <c r="G740" i="20"/>
  <c r="I739" i="20"/>
  <c r="J739" i="20" s="1"/>
  <c r="I738" i="20"/>
  <c r="G738" i="20"/>
  <c r="I737" i="20"/>
  <c r="G737" i="20"/>
  <c r="I736" i="20"/>
  <c r="G736" i="20"/>
  <c r="I735" i="20"/>
  <c r="J735" i="20" s="1"/>
  <c r="I734" i="20"/>
  <c r="J734" i="20" s="1"/>
  <c r="I733" i="20"/>
  <c r="J733" i="20" s="1"/>
  <c r="I732" i="20"/>
  <c r="G732" i="20"/>
  <c r="I727" i="20"/>
  <c r="G727" i="20"/>
  <c r="I726" i="20"/>
  <c r="G726" i="20"/>
  <c r="I725" i="20"/>
  <c r="G725" i="20"/>
  <c r="I724" i="20"/>
  <c r="G724" i="20"/>
  <c r="I723" i="20"/>
  <c r="G723" i="20"/>
  <c r="I722" i="20"/>
  <c r="G722" i="20"/>
  <c r="I721" i="20"/>
  <c r="G721" i="20"/>
  <c r="I720" i="20"/>
  <c r="G720" i="20"/>
  <c r="I719" i="20"/>
  <c r="G719" i="20"/>
  <c r="I718" i="20"/>
  <c r="G718" i="20"/>
  <c r="I717" i="20"/>
  <c r="G717" i="20"/>
  <c r="I716" i="20"/>
  <c r="G716" i="20"/>
  <c r="I715" i="20"/>
  <c r="G715" i="20"/>
  <c r="I714" i="20"/>
  <c r="G714" i="20"/>
  <c r="J714" i="20" s="1"/>
  <c r="I713" i="20"/>
  <c r="G713" i="20"/>
  <c r="I712" i="20"/>
  <c r="G712" i="20"/>
  <c r="I711" i="20"/>
  <c r="G711" i="20"/>
  <c r="I705" i="20"/>
  <c r="G705" i="20"/>
  <c r="I704" i="20"/>
  <c r="G704" i="20"/>
  <c r="I702" i="20"/>
  <c r="G702" i="20"/>
  <c r="I701" i="20"/>
  <c r="G701" i="20"/>
  <c r="I700" i="20"/>
  <c r="G700" i="20"/>
  <c r="J700" i="20" s="1"/>
  <c r="I699" i="20"/>
  <c r="G699" i="20"/>
  <c r="I698" i="20"/>
  <c r="G698" i="20"/>
  <c r="I696" i="20"/>
  <c r="G696" i="20"/>
  <c r="I695" i="20"/>
  <c r="G695" i="20"/>
  <c r="I694" i="20"/>
  <c r="G694" i="20"/>
  <c r="I693" i="20"/>
  <c r="F693" i="20"/>
  <c r="G693" i="20" s="1"/>
  <c r="I692" i="20"/>
  <c r="F692" i="20"/>
  <c r="G692" i="20" s="1"/>
  <c r="I691" i="20"/>
  <c r="F691" i="20"/>
  <c r="G691" i="20" s="1"/>
  <c r="I690" i="20"/>
  <c r="F690" i="20"/>
  <c r="G690" i="20" s="1"/>
  <c r="I689" i="20"/>
  <c r="G689" i="20"/>
  <c r="I688" i="20"/>
  <c r="G688" i="20"/>
  <c r="I687" i="20"/>
  <c r="G687" i="20"/>
  <c r="I686" i="20"/>
  <c r="G686" i="20"/>
  <c r="I685" i="20"/>
  <c r="G685" i="20"/>
  <c r="I684" i="20"/>
  <c r="G684" i="20"/>
  <c r="I683" i="20"/>
  <c r="G683" i="20"/>
  <c r="J683" i="20" s="1"/>
  <c r="I682" i="20"/>
  <c r="G682" i="20"/>
  <c r="I681" i="20"/>
  <c r="F681" i="20"/>
  <c r="G681" i="20" s="1"/>
  <c r="J681" i="20" s="1"/>
  <c r="I680" i="20"/>
  <c r="F680" i="20"/>
  <c r="G680" i="20" s="1"/>
  <c r="I679" i="20"/>
  <c r="G679" i="20"/>
  <c r="F679" i="20"/>
  <c r="I678" i="20"/>
  <c r="G678" i="20"/>
  <c r="I677" i="20"/>
  <c r="G677" i="20"/>
  <c r="I676" i="20"/>
  <c r="G676" i="20"/>
  <c r="I675" i="20"/>
  <c r="G675" i="20"/>
  <c r="I674" i="20"/>
  <c r="G674" i="20"/>
  <c r="I673" i="20"/>
  <c r="G673" i="20"/>
  <c r="I672" i="20"/>
  <c r="G672" i="20"/>
  <c r="I671" i="20"/>
  <c r="G671" i="20"/>
  <c r="I670" i="20"/>
  <c r="G670" i="20"/>
  <c r="I669" i="20"/>
  <c r="F669" i="20"/>
  <c r="G669" i="20" s="1"/>
  <c r="I668" i="20"/>
  <c r="F668" i="20"/>
  <c r="G668" i="20" s="1"/>
  <c r="J668" i="20" s="1"/>
  <c r="I667" i="20"/>
  <c r="F667" i="20"/>
  <c r="G667" i="20" s="1"/>
  <c r="I666" i="20"/>
  <c r="G666" i="20"/>
  <c r="I665" i="20"/>
  <c r="G665" i="20"/>
  <c r="I664" i="20"/>
  <c r="G664" i="20"/>
  <c r="I663" i="20"/>
  <c r="G663" i="20"/>
  <c r="I662" i="20"/>
  <c r="G662" i="20"/>
  <c r="J662" i="20" s="1"/>
  <c r="I661" i="20"/>
  <c r="G661" i="20"/>
  <c r="I660" i="20"/>
  <c r="G660" i="20"/>
  <c r="I659" i="20"/>
  <c r="G659" i="20"/>
  <c r="I658" i="20"/>
  <c r="G658" i="20"/>
  <c r="I657" i="20"/>
  <c r="J657" i="20" s="1"/>
  <c r="G657" i="20"/>
  <c r="I656" i="20"/>
  <c r="G656" i="20"/>
  <c r="I655" i="20"/>
  <c r="F655" i="20"/>
  <c r="G655" i="20" s="1"/>
  <c r="I654" i="20"/>
  <c r="F654" i="20"/>
  <c r="G654" i="20" s="1"/>
  <c r="I653" i="20"/>
  <c r="F653" i="20"/>
  <c r="G653" i="20" s="1"/>
  <c r="I652" i="20"/>
  <c r="G652" i="20"/>
  <c r="I651" i="20"/>
  <c r="G651" i="20"/>
  <c r="I650" i="20"/>
  <c r="G650" i="20"/>
  <c r="I649" i="20"/>
  <c r="G649" i="20"/>
  <c r="I648" i="20"/>
  <c r="G648" i="20"/>
  <c r="I647" i="20"/>
  <c r="G647" i="20"/>
  <c r="I646" i="20"/>
  <c r="G646" i="20"/>
  <c r="I645" i="20"/>
  <c r="G645" i="20"/>
  <c r="I644" i="20"/>
  <c r="G644" i="20"/>
  <c r="I643" i="20"/>
  <c r="F643" i="20"/>
  <c r="G643" i="20" s="1"/>
  <c r="I642" i="20"/>
  <c r="F642" i="20"/>
  <c r="G642" i="20" s="1"/>
  <c r="J642" i="20" s="1"/>
  <c r="I641" i="20"/>
  <c r="F641" i="20"/>
  <c r="G641" i="20" s="1"/>
  <c r="I640" i="20"/>
  <c r="F640" i="20"/>
  <c r="G640" i="20" s="1"/>
  <c r="I639" i="20"/>
  <c r="G639" i="20"/>
  <c r="I638" i="20"/>
  <c r="G638" i="20"/>
  <c r="I637" i="20"/>
  <c r="G637" i="20"/>
  <c r="I636" i="20"/>
  <c r="G636" i="20"/>
  <c r="I635" i="20"/>
  <c r="G635" i="20"/>
  <c r="I634" i="20"/>
  <c r="G634" i="20"/>
  <c r="I631" i="20"/>
  <c r="G631" i="20"/>
  <c r="I630" i="20"/>
  <c r="G630" i="20"/>
  <c r="I629" i="20"/>
  <c r="G629" i="20"/>
  <c r="J629" i="20" s="1"/>
  <c r="I628" i="20"/>
  <c r="G628" i="20"/>
  <c r="I627" i="20"/>
  <c r="G627" i="20"/>
  <c r="I626" i="20"/>
  <c r="G626" i="20"/>
  <c r="I625" i="20"/>
  <c r="G625" i="20"/>
  <c r="I624" i="20"/>
  <c r="G624" i="20"/>
  <c r="I623" i="20"/>
  <c r="G623" i="20"/>
  <c r="I622" i="20"/>
  <c r="G622" i="20"/>
  <c r="I621" i="20"/>
  <c r="G621" i="20"/>
  <c r="I620" i="20"/>
  <c r="G620" i="20"/>
  <c r="I619" i="20"/>
  <c r="G619" i="20"/>
  <c r="I618" i="20"/>
  <c r="G618" i="20"/>
  <c r="I617" i="20"/>
  <c r="G617" i="20"/>
  <c r="J617" i="20" s="1"/>
  <c r="I616" i="20"/>
  <c r="G616" i="20"/>
  <c r="I615" i="20"/>
  <c r="G615" i="20"/>
  <c r="I614" i="20"/>
  <c r="G614" i="20"/>
  <c r="I613" i="20"/>
  <c r="G613" i="20"/>
  <c r="I612" i="20"/>
  <c r="G612" i="20"/>
  <c r="I610" i="20"/>
  <c r="G610" i="20"/>
  <c r="J610" i="20" s="1"/>
  <c r="I609" i="20"/>
  <c r="G609" i="20"/>
  <c r="I608" i="20"/>
  <c r="G608" i="20"/>
  <c r="I607" i="20"/>
  <c r="G607" i="20"/>
  <c r="J607" i="20" s="1"/>
  <c r="I606" i="20"/>
  <c r="G606" i="20"/>
  <c r="I605" i="20"/>
  <c r="G605" i="20"/>
  <c r="I604" i="20"/>
  <c r="G604" i="20"/>
  <c r="I603" i="20"/>
  <c r="G603" i="20"/>
  <c r="I602" i="20"/>
  <c r="G602" i="20"/>
  <c r="I601" i="20"/>
  <c r="G601" i="20"/>
  <c r="I600" i="20"/>
  <c r="G600" i="20"/>
  <c r="I599" i="20"/>
  <c r="G599" i="20"/>
  <c r="I598" i="20"/>
  <c r="G598" i="20"/>
  <c r="J598" i="20" s="1"/>
  <c r="I597" i="20"/>
  <c r="G597" i="20"/>
  <c r="I596" i="20"/>
  <c r="G596" i="20"/>
  <c r="J596" i="20" s="1"/>
  <c r="I595" i="20"/>
  <c r="G595" i="20"/>
  <c r="I594" i="20"/>
  <c r="J594" i="20" s="1"/>
  <c r="G594" i="20"/>
  <c r="I593" i="20"/>
  <c r="G593" i="20"/>
  <c r="I592" i="20"/>
  <c r="G592" i="20"/>
  <c r="I591" i="20"/>
  <c r="G591" i="20"/>
  <c r="I590" i="20"/>
  <c r="G590" i="20"/>
  <c r="I589" i="20"/>
  <c r="G589" i="20"/>
  <c r="I588" i="20"/>
  <c r="G588" i="20"/>
  <c r="I587" i="20"/>
  <c r="G587" i="20"/>
  <c r="I586" i="20"/>
  <c r="G586" i="20"/>
  <c r="I585" i="20"/>
  <c r="G585" i="20"/>
  <c r="I584" i="20"/>
  <c r="G584" i="20"/>
  <c r="I583" i="20"/>
  <c r="G583" i="20"/>
  <c r="I582" i="20"/>
  <c r="G582" i="20"/>
  <c r="I581" i="20"/>
  <c r="G581" i="20"/>
  <c r="I580" i="20"/>
  <c r="G580" i="20"/>
  <c r="I579" i="20"/>
  <c r="G579" i="20"/>
  <c r="I578" i="20"/>
  <c r="G578" i="20"/>
  <c r="I577" i="20"/>
  <c r="G577" i="20"/>
  <c r="J577" i="20" s="1"/>
  <c r="I576" i="20"/>
  <c r="G576" i="20"/>
  <c r="I575" i="20"/>
  <c r="J575" i="20" s="1"/>
  <c r="G575" i="20"/>
  <c r="I574" i="20"/>
  <c r="G574" i="20"/>
  <c r="J574" i="20" s="1"/>
  <c r="I573" i="20"/>
  <c r="G573" i="20"/>
  <c r="I572" i="20"/>
  <c r="G572" i="20"/>
  <c r="I571" i="20"/>
  <c r="G571" i="20"/>
  <c r="J571" i="20" s="1"/>
  <c r="I570" i="20"/>
  <c r="G570" i="20"/>
  <c r="I569" i="20"/>
  <c r="G569" i="20"/>
  <c r="I568" i="20"/>
  <c r="G568" i="20"/>
  <c r="J568" i="20" s="1"/>
  <c r="I567" i="20"/>
  <c r="G567" i="20"/>
  <c r="I566" i="20"/>
  <c r="G566" i="20"/>
  <c r="I565" i="20"/>
  <c r="G565" i="20"/>
  <c r="I564" i="20"/>
  <c r="G564" i="20"/>
  <c r="I563" i="20"/>
  <c r="G563" i="20"/>
  <c r="I562" i="20"/>
  <c r="G562" i="20"/>
  <c r="I559" i="20"/>
  <c r="G559" i="20"/>
  <c r="I558" i="20"/>
  <c r="G558" i="20"/>
  <c r="I557" i="20"/>
  <c r="G557" i="20"/>
  <c r="I556" i="20"/>
  <c r="G556" i="20"/>
  <c r="I555" i="20"/>
  <c r="G555" i="20"/>
  <c r="I554" i="20"/>
  <c r="G554" i="20"/>
  <c r="I553" i="20"/>
  <c r="G553" i="20"/>
  <c r="J553" i="20" s="1"/>
  <c r="K549" i="20"/>
  <c r="I547" i="20"/>
  <c r="G547" i="20"/>
  <c r="I546" i="20"/>
  <c r="G546" i="20"/>
  <c r="I545" i="20"/>
  <c r="G545" i="20"/>
  <c r="I544" i="20"/>
  <c r="G544" i="20"/>
  <c r="I543" i="20"/>
  <c r="G543" i="20"/>
  <c r="I542" i="20"/>
  <c r="G542" i="20"/>
  <c r="J542" i="20" s="1"/>
  <c r="I541" i="20"/>
  <c r="G541" i="20"/>
  <c r="I540" i="20"/>
  <c r="G540" i="20"/>
  <c r="I539" i="20"/>
  <c r="G539" i="20"/>
  <c r="I538" i="20"/>
  <c r="G538" i="20"/>
  <c r="I537" i="20"/>
  <c r="G537" i="20"/>
  <c r="I536" i="20"/>
  <c r="G536" i="20"/>
  <c r="I535" i="20"/>
  <c r="G535" i="20"/>
  <c r="I534" i="20"/>
  <c r="G534" i="20"/>
  <c r="I533" i="20"/>
  <c r="G533" i="20"/>
  <c r="I532" i="20"/>
  <c r="G532" i="20"/>
  <c r="I531" i="20"/>
  <c r="G531" i="20"/>
  <c r="I530" i="20"/>
  <c r="G530" i="20"/>
  <c r="I529" i="20"/>
  <c r="G529" i="20"/>
  <c r="I528" i="20"/>
  <c r="G528" i="20"/>
  <c r="I527" i="20"/>
  <c r="G527" i="20"/>
  <c r="I526" i="20"/>
  <c r="G526" i="20"/>
  <c r="I525" i="20"/>
  <c r="G525" i="20"/>
  <c r="I523" i="20"/>
  <c r="G523" i="20"/>
  <c r="I522" i="20"/>
  <c r="G522" i="20"/>
  <c r="I520" i="20"/>
  <c r="G520" i="20"/>
  <c r="I519" i="20"/>
  <c r="G519" i="20"/>
  <c r="I517" i="20"/>
  <c r="G517" i="20"/>
  <c r="I516" i="20"/>
  <c r="G516" i="20"/>
  <c r="I515" i="20"/>
  <c r="G515" i="20"/>
  <c r="I514" i="20"/>
  <c r="G514" i="20"/>
  <c r="I513" i="20"/>
  <c r="G513" i="20"/>
  <c r="I512" i="20"/>
  <c r="G512" i="20"/>
  <c r="J512" i="20" s="1"/>
  <c r="I511" i="20"/>
  <c r="G511" i="20"/>
  <c r="I509" i="20"/>
  <c r="G509" i="20"/>
  <c r="I508" i="20"/>
  <c r="G508" i="20"/>
  <c r="I507" i="20"/>
  <c r="G507" i="20"/>
  <c r="J507" i="20" s="1"/>
  <c r="I506" i="20"/>
  <c r="G506" i="20"/>
  <c r="I505" i="20"/>
  <c r="G505" i="20"/>
  <c r="I504" i="20"/>
  <c r="G504" i="20"/>
  <c r="I503" i="20"/>
  <c r="G503" i="20"/>
  <c r="I502" i="20"/>
  <c r="G502" i="20"/>
  <c r="I501" i="20"/>
  <c r="G501" i="20"/>
  <c r="I500" i="20"/>
  <c r="G500" i="20"/>
  <c r="I499" i="20"/>
  <c r="G499" i="20"/>
  <c r="I498" i="20"/>
  <c r="G498" i="20"/>
  <c r="I497" i="20"/>
  <c r="G497" i="20"/>
  <c r="I496" i="20"/>
  <c r="G496" i="20"/>
  <c r="I495" i="20"/>
  <c r="G495" i="20"/>
  <c r="I494" i="20"/>
  <c r="G494" i="20"/>
  <c r="I493" i="20"/>
  <c r="G493" i="20"/>
  <c r="I492" i="20"/>
  <c r="G492" i="20"/>
  <c r="I491" i="20"/>
  <c r="G491" i="20"/>
  <c r="I490" i="20"/>
  <c r="G490" i="20"/>
  <c r="I489" i="20"/>
  <c r="G489" i="20"/>
  <c r="I488" i="20"/>
  <c r="G488" i="20"/>
  <c r="I487" i="20"/>
  <c r="G487" i="20"/>
  <c r="I486" i="20"/>
  <c r="G486" i="20"/>
  <c r="I485" i="20"/>
  <c r="G485" i="20"/>
  <c r="I484" i="20"/>
  <c r="G484" i="20"/>
  <c r="I483" i="20"/>
  <c r="G483" i="20"/>
  <c r="I482" i="20"/>
  <c r="G482" i="20"/>
  <c r="I481" i="20"/>
  <c r="G481" i="20"/>
  <c r="I480" i="20"/>
  <c r="G480" i="20"/>
  <c r="I479" i="20"/>
  <c r="G479" i="20"/>
  <c r="I477" i="20"/>
  <c r="G477" i="20"/>
  <c r="I476" i="20"/>
  <c r="G476" i="20"/>
  <c r="I475" i="20"/>
  <c r="G475" i="20"/>
  <c r="I474" i="20"/>
  <c r="G474" i="20"/>
  <c r="I473" i="20"/>
  <c r="G473" i="20"/>
  <c r="J473" i="20" s="1"/>
  <c r="I472" i="20"/>
  <c r="G472" i="20"/>
  <c r="I471" i="20"/>
  <c r="G471" i="20"/>
  <c r="I470" i="20"/>
  <c r="G470" i="20"/>
  <c r="I469" i="20"/>
  <c r="G469" i="20"/>
  <c r="I468" i="20"/>
  <c r="G468" i="20"/>
  <c r="I467" i="20"/>
  <c r="G467" i="20"/>
  <c r="I466" i="20"/>
  <c r="G466" i="20"/>
  <c r="I465" i="20"/>
  <c r="G465" i="20"/>
  <c r="J465" i="20" s="1"/>
  <c r="I464" i="20"/>
  <c r="G464" i="20"/>
  <c r="I463" i="20"/>
  <c r="G463" i="20"/>
  <c r="I462" i="20"/>
  <c r="G462" i="20"/>
  <c r="I461" i="20"/>
  <c r="G461" i="20"/>
  <c r="I460" i="20"/>
  <c r="G460" i="20"/>
  <c r="I459" i="20"/>
  <c r="G459" i="20"/>
  <c r="I457" i="20"/>
  <c r="G457" i="20"/>
  <c r="J457" i="20" s="1"/>
  <c r="I456" i="20"/>
  <c r="G456" i="20"/>
  <c r="I455" i="20"/>
  <c r="G455" i="20"/>
  <c r="J455" i="20" s="1"/>
  <c r="I454" i="20"/>
  <c r="G454" i="20"/>
  <c r="I453" i="20"/>
  <c r="G453" i="20"/>
  <c r="I452" i="20"/>
  <c r="G452" i="20"/>
  <c r="I451" i="20"/>
  <c r="G451" i="20"/>
  <c r="I450" i="20"/>
  <c r="G450" i="20"/>
  <c r="I449" i="20"/>
  <c r="G449" i="20"/>
  <c r="I448" i="20"/>
  <c r="G448" i="20"/>
  <c r="I447" i="20"/>
  <c r="G447" i="20"/>
  <c r="I446" i="20"/>
  <c r="G446" i="20"/>
  <c r="I444" i="20"/>
  <c r="G444" i="20"/>
  <c r="I443" i="20"/>
  <c r="G443" i="20"/>
  <c r="I442" i="20"/>
  <c r="G442" i="20"/>
  <c r="I441" i="20"/>
  <c r="G441" i="20"/>
  <c r="I440" i="20"/>
  <c r="G440" i="20"/>
  <c r="I439" i="20"/>
  <c r="G439" i="20"/>
  <c r="I438" i="20"/>
  <c r="G438" i="20"/>
  <c r="I437" i="20"/>
  <c r="G437" i="20"/>
  <c r="I436" i="20"/>
  <c r="G436" i="20"/>
  <c r="I435" i="20"/>
  <c r="G435" i="20"/>
  <c r="I434" i="20"/>
  <c r="G434" i="20"/>
  <c r="I433" i="20"/>
  <c r="G433" i="20"/>
  <c r="J433" i="20" s="1"/>
  <c r="I431" i="20"/>
  <c r="G431" i="20"/>
  <c r="J431" i="20" s="1"/>
  <c r="I430" i="20"/>
  <c r="G430" i="20"/>
  <c r="I429" i="20"/>
  <c r="G429" i="20"/>
  <c r="I428" i="20"/>
  <c r="G428" i="20"/>
  <c r="I427" i="20"/>
  <c r="G427" i="20"/>
  <c r="I426" i="20"/>
  <c r="G426" i="20"/>
  <c r="I425" i="20"/>
  <c r="G425" i="20"/>
  <c r="I424" i="20"/>
  <c r="G424" i="20"/>
  <c r="I423" i="20"/>
  <c r="G423" i="20"/>
  <c r="I422" i="20"/>
  <c r="G422" i="20"/>
  <c r="I421" i="20"/>
  <c r="G421" i="20"/>
  <c r="I420" i="20"/>
  <c r="G420" i="20"/>
  <c r="I419" i="20"/>
  <c r="G419" i="20"/>
  <c r="I418" i="20"/>
  <c r="G418" i="20"/>
  <c r="I417" i="20"/>
  <c r="G417" i="20"/>
  <c r="I416" i="20"/>
  <c r="G416" i="20"/>
  <c r="I415" i="20"/>
  <c r="G415" i="20"/>
  <c r="I414" i="20"/>
  <c r="G414" i="20"/>
  <c r="I413" i="20"/>
  <c r="G413" i="20"/>
  <c r="J413" i="20" s="1"/>
  <c r="I412" i="20"/>
  <c r="G412" i="20"/>
  <c r="I411" i="20"/>
  <c r="G411" i="20"/>
  <c r="J411" i="20" s="1"/>
  <c r="I410" i="20"/>
  <c r="G410" i="20"/>
  <c r="I408" i="20"/>
  <c r="G408" i="20"/>
  <c r="I407" i="20"/>
  <c r="G407" i="20"/>
  <c r="J407" i="20" s="1"/>
  <c r="I406" i="20"/>
  <c r="G406" i="20"/>
  <c r="J406" i="20" s="1"/>
  <c r="I405" i="20"/>
  <c r="G405" i="20"/>
  <c r="I404" i="20"/>
  <c r="G404" i="20"/>
  <c r="I403" i="20"/>
  <c r="G403" i="20"/>
  <c r="I402" i="20"/>
  <c r="G402" i="20"/>
  <c r="I401" i="20"/>
  <c r="G401" i="20"/>
  <c r="I400" i="20"/>
  <c r="G400" i="20"/>
  <c r="I399" i="20"/>
  <c r="G399" i="20"/>
  <c r="I398" i="20"/>
  <c r="G398" i="20"/>
  <c r="I397" i="20"/>
  <c r="G397" i="20"/>
  <c r="I396" i="20"/>
  <c r="G396" i="20"/>
  <c r="I395" i="20"/>
  <c r="G395" i="20"/>
  <c r="I394" i="20"/>
  <c r="G394" i="20"/>
  <c r="J394" i="20" s="1"/>
  <c r="I393" i="20"/>
  <c r="G393" i="20"/>
  <c r="I392" i="20"/>
  <c r="G392" i="20"/>
  <c r="I390" i="20"/>
  <c r="G390" i="20"/>
  <c r="I389" i="20"/>
  <c r="G389" i="20"/>
  <c r="I388" i="20"/>
  <c r="G388" i="20"/>
  <c r="I387" i="20"/>
  <c r="G387" i="20"/>
  <c r="I386" i="20"/>
  <c r="G386" i="20"/>
  <c r="I385" i="20"/>
  <c r="G385" i="20"/>
  <c r="J385" i="20" s="1"/>
  <c r="I384" i="20"/>
  <c r="G384" i="20"/>
  <c r="I383" i="20"/>
  <c r="G383" i="20"/>
  <c r="I382" i="20"/>
  <c r="G382" i="20"/>
  <c r="I381" i="20"/>
  <c r="G381" i="20"/>
  <c r="I380" i="20"/>
  <c r="G380" i="20"/>
  <c r="I379" i="20"/>
  <c r="G379" i="20"/>
  <c r="I378" i="20"/>
  <c r="G378" i="20"/>
  <c r="I377" i="20"/>
  <c r="G377" i="20"/>
  <c r="I376" i="20"/>
  <c r="G376" i="20"/>
  <c r="I375" i="20"/>
  <c r="G375" i="20"/>
  <c r="I374" i="20"/>
  <c r="G374" i="20"/>
  <c r="I373" i="20"/>
  <c r="G373" i="20"/>
  <c r="I371" i="20"/>
  <c r="G371" i="20"/>
  <c r="I370" i="20"/>
  <c r="G370" i="20"/>
  <c r="I369" i="20"/>
  <c r="G369" i="20"/>
  <c r="I368" i="20"/>
  <c r="G368" i="20"/>
  <c r="I367" i="20"/>
  <c r="G367" i="20"/>
  <c r="I366" i="20"/>
  <c r="G366" i="20"/>
  <c r="I365" i="20"/>
  <c r="G365" i="20"/>
  <c r="J365" i="20" s="1"/>
  <c r="I364" i="20"/>
  <c r="G364" i="20"/>
  <c r="I363" i="20"/>
  <c r="G363" i="20"/>
  <c r="I362" i="20"/>
  <c r="G362" i="20"/>
  <c r="J362" i="20" s="1"/>
  <c r="I361" i="20"/>
  <c r="G361" i="20"/>
  <c r="I360" i="20"/>
  <c r="G360" i="20"/>
  <c r="I359" i="20"/>
  <c r="G359" i="20"/>
  <c r="I358" i="20"/>
  <c r="G358" i="20"/>
  <c r="I357" i="20"/>
  <c r="G357" i="20"/>
  <c r="I356" i="20"/>
  <c r="G356" i="20"/>
  <c r="I355" i="20"/>
  <c r="G355" i="20"/>
  <c r="I354" i="20"/>
  <c r="G354" i="20"/>
  <c r="I353" i="20"/>
  <c r="G353" i="20"/>
  <c r="I352" i="20"/>
  <c r="G352" i="20"/>
  <c r="I351" i="20"/>
  <c r="G351" i="20"/>
  <c r="I350" i="20"/>
  <c r="G350" i="20"/>
  <c r="I349" i="20"/>
  <c r="G349" i="20"/>
  <c r="I348" i="20"/>
  <c r="G348" i="20"/>
  <c r="J348" i="20" s="1"/>
  <c r="I346" i="20"/>
  <c r="G346" i="20"/>
  <c r="I345" i="20"/>
  <c r="G345" i="20"/>
  <c r="I344" i="20"/>
  <c r="G344" i="20"/>
  <c r="I343" i="20"/>
  <c r="G343" i="20"/>
  <c r="I342" i="20"/>
  <c r="G342" i="20"/>
  <c r="I341" i="20"/>
  <c r="G341" i="20"/>
  <c r="I340" i="20"/>
  <c r="G340" i="20"/>
  <c r="I339" i="20"/>
  <c r="G339" i="20"/>
  <c r="I338" i="20"/>
  <c r="G338" i="20"/>
  <c r="J338" i="20" s="1"/>
  <c r="I337" i="20"/>
  <c r="G337" i="20"/>
  <c r="J337" i="20" s="1"/>
  <c r="I336" i="20"/>
  <c r="G336" i="20"/>
  <c r="I335" i="20"/>
  <c r="G335" i="20"/>
  <c r="I334" i="20"/>
  <c r="G334" i="20"/>
  <c r="I333" i="20"/>
  <c r="G333" i="20"/>
  <c r="I332" i="20"/>
  <c r="G332" i="20"/>
  <c r="I331" i="20"/>
  <c r="G331" i="20"/>
  <c r="I330" i="20"/>
  <c r="G330" i="20"/>
  <c r="I329" i="20"/>
  <c r="G329" i="20"/>
  <c r="I328" i="20"/>
  <c r="G328" i="20"/>
  <c r="I327" i="20"/>
  <c r="G327" i="20"/>
  <c r="I326" i="20"/>
  <c r="G326" i="20"/>
  <c r="I325" i="20"/>
  <c r="G325" i="20"/>
  <c r="I324" i="20"/>
  <c r="G324" i="20"/>
  <c r="I322" i="20"/>
  <c r="G322" i="20"/>
  <c r="I321" i="20"/>
  <c r="G321" i="20"/>
  <c r="I320" i="20"/>
  <c r="G320" i="20"/>
  <c r="I319" i="20"/>
  <c r="G319" i="20"/>
  <c r="I318" i="20"/>
  <c r="G318" i="20"/>
  <c r="I317" i="20"/>
  <c r="G317" i="20"/>
  <c r="I316" i="20"/>
  <c r="G316" i="20"/>
  <c r="I315" i="20"/>
  <c r="G315" i="20"/>
  <c r="I314" i="20"/>
  <c r="G314" i="20"/>
  <c r="I313" i="20"/>
  <c r="G313" i="20"/>
  <c r="I312" i="20"/>
  <c r="G312" i="20"/>
  <c r="I311" i="20"/>
  <c r="G311" i="20"/>
  <c r="I310" i="20"/>
  <c r="G310" i="20"/>
  <c r="I309" i="20"/>
  <c r="G309" i="20"/>
  <c r="I308" i="20"/>
  <c r="G308" i="20"/>
  <c r="I307" i="20"/>
  <c r="G307" i="20"/>
  <c r="I306" i="20"/>
  <c r="G306" i="20"/>
  <c r="I305" i="20"/>
  <c r="G305" i="20"/>
  <c r="I304" i="20"/>
  <c r="G304" i="20"/>
  <c r="I303" i="20"/>
  <c r="G303" i="20"/>
  <c r="I302" i="20"/>
  <c r="G302" i="20"/>
  <c r="I301" i="20"/>
  <c r="G301" i="20"/>
  <c r="I300" i="20"/>
  <c r="G300" i="20"/>
  <c r="I296" i="20"/>
  <c r="G296" i="20"/>
  <c r="I295" i="20"/>
  <c r="G295" i="20"/>
  <c r="I294" i="20"/>
  <c r="G294" i="20"/>
  <c r="I293" i="20"/>
  <c r="G293" i="20"/>
  <c r="I291" i="20"/>
  <c r="G291" i="20"/>
  <c r="I290" i="20"/>
  <c r="G290" i="20"/>
  <c r="I289" i="20"/>
  <c r="G289" i="20"/>
  <c r="I288" i="20"/>
  <c r="G288" i="20"/>
  <c r="I286" i="20"/>
  <c r="G286" i="20"/>
  <c r="I285" i="20"/>
  <c r="G285" i="20"/>
  <c r="I284" i="20"/>
  <c r="G284" i="20"/>
  <c r="I283" i="20"/>
  <c r="G283" i="20"/>
  <c r="I282" i="20"/>
  <c r="G282" i="20"/>
  <c r="I281" i="20"/>
  <c r="G281" i="20"/>
  <c r="I280" i="20"/>
  <c r="G280" i="20"/>
  <c r="J280" i="20" s="1"/>
  <c r="I279" i="20"/>
  <c r="J279" i="20" s="1"/>
  <c r="G279" i="20"/>
  <c r="I278" i="20"/>
  <c r="G278" i="20"/>
  <c r="I277" i="20"/>
  <c r="G277" i="20"/>
  <c r="I276" i="20"/>
  <c r="G276" i="20"/>
  <c r="I275" i="20"/>
  <c r="G275" i="20"/>
  <c r="I274" i="20"/>
  <c r="G274" i="20"/>
  <c r="J274" i="20" s="1"/>
  <c r="I273" i="20"/>
  <c r="G273" i="20"/>
  <c r="I272" i="20"/>
  <c r="G272" i="20"/>
  <c r="I271" i="20"/>
  <c r="G271" i="20"/>
  <c r="J271" i="20" s="1"/>
  <c r="I270" i="20"/>
  <c r="G270" i="20"/>
  <c r="I269" i="20"/>
  <c r="G269" i="20"/>
  <c r="I268" i="20"/>
  <c r="G268" i="20"/>
  <c r="I267" i="20"/>
  <c r="G267" i="20"/>
  <c r="I266" i="20"/>
  <c r="G266" i="20"/>
  <c r="I265" i="20"/>
  <c r="G265" i="20"/>
  <c r="I264" i="20"/>
  <c r="G264" i="20"/>
  <c r="I263" i="20"/>
  <c r="G263" i="20"/>
  <c r="J263" i="20" s="1"/>
  <c r="I262" i="20"/>
  <c r="G262" i="20"/>
  <c r="J262" i="20" s="1"/>
  <c r="I261" i="20"/>
  <c r="G261" i="20"/>
  <c r="I260" i="20"/>
  <c r="G260" i="20"/>
  <c r="I259" i="20"/>
  <c r="G259" i="20"/>
  <c r="I258" i="20"/>
  <c r="G258" i="20"/>
  <c r="I257" i="20"/>
  <c r="G257" i="20"/>
  <c r="I256" i="20"/>
  <c r="G256" i="20"/>
  <c r="I255" i="20"/>
  <c r="G255" i="20"/>
  <c r="I254" i="20"/>
  <c r="G254" i="20"/>
  <c r="J254" i="20" s="1"/>
  <c r="I253" i="20"/>
  <c r="G253" i="20"/>
  <c r="I245" i="20"/>
  <c r="G245" i="20"/>
  <c r="I244" i="20"/>
  <c r="G244" i="20"/>
  <c r="J244" i="20" s="1"/>
  <c r="I243" i="20"/>
  <c r="G243" i="20"/>
  <c r="I242" i="20"/>
  <c r="G242" i="20"/>
  <c r="I241" i="20"/>
  <c r="G241" i="20"/>
  <c r="I240" i="20"/>
  <c r="G240" i="20"/>
  <c r="J240" i="20" s="1"/>
  <c r="I239" i="20"/>
  <c r="F239" i="20"/>
  <c r="G239" i="20" s="1"/>
  <c r="I238" i="20"/>
  <c r="F238" i="20"/>
  <c r="G238" i="20" s="1"/>
  <c r="I237" i="20"/>
  <c r="G237" i="20"/>
  <c r="J237" i="20" s="1"/>
  <c r="F237" i="20"/>
  <c r="I236" i="20"/>
  <c r="F236" i="20"/>
  <c r="G236" i="20" s="1"/>
  <c r="I235" i="20"/>
  <c r="G235" i="20"/>
  <c r="I234" i="20"/>
  <c r="G234" i="20"/>
  <c r="I233" i="20"/>
  <c r="G233" i="20"/>
  <c r="I232" i="20"/>
  <c r="G232" i="20"/>
  <c r="J232" i="20" s="1"/>
  <c r="I231" i="20"/>
  <c r="G231" i="20"/>
  <c r="I227" i="20"/>
  <c r="G227" i="20"/>
  <c r="I226" i="20"/>
  <c r="G226" i="20"/>
  <c r="I225" i="20"/>
  <c r="G225" i="20"/>
  <c r="I224" i="20"/>
  <c r="G224" i="20"/>
  <c r="J224" i="20" s="1"/>
  <c r="I223" i="20"/>
  <c r="G223" i="20"/>
  <c r="I222" i="20"/>
  <c r="G222" i="20"/>
  <c r="I221" i="20"/>
  <c r="G221" i="20"/>
  <c r="J221" i="20" s="1"/>
  <c r="I220" i="20"/>
  <c r="G220" i="20"/>
  <c r="I219" i="20"/>
  <c r="G219" i="20"/>
  <c r="I218" i="20"/>
  <c r="G218" i="20"/>
  <c r="I217" i="20"/>
  <c r="G217" i="20"/>
  <c r="I216" i="20"/>
  <c r="G216" i="20"/>
  <c r="I215" i="20"/>
  <c r="G215" i="20"/>
  <c r="I214" i="20"/>
  <c r="G214" i="20"/>
  <c r="I213" i="20"/>
  <c r="G213" i="20"/>
  <c r="I212" i="20"/>
  <c r="G212" i="20"/>
  <c r="I211" i="20"/>
  <c r="G211" i="20"/>
  <c r="I210" i="20"/>
  <c r="G210" i="20"/>
  <c r="I209" i="20"/>
  <c r="G209" i="20"/>
  <c r="I208" i="20"/>
  <c r="G208" i="20"/>
  <c r="I207" i="20"/>
  <c r="G207" i="20"/>
  <c r="I206" i="20"/>
  <c r="G206" i="20"/>
  <c r="I204" i="20"/>
  <c r="G204" i="20"/>
  <c r="J204" i="20" s="1"/>
  <c r="I203" i="20"/>
  <c r="G203" i="20"/>
  <c r="I202" i="20"/>
  <c r="G202" i="20"/>
  <c r="I201" i="20"/>
  <c r="G201" i="20"/>
  <c r="I200" i="20"/>
  <c r="G200" i="20"/>
  <c r="I199" i="20"/>
  <c r="G199" i="20"/>
  <c r="J199" i="20" s="1"/>
  <c r="I198" i="20"/>
  <c r="G198" i="20"/>
  <c r="I197" i="20"/>
  <c r="G197" i="20"/>
  <c r="I196" i="20"/>
  <c r="G196" i="20"/>
  <c r="J196" i="20" s="1"/>
  <c r="I195" i="20"/>
  <c r="G195" i="20"/>
  <c r="I194" i="20"/>
  <c r="G194" i="20"/>
  <c r="I193" i="20"/>
  <c r="G193" i="20"/>
  <c r="I191" i="20"/>
  <c r="G191" i="20"/>
  <c r="I190" i="20"/>
  <c r="G190" i="20"/>
  <c r="I189" i="20"/>
  <c r="G189" i="20"/>
  <c r="I188" i="20"/>
  <c r="G188" i="20"/>
  <c r="J188" i="20" s="1"/>
  <c r="I187" i="20"/>
  <c r="G187" i="20"/>
  <c r="I186" i="20"/>
  <c r="G186" i="20"/>
  <c r="I185" i="20"/>
  <c r="G185" i="20"/>
  <c r="I184" i="20"/>
  <c r="G184" i="20"/>
  <c r="I183" i="20"/>
  <c r="G183" i="20"/>
  <c r="I182" i="20"/>
  <c r="G182" i="20"/>
  <c r="I181" i="20"/>
  <c r="G181" i="20"/>
  <c r="I180" i="20"/>
  <c r="G180" i="20"/>
  <c r="I179" i="20"/>
  <c r="G179" i="20"/>
  <c r="J179" i="20" s="1"/>
  <c r="I178" i="20"/>
  <c r="G178" i="20"/>
  <c r="I177" i="20"/>
  <c r="G177" i="20"/>
  <c r="I176" i="20"/>
  <c r="G176" i="20"/>
  <c r="I174" i="20"/>
  <c r="G174" i="20"/>
  <c r="I173" i="20"/>
  <c r="G173" i="20"/>
  <c r="I172" i="20"/>
  <c r="G172" i="20"/>
  <c r="I171" i="20"/>
  <c r="G171" i="20"/>
  <c r="I170" i="20"/>
  <c r="G170" i="20"/>
  <c r="I169" i="20"/>
  <c r="G169" i="20"/>
  <c r="I168" i="20"/>
  <c r="G168" i="20"/>
  <c r="I167" i="20"/>
  <c r="G167" i="20"/>
  <c r="I166" i="20"/>
  <c r="G166" i="20"/>
  <c r="I165" i="20"/>
  <c r="G165" i="20"/>
  <c r="I164" i="20"/>
  <c r="G164" i="20"/>
  <c r="I163" i="20"/>
  <c r="G163" i="20"/>
  <c r="I162" i="20"/>
  <c r="G162" i="20"/>
  <c r="I161" i="20"/>
  <c r="G161" i="20"/>
  <c r="I160" i="20"/>
  <c r="G160" i="20"/>
  <c r="I158" i="20"/>
  <c r="G158" i="20"/>
  <c r="I157" i="20"/>
  <c r="G157" i="20"/>
  <c r="I156" i="20"/>
  <c r="G156" i="20"/>
  <c r="J156" i="20" s="1"/>
  <c r="I155" i="20"/>
  <c r="G155" i="20"/>
  <c r="I154" i="20"/>
  <c r="G154" i="20"/>
  <c r="I153" i="20"/>
  <c r="G153" i="20"/>
  <c r="I152" i="20"/>
  <c r="G152" i="20"/>
  <c r="I151" i="20"/>
  <c r="G151" i="20"/>
  <c r="I150" i="20"/>
  <c r="G150" i="20"/>
  <c r="J150" i="20" s="1"/>
  <c r="I149" i="20"/>
  <c r="G149" i="20"/>
  <c r="I148" i="20"/>
  <c r="G148" i="20"/>
  <c r="I147" i="20"/>
  <c r="G147" i="20"/>
  <c r="I146" i="20"/>
  <c r="G146" i="20"/>
  <c r="I145" i="20"/>
  <c r="G145" i="20"/>
  <c r="J145" i="20" s="1"/>
  <c r="I144" i="20"/>
  <c r="G144" i="20"/>
  <c r="I143" i="20"/>
  <c r="G143" i="20"/>
  <c r="I142" i="20"/>
  <c r="G142" i="20"/>
  <c r="I140" i="20"/>
  <c r="G140" i="20"/>
  <c r="I139" i="20"/>
  <c r="G139" i="20"/>
  <c r="I138" i="20"/>
  <c r="G138" i="20"/>
  <c r="I137" i="20"/>
  <c r="G137" i="20"/>
  <c r="I136" i="20"/>
  <c r="G136" i="20"/>
  <c r="I135" i="20"/>
  <c r="G135" i="20"/>
  <c r="I134" i="20"/>
  <c r="G134" i="20"/>
  <c r="I133" i="20"/>
  <c r="G133" i="20"/>
  <c r="I132" i="20"/>
  <c r="G132" i="20"/>
  <c r="I131" i="20"/>
  <c r="G131" i="20"/>
  <c r="I130" i="20"/>
  <c r="G130" i="20"/>
  <c r="I129" i="20"/>
  <c r="G129" i="20"/>
  <c r="J129" i="20" s="1"/>
  <c r="I128" i="20"/>
  <c r="G128" i="20"/>
  <c r="J128" i="20" s="1"/>
  <c r="I126" i="20"/>
  <c r="J126" i="20" s="1"/>
  <c r="G126" i="20"/>
  <c r="I125" i="20"/>
  <c r="G125" i="20"/>
  <c r="I124" i="20"/>
  <c r="G124" i="20"/>
  <c r="J124" i="20" s="1"/>
  <c r="I123" i="20"/>
  <c r="G123" i="20"/>
  <c r="I122" i="20"/>
  <c r="G122" i="20"/>
  <c r="J122" i="20" s="1"/>
  <c r="I121" i="20"/>
  <c r="G121" i="20"/>
  <c r="I120" i="20"/>
  <c r="G120" i="20"/>
  <c r="I119" i="20"/>
  <c r="G119" i="20"/>
  <c r="J119" i="20" s="1"/>
  <c r="I118" i="20"/>
  <c r="G118" i="20"/>
  <c r="I117" i="20"/>
  <c r="G117" i="20"/>
  <c r="I116" i="20"/>
  <c r="G116" i="20"/>
  <c r="J116" i="20" s="1"/>
  <c r="I115" i="20"/>
  <c r="J115" i="20" s="1"/>
  <c r="G115" i="20"/>
  <c r="I114" i="20"/>
  <c r="G114" i="20"/>
  <c r="I113" i="20"/>
  <c r="G113" i="20"/>
  <c r="I112" i="20"/>
  <c r="G112" i="20"/>
  <c r="J112" i="20" s="1"/>
  <c r="I110" i="20"/>
  <c r="G110" i="20"/>
  <c r="I109" i="20"/>
  <c r="G109" i="20"/>
  <c r="I108" i="20"/>
  <c r="G108" i="20"/>
  <c r="I107" i="20"/>
  <c r="G107" i="20"/>
  <c r="I106" i="20"/>
  <c r="G106" i="20"/>
  <c r="I105" i="20"/>
  <c r="G105" i="20"/>
  <c r="I104" i="20"/>
  <c r="G104" i="20"/>
  <c r="I103" i="20"/>
  <c r="G103" i="20"/>
  <c r="I102" i="20"/>
  <c r="G102" i="20"/>
  <c r="I101" i="20"/>
  <c r="G101" i="20"/>
  <c r="J101" i="20" s="1"/>
  <c r="I100" i="20"/>
  <c r="G100" i="20"/>
  <c r="I99" i="20"/>
  <c r="G99" i="20"/>
  <c r="I98" i="20"/>
  <c r="G98" i="20"/>
  <c r="I97" i="20"/>
  <c r="G97" i="20"/>
  <c r="I96" i="20"/>
  <c r="G96" i="20"/>
  <c r="I95" i="20"/>
  <c r="G95" i="20"/>
  <c r="I94" i="20"/>
  <c r="G94" i="20"/>
  <c r="J94" i="20" s="1"/>
  <c r="I93" i="20"/>
  <c r="G93" i="20"/>
  <c r="J93" i="20" s="1"/>
  <c r="I92" i="20"/>
  <c r="G92" i="20"/>
  <c r="I91" i="20"/>
  <c r="G91" i="20"/>
  <c r="I90" i="20"/>
  <c r="J90" i="20" s="1"/>
  <c r="G90" i="20"/>
  <c r="I89" i="20"/>
  <c r="G89" i="20"/>
  <c r="I88" i="20"/>
  <c r="F88" i="20"/>
  <c r="G88" i="20" s="1"/>
  <c r="J88" i="20" s="1"/>
  <c r="I87" i="20"/>
  <c r="G87" i="20"/>
  <c r="I86" i="20"/>
  <c r="G86" i="20"/>
  <c r="I81" i="20"/>
  <c r="G81" i="20"/>
  <c r="I80" i="20"/>
  <c r="G80" i="20"/>
  <c r="I79" i="20"/>
  <c r="G79" i="20"/>
  <c r="J79" i="20" s="1"/>
  <c r="I78" i="20"/>
  <c r="G78" i="20"/>
  <c r="I77" i="20"/>
  <c r="G77" i="20"/>
  <c r="I76" i="20"/>
  <c r="G76" i="20"/>
  <c r="I75" i="20"/>
  <c r="G75" i="20"/>
  <c r="I72" i="20"/>
  <c r="G72" i="20"/>
  <c r="I71" i="20"/>
  <c r="G71" i="20"/>
  <c r="J71" i="20" s="1"/>
  <c r="I70" i="20"/>
  <c r="G70" i="20"/>
  <c r="I69" i="20"/>
  <c r="G69" i="20"/>
  <c r="I68" i="20"/>
  <c r="G68" i="20"/>
  <c r="I67" i="20"/>
  <c r="G67" i="20"/>
  <c r="I66" i="20"/>
  <c r="G66" i="20"/>
  <c r="J66" i="20" s="1"/>
  <c r="I65" i="20"/>
  <c r="G65" i="20"/>
  <c r="I64" i="20"/>
  <c r="G64" i="20"/>
  <c r="I63" i="20"/>
  <c r="G63" i="20"/>
  <c r="J63" i="20" s="1"/>
  <c r="I62" i="20"/>
  <c r="G62" i="20"/>
  <c r="I61" i="20"/>
  <c r="G61" i="20"/>
  <c r="I60" i="20"/>
  <c r="G60" i="20"/>
  <c r="J60" i="20" s="1"/>
  <c r="I59" i="20"/>
  <c r="G59" i="20"/>
  <c r="J59" i="20" s="1"/>
  <c r="I58" i="20"/>
  <c r="G58" i="20"/>
  <c r="I57" i="20"/>
  <c r="G57" i="20"/>
  <c r="J57" i="20" s="1"/>
  <c r="I56" i="20"/>
  <c r="G56" i="20"/>
  <c r="I55" i="20"/>
  <c r="G55" i="20"/>
  <c r="I54" i="20"/>
  <c r="G54" i="20"/>
  <c r="I53" i="20"/>
  <c r="G53" i="20"/>
  <c r="I52" i="20"/>
  <c r="G52" i="20"/>
  <c r="I51" i="20"/>
  <c r="G51" i="20"/>
  <c r="J51" i="20" s="1"/>
  <c r="I50" i="20"/>
  <c r="G50" i="20"/>
  <c r="I49" i="20"/>
  <c r="G49" i="20"/>
  <c r="I48" i="20"/>
  <c r="G48" i="20"/>
  <c r="I47" i="20"/>
  <c r="G47" i="20"/>
  <c r="I46" i="20"/>
  <c r="G46" i="20"/>
  <c r="I45" i="20"/>
  <c r="G45" i="20"/>
  <c r="I44" i="20"/>
  <c r="G44" i="20"/>
  <c r="I43" i="20"/>
  <c r="G43" i="20"/>
  <c r="I42" i="20"/>
  <c r="G42" i="20"/>
  <c r="I41" i="20"/>
  <c r="G41" i="20"/>
  <c r="J41" i="20" s="1"/>
  <c r="I40" i="20"/>
  <c r="G40" i="20"/>
  <c r="J40" i="20" s="1"/>
  <c r="I39" i="20"/>
  <c r="G39" i="20"/>
  <c r="I38" i="20"/>
  <c r="G38" i="20"/>
  <c r="I37" i="20"/>
  <c r="G37" i="20"/>
  <c r="I36" i="20"/>
  <c r="G36" i="20"/>
  <c r="I35" i="20"/>
  <c r="G35" i="20"/>
  <c r="I34" i="20"/>
  <c r="G34" i="20"/>
  <c r="I33" i="20"/>
  <c r="G33" i="20"/>
  <c r="J33" i="20" s="1"/>
  <c r="I32" i="20"/>
  <c r="G32" i="20"/>
  <c r="I31" i="20"/>
  <c r="G31" i="20"/>
  <c r="I30" i="20"/>
  <c r="G30" i="20"/>
  <c r="I29" i="20"/>
  <c r="G29" i="20"/>
  <c r="E454" i="18"/>
  <c r="BG536" i="12"/>
  <c r="BH536" i="12" s="1"/>
  <c r="BG537" i="12"/>
  <c r="BH537" i="12" s="1"/>
  <c r="BG538" i="12"/>
  <c r="BH538" i="12" s="1"/>
  <c r="BG547" i="12"/>
  <c r="BH547" i="12" s="1"/>
  <c r="BG548" i="12"/>
  <c r="BH548" i="12" s="1"/>
  <c r="BG579" i="12"/>
  <c r="BH579" i="12" s="1"/>
  <c r="BG598" i="12"/>
  <c r="BH598" i="12" s="1"/>
  <c r="BG619" i="12"/>
  <c r="BH619" i="12" s="1"/>
  <c r="BG620" i="12"/>
  <c r="BH620" i="12" s="1"/>
  <c r="BG621" i="12"/>
  <c r="BH621" i="12" s="1"/>
  <c r="BG625" i="12"/>
  <c r="BH625" i="12" s="1"/>
  <c r="BG626" i="12"/>
  <c r="BH626" i="12" s="1"/>
  <c r="BG634" i="12"/>
  <c r="BH634" i="12" s="1"/>
  <c r="BG638" i="12"/>
  <c r="BH638" i="12" s="1"/>
  <c r="BG639" i="12"/>
  <c r="BH639" i="12" s="1"/>
  <c r="BG647" i="12"/>
  <c r="BH647" i="12" s="1"/>
  <c r="BG652" i="12"/>
  <c r="BH652" i="12" s="1"/>
  <c r="BG653" i="12"/>
  <c r="BH653" i="12" s="1"/>
  <c r="BG660" i="12"/>
  <c r="BH660" i="12" s="1"/>
  <c r="BG664" i="12"/>
  <c r="BH664" i="12" s="1"/>
  <c r="BG665" i="12"/>
  <c r="BH665" i="12" s="1"/>
  <c r="BG672" i="12"/>
  <c r="BH672" i="12" s="1"/>
  <c r="BG675" i="12"/>
  <c r="BH675" i="12" s="1"/>
  <c r="BG676" i="12"/>
  <c r="BH676" i="12" s="1"/>
  <c r="BG684" i="12"/>
  <c r="BH684" i="12" s="1"/>
  <c r="BG689" i="12"/>
  <c r="BH689" i="12" s="1"/>
  <c r="BG692" i="12"/>
  <c r="BH692" i="12" s="1"/>
  <c r="BG693" i="12"/>
  <c r="BH693" i="12" s="1"/>
  <c r="BG695" i="12"/>
  <c r="BH695" i="12" s="1"/>
  <c r="BG696" i="12"/>
  <c r="BH696" i="12" s="1"/>
  <c r="BG708" i="12"/>
  <c r="BH708" i="12" s="1"/>
  <c r="BG709" i="12"/>
  <c r="BH709" i="12" s="1"/>
  <c r="BG710" i="12"/>
  <c r="BH710" i="12" s="1"/>
  <c r="BG726" i="12"/>
  <c r="BH726" i="12" s="1"/>
  <c r="BG733" i="12"/>
  <c r="BH733" i="12" s="1"/>
  <c r="BG737" i="12"/>
  <c r="BH737" i="12" s="1"/>
  <c r="BG740" i="12"/>
  <c r="BH740" i="12" s="1"/>
  <c r="BG742" i="12"/>
  <c r="BH742" i="12" s="1"/>
  <c r="BG743" i="12"/>
  <c r="BH743" i="12" s="1"/>
  <c r="BG744" i="12"/>
  <c r="BH744" i="12" s="1"/>
  <c r="BG753" i="12"/>
  <c r="BH753" i="12" s="1"/>
  <c r="BG756" i="12"/>
  <c r="BH756" i="12" s="1"/>
  <c r="R776" i="12"/>
  <c r="T776" i="12"/>
  <c r="X776" i="12"/>
  <c r="Z776" i="12"/>
  <c r="AJ776" i="12"/>
  <c r="AL776" i="12"/>
  <c r="BE521" i="12"/>
  <c r="BC521" i="12"/>
  <c r="BF521" i="12" s="1"/>
  <c r="BE526" i="12"/>
  <c r="BC526" i="12"/>
  <c r="BF526" i="12" s="1"/>
  <c r="BE528" i="12"/>
  <c r="BC528" i="12"/>
  <c r="BF528" i="12" s="1"/>
  <c r="BG222" i="12"/>
  <c r="BH222" i="12" s="1"/>
  <c r="BG223" i="12"/>
  <c r="BH223" i="12" s="1"/>
  <c r="BG224" i="12"/>
  <c r="BH224" i="12" s="1"/>
  <c r="BG225" i="12"/>
  <c r="BH225" i="12" s="1"/>
  <c r="BG226" i="12"/>
  <c r="BH226" i="12" s="1"/>
  <c r="BG227" i="12"/>
  <c r="BH227" i="12" s="1"/>
  <c r="BG231" i="12"/>
  <c r="BG235" i="12"/>
  <c r="BG239" i="12"/>
  <c r="BG240" i="12"/>
  <c r="BG244" i="12"/>
  <c r="BG248" i="12"/>
  <c r="BG252" i="12"/>
  <c r="BG257" i="12"/>
  <c r="BG262" i="12"/>
  <c r="BG267" i="12"/>
  <c r="BG272" i="12"/>
  <c r="BG273" i="12"/>
  <c r="BG274" i="12"/>
  <c r="BG281" i="12"/>
  <c r="BG282" i="12"/>
  <c r="BG285" i="12"/>
  <c r="BG286" i="12"/>
  <c r="BG287" i="12"/>
  <c r="BG290" i="12"/>
  <c r="BG293" i="12"/>
  <c r="BG296" i="12"/>
  <c r="BG301" i="12"/>
  <c r="BG308" i="12"/>
  <c r="BG309" i="12"/>
  <c r="BG312" i="12"/>
  <c r="BG313" i="12"/>
  <c r="BG314" i="12"/>
  <c r="BG317" i="12"/>
  <c r="BG320" i="12"/>
  <c r="BG323" i="12"/>
  <c r="BG328" i="12"/>
  <c r="BG335" i="12"/>
  <c r="BG338" i="12"/>
  <c r="BG339" i="12"/>
  <c r="BG340" i="12"/>
  <c r="BG341" i="12"/>
  <c r="BG342" i="12"/>
  <c r="BG345" i="12"/>
  <c r="BG353" i="12"/>
  <c r="BG358" i="12"/>
  <c r="BG359" i="12"/>
  <c r="BG360" i="12"/>
  <c r="BG361" i="12"/>
  <c r="BG364" i="12"/>
  <c r="BG367" i="12"/>
  <c r="BG372" i="12"/>
  <c r="BG377" i="12"/>
  <c r="BG378" i="12"/>
  <c r="BG379" i="12"/>
  <c r="BG382" i="12"/>
  <c r="BG385" i="12"/>
  <c r="BG390" i="12"/>
  <c r="BG397" i="12"/>
  <c r="BG400" i="12"/>
  <c r="BG401" i="12"/>
  <c r="BG402" i="12"/>
  <c r="BG405" i="12"/>
  <c r="BG408" i="12"/>
  <c r="BG413" i="12"/>
  <c r="BG416" i="12"/>
  <c r="BG417" i="12"/>
  <c r="BG418" i="12"/>
  <c r="BG419" i="12"/>
  <c r="BG422" i="12"/>
  <c r="BG426" i="12"/>
  <c r="BG429" i="12"/>
  <c r="BG430" i="12"/>
  <c r="BG431" i="12"/>
  <c r="BG432" i="12"/>
  <c r="BG435" i="12"/>
  <c r="BG439" i="12"/>
  <c r="BG444" i="12"/>
  <c r="BG447" i="12"/>
  <c r="BG448" i="12"/>
  <c r="BG449" i="12"/>
  <c r="BG452" i="12"/>
  <c r="BG455" i="12"/>
  <c r="BG459" i="12"/>
  <c r="BG464" i="12"/>
  <c r="BG467" i="12"/>
  <c r="BG468" i="12"/>
  <c r="BG469" i="12"/>
  <c r="BG472" i="12"/>
  <c r="BG473" i="12"/>
  <c r="BG476" i="12"/>
  <c r="BG480" i="12"/>
  <c r="BG483" i="12"/>
  <c r="BG486" i="12"/>
  <c r="BG491" i="12"/>
  <c r="BG499" i="12"/>
  <c r="BG502" i="12"/>
  <c r="BG505" i="12"/>
  <c r="BG517" i="12"/>
  <c r="BG524" i="12"/>
  <c r="BG531" i="12"/>
  <c r="BG534" i="12"/>
  <c r="BG13" i="12"/>
  <c r="BG48" i="12"/>
  <c r="BG57" i="12"/>
  <c r="BG58" i="12"/>
  <c r="BG66" i="12"/>
  <c r="BG67" i="12"/>
  <c r="BG68" i="12"/>
  <c r="BG69" i="12"/>
  <c r="BG95" i="12"/>
  <c r="BG109" i="12"/>
  <c r="BG121" i="12"/>
  <c r="BG139" i="12"/>
  <c r="BG153" i="12"/>
  <c r="BG168" i="12"/>
  <c r="BG180" i="12"/>
  <c r="BG192" i="12"/>
  <c r="BG203" i="12"/>
  <c r="BG204" i="12"/>
  <c r="BG205" i="12"/>
  <c r="BH205" i="12" s="1"/>
  <c r="BG209" i="12"/>
  <c r="BG210" i="12"/>
  <c r="R775" i="12"/>
  <c r="T775" i="12"/>
  <c r="X775" i="12"/>
  <c r="Z775" i="12"/>
  <c r="AJ775" i="12"/>
  <c r="AL775" i="12"/>
  <c r="BH499" i="12" l="1"/>
  <c r="BH267" i="12"/>
  <c r="J400" i="20"/>
  <c r="BH274" i="12"/>
  <c r="J86" i="20"/>
  <c r="J212" i="20"/>
  <c r="J977" i="20"/>
  <c r="J136" i="20"/>
  <c r="J219" i="20"/>
  <c r="J289" i="20"/>
  <c r="J296" i="20"/>
  <c r="J355" i="20"/>
  <c r="J399" i="20"/>
  <c r="J482" i="20"/>
  <c r="J546" i="20"/>
  <c r="J1054" i="20"/>
  <c r="J1146" i="20"/>
  <c r="J1184" i="20"/>
  <c r="J1197" i="20"/>
  <c r="J1370" i="20"/>
  <c r="J1388" i="20"/>
  <c r="J1407" i="20"/>
  <c r="J992" i="20"/>
  <c r="J138" i="20"/>
  <c r="J266" i="20"/>
  <c r="J1050" i="20"/>
  <c r="J1136" i="20"/>
  <c r="J966" i="20"/>
  <c r="J146" i="20"/>
  <c r="J165" i="20"/>
  <c r="J190" i="20"/>
  <c r="J197" i="20"/>
  <c r="J210" i="20"/>
  <c r="J216" i="20"/>
  <c r="J285" i="20"/>
  <c r="J314" i="20"/>
  <c r="J440" i="20"/>
  <c r="J453" i="20"/>
  <c r="J479" i="20"/>
  <c r="J516" i="20"/>
  <c r="J537" i="20"/>
  <c r="J672" i="20"/>
  <c r="J738" i="20"/>
  <c r="J1045" i="20"/>
  <c r="J1086" i="20"/>
  <c r="J1187" i="20"/>
  <c r="J1259" i="20"/>
  <c r="J1285" i="20"/>
  <c r="J1442" i="20"/>
  <c r="J72" i="20"/>
  <c r="J106" i="20"/>
  <c r="BH317" i="12"/>
  <c r="J538" i="20"/>
  <c r="J586" i="20"/>
  <c r="J649" i="20"/>
  <c r="J974" i="20"/>
  <c r="J1000" i="20"/>
  <c r="J1176" i="20"/>
  <c r="J1399" i="20"/>
  <c r="J1425" i="20"/>
  <c r="J1437" i="20"/>
  <c r="J105" i="20"/>
  <c r="J43" i="20"/>
  <c r="J49" i="20"/>
  <c r="J75" i="20"/>
  <c r="J103" i="20"/>
  <c r="J109" i="20"/>
  <c r="J121" i="20"/>
  <c r="J147" i="20"/>
  <c r="J198" i="20"/>
  <c r="J563" i="20"/>
  <c r="J612" i="20"/>
  <c r="J786" i="20"/>
  <c r="J814" i="20"/>
  <c r="J820" i="20"/>
  <c r="J826" i="20"/>
  <c r="J838" i="20"/>
  <c r="J844" i="20"/>
  <c r="J892" i="20"/>
  <c r="J905" i="20"/>
  <c r="J918" i="20"/>
  <c r="J924" i="20"/>
  <c r="J931" i="20"/>
  <c r="J969" i="20"/>
  <c r="J975" i="20"/>
  <c r="J982" i="20"/>
  <c r="J1022" i="20"/>
  <c r="J1337" i="20"/>
  <c r="J1351" i="20"/>
  <c r="J1369" i="20"/>
  <c r="J1467" i="20"/>
  <c r="J1510" i="20"/>
  <c r="J1545" i="20"/>
  <c r="J1557" i="20"/>
  <c r="J375" i="20"/>
  <c r="BH505" i="12"/>
  <c r="BH273" i="12"/>
  <c r="BH502" i="12"/>
  <c r="BH272" i="12"/>
  <c r="BH257" i="12"/>
  <c r="BH491" i="12"/>
  <c r="BH109" i="12"/>
  <c r="BH95" i="12"/>
  <c r="BH67" i="12"/>
  <c r="BH231" i="12"/>
  <c r="BH328" i="12"/>
  <c r="BH235" i="12"/>
  <c r="BH290" i="12"/>
  <c r="BH244" i="12"/>
  <c r="BH534" i="12"/>
  <c r="BH180" i="12"/>
  <c r="BH168" i="12"/>
  <c r="BH459" i="12"/>
  <c r="BH204" i="12"/>
  <c r="J143" i="20"/>
  <c r="J211" i="20"/>
  <c r="J1041" i="20"/>
  <c r="J1103" i="20"/>
  <c r="J1363" i="20"/>
  <c r="J1429" i="20"/>
  <c r="BH203" i="12"/>
  <c r="J118" i="20"/>
  <c r="J135" i="20"/>
  <c r="J144" i="20"/>
  <c r="J152" i="20"/>
  <c r="J161" i="20"/>
  <c r="J169" i="20"/>
  <c r="J186" i="20"/>
  <c r="J195" i="20"/>
  <c r="J203" i="20"/>
  <c r="J220" i="20"/>
  <c r="J231" i="20"/>
  <c r="J238" i="20"/>
  <c r="J253" i="20"/>
  <c r="J276" i="20"/>
  <c r="J284" i="20"/>
  <c r="J305" i="20"/>
  <c r="J489" i="20"/>
  <c r="J645" i="20"/>
  <c r="J653" i="20"/>
  <c r="J676" i="20"/>
  <c r="J941" i="20"/>
  <c r="J1113" i="20"/>
  <c r="G1256" i="20"/>
  <c r="J1282" i="20"/>
  <c r="J1326" i="20"/>
  <c r="J1356" i="20"/>
  <c r="J1364" i="20"/>
  <c r="J1372" i="20"/>
  <c r="J1521" i="20"/>
  <c r="J1543" i="20"/>
  <c r="BH121" i="12"/>
  <c r="J222" i="20"/>
  <c r="J1106" i="20"/>
  <c r="J1374" i="20"/>
  <c r="J1382" i="20"/>
  <c r="J1350" i="20"/>
  <c r="BH413" i="12"/>
  <c r="J324" i="20"/>
  <c r="J517" i="20"/>
  <c r="J582" i="20"/>
  <c r="J776" i="20"/>
  <c r="J885" i="20"/>
  <c r="J953" i="20"/>
  <c r="J979" i="20"/>
  <c r="J987" i="20"/>
  <c r="J1004" i="20"/>
  <c r="J1015" i="20"/>
  <c r="J1108" i="20"/>
  <c r="J1165" i="20"/>
  <c r="J1241" i="20"/>
  <c r="J1375" i="20"/>
  <c r="BH439" i="12"/>
  <c r="J58" i="20"/>
  <c r="J1292" i="20"/>
  <c r="BH239" i="12"/>
  <c r="BH240" i="12"/>
  <c r="J67" i="20"/>
  <c r="J97" i="20"/>
  <c r="J114" i="20"/>
  <c r="J316" i="20"/>
  <c r="J325" i="20"/>
  <c r="J341" i="20"/>
  <c r="J408" i="20"/>
  <c r="J434" i="20"/>
  <c r="J460" i="20"/>
  <c r="J583" i="20"/>
  <c r="J615" i="20"/>
  <c r="J631" i="20"/>
  <c r="J679" i="20"/>
  <c r="J695" i="20"/>
  <c r="J705" i="20"/>
  <c r="J718" i="20"/>
  <c r="J761" i="20"/>
  <c r="J782" i="20"/>
  <c r="J790" i="20"/>
  <c r="J798" i="20"/>
  <c r="J816" i="20"/>
  <c r="J856" i="20"/>
  <c r="J870" i="20"/>
  <c r="J912" i="20"/>
  <c r="J971" i="20"/>
  <c r="J980" i="20"/>
  <c r="J997" i="20"/>
  <c r="J1016" i="20"/>
  <c r="J1124" i="20"/>
  <c r="J1183" i="20"/>
  <c r="J1191" i="20"/>
  <c r="J1243" i="20"/>
  <c r="J1260" i="20"/>
  <c r="J1295" i="20"/>
  <c r="J1391" i="20"/>
  <c r="J1400" i="20"/>
  <c r="J1408" i="20"/>
  <c r="J1426" i="20"/>
  <c r="BH262" i="12"/>
  <c r="J363" i="20"/>
  <c r="J1405" i="20"/>
  <c r="J110" i="20"/>
  <c r="J405" i="20"/>
  <c r="J422" i="20"/>
  <c r="J515" i="20"/>
  <c r="J153" i="20"/>
  <c r="J526" i="20"/>
  <c r="J1067" i="20"/>
  <c r="J42" i="20"/>
  <c r="J389" i="20"/>
  <c r="BH69" i="12"/>
  <c r="BH68" i="12"/>
  <c r="BH353" i="12"/>
  <c r="J37" i="20"/>
  <c r="J45" i="20"/>
  <c r="J98" i="20"/>
  <c r="J148" i="20"/>
  <c r="J351" i="20"/>
  <c r="J529" i="20"/>
  <c r="J616" i="20"/>
  <c r="J680" i="20"/>
  <c r="J696" i="20"/>
  <c r="J711" i="20"/>
  <c r="J990" i="20"/>
  <c r="J1125" i="20"/>
  <c r="J1134" i="20"/>
  <c r="J1150" i="20"/>
  <c r="J1244" i="20"/>
  <c r="J1261" i="20"/>
  <c r="J1504" i="20"/>
  <c r="J1568" i="20"/>
  <c r="J61" i="20"/>
  <c r="J123" i="20"/>
  <c r="J132" i="20"/>
  <c r="J174" i="20"/>
  <c r="J200" i="20"/>
  <c r="J209" i="20"/>
  <c r="J302" i="20"/>
  <c r="J650" i="20"/>
  <c r="J1194" i="20"/>
  <c r="J1288" i="20"/>
  <c r="J669" i="20"/>
  <c r="BH66" i="12"/>
  <c r="BH58" i="12"/>
  <c r="BH301" i="12"/>
  <c r="BH57" i="12"/>
  <c r="J47" i="20"/>
  <c r="J55" i="20"/>
  <c r="J70" i="20"/>
  <c r="J267" i="20"/>
  <c r="J403" i="20"/>
  <c r="J412" i="20"/>
  <c r="J496" i="20"/>
  <c r="J504" i="20"/>
  <c r="J513" i="20"/>
  <c r="J667" i="20"/>
  <c r="J682" i="20"/>
  <c r="J699" i="20"/>
  <c r="J743" i="20"/>
  <c r="J756" i="20"/>
  <c r="J772" i="20"/>
  <c r="J793" i="20"/>
  <c r="J802" i="20"/>
  <c r="J819" i="20"/>
  <c r="J843" i="20"/>
  <c r="J851" i="20"/>
  <c r="J861" i="20"/>
  <c r="J1169" i="20"/>
  <c r="J1264" i="20"/>
  <c r="J1403" i="20"/>
  <c r="J1411" i="20"/>
  <c r="J1371" i="20"/>
  <c r="J692" i="20"/>
  <c r="J1266" i="20"/>
  <c r="J1339" i="20"/>
  <c r="G1249" i="20"/>
  <c r="I1249" i="20"/>
  <c r="J417" i="20"/>
  <c r="J442" i="20"/>
  <c r="J671" i="20"/>
  <c r="J1199" i="20"/>
  <c r="J469" i="20"/>
  <c r="J623" i="20"/>
  <c r="J462" i="20"/>
  <c r="J599" i="20"/>
  <c r="BH153" i="12"/>
  <c r="BH139" i="12"/>
  <c r="BH390" i="12"/>
  <c r="J162" i="20"/>
  <c r="J170" i="20"/>
  <c r="BH372" i="12"/>
  <c r="J343" i="20"/>
  <c r="J352" i="20"/>
  <c r="J557" i="20"/>
  <c r="J567" i="20"/>
  <c r="J606" i="20"/>
  <c r="J640" i="20"/>
  <c r="J663" i="20"/>
  <c r="J1130" i="20"/>
  <c r="J1240" i="20"/>
  <c r="J1284" i="20"/>
  <c r="J1477" i="20"/>
  <c r="J320" i="20"/>
  <c r="J395" i="20"/>
  <c r="J370" i="20"/>
  <c r="BH426" i="12"/>
  <c r="J1055" i="20"/>
  <c r="J1063" i="20"/>
  <c r="J56" i="20"/>
  <c r="J139" i="20"/>
  <c r="J164" i="20"/>
  <c r="J1111" i="20"/>
  <c r="J100" i="20"/>
  <c r="J691" i="20"/>
  <c r="J785" i="20"/>
  <c r="J898" i="20"/>
  <c r="J744" i="20"/>
  <c r="J757" i="20"/>
  <c r="J1290" i="20"/>
  <c r="J484" i="20"/>
  <c r="J508" i="20"/>
  <c r="J535" i="20"/>
  <c r="J543" i="20"/>
  <c r="J589" i="20"/>
  <c r="J646" i="20"/>
  <c r="J654" i="20"/>
  <c r="J715" i="20"/>
  <c r="J723" i="20"/>
  <c r="J1274" i="20"/>
  <c r="J1394" i="20"/>
  <c r="J80" i="20"/>
  <c r="J99" i="20"/>
  <c r="J131" i="20"/>
  <c r="J154" i="20"/>
  <c r="J163" i="20"/>
  <c r="J275" i="20"/>
  <c r="J293" i="20"/>
  <c r="J344" i="20"/>
  <c r="J353" i="20"/>
  <c r="J410" i="20"/>
  <c r="J418" i="20"/>
  <c r="J443" i="20"/>
  <c r="J452" i="20"/>
  <c r="J476" i="20"/>
  <c r="J485" i="20"/>
  <c r="J493" i="20"/>
  <c r="J501" i="20"/>
  <c r="J544" i="20"/>
  <c r="J566" i="20"/>
  <c r="J860" i="20"/>
  <c r="J913" i="20"/>
  <c r="J1005" i="20"/>
  <c r="J1116" i="20"/>
  <c r="J1132" i="20"/>
  <c r="J1157" i="20"/>
  <c r="J1310" i="20"/>
  <c r="J1325" i="20"/>
  <c r="J1355" i="20"/>
  <c r="J1385" i="20"/>
  <c r="J1401" i="20"/>
  <c r="J1409" i="20"/>
  <c r="J1456" i="20"/>
  <c r="J1551" i="20"/>
  <c r="J1559" i="20"/>
  <c r="J35" i="20"/>
  <c r="J65" i="20"/>
  <c r="J140" i="20"/>
  <c r="J149" i="20"/>
  <c r="J173" i="20"/>
  <c r="J214" i="20"/>
  <c r="J233" i="20"/>
  <c r="J346" i="20"/>
  <c r="J371" i="20"/>
  <c r="J446" i="20"/>
  <c r="J470" i="20"/>
  <c r="J503" i="20"/>
  <c r="J522" i="20"/>
  <c r="J559" i="20"/>
  <c r="J569" i="20"/>
  <c r="J600" i="20"/>
  <c r="J608" i="20"/>
  <c r="J624" i="20"/>
  <c r="J686" i="20"/>
  <c r="J693" i="20"/>
  <c r="J702" i="20"/>
  <c r="J716" i="20"/>
  <c r="J724" i="20"/>
  <c r="J787" i="20"/>
  <c r="J795" i="20"/>
  <c r="J829" i="20"/>
  <c r="J837" i="20"/>
  <c r="J845" i="20"/>
  <c r="J853" i="20"/>
  <c r="J863" i="20"/>
  <c r="J899" i="20"/>
  <c r="J907" i="20"/>
  <c r="J932" i="20"/>
  <c r="J1008" i="20"/>
  <c r="J1025" i="20"/>
  <c r="J1056" i="20"/>
  <c r="J1085" i="20"/>
  <c r="J1209" i="20"/>
  <c r="J1320" i="20"/>
  <c r="J1357" i="20"/>
  <c r="J1380" i="20"/>
  <c r="J1482" i="20"/>
  <c r="J1525" i="20"/>
  <c r="J1553" i="20"/>
  <c r="J102" i="20"/>
  <c r="J157" i="20"/>
  <c r="J166" i="20"/>
  <c r="J182" i="20"/>
  <c r="J207" i="20"/>
  <c r="J531" i="20"/>
  <c r="J593" i="20"/>
  <c r="J687" i="20"/>
  <c r="J717" i="20"/>
  <c r="J822" i="20"/>
  <c r="J830" i="20"/>
  <c r="J900" i="20"/>
  <c r="J1026" i="20"/>
  <c r="J1341" i="20"/>
  <c r="J1373" i="20"/>
  <c r="J1430" i="20"/>
  <c r="J44" i="20"/>
  <c r="J191" i="20"/>
  <c r="J208" i="20"/>
  <c r="J215" i="20"/>
  <c r="J414" i="20"/>
  <c r="J430" i="20"/>
  <c r="J439" i="20"/>
  <c r="J472" i="20"/>
  <c r="J481" i="20"/>
  <c r="J514" i="20"/>
  <c r="J532" i="20"/>
  <c r="J625" i="20"/>
  <c r="J643" i="20"/>
  <c r="J694" i="20"/>
  <c r="J876" i="20"/>
  <c r="J1112" i="20"/>
  <c r="J1127" i="20"/>
  <c r="J1178" i="20"/>
  <c r="J1186" i="20"/>
  <c r="J1195" i="20"/>
  <c r="J1246" i="20"/>
  <c r="J1342" i="20"/>
  <c r="J1389" i="20"/>
  <c r="J1413" i="20"/>
  <c r="J1555" i="20"/>
  <c r="J1576" i="20"/>
  <c r="J333" i="20"/>
  <c r="J390" i="20"/>
  <c r="J456" i="20"/>
  <c r="J726" i="20"/>
  <c r="J1002" i="20"/>
  <c r="J1010" i="20"/>
  <c r="J1042" i="20"/>
  <c r="J1104" i="20"/>
  <c r="J1314" i="20"/>
  <c r="J1484" i="20"/>
  <c r="J490" i="20"/>
  <c r="J498" i="20"/>
  <c r="J579" i="20"/>
  <c r="J595" i="20"/>
  <c r="J602" i="20"/>
  <c r="J618" i="20"/>
  <c r="J626" i="20"/>
  <c r="J644" i="20"/>
  <c r="J789" i="20"/>
  <c r="J847" i="20"/>
  <c r="J865" i="20"/>
  <c r="BH252" i="12"/>
  <c r="J53" i="20"/>
  <c r="J89" i="20"/>
  <c r="J120" i="20"/>
  <c r="J193" i="20"/>
  <c r="J201" i="20"/>
  <c r="J225" i="20"/>
  <c r="J257" i="20"/>
  <c r="J272" i="20"/>
  <c r="J301" i="20"/>
  <c r="J309" i="20"/>
  <c r="J317" i="20"/>
  <c r="J350" i="20"/>
  <c r="J366" i="20"/>
  <c r="J392" i="20"/>
  <c r="J572" i="20"/>
  <c r="J603" i="20"/>
  <c r="J619" i="20"/>
  <c r="J627" i="20"/>
  <c r="J1051" i="20"/>
  <c r="J1059" i="20"/>
  <c r="J1105" i="20"/>
  <c r="J1212" i="20"/>
  <c r="J1297" i="20"/>
  <c r="J1360" i="20"/>
  <c r="J1383" i="20"/>
  <c r="J1447" i="20"/>
  <c r="J1485" i="20"/>
  <c r="J1528" i="20"/>
  <c r="J824" i="20"/>
  <c r="J902" i="20"/>
  <c r="J1011" i="20"/>
  <c r="J1256" i="20"/>
  <c r="J39" i="20"/>
  <c r="J69" i="20"/>
  <c r="J178" i="20"/>
  <c r="J194" i="20"/>
  <c r="J218" i="20"/>
  <c r="J226" i="20"/>
  <c r="J236" i="20"/>
  <c r="J243" i="20"/>
  <c r="J281" i="20"/>
  <c r="J327" i="20"/>
  <c r="J384" i="20"/>
  <c r="J393" i="20"/>
  <c r="J527" i="20"/>
  <c r="J555" i="20"/>
  <c r="J565" i="20"/>
  <c r="J573" i="20"/>
  <c r="J620" i="20"/>
  <c r="J628" i="20"/>
  <c r="J661" i="20"/>
  <c r="J690" i="20"/>
  <c r="J698" i="20"/>
  <c r="J712" i="20"/>
  <c r="J720" i="20"/>
  <c r="J732" i="20"/>
  <c r="J799" i="20"/>
  <c r="J825" i="20"/>
  <c r="J841" i="20"/>
  <c r="J859" i="20"/>
  <c r="J871" i="20"/>
  <c r="J878" i="20"/>
  <c r="J886" i="20"/>
  <c r="J894" i="20"/>
  <c r="J903" i="20"/>
  <c r="J936" i="20"/>
  <c r="J962" i="20"/>
  <c r="J1213" i="20"/>
  <c r="G1273" i="20"/>
  <c r="J1273" i="20" s="1"/>
  <c r="J1307" i="20"/>
  <c r="J1316" i="20"/>
  <c r="J1353" i="20"/>
  <c r="J1361" i="20"/>
  <c r="J1433" i="20"/>
  <c r="J1455" i="20"/>
  <c r="J1508" i="20"/>
  <c r="J1529" i="20"/>
  <c r="J213" i="20"/>
  <c r="J1300" i="20"/>
  <c r="J605" i="20"/>
  <c r="J185" i="20"/>
  <c r="J547" i="20"/>
  <c r="J954" i="20"/>
  <c r="J87" i="20"/>
  <c r="J92" i="20"/>
  <c r="J180" i="20"/>
  <c r="J923" i="20"/>
  <c r="J38" i="20"/>
  <c r="J117" i="20"/>
  <c r="J1354" i="20"/>
  <c r="J1070" i="20"/>
  <c r="J506" i="20"/>
  <c r="J78" i="20"/>
  <c r="J255" i="20"/>
  <c r="J261" i="20"/>
  <c r="J525" i="20"/>
  <c r="J737" i="20"/>
  <c r="J54" i="20"/>
  <c r="J670" i="20"/>
  <c r="J893" i="20"/>
  <c r="J906" i="20"/>
  <c r="J949" i="20"/>
  <c r="J1296" i="20"/>
  <c r="J1309" i="20"/>
  <c r="J1366" i="20"/>
  <c r="J1584" i="20"/>
  <c r="J36" i="20"/>
  <c r="J52" i="20"/>
  <c r="J95" i="20"/>
  <c r="J125" i="20"/>
  <c r="J167" i="20"/>
  <c r="J172" i="20"/>
  <c r="J227" i="20"/>
  <c r="J258" i="20"/>
  <c r="J270" i="20"/>
  <c r="J308" i="20"/>
  <c r="J319" i="20"/>
  <c r="J332" i="20"/>
  <c r="J374" i="20"/>
  <c r="J402" i="20"/>
  <c r="J426" i="20"/>
  <c r="J444" i="20"/>
  <c r="J783" i="20"/>
  <c r="J827" i="20"/>
  <c r="J850" i="20"/>
  <c r="J1017" i="20"/>
  <c r="J1133" i="20"/>
  <c r="J1434" i="20"/>
  <c r="J1439" i="20"/>
  <c r="J1445" i="20"/>
  <c r="J1451" i="20"/>
  <c r="J1483" i="20"/>
  <c r="J1501" i="20"/>
  <c r="J1507" i="20"/>
  <c r="J239" i="20"/>
  <c r="J614" i="20"/>
  <c r="J766" i="20"/>
  <c r="J849" i="20"/>
  <c r="J862" i="20"/>
  <c r="J877" i="20"/>
  <c r="J1237" i="20"/>
  <c r="J1291" i="20"/>
  <c r="J1572" i="20"/>
  <c r="J46" i="20"/>
  <c r="J62" i="20"/>
  <c r="J151" i="20"/>
  <c r="J313" i="20"/>
  <c r="J425" i="20"/>
  <c r="J520" i="20"/>
  <c r="J832" i="20"/>
  <c r="J1500" i="20"/>
  <c r="J76" i="20"/>
  <c r="J142" i="20"/>
  <c r="J183" i="20"/>
  <c r="J206" i="20"/>
  <c r="J259" i="20"/>
  <c r="J286" i="20"/>
  <c r="J294" i="20"/>
  <c r="J303" i="20"/>
  <c r="J356" i="20"/>
  <c r="J581" i="20"/>
  <c r="J587" i="20"/>
  <c r="J621" i="20"/>
  <c r="J530" i="20"/>
  <c r="J664" i="20"/>
  <c r="J881" i="20"/>
  <c r="J113" i="20"/>
  <c r="J160" i="20"/>
  <c r="J202" i="20"/>
  <c r="J34" i="20"/>
  <c r="J50" i="20"/>
  <c r="J134" i="20"/>
  <c r="J176" i="20"/>
  <c r="J578" i="20"/>
  <c r="J590" i="20"/>
  <c r="J601" i="20"/>
  <c r="J648" i="20"/>
  <c r="J854" i="20"/>
  <c r="J1236" i="20"/>
  <c r="J1248" i="20"/>
  <c r="J1278" i="20"/>
  <c r="J1315" i="20"/>
  <c r="J1321" i="20"/>
  <c r="J1527" i="20"/>
  <c r="J1560" i="20"/>
  <c r="J108" i="20"/>
  <c r="J461" i="20"/>
  <c r="J630" i="20"/>
  <c r="J831" i="20"/>
  <c r="J919" i="20"/>
  <c r="J1192" i="20"/>
  <c r="J1224" i="20"/>
  <c r="J736" i="20"/>
  <c r="J742" i="20"/>
  <c r="J1009" i="20"/>
  <c r="J1098" i="20"/>
  <c r="J1122" i="20"/>
  <c r="J1358" i="20"/>
  <c r="J1440" i="20"/>
  <c r="J1446" i="20"/>
  <c r="J32" i="20"/>
  <c r="J48" i="20"/>
  <c r="J77" i="20"/>
  <c r="J91" i="20"/>
  <c r="J96" i="20"/>
  <c r="J137" i="20"/>
  <c r="J168" i="20"/>
  <c r="J184" i="20"/>
  <c r="J189" i="20"/>
  <c r="J223" i="20"/>
  <c r="J242" i="20"/>
  <c r="J288" i="20"/>
  <c r="J295" i="20"/>
  <c r="J304" i="20"/>
  <c r="J556" i="20"/>
  <c r="J570" i="20"/>
  <c r="J701" i="20"/>
  <c r="J713" i="20"/>
  <c r="J719" i="20"/>
  <c r="J725" i="20"/>
  <c r="J874" i="20"/>
  <c r="J880" i="20"/>
  <c r="J985" i="20"/>
  <c r="J1077" i="20"/>
  <c r="J1319" i="20"/>
  <c r="J1330" i="20"/>
  <c r="J1359" i="20"/>
  <c r="J1410" i="20"/>
  <c r="J1424" i="20"/>
  <c r="J622" i="20"/>
  <c r="J762" i="20"/>
  <c r="J839" i="20"/>
  <c r="J1007" i="20"/>
  <c r="J1128" i="20"/>
  <c r="J1158" i="20"/>
  <c r="J1206" i="20"/>
  <c r="J1419" i="20"/>
  <c r="J1441" i="20"/>
  <c r="J1463" i="20"/>
  <c r="J1556" i="20"/>
  <c r="J1573" i="20"/>
  <c r="J68" i="20"/>
  <c r="J81" i="20"/>
  <c r="J104" i="20"/>
  <c r="J130" i="20"/>
  <c r="J155" i="20"/>
  <c r="J171" i="20"/>
  <c r="J181" i="20"/>
  <c r="J268" i="20"/>
  <c r="J290" i="20"/>
  <c r="J300" i="20"/>
  <c r="J322" i="20"/>
  <c r="J329" i="20"/>
  <c r="J369" i="20"/>
  <c r="J376" i="20"/>
  <c r="J382" i="20"/>
  <c r="J388" i="20"/>
  <c r="J428" i="20"/>
  <c r="J447" i="20"/>
  <c r="J464" i="20"/>
  <c r="J475" i="20"/>
  <c r="J509" i="20"/>
  <c r="J528" i="20"/>
  <c r="J533" i="20"/>
  <c r="J539" i="20"/>
  <c r="J562" i="20"/>
  <c r="J585" i="20"/>
  <c r="J591" i="20"/>
  <c r="J635" i="20"/>
  <c r="J641" i="20"/>
  <c r="J656" i="20"/>
  <c r="J721" i="20"/>
  <c r="J727" i="20"/>
  <c r="J763" i="20"/>
  <c r="J890" i="20"/>
  <c r="J915" i="20"/>
  <c r="J934" i="20"/>
  <c r="J946" i="20"/>
  <c r="J952" i="20"/>
  <c r="J958" i="20"/>
  <c r="J965" i="20"/>
  <c r="J970" i="20"/>
  <c r="J983" i="20"/>
  <c r="J996" i="20"/>
  <c r="J1060" i="20"/>
  <c r="J1078" i="20"/>
  <c r="J1100" i="20"/>
  <c r="J1140" i="20"/>
  <c r="J1152" i="20"/>
  <c r="J1159" i="20"/>
  <c r="J1171" i="20"/>
  <c r="J1201" i="20"/>
  <c r="J1207" i="20"/>
  <c r="J1226" i="20"/>
  <c r="J1362" i="20"/>
  <c r="J1384" i="20"/>
  <c r="J1412" i="20"/>
  <c r="J1468" i="20"/>
  <c r="J1478" i="20"/>
  <c r="J1420" i="20"/>
  <c r="J291" i="20"/>
  <c r="J423" i="20"/>
  <c r="J429" i="20"/>
  <c r="J494" i="20"/>
  <c r="J500" i="20"/>
  <c r="J511" i="20"/>
  <c r="J523" i="20"/>
  <c r="J597" i="20"/>
  <c r="J613" i="20"/>
  <c r="J636" i="20"/>
  <c r="J674" i="20"/>
  <c r="J722" i="20"/>
  <c r="J764" i="20"/>
  <c r="J775" i="20"/>
  <c r="J803" i="20"/>
  <c r="J823" i="20"/>
  <c r="J891" i="20"/>
  <c r="J922" i="20"/>
  <c r="J929" i="20"/>
  <c r="J935" i="20"/>
  <c r="J940" i="20"/>
  <c r="J960" i="20"/>
  <c r="J1003" i="20"/>
  <c r="J1039" i="20"/>
  <c r="J1088" i="20"/>
  <c r="J1147" i="20"/>
  <c r="J1196" i="20"/>
  <c r="J1340" i="20"/>
  <c r="J177" i="20"/>
  <c r="J187" i="20"/>
  <c r="J278" i="20"/>
  <c r="J283" i="20"/>
  <c r="J328" i="20"/>
  <c r="J340" i="20"/>
  <c r="J345" i="20"/>
  <c r="J381" i="20"/>
  <c r="J387" i="20"/>
  <c r="J415" i="20"/>
  <c r="J480" i="20"/>
  <c r="J497" i="20"/>
  <c r="J519" i="20"/>
  <c r="J604" i="20"/>
  <c r="J609" i="20"/>
  <c r="J637" i="20"/>
  <c r="J658" i="20"/>
  <c r="J675" i="20"/>
  <c r="J684" i="20"/>
  <c r="J745" i="20"/>
  <c r="J758" i="20"/>
  <c r="J769" i="20"/>
  <c r="J791" i="20"/>
  <c r="J796" i="20"/>
  <c r="J817" i="20"/>
  <c r="J828" i="20"/>
  <c r="J834" i="20"/>
  <c r="J840" i="20"/>
  <c r="J872" i="20"/>
  <c r="J884" i="20"/>
  <c r="J889" i="20"/>
  <c r="J908" i="20"/>
  <c r="J920" i="20"/>
  <c r="J927" i="20"/>
  <c r="J937" i="20"/>
  <c r="J944" i="20"/>
  <c r="J950" i="20"/>
  <c r="J956" i="20"/>
  <c r="J968" i="20"/>
  <c r="J1046" i="20"/>
  <c r="J1068" i="20"/>
  <c r="J1074" i="20"/>
  <c r="J1080" i="20"/>
  <c r="J1153" i="20"/>
  <c r="J1166" i="20"/>
  <c r="J1172" i="20"/>
  <c r="J1190" i="20"/>
  <c r="J1227" i="20"/>
  <c r="J1245" i="20"/>
  <c r="J1298" i="20"/>
  <c r="J1304" i="20"/>
  <c r="J1311" i="20"/>
  <c r="J1327" i="20"/>
  <c r="J1343" i="20"/>
  <c r="J1398" i="20"/>
  <c r="J1427" i="20"/>
  <c r="J1432" i="20"/>
  <c r="J1448" i="20"/>
  <c r="J1453" i="20"/>
  <c r="J1464" i="20"/>
  <c r="J1474" i="20"/>
  <c r="J1479" i="20"/>
  <c r="J1486" i="20"/>
  <c r="J1509" i="20"/>
  <c r="J1540" i="20"/>
  <c r="J963" i="20"/>
  <c r="J1023" i="20"/>
  <c r="J1029" i="20"/>
  <c r="J1052" i="20"/>
  <c r="J1089" i="20"/>
  <c r="J1109" i="20"/>
  <c r="J1154" i="20"/>
  <c r="J1173" i="20"/>
  <c r="J1214" i="20"/>
  <c r="J1257" i="20"/>
  <c r="J1269" i="20"/>
  <c r="J1281" i="20"/>
  <c r="J1287" i="20"/>
  <c r="J1338" i="20"/>
  <c r="J1381" i="20"/>
  <c r="J1392" i="20"/>
  <c r="J1404" i="20"/>
  <c r="J1414" i="20"/>
  <c r="J1438" i="20"/>
  <c r="J1443" i="20"/>
  <c r="J1459" i="20"/>
  <c r="J1541" i="20"/>
  <c r="J1552" i="20"/>
  <c r="J1587" i="20"/>
  <c r="J741" i="20"/>
  <c r="J765" i="20"/>
  <c r="J770" i="20"/>
  <c r="J792" i="20"/>
  <c r="J835" i="20"/>
  <c r="J864" i="20"/>
  <c r="J873" i="20"/>
  <c r="J928" i="20"/>
  <c r="J939" i="20"/>
  <c r="J945" i="20"/>
  <c r="J957" i="20"/>
  <c r="J988" i="20"/>
  <c r="J995" i="20"/>
  <c r="J1006" i="20"/>
  <c r="J1024" i="20"/>
  <c r="J1047" i="20"/>
  <c r="J1058" i="20"/>
  <c r="J1064" i="20"/>
  <c r="J1069" i="20"/>
  <c r="J1075" i="20"/>
  <c r="J1110" i="20"/>
  <c r="J1137" i="20"/>
  <c r="J1149" i="20"/>
  <c r="J1168" i="20"/>
  <c r="J1174" i="20"/>
  <c r="J1198" i="20"/>
  <c r="J1215" i="20"/>
  <c r="J1228" i="20"/>
  <c r="J1293" i="20"/>
  <c r="J1306" i="20"/>
  <c r="J1323" i="20"/>
  <c r="J1346" i="20"/>
  <c r="J1387" i="20"/>
  <c r="J1393" i="20"/>
  <c r="J1415" i="20"/>
  <c r="J1460" i="20"/>
  <c r="J1475" i="20"/>
  <c r="J1488" i="20"/>
  <c r="J1499" i="20"/>
  <c r="J1505" i="20"/>
  <c r="J1542" i="20"/>
  <c r="J1547" i="20"/>
  <c r="J1581" i="20"/>
  <c r="G1280" i="20"/>
  <c r="J1280" i="20" s="1"/>
  <c r="G778" i="20"/>
  <c r="I778" i="20"/>
  <c r="I1492" i="20"/>
  <c r="J541" i="20"/>
  <c r="J768" i="20"/>
  <c r="J1254" i="20"/>
  <c r="J349" i="20"/>
  <c r="J459" i="20"/>
  <c r="J536" i="20"/>
  <c r="J107" i="20"/>
  <c r="J133" i="20"/>
  <c r="J158" i="20"/>
  <c r="J576" i="20"/>
  <c r="I728" i="20"/>
  <c r="G1492" i="20"/>
  <c r="I805" i="20"/>
  <c r="G1512" i="20"/>
  <c r="J1495" i="20"/>
  <c r="J245" i="20"/>
  <c r="J477" i="20"/>
  <c r="J564" i="20"/>
  <c r="J588" i="20"/>
  <c r="J659" i="20"/>
  <c r="J821" i="20"/>
  <c r="J887" i="20"/>
  <c r="J964" i="20"/>
  <c r="J1179" i="20"/>
  <c r="J1421" i="20"/>
  <c r="G708" i="20"/>
  <c r="J942" i="20"/>
  <c r="J1079" i="20"/>
  <c r="I1512" i="20"/>
  <c r="J1496" i="20"/>
  <c r="I1589" i="20"/>
  <c r="G1589" i="20"/>
  <c r="G728" i="20"/>
  <c r="G805" i="20"/>
  <c r="J29" i="20"/>
  <c r="J241" i="20"/>
  <c r="G246" i="20"/>
  <c r="J326" i="20"/>
  <c r="J373" i="20"/>
  <c r="I708" i="20"/>
  <c r="J558" i="20"/>
  <c r="J584" i="20"/>
  <c r="J655" i="20"/>
  <c r="J704" i="20"/>
  <c r="I1562" i="20"/>
  <c r="J1522" i="20"/>
  <c r="G1562" i="20"/>
  <c r="J1516" i="20"/>
  <c r="I246" i="20"/>
  <c r="G549" i="20"/>
  <c r="J30" i="20"/>
  <c r="I549" i="20"/>
  <c r="J321" i="20"/>
  <c r="J368" i="20"/>
  <c r="J554" i="20"/>
  <c r="J580" i="20"/>
  <c r="J938" i="20"/>
  <c r="J994" i="20"/>
  <c r="J879" i="20"/>
  <c r="J904" i="20"/>
  <c r="J930" i="20"/>
  <c r="J955" i="20"/>
  <c r="J981" i="20"/>
  <c r="I1092" i="20"/>
  <c r="I1333" i="20" s="1"/>
  <c r="G1092" i="20"/>
  <c r="J1506" i="20"/>
  <c r="J1574" i="20"/>
  <c r="G1030" i="20"/>
  <c r="I1030" i="20"/>
  <c r="G1253" i="20"/>
  <c r="J1253" i="20" s="1"/>
  <c r="J813" i="20"/>
  <c r="J833" i="20"/>
  <c r="J1037" i="20"/>
  <c r="J896" i="20"/>
  <c r="J921" i="20"/>
  <c r="J947" i="20"/>
  <c r="J972" i="20"/>
  <c r="J998" i="20"/>
  <c r="J1155" i="20"/>
  <c r="J1202" i="20"/>
  <c r="J1465" i="20"/>
  <c r="J1498" i="20"/>
  <c r="J1566" i="20"/>
  <c r="G1097" i="20"/>
  <c r="J1097" i="20" s="1"/>
  <c r="G1218" i="20"/>
  <c r="J1218" i="20" s="1"/>
  <c r="R773" i="12"/>
  <c r="T773" i="12"/>
  <c r="X773" i="12"/>
  <c r="Z773" i="12"/>
  <c r="AJ773" i="12"/>
  <c r="AL773" i="12"/>
  <c r="J1092" i="20" l="1"/>
  <c r="J1249" i="20"/>
  <c r="J728" i="20"/>
  <c r="J805" i="20"/>
  <c r="J549" i="20"/>
  <c r="J778" i="20"/>
  <c r="J1562" i="20"/>
  <c r="J1589" i="20"/>
  <c r="J1030" i="20"/>
  <c r="G807" i="20"/>
  <c r="G808" i="20" s="1"/>
  <c r="J1492" i="20"/>
  <c r="J246" i="20"/>
  <c r="G1333" i="20"/>
  <c r="G1591" i="20" s="1"/>
  <c r="J708" i="20"/>
  <c r="I1591" i="20"/>
  <c r="J1512" i="20"/>
  <c r="J1333" i="20"/>
  <c r="I807" i="20"/>
  <c r="I808" i="20" s="1"/>
  <c r="J807" i="20" l="1"/>
  <c r="J808" i="20" s="1"/>
  <c r="J1591" i="20"/>
  <c r="G1594" i="20"/>
  <c r="G1595" i="20" s="1"/>
  <c r="G1592" i="20"/>
  <c r="J1592" i="20"/>
  <c r="I1594" i="20"/>
  <c r="I1595" i="20" s="1"/>
  <c r="I1592" i="20"/>
  <c r="M40" i="19"/>
  <c r="K22" i="19"/>
  <c r="K14" i="19"/>
  <c r="K11" i="19"/>
  <c r="BE714" i="12"/>
  <c r="BC714" i="12"/>
  <c r="BE702" i="12"/>
  <c r="BB680" i="12"/>
  <c r="BB679" i="12"/>
  <c r="BB678" i="12"/>
  <c r="BB677" i="12"/>
  <c r="BB668" i="12"/>
  <c r="BB667" i="12"/>
  <c r="BB666" i="12"/>
  <c r="BB656" i="12"/>
  <c r="BB655" i="12"/>
  <c r="BB654" i="12"/>
  <c r="BB642" i="12"/>
  <c r="BB641" i="12"/>
  <c r="BB640" i="12"/>
  <c r="BB630" i="12"/>
  <c r="BB629" i="12"/>
  <c r="BB628" i="12"/>
  <c r="BB627" i="12"/>
  <c r="BE539" i="12"/>
  <c r="BC539" i="12"/>
  <c r="BF539" i="12" s="1"/>
  <c r="BE518" i="12"/>
  <c r="BC518" i="12"/>
  <c r="BF518" i="12" s="1"/>
  <c r="BE515" i="12"/>
  <c r="BC515" i="12"/>
  <c r="BE514" i="12"/>
  <c r="BC514" i="12"/>
  <c r="BF514" i="12" s="1"/>
  <c r="BE474" i="12"/>
  <c r="BC474" i="12"/>
  <c r="BE473" i="12"/>
  <c r="BC473" i="12"/>
  <c r="BF473" i="12" s="1"/>
  <c r="BE472" i="12"/>
  <c r="BC472" i="12"/>
  <c r="BF472" i="12" s="1"/>
  <c r="BE471" i="12"/>
  <c r="BC471" i="12"/>
  <c r="BF471" i="12" s="1"/>
  <c r="BE470" i="12"/>
  <c r="BC470" i="12"/>
  <c r="BE469" i="12"/>
  <c r="BC469" i="12"/>
  <c r="BF469" i="12" s="1"/>
  <c r="BE468" i="12"/>
  <c r="BC468" i="12"/>
  <c r="BE467" i="12"/>
  <c r="BC467" i="12"/>
  <c r="BF467" i="12" s="1"/>
  <c r="BE466" i="12"/>
  <c r="BC466" i="12"/>
  <c r="BF466" i="12" s="1"/>
  <c r="BE465" i="12"/>
  <c r="BC465" i="12"/>
  <c r="BF465" i="12" s="1"/>
  <c r="BE464" i="12"/>
  <c r="BC464" i="12"/>
  <c r="BE463" i="12"/>
  <c r="BC463" i="12"/>
  <c r="BF463" i="12" s="1"/>
  <c r="BE462" i="12"/>
  <c r="BC462" i="12"/>
  <c r="BE461" i="12"/>
  <c r="BC461" i="12"/>
  <c r="BF461" i="12" s="1"/>
  <c r="BE460" i="12"/>
  <c r="BC460" i="12"/>
  <c r="BF460" i="12" s="1"/>
  <c r="BE458" i="12"/>
  <c r="BC458" i="12"/>
  <c r="BF458" i="12" s="1"/>
  <c r="BE457" i="12"/>
  <c r="BC457" i="12"/>
  <c r="BE346" i="12"/>
  <c r="BC346" i="12"/>
  <c r="BF346" i="12" s="1"/>
  <c r="BE345" i="12"/>
  <c r="BC345" i="12"/>
  <c r="BE344" i="12"/>
  <c r="BC344" i="12"/>
  <c r="BF344" i="12" s="1"/>
  <c r="BE343" i="12"/>
  <c r="BC343" i="12"/>
  <c r="BF343" i="12" s="1"/>
  <c r="BE342" i="12"/>
  <c r="BC342" i="12"/>
  <c r="BF342" i="12" s="1"/>
  <c r="BE341" i="12"/>
  <c r="BC341" i="12"/>
  <c r="BE321" i="12"/>
  <c r="BC321" i="12"/>
  <c r="BF321" i="12" s="1"/>
  <c r="BE320" i="12"/>
  <c r="BC320" i="12"/>
  <c r="BE319" i="12"/>
  <c r="BC319" i="12"/>
  <c r="BF319" i="12" s="1"/>
  <c r="BE318" i="12"/>
  <c r="BC318" i="12"/>
  <c r="BF318" i="12" s="1"/>
  <c r="BE316" i="12"/>
  <c r="BC316" i="12"/>
  <c r="BF316" i="12" s="1"/>
  <c r="BE291" i="12"/>
  <c r="BC291" i="12"/>
  <c r="BE289" i="12"/>
  <c r="BC289" i="12"/>
  <c r="BF289" i="12" s="1"/>
  <c r="BE288" i="12"/>
  <c r="BC288" i="12"/>
  <c r="BE287" i="12"/>
  <c r="BC287" i="12"/>
  <c r="BF287" i="12" s="1"/>
  <c r="BE286" i="12"/>
  <c r="BC286" i="12"/>
  <c r="BF286" i="12" s="1"/>
  <c r="BE285" i="12"/>
  <c r="BC285" i="12"/>
  <c r="BF285" i="12" s="1"/>
  <c r="BE284" i="12"/>
  <c r="BC284" i="12"/>
  <c r="BE282" i="12"/>
  <c r="BC282" i="12"/>
  <c r="BF282" i="12" s="1"/>
  <c r="BB214" i="12"/>
  <c r="BB213" i="12"/>
  <c r="BB212" i="12"/>
  <c r="BB211" i="12"/>
  <c r="BE194" i="12"/>
  <c r="BC194" i="12"/>
  <c r="BF194" i="12" s="1"/>
  <c r="BE193" i="12"/>
  <c r="BC193" i="12"/>
  <c r="BF193" i="12" s="1"/>
  <c r="BE192" i="12"/>
  <c r="BC192" i="12"/>
  <c r="BE191" i="12"/>
  <c r="BC191" i="12"/>
  <c r="BF191" i="12" s="1"/>
  <c r="BE190" i="12"/>
  <c r="BC190" i="12"/>
  <c r="BE189" i="12"/>
  <c r="BC189" i="12"/>
  <c r="BF189" i="12" s="1"/>
  <c r="BE188" i="12"/>
  <c r="BC188" i="12"/>
  <c r="BF188" i="12" s="1"/>
  <c r="BE187" i="12"/>
  <c r="BC187" i="12"/>
  <c r="BF187" i="12" s="1"/>
  <c r="BE186" i="12"/>
  <c r="BC186" i="12"/>
  <c r="BE185" i="12"/>
  <c r="BC185" i="12"/>
  <c r="BB72" i="12"/>
  <c r="BE19" i="12"/>
  <c r="BC19" i="12"/>
  <c r="BF19" i="12" s="1"/>
  <c r="BE18" i="12"/>
  <c r="BC18" i="12"/>
  <c r="BF18" i="12" s="1"/>
  <c r="BE701" i="12"/>
  <c r="BC702" i="12"/>
  <c r="BF702" i="12" s="1"/>
  <c r="BC703" i="12"/>
  <c r="BC704" i="12"/>
  <c r="BE705" i="12"/>
  <c r="BE706" i="12"/>
  <c r="BC711" i="12"/>
  <c r="BE715" i="12"/>
  <c r="BE718" i="12"/>
  <c r="BC723" i="12"/>
  <c r="BE724" i="12"/>
  <c r="BE725" i="12"/>
  <c r="BE730" i="12"/>
  <c r="BE731" i="12"/>
  <c r="BE734" i="12"/>
  <c r="BC736" i="12"/>
  <c r="BC737" i="12"/>
  <c r="BC738" i="12"/>
  <c r="BE739" i="12"/>
  <c r="BE746" i="12"/>
  <c r="BE750" i="12"/>
  <c r="BE752" i="12"/>
  <c r="BC754" i="12"/>
  <c r="BE755" i="12"/>
  <c r="BC690" i="12"/>
  <c r="BE698" i="12"/>
  <c r="BC700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9" i="12"/>
  <c r="G50" i="12"/>
  <c r="G51" i="12"/>
  <c r="G52" i="12"/>
  <c r="G53" i="12"/>
  <c r="G54" i="12"/>
  <c r="G55" i="12"/>
  <c r="G56" i="12"/>
  <c r="G59" i="12"/>
  <c r="G60" i="12"/>
  <c r="G61" i="12"/>
  <c r="G62" i="12"/>
  <c r="G63" i="12"/>
  <c r="G64" i="12"/>
  <c r="G65" i="12"/>
  <c r="G70" i="12"/>
  <c r="G71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10" i="12"/>
  <c r="G111" i="12"/>
  <c r="G112" i="12"/>
  <c r="G113" i="12"/>
  <c r="G114" i="12"/>
  <c r="G115" i="12"/>
  <c r="G116" i="12"/>
  <c r="G117" i="12"/>
  <c r="G118" i="12"/>
  <c r="G119" i="12"/>
  <c r="G120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9" i="12"/>
  <c r="G170" i="12"/>
  <c r="G171" i="12"/>
  <c r="G172" i="12"/>
  <c r="G173" i="12"/>
  <c r="G174" i="12"/>
  <c r="G175" i="12"/>
  <c r="G176" i="12"/>
  <c r="G177" i="12"/>
  <c r="G178" i="12"/>
  <c r="G179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6" i="12"/>
  <c r="G207" i="12"/>
  <c r="G208" i="12"/>
  <c r="G215" i="12"/>
  <c r="G216" i="12"/>
  <c r="G217" i="12"/>
  <c r="G218" i="12"/>
  <c r="G219" i="12"/>
  <c r="G220" i="12"/>
  <c r="G229" i="12"/>
  <c r="G230" i="12"/>
  <c r="G232" i="12"/>
  <c r="G233" i="12"/>
  <c r="G234" i="12"/>
  <c r="G236" i="12"/>
  <c r="G237" i="12"/>
  <c r="G238" i="12"/>
  <c r="G241" i="12"/>
  <c r="G242" i="12"/>
  <c r="G243" i="12"/>
  <c r="G245" i="12"/>
  <c r="G246" i="12"/>
  <c r="G247" i="12"/>
  <c r="G248" i="12"/>
  <c r="G249" i="12"/>
  <c r="G250" i="12"/>
  <c r="G251" i="12"/>
  <c r="G253" i="12"/>
  <c r="G254" i="12"/>
  <c r="G255" i="12"/>
  <c r="G256" i="12"/>
  <c r="G258" i="12"/>
  <c r="G259" i="12"/>
  <c r="G260" i="12"/>
  <c r="G261" i="12"/>
  <c r="G263" i="12"/>
  <c r="G264" i="12"/>
  <c r="G265" i="12"/>
  <c r="G266" i="12"/>
  <c r="G268" i="12"/>
  <c r="G269" i="12"/>
  <c r="G270" i="12"/>
  <c r="G271" i="12"/>
  <c r="G275" i="12"/>
  <c r="G276" i="12"/>
  <c r="G277" i="12"/>
  <c r="G278" i="12"/>
  <c r="G279" i="12"/>
  <c r="G280" i="12"/>
  <c r="G281" i="12"/>
  <c r="G282" i="12"/>
  <c r="G283" i="12"/>
  <c r="G284" i="12"/>
  <c r="G285" i="12"/>
  <c r="G286" i="12"/>
  <c r="G287" i="12"/>
  <c r="G288" i="12"/>
  <c r="G289" i="12"/>
  <c r="G291" i="12"/>
  <c r="G292" i="12"/>
  <c r="G293" i="12"/>
  <c r="G294" i="12"/>
  <c r="G295" i="12"/>
  <c r="G296" i="12"/>
  <c r="G297" i="12"/>
  <c r="G298" i="12"/>
  <c r="G299" i="12"/>
  <c r="G300" i="12"/>
  <c r="G302" i="12"/>
  <c r="G303" i="12"/>
  <c r="G304" i="12"/>
  <c r="G305" i="12"/>
  <c r="G306" i="12"/>
  <c r="G307" i="12"/>
  <c r="G308" i="12"/>
  <c r="G309" i="12"/>
  <c r="G310" i="12"/>
  <c r="G311" i="12"/>
  <c r="G312" i="12"/>
  <c r="G313" i="12"/>
  <c r="G314" i="12"/>
  <c r="G315" i="12"/>
  <c r="G316" i="12"/>
  <c r="G318" i="12"/>
  <c r="G319" i="12"/>
  <c r="G320" i="12"/>
  <c r="G321" i="12"/>
  <c r="G322" i="12"/>
  <c r="G323" i="12"/>
  <c r="G324" i="12"/>
  <c r="G325" i="12"/>
  <c r="G326" i="12"/>
  <c r="G327" i="12"/>
  <c r="G329" i="12"/>
  <c r="G330" i="12"/>
  <c r="G331" i="12"/>
  <c r="G332" i="12"/>
  <c r="G333" i="12"/>
  <c r="G334" i="12"/>
  <c r="G335" i="12"/>
  <c r="G336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4" i="12"/>
  <c r="G355" i="12"/>
  <c r="G356" i="12"/>
  <c r="G357" i="12"/>
  <c r="G358" i="12"/>
  <c r="G359" i="12"/>
  <c r="G360" i="12"/>
  <c r="G361" i="12"/>
  <c r="G362" i="12"/>
  <c r="G363" i="12"/>
  <c r="G364" i="12"/>
  <c r="G365" i="12"/>
  <c r="G366" i="12"/>
  <c r="G367" i="12"/>
  <c r="G368" i="12"/>
  <c r="G369" i="12"/>
  <c r="G370" i="12"/>
  <c r="G371" i="12"/>
  <c r="G373" i="12"/>
  <c r="G374" i="12"/>
  <c r="G375" i="12"/>
  <c r="G376" i="12"/>
  <c r="G377" i="12"/>
  <c r="G378" i="12"/>
  <c r="G379" i="12"/>
  <c r="G380" i="12"/>
  <c r="G381" i="12"/>
  <c r="G382" i="12"/>
  <c r="G383" i="12"/>
  <c r="G384" i="12"/>
  <c r="G385" i="12"/>
  <c r="G386" i="12"/>
  <c r="G387" i="12"/>
  <c r="G388" i="12"/>
  <c r="G389" i="12"/>
  <c r="G391" i="12"/>
  <c r="G392" i="12"/>
  <c r="G393" i="12"/>
  <c r="G394" i="12"/>
  <c r="G395" i="12"/>
  <c r="G396" i="12"/>
  <c r="G397" i="12"/>
  <c r="G398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4" i="12"/>
  <c r="G415" i="12"/>
  <c r="G416" i="12"/>
  <c r="G417" i="12"/>
  <c r="G418" i="12"/>
  <c r="G419" i="12"/>
  <c r="G420" i="12"/>
  <c r="G421" i="12"/>
  <c r="G422" i="12"/>
  <c r="G423" i="12"/>
  <c r="G424" i="12"/>
  <c r="G425" i="12"/>
  <c r="G427" i="12"/>
  <c r="G428" i="12"/>
  <c r="G429" i="12"/>
  <c r="G430" i="12"/>
  <c r="G431" i="12"/>
  <c r="G432" i="12"/>
  <c r="G433" i="12"/>
  <c r="G434" i="12"/>
  <c r="G435" i="12"/>
  <c r="G436" i="12"/>
  <c r="G437" i="12"/>
  <c r="G438" i="12"/>
  <c r="G440" i="12"/>
  <c r="G441" i="12"/>
  <c r="G442" i="12"/>
  <c r="G443" i="12"/>
  <c r="G444" i="12"/>
  <c r="G445" i="12"/>
  <c r="G446" i="12"/>
  <c r="G447" i="12"/>
  <c r="G448" i="12"/>
  <c r="G449" i="12"/>
  <c r="G450" i="12"/>
  <c r="G451" i="12"/>
  <c r="G452" i="12"/>
  <c r="G453" i="12"/>
  <c r="G454" i="12"/>
  <c r="G455" i="12"/>
  <c r="G456" i="12"/>
  <c r="G457" i="12"/>
  <c r="G458" i="12"/>
  <c r="G460" i="12"/>
  <c r="G461" i="12"/>
  <c r="G462" i="12"/>
  <c r="G463" i="12"/>
  <c r="G464" i="12"/>
  <c r="G465" i="12"/>
  <c r="G466" i="12"/>
  <c r="G467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2" i="12"/>
  <c r="G493" i="12"/>
  <c r="G494" i="12"/>
  <c r="G495" i="12"/>
  <c r="G496" i="12"/>
  <c r="G497" i="12"/>
  <c r="G498" i="12"/>
  <c r="G500" i="12"/>
  <c r="G501" i="12"/>
  <c r="G503" i="12"/>
  <c r="G504" i="12"/>
  <c r="G506" i="12"/>
  <c r="G507" i="12"/>
  <c r="G508" i="12"/>
  <c r="G509" i="12"/>
  <c r="G510" i="12"/>
  <c r="G511" i="12"/>
  <c r="G512" i="12"/>
  <c r="G513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40" i="12"/>
  <c r="G541" i="12"/>
  <c r="G542" i="12"/>
  <c r="G543" i="12"/>
  <c r="G544" i="12"/>
  <c r="G545" i="12"/>
  <c r="G546" i="12"/>
  <c r="G549" i="12"/>
  <c r="G550" i="12"/>
  <c r="G551" i="12"/>
  <c r="G552" i="12"/>
  <c r="G553" i="12"/>
  <c r="G554" i="12"/>
  <c r="G555" i="12"/>
  <c r="G556" i="12"/>
  <c r="G557" i="12"/>
  <c r="G558" i="12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8" i="12"/>
  <c r="G579" i="12"/>
  <c r="G580" i="12"/>
  <c r="G581" i="12"/>
  <c r="G582" i="12"/>
  <c r="G583" i="12"/>
  <c r="G584" i="12"/>
  <c r="G585" i="12"/>
  <c r="G586" i="12"/>
  <c r="G587" i="12"/>
  <c r="G588" i="12"/>
  <c r="G589" i="12"/>
  <c r="G590" i="12"/>
  <c r="G591" i="12"/>
  <c r="G592" i="12"/>
  <c r="G593" i="12"/>
  <c r="G594" i="12"/>
  <c r="G595" i="12"/>
  <c r="G597" i="12"/>
  <c r="G599" i="12"/>
  <c r="G600" i="12"/>
  <c r="G601" i="12"/>
  <c r="G602" i="12"/>
  <c r="G603" i="12"/>
  <c r="G604" i="12"/>
  <c r="G605" i="12"/>
  <c r="G606" i="12"/>
  <c r="G607" i="12"/>
  <c r="G608" i="12"/>
  <c r="G609" i="12"/>
  <c r="G610" i="12"/>
  <c r="G611" i="12"/>
  <c r="G612" i="12"/>
  <c r="G613" i="12"/>
  <c r="G614" i="12"/>
  <c r="G615" i="12"/>
  <c r="G616" i="12"/>
  <c r="G618" i="12"/>
  <c r="G621" i="12"/>
  <c r="G622" i="12"/>
  <c r="G623" i="12"/>
  <c r="G624" i="12"/>
  <c r="G625" i="12"/>
  <c r="G626" i="12"/>
  <c r="G631" i="12"/>
  <c r="G632" i="12"/>
  <c r="G633" i="12"/>
  <c r="G634" i="12"/>
  <c r="G635" i="12"/>
  <c r="G636" i="12"/>
  <c r="G637" i="12"/>
  <c r="G638" i="12"/>
  <c r="G639" i="12"/>
  <c r="G643" i="12"/>
  <c r="G644" i="12"/>
  <c r="G645" i="12"/>
  <c r="G646" i="12"/>
  <c r="G647" i="12"/>
  <c r="G648" i="12"/>
  <c r="G649" i="12"/>
  <c r="G650" i="12"/>
  <c r="G651" i="12"/>
  <c r="G652" i="12"/>
  <c r="G653" i="12"/>
  <c r="G657" i="12"/>
  <c r="G658" i="12"/>
  <c r="G659" i="12"/>
  <c r="G660" i="12"/>
  <c r="G661" i="12"/>
  <c r="G662" i="12"/>
  <c r="G663" i="12"/>
  <c r="G664" i="12"/>
  <c r="G665" i="12"/>
  <c r="G669" i="12"/>
  <c r="G670" i="12"/>
  <c r="G671" i="12"/>
  <c r="G672" i="12"/>
  <c r="G673" i="12"/>
  <c r="G674" i="12"/>
  <c r="G675" i="12"/>
  <c r="G676" i="12"/>
  <c r="G681" i="12"/>
  <c r="G682" i="12"/>
  <c r="G683" i="12"/>
  <c r="G685" i="12"/>
  <c r="G686" i="12"/>
  <c r="G687" i="12"/>
  <c r="G688" i="12"/>
  <c r="G690" i="12"/>
  <c r="G691" i="12"/>
  <c r="G697" i="12"/>
  <c r="G698" i="12"/>
  <c r="G699" i="12"/>
  <c r="G700" i="12"/>
  <c r="G701" i="12"/>
  <c r="G702" i="12"/>
  <c r="G703" i="12"/>
  <c r="G704" i="12"/>
  <c r="G705" i="12"/>
  <c r="G706" i="12"/>
  <c r="G711" i="12"/>
  <c r="G712" i="12"/>
  <c r="G713" i="12"/>
  <c r="G714" i="12"/>
  <c r="G715" i="12"/>
  <c r="G716" i="12"/>
  <c r="G717" i="12"/>
  <c r="G718" i="12"/>
  <c r="G719" i="12"/>
  <c r="G720" i="12"/>
  <c r="G721" i="12"/>
  <c r="G722" i="12"/>
  <c r="G723" i="12"/>
  <c r="G724" i="12"/>
  <c r="G725" i="12"/>
  <c r="G727" i="12"/>
  <c r="G728" i="12"/>
  <c r="G729" i="12"/>
  <c r="G730" i="12"/>
  <c r="G731" i="12"/>
  <c r="G732" i="12"/>
  <c r="G734" i="12"/>
  <c r="G735" i="12"/>
  <c r="G736" i="12"/>
  <c r="G737" i="12"/>
  <c r="G738" i="12"/>
  <c r="G739" i="12"/>
  <c r="G745" i="12"/>
  <c r="G746" i="12"/>
  <c r="G747" i="12"/>
  <c r="G748" i="12"/>
  <c r="G749" i="12"/>
  <c r="G750" i="12"/>
  <c r="G751" i="12"/>
  <c r="G752" i="12"/>
  <c r="G754" i="12"/>
  <c r="G755" i="12"/>
  <c r="I749" i="18"/>
  <c r="I750" i="18"/>
  <c r="I751" i="18"/>
  <c r="G749" i="18"/>
  <c r="G750" i="18"/>
  <c r="G751" i="18"/>
  <c r="AM705" i="12"/>
  <c r="AK705" i="12"/>
  <c r="AM704" i="12"/>
  <c r="AK704" i="12"/>
  <c r="AM703" i="12"/>
  <c r="AK703" i="12"/>
  <c r="AM702" i="12"/>
  <c r="AK702" i="12"/>
  <c r="I704" i="12"/>
  <c r="I705" i="12"/>
  <c r="AM751" i="12"/>
  <c r="AK751" i="12"/>
  <c r="AM747" i="12"/>
  <c r="AK747" i="12"/>
  <c r="AM735" i="12"/>
  <c r="AK735" i="12"/>
  <c r="AM734" i="12"/>
  <c r="AK734" i="12"/>
  <c r="AM732" i="12"/>
  <c r="AK732" i="12"/>
  <c r="AM731" i="12"/>
  <c r="AK731" i="12"/>
  <c r="AM730" i="12"/>
  <c r="AK730" i="12"/>
  <c r="AM729" i="12"/>
  <c r="AK729" i="12"/>
  <c r="AM728" i="12"/>
  <c r="AK728" i="12"/>
  <c r="AM727" i="12"/>
  <c r="AK727" i="12"/>
  <c r="AM725" i="12"/>
  <c r="AK725" i="12"/>
  <c r="AM715" i="12"/>
  <c r="AK715" i="12"/>
  <c r="AM714" i="12"/>
  <c r="AK714" i="12"/>
  <c r="AM713" i="12"/>
  <c r="AK713" i="12"/>
  <c r="AM712" i="12"/>
  <c r="AK712" i="12"/>
  <c r="AM711" i="12"/>
  <c r="AK711" i="12"/>
  <c r="AM700" i="12"/>
  <c r="AK700" i="12"/>
  <c r="AM699" i="12"/>
  <c r="AK699" i="12"/>
  <c r="AM698" i="12"/>
  <c r="AK698" i="12"/>
  <c r="AM697" i="12"/>
  <c r="AK697" i="12"/>
  <c r="AM539" i="12"/>
  <c r="AK539" i="12"/>
  <c r="AM518" i="12"/>
  <c r="AK518" i="12"/>
  <c r="AM515" i="12"/>
  <c r="AK515" i="12"/>
  <c r="AM514" i="12"/>
  <c r="AK514" i="12"/>
  <c r="AK348" i="12"/>
  <c r="AM318" i="12"/>
  <c r="AK318" i="12"/>
  <c r="AM316" i="12"/>
  <c r="AK316" i="12"/>
  <c r="AM291" i="12"/>
  <c r="AK291" i="12"/>
  <c r="AM289" i="12"/>
  <c r="AK289" i="12"/>
  <c r="AM19" i="12"/>
  <c r="AK19" i="12"/>
  <c r="AM18" i="12"/>
  <c r="AK18" i="12"/>
  <c r="I845" i="18"/>
  <c r="G845" i="18"/>
  <c r="I844" i="18"/>
  <c r="G844" i="18"/>
  <c r="I842" i="18"/>
  <c r="G842" i="18"/>
  <c r="I841" i="18"/>
  <c r="G841" i="18"/>
  <c r="I840" i="18"/>
  <c r="G840" i="18"/>
  <c r="I839" i="18"/>
  <c r="G839" i="18"/>
  <c r="I838" i="18"/>
  <c r="G838" i="18"/>
  <c r="I837" i="18"/>
  <c r="G837" i="18"/>
  <c r="I836" i="18"/>
  <c r="G836" i="18"/>
  <c r="I835" i="18"/>
  <c r="G835" i="18"/>
  <c r="I834" i="18"/>
  <c r="G834" i="18"/>
  <c r="I833" i="18"/>
  <c r="G833" i="18"/>
  <c r="I832" i="18"/>
  <c r="G832" i="18"/>
  <c r="I831" i="18"/>
  <c r="G831" i="18"/>
  <c r="I830" i="18"/>
  <c r="G830" i="18"/>
  <c r="I829" i="18"/>
  <c r="G829" i="18"/>
  <c r="I828" i="18"/>
  <c r="G828" i="18"/>
  <c r="I827" i="18"/>
  <c r="G827" i="18"/>
  <c r="I826" i="18"/>
  <c r="G826" i="18"/>
  <c r="I825" i="18"/>
  <c r="G825" i="18"/>
  <c r="I824" i="18"/>
  <c r="G824" i="18"/>
  <c r="I823" i="18"/>
  <c r="G823" i="18"/>
  <c r="I822" i="18"/>
  <c r="G822" i="18"/>
  <c r="I817" i="18"/>
  <c r="G817" i="18"/>
  <c r="I816" i="18"/>
  <c r="G816" i="18"/>
  <c r="I815" i="18"/>
  <c r="G815" i="18"/>
  <c r="I814" i="18"/>
  <c r="G814" i="18"/>
  <c r="I813" i="18"/>
  <c r="G813" i="18"/>
  <c r="I812" i="18"/>
  <c r="G812" i="18"/>
  <c r="I810" i="18"/>
  <c r="G810" i="18"/>
  <c r="I809" i="18"/>
  <c r="G809" i="18"/>
  <c r="I808" i="18"/>
  <c r="G808" i="18"/>
  <c r="I807" i="18"/>
  <c r="G807" i="18"/>
  <c r="I806" i="18"/>
  <c r="G806" i="18"/>
  <c r="I805" i="18"/>
  <c r="G805" i="18"/>
  <c r="I803" i="18"/>
  <c r="G803" i="18"/>
  <c r="I802" i="18"/>
  <c r="G802" i="18"/>
  <c r="I801" i="18"/>
  <c r="G801" i="18"/>
  <c r="I800" i="18"/>
  <c r="G800" i="18"/>
  <c r="I799" i="18"/>
  <c r="G799" i="18"/>
  <c r="I798" i="18"/>
  <c r="G798" i="18"/>
  <c r="I797" i="18"/>
  <c r="G797" i="18"/>
  <c r="I796" i="18"/>
  <c r="G796" i="18"/>
  <c r="I795" i="18"/>
  <c r="G795" i="18"/>
  <c r="I794" i="18"/>
  <c r="G794" i="18"/>
  <c r="I793" i="18"/>
  <c r="G793" i="18"/>
  <c r="I792" i="18"/>
  <c r="G792" i="18"/>
  <c r="I791" i="18"/>
  <c r="G791" i="18"/>
  <c r="I790" i="18"/>
  <c r="G790" i="18"/>
  <c r="I789" i="18"/>
  <c r="G789" i="18"/>
  <c r="I788" i="18"/>
  <c r="G788" i="18"/>
  <c r="I787" i="18"/>
  <c r="G787" i="18"/>
  <c r="I786" i="18"/>
  <c r="G786" i="18"/>
  <c r="I785" i="18"/>
  <c r="G785" i="18"/>
  <c r="I784" i="18"/>
  <c r="J784" i="18" s="1"/>
  <c r="I783" i="18"/>
  <c r="J783" i="18" s="1"/>
  <c r="I782" i="18"/>
  <c r="J782" i="18" s="1"/>
  <c r="I781" i="18"/>
  <c r="J781" i="18" s="1"/>
  <c r="I780" i="18"/>
  <c r="J780" i="18" s="1"/>
  <c r="I779" i="18"/>
  <c r="J779" i="18" s="1"/>
  <c r="I778" i="18"/>
  <c r="J778" i="18" s="1"/>
  <c r="I777" i="18"/>
  <c r="J777" i="18" s="1"/>
  <c r="I776" i="18"/>
  <c r="J776" i="18" s="1"/>
  <c r="I775" i="18"/>
  <c r="J775" i="18" s="1"/>
  <c r="I774" i="18"/>
  <c r="G774" i="18"/>
  <c r="I773" i="18"/>
  <c r="G773" i="18"/>
  <c r="I772" i="18"/>
  <c r="G772" i="18"/>
  <c r="I771" i="18"/>
  <c r="G771" i="18"/>
  <c r="I770" i="18"/>
  <c r="G770" i="18"/>
  <c r="I769" i="18"/>
  <c r="G769" i="18"/>
  <c r="I768" i="18"/>
  <c r="G768" i="18"/>
  <c r="I767" i="18"/>
  <c r="G767" i="18"/>
  <c r="I766" i="18"/>
  <c r="G766" i="18"/>
  <c r="I765" i="18"/>
  <c r="G765" i="18"/>
  <c r="I764" i="18"/>
  <c r="G764" i="18"/>
  <c r="I763" i="18"/>
  <c r="J763" i="18" s="1"/>
  <c r="I762" i="18"/>
  <c r="G762" i="18"/>
  <c r="I761" i="18"/>
  <c r="G761" i="18"/>
  <c r="I760" i="18"/>
  <c r="G760" i="18"/>
  <c r="I759" i="18"/>
  <c r="J759" i="18" s="1"/>
  <c r="I758" i="18"/>
  <c r="J758" i="18" s="1"/>
  <c r="I757" i="18"/>
  <c r="J757" i="18" s="1"/>
  <c r="I756" i="18"/>
  <c r="G756" i="18"/>
  <c r="I752" i="18"/>
  <c r="G752" i="18"/>
  <c r="I748" i="18"/>
  <c r="G748" i="18"/>
  <c r="I747" i="18"/>
  <c r="G747" i="18"/>
  <c r="I746" i="18"/>
  <c r="G746" i="18"/>
  <c r="I745" i="18"/>
  <c r="G745" i="18"/>
  <c r="I744" i="18"/>
  <c r="G744" i="18"/>
  <c r="I743" i="18"/>
  <c r="G743" i="18"/>
  <c r="I742" i="18"/>
  <c r="G742" i="18"/>
  <c r="I741" i="18"/>
  <c r="G741" i="18"/>
  <c r="I740" i="18"/>
  <c r="G740" i="18"/>
  <c r="I739" i="18"/>
  <c r="G739" i="18"/>
  <c r="I738" i="18"/>
  <c r="G738" i="18"/>
  <c r="I737" i="18"/>
  <c r="G737" i="18"/>
  <c r="I736" i="18"/>
  <c r="G736" i="18"/>
  <c r="I735" i="18"/>
  <c r="G735" i="18"/>
  <c r="I734" i="18"/>
  <c r="G734" i="18"/>
  <c r="I733" i="18"/>
  <c r="G733" i="18"/>
  <c r="I732" i="18"/>
  <c r="G732" i="18"/>
  <c r="I731" i="18"/>
  <c r="G731" i="18"/>
  <c r="I730" i="18"/>
  <c r="G730" i="18"/>
  <c r="I729" i="18"/>
  <c r="G729" i="18"/>
  <c r="I728" i="18"/>
  <c r="G728" i="18"/>
  <c r="I722" i="18"/>
  <c r="G722" i="18"/>
  <c r="I721" i="18"/>
  <c r="G721" i="18"/>
  <c r="I719" i="18"/>
  <c r="G719" i="18"/>
  <c r="I718" i="18"/>
  <c r="G718" i="18"/>
  <c r="I717" i="18"/>
  <c r="G717" i="18"/>
  <c r="I716" i="18"/>
  <c r="G716" i="18"/>
  <c r="I715" i="18"/>
  <c r="G715" i="18"/>
  <c r="I713" i="18"/>
  <c r="G713" i="18"/>
  <c r="I712" i="18"/>
  <c r="G712" i="18"/>
  <c r="I711" i="18"/>
  <c r="G711" i="18"/>
  <c r="I710" i="18"/>
  <c r="F710" i="18"/>
  <c r="G710" i="18" s="1"/>
  <c r="I709" i="18"/>
  <c r="F709" i="18"/>
  <c r="G709" i="18" s="1"/>
  <c r="I708" i="18"/>
  <c r="F708" i="18"/>
  <c r="G708" i="18" s="1"/>
  <c r="I707" i="18"/>
  <c r="F707" i="18"/>
  <c r="G707" i="18" s="1"/>
  <c r="I705" i="18"/>
  <c r="G705" i="18"/>
  <c r="I704" i="18"/>
  <c r="G704" i="18"/>
  <c r="I703" i="18"/>
  <c r="G703" i="18"/>
  <c r="I702" i="18"/>
  <c r="G702" i="18"/>
  <c r="I700" i="18"/>
  <c r="G700" i="18"/>
  <c r="I699" i="18"/>
  <c r="G699" i="18"/>
  <c r="I698" i="18"/>
  <c r="F698" i="18"/>
  <c r="G698" i="18" s="1"/>
  <c r="I697" i="18"/>
  <c r="F697" i="18"/>
  <c r="G697" i="18" s="1"/>
  <c r="I696" i="18"/>
  <c r="F696" i="18"/>
  <c r="G696" i="18" s="1"/>
  <c r="I694" i="18"/>
  <c r="G694" i="18"/>
  <c r="I693" i="18"/>
  <c r="G693" i="18"/>
  <c r="I692" i="18"/>
  <c r="G692" i="18"/>
  <c r="I691" i="18"/>
  <c r="G691" i="18"/>
  <c r="I690" i="18"/>
  <c r="G690" i="18"/>
  <c r="I688" i="18"/>
  <c r="G688" i="18"/>
  <c r="I687" i="18"/>
  <c r="G687" i="18"/>
  <c r="I686" i="18"/>
  <c r="F686" i="18"/>
  <c r="G686" i="18" s="1"/>
  <c r="I685" i="18"/>
  <c r="F685" i="18"/>
  <c r="G685" i="18" s="1"/>
  <c r="I684" i="18"/>
  <c r="F684" i="18"/>
  <c r="G684" i="18" s="1"/>
  <c r="I682" i="18"/>
  <c r="G682" i="18"/>
  <c r="I681" i="18"/>
  <c r="G681" i="18"/>
  <c r="I680" i="18"/>
  <c r="G680" i="18"/>
  <c r="I679" i="18"/>
  <c r="G679" i="18"/>
  <c r="I678" i="18"/>
  <c r="G678" i="18"/>
  <c r="I677" i="18"/>
  <c r="G677" i="18"/>
  <c r="I675" i="18"/>
  <c r="G675" i="18"/>
  <c r="I674" i="18"/>
  <c r="G674" i="18"/>
  <c r="I673" i="18"/>
  <c r="G673" i="18"/>
  <c r="I672" i="18"/>
  <c r="F672" i="18"/>
  <c r="G672" i="18" s="1"/>
  <c r="I671" i="18"/>
  <c r="F671" i="18"/>
  <c r="G671" i="18" s="1"/>
  <c r="I670" i="18"/>
  <c r="F670" i="18"/>
  <c r="G670" i="18" s="1"/>
  <c r="I668" i="18"/>
  <c r="G668" i="18"/>
  <c r="I667" i="18"/>
  <c r="G667" i="18"/>
  <c r="I666" i="18"/>
  <c r="G666" i="18"/>
  <c r="I665" i="18"/>
  <c r="G665" i="18"/>
  <c r="I662" i="18"/>
  <c r="G662" i="18"/>
  <c r="I661" i="18"/>
  <c r="G661" i="18"/>
  <c r="I660" i="18"/>
  <c r="F660" i="18"/>
  <c r="G660" i="18" s="1"/>
  <c r="I659" i="18"/>
  <c r="F659" i="18"/>
  <c r="G659" i="18" s="1"/>
  <c r="I658" i="18"/>
  <c r="F658" i="18"/>
  <c r="G658" i="18" s="1"/>
  <c r="I657" i="18"/>
  <c r="F657" i="18"/>
  <c r="G657" i="18" s="1"/>
  <c r="I654" i="18"/>
  <c r="G654" i="18"/>
  <c r="I653" i="18"/>
  <c r="G653" i="18"/>
  <c r="I652" i="18"/>
  <c r="G652" i="18"/>
  <c r="I648" i="18"/>
  <c r="G648" i="18"/>
  <c r="I647" i="18"/>
  <c r="G647" i="18"/>
  <c r="I646" i="18"/>
  <c r="G646" i="18"/>
  <c r="I645" i="18"/>
  <c r="G645" i="18"/>
  <c r="I644" i="18"/>
  <c r="G644" i="18"/>
  <c r="I643" i="18"/>
  <c r="G643" i="18"/>
  <c r="I642" i="18"/>
  <c r="G642" i="18"/>
  <c r="I641" i="18"/>
  <c r="G641" i="18"/>
  <c r="I640" i="18"/>
  <c r="G640" i="18"/>
  <c r="I639" i="18"/>
  <c r="G639" i="18"/>
  <c r="I638" i="18"/>
  <c r="G638" i="18"/>
  <c r="I637" i="18"/>
  <c r="G637" i="18"/>
  <c r="I636" i="18"/>
  <c r="G636" i="18"/>
  <c r="I635" i="18"/>
  <c r="G635" i="18"/>
  <c r="I634" i="18"/>
  <c r="G634" i="18"/>
  <c r="I633" i="18"/>
  <c r="G633" i="18"/>
  <c r="I632" i="18"/>
  <c r="G632" i="18"/>
  <c r="I631" i="18"/>
  <c r="G631" i="18"/>
  <c r="I630" i="18"/>
  <c r="G630" i="18"/>
  <c r="I629" i="18"/>
  <c r="G629" i="18"/>
  <c r="I627" i="18"/>
  <c r="G627" i="18"/>
  <c r="I626" i="18"/>
  <c r="G626" i="18"/>
  <c r="I625" i="18"/>
  <c r="G625" i="18"/>
  <c r="I624" i="18"/>
  <c r="G624" i="18"/>
  <c r="I623" i="18"/>
  <c r="G623" i="18"/>
  <c r="I622" i="18"/>
  <c r="G622" i="18"/>
  <c r="I621" i="18"/>
  <c r="G621" i="18"/>
  <c r="I620" i="18"/>
  <c r="G620" i="18"/>
  <c r="I619" i="18"/>
  <c r="G619" i="18"/>
  <c r="I618" i="18"/>
  <c r="G618" i="18"/>
  <c r="I617" i="18"/>
  <c r="G617" i="18"/>
  <c r="I616" i="18"/>
  <c r="G616" i="18"/>
  <c r="I615" i="18"/>
  <c r="G615" i="18"/>
  <c r="I614" i="18"/>
  <c r="G614" i="18"/>
  <c r="I613" i="18"/>
  <c r="G613" i="18"/>
  <c r="I612" i="18"/>
  <c r="G612" i="18"/>
  <c r="I611" i="18"/>
  <c r="G611" i="18"/>
  <c r="I610" i="18"/>
  <c r="G610" i="18"/>
  <c r="I608" i="18"/>
  <c r="G608" i="18"/>
  <c r="I607" i="18"/>
  <c r="G607" i="18"/>
  <c r="I606" i="18"/>
  <c r="G606" i="18"/>
  <c r="I605" i="18"/>
  <c r="G605" i="18"/>
  <c r="I604" i="18"/>
  <c r="G604" i="18"/>
  <c r="I603" i="18"/>
  <c r="G603" i="18"/>
  <c r="I602" i="18"/>
  <c r="G602" i="18"/>
  <c r="I601" i="18"/>
  <c r="G601" i="18"/>
  <c r="I600" i="18"/>
  <c r="G600" i="18"/>
  <c r="I599" i="18"/>
  <c r="G599" i="18"/>
  <c r="I598" i="18"/>
  <c r="G598" i="18"/>
  <c r="I597" i="18"/>
  <c r="G597" i="18"/>
  <c r="I596" i="18"/>
  <c r="G596" i="18"/>
  <c r="I595" i="18"/>
  <c r="G595" i="18"/>
  <c r="I594" i="18"/>
  <c r="G594" i="18"/>
  <c r="I593" i="18"/>
  <c r="G593" i="18"/>
  <c r="I592" i="18"/>
  <c r="G592" i="18"/>
  <c r="I591" i="18"/>
  <c r="G591" i="18"/>
  <c r="I590" i="18"/>
  <c r="G590" i="18"/>
  <c r="I589" i="18"/>
  <c r="G589" i="18"/>
  <c r="I588" i="18"/>
  <c r="G588" i="18"/>
  <c r="I587" i="18"/>
  <c r="G587" i="18"/>
  <c r="I586" i="18"/>
  <c r="G586" i="18"/>
  <c r="I585" i="18"/>
  <c r="G585" i="18"/>
  <c r="I584" i="18"/>
  <c r="G584" i="18"/>
  <c r="I583" i="18"/>
  <c r="G583" i="18"/>
  <c r="I582" i="18"/>
  <c r="G582" i="18"/>
  <c r="I581" i="18"/>
  <c r="G581" i="18"/>
  <c r="I580" i="18"/>
  <c r="G580" i="18"/>
  <c r="I579" i="18"/>
  <c r="G579" i="18"/>
  <c r="I576" i="18"/>
  <c r="G576" i="18"/>
  <c r="I575" i="18"/>
  <c r="G575" i="18"/>
  <c r="I574" i="18"/>
  <c r="G574" i="18"/>
  <c r="I573" i="18"/>
  <c r="G573" i="18"/>
  <c r="I572" i="18"/>
  <c r="G572" i="18"/>
  <c r="I571" i="18"/>
  <c r="G571" i="18"/>
  <c r="I570" i="18"/>
  <c r="G570" i="18"/>
  <c r="I569" i="18"/>
  <c r="G569" i="18"/>
  <c r="I563" i="18"/>
  <c r="G563" i="18"/>
  <c r="I562" i="18"/>
  <c r="G562" i="18"/>
  <c r="I560" i="18"/>
  <c r="G560" i="18"/>
  <c r="I559" i="18"/>
  <c r="G559" i="18"/>
  <c r="I558" i="18"/>
  <c r="G558" i="18"/>
  <c r="I557" i="18"/>
  <c r="G557" i="18"/>
  <c r="I556" i="18"/>
  <c r="G556" i="18"/>
  <c r="I555" i="18"/>
  <c r="G555" i="18"/>
  <c r="I553" i="18"/>
  <c r="G553" i="18"/>
  <c r="I552" i="18"/>
  <c r="G552" i="18"/>
  <c r="K551" i="18"/>
  <c r="I551" i="18"/>
  <c r="G551" i="18"/>
  <c r="I550" i="18"/>
  <c r="G550" i="18"/>
  <c r="I549" i="18"/>
  <c r="G549" i="18"/>
  <c r="I548" i="18"/>
  <c r="G548" i="18"/>
  <c r="I547" i="18"/>
  <c r="G547" i="18"/>
  <c r="I545" i="18"/>
  <c r="G545" i="18"/>
  <c r="I544" i="18"/>
  <c r="G544" i="18"/>
  <c r="I543" i="18"/>
  <c r="G543" i="18"/>
  <c r="I542" i="18"/>
  <c r="G542" i="18"/>
  <c r="I541" i="18"/>
  <c r="G541" i="18"/>
  <c r="I540" i="18"/>
  <c r="G540" i="18"/>
  <c r="I539" i="18"/>
  <c r="G539" i="18"/>
  <c r="I538" i="18"/>
  <c r="G538" i="18"/>
  <c r="I537" i="18"/>
  <c r="G537" i="18"/>
  <c r="I536" i="18"/>
  <c r="G536" i="18"/>
  <c r="I535" i="18"/>
  <c r="G535" i="18"/>
  <c r="I533" i="18"/>
  <c r="G533" i="18"/>
  <c r="I532" i="18"/>
  <c r="G532" i="18"/>
  <c r="I530" i="18"/>
  <c r="G530" i="18"/>
  <c r="I529" i="18"/>
  <c r="G529" i="18"/>
  <c r="I527" i="18"/>
  <c r="G527" i="18"/>
  <c r="I526" i="18"/>
  <c r="G526" i="18"/>
  <c r="I525" i="18"/>
  <c r="G525" i="18"/>
  <c r="J525" i="18" s="1"/>
  <c r="I524" i="18"/>
  <c r="G524" i="18"/>
  <c r="I523" i="18"/>
  <c r="G523" i="18"/>
  <c r="I522" i="18"/>
  <c r="G522" i="18"/>
  <c r="I521" i="18"/>
  <c r="G521" i="18"/>
  <c r="I519" i="18"/>
  <c r="G519" i="18"/>
  <c r="I518" i="18"/>
  <c r="G518" i="18"/>
  <c r="I517" i="18"/>
  <c r="G517" i="18"/>
  <c r="I516" i="18"/>
  <c r="G516" i="18"/>
  <c r="I515" i="18"/>
  <c r="G515" i="18"/>
  <c r="I514" i="18"/>
  <c r="G514" i="18"/>
  <c r="I513" i="18"/>
  <c r="G513" i="18"/>
  <c r="I512" i="18"/>
  <c r="G512" i="18"/>
  <c r="I511" i="18"/>
  <c r="G511" i="18"/>
  <c r="I510" i="18"/>
  <c r="G510" i="18"/>
  <c r="I508" i="18"/>
  <c r="G508" i="18"/>
  <c r="I507" i="18"/>
  <c r="G507" i="18"/>
  <c r="I506" i="18"/>
  <c r="G506" i="18"/>
  <c r="I505" i="18"/>
  <c r="G505" i="18"/>
  <c r="I504" i="18"/>
  <c r="G504" i="18"/>
  <c r="I503" i="18"/>
  <c r="G503" i="18"/>
  <c r="I502" i="18"/>
  <c r="G502" i="18"/>
  <c r="I501" i="18"/>
  <c r="G501" i="18"/>
  <c r="I500" i="18"/>
  <c r="G500" i="18"/>
  <c r="I499" i="18"/>
  <c r="G499" i="18"/>
  <c r="I498" i="18"/>
  <c r="G498" i="18"/>
  <c r="I497" i="18"/>
  <c r="G497" i="18"/>
  <c r="I496" i="18"/>
  <c r="G496" i="18"/>
  <c r="I495" i="18"/>
  <c r="G495" i="18"/>
  <c r="I494" i="18"/>
  <c r="G494" i="18"/>
  <c r="I493" i="18"/>
  <c r="G493" i="18"/>
  <c r="I492" i="18"/>
  <c r="G492" i="18"/>
  <c r="I491" i="18"/>
  <c r="G491" i="18"/>
  <c r="I490" i="18"/>
  <c r="G490" i="18"/>
  <c r="I489" i="18"/>
  <c r="G489" i="18"/>
  <c r="I487" i="18"/>
  <c r="G487" i="18"/>
  <c r="I486" i="18"/>
  <c r="G486" i="18"/>
  <c r="I485" i="18"/>
  <c r="G485" i="18"/>
  <c r="I484" i="18"/>
  <c r="G484" i="18"/>
  <c r="I483" i="18"/>
  <c r="G483" i="18"/>
  <c r="J483" i="18" s="1"/>
  <c r="I482" i="18"/>
  <c r="G482" i="18"/>
  <c r="I481" i="18"/>
  <c r="G481" i="18"/>
  <c r="I480" i="18"/>
  <c r="G480" i="18"/>
  <c r="I479" i="18"/>
  <c r="G479" i="18"/>
  <c r="I478" i="18"/>
  <c r="G478" i="18"/>
  <c r="I477" i="18"/>
  <c r="G477" i="18"/>
  <c r="I476" i="18"/>
  <c r="G476" i="18"/>
  <c r="I475" i="18"/>
  <c r="G475" i="18"/>
  <c r="I474" i="18"/>
  <c r="G474" i="18"/>
  <c r="I473" i="18"/>
  <c r="G473" i="18"/>
  <c r="I472" i="18"/>
  <c r="G472" i="18"/>
  <c r="I471" i="18"/>
  <c r="G471" i="18"/>
  <c r="I470" i="18"/>
  <c r="G470" i="18"/>
  <c r="I469" i="18"/>
  <c r="G469" i="18"/>
  <c r="I467" i="18"/>
  <c r="G467" i="18"/>
  <c r="I466" i="18"/>
  <c r="G466" i="18"/>
  <c r="I465" i="18"/>
  <c r="G465" i="18"/>
  <c r="I464" i="18"/>
  <c r="G464" i="18"/>
  <c r="I463" i="18"/>
  <c r="G463" i="18"/>
  <c r="I462" i="18"/>
  <c r="G462" i="18"/>
  <c r="I461" i="18"/>
  <c r="G461" i="18"/>
  <c r="I460" i="18"/>
  <c r="G460" i="18"/>
  <c r="I459" i="18"/>
  <c r="G459" i="18"/>
  <c r="I458" i="18"/>
  <c r="G458" i="18"/>
  <c r="I457" i="18"/>
  <c r="G457" i="18"/>
  <c r="I456" i="18"/>
  <c r="G456" i="18"/>
  <c r="I454" i="18"/>
  <c r="G454" i="18"/>
  <c r="I453" i="18"/>
  <c r="G453" i="18"/>
  <c r="I452" i="18"/>
  <c r="G452" i="18"/>
  <c r="I451" i="18"/>
  <c r="G451" i="18"/>
  <c r="I450" i="18"/>
  <c r="G450" i="18"/>
  <c r="I449" i="18"/>
  <c r="G449" i="18"/>
  <c r="I448" i="18"/>
  <c r="G448" i="18"/>
  <c r="I447" i="18"/>
  <c r="G447" i="18"/>
  <c r="I446" i="18"/>
  <c r="G446" i="18"/>
  <c r="I445" i="18"/>
  <c r="G445" i="18"/>
  <c r="I444" i="18"/>
  <c r="G444" i="18"/>
  <c r="I443" i="18"/>
  <c r="G443" i="18"/>
  <c r="I441" i="18"/>
  <c r="G441" i="18"/>
  <c r="I440" i="18"/>
  <c r="G440" i="18"/>
  <c r="I439" i="18"/>
  <c r="G439" i="18"/>
  <c r="I438" i="18"/>
  <c r="G438" i="18"/>
  <c r="I437" i="18"/>
  <c r="G437" i="18"/>
  <c r="I436" i="18"/>
  <c r="G436" i="18"/>
  <c r="I435" i="18"/>
  <c r="G435" i="18"/>
  <c r="I434" i="18"/>
  <c r="G434" i="18"/>
  <c r="I433" i="18"/>
  <c r="G433" i="18"/>
  <c r="I432" i="18"/>
  <c r="G432" i="18"/>
  <c r="I431" i="18"/>
  <c r="G431" i="18"/>
  <c r="I430" i="18"/>
  <c r="G430" i="18"/>
  <c r="I429" i="18"/>
  <c r="G429" i="18"/>
  <c r="I428" i="18"/>
  <c r="G428" i="18"/>
  <c r="I427" i="18"/>
  <c r="G427" i="18"/>
  <c r="I426" i="18"/>
  <c r="G426" i="18"/>
  <c r="I425" i="18"/>
  <c r="G425" i="18"/>
  <c r="I424" i="18"/>
  <c r="G424" i="18"/>
  <c r="I423" i="18"/>
  <c r="G423" i="18"/>
  <c r="I422" i="18"/>
  <c r="G422" i="18"/>
  <c r="I421" i="18"/>
  <c r="G421" i="18"/>
  <c r="I420" i="18"/>
  <c r="G420" i="18"/>
  <c r="I418" i="18"/>
  <c r="G418" i="18"/>
  <c r="I417" i="18"/>
  <c r="G417" i="18"/>
  <c r="I416" i="18"/>
  <c r="G416" i="18"/>
  <c r="I415" i="18"/>
  <c r="G415" i="18"/>
  <c r="I414" i="18"/>
  <c r="G414" i="18"/>
  <c r="I413" i="18"/>
  <c r="G413" i="18"/>
  <c r="I412" i="18"/>
  <c r="G412" i="18"/>
  <c r="I411" i="18"/>
  <c r="G411" i="18"/>
  <c r="I410" i="18"/>
  <c r="G410" i="18"/>
  <c r="I409" i="18"/>
  <c r="G409" i="18"/>
  <c r="I408" i="18"/>
  <c r="G408" i="18"/>
  <c r="I407" i="18"/>
  <c r="G407" i="18"/>
  <c r="I406" i="18"/>
  <c r="G406" i="18"/>
  <c r="I405" i="18"/>
  <c r="G405" i="18"/>
  <c r="I404" i="18"/>
  <c r="G404" i="18"/>
  <c r="I403" i="18"/>
  <c r="G403" i="18"/>
  <c r="I402" i="18"/>
  <c r="G402" i="18"/>
  <c r="I400" i="18"/>
  <c r="G400" i="18"/>
  <c r="I399" i="18"/>
  <c r="G399" i="18"/>
  <c r="I398" i="18"/>
  <c r="G398" i="18"/>
  <c r="I397" i="18"/>
  <c r="G397" i="18"/>
  <c r="J397" i="18" s="1"/>
  <c r="I396" i="18"/>
  <c r="G396" i="18"/>
  <c r="I395" i="18"/>
  <c r="G395" i="18"/>
  <c r="I394" i="18"/>
  <c r="G394" i="18"/>
  <c r="I392" i="18"/>
  <c r="G392" i="18"/>
  <c r="I391" i="18"/>
  <c r="G391" i="18"/>
  <c r="I390" i="18"/>
  <c r="G390" i="18"/>
  <c r="I389" i="18"/>
  <c r="G389" i="18"/>
  <c r="I388" i="18"/>
  <c r="G388" i="18"/>
  <c r="I387" i="18"/>
  <c r="G387" i="18"/>
  <c r="I386" i="18"/>
  <c r="G386" i="18"/>
  <c r="I385" i="18"/>
  <c r="G385" i="18"/>
  <c r="I384" i="18"/>
  <c r="G384" i="18"/>
  <c r="I383" i="18"/>
  <c r="G383" i="18"/>
  <c r="I382" i="18"/>
  <c r="G382" i="18"/>
  <c r="I380" i="18"/>
  <c r="G380" i="18"/>
  <c r="J380" i="18" s="1"/>
  <c r="I379" i="18"/>
  <c r="G379" i="18"/>
  <c r="I378" i="18"/>
  <c r="G378" i="18"/>
  <c r="I377" i="18"/>
  <c r="G377" i="18"/>
  <c r="I376" i="18"/>
  <c r="G376" i="18"/>
  <c r="I375" i="18"/>
  <c r="G375" i="18"/>
  <c r="I374" i="18"/>
  <c r="G374" i="18"/>
  <c r="I373" i="18"/>
  <c r="G373" i="18"/>
  <c r="I372" i="18"/>
  <c r="G372" i="18"/>
  <c r="I371" i="18"/>
  <c r="G371" i="18"/>
  <c r="I370" i="18"/>
  <c r="G370" i="18"/>
  <c r="I369" i="18"/>
  <c r="G369" i="18"/>
  <c r="I368" i="18"/>
  <c r="G368" i="18"/>
  <c r="I367" i="18"/>
  <c r="G367" i="18"/>
  <c r="I366" i="18"/>
  <c r="G366" i="18"/>
  <c r="I365" i="18"/>
  <c r="G365" i="18"/>
  <c r="I364" i="18"/>
  <c r="G364" i="18"/>
  <c r="I363" i="18"/>
  <c r="G363" i="18"/>
  <c r="I362" i="18"/>
  <c r="G362" i="18"/>
  <c r="I361" i="18"/>
  <c r="G361" i="18"/>
  <c r="I360" i="18"/>
  <c r="G360" i="18"/>
  <c r="I359" i="18"/>
  <c r="G359" i="18"/>
  <c r="I358" i="18"/>
  <c r="G358" i="18"/>
  <c r="I357" i="18"/>
  <c r="G357" i="18"/>
  <c r="I355" i="18"/>
  <c r="G355" i="18"/>
  <c r="I354" i="18"/>
  <c r="G354" i="18"/>
  <c r="I353" i="18"/>
  <c r="G353" i="18"/>
  <c r="I351" i="18"/>
  <c r="G351" i="18"/>
  <c r="I350" i="18"/>
  <c r="G350" i="18"/>
  <c r="I349" i="18"/>
  <c r="G349" i="18"/>
  <c r="I348" i="18"/>
  <c r="G348" i="18"/>
  <c r="I347" i="18"/>
  <c r="G347" i="18"/>
  <c r="I346" i="18"/>
  <c r="G346" i="18"/>
  <c r="I345" i="18"/>
  <c r="G345" i="18"/>
  <c r="I344" i="18"/>
  <c r="G344" i="18"/>
  <c r="I342" i="18"/>
  <c r="G342" i="18"/>
  <c r="I341" i="18"/>
  <c r="G341" i="18"/>
  <c r="I340" i="18"/>
  <c r="G340" i="18"/>
  <c r="I339" i="18"/>
  <c r="G339" i="18"/>
  <c r="I338" i="18"/>
  <c r="G338" i="18"/>
  <c r="I337" i="18"/>
  <c r="G337" i="18"/>
  <c r="I336" i="18"/>
  <c r="G336" i="18"/>
  <c r="I335" i="18"/>
  <c r="G335" i="18"/>
  <c r="I334" i="18"/>
  <c r="G334" i="18"/>
  <c r="I333" i="18"/>
  <c r="G333" i="18"/>
  <c r="I332" i="18"/>
  <c r="G332" i="18"/>
  <c r="I331" i="18"/>
  <c r="G331" i="18"/>
  <c r="I330" i="18"/>
  <c r="G330" i="18"/>
  <c r="I328" i="18"/>
  <c r="G328" i="18"/>
  <c r="I327" i="18"/>
  <c r="G327" i="18"/>
  <c r="I326" i="18"/>
  <c r="G326" i="18"/>
  <c r="I325" i="18"/>
  <c r="G325" i="18"/>
  <c r="I324" i="18"/>
  <c r="G324" i="18"/>
  <c r="I323" i="18"/>
  <c r="G323" i="18"/>
  <c r="I322" i="18"/>
  <c r="G322" i="18"/>
  <c r="I321" i="18"/>
  <c r="G321" i="18"/>
  <c r="I320" i="18"/>
  <c r="G320" i="18"/>
  <c r="I319" i="18"/>
  <c r="G319" i="18"/>
  <c r="I318" i="18"/>
  <c r="G318" i="18"/>
  <c r="I317" i="18"/>
  <c r="G317" i="18"/>
  <c r="I315" i="18"/>
  <c r="G315" i="18"/>
  <c r="I314" i="18"/>
  <c r="G314" i="18"/>
  <c r="I313" i="18"/>
  <c r="G313" i="18"/>
  <c r="I312" i="18"/>
  <c r="G312" i="18"/>
  <c r="I310" i="18"/>
  <c r="G310" i="18"/>
  <c r="I309" i="18"/>
  <c r="G309" i="18"/>
  <c r="I308" i="18"/>
  <c r="G308" i="18"/>
  <c r="I307" i="18"/>
  <c r="G307" i="18"/>
  <c r="I306" i="18"/>
  <c r="G306" i="18"/>
  <c r="I305" i="18"/>
  <c r="G305" i="18"/>
  <c r="I304" i="18"/>
  <c r="G304" i="18"/>
  <c r="I303" i="18"/>
  <c r="G303" i="18"/>
  <c r="I299" i="18"/>
  <c r="G299" i="18"/>
  <c r="I298" i="18"/>
  <c r="G298" i="18"/>
  <c r="I297" i="18"/>
  <c r="G297" i="18"/>
  <c r="I296" i="18"/>
  <c r="G296" i="18"/>
  <c r="I294" i="18"/>
  <c r="G294" i="18"/>
  <c r="I293" i="18"/>
  <c r="G293" i="18"/>
  <c r="I292" i="18"/>
  <c r="G292" i="18"/>
  <c r="I291" i="18"/>
  <c r="G291" i="18"/>
  <c r="I289" i="18"/>
  <c r="G289" i="18"/>
  <c r="I288" i="18"/>
  <c r="G288" i="18"/>
  <c r="I287" i="18"/>
  <c r="G287" i="18"/>
  <c r="I286" i="18"/>
  <c r="G286" i="18"/>
  <c r="I284" i="18"/>
  <c r="G284" i="18"/>
  <c r="I283" i="18"/>
  <c r="G283" i="18"/>
  <c r="I282" i="18"/>
  <c r="G282" i="18"/>
  <c r="I281" i="18"/>
  <c r="G281" i="18"/>
  <c r="I279" i="18"/>
  <c r="G279" i="18"/>
  <c r="I278" i="18"/>
  <c r="G278" i="18"/>
  <c r="I277" i="18"/>
  <c r="G277" i="18"/>
  <c r="I275" i="18"/>
  <c r="G275" i="18"/>
  <c r="I274" i="18"/>
  <c r="G274" i="18"/>
  <c r="I273" i="18"/>
  <c r="G273" i="18"/>
  <c r="I271" i="18"/>
  <c r="G271" i="18"/>
  <c r="I270" i="18"/>
  <c r="G270" i="18"/>
  <c r="I269" i="18"/>
  <c r="G269" i="18"/>
  <c r="I266" i="18"/>
  <c r="G266" i="18"/>
  <c r="I265" i="18"/>
  <c r="G265" i="18"/>
  <c r="I264" i="18"/>
  <c r="G264" i="18"/>
  <c r="I262" i="18"/>
  <c r="G262" i="18"/>
  <c r="I261" i="18"/>
  <c r="G261" i="18"/>
  <c r="I260" i="18"/>
  <c r="G260" i="18"/>
  <c r="I258" i="18"/>
  <c r="G258" i="18"/>
  <c r="I257" i="18"/>
  <c r="G257" i="18"/>
  <c r="I256" i="18"/>
  <c r="G256" i="18"/>
  <c r="I248" i="18"/>
  <c r="G248" i="18"/>
  <c r="I247" i="18"/>
  <c r="G247" i="18"/>
  <c r="I246" i="18"/>
  <c r="G246" i="18"/>
  <c r="I245" i="18"/>
  <c r="G245" i="18"/>
  <c r="I244" i="18"/>
  <c r="G244" i="18"/>
  <c r="I243" i="18"/>
  <c r="G243" i="18"/>
  <c r="I242" i="18"/>
  <c r="F242" i="18"/>
  <c r="G242" i="18" s="1"/>
  <c r="I241" i="18"/>
  <c r="F241" i="18"/>
  <c r="G241" i="18" s="1"/>
  <c r="J241" i="18" s="1"/>
  <c r="I240" i="18"/>
  <c r="F240" i="18"/>
  <c r="G240" i="18" s="1"/>
  <c r="I239" i="18"/>
  <c r="F239" i="18"/>
  <c r="G239" i="18" s="1"/>
  <c r="I238" i="18"/>
  <c r="G238" i="18"/>
  <c r="I237" i="18"/>
  <c r="G237" i="18"/>
  <c r="I236" i="18"/>
  <c r="G236" i="18"/>
  <c r="I235" i="18"/>
  <c r="G235" i="18"/>
  <c r="I234" i="18"/>
  <c r="G234" i="18"/>
  <c r="I230" i="18"/>
  <c r="G230" i="18"/>
  <c r="I229" i="18"/>
  <c r="G229" i="18"/>
  <c r="I228" i="18"/>
  <c r="G228" i="18"/>
  <c r="I227" i="18"/>
  <c r="G227" i="18"/>
  <c r="I226" i="18"/>
  <c r="G226" i="18"/>
  <c r="I225" i="18"/>
  <c r="G225" i="18"/>
  <c r="I224" i="18"/>
  <c r="G224" i="18"/>
  <c r="I223" i="18"/>
  <c r="G223" i="18"/>
  <c r="I222" i="18"/>
  <c r="G222" i="18"/>
  <c r="J222" i="18" s="1"/>
  <c r="I221" i="18"/>
  <c r="G221" i="18"/>
  <c r="I220" i="18"/>
  <c r="G220" i="18"/>
  <c r="I219" i="18"/>
  <c r="G219" i="18"/>
  <c r="I218" i="18"/>
  <c r="G218" i="18"/>
  <c r="I217" i="18"/>
  <c r="G217" i="18"/>
  <c r="I216" i="18"/>
  <c r="G216" i="18"/>
  <c r="I215" i="18"/>
  <c r="G215" i="18"/>
  <c r="I214" i="18"/>
  <c r="G214" i="18"/>
  <c r="I213" i="18"/>
  <c r="G213" i="18"/>
  <c r="I212" i="18"/>
  <c r="G212" i="18"/>
  <c r="I211" i="18"/>
  <c r="G211" i="18"/>
  <c r="I210" i="18"/>
  <c r="G210" i="18"/>
  <c r="I209" i="18"/>
  <c r="G209" i="18"/>
  <c r="I207" i="18"/>
  <c r="G207" i="18"/>
  <c r="I206" i="18"/>
  <c r="G206" i="18"/>
  <c r="I205" i="18"/>
  <c r="G205" i="18"/>
  <c r="I204" i="18"/>
  <c r="G204" i="18"/>
  <c r="I203" i="18"/>
  <c r="G203" i="18"/>
  <c r="I202" i="18"/>
  <c r="G202" i="18"/>
  <c r="I201" i="18"/>
  <c r="G201" i="18"/>
  <c r="I200" i="18"/>
  <c r="G200" i="18"/>
  <c r="I199" i="18"/>
  <c r="G199" i="18"/>
  <c r="I198" i="18"/>
  <c r="G198" i="18"/>
  <c r="I197" i="18"/>
  <c r="G197" i="18"/>
  <c r="I196" i="18"/>
  <c r="G196" i="18"/>
  <c r="I194" i="18"/>
  <c r="G194" i="18"/>
  <c r="I193" i="18"/>
  <c r="G193" i="18"/>
  <c r="I192" i="18"/>
  <c r="G192" i="18"/>
  <c r="I191" i="18"/>
  <c r="G191" i="18"/>
  <c r="I190" i="18"/>
  <c r="G190" i="18"/>
  <c r="I189" i="18"/>
  <c r="G189" i="18"/>
  <c r="I188" i="18"/>
  <c r="G188" i="18"/>
  <c r="I187" i="18"/>
  <c r="G187" i="18"/>
  <c r="I186" i="18"/>
  <c r="G186" i="18"/>
  <c r="I185" i="18"/>
  <c r="G185" i="18"/>
  <c r="I184" i="18"/>
  <c r="G184" i="18"/>
  <c r="I183" i="18"/>
  <c r="G183" i="18"/>
  <c r="I182" i="18"/>
  <c r="G182" i="18"/>
  <c r="I181" i="18"/>
  <c r="G181" i="18"/>
  <c r="I180" i="18"/>
  <c r="G180" i="18"/>
  <c r="I179" i="18"/>
  <c r="G179" i="18"/>
  <c r="I177" i="18"/>
  <c r="G177" i="18"/>
  <c r="I176" i="18"/>
  <c r="G176" i="18"/>
  <c r="I175" i="18"/>
  <c r="G175" i="18"/>
  <c r="I174" i="18"/>
  <c r="G174" i="18"/>
  <c r="I173" i="18"/>
  <c r="G173" i="18"/>
  <c r="I172" i="18"/>
  <c r="G172" i="18"/>
  <c r="I171" i="18"/>
  <c r="G171" i="18"/>
  <c r="I170" i="18"/>
  <c r="G170" i="18"/>
  <c r="I169" i="18"/>
  <c r="G169" i="18"/>
  <c r="I168" i="18"/>
  <c r="G168" i="18"/>
  <c r="I167" i="18"/>
  <c r="G167" i="18"/>
  <c r="I166" i="18"/>
  <c r="G166" i="18"/>
  <c r="I165" i="18"/>
  <c r="G165" i="18"/>
  <c r="I164" i="18"/>
  <c r="G164" i="18"/>
  <c r="I163" i="18"/>
  <c r="G163" i="18"/>
  <c r="I161" i="18"/>
  <c r="G161" i="18"/>
  <c r="I160" i="18"/>
  <c r="G160" i="18"/>
  <c r="I159" i="18"/>
  <c r="G159" i="18"/>
  <c r="I158" i="18"/>
  <c r="G158" i="18"/>
  <c r="I157" i="18"/>
  <c r="G157" i="18"/>
  <c r="I156" i="18"/>
  <c r="G156" i="18"/>
  <c r="I155" i="18"/>
  <c r="G155" i="18"/>
  <c r="I154" i="18"/>
  <c r="G154" i="18"/>
  <c r="I153" i="18"/>
  <c r="G153" i="18"/>
  <c r="I152" i="18"/>
  <c r="G152" i="18"/>
  <c r="I151" i="18"/>
  <c r="G151" i="18"/>
  <c r="I150" i="18"/>
  <c r="G150" i="18"/>
  <c r="I149" i="18"/>
  <c r="G149" i="18"/>
  <c r="I148" i="18"/>
  <c r="G148" i="18"/>
  <c r="I147" i="18"/>
  <c r="G147" i="18"/>
  <c r="I146" i="18"/>
  <c r="G146" i="18"/>
  <c r="I145" i="18"/>
  <c r="G145" i="18"/>
  <c r="I143" i="18"/>
  <c r="G143" i="18"/>
  <c r="I142" i="18"/>
  <c r="G142" i="18"/>
  <c r="I141" i="18"/>
  <c r="G141" i="18"/>
  <c r="I140" i="18"/>
  <c r="G140" i="18"/>
  <c r="I139" i="18"/>
  <c r="G139" i="18"/>
  <c r="I138" i="18"/>
  <c r="G138" i="18"/>
  <c r="I137" i="18"/>
  <c r="G137" i="18"/>
  <c r="I136" i="18"/>
  <c r="G136" i="18"/>
  <c r="I135" i="18"/>
  <c r="G135" i="18"/>
  <c r="I134" i="18"/>
  <c r="G134" i="18"/>
  <c r="I133" i="18"/>
  <c r="G133" i="18"/>
  <c r="I132" i="18"/>
  <c r="G132" i="18"/>
  <c r="I131" i="18"/>
  <c r="G131" i="18"/>
  <c r="I129" i="18"/>
  <c r="G129" i="18"/>
  <c r="I128" i="18"/>
  <c r="G128" i="18"/>
  <c r="I127" i="18"/>
  <c r="G127" i="18"/>
  <c r="I126" i="18"/>
  <c r="G126" i="18"/>
  <c r="I125" i="18"/>
  <c r="G125" i="18"/>
  <c r="I124" i="18"/>
  <c r="G124" i="18"/>
  <c r="I123" i="18"/>
  <c r="G123" i="18"/>
  <c r="I122" i="18"/>
  <c r="G122" i="18"/>
  <c r="I121" i="18"/>
  <c r="G121" i="18"/>
  <c r="I120" i="18"/>
  <c r="G120" i="18"/>
  <c r="I119" i="18"/>
  <c r="G119" i="18"/>
  <c r="I118" i="18"/>
  <c r="G118" i="18"/>
  <c r="I117" i="18"/>
  <c r="G117" i="18"/>
  <c r="I116" i="18"/>
  <c r="G116" i="18"/>
  <c r="I115" i="18"/>
  <c r="G115" i="18"/>
  <c r="I113" i="18"/>
  <c r="G113" i="18"/>
  <c r="I112" i="18"/>
  <c r="G112" i="18"/>
  <c r="I111" i="18"/>
  <c r="G111" i="18"/>
  <c r="I110" i="18"/>
  <c r="G110" i="18"/>
  <c r="I109" i="18"/>
  <c r="G109" i="18"/>
  <c r="I108" i="18"/>
  <c r="G108" i="18"/>
  <c r="I107" i="18"/>
  <c r="G107" i="18"/>
  <c r="I106" i="18"/>
  <c r="G106" i="18"/>
  <c r="I105" i="18"/>
  <c r="G105" i="18"/>
  <c r="I104" i="18"/>
  <c r="G104" i="18"/>
  <c r="I103" i="18"/>
  <c r="G103" i="18"/>
  <c r="I102" i="18"/>
  <c r="G102" i="18"/>
  <c r="I101" i="18"/>
  <c r="G101" i="18"/>
  <c r="I100" i="18"/>
  <c r="G100" i="18"/>
  <c r="I99" i="18"/>
  <c r="G99" i="18"/>
  <c r="I98" i="18"/>
  <c r="G98" i="18"/>
  <c r="I97" i="18"/>
  <c r="G97" i="18"/>
  <c r="I96" i="18"/>
  <c r="G96" i="18"/>
  <c r="I95" i="18"/>
  <c r="G95" i="18"/>
  <c r="I94" i="18"/>
  <c r="G94" i="18"/>
  <c r="I93" i="18"/>
  <c r="G93" i="18"/>
  <c r="I92" i="18"/>
  <c r="G92" i="18"/>
  <c r="I91" i="18"/>
  <c r="F91" i="18"/>
  <c r="G91" i="18" s="1"/>
  <c r="I90" i="18"/>
  <c r="G90" i="18"/>
  <c r="I89" i="18"/>
  <c r="G89" i="18"/>
  <c r="I84" i="18"/>
  <c r="G84" i="18"/>
  <c r="I83" i="18"/>
  <c r="G83" i="18"/>
  <c r="I82" i="18"/>
  <c r="G82" i="18"/>
  <c r="I81" i="18"/>
  <c r="G81" i="18"/>
  <c r="I80" i="18"/>
  <c r="G80" i="18"/>
  <c r="I79" i="18"/>
  <c r="G79" i="18"/>
  <c r="I78" i="18"/>
  <c r="G78" i="18"/>
  <c r="I75" i="18"/>
  <c r="G75" i="18"/>
  <c r="I74" i="18"/>
  <c r="G74" i="18"/>
  <c r="I73" i="18"/>
  <c r="G73" i="18"/>
  <c r="I72" i="18"/>
  <c r="G72" i="18"/>
  <c r="I71" i="18"/>
  <c r="G71" i="18"/>
  <c r="I70" i="18"/>
  <c r="G70" i="18"/>
  <c r="I69" i="18"/>
  <c r="G69" i="18"/>
  <c r="I68" i="18"/>
  <c r="G68" i="18"/>
  <c r="I67" i="18"/>
  <c r="G67" i="18"/>
  <c r="I66" i="18"/>
  <c r="G66" i="18"/>
  <c r="I65" i="18"/>
  <c r="G65" i="18"/>
  <c r="I64" i="18"/>
  <c r="G64" i="18"/>
  <c r="I63" i="18"/>
  <c r="G63" i="18"/>
  <c r="I62" i="18"/>
  <c r="G62" i="18"/>
  <c r="I61" i="18"/>
  <c r="G61" i="18"/>
  <c r="I60" i="18"/>
  <c r="G60" i="18"/>
  <c r="I59" i="18"/>
  <c r="G59" i="18"/>
  <c r="I58" i="18"/>
  <c r="G58" i="18"/>
  <c r="I57" i="18"/>
  <c r="G57" i="18"/>
  <c r="I56" i="18"/>
  <c r="G56" i="18"/>
  <c r="I55" i="18"/>
  <c r="G55" i="18"/>
  <c r="I54" i="18"/>
  <c r="G54" i="18"/>
  <c r="I53" i="18"/>
  <c r="G53" i="18"/>
  <c r="I52" i="18"/>
  <c r="G52" i="18"/>
  <c r="I51" i="18"/>
  <c r="G51" i="18"/>
  <c r="I50" i="18"/>
  <c r="G50" i="18"/>
  <c r="I49" i="18"/>
  <c r="G49" i="18"/>
  <c r="I48" i="18"/>
  <c r="G48" i="18"/>
  <c r="I47" i="18"/>
  <c r="G47" i="18"/>
  <c r="I46" i="18"/>
  <c r="G46" i="18"/>
  <c r="I45" i="18"/>
  <c r="G45" i="18"/>
  <c r="I44" i="18"/>
  <c r="G44" i="18"/>
  <c r="I43" i="18"/>
  <c r="G43" i="18"/>
  <c r="I42" i="18"/>
  <c r="G42" i="18"/>
  <c r="I41" i="18"/>
  <c r="G41" i="18"/>
  <c r="I40" i="18"/>
  <c r="G40" i="18"/>
  <c r="I39" i="18"/>
  <c r="G39" i="18"/>
  <c r="I38" i="18"/>
  <c r="G38" i="18"/>
  <c r="I36" i="18"/>
  <c r="G36" i="18"/>
  <c r="I37" i="18"/>
  <c r="G37" i="18"/>
  <c r="I35" i="18"/>
  <c r="G35" i="18"/>
  <c r="I34" i="18"/>
  <c r="G34" i="18"/>
  <c r="I33" i="18"/>
  <c r="G33" i="18"/>
  <c r="I31" i="18"/>
  <c r="G31" i="18"/>
  <c r="I30" i="18"/>
  <c r="G30" i="18"/>
  <c r="J19" i="18"/>
  <c r="M33" i="17"/>
  <c r="K33" i="17"/>
  <c r="G33" i="17" s="1"/>
  <c r="K14" i="17"/>
  <c r="K11" i="17"/>
  <c r="BF190" i="12" l="1"/>
  <c r="BF288" i="12"/>
  <c r="BF320" i="12"/>
  <c r="BF345" i="12"/>
  <c r="BF462" i="12"/>
  <c r="BF468" i="12"/>
  <c r="BH468" i="12" s="1"/>
  <c r="BF474" i="12"/>
  <c r="BF703" i="12"/>
  <c r="BF754" i="12"/>
  <c r="BF711" i="12"/>
  <c r="BF185" i="12"/>
  <c r="BF186" i="12"/>
  <c r="BF192" i="12"/>
  <c r="BH192" i="12" s="1"/>
  <c r="BF284" i="12"/>
  <c r="BF291" i="12"/>
  <c r="BF341" i="12"/>
  <c r="BH341" i="12" s="1"/>
  <c r="BF457" i="12"/>
  <c r="BF464" i="12"/>
  <c r="BF470" i="12"/>
  <c r="BF515" i="12"/>
  <c r="BF714" i="12"/>
  <c r="AN318" i="12"/>
  <c r="AN729" i="12"/>
  <c r="BH286" i="12"/>
  <c r="AN711" i="12"/>
  <c r="AN703" i="12"/>
  <c r="AN289" i="12"/>
  <c r="AN747" i="12"/>
  <c r="J298" i="18"/>
  <c r="J457" i="18"/>
  <c r="J482" i="18"/>
  <c r="AN514" i="12"/>
  <c r="AN700" i="12"/>
  <c r="AN19" i="12"/>
  <c r="AN316" i="12"/>
  <c r="J1594" i="20"/>
  <c r="J1595" i="20" s="1"/>
  <c r="J346" i="18"/>
  <c r="J372" i="18"/>
  <c r="J398" i="18"/>
  <c r="J424" i="18"/>
  <c r="J449" i="18"/>
  <c r="J475" i="18"/>
  <c r="J500" i="18"/>
  <c r="AN751" i="12"/>
  <c r="AN712" i="12"/>
  <c r="AN730" i="12"/>
  <c r="AN714" i="12"/>
  <c r="AN704" i="12"/>
  <c r="BH469" i="12"/>
  <c r="AN734" i="12"/>
  <c r="BC746" i="12"/>
  <c r="BF746" i="12" s="1"/>
  <c r="BE738" i="12"/>
  <c r="BF738" i="12" s="1"/>
  <c r="BC750" i="12"/>
  <c r="BF750" i="12" s="1"/>
  <c r="AN18" i="12"/>
  <c r="BC752" i="12"/>
  <c r="BF752" i="12" s="1"/>
  <c r="AN518" i="12"/>
  <c r="BE754" i="12"/>
  <c r="BC755" i="12"/>
  <c r="BF755" i="12" s="1"/>
  <c r="AN539" i="12"/>
  <c r="J350" i="18"/>
  <c r="J428" i="18"/>
  <c r="J436" i="18"/>
  <c r="J504" i="18"/>
  <c r="AN725" i="12"/>
  <c r="AN735" i="12"/>
  <c r="BH320" i="12"/>
  <c r="BE700" i="12"/>
  <c r="BF700" i="12" s="1"/>
  <c r="BE704" i="12"/>
  <c r="BF704" i="12" s="1"/>
  <c r="BC701" i="12"/>
  <c r="BF701" i="12" s="1"/>
  <c r="BC705" i="12"/>
  <c r="BF705" i="12" s="1"/>
  <c r="AN699" i="12"/>
  <c r="BH287" i="12"/>
  <c r="BH467" i="12"/>
  <c r="BC706" i="12"/>
  <c r="BF706" i="12" s="1"/>
  <c r="BE703" i="12"/>
  <c r="AN728" i="12"/>
  <c r="BE711" i="12"/>
  <c r="BE748" i="12"/>
  <c r="BC748" i="12"/>
  <c r="BE732" i="12"/>
  <c r="BC732" i="12"/>
  <c r="BF732" i="12" s="1"/>
  <c r="BE716" i="12"/>
  <c r="BC716" i="12"/>
  <c r="BF716" i="12" s="1"/>
  <c r="BC745" i="12"/>
  <c r="BE745" i="12"/>
  <c r="BC729" i="12"/>
  <c r="BF729" i="12" s="1"/>
  <c r="BE729" i="12"/>
  <c r="BE712" i="12"/>
  <c r="BC712" i="12"/>
  <c r="BF712" i="12" s="1"/>
  <c r="BE728" i="12"/>
  <c r="BC728" i="12"/>
  <c r="BE691" i="12"/>
  <c r="BC691" i="12"/>
  <c r="BF691" i="12" s="1"/>
  <c r="BE727" i="12"/>
  <c r="BC727" i="12"/>
  <c r="AN705" i="12"/>
  <c r="G707" i="12"/>
  <c r="BE747" i="12"/>
  <c r="BC747" i="12"/>
  <c r="AN727" i="12"/>
  <c r="BE713" i="12"/>
  <c r="BC713" i="12"/>
  <c r="BF713" i="12" s="1"/>
  <c r="BC739" i="12"/>
  <c r="BF739" i="12" s="1"/>
  <c r="AN515" i="12"/>
  <c r="BH285" i="12"/>
  <c r="G741" i="12"/>
  <c r="J226" i="18"/>
  <c r="J245" i="18"/>
  <c r="J402" i="18"/>
  <c r="J444" i="18"/>
  <c r="J452" i="18"/>
  <c r="J470" i="18"/>
  <c r="J486" i="18"/>
  <c r="J521" i="18"/>
  <c r="BH345" i="12"/>
  <c r="BC730" i="12"/>
  <c r="BF730" i="12" s="1"/>
  <c r="AN713" i="12"/>
  <c r="AN731" i="12"/>
  <c r="AN702" i="12"/>
  <c r="BE486" i="12"/>
  <c r="BC486" i="12"/>
  <c r="BF486" i="12" s="1"/>
  <c r="BC722" i="12"/>
  <c r="BF722" i="12" s="1"/>
  <c r="BE722" i="12"/>
  <c r="BH464" i="12"/>
  <c r="BH472" i="12"/>
  <c r="BE690" i="12"/>
  <c r="BF690" i="12" s="1"/>
  <c r="BC715" i="12"/>
  <c r="BF715" i="12" s="1"/>
  <c r="BE723" i="12"/>
  <c r="BF723" i="12" s="1"/>
  <c r="BE721" i="12"/>
  <c r="BC721" i="12"/>
  <c r="BF721" i="12" s="1"/>
  <c r="BC724" i="12"/>
  <c r="BF724" i="12" s="1"/>
  <c r="BC731" i="12"/>
  <c r="BF731" i="12" s="1"/>
  <c r="BE720" i="12"/>
  <c r="BC720" i="12"/>
  <c r="BF720" i="12" s="1"/>
  <c r="AN291" i="12"/>
  <c r="AN697" i="12"/>
  <c r="AN732" i="12"/>
  <c r="BE699" i="12"/>
  <c r="BC699" i="12"/>
  <c r="BE751" i="12"/>
  <c r="BC751" i="12"/>
  <c r="BF751" i="12" s="1"/>
  <c r="BE735" i="12"/>
  <c r="BC735" i="12"/>
  <c r="BF735" i="12" s="1"/>
  <c r="BE719" i="12"/>
  <c r="BC719" i="12"/>
  <c r="BF719" i="12" s="1"/>
  <c r="BE736" i="12"/>
  <c r="BF736" i="12" s="1"/>
  <c r="BC725" i="12"/>
  <c r="BF725" i="12" s="1"/>
  <c r="AN698" i="12"/>
  <c r="AN715" i="12"/>
  <c r="BE697" i="12"/>
  <c r="BC697" i="12"/>
  <c r="BE749" i="12"/>
  <c r="BC749" i="12"/>
  <c r="BF749" i="12" s="1"/>
  <c r="BE717" i="12"/>
  <c r="BC717" i="12"/>
  <c r="BF717" i="12" s="1"/>
  <c r="BE737" i="12"/>
  <c r="BH473" i="12"/>
  <c r="BC734" i="12"/>
  <c r="BF734" i="12" s="1"/>
  <c r="BC698" i="12"/>
  <c r="BF698" i="12" s="1"/>
  <c r="BC718" i="12"/>
  <c r="BF718" i="12" s="1"/>
  <c r="BH282" i="12"/>
  <c r="I33" i="17"/>
  <c r="J94" i="18"/>
  <c r="J106" i="18"/>
  <c r="J132" i="18"/>
  <c r="J145" i="18"/>
  <c r="J149" i="18"/>
  <c r="J157" i="18"/>
  <c r="J161" i="18"/>
  <c r="J170" i="18"/>
  <c r="J174" i="18"/>
  <c r="J229" i="18"/>
  <c r="J277" i="18"/>
  <c r="J287" i="18"/>
  <c r="J410" i="18"/>
  <c r="J327" i="18"/>
  <c r="J332" i="18"/>
  <c r="J557" i="18"/>
  <c r="J575" i="18"/>
  <c r="J601" i="18"/>
  <c r="J605" i="18"/>
  <c r="J487" i="18"/>
  <c r="J371" i="18"/>
  <c r="J517" i="18"/>
  <c r="J333" i="18"/>
  <c r="J93" i="18"/>
  <c r="J97" i="18"/>
  <c r="J118" i="18"/>
  <c r="J131" i="18"/>
  <c r="J135" i="18"/>
  <c r="J156" i="18"/>
  <c r="J160" i="18"/>
  <c r="J169" i="18"/>
  <c r="J173" i="18"/>
  <c r="J186" i="18"/>
  <c r="J194" i="18"/>
  <c r="J199" i="18"/>
  <c r="J228" i="18"/>
  <c r="J281" i="18"/>
  <c r="J307" i="18"/>
  <c r="J330" i="18"/>
  <c r="J334" i="18"/>
  <c r="J530" i="18"/>
  <c r="J308" i="18"/>
  <c r="J37" i="18"/>
  <c r="J338" i="18"/>
  <c r="J357" i="18"/>
  <c r="J382" i="18"/>
  <c r="J390" i="18"/>
  <c r="J404" i="18"/>
  <c r="J416" i="18"/>
  <c r="J421" i="18"/>
  <c r="J425" i="18"/>
  <c r="J256" i="18"/>
  <c r="J44" i="18"/>
  <c r="J109" i="18"/>
  <c r="J292" i="18"/>
  <c r="J589" i="18"/>
  <c r="J264" i="18"/>
  <c r="J74" i="18"/>
  <c r="J80" i="18"/>
  <c r="J92" i="18"/>
  <c r="J117" i="18"/>
  <c r="J125" i="18"/>
  <c r="J138" i="18"/>
  <c r="J142" i="18"/>
  <c r="J151" i="18"/>
  <c r="J164" i="18"/>
  <c r="J168" i="18"/>
  <c r="J176" i="18"/>
  <c r="J193" i="18"/>
  <c r="J202" i="18"/>
  <c r="J206" i="18"/>
  <c r="J215" i="18"/>
  <c r="J246" i="18"/>
  <c r="J269" i="18"/>
  <c r="J279" i="18"/>
  <c r="J294" i="18"/>
  <c r="J339" i="18"/>
  <c r="J344" i="18"/>
  <c r="J358" i="18"/>
  <c r="J362" i="18"/>
  <c r="J383" i="18"/>
  <c r="J438" i="18"/>
  <c r="J443" i="18"/>
  <c r="J469" i="18"/>
  <c r="J539" i="18"/>
  <c r="J548" i="18"/>
  <c r="J610" i="18"/>
  <c r="J614" i="18"/>
  <c r="J618" i="18"/>
  <c r="J626" i="18"/>
  <c r="J631" i="18"/>
  <c r="J635" i="18"/>
  <c r="J643" i="18"/>
  <c r="J647" i="18"/>
  <c r="J660" i="18"/>
  <c r="J666" i="18"/>
  <c r="J671" i="18"/>
  <c r="J680" i="18"/>
  <c r="J685" i="18"/>
  <c r="J492" i="18"/>
  <c r="J499" i="18"/>
  <c r="J413" i="18"/>
  <c r="J506" i="18"/>
  <c r="J291" i="18"/>
  <c r="J261" i="18"/>
  <c r="J494" i="18"/>
  <c r="J278" i="18"/>
  <c r="J110" i="18"/>
  <c r="J526" i="18"/>
  <c r="J207" i="18"/>
  <c r="J38" i="18"/>
  <c r="J182" i="18"/>
  <c r="J36" i="18"/>
  <c r="J62" i="18"/>
  <c r="J375" i="18"/>
  <c r="J595" i="18"/>
  <c r="J599" i="18"/>
  <c r="J603" i="18"/>
  <c r="J612" i="18"/>
  <c r="J637" i="18"/>
  <c r="J641" i="18"/>
  <c r="J652" i="18"/>
  <c r="J658" i="18"/>
  <c r="J662" i="18"/>
  <c r="J673" i="18"/>
  <c r="J692" i="18"/>
  <c r="J697" i="18"/>
  <c r="J707" i="18"/>
  <c r="J774" i="18"/>
  <c r="J791" i="18"/>
  <c r="J795" i="18"/>
  <c r="J803" i="18"/>
  <c r="J808" i="18"/>
  <c r="J825" i="18"/>
  <c r="J829" i="18"/>
  <c r="J833" i="18"/>
  <c r="J55" i="18"/>
  <c r="J81" i="18"/>
  <c r="J243" i="18"/>
  <c r="J183" i="18"/>
  <c r="J417" i="18"/>
  <c r="J441" i="18"/>
  <c r="J450" i="18"/>
  <c r="J463" i="18"/>
  <c r="J467" i="18"/>
  <c r="J56" i="18"/>
  <c r="J349" i="18"/>
  <c r="J511" i="18"/>
  <c r="J30" i="18"/>
  <c r="J216" i="18"/>
  <c r="J187" i="18"/>
  <c r="J485" i="18"/>
  <c r="J305" i="18"/>
  <c r="J299" i="18"/>
  <c r="J766" i="18"/>
  <c r="J122" i="18"/>
  <c r="J570" i="18"/>
  <c r="J574" i="18"/>
  <c r="J584" i="18"/>
  <c r="J596" i="18"/>
  <c r="J600" i="18"/>
  <c r="J608" i="18"/>
  <c r="J613" i="18"/>
  <c r="J617" i="18"/>
  <c r="J625" i="18"/>
  <c r="J638" i="18"/>
  <c r="J653" i="18"/>
  <c r="J659" i="18"/>
  <c r="J670" i="18"/>
  <c r="J674" i="18"/>
  <c r="J684" i="18"/>
  <c r="J693" i="18"/>
  <c r="J698" i="18"/>
  <c r="J703" i="18"/>
  <c r="J712" i="18"/>
  <c r="J717" i="18"/>
  <c r="J722" i="18"/>
  <c r="J731" i="18"/>
  <c r="J735" i="18"/>
  <c r="J739" i="18"/>
  <c r="J747" i="18"/>
  <c r="J767" i="18"/>
  <c r="J209" i="18"/>
  <c r="J540" i="18"/>
  <c r="J544" i="18"/>
  <c r="J760" i="18"/>
  <c r="J553" i="18"/>
  <c r="J558" i="18"/>
  <c r="J563" i="18"/>
  <c r="J576" i="18"/>
  <c r="J590" i="18"/>
  <c r="J606" i="18"/>
  <c r="J619" i="18"/>
  <c r="J623" i="18"/>
  <c r="J632" i="18"/>
  <c r="J648" i="18"/>
  <c r="J379" i="18"/>
  <c r="J582" i="18"/>
  <c r="J636" i="18"/>
  <c r="J545" i="18"/>
  <c r="J761" i="18"/>
  <c r="J711" i="18"/>
  <c r="J721" i="18"/>
  <c r="J730" i="18"/>
  <c r="J841" i="18"/>
  <c r="J514" i="18"/>
  <c r="J533" i="18"/>
  <c r="J551" i="18"/>
  <c r="J762" i="18"/>
  <c r="J792" i="18"/>
  <c r="J796" i="18"/>
  <c r="J800" i="18"/>
  <c r="J805" i="18"/>
  <c r="J200" i="18"/>
  <c r="J704" i="18"/>
  <c r="J713" i="18"/>
  <c r="J718" i="18"/>
  <c r="J740" i="18"/>
  <c r="J785" i="18"/>
  <c r="J789" i="18"/>
  <c r="J797" i="18"/>
  <c r="J810" i="18"/>
  <c r="J827" i="18"/>
  <c r="J831" i="18"/>
  <c r="J839" i="18"/>
  <c r="J844" i="18"/>
  <c r="J73" i="18"/>
  <c r="J79" i="18"/>
  <c r="J667" i="18"/>
  <c r="J686" i="18"/>
  <c r="J691" i="18"/>
  <c r="J696" i="18"/>
  <c r="J700" i="18"/>
  <c r="J741" i="18"/>
  <c r="J769" i="18"/>
  <c r="J773" i="18"/>
  <c r="J816" i="18"/>
  <c r="J836" i="18"/>
  <c r="J480" i="18"/>
  <c r="BH342" i="12"/>
  <c r="J704" i="12"/>
  <c r="J823" i="18"/>
  <c r="J744" i="18"/>
  <c r="J597" i="18"/>
  <c r="J537" i="18"/>
  <c r="J543" i="18"/>
  <c r="J550" i="18"/>
  <c r="J522" i="18"/>
  <c r="J490" i="18"/>
  <c r="J471" i="18"/>
  <c r="J453" i="18"/>
  <c r="J420" i="18"/>
  <c r="J418" i="18"/>
  <c r="J399" i="18"/>
  <c r="J355" i="18"/>
  <c r="J257" i="18"/>
  <c r="J265" i="18"/>
  <c r="J274" i="18"/>
  <c r="J244" i="18"/>
  <c r="J223" i="18"/>
  <c r="J217" i="18"/>
  <c r="J211" i="18"/>
  <c r="J204" i="18"/>
  <c r="J198" i="18"/>
  <c r="J185" i="18"/>
  <c r="J179" i="18"/>
  <c r="J113" i="18"/>
  <c r="J126" i="18"/>
  <c r="J139" i="18"/>
  <c r="J165" i="18"/>
  <c r="J90" i="18"/>
  <c r="J102" i="18"/>
  <c r="J121" i="18"/>
  <c r="J127" i="18"/>
  <c r="J134" i="18"/>
  <c r="J140" i="18"/>
  <c r="J147" i="18"/>
  <c r="J153" i="18"/>
  <c r="J172" i="18"/>
  <c r="J42" i="18"/>
  <c r="J48" i="18"/>
  <c r="J105" i="18"/>
  <c r="J34" i="18"/>
  <c r="J46" i="18"/>
  <c r="J598" i="18"/>
  <c r="J587" i="18"/>
  <c r="J593" i="18"/>
  <c r="J323" i="18"/>
  <c r="J289" i="18"/>
  <c r="J234" i="18"/>
  <c r="J552" i="18"/>
  <c r="J559" i="18"/>
  <c r="J571" i="18"/>
  <c r="J579" i="18"/>
  <c r="J585" i="18"/>
  <c r="J591" i="18"/>
  <c r="J634" i="18"/>
  <c r="J657" i="18"/>
  <c r="J672" i="18"/>
  <c r="J679" i="18"/>
  <c r="J793" i="18"/>
  <c r="J799" i="18"/>
  <c r="J806" i="18"/>
  <c r="J813" i="18"/>
  <c r="J828" i="18"/>
  <c r="J728" i="18"/>
  <c r="J807" i="18"/>
  <c r="J835" i="18"/>
  <c r="J214" i="18"/>
  <c r="J196" i="18"/>
  <c r="J439" i="18"/>
  <c r="J729" i="18"/>
  <c r="J286" i="18"/>
  <c r="J583" i="18"/>
  <c r="J790" i="18"/>
  <c r="J171" i="18"/>
  <c r="J184" i="18"/>
  <c r="J197" i="18"/>
  <c r="J203" i="18"/>
  <c r="J271" i="18"/>
  <c r="J802" i="18"/>
  <c r="J748" i="18"/>
  <c r="J166" i="18"/>
  <c r="J719" i="18"/>
  <c r="J57" i="18"/>
  <c r="J687" i="18"/>
  <c r="J708" i="18"/>
  <c r="J743" i="18"/>
  <c r="J52" i="18"/>
  <c r="J58" i="18"/>
  <c r="J64" i="18"/>
  <c r="J70" i="18"/>
  <c r="J83" i="18"/>
  <c r="J98" i="18"/>
  <c r="J104" i="18"/>
  <c r="J167" i="18"/>
  <c r="J212" i="18"/>
  <c r="J224" i="18"/>
  <c r="J230" i="18"/>
  <c r="J282" i="18"/>
  <c r="J317" i="18"/>
  <c r="J360" i="18"/>
  <c r="J391" i="18"/>
  <c r="J513" i="18"/>
  <c r="J555" i="18"/>
  <c r="J560" i="18"/>
  <c r="J580" i="18"/>
  <c r="J586" i="18"/>
  <c r="J615" i="18"/>
  <c r="J621" i="18"/>
  <c r="J627" i="18"/>
  <c r="J639" i="18"/>
  <c r="J645" i="18"/>
  <c r="J675" i="18"/>
  <c r="J688" i="18"/>
  <c r="J709" i="18"/>
  <c r="J751" i="18"/>
  <c r="J111" i="18"/>
  <c r="J319" i="18"/>
  <c r="J284" i="18"/>
  <c r="J119" i="18"/>
  <c r="J190" i="18"/>
  <c r="J50" i="18"/>
  <c r="J750" i="18"/>
  <c r="J35" i="18"/>
  <c r="J41" i="18"/>
  <c r="J47" i="18"/>
  <c r="J71" i="18"/>
  <c r="J213" i="18"/>
  <c r="J219" i="18"/>
  <c r="J225" i="18"/>
  <c r="J283" i="18"/>
  <c r="J306" i="18"/>
  <c r="J312" i="18"/>
  <c r="J556" i="18"/>
  <c r="J562" i="18"/>
  <c r="J581" i="18"/>
  <c r="J622" i="18"/>
  <c r="J629" i="18"/>
  <c r="J640" i="18"/>
  <c r="J654" i="18"/>
  <c r="J661" i="18"/>
  <c r="J710" i="18"/>
  <c r="J733" i="18"/>
  <c r="J745" i="18"/>
  <c r="J765" i="18"/>
  <c r="J771" i="18"/>
  <c r="J788" i="18"/>
  <c r="J749" i="18"/>
  <c r="J705" i="12"/>
  <c r="J210" i="18"/>
  <c r="J466" i="18"/>
  <c r="J479" i="18"/>
  <c r="J594" i="18"/>
  <c r="J840" i="18"/>
  <c r="J435" i="18"/>
  <c r="J180" i="18"/>
  <c r="J192" i="18"/>
  <c r="J830" i="18"/>
  <c r="J181" i="18"/>
  <c r="J809" i="18"/>
  <c r="J143" i="18"/>
  <c r="J150" i="18"/>
  <c r="J412" i="18"/>
  <c r="J163" i="18"/>
  <c r="J374" i="18"/>
  <c r="J826" i="18"/>
  <c r="J91" i="18"/>
  <c r="J107" i="18"/>
  <c r="J786" i="18"/>
  <c r="J45" i="18"/>
  <c r="J51" i="18"/>
  <c r="J69" i="18"/>
  <c r="J82" i="18"/>
  <c r="J108" i="18"/>
  <c r="J115" i="18"/>
  <c r="J120" i="18"/>
  <c r="J133" i="18"/>
  <c r="J320" i="18"/>
  <c r="J616" i="18"/>
  <c r="J770" i="18"/>
  <c r="J787" i="18"/>
  <c r="I819" i="18"/>
  <c r="J798" i="18"/>
  <c r="J40" i="18"/>
  <c r="J75" i="18"/>
  <c r="J236" i="18"/>
  <c r="J242" i="18"/>
  <c r="J293" i="18"/>
  <c r="J303" i="18"/>
  <c r="J326" i="18"/>
  <c r="J503" i="18"/>
  <c r="J510" i="18"/>
  <c r="J516" i="18"/>
  <c r="J523" i="18"/>
  <c r="J604" i="18"/>
  <c r="I249" i="18"/>
  <c r="J53" i="18"/>
  <c r="J65" i="18"/>
  <c r="J84" i="18"/>
  <c r="J99" i="18"/>
  <c r="J128" i="18"/>
  <c r="J158" i="18"/>
  <c r="J189" i="18"/>
  <c r="J359" i="18"/>
  <c r="J395" i="18"/>
  <c r="J432" i="18"/>
  <c r="J518" i="18"/>
  <c r="J732" i="18"/>
  <c r="J752" i="18"/>
  <c r="J31" i="18"/>
  <c r="J43" i="18"/>
  <c r="J54" i="18"/>
  <c r="J60" i="18"/>
  <c r="J66" i="18"/>
  <c r="J72" i="18"/>
  <c r="J89" i="18"/>
  <c r="J100" i="18"/>
  <c r="J123" i="18"/>
  <c r="J129" i="18"/>
  <c r="J136" i="18"/>
  <c r="J141" i="18"/>
  <c r="J148" i="18"/>
  <c r="J159" i="18"/>
  <c r="J177" i="18"/>
  <c r="J201" i="18"/>
  <c r="J240" i="18"/>
  <c r="J266" i="18"/>
  <c r="J275" i="18"/>
  <c r="J297" i="18"/>
  <c r="J328" i="18"/>
  <c r="J335" i="18"/>
  <c r="J347" i="18"/>
  <c r="J353" i="18"/>
  <c r="J365" i="18"/>
  <c r="J377" i="18"/>
  <c r="J403" i="18"/>
  <c r="J409" i="18"/>
  <c r="J415" i="18"/>
  <c r="J427" i="18"/>
  <c r="J433" i="18"/>
  <c r="J489" i="18"/>
  <c r="J495" i="18"/>
  <c r="J519" i="18"/>
  <c r="J547" i="18"/>
  <c r="J592" i="18"/>
  <c r="J602" i="18"/>
  <c r="J607" i="18"/>
  <c r="J624" i="18"/>
  <c r="J630" i="18"/>
  <c r="J646" i="18"/>
  <c r="J699" i="18"/>
  <c r="J738" i="18"/>
  <c r="J756" i="18"/>
  <c r="J768" i="18"/>
  <c r="J838" i="18"/>
  <c r="J454" i="18"/>
  <c r="J538" i="18"/>
  <c r="J817" i="18"/>
  <c r="J146" i="18"/>
  <c r="J175" i="18"/>
  <c r="J188" i="18"/>
  <c r="J736" i="18"/>
  <c r="J812" i="18"/>
  <c r="J116" i="18"/>
  <c r="J322" i="18"/>
  <c r="J456" i="18"/>
  <c r="J532" i="18"/>
  <c r="J665" i="18"/>
  <c r="J837" i="18"/>
  <c r="J154" i="18"/>
  <c r="J384" i="18"/>
  <c r="J422" i="18"/>
  <c r="J507" i="18"/>
  <c r="J541" i="18"/>
  <c r="J834" i="18"/>
  <c r="J103" i="18"/>
  <c r="J205" i="18"/>
  <c r="J474" i="18"/>
  <c r="J572" i="18"/>
  <c r="J715" i="18"/>
  <c r="J152" i="18"/>
  <c r="J273" i="18"/>
  <c r="J304" i="18"/>
  <c r="J394" i="18"/>
  <c r="J644" i="18"/>
  <c r="J678" i="18"/>
  <c r="J218" i="18"/>
  <c r="J288" i="18"/>
  <c r="J364" i="18"/>
  <c r="J462" i="18"/>
  <c r="J772" i="18"/>
  <c r="J794" i="18"/>
  <c r="J822" i="18"/>
  <c r="J832" i="18"/>
  <c r="J842" i="18"/>
  <c r="J49" i="18"/>
  <c r="J95" i="18"/>
  <c r="J33" i="18"/>
  <c r="J39" i="18"/>
  <c r="J61" i="18"/>
  <c r="J96" i="18"/>
  <c r="J101" i="18"/>
  <c r="J112" i="18"/>
  <c r="J124" i="18"/>
  <c r="J137" i="18"/>
  <c r="J155" i="18"/>
  <c r="J191" i="18"/>
  <c r="J221" i="18"/>
  <c r="J235" i="18"/>
  <c r="J247" i="18"/>
  <c r="J260" i="18"/>
  <c r="J331" i="18"/>
  <c r="J354" i="18"/>
  <c r="J361" i="18"/>
  <c r="J378" i="18"/>
  <c r="J385" i="18"/>
  <c r="J423" i="18"/>
  <c r="J440" i="18"/>
  <c r="J465" i="18"/>
  <c r="J472" i="18"/>
  <c r="J508" i="18"/>
  <c r="J527" i="18"/>
  <c r="J536" i="18"/>
  <c r="J542" i="18"/>
  <c r="J549" i="18"/>
  <c r="J588" i="18"/>
  <c r="J620" i="18"/>
  <c r="J642" i="18"/>
  <c r="J681" i="18"/>
  <c r="J734" i="18"/>
  <c r="J764" i="18"/>
  <c r="J824" i="18"/>
  <c r="J845" i="18"/>
  <c r="I847" i="18"/>
  <c r="I565" i="18"/>
  <c r="J573" i="18"/>
  <c r="G753" i="18"/>
  <c r="J746" i="18"/>
  <c r="G819" i="18"/>
  <c r="I753" i="18"/>
  <c r="G249" i="18"/>
  <c r="G847" i="18"/>
  <c r="G565" i="18"/>
  <c r="J227" i="18"/>
  <c r="J262" i="18"/>
  <c r="J524" i="18"/>
  <c r="G725" i="18"/>
  <c r="J569" i="18"/>
  <c r="J633" i="18"/>
  <c r="J737" i="18"/>
  <c r="J742" i="18"/>
  <c r="J801" i="18"/>
  <c r="J814" i="18"/>
  <c r="J716" i="18"/>
  <c r="J63" i="18"/>
  <c r="J239" i="18"/>
  <c r="J248" i="18"/>
  <c r="J491" i="18"/>
  <c r="J59" i="18"/>
  <c r="J296" i="18"/>
  <c r="J400" i="18"/>
  <c r="J611" i="18"/>
  <c r="J78" i="18"/>
  <c r="J270" i="18"/>
  <c r="J325" i="18"/>
  <c r="J535" i="18"/>
  <c r="I725" i="18"/>
  <c r="J68" i="18"/>
  <c r="J258" i="18"/>
  <c r="J405" i="18"/>
  <c r="J529" i="18"/>
  <c r="K34" i="17"/>
  <c r="K35" i="17"/>
  <c r="BF697" i="12" l="1"/>
  <c r="BF699" i="12"/>
  <c r="BF728" i="12"/>
  <c r="BF748" i="12"/>
  <c r="BF745" i="12"/>
  <c r="BF727" i="12"/>
  <c r="BF741" i="12"/>
  <c r="BF747" i="12"/>
  <c r="BG704" i="12"/>
  <c r="K1594" i="20"/>
  <c r="BE757" i="12"/>
  <c r="BH704" i="12"/>
  <c r="BC757" i="12"/>
  <c r="BE741" i="12"/>
  <c r="BC741" i="12"/>
  <c r="BH486" i="12"/>
  <c r="BC707" i="12"/>
  <c r="BE707" i="12"/>
  <c r="BG705" i="12"/>
  <c r="BH705" i="12" s="1"/>
  <c r="J753" i="18"/>
  <c r="J565" i="18"/>
  <c r="J249" i="18"/>
  <c r="J847" i="18"/>
  <c r="J819" i="18"/>
  <c r="J725" i="18"/>
  <c r="I851" i="18"/>
  <c r="I852" i="18" s="1"/>
  <c r="G851" i="18"/>
  <c r="G852" i="18" s="1"/>
  <c r="K36" i="17"/>
  <c r="K37" i="17" s="1"/>
  <c r="I35" i="17"/>
  <c r="G35" i="17"/>
  <c r="BF707" i="12" l="1"/>
  <c r="BF757" i="12"/>
  <c r="J851" i="18"/>
  <c r="K38" i="17"/>
  <c r="K39" i="17" s="1"/>
  <c r="K40" i="17" s="1"/>
  <c r="AN833" i="25" l="1"/>
  <c r="AN835" i="25" s="1"/>
  <c r="AN834" i="25"/>
  <c r="AN837" i="25" s="1"/>
  <c r="J852" i="18"/>
  <c r="R33" i="19"/>
  <c r="K851" i="18"/>
  <c r="M851" i="18" s="1"/>
  <c r="I38" i="17"/>
  <c r="G38" i="17"/>
  <c r="K33" i="19" l="1"/>
  <c r="K34" i="19" l="1"/>
  <c r="K39" i="19"/>
  <c r="K40" i="19" l="1"/>
  <c r="K41" i="19" s="1"/>
  <c r="E1301" i="15"/>
  <c r="E1104" i="16"/>
  <c r="E895" i="16"/>
  <c r="I895" i="16" s="1"/>
  <c r="I1591" i="16"/>
  <c r="G1591" i="16"/>
  <c r="I1590" i="16"/>
  <c r="G1590" i="16"/>
  <c r="I1588" i="16"/>
  <c r="G1588" i="16"/>
  <c r="J1588" i="16" s="1"/>
  <c r="I1587" i="16"/>
  <c r="G1587" i="16"/>
  <c r="I1586" i="16"/>
  <c r="G1586" i="16"/>
  <c r="I1585" i="16"/>
  <c r="G1585" i="16"/>
  <c r="I1584" i="16"/>
  <c r="G1584" i="16"/>
  <c r="J1584" i="16" s="1"/>
  <c r="I1583" i="16"/>
  <c r="G1583" i="16"/>
  <c r="I1582" i="16"/>
  <c r="G1582" i="16"/>
  <c r="I1581" i="16"/>
  <c r="G1581" i="16"/>
  <c r="I1580" i="16"/>
  <c r="G1580" i="16"/>
  <c r="I1579" i="16"/>
  <c r="G1579" i="16"/>
  <c r="I1578" i="16"/>
  <c r="G1578" i="16"/>
  <c r="I1577" i="16"/>
  <c r="G1577" i="16"/>
  <c r="I1576" i="16"/>
  <c r="G1576" i="16"/>
  <c r="J1576" i="16" s="1"/>
  <c r="I1575" i="16"/>
  <c r="G1575" i="16"/>
  <c r="I1574" i="16"/>
  <c r="G1574" i="16"/>
  <c r="I1573" i="16"/>
  <c r="G1573" i="16"/>
  <c r="I1572" i="16"/>
  <c r="G1572" i="16"/>
  <c r="I1571" i="16"/>
  <c r="G1571" i="16"/>
  <c r="I1570" i="16"/>
  <c r="G1570" i="16"/>
  <c r="I1564" i="16"/>
  <c r="G1564" i="16"/>
  <c r="I1563" i="16"/>
  <c r="G1563" i="16"/>
  <c r="I1562" i="16"/>
  <c r="G1562" i="16"/>
  <c r="I1561" i="16"/>
  <c r="G1561" i="16"/>
  <c r="J1561" i="16" s="1"/>
  <c r="I1560" i="16"/>
  <c r="G1560" i="16"/>
  <c r="I1559" i="16"/>
  <c r="G1559" i="16"/>
  <c r="I1558" i="16"/>
  <c r="G1558" i="16"/>
  <c r="I1557" i="16"/>
  <c r="G1557" i="16"/>
  <c r="I1556" i="16"/>
  <c r="G1556" i="16"/>
  <c r="I1555" i="16"/>
  <c r="G1555" i="16"/>
  <c r="I1554" i="16"/>
  <c r="G1554" i="16"/>
  <c r="I1553" i="16"/>
  <c r="G1553" i="16"/>
  <c r="I1552" i="16"/>
  <c r="G1552" i="16"/>
  <c r="I1551" i="16"/>
  <c r="G1551" i="16"/>
  <c r="J1551" i="16" s="1"/>
  <c r="I1550" i="16"/>
  <c r="G1550" i="16"/>
  <c r="I1549" i="16"/>
  <c r="G1549" i="16"/>
  <c r="I1548" i="16"/>
  <c r="G1548" i="16"/>
  <c r="I1547" i="16"/>
  <c r="G1547" i="16"/>
  <c r="I1546" i="16"/>
  <c r="G1546" i="16"/>
  <c r="I1545" i="16"/>
  <c r="G1545" i="16"/>
  <c r="J1545" i="16" s="1"/>
  <c r="I1544" i="16"/>
  <c r="G1544" i="16"/>
  <c r="I1543" i="16"/>
  <c r="J1543" i="16" s="1"/>
  <c r="I1542" i="16"/>
  <c r="J1542" i="16" s="1"/>
  <c r="I1541" i="16"/>
  <c r="J1541" i="16" s="1"/>
  <c r="I1540" i="16"/>
  <c r="J1540" i="16" s="1"/>
  <c r="I1539" i="16"/>
  <c r="J1539" i="16" s="1"/>
  <c r="I1538" i="16"/>
  <c r="J1538" i="16" s="1"/>
  <c r="I1537" i="16"/>
  <c r="J1537" i="16" s="1"/>
  <c r="I1536" i="16"/>
  <c r="J1536" i="16" s="1"/>
  <c r="I1535" i="16"/>
  <c r="J1535" i="16" s="1"/>
  <c r="I1534" i="16"/>
  <c r="J1534" i="16" s="1"/>
  <c r="I1533" i="16"/>
  <c r="G1533" i="16"/>
  <c r="I1532" i="16"/>
  <c r="G1532" i="16"/>
  <c r="I1531" i="16"/>
  <c r="G1531" i="16"/>
  <c r="I1530" i="16"/>
  <c r="G1530" i="16"/>
  <c r="J1530" i="16" s="1"/>
  <c r="I1529" i="16"/>
  <c r="G1529" i="16"/>
  <c r="J1529" i="16" s="1"/>
  <c r="I1528" i="16"/>
  <c r="G1528" i="16"/>
  <c r="J1528" i="16" s="1"/>
  <c r="I1527" i="16"/>
  <c r="J1527" i="16" s="1"/>
  <c r="I1526" i="16"/>
  <c r="G1526" i="16"/>
  <c r="I1525" i="16"/>
  <c r="G1525" i="16"/>
  <c r="J1525" i="16" s="1"/>
  <c r="I1524" i="16"/>
  <c r="G1524" i="16"/>
  <c r="I1523" i="16"/>
  <c r="J1523" i="16" s="1"/>
  <c r="I1522" i="16"/>
  <c r="J1522" i="16" s="1"/>
  <c r="I1521" i="16"/>
  <c r="J1521" i="16" s="1"/>
  <c r="I1520" i="16"/>
  <c r="G1520" i="16"/>
  <c r="I1515" i="16"/>
  <c r="G1515" i="16"/>
  <c r="I1514" i="16"/>
  <c r="G1514" i="16"/>
  <c r="I1513" i="16"/>
  <c r="G1513" i="16"/>
  <c r="I1512" i="16"/>
  <c r="G1512" i="16"/>
  <c r="J1512" i="16" s="1"/>
  <c r="I1511" i="16"/>
  <c r="G1511" i="16"/>
  <c r="I1510" i="16"/>
  <c r="G1510" i="16"/>
  <c r="I1509" i="16"/>
  <c r="G1509" i="16"/>
  <c r="I1508" i="16"/>
  <c r="G1508" i="16"/>
  <c r="I1507" i="16"/>
  <c r="G1507" i="16"/>
  <c r="I1506" i="16"/>
  <c r="G1506" i="16"/>
  <c r="I1505" i="16"/>
  <c r="G1505" i="16"/>
  <c r="J1505" i="16" s="1"/>
  <c r="I1504" i="16"/>
  <c r="G1504" i="16"/>
  <c r="J1504" i="16" s="1"/>
  <c r="I1503" i="16"/>
  <c r="G1503" i="16"/>
  <c r="I1502" i="16"/>
  <c r="G1502" i="16"/>
  <c r="I1501" i="16"/>
  <c r="G1501" i="16"/>
  <c r="I1500" i="16"/>
  <c r="G1500" i="16"/>
  <c r="I1499" i="16"/>
  <c r="G1499" i="16"/>
  <c r="I1493" i="16"/>
  <c r="G1493" i="16"/>
  <c r="I1492" i="16"/>
  <c r="G1492" i="16"/>
  <c r="I1490" i="16"/>
  <c r="G1490" i="16"/>
  <c r="I1489" i="16"/>
  <c r="G1489" i="16"/>
  <c r="I1488" i="16"/>
  <c r="G1488" i="16"/>
  <c r="J1488" i="16" s="1"/>
  <c r="I1487" i="16"/>
  <c r="G1487" i="16"/>
  <c r="I1486" i="16"/>
  <c r="G1486" i="16"/>
  <c r="I1484" i="16"/>
  <c r="G1484" i="16"/>
  <c r="I1483" i="16"/>
  <c r="G1483" i="16"/>
  <c r="I1482" i="16"/>
  <c r="G1482" i="16"/>
  <c r="I1481" i="16"/>
  <c r="F1481" i="16"/>
  <c r="G1481" i="16" s="1"/>
  <c r="J1481" i="16" s="1"/>
  <c r="I1480" i="16"/>
  <c r="F1480" i="16"/>
  <c r="G1480" i="16" s="1"/>
  <c r="I1479" i="16"/>
  <c r="F1479" i="16"/>
  <c r="G1479" i="16" s="1"/>
  <c r="I1478" i="16"/>
  <c r="F1478" i="16"/>
  <c r="G1478" i="16" s="1"/>
  <c r="I1477" i="16"/>
  <c r="G1477" i="16"/>
  <c r="I1476" i="16"/>
  <c r="G1476" i="16"/>
  <c r="I1475" i="16"/>
  <c r="G1475" i="16"/>
  <c r="J1475" i="16" s="1"/>
  <c r="I1474" i="16"/>
  <c r="G1474" i="16"/>
  <c r="J1474" i="16" s="1"/>
  <c r="I1473" i="16"/>
  <c r="G1473" i="16"/>
  <c r="I1472" i="16"/>
  <c r="G1472" i="16"/>
  <c r="I1471" i="16"/>
  <c r="G1471" i="16"/>
  <c r="I1470" i="16"/>
  <c r="G1470" i="16"/>
  <c r="I1469" i="16"/>
  <c r="F1469" i="16"/>
  <c r="G1469" i="16" s="1"/>
  <c r="J1469" i="16" s="1"/>
  <c r="I1468" i="16"/>
  <c r="F1468" i="16"/>
  <c r="G1468" i="16" s="1"/>
  <c r="J1468" i="16" s="1"/>
  <c r="I1467" i="16"/>
  <c r="F1467" i="16"/>
  <c r="G1467" i="16" s="1"/>
  <c r="I1466" i="16"/>
  <c r="G1466" i="16"/>
  <c r="I1465" i="16"/>
  <c r="G1465" i="16"/>
  <c r="I1464" i="16"/>
  <c r="G1464" i="16"/>
  <c r="I1463" i="16"/>
  <c r="G1463" i="16"/>
  <c r="I1462" i="16"/>
  <c r="G1462" i="16"/>
  <c r="I1461" i="16"/>
  <c r="G1461" i="16"/>
  <c r="I1460" i="16"/>
  <c r="G1460" i="16"/>
  <c r="I1459" i="16"/>
  <c r="G1459" i="16"/>
  <c r="I1458" i="16"/>
  <c r="G1458" i="16"/>
  <c r="I1457" i="16"/>
  <c r="F1457" i="16"/>
  <c r="G1457" i="16" s="1"/>
  <c r="J1457" i="16" s="1"/>
  <c r="I1456" i="16"/>
  <c r="F1456" i="16"/>
  <c r="G1456" i="16" s="1"/>
  <c r="I1455" i="16"/>
  <c r="F1455" i="16"/>
  <c r="G1455" i="16" s="1"/>
  <c r="I1454" i="16"/>
  <c r="G1454" i="16"/>
  <c r="I1453" i="16"/>
  <c r="G1453" i="16"/>
  <c r="I1452" i="16"/>
  <c r="G1452" i="16"/>
  <c r="I1451" i="16"/>
  <c r="G1451" i="16"/>
  <c r="J1451" i="16" s="1"/>
  <c r="I1450" i="16"/>
  <c r="G1450" i="16"/>
  <c r="J1450" i="16" s="1"/>
  <c r="I1449" i="16"/>
  <c r="G1449" i="16"/>
  <c r="I1448" i="16"/>
  <c r="G1448" i="16"/>
  <c r="I1447" i="16"/>
  <c r="G1447" i="16"/>
  <c r="I1446" i="16"/>
  <c r="G1446" i="16"/>
  <c r="I1445" i="16"/>
  <c r="G1445" i="16"/>
  <c r="I1444" i="16"/>
  <c r="G1444" i="16"/>
  <c r="I1443" i="16"/>
  <c r="F1443" i="16"/>
  <c r="G1443" i="16" s="1"/>
  <c r="I1442" i="16"/>
  <c r="F1442" i="16"/>
  <c r="G1442" i="16" s="1"/>
  <c r="I1441" i="16"/>
  <c r="F1441" i="16"/>
  <c r="G1441" i="16" s="1"/>
  <c r="J1441" i="16" s="1"/>
  <c r="I1440" i="16"/>
  <c r="G1440" i="16"/>
  <c r="I1439" i="16"/>
  <c r="G1439" i="16"/>
  <c r="I1438" i="16"/>
  <c r="G1438" i="16"/>
  <c r="I1437" i="16"/>
  <c r="G1437" i="16"/>
  <c r="I1436" i="16"/>
  <c r="G1436" i="16"/>
  <c r="I1435" i="16"/>
  <c r="G1435" i="16"/>
  <c r="I1434" i="16"/>
  <c r="G1434" i="16"/>
  <c r="I1433" i="16"/>
  <c r="G1433" i="16"/>
  <c r="I1432" i="16"/>
  <c r="G1432" i="16"/>
  <c r="I1431" i="16"/>
  <c r="F1431" i="16"/>
  <c r="G1431" i="16" s="1"/>
  <c r="I1430" i="16"/>
  <c r="F1430" i="16"/>
  <c r="G1430" i="16" s="1"/>
  <c r="I1429" i="16"/>
  <c r="F1429" i="16"/>
  <c r="G1429" i="16" s="1"/>
  <c r="I1428" i="16"/>
  <c r="F1428" i="16"/>
  <c r="G1428" i="16" s="1"/>
  <c r="I1427" i="16"/>
  <c r="G1427" i="16"/>
  <c r="I1426" i="16"/>
  <c r="G1426" i="16"/>
  <c r="I1425" i="16"/>
  <c r="G1425" i="16"/>
  <c r="I1424" i="16"/>
  <c r="G1424" i="16"/>
  <c r="I1423" i="16"/>
  <c r="G1423" i="16"/>
  <c r="I1422" i="16"/>
  <c r="G1422" i="16"/>
  <c r="I1419" i="16"/>
  <c r="G1419" i="16"/>
  <c r="I1418" i="16"/>
  <c r="G1418" i="16"/>
  <c r="I1417" i="16"/>
  <c r="G1417" i="16"/>
  <c r="I1416" i="16"/>
  <c r="G1416" i="16"/>
  <c r="I1415" i="16"/>
  <c r="G1415" i="16"/>
  <c r="I1414" i="16"/>
  <c r="G1414" i="16"/>
  <c r="I1413" i="16"/>
  <c r="G1413" i="16"/>
  <c r="I1412" i="16"/>
  <c r="G1412" i="16"/>
  <c r="I1411" i="16"/>
  <c r="G1411" i="16"/>
  <c r="I1410" i="16"/>
  <c r="G1410" i="16"/>
  <c r="I1409" i="16"/>
  <c r="G1409" i="16"/>
  <c r="I1408" i="16"/>
  <c r="G1408" i="16"/>
  <c r="I1407" i="16"/>
  <c r="G1407" i="16"/>
  <c r="I1406" i="16"/>
  <c r="G1406" i="16"/>
  <c r="I1405" i="16"/>
  <c r="G1405" i="16"/>
  <c r="I1404" i="16"/>
  <c r="G1404" i="16"/>
  <c r="I1403" i="16"/>
  <c r="G1403" i="16"/>
  <c r="I1402" i="16"/>
  <c r="G1402" i="16"/>
  <c r="I1401" i="16"/>
  <c r="G1401" i="16"/>
  <c r="I1400" i="16"/>
  <c r="G1400" i="16"/>
  <c r="I1398" i="16"/>
  <c r="G1398" i="16"/>
  <c r="I1397" i="16"/>
  <c r="G1397" i="16"/>
  <c r="I1396" i="16"/>
  <c r="G1396" i="16"/>
  <c r="I1395" i="16"/>
  <c r="G1395" i="16"/>
  <c r="I1394" i="16"/>
  <c r="G1394" i="16"/>
  <c r="I1393" i="16"/>
  <c r="G1393" i="16"/>
  <c r="I1392" i="16"/>
  <c r="G1392" i="16"/>
  <c r="I1391" i="16"/>
  <c r="G1391" i="16"/>
  <c r="I1390" i="16"/>
  <c r="G1390" i="16"/>
  <c r="I1389" i="16"/>
  <c r="G1389" i="16"/>
  <c r="I1388" i="16"/>
  <c r="G1388" i="16"/>
  <c r="I1387" i="16"/>
  <c r="G1387" i="16"/>
  <c r="I1386" i="16"/>
  <c r="G1386" i="16"/>
  <c r="I1385" i="16"/>
  <c r="G1385" i="16"/>
  <c r="I1384" i="16"/>
  <c r="G1384" i="16"/>
  <c r="I1383" i="16"/>
  <c r="G1383" i="16"/>
  <c r="I1382" i="16"/>
  <c r="G1382" i="16"/>
  <c r="I1381" i="16"/>
  <c r="G1381" i="16"/>
  <c r="I1380" i="16"/>
  <c r="G1380" i="16"/>
  <c r="I1379" i="16"/>
  <c r="G1379" i="16"/>
  <c r="I1378" i="16"/>
  <c r="G1378" i="16"/>
  <c r="I1377" i="16"/>
  <c r="G1377" i="16"/>
  <c r="I1376" i="16"/>
  <c r="G1376" i="16"/>
  <c r="J1376" i="16" s="1"/>
  <c r="I1375" i="16"/>
  <c r="G1375" i="16"/>
  <c r="J1375" i="16" s="1"/>
  <c r="I1374" i="16"/>
  <c r="G1374" i="16"/>
  <c r="J1374" i="16" s="1"/>
  <c r="I1373" i="16"/>
  <c r="G1373" i="16"/>
  <c r="I1372" i="16"/>
  <c r="G1372" i="16"/>
  <c r="I1371" i="16"/>
  <c r="G1371" i="16"/>
  <c r="I1370" i="16"/>
  <c r="G1370" i="16"/>
  <c r="I1369" i="16"/>
  <c r="G1369" i="16"/>
  <c r="J1369" i="16" s="1"/>
  <c r="I1368" i="16"/>
  <c r="G1368" i="16"/>
  <c r="J1368" i="16" s="1"/>
  <c r="I1367" i="16"/>
  <c r="G1367" i="16"/>
  <c r="I1366" i="16"/>
  <c r="G1366" i="16"/>
  <c r="I1365" i="16"/>
  <c r="G1365" i="16"/>
  <c r="I1364" i="16"/>
  <c r="G1364" i="16"/>
  <c r="J1364" i="16" s="1"/>
  <c r="I1363" i="16"/>
  <c r="G1363" i="16"/>
  <c r="I1362" i="16"/>
  <c r="G1362" i="16"/>
  <c r="I1361" i="16"/>
  <c r="G1361" i="16"/>
  <c r="I1360" i="16"/>
  <c r="G1360" i="16"/>
  <c r="I1359" i="16"/>
  <c r="G1359" i="16"/>
  <c r="I1358" i="16"/>
  <c r="G1358" i="16"/>
  <c r="I1357" i="16"/>
  <c r="G1357" i="16"/>
  <c r="I1356" i="16"/>
  <c r="G1356" i="16"/>
  <c r="I1355" i="16"/>
  <c r="G1355" i="16"/>
  <c r="I1354" i="16"/>
  <c r="G1354" i="16"/>
  <c r="J1354" i="16" s="1"/>
  <c r="I1353" i="16"/>
  <c r="G1353" i="16"/>
  <c r="I1352" i="16"/>
  <c r="G1352" i="16"/>
  <c r="J1352" i="16" s="1"/>
  <c r="I1351" i="16"/>
  <c r="G1351" i="16"/>
  <c r="I1350" i="16"/>
  <c r="G1350" i="16"/>
  <c r="I1347" i="16"/>
  <c r="G1347" i="16"/>
  <c r="I1346" i="16"/>
  <c r="G1346" i="16"/>
  <c r="J1346" i="16" s="1"/>
  <c r="I1345" i="16"/>
  <c r="G1345" i="16"/>
  <c r="I1344" i="16"/>
  <c r="G1344" i="16"/>
  <c r="I1343" i="16"/>
  <c r="G1343" i="16"/>
  <c r="I1342" i="16"/>
  <c r="G1342" i="16"/>
  <c r="I1341" i="16"/>
  <c r="G1341" i="16"/>
  <c r="I1335" i="16"/>
  <c r="G1335" i="16"/>
  <c r="I1334" i="16"/>
  <c r="G1334" i="16"/>
  <c r="I1333" i="16"/>
  <c r="G1333" i="16"/>
  <c r="I1332" i="16"/>
  <c r="G1332" i="16"/>
  <c r="I1331" i="16"/>
  <c r="G1331" i="16"/>
  <c r="I1330" i="16"/>
  <c r="G1330" i="16"/>
  <c r="I1329" i="16"/>
  <c r="G1329" i="16"/>
  <c r="I1328" i="16"/>
  <c r="G1328" i="16"/>
  <c r="I1327" i="16"/>
  <c r="G1327" i="16"/>
  <c r="I1326" i="16"/>
  <c r="G1326" i="16"/>
  <c r="I1325" i="16"/>
  <c r="G1325" i="16"/>
  <c r="J1325" i="16" s="1"/>
  <c r="I1324" i="16"/>
  <c r="G1324" i="16"/>
  <c r="I1323" i="16"/>
  <c r="G1323" i="16"/>
  <c r="I1322" i="16"/>
  <c r="G1322" i="16"/>
  <c r="I1321" i="16"/>
  <c r="G1321" i="16"/>
  <c r="I1320" i="16"/>
  <c r="G1320" i="16"/>
  <c r="I1319" i="16"/>
  <c r="G1319" i="16"/>
  <c r="J1319" i="16" s="1"/>
  <c r="I1318" i="16"/>
  <c r="G1318" i="16"/>
  <c r="I1317" i="16"/>
  <c r="G1317" i="16"/>
  <c r="I1316" i="16"/>
  <c r="G1316" i="16"/>
  <c r="I1315" i="16"/>
  <c r="G1315" i="16"/>
  <c r="I1314" i="16"/>
  <c r="G1314" i="16"/>
  <c r="I1313" i="16"/>
  <c r="G1313" i="16"/>
  <c r="J1313" i="16" s="1"/>
  <c r="I1311" i="16"/>
  <c r="G1311" i="16"/>
  <c r="I1310" i="16"/>
  <c r="G1310" i="16"/>
  <c r="I1308" i="16"/>
  <c r="G1308" i="16"/>
  <c r="I1307" i="16"/>
  <c r="G1307" i="16"/>
  <c r="I1305" i="16"/>
  <c r="G1305" i="16"/>
  <c r="I1304" i="16"/>
  <c r="G1304" i="16"/>
  <c r="J1304" i="16" s="1"/>
  <c r="I1303" i="16"/>
  <c r="G1303" i="16"/>
  <c r="I1302" i="16"/>
  <c r="G1302" i="16"/>
  <c r="I1301" i="16"/>
  <c r="G1301" i="16"/>
  <c r="I1300" i="16"/>
  <c r="G1300" i="16"/>
  <c r="I1299" i="16"/>
  <c r="G1299" i="16"/>
  <c r="I1297" i="16"/>
  <c r="G1297" i="16"/>
  <c r="J1297" i="16" s="1"/>
  <c r="I1296" i="16"/>
  <c r="G1296" i="16"/>
  <c r="I1295" i="16"/>
  <c r="G1295" i="16"/>
  <c r="I1294" i="16"/>
  <c r="G1294" i="16"/>
  <c r="I1293" i="16"/>
  <c r="G1293" i="16"/>
  <c r="I1292" i="16"/>
  <c r="G1292" i="16"/>
  <c r="I1291" i="16"/>
  <c r="G1291" i="16"/>
  <c r="J1291" i="16" s="1"/>
  <c r="I1290" i="16"/>
  <c r="G1290" i="16"/>
  <c r="I1289" i="16"/>
  <c r="G1289" i="16"/>
  <c r="I1288" i="16"/>
  <c r="G1288" i="16"/>
  <c r="I1287" i="16"/>
  <c r="G1287" i="16"/>
  <c r="I1286" i="16"/>
  <c r="G1286" i="16"/>
  <c r="I1285" i="16"/>
  <c r="G1285" i="16"/>
  <c r="J1285" i="16" s="1"/>
  <c r="I1284" i="16"/>
  <c r="G1284" i="16"/>
  <c r="I1283" i="16"/>
  <c r="G1283" i="16"/>
  <c r="I1282" i="16"/>
  <c r="G1282" i="16"/>
  <c r="I1281" i="16"/>
  <c r="G1281" i="16"/>
  <c r="I1280" i="16"/>
  <c r="G1280" i="16"/>
  <c r="I1279" i="16"/>
  <c r="G1279" i="16"/>
  <c r="I1278" i="16"/>
  <c r="G1278" i="16"/>
  <c r="I1277" i="16"/>
  <c r="G1277" i="16"/>
  <c r="I1276" i="16"/>
  <c r="G1276" i="16"/>
  <c r="I1275" i="16"/>
  <c r="G1275" i="16"/>
  <c r="I1274" i="16"/>
  <c r="G1274" i="16"/>
  <c r="I1273" i="16"/>
  <c r="G1273" i="16"/>
  <c r="I1272" i="16"/>
  <c r="G1272" i="16"/>
  <c r="I1271" i="16"/>
  <c r="G1271" i="16"/>
  <c r="I1270" i="16"/>
  <c r="G1270" i="16"/>
  <c r="I1269" i="16"/>
  <c r="G1269" i="16"/>
  <c r="I1268" i="16"/>
  <c r="G1268" i="16"/>
  <c r="I1267" i="16"/>
  <c r="G1267" i="16"/>
  <c r="J1267" i="16" s="1"/>
  <c r="I1265" i="16"/>
  <c r="G1265" i="16"/>
  <c r="I1264" i="16"/>
  <c r="G1264" i="16"/>
  <c r="I1263" i="16"/>
  <c r="G1263" i="16"/>
  <c r="I1262" i="16"/>
  <c r="G1262" i="16"/>
  <c r="I1261" i="16"/>
  <c r="G1261" i="16"/>
  <c r="I1260" i="16"/>
  <c r="G1260" i="16"/>
  <c r="I1259" i="16"/>
  <c r="G1259" i="16"/>
  <c r="I1258" i="16"/>
  <c r="G1258" i="16"/>
  <c r="I1257" i="16"/>
  <c r="G1257" i="16"/>
  <c r="I1256" i="16"/>
  <c r="G1256" i="16"/>
  <c r="I1255" i="16"/>
  <c r="G1255" i="16"/>
  <c r="I1254" i="16"/>
  <c r="G1254" i="16"/>
  <c r="I1253" i="16"/>
  <c r="G1253" i="16"/>
  <c r="I1252" i="16"/>
  <c r="G1252" i="16"/>
  <c r="I1251" i="16"/>
  <c r="G1251" i="16"/>
  <c r="I1250" i="16"/>
  <c r="G1250" i="16"/>
  <c r="I1249" i="16"/>
  <c r="G1249" i="16"/>
  <c r="I1248" i="16"/>
  <c r="G1248" i="16"/>
  <c r="J1248" i="16" s="1"/>
  <c r="I1247" i="16"/>
  <c r="G1247" i="16"/>
  <c r="I1245" i="16"/>
  <c r="G1245" i="16"/>
  <c r="J1245" i="16" s="1"/>
  <c r="I1244" i="16"/>
  <c r="G1244" i="16"/>
  <c r="I1243" i="16"/>
  <c r="G1243" i="16"/>
  <c r="I1242" i="16"/>
  <c r="G1242" i="16"/>
  <c r="I1241" i="16"/>
  <c r="G1241" i="16"/>
  <c r="J1241" i="16" s="1"/>
  <c r="I1240" i="16"/>
  <c r="G1240" i="16"/>
  <c r="I1239" i="16"/>
  <c r="G1239" i="16"/>
  <c r="I1238" i="16"/>
  <c r="G1238" i="16"/>
  <c r="I1237" i="16"/>
  <c r="G1237" i="16"/>
  <c r="I1236" i="16"/>
  <c r="G1236" i="16"/>
  <c r="I1235" i="16"/>
  <c r="G1235" i="16"/>
  <c r="J1235" i="16" s="1"/>
  <c r="I1234" i="16"/>
  <c r="G1234" i="16"/>
  <c r="I1232" i="16"/>
  <c r="G1232" i="16"/>
  <c r="I1231" i="16"/>
  <c r="G1231" i="16"/>
  <c r="I1230" i="16"/>
  <c r="G1230" i="16"/>
  <c r="I1229" i="16"/>
  <c r="G1229" i="16"/>
  <c r="I1228" i="16"/>
  <c r="G1228" i="16"/>
  <c r="J1228" i="16" s="1"/>
  <c r="I1227" i="16"/>
  <c r="G1227" i="16"/>
  <c r="I1226" i="16"/>
  <c r="G1226" i="16"/>
  <c r="I1225" i="16"/>
  <c r="G1225" i="16"/>
  <c r="I1224" i="16"/>
  <c r="G1224" i="16"/>
  <c r="I1223" i="16"/>
  <c r="G1223" i="16"/>
  <c r="I1222" i="16"/>
  <c r="G1222" i="16"/>
  <c r="I1221" i="16"/>
  <c r="G1221" i="16"/>
  <c r="I1219" i="16"/>
  <c r="G1219" i="16"/>
  <c r="I1218" i="16"/>
  <c r="G1218" i="16"/>
  <c r="I1217" i="16"/>
  <c r="G1217" i="16"/>
  <c r="J1217" i="16" s="1"/>
  <c r="I1216" i="16"/>
  <c r="G1216" i="16"/>
  <c r="J1216" i="16" s="1"/>
  <c r="I1215" i="16"/>
  <c r="G1215" i="16"/>
  <c r="I1214" i="16"/>
  <c r="G1214" i="16"/>
  <c r="I1213" i="16"/>
  <c r="G1213" i="16"/>
  <c r="I1212" i="16"/>
  <c r="G1212" i="16"/>
  <c r="I1211" i="16"/>
  <c r="G1211" i="16"/>
  <c r="J1211" i="16" s="1"/>
  <c r="I1210" i="16"/>
  <c r="G1210" i="16"/>
  <c r="I1209" i="16"/>
  <c r="G1209" i="16"/>
  <c r="I1208" i="16"/>
  <c r="G1208" i="16"/>
  <c r="I1207" i="16"/>
  <c r="G1207" i="16"/>
  <c r="I1206" i="16"/>
  <c r="G1206" i="16"/>
  <c r="I1205" i="16"/>
  <c r="G1205" i="16"/>
  <c r="J1205" i="16" s="1"/>
  <c r="I1204" i="16"/>
  <c r="G1204" i="16"/>
  <c r="I1203" i="16"/>
  <c r="G1203" i="16"/>
  <c r="J1203" i="16" s="1"/>
  <c r="I1202" i="16"/>
  <c r="G1202" i="16"/>
  <c r="I1201" i="16"/>
  <c r="G1201" i="16"/>
  <c r="I1200" i="16"/>
  <c r="G1200" i="16"/>
  <c r="I1199" i="16"/>
  <c r="G1199" i="16"/>
  <c r="J1199" i="16" s="1"/>
  <c r="I1198" i="16"/>
  <c r="G1198" i="16"/>
  <c r="I1196" i="16"/>
  <c r="G1196" i="16"/>
  <c r="I1195" i="16"/>
  <c r="G1195" i="16"/>
  <c r="I1194" i="16"/>
  <c r="G1194" i="16"/>
  <c r="I1193" i="16"/>
  <c r="G1193" i="16"/>
  <c r="I1192" i="16"/>
  <c r="G1192" i="16"/>
  <c r="I1191" i="16"/>
  <c r="G1191" i="16"/>
  <c r="J1191" i="16" s="1"/>
  <c r="I1190" i="16"/>
  <c r="G1190" i="16"/>
  <c r="J1190" i="16" s="1"/>
  <c r="I1189" i="16"/>
  <c r="G1189" i="16"/>
  <c r="I1188" i="16"/>
  <c r="G1188" i="16"/>
  <c r="J1188" i="16" s="1"/>
  <c r="I1187" i="16"/>
  <c r="G1187" i="16"/>
  <c r="I1186" i="16"/>
  <c r="G1186" i="16"/>
  <c r="I1185" i="16"/>
  <c r="G1185" i="16"/>
  <c r="I1184" i="16"/>
  <c r="G1184" i="16"/>
  <c r="I1183" i="16"/>
  <c r="G1183" i="16"/>
  <c r="I1182" i="16"/>
  <c r="G1182" i="16"/>
  <c r="J1182" i="16" s="1"/>
  <c r="I1181" i="16"/>
  <c r="G1181" i="16"/>
  <c r="I1180" i="16"/>
  <c r="G1180" i="16"/>
  <c r="I1178" i="16"/>
  <c r="G1178" i="16"/>
  <c r="I1177" i="16"/>
  <c r="G1177" i="16"/>
  <c r="J1177" i="16" s="1"/>
  <c r="I1176" i="16"/>
  <c r="G1176" i="16"/>
  <c r="I1175" i="16"/>
  <c r="G1175" i="16"/>
  <c r="I1174" i="16"/>
  <c r="G1174" i="16"/>
  <c r="I1173" i="16"/>
  <c r="G1173" i="16"/>
  <c r="I1172" i="16"/>
  <c r="G1172" i="16"/>
  <c r="I1171" i="16"/>
  <c r="G1171" i="16"/>
  <c r="I1170" i="16"/>
  <c r="G1170" i="16"/>
  <c r="I1169" i="16"/>
  <c r="G1169" i="16"/>
  <c r="I1168" i="16"/>
  <c r="G1168" i="16"/>
  <c r="I1167" i="16"/>
  <c r="G1167" i="16"/>
  <c r="I1166" i="16"/>
  <c r="G1166" i="16"/>
  <c r="I1165" i="16"/>
  <c r="G1165" i="16"/>
  <c r="I1164" i="16"/>
  <c r="G1164" i="16"/>
  <c r="I1163" i="16"/>
  <c r="G1163" i="16"/>
  <c r="I1162" i="16"/>
  <c r="G1162" i="16"/>
  <c r="I1161" i="16"/>
  <c r="G1161" i="16"/>
  <c r="J1161" i="16" s="1"/>
  <c r="I1159" i="16"/>
  <c r="G1159" i="16"/>
  <c r="J1159" i="16" s="1"/>
  <c r="I1158" i="16"/>
  <c r="G1158" i="16"/>
  <c r="I1157" i="16"/>
  <c r="G1157" i="16"/>
  <c r="I1156" i="16"/>
  <c r="G1156" i="16"/>
  <c r="I1155" i="16"/>
  <c r="G1155" i="16"/>
  <c r="I1154" i="16"/>
  <c r="G1154" i="16"/>
  <c r="J1154" i="16" s="1"/>
  <c r="I1153" i="16"/>
  <c r="G1153" i="16"/>
  <c r="I1152" i="16"/>
  <c r="G1152" i="16"/>
  <c r="I1151" i="16"/>
  <c r="G1151" i="16"/>
  <c r="I1150" i="16"/>
  <c r="G1150" i="16"/>
  <c r="I1149" i="16"/>
  <c r="G1149" i="16"/>
  <c r="I1148" i="16"/>
  <c r="G1148" i="16"/>
  <c r="I1147" i="16"/>
  <c r="G1147" i="16"/>
  <c r="I1146" i="16"/>
  <c r="G1146" i="16"/>
  <c r="I1145" i="16"/>
  <c r="G1145" i="16"/>
  <c r="I1144" i="16"/>
  <c r="G1144" i="16"/>
  <c r="I1143" i="16"/>
  <c r="G1143" i="16"/>
  <c r="I1142" i="16"/>
  <c r="G1142" i="16"/>
  <c r="I1141" i="16"/>
  <c r="G1141" i="16"/>
  <c r="J1141" i="16" s="1"/>
  <c r="I1140" i="16"/>
  <c r="G1140" i="16"/>
  <c r="I1139" i="16"/>
  <c r="G1139" i="16"/>
  <c r="I1138" i="16"/>
  <c r="G1138" i="16"/>
  <c r="I1137" i="16"/>
  <c r="G1137" i="16"/>
  <c r="I1136" i="16"/>
  <c r="G1136" i="16"/>
  <c r="J1136" i="16" s="1"/>
  <c r="I1134" i="16"/>
  <c r="G1134" i="16"/>
  <c r="J1134" i="16" s="1"/>
  <c r="I1133" i="16"/>
  <c r="G1133" i="16"/>
  <c r="I1132" i="16"/>
  <c r="G1132" i="16"/>
  <c r="I1131" i="16"/>
  <c r="G1131" i="16"/>
  <c r="I1130" i="16"/>
  <c r="G1130" i="16"/>
  <c r="I1129" i="16"/>
  <c r="G1129" i="16"/>
  <c r="J1129" i="16" s="1"/>
  <c r="I1128" i="16"/>
  <c r="G1128" i="16"/>
  <c r="I1127" i="16"/>
  <c r="G1127" i="16"/>
  <c r="I1126" i="16"/>
  <c r="G1126" i="16"/>
  <c r="I1125" i="16"/>
  <c r="G1125" i="16"/>
  <c r="I1124" i="16"/>
  <c r="G1124" i="16"/>
  <c r="I1123" i="16"/>
  <c r="G1123" i="16"/>
  <c r="I1122" i="16"/>
  <c r="G1122" i="16"/>
  <c r="I1121" i="16"/>
  <c r="G1121" i="16"/>
  <c r="I1120" i="16"/>
  <c r="G1120" i="16"/>
  <c r="I1119" i="16"/>
  <c r="G1119" i="16"/>
  <c r="I1118" i="16"/>
  <c r="G1118" i="16"/>
  <c r="I1117" i="16"/>
  <c r="G1117" i="16"/>
  <c r="J1117" i="16" s="1"/>
  <c r="I1116" i="16"/>
  <c r="G1116" i="16"/>
  <c r="I1115" i="16"/>
  <c r="G1115" i="16"/>
  <c r="I1114" i="16"/>
  <c r="G1114" i="16"/>
  <c r="I1113" i="16"/>
  <c r="G1113" i="16"/>
  <c r="J1113" i="16" s="1"/>
  <c r="I1112" i="16"/>
  <c r="G1112" i="16"/>
  <c r="I1110" i="16"/>
  <c r="G1110" i="16"/>
  <c r="J1110" i="16" s="1"/>
  <c r="I1109" i="16"/>
  <c r="G1109" i="16"/>
  <c r="I1108" i="16"/>
  <c r="G1108" i="16"/>
  <c r="I1107" i="16"/>
  <c r="G1107" i="16"/>
  <c r="I1106" i="16"/>
  <c r="G1106" i="16"/>
  <c r="I1105" i="16"/>
  <c r="G1105" i="16"/>
  <c r="I1104" i="16"/>
  <c r="G1104" i="16"/>
  <c r="I1103" i="16"/>
  <c r="G1103" i="16"/>
  <c r="I1102" i="16"/>
  <c r="G1102" i="16"/>
  <c r="I1101" i="16"/>
  <c r="G1101" i="16"/>
  <c r="I1100" i="16"/>
  <c r="G1100" i="16"/>
  <c r="I1099" i="16"/>
  <c r="G1099" i="16"/>
  <c r="I1098" i="16"/>
  <c r="G1098" i="16"/>
  <c r="I1097" i="16"/>
  <c r="G1097" i="16"/>
  <c r="I1096" i="16"/>
  <c r="G1096" i="16"/>
  <c r="I1095" i="16"/>
  <c r="G1095" i="16"/>
  <c r="I1094" i="16"/>
  <c r="G1094" i="16"/>
  <c r="I1093" i="16"/>
  <c r="G1093" i="16"/>
  <c r="I1092" i="16"/>
  <c r="G1092" i="16"/>
  <c r="I1091" i="16"/>
  <c r="G1091" i="16"/>
  <c r="J1091" i="16" s="1"/>
  <c r="I1090" i="16"/>
  <c r="G1090" i="16"/>
  <c r="I1089" i="16"/>
  <c r="G1089" i="16"/>
  <c r="I1088" i="16"/>
  <c r="G1088" i="16"/>
  <c r="I1084" i="16"/>
  <c r="G1084" i="16"/>
  <c r="I1083" i="16"/>
  <c r="G1083" i="16"/>
  <c r="I1082" i="16"/>
  <c r="G1082" i="16"/>
  <c r="I1081" i="16"/>
  <c r="G1081" i="16"/>
  <c r="I1079" i="16"/>
  <c r="G1079" i="16"/>
  <c r="I1078" i="16"/>
  <c r="G1078" i="16"/>
  <c r="J1078" i="16" s="1"/>
  <c r="I1077" i="16"/>
  <c r="G1077" i="16"/>
  <c r="I1076" i="16"/>
  <c r="G1076" i="16"/>
  <c r="I1074" i="16"/>
  <c r="G1074" i="16"/>
  <c r="I1073" i="16"/>
  <c r="G1073" i="16"/>
  <c r="I1072" i="16"/>
  <c r="G1072" i="16"/>
  <c r="I1071" i="16"/>
  <c r="G1071" i="16"/>
  <c r="I1070" i="16"/>
  <c r="G1070" i="16"/>
  <c r="I1069" i="16"/>
  <c r="G1069" i="16"/>
  <c r="J1069" i="16" s="1"/>
  <c r="I1068" i="16"/>
  <c r="G1068" i="16"/>
  <c r="I1067" i="16"/>
  <c r="G1067" i="16"/>
  <c r="I1066" i="16"/>
  <c r="G1066" i="16"/>
  <c r="I1065" i="16"/>
  <c r="G1065" i="16"/>
  <c r="I1064" i="16"/>
  <c r="G1064" i="16"/>
  <c r="I1063" i="16"/>
  <c r="G1063" i="16"/>
  <c r="I1062" i="16"/>
  <c r="G1062" i="16"/>
  <c r="I1061" i="16"/>
  <c r="G1061" i="16"/>
  <c r="I1060" i="16"/>
  <c r="G1060" i="16"/>
  <c r="I1059" i="16"/>
  <c r="G1059" i="16"/>
  <c r="I1058" i="16"/>
  <c r="G1058" i="16"/>
  <c r="I1057" i="16"/>
  <c r="G1057" i="16"/>
  <c r="I1056" i="16"/>
  <c r="G1056" i="16"/>
  <c r="I1055" i="16"/>
  <c r="G1055" i="16"/>
  <c r="I1054" i="16"/>
  <c r="G1054" i="16"/>
  <c r="I1053" i="16"/>
  <c r="G1053" i="16"/>
  <c r="I1052" i="16"/>
  <c r="G1052" i="16"/>
  <c r="I1051" i="16"/>
  <c r="G1051" i="16"/>
  <c r="I1050" i="16"/>
  <c r="G1050" i="16"/>
  <c r="I1049" i="16"/>
  <c r="G1049" i="16"/>
  <c r="I1048" i="16"/>
  <c r="G1048" i="16"/>
  <c r="I1047" i="16"/>
  <c r="G1047" i="16"/>
  <c r="J1047" i="16" s="1"/>
  <c r="I1046" i="16"/>
  <c r="G1046" i="16"/>
  <c r="I1045" i="16"/>
  <c r="G1045" i="16"/>
  <c r="I1044" i="16"/>
  <c r="G1044" i="16"/>
  <c r="I1043" i="16"/>
  <c r="G1043" i="16"/>
  <c r="I1042" i="16"/>
  <c r="G1042" i="16"/>
  <c r="I1041" i="16"/>
  <c r="G1041" i="16"/>
  <c r="I1033" i="16"/>
  <c r="G1033" i="16"/>
  <c r="I1032" i="16"/>
  <c r="G1032" i="16"/>
  <c r="I1031" i="16"/>
  <c r="G1031" i="16"/>
  <c r="I1030" i="16"/>
  <c r="G1030" i="16"/>
  <c r="I1029" i="16"/>
  <c r="G1029" i="16"/>
  <c r="I1028" i="16"/>
  <c r="G1028" i="16"/>
  <c r="I1027" i="16"/>
  <c r="F1027" i="16"/>
  <c r="G1027" i="16" s="1"/>
  <c r="I1026" i="16"/>
  <c r="F1026" i="16"/>
  <c r="G1026" i="16" s="1"/>
  <c r="I1025" i="16"/>
  <c r="F1025" i="16"/>
  <c r="G1025" i="16" s="1"/>
  <c r="I1024" i="16"/>
  <c r="F1024" i="16"/>
  <c r="G1024" i="16" s="1"/>
  <c r="I1021" i="16"/>
  <c r="G1021" i="16"/>
  <c r="I1020" i="16"/>
  <c r="G1020" i="16"/>
  <c r="J1020" i="16" s="1"/>
  <c r="I1019" i="16"/>
  <c r="G1019" i="16"/>
  <c r="I1015" i="16"/>
  <c r="G1015" i="16"/>
  <c r="I1014" i="16"/>
  <c r="G1014" i="16"/>
  <c r="I1013" i="16"/>
  <c r="G1013" i="16"/>
  <c r="I1012" i="16"/>
  <c r="G1012" i="16"/>
  <c r="I1011" i="16"/>
  <c r="G1011" i="16"/>
  <c r="J1011" i="16" s="1"/>
  <c r="I1010" i="16"/>
  <c r="G1010" i="16"/>
  <c r="I1009" i="16"/>
  <c r="G1009" i="16"/>
  <c r="I1008" i="16"/>
  <c r="G1008" i="16"/>
  <c r="I1007" i="16"/>
  <c r="G1007" i="16"/>
  <c r="I1006" i="16"/>
  <c r="G1006" i="16"/>
  <c r="I1005" i="16"/>
  <c r="G1005" i="16"/>
  <c r="I1004" i="16"/>
  <c r="G1004" i="16"/>
  <c r="I1003" i="16"/>
  <c r="G1003" i="16"/>
  <c r="I1002" i="16"/>
  <c r="G1002" i="16"/>
  <c r="I1001" i="16"/>
  <c r="G1001" i="16"/>
  <c r="I1000" i="16"/>
  <c r="G1000" i="16"/>
  <c r="I999" i="16"/>
  <c r="G999" i="16"/>
  <c r="J999" i="16" s="1"/>
  <c r="I998" i="16"/>
  <c r="G998" i="16"/>
  <c r="I997" i="16"/>
  <c r="G997" i="16"/>
  <c r="I996" i="16"/>
  <c r="G996" i="16"/>
  <c r="I995" i="16"/>
  <c r="G995" i="16"/>
  <c r="I994" i="16"/>
  <c r="G994" i="16"/>
  <c r="I992" i="16"/>
  <c r="G992" i="16"/>
  <c r="J992" i="16" s="1"/>
  <c r="I991" i="16"/>
  <c r="G991" i="16"/>
  <c r="I990" i="16"/>
  <c r="G990" i="16"/>
  <c r="I989" i="16"/>
  <c r="G989" i="16"/>
  <c r="I988" i="16"/>
  <c r="G988" i="16"/>
  <c r="I987" i="16"/>
  <c r="G987" i="16"/>
  <c r="I986" i="16"/>
  <c r="G986" i="16"/>
  <c r="J986" i="16" s="1"/>
  <c r="I985" i="16"/>
  <c r="G985" i="16"/>
  <c r="I984" i="16"/>
  <c r="G984" i="16"/>
  <c r="I983" i="16"/>
  <c r="G983" i="16"/>
  <c r="I982" i="16"/>
  <c r="G982" i="16"/>
  <c r="I981" i="16"/>
  <c r="G981" i="16"/>
  <c r="I979" i="16"/>
  <c r="G979" i="16"/>
  <c r="I978" i="16"/>
  <c r="G978" i="16"/>
  <c r="I977" i="16"/>
  <c r="G977" i="16"/>
  <c r="I976" i="16"/>
  <c r="G976" i="16"/>
  <c r="I975" i="16"/>
  <c r="G975" i="16"/>
  <c r="I974" i="16"/>
  <c r="G974" i="16"/>
  <c r="I973" i="16"/>
  <c r="G973" i="16"/>
  <c r="I972" i="16"/>
  <c r="G972" i="16"/>
  <c r="I971" i="16"/>
  <c r="G971" i="16"/>
  <c r="I970" i="16"/>
  <c r="G970" i="16"/>
  <c r="I969" i="16"/>
  <c r="G969" i="16"/>
  <c r="I968" i="16"/>
  <c r="G968" i="16"/>
  <c r="I967" i="16"/>
  <c r="G967" i="16"/>
  <c r="J967" i="16" s="1"/>
  <c r="I966" i="16"/>
  <c r="G966" i="16"/>
  <c r="I965" i="16"/>
  <c r="G965" i="16"/>
  <c r="I964" i="16"/>
  <c r="G964" i="16"/>
  <c r="I962" i="16"/>
  <c r="G962" i="16"/>
  <c r="I961" i="16"/>
  <c r="G961" i="16"/>
  <c r="I960" i="16"/>
  <c r="G960" i="16"/>
  <c r="J960" i="16" s="1"/>
  <c r="I959" i="16"/>
  <c r="G959" i="16"/>
  <c r="I958" i="16"/>
  <c r="G958" i="16"/>
  <c r="I957" i="16"/>
  <c r="G957" i="16"/>
  <c r="I956" i="16"/>
  <c r="G956" i="16"/>
  <c r="I955" i="16"/>
  <c r="G955" i="16"/>
  <c r="I954" i="16"/>
  <c r="G954" i="16"/>
  <c r="I953" i="16"/>
  <c r="G953" i="16"/>
  <c r="I952" i="16"/>
  <c r="G952" i="16"/>
  <c r="I951" i="16"/>
  <c r="G951" i="16"/>
  <c r="I950" i="16"/>
  <c r="G950" i="16"/>
  <c r="J950" i="16" s="1"/>
  <c r="I949" i="16"/>
  <c r="G949" i="16"/>
  <c r="I948" i="16"/>
  <c r="G948" i="16"/>
  <c r="I946" i="16"/>
  <c r="G946" i="16"/>
  <c r="I945" i="16"/>
  <c r="G945" i="16"/>
  <c r="I944" i="16"/>
  <c r="G944" i="16"/>
  <c r="I943" i="16"/>
  <c r="G943" i="16"/>
  <c r="I942" i="16"/>
  <c r="G942" i="16"/>
  <c r="J942" i="16" s="1"/>
  <c r="I941" i="16"/>
  <c r="G941" i="16"/>
  <c r="J941" i="16" s="1"/>
  <c r="I940" i="16"/>
  <c r="G940" i="16"/>
  <c r="I939" i="16"/>
  <c r="G939" i="16"/>
  <c r="I938" i="16"/>
  <c r="G938" i="16"/>
  <c r="I937" i="16"/>
  <c r="G937" i="16"/>
  <c r="I936" i="16"/>
  <c r="G936" i="16"/>
  <c r="J936" i="16" s="1"/>
  <c r="I935" i="16"/>
  <c r="G935" i="16"/>
  <c r="I934" i="16"/>
  <c r="G934" i="16"/>
  <c r="I933" i="16"/>
  <c r="G933" i="16"/>
  <c r="I932" i="16"/>
  <c r="G932" i="16"/>
  <c r="I931" i="16"/>
  <c r="G931" i="16"/>
  <c r="I930" i="16"/>
  <c r="G930" i="16"/>
  <c r="I928" i="16"/>
  <c r="G928" i="16"/>
  <c r="I927" i="16"/>
  <c r="G927" i="16"/>
  <c r="I926" i="16"/>
  <c r="G926" i="16"/>
  <c r="I925" i="16"/>
  <c r="G925" i="16"/>
  <c r="I924" i="16"/>
  <c r="G924" i="16"/>
  <c r="I923" i="16"/>
  <c r="G923" i="16"/>
  <c r="I922" i="16"/>
  <c r="G922" i="16"/>
  <c r="I921" i="16"/>
  <c r="G921" i="16"/>
  <c r="I920" i="16"/>
  <c r="G920" i="16"/>
  <c r="I919" i="16"/>
  <c r="G919" i="16"/>
  <c r="I918" i="16"/>
  <c r="G918" i="16"/>
  <c r="I917" i="16"/>
  <c r="G917" i="16"/>
  <c r="J917" i="16" s="1"/>
  <c r="I916" i="16"/>
  <c r="G916" i="16"/>
  <c r="J916" i="16" s="1"/>
  <c r="I914" i="16"/>
  <c r="G914" i="16"/>
  <c r="I913" i="16"/>
  <c r="G913" i="16"/>
  <c r="I912" i="16"/>
  <c r="G912" i="16"/>
  <c r="I911" i="16"/>
  <c r="G911" i="16"/>
  <c r="I910" i="16"/>
  <c r="G910" i="16"/>
  <c r="J910" i="16" s="1"/>
  <c r="I909" i="16"/>
  <c r="G909" i="16"/>
  <c r="I908" i="16"/>
  <c r="G908" i="16"/>
  <c r="I907" i="16"/>
  <c r="G907" i="16"/>
  <c r="I906" i="16"/>
  <c r="G906" i="16"/>
  <c r="I905" i="16"/>
  <c r="G905" i="16"/>
  <c r="I904" i="16"/>
  <c r="G904" i="16"/>
  <c r="I903" i="16"/>
  <c r="G903" i="16"/>
  <c r="I902" i="16"/>
  <c r="G902" i="16"/>
  <c r="I901" i="16"/>
  <c r="G901" i="16"/>
  <c r="I900" i="16"/>
  <c r="G900" i="16"/>
  <c r="J900" i="16" s="1"/>
  <c r="I898" i="16"/>
  <c r="G898" i="16"/>
  <c r="I897" i="16"/>
  <c r="G897" i="16"/>
  <c r="I896" i="16"/>
  <c r="G896" i="16"/>
  <c r="I894" i="16"/>
  <c r="G894" i="16"/>
  <c r="I893" i="16"/>
  <c r="G893" i="16"/>
  <c r="I892" i="16"/>
  <c r="G892" i="16"/>
  <c r="I891" i="16"/>
  <c r="G891" i="16"/>
  <c r="I890" i="16"/>
  <c r="G890" i="16"/>
  <c r="I889" i="16"/>
  <c r="G889" i="16"/>
  <c r="I888" i="16"/>
  <c r="G888" i="16"/>
  <c r="I887" i="16"/>
  <c r="G887" i="16"/>
  <c r="I886" i="16"/>
  <c r="G886" i="16"/>
  <c r="I885" i="16"/>
  <c r="G885" i="16"/>
  <c r="I884" i="16"/>
  <c r="G884" i="16"/>
  <c r="I883" i="16"/>
  <c r="G883" i="16"/>
  <c r="I882" i="16"/>
  <c r="G882" i="16"/>
  <c r="I881" i="16"/>
  <c r="G881" i="16"/>
  <c r="J881" i="16" s="1"/>
  <c r="I880" i="16"/>
  <c r="G880" i="16"/>
  <c r="I879" i="16"/>
  <c r="G879" i="16"/>
  <c r="I878" i="16"/>
  <c r="G878" i="16"/>
  <c r="I877" i="16"/>
  <c r="G877" i="16"/>
  <c r="I876" i="16"/>
  <c r="F876" i="16"/>
  <c r="G876" i="16" s="1"/>
  <c r="I875" i="16"/>
  <c r="G875" i="16"/>
  <c r="I874" i="16"/>
  <c r="G874" i="16"/>
  <c r="I869" i="16"/>
  <c r="G869" i="16"/>
  <c r="I868" i="16"/>
  <c r="G868" i="16"/>
  <c r="I867" i="16"/>
  <c r="G867" i="16"/>
  <c r="I866" i="16"/>
  <c r="G866" i="16"/>
  <c r="I865" i="16"/>
  <c r="G865" i="16"/>
  <c r="I864" i="16"/>
  <c r="G864" i="16"/>
  <c r="I863" i="16"/>
  <c r="G863" i="16"/>
  <c r="I860" i="16"/>
  <c r="G860" i="16"/>
  <c r="I859" i="16"/>
  <c r="G859" i="16"/>
  <c r="I858" i="16"/>
  <c r="G858" i="16"/>
  <c r="I857" i="16"/>
  <c r="G857" i="16"/>
  <c r="I856" i="16"/>
  <c r="G856" i="16"/>
  <c r="I855" i="16"/>
  <c r="G855" i="16"/>
  <c r="I854" i="16"/>
  <c r="G854" i="16"/>
  <c r="I853" i="16"/>
  <c r="G853" i="16"/>
  <c r="I852" i="16"/>
  <c r="G852" i="16"/>
  <c r="I851" i="16"/>
  <c r="G851" i="16"/>
  <c r="J851" i="16" s="1"/>
  <c r="I850" i="16"/>
  <c r="G850" i="16"/>
  <c r="I849" i="16"/>
  <c r="G849" i="16"/>
  <c r="I848" i="16"/>
  <c r="G848" i="16"/>
  <c r="I847" i="16"/>
  <c r="G847" i="16"/>
  <c r="I846" i="16"/>
  <c r="G846" i="16"/>
  <c r="I845" i="16"/>
  <c r="G845" i="16"/>
  <c r="I844" i="16"/>
  <c r="G844" i="16"/>
  <c r="I843" i="16"/>
  <c r="G843" i="16"/>
  <c r="I842" i="16"/>
  <c r="G842" i="16"/>
  <c r="I841" i="16"/>
  <c r="G841" i="16"/>
  <c r="I840" i="16"/>
  <c r="G840" i="16"/>
  <c r="I839" i="16"/>
  <c r="G839" i="16"/>
  <c r="I838" i="16"/>
  <c r="G838" i="16"/>
  <c r="I837" i="16"/>
  <c r="G837" i="16"/>
  <c r="I836" i="16"/>
  <c r="G836" i="16"/>
  <c r="I835" i="16"/>
  <c r="G835" i="16"/>
  <c r="I834" i="16"/>
  <c r="G834" i="16"/>
  <c r="I833" i="16"/>
  <c r="G833" i="16"/>
  <c r="I832" i="16"/>
  <c r="G832" i="16"/>
  <c r="I831" i="16"/>
  <c r="G831" i="16"/>
  <c r="I830" i="16"/>
  <c r="G830" i="16"/>
  <c r="I829" i="16"/>
  <c r="G829" i="16"/>
  <c r="I828" i="16"/>
  <c r="G828" i="16"/>
  <c r="I827" i="16"/>
  <c r="G827" i="16"/>
  <c r="J827" i="16" s="1"/>
  <c r="I826" i="16"/>
  <c r="G826" i="16"/>
  <c r="I825" i="16"/>
  <c r="G825" i="16"/>
  <c r="I824" i="16"/>
  <c r="G824" i="16"/>
  <c r="I823" i="16"/>
  <c r="G823" i="16"/>
  <c r="I822" i="16"/>
  <c r="G822" i="16"/>
  <c r="I821" i="16"/>
  <c r="G821" i="16"/>
  <c r="I820" i="16"/>
  <c r="G820" i="16"/>
  <c r="I819" i="16"/>
  <c r="G819" i="16"/>
  <c r="I818" i="16"/>
  <c r="G818" i="16"/>
  <c r="J818" i="16" s="1"/>
  <c r="I817" i="16"/>
  <c r="G817" i="16"/>
  <c r="I806" i="16"/>
  <c r="G806" i="16"/>
  <c r="I805" i="16"/>
  <c r="G805" i="16"/>
  <c r="I803" i="16"/>
  <c r="G803" i="16"/>
  <c r="I802" i="16"/>
  <c r="G802" i="16"/>
  <c r="I801" i="16"/>
  <c r="G801" i="16"/>
  <c r="I800" i="16"/>
  <c r="G800" i="16"/>
  <c r="J800" i="16" s="1"/>
  <c r="I799" i="16"/>
  <c r="G799" i="16"/>
  <c r="I798" i="16"/>
  <c r="G798" i="16"/>
  <c r="I797" i="16"/>
  <c r="G797" i="16"/>
  <c r="I796" i="16"/>
  <c r="G796" i="16"/>
  <c r="I795" i="16"/>
  <c r="G795" i="16"/>
  <c r="I794" i="16"/>
  <c r="G794" i="16"/>
  <c r="I793" i="16"/>
  <c r="G793" i="16"/>
  <c r="I792" i="16"/>
  <c r="G792" i="16"/>
  <c r="I791" i="16"/>
  <c r="G791" i="16"/>
  <c r="I790" i="16"/>
  <c r="G790" i="16"/>
  <c r="I789" i="16"/>
  <c r="G789" i="16"/>
  <c r="I788" i="16"/>
  <c r="G788" i="16"/>
  <c r="J788" i="16" s="1"/>
  <c r="I787" i="16"/>
  <c r="G787" i="16"/>
  <c r="I786" i="16"/>
  <c r="G786" i="16"/>
  <c r="I785" i="16"/>
  <c r="G785" i="16"/>
  <c r="I779" i="16"/>
  <c r="G779" i="16"/>
  <c r="I778" i="16"/>
  <c r="G778" i="16"/>
  <c r="I777" i="16"/>
  <c r="G777" i="16"/>
  <c r="I776" i="16"/>
  <c r="G776" i="16"/>
  <c r="I775" i="16"/>
  <c r="G775" i="16"/>
  <c r="I774" i="16"/>
  <c r="G774" i="16"/>
  <c r="I773" i="16"/>
  <c r="G773" i="16"/>
  <c r="I772" i="16"/>
  <c r="G772" i="16"/>
  <c r="I771" i="16"/>
  <c r="G771" i="16"/>
  <c r="J771" i="16" s="1"/>
  <c r="I770" i="16"/>
  <c r="G770" i="16"/>
  <c r="I769" i="16"/>
  <c r="G769" i="16"/>
  <c r="I768" i="16"/>
  <c r="G768" i="16"/>
  <c r="I767" i="16"/>
  <c r="G767" i="16"/>
  <c r="I766" i="16"/>
  <c r="G766" i="16"/>
  <c r="I765" i="16"/>
  <c r="G765" i="16"/>
  <c r="I764" i="16"/>
  <c r="G764" i="16"/>
  <c r="I763" i="16"/>
  <c r="G763" i="16"/>
  <c r="J763" i="16" s="1"/>
  <c r="I762" i="16"/>
  <c r="G762" i="16"/>
  <c r="I761" i="16"/>
  <c r="G761" i="16"/>
  <c r="I760" i="16"/>
  <c r="G760" i="16"/>
  <c r="I759" i="16"/>
  <c r="G759" i="16"/>
  <c r="I758" i="16"/>
  <c r="J758" i="16" s="1"/>
  <c r="I757" i="16"/>
  <c r="J757" i="16" s="1"/>
  <c r="I756" i="16"/>
  <c r="J756" i="16" s="1"/>
  <c r="I755" i="16"/>
  <c r="J755" i="16" s="1"/>
  <c r="I754" i="16"/>
  <c r="J754" i="16" s="1"/>
  <c r="I753" i="16"/>
  <c r="J753" i="16" s="1"/>
  <c r="I752" i="16"/>
  <c r="J752" i="16" s="1"/>
  <c r="I751" i="16"/>
  <c r="J751" i="16" s="1"/>
  <c r="I750" i="16"/>
  <c r="J750" i="16" s="1"/>
  <c r="I749" i="16"/>
  <c r="J749" i="16" s="1"/>
  <c r="I748" i="16"/>
  <c r="G748" i="16"/>
  <c r="I747" i="16"/>
  <c r="G747" i="16"/>
  <c r="I746" i="16"/>
  <c r="G746" i="16"/>
  <c r="I745" i="16"/>
  <c r="G745" i="16"/>
  <c r="I744" i="16"/>
  <c r="G744" i="16"/>
  <c r="I743" i="16"/>
  <c r="G743" i="16"/>
  <c r="I742" i="16"/>
  <c r="J742" i="16" s="1"/>
  <c r="I741" i="16"/>
  <c r="G741" i="16"/>
  <c r="I740" i="16"/>
  <c r="G740" i="16"/>
  <c r="I739" i="16"/>
  <c r="G739" i="16"/>
  <c r="I738" i="16"/>
  <c r="J738" i="16" s="1"/>
  <c r="I737" i="16"/>
  <c r="J737" i="16" s="1"/>
  <c r="I736" i="16"/>
  <c r="J736" i="16" s="1"/>
  <c r="I735" i="16"/>
  <c r="G735" i="16"/>
  <c r="I730" i="16"/>
  <c r="G730" i="16"/>
  <c r="I729" i="16"/>
  <c r="G729" i="16"/>
  <c r="I728" i="16"/>
  <c r="G728" i="16"/>
  <c r="J728" i="16" s="1"/>
  <c r="I727" i="16"/>
  <c r="G727" i="16"/>
  <c r="I726" i="16"/>
  <c r="G726" i="16"/>
  <c r="I725" i="16"/>
  <c r="G725" i="16"/>
  <c r="I724" i="16"/>
  <c r="G724" i="16"/>
  <c r="I723" i="16"/>
  <c r="G723" i="16"/>
  <c r="I722" i="16"/>
  <c r="G722" i="16"/>
  <c r="I721" i="16"/>
  <c r="G721" i="16"/>
  <c r="I720" i="16"/>
  <c r="G720" i="16"/>
  <c r="I719" i="16"/>
  <c r="G719" i="16"/>
  <c r="I718" i="16"/>
  <c r="G718" i="16"/>
  <c r="I717" i="16"/>
  <c r="G717" i="16"/>
  <c r="I716" i="16"/>
  <c r="G716" i="16"/>
  <c r="I715" i="16"/>
  <c r="G715" i="16"/>
  <c r="I714" i="16"/>
  <c r="G714" i="16"/>
  <c r="I708" i="16"/>
  <c r="G708" i="16"/>
  <c r="I707" i="16"/>
  <c r="G707" i="16"/>
  <c r="J707" i="16" s="1"/>
  <c r="I705" i="16"/>
  <c r="G705" i="16"/>
  <c r="I704" i="16"/>
  <c r="G704" i="16"/>
  <c r="I703" i="16"/>
  <c r="G703" i="16"/>
  <c r="I702" i="16"/>
  <c r="G702" i="16"/>
  <c r="I701" i="16"/>
  <c r="G701" i="16"/>
  <c r="I699" i="16"/>
  <c r="G699" i="16"/>
  <c r="I698" i="16"/>
  <c r="G698" i="16"/>
  <c r="I697" i="16"/>
  <c r="G697" i="16"/>
  <c r="J697" i="16" s="1"/>
  <c r="I696" i="16"/>
  <c r="F696" i="16"/>
  <c r="G696" i="16" s="1"/>
  <c r="I695" i="16"/>
  <c r="F695" i="16"/>
  <c r="G695" i="16" s="1"/>
  <c r="I694" i="16"/>
  <c r="F694" i="16"/>
  <c r="G694" i="16" s="1"/>
  <c r="I693" i="16"/>
  <c r="F693" i="16"/>
  <c r="G693" i="16" s="1"/>
  <c r="I692" i="16"/>
  <c r="G692" i="16"/>
  <c r="I691" i="16"/>
  <c r="G691" i="16"/>
  <c r="I690" i="16"/>
  <c r="G690" i="16"/>
  <c r="I689" i="16"/>
  <c r="G689" i="16"/>
  <c r="I688" i="16"/>
  <c r="G688" i="16"/>
  <c r="I687" i="16"/>
  <c r="G687" i="16"/>
  <c r="I686" i="16"/>
  <c r="G686" i="16"/>
  <c r="I685" i="16"/>
  <c r="G685" i="16"/>
  <c r="I684" i="16"/>
  <c r="F684" i="16"/>
  <c r="G684" i="16" s="1"/>
  <c r="I683" i="16"/>
  <c r="F683" i="16"/>
  <c r="G683" i="16" s="1"/>
  <c r="I682" i="16"/>
  <c r="F682" i="16"/>
  <c r="G682" i="16" s="1"/>
  <c r="J682" i="16" s="1"/>
  <c r="I681" i="16"/>
  <c r="G681" i="16"/>
  <c r="I680" i="16"/>
  <c r="G680" i="16"/>
  <c r="I679" i="16"/>
  <c r="G679" i="16"/>
  <c r="I678" i="16"/>
  <c r="G678" i="16"/>
  <c r="I677" i="16"/>
  <c r="G677" i="16"/>
  <c r="I676" i="16"/>
  <c r="G676" i="16"/>
  <c r="I675" i="16"/>
  <c r="G675" i="16"/>
  <c r="I674" i="16"/>
  <c r="G674" i="16"/>
  <c r="I673" i="16"/>
  <c r="G673" i="16"/>
  <c r="J673" i="16" s="1"/>
  <c r="I672" i="16"/>
  <c r="F672" i="16"/>
  <c r="G672" i="16" s="1"/>
  <c r="I671" i="16"/>
  <c r="F671" i="16"/>
  <c r="G671" i="16" s="1"/>
  <c r="I670" i="16"/>
  <c r="F670" i="16"/>
  <c r="G670" i="16" s="1"/>
  <c r="I669" i="16"/>
  <c r="G669" i="16"/>
  <c r="I668" i="16"/>
  <c r="G668" i="16"/>
  <c r="I667" i="16"/>
  <c r="G667" i="16"/>
  <c r="I666" i="16"/>
  <c r="G666" i="16"/>
  <c r="I665" i="16"/>
  <c r="G665" i="16"/>
  <c r="I664" i="16"/>
  <c r="G664" i="16"/>
  <c r="J664" i="16" s="1"/>
  <c r="I663" i="16"/>
  <c r="G663" i="16"/>
  <c r="I662" i="16"/>
  <c r="G662" i="16"/>
  <c r="I661" i="16"/>
  <c r="G661" i="16"/>
  <c r="I660" i="16"/>
  <c r="G660" i="16"/>
  <c r="I659" i="16"/>
  <c r="G659" i="16"/>
  <c r="I658" i="16"/>
  <c r="F658" i="16"/>
  <c r="G658" i="16" s="1"/>
  <c r="J658" i="16" s="1"/>
  <c r="I657" i="16"/>
  <c r="F657" i="16"/>
  <c r="G657" i="16" s="1"/>
  <c r="I656" i="16"/>
  <c r="F656" i="16"/>
  <c r="G656" i="16" s="1"/>
  <c r="I655" i="16"/>
  <c r="G655" i="16"/>
  <c r="I654" i="16"/>
  <c r="G654" i="16"/>
  <c r="I653" i="16"/>
  <c r="G653" i="16"/>
  <c r="I652" i="16"/>
  <c r="G652" i="16"/>
  <c r="J652" i="16" s="1"/>
  <c r="I651" i="16"/>
  <c r="G651" i="16"/>
  <c r="I650" i="16"/>
  <c r="G650" i="16"/>
  <c r="I649" i="16"/>
  <c r="G649" i="16"/>
  <c r="J649" i="16" s="1"/>
  <c r="I648" i="16"/>
  <c r="G648" i="16"/>
  <c r="I647" i="16"/>
  <c r="G647" i="16"/>
  <c r="I646" i="16"/>
  <c r="F646" i="16"/>
  <c r="G646" i="16" s="1"/>
  <c r="I645" i="16"/>
  <c r="F645" i="16"/>
  <c r="G645" i="16" s="1"/>
  <c r="I644" i="16"/>
  <c r="F644" i="16"/>
  <c r="G644" i="16" s="1"/>
  <c r="I643" i="16"/>
  <c r="F643" i="16"/>
  <c r="G643" i="16" s="1"/>
  <c r="I642" i="16"/>
  <c r="G642" i="16"/>
  <c r="I641" i="16"/>
  <c r="G641" i="16"/>
  <c r="I640" i="16"/>
  <c r="G640" i="16"/>
  <c r="I639" i="16"/>
  <c r="G639" i="16"/>
  <c r="I638" i="16"/>
  <c r="G638" i="16"/>
  <c r="I637" i="16"/>
  <c r="G637" i="16"/>
  <c r="I634" i="16"/>
  <c r="G634" i="16"/>
  <c r="I633" i="16"/>
  <c r="G633" i="16"/>
  <c r="I632" i="16"/>
  <c r="G632" i="16"/>
  <c r="I631" i="16"/>
  <c r="G631" i="16"/>
  <c r="I630" i="16"/>
  <c r="G630" i="16"/>
  <c r="I629" i="16"/>
  <c r="G629" i="16"/>
  <c r="I628" i="16"/>
  <c r="G628" i="16"/>
  <c r="I627" i="16"/>
  <c r="G627" i="16"/>
  <c r="I626" i="16"/>
  <c r="G626" i="16"/>
  <c r="J626" i="16" s="1"/>
  <c r="I625" i="16"/>
  <c r="G625" i="16"/>
  <c r="I624" i="16"/>
  <c r="G624" i="16"/>
  <c r="I623" i="16"/>
  <c r="G623" i="16"/>
  <c r="J623" i="16" s="1"/>
  <c r="I622" i="16"/>
  <c r="G622" i="16"/>
  <c r="I621" i="16"/>
  <c r="G621" i="16"/>
  <c r="I620" i="16"/>
  <c r="G620" i="16"/>
  <c r="I619" i="16"/>
  <c r="G619" i="16"/>
  <c r="I618" i="16"/>
  <c r="G618" i="16"/>
  <c r="I617" i="16"/>
  <c r="G617" i="16"/>
  <c r="I616" i="16"/>
  <c r="G616" i="16"/>
  <c r="I615" i="16"/>
  <c r="G615" i="16"/>
  <c r="I613" i="16"/>
  <c r="G613" i="16"/>
  <c r="I612" i="16"/>
  <c r="G612" i="16"/>
  <c r="I611" i="16"/>
  <c r="G611" i="16"/>
  <c r="I610" i="16"/>
  <c r="G610" i="16"/>
  <c r="I609" i="16"/>
  <c r="G609" i="16"/>
  <c r="I608" i="16"/>
  <c r="G608" i="16"/>
  <c r="I607" i="16"/>
  <c r="G607" i="16"/>
  <c r="I606" i="16"/>
  <c r="G606" i="16"/>
  <c r="J606" i="16" s="1"/>
  <c r="I605" i="16"/>
  <c r="G605" i="16"/>
  <c r="I604" i="16"/>
  <c r="G604" i="16"/>
  <c r="I603" i="16"/>
  <c r="G603" i="16"/>
  <c r="I602" i="16"/>
  <c r="G602" i="16"/>
  <c r="I601" i="16"/>
  <c r="G601" i="16"/>
  <c r="J601" i="16" s="1"/>
  <c r="I600" i="16"/>
  <c r="G600" i="16"/>
  <c r="I599" i="16"/>
  <c r="G599" i="16"/>
  <c r="I598" i="16"/>
  <c r="G598" i="16"/>
  <c r="J598" i="16" s="1"/>
  <c r="I597" i="16"/>
  <c r="G597" i="16"/>
  <c r="I596" i="16"/>
  <c r="G596" i="16"/>
  <c r="I595" i="16"/>
  <c r="G595" i="16"/>
  <c r="I594" i="16"/>
  <c r="G594" i="16"/>
  <c r="I593" i="16"/>
  <c r="G593" i="16"/>
  <c r="I592" i="16"/>
  <c r="G592" i="16"/>
  <c r="I591" i="16"/>
  <c r="G591" i="16"/>
  <c r="I590" i="16"/>
  <c r="G590" i="16"/>
  <c r="I589" i="16"/>
  <c r="G589" i="16"/>
  <c r="J589" i="16" s="1"/>
  <c r="I588" i="16"/>
  <c r="G588" i="16"/>
  <c r="I587" i="16"/>
  <c r="G587" i="16"/>
  <c r="I586" i="16"/>
  <c r="G586" i="16"/>
  <c r="I585" i="16"/>
  <c r="G585" i="16"/>
  <c r="I584" i="16"/>
  <c r="G584" i="16"/>
  <c r="I583" i="16"/>
  <c r="G583" i="16"/>
  <c r="J583" i="16" s="1"/>
  <c r="I582" i="16"/>
  <c r="G582" i="16"/>
  <c r="I581" i="16"/>
  <c r="G581" i="16"/>
  <c r="I580" i="16"/>
  <c r="G580" i="16"/>
  <c r="I579" i="16"/>
  <c r="G579" i="16"/>
  <c r="I578" i="16"/>
  <c r="G578" i="16"/>
  <c r="I577" i="16"/>
  <c r="G577" i="16"/>
  <c r="J577" i="16" s="1"/>
  <c r="I576" i="16"/>
  <c r="G576" i="16"/>
  <c r="I575" i="16"/>
  <c r="G575" i="16"/>
  <c r="I574" i="16"/>
  <c r="G574" i="16"/>
  <c r="J574" i="16" s="1"/>
  <c r="I573" i="16"/>
  <c r="G573" i="16"/>
  <c r="I572" i="16"/>
  <c r="G572" i="16"/>
  <c r="I571" i="16"/>
  <c r="G571" i="16"/>
  <c r="I570" i="16"/>
  <c r="G570" i="16"/>
  <c r="I569" i="16"/>
  <c r="G569" i="16"/>
  <c r="I568" i="16"/>
  <c r="G568" i="16"/>
  <c r="I567" i="16"/>
  <c r="G567" i="16"/>
  <c r="I566" i="16"/>
  <c r="G566" i="16"/>
  <c r="I565" i="16"/>
  <c r="G565" i="16"/>
  <c r="I562" i="16"/>
  <c r="G562" i="16"/>
  <c r="I561" i="16"/>
  <c r="G561" i="16"/>
  <c r="I560" i="16"/>
  <c r="G560" i="16"/>
  <c r="I559" i="16"/>
  <c r="G559" i="16"/>
  <c r="I558" i="16"/>
  <c r="G558" i="16"/>
  <c r="I557" i="16"/>
  <c r="G557" i="16"/>
  <c r="I556" i="16"/>
  <c r="G556" i="16"/>
  <c r="K552" i="16"/>
  <c r="I550" i="16"/>
  <c r="G550" i="16"/>
  <c r="I549" i="16"/>
  <c r="G549" i="16"/>
  <c r="I548" i="16"/>
  <c r="G548" i="16"/>
  <c r="I547" i="16"/>
  <c r="G547" i="16"/>
  <c r="I546" i="16"/>
  <c r="G546" i="16"/>
  <c r="I545" i="16"/>
  <c r="G545" i="16"/>
  <c r="I544" i="16"/>
  <c r="G544" i="16"/>
  <c r="J544" i="16" s="1"/>
  <c r="I543" i="16"/>
  <c r="G543" i="16"/>
  <c r="I542" i="16"/>
  <c r="G542" i="16"/>
  <c r="I541" i="16"/>
  <c r="G541" i="16"/>
  <c r="I540" i="16"/>
  <c r="G540" i="16"/>
  <c r="I539" i="16"/>
  <c r="G539" i="16"/>
  <c r="I538" i="16"/>
  <c r="G538" i="16"/>
  <c r="I537" i="16"/>
  <c r="G537" i="16"/>
  <c r="I536" i="16"/>
  <c r="G536" i="16"/>
  <c r="I535" i="16"/>
  <c r="G535" i="16"/>
  <c r="I534" i="16"/>
  <c r="G534" i="16"/>
  <c r="I533" i="16"/>
  <c r="G533" i="16"/>
  <c r="I532" i="16"/>
  <c r="G532" i="16"/>
  <c r="I531" i="16"/>
  <c r="G531" i="16"/>
  <c r="I530" i="16"/>
  <c r="G530" i="16"/>
  <c r="I529" i="16"/>
  <c r="G529" i="16"/>
  <c r="I528" i="16"/>
  <c r="G528" i="16"/>
  <c r="J528" i="16" s="1"/>
  <c r="I526" i="16"/>
  <c r="G526" i="16"/>
  <c r="I525" i="16"/>
  <c r="G525" i="16"/>
  <c r="I523" i="16"/>
  <c r="G523" i="16"/>
  <c r="I522" i="16"/>
  <c r="G522" i="16"/>
  <c r="I520" i="16"/>
  <c r="G520" i="16"/>
  <c r="I519" i="16"/>
  <c r="G519" i="16"/>
  <c r="I518" i="16"/>
  <c r="G518" i="16"/>
  <c r="J518" i="16" s="1"/>
  <c r="I517" i="16"/>
  <c r="G517" i="16"/>
  <c r="J517" i="16" s="1"/>
  <c r="I516" i="16"/>
  <c r="G516" i="16"/>
  <c r="I515" i="16"/>
  <c r="G515" i="16"/>
  <c r="I514" i="16"/>
  <c r="G514" i="16"/>
  <c r="I512" i="16"/>
  <c r="G512" i="16"/>
  <c r="I511" i="16"/>
  <c r="G511" i="16"/>
  <c r="I510" i="16"/>
  <c r="G510" i="16"/>
  <c r="I509" i="16"/>
  <c r="G509" i="16"/>
  <c r="I508" i="16"/>
  <c r="G508" i="16"/>
  <c r="I507" i="16"/>
  <c r="G507" i="16"/>
  <c r="I506" i="16"/>
  <c r="G506" i="16"/>
  <c r="I505" i="16"/>
  <c r="G505" i="16"/>
  <c r="I504" i="16"/>
  <c r="G504" i="16"/>
  <c r="I503" i="16"/>
  <c r="G503" i="16"/>
  <c r="I502" i="16"/>
  <c r="G502" i="16"/>
  <c r="I501" i="16"/>
  <c r="G501" i="16"/>
  <c r="I500" i="16"/>
  <c r="G500" i="16"/>
  <c r="I499" i="16"/>
  <c r="G499" i="16"/>
  <c r="I498" i="16"/>
  <c r="G498" i="16"/>
  <c r="I497" i="16"/>
  <c r="G497" i="16"/>
  <c r="I496" i="16"/>
  <c r="G496" i="16"/>
  <c r="I495" i="16"/>
  <c r="G495" i="16"/>
  <c r="I494" i="16"/>
  <c r="G494" i="16"/>
  <c r="I493" i="16"/>
  <c r="G493" i="16"/>
  <c r="J493" i="16" s="1"/>
  <c r="I492" i="16"/>
  <c r="G492" i="16"/>
  <c r="J492" i="16" s="1"/>
  <c r="I491" i="16"/>
  <c r="G491" i="16"/>
  <c r="I490" i="16"/>
  <c r="G490" i="16"/>
  <c r="I489" i="16"/>
  <c r="G489" i="16"/>
  <c r="I488" i="16"/>
  <c r="G488" i="16"/>
  <c r="I487" i="16"/>
  <c r="G487" i="16"/>
  <c r="I486" i="16"/>
  <c r="G486" i="16"/>
  <c r="I485" i="16"/>
  <c r="G485" i="16"/>
  <c r="I484" i="16"/>
  <c r="G484" i="16"/>
  <c r="I483" i="16"/>
  <c r="G483" i="16"/>
  <c r="I482" i="16"/>
  <c r="G482" i="16"/>
  <c r="I480" i="16"/>
  <c r="G480" i="16"/>
  <c r="I479" i="16"/>
  <c r="G479" i="16"/>
  <c r="I478" i="16"/>
  <c r="G478" i="16"/>
  <c r="I477" i="16"/>
  <c r="G477" i="16"/>
  <c r="I476" i="16"/>
  <c r="G476" i="16"/>
  <c r="I475" i="16"/>
  <c r="G475" i="16"/>
  <c r="J475" i="16" s="1"/>
  <c r="I474" i="16"/>
  <c r="G474" i="16"/>
  <c r="I473" i="16"/>
  <c r="G473" i="16"/>
  <c r="I472" i="16"/>
  <c r="G472" i="16"/>
  <c r="I471" i="16"/>
  <c r="G471" i="16"/>
  <c r="I470" i="16"/>
  <c r="G470" i="16"/>
  <c r="I469" i="16"/>
  <c r="G469" i="16"/>
  <c r="I468" i="16"/>
  <c r="G468" i="16"/>
  <c r="J468" i="16" s="1"/>
  <c r="I467" i="16"/>
  <c r="G467" i="16"/>
  <c r="I466" i="16"/>
  <c r="G466" i="16"/>
  <c r="I465" i="16"/>
  <c r="G465" i="16"/>
  <c r="I464" i="16"/>
  <c r="G464" i="16"/>
  <c r="I463" i="16"/>
  <c r="G463" i="16"/>
  <c r="I462" i="16"/>
  <c r="G462" i="16"/>
  <c r="I460" i="16"/>
  <c r="G460" i="16"/>
  <c r="I459" i="16"/>
  <c r="G459" i="16"/>
  <c r="I458" i="16"/>
  <c r="G458" i="16"/>
  <c r="I457" i="16"/>
  <c r="G457" i="16"/>
  <c r="I456" i="16"/>
  <c r="G456" i="16"/>
  <c r="I455" i="16"/>
  <c r="G455" i="16"/>
  <c r="I454" i="16"/>
  <c r="G454" i="16"/>
  <c r="I453" i="16"/>
  <c r="G453" i="16"/>
  <c r="I452" i="16"/>
  <c r="G452" i="16"/>
  <c r="I451" i="16"/>
  <c r="G451" i="16"/>
  <c r="I450" i="16"/>
  <c r="G450" i="16"/>
  <c r="I449" i="16"/>
  <c r="G449" i="16"/>
  <c r="I447" i="16"/>
  <c r="G447" i="16"/>
  <c r="I446" i="16"/>
  <c r="G446" i="16"/>
  <c r="I445" i="16"/>
  <c r="G445" i="16"/>
  <c r="I444" i="16"/>
  <c r="G444" i="16"/>
  <c r="I443" i="16"/>
  <c r="G443" i="16"/>
  <c r="I442" i="16"/>
  <c r="G442" i="16"/>
  <c r="J442" i="16" s="1"/>
  <c r="I441" i="16"/>
  <c r="G441" i="16"/>
  <c r="I440" i="16"/>
  <c r="G440" i="16"/>
  <c r="I439" i="16"/>
  <c r="G439" i="16"/>
  <c r="I438" i="16"/>
  <c r="G438" i="16"/>
  <c r="I437" i="16"/>
  <c r="G437" i="16"/>
  <c r="I436" i="16"/>
  <c r="G436" i="16"/>
  <c r="J436" i="16" s="1"/>
  <c r="I434" i="16"/>
  <c r="G434" i="16"/>
  <c r="I433" i="16"/>
  <c r="G433" i="16"/>
  <c r="I432" i="16"/>
  <c r="G432" i="16"/>
  <c r="I431" i="16"/>
  <c r="G431" i="16"/>
  <c r="I430" i="16"/>
  <c r="G430" i="16"/>
  <c r="I429" i="16"/>
  <c r="G429" i="16"/>
  <c r="I428" i="16"/>
  <c r="G428" i="16"/>
  <c r="I427" i="16"/>
  <c r="G427" i="16"/>
  <c r="I426" i="16"/>
  <c r="G426" i="16"/>
  <c r="I425" i="16"/>
  <c r="G425" i="16"/>
  <c r="I424" i="16"/>
  <c r="G424" i="16"/>
  <c r="I423" i="16"/>
  <c r="G423" i="16"/>
  <c r="I422" i="16"/>
  <c r="G422" i="16"/>
  <c r="I421" i="16"/>
  <c r="G421" i="16"/>
  <c r="I420" i="16"/>
  <c r="G420" i="16"/>
  <c r="I419" i="16"/>
  <c r="G419" i="16"/>
  <c r="I418" i="16"/>
  <c r="G418" i="16"/>
  <c r="I417" i="16"/>
  <c r="G417" i="16"/>
  <c r="I416" i="16"/>
  <c r="G416" i="16"/>
  <c r="J416" i="16" s="1"/>
  <c r="I415" i="16"/>
  <c r="G415" i="16"/>
  <c r="I414" i="16"/>
  <c r="G414" i="16"/>
  <c r="I413" i="16"/>
  <c r="G413" i="16"/>
  <c r="I411" i="16"/>
  <c r="G411" i="16"/>
  <c r="I410" i="16"/>
  <c r="G410" i="16"/>
  <c r="I409" i="16"/>
  <c r="G409" i="16"/>
  <c r="I408" i="16"/>
  <c r="G408" i="16"/>
  <c r="I407" i="16"/>
  <c r="G407" i="16"/>
  <c r="I406" i="16"/>
  <c r="G406" i="16"/>
  <c r="I405" i="16"/>
  <c r="G405" i="16"/>
  <c r="I404" i="16"/>
  <c r="G404" i="16"/>
  <c r="I403" i="16"/>
  <c r="G403" i="16"/>
  <c r="I402" i="16"/>
  <c r="G402" i="16"/>
  <c r="I401" i="16"/>
  <c r="G401" i="16"/>
  <c r="I400" i="16"/>
  <c r="G400" i="16"/>
  <c r="I399" i="16"/>
  <c r="G399" i="16"/>
  <c r="I398" i="16"/>
  <c r="G398" i="16"/>
  <c r="I397" i="16"/>
  <c r="G397" i="16"/>
  <c r="I396" i="16"/>
  <c r="G396" i="16"/>
  <c r="I395" i="16"/>
  <c r="G395" i="16"/>
  <c r="I393" i="16"/>
  <c r="G393" i="16"/>
  <c r="J393" i="16" s="1"/>
  <c r="I392" i="16"/>
  <c r="G392" i="16"/>
  <c r="I391" i="16"/>
  <c r="G391" i="16"/>
  <c r="J391" i="16" s="1"/>
  <c r="I390" i="16"/>
  <c r="G390" i="16"/>
  <c r="J390" i="16" s="1"/>
  <c r="I389" i="16"/>
  <c r="G389" i="16"/>
  <c r="I388" i="16"/>
  <c r="G388" i="16"/>
  <c r="I387" i="16"/>
  <c r="G387" i="16"/>
  <c r="I386" i="16"/>
  <c r="G386" i="16"/>
  <c r="I385" i="16"/>
  <c r="G385" i="16"/>
  <c r="J385" i="16" s="1"/>
  <c r="I384" i="16"/>
  <c r="G384" i="16"/>
  <c r="I383" i="16"/>
  <c r="G383" i="16"/>
  <c r="I382" i="16"/>
  <c r="G382" i="16"/>
  <c r="I381" i="16"/>
  <c r="G381" i="16"/>
  <c r="I380" i="16"/>
  <c r="G380" i="16"/>
  <c r="I379" i="16"/>
  <c r="G379" i="16"/>
  <c r="I378" i="16"/>
  <c r="G378" i="16"/>
  <c r="I377" i="16"/>
  <c r="G377" i="16"/>
  <c r="I376" i="16"/>
  <c r="G376" i="16"/>
  <c r="I374" i="16"/>
  <c r="G374" i="16"/>
  <c r="I373" i="16"/>
  <c r="G373" i="16"/>
  <c r="J373" i="16" s="1"/>
  <c r="I372" i="16"/>
  <c r="G372" i="16"/>
  <c r="I371" i="16"/>
  <c r="G371" i="16"/>
  <c r="I370" i="16"/>
  <c r="G370" i="16"/>
  <c r="I369" i="16"/>
  <c r="G369" i="16"/>
  <c r="I368" i="16"/>
  <c r="G368" i="16"/>
  <c r="J368" i="16" s="1"/>
  <c r="I367" i="16"/>
  <c r="G367" i="16"/>
  <c r="I366" i="16"/>
  <c r="G366" i="16"/>
  <c r="J366" i="16" s="1"/>
  <c r="I365" i="16"/>
  <c r="G365" i="16"/>
  <c r="I364" i="16"/>
  <c r="G364" i="16"/>
  <c r="I363" i="16"/>
  <c r="G363" i="16"/>
  <c r="I362" i="16"/>
  <c r="G362" i="16"/>
  <c r="I361" i="16"/>
  <c r="G361" i="16"/>
  <c r="I360" i="16"/>
  <c r="G360" i="16"/>
  <c r="I359" i="16"/>
  <c r="G359" i="16"/>
  <c r="I358" i="16"/>
  <c r="G358" i="16"/>
  <c r="I357" i="16"/>
  <c r="G357" i="16"/>
  <c r="I356" i="16"/>
  <c r="G356" i="16"/>
  <c r="I355" i="16"/>
  <c r="G355" i="16"/>
  <c r="I354" i="16"/>
  <c r="G354" i="16"/>
  <c r="I353" i="16"/>
  <c r="G353" i="16"/>
  <c r="I352" i="16"/>
  <c r="G352" i="16"/>
  <c r="I351" i="16"/>
  <c r="G351" i="16"/>
  <c r="I349" i="16"/>
  <c r="G349" i="16"/>
  <c r="J349" i="16" s="1"/>
  <c r="I348" i="16"/>
  <c r="G348" i="16"/>
  <c r="I347" i="16"/>
  <c r="G347" i="16"/>
  <c r="I346" i="16"/>
  <c r="G346" i="16"/>
  <c r="I345" i="16"/>
  <c r="G345" i="16"/>
  <c r="I344" i="16"/>
  <c r="G344" i="16"/>
  <c r="I343" i="16"/>
  <c r="G343" i="16"/>
  <c r="J343" i="16" s="1"/>
  <c r="I342" i="16"/>
  <c r="G342" i="16"/>
  <c r="I341" i="16"/>
  <c r="G341" i="16"/>
  <c r="I340" i="16"/>
  <c r="G340" i="16"/>
  <c r="I339" i="16"/>
  <c r="G339" i="16"/>
  <c r="I338" i="16"/>
  <c r="G338" i="16"/>
  <c r="I337" i="16"/>
  <c r="G337" i="16"/>
  <c r="I336" i="16"/>
  <c r="G336" i="16"/>
  <c r="I335" i="16"/>
  <c r="G335" i="16"/>
  <c r="I334" i="16"/>
  <c r="G334" i="16"/>
  <c r="I333" i="16"/>
  <c r="G333" i="16"/>
  <c r="I332" i="16"/>
  <c r="G332" i="16"/>
  <c r="I331" i="16"/>
  <c r="G331" i="16"/>
  <c r="J331" i="16" s="1"/>
  <c r="I330" i="16"/>
  <c r="G330" i="16"/>
  <c r="I329" i="16"/>
  <c r="G329" i="16"/>
  <c r="I328" i="16"/>
  <c r="G328" i="16"/>
  <c r="I327" i="16"/>
  <c r="G327" i="16"/>
  <c r="I325" i="16"/>
  <c r="G325" i="16"/>
  <c r="I324" i="16"/>
  <c r="G324" i="16"/>
  <c r="J324" i="16" s="1"/>
  <c r="I323" i="16"/>
  <c r="G323" i="16"/>
  <c r="I322" i="16"/>
  <c r="G322" i="16"/>
  <c r="J322" i="16" s="1"/>
  <c r="I321" i="16"/>
  <c r="G321" i="16"/>
  <c r="I320" i="16"/>
  <c r="G320" i="16"/>
  <c r="I319" i="16"/>
  <c r="G319" i="16"/>
  <c r="I318" i="16"/>
  <c r="G318" i="16"/>
  <c r="I317" i="16"/>
  <c r="G317" i="16"/>
  <c r="I316" i="16"/>
  <c r="G316" i="16"/>
  <c r="J316" i="16" s="1"/>
  <c r="I315" i="16"/>
  <c r="G315" i="16"/>
  <c r="I314" i="16"/>
  <c r="G314" i="16"/>
  <c r="I313" i="16"/>
  <c r="G313" i="16"/>
  <c r="I312" i="16"/>
  <c r="G312" i="16"/>
  <c r="J312" i="16" s="1"/>
  <c r="I311" i="16"/>
  <c r="G311" i="16"/>
  <c r="I310" i="16"/>
  <c r="G310" i="16"/>
  <c r="I309" i="16"/>
  <c r="G309" i="16"/>
  <c r="I308" i="16"/>
  <c r="G308" i="16"/>
  <c r="I307" i="16"/>
  <c r="G307" i="16"/>
  <c r="I306" i="16"/>
  <c r="G306" i="16"/>
  <c r="J306" i="16" s="1"/>
  <c r="I305" i="16"/>
  <c r="G305" i="16"/>
  <c r="I304" i="16"/>
  <c r="G304" i="16"/>
  <c r="J304" i="16" s="1"/>
  <c r="I303" i="16"/>
  <c r="G303" i="16"/>
  <c r="I299" i="16"/>
  <c r="G299" i="16"/>
  <c r="I298" i="16"/>
  <c r="G298" i="16"/>
  <c r="I297" i="16"/>
  <c r="G297" i="16"/>
  <c r="I296" i="16"/>
  <c r="G296" i="16"/>
  <c r="I294" i="16"/>
  <c r="G294" i="16"/>
  <c r="J294" i="16" s="1"/>
  <c r="I293" i="16"/>
  <c r="G293" i="16"/>
  <c r="I292" i="16"/>
  <c r="G292" i="16"/>
  <c r="I291" i="16"/>
  <c r="G291" i="16"/>
  <c r="I289" i="16"/>
  <c r="G289" i="16"/>
  <c r="I288" i="16"/>
  <c r="G288" i="16"/>
  <c r="I287" i="16"/>
  <c r="G287" i="16"/>
  <c r="J287" i="16" s="1"/>
  <c r="I286" i="16"/>
  <c r="G286" i="16"/>
  <c r="I285" i="16"/>
  <c r="G285" i="16"/>
  <c r="I284" i="16"/>
  <c r="G284" i="16"/>
  <c r="I283" i="16"/>
  <c r="G283" i="16"/>
  <c r="I282" i="16"/>
  <c r="G282" i="16"/>
  <c r="I281" i="16"/>
  <c r="G281" i="16"/>
  <c r="J281" i="16" s="1"/>
  <c r="I280" i="16"/>
  <c r="G280" i="16"/>
  <c r="I279" i="16"/>
  <c r="G279" i="16"/>
  <c r="I278" i="16"/>
  <c r="G278" i="16"/>
  <c r="I277" i="16"/>
  <c r="G277" i="16"/>
  <c r="J277" i="16" s="1"/>
  <c r="I276" i="16"/>
  <c r="G276" i="16"/>
  <c r="I275" i="16"/>
  <c r="G275" i="16"/>
  <c r="I274" i="16"/>
  <c r="G274" i="16"/>
  <c r="I273" i="16"/>
  <c r="G273" i="16"/>
  <c r="I272" i="16"/>
  <c r="G272" i="16"/>
  <c r="I271" i="16"/>
  <c r="G271" i="16"/>
  <c r="J271" i="16" s="1"/>
  <c r="I270" i="16"/>
  <c r="G270" i="16"/>
  <c r="J270" i="16" s="1"/>
  <c r="I269" i="16"/>
  <c r="G269" i="16"/>
  <c r="J269" i="16" s="1"/>
  <c r="I268" i="16"/>
  <c r="G268" i="16"/>
  <c r="I267" i="16"/>
  <c r="G267" i="16"/>
  <c r="I266" i="16"/>
  <c r="G266" i="16"/>
  <c r="I265" i="16"/>
  <c r="G265" i="16"/>
  <c r="I264" i="16"/>
  <c r="G264" i="16"/>
  <c r="I263" i="16"/>
  <c r="G263" i="16"/>
  <c r="I262" i="16"/>
  <c r="G262" i="16"/>
  <c r="I261" i="16"/>
  <c r="G261" i="16"/>
  <c r="I260" i="16"/>
  <c r="G260" i="16"/>
  <c r="I259" i="16"/>
  <c r="G259" i="16"/>
  <c r="I258" i="16"/>
  <c r="G258" i="16"/>
  <c r="I257" i="16"/>
  <c r="G257" i="16"/>
  <c r="I256" i="16"/>
  <c r="G256" i="16"/>
  <c r="I248" i="16"/>
  <c r="G248" i="16"/>
  <c r="I247" i="16"/>
  <c r="G247" i="16"/>
  <c r="I246" i="16"/>
  <c r="G246" i="16"/>
  <c r="I245" i="16"/>
  <c r="G245" i="16"/>
  <c r="I244" i="16"/>
  <c r="G244" i="16"/>
  <c r="I243" i="16"/>
  <c r="G243" i="16"/>
  <c r="I242" i="16"/>
  <c r="F242" i="16"/>
  <c r="G242" i="16" s="1"/>
  <c r="I241" i="16"/>
  <c r="F241" i="16"/>
  <c r="G241" i="16" s="1"/>
  <c r="I240" i="16"/>
  <c r="F240" i="16"/>
  <c r="G240" i="16" s="1"/>
  <c r="I239" i="16"/>
  <c r="F239" i="16"/>
  <c r="G239" i="16" s="1"/>
  <c r="I236" i="16"/>
  <c r="G236" i="16"/>
  <c r="I235" i="16"/>
  <c r="G235" i="16"/>
  <c r="I234" i="16"/>
  <c r="G234" i="16"/>
  <c r="I230" i="16"/>
  <c r="G230" i="16"/>
  <c r="I229" i="16"/>
  <c r="G229" i="16"/>
  <c r="I228" i="16"/>
  <c r="G228" i="16"/>
  <c r="I227" i="16"/>
  <c r="G227" i="16"/>
  <c r="I226" i="16"/>
  <c r="G226" i="16"/>
  <c r="I225" i="16"/>
  <c r="G225" i="16"/>
  <c r="I224" i="16"/>
  <c r="G224" i="16"/>
  <c r="I223" i="16"/>
  <c r="G223" i="16"/>
  <c r="I222" i="16"/>
  <c r="G222" i="16"/>
  <c r="I221" i="16"/>
  <c r="G221" i="16"/>
  <c r="I220" i="16"/>
  <c r="G220" i="16"/>
  <c r="I219" i="16"/>
  <c r="G219" i="16"/>
  <c r="I218" i="16"/>
  <c r="G218" i="16"/>
  <c r="I217" i="16"/>
  <c r="G217" i="16"/>
  <c r="I216" i="16"/>
  <c r="G216" i="16"/>
  <c r="I215" i="16"/>
  <c r="G215" i="16"/>
  <c r="I214" i="16"/>
  <c r="G214" i="16"/>
  <c r="I213" i="16"/>
  <c r="G213" i="16"/>
  <c r="I212" i="16"/>
  <c r="G212" i="16"/>
  <c r="I211" i="16"/>
  <c r="G211" i="16"/>
  <c r="I210" i="16"/>
  <c r="G210" i="16"/>
  <c r="J210" i="16" s="1"/>
  <c r="I209" i="16"/>
  <c r="G209" i="16"/>
  <c r="J209" i="16" s="1"/>
  <c r="I207" i="16"/>
  <c r="G207" i="16"/>
  <c r="I206" i="16"/>
  <c r="G206" i="16"/>
  <c r="I205" i="16"/>
  <c r="G205" i="16"/>
  <c r="I204" i="16"/>
  <c r="G204" i="16"/>
  <c r="I203" i="16"/>
  <c r="G203" i="16"/>
  <c r="I202" i="16"/>
  <c r="G202" i="16"/>
  <c r="J202" i="16" s="1"/>
  <c r="I201" i="16"/>
  <c r="G201" i="16"/>
  <c r="J201" i="16" s="1"/>
  <c r="I200" i="16"/>
  <c r="G200" i="16"/>
  <c r="I199" i="16"/>
  <c r="G199" i="16"/>
  <c r="I198" i="16"/>
  <c r="G198" i="16"/>
  <c r="J198" i="16" s="1"/>
  <c r="I197" i="16"/>
  <c r="G197" i="16"/>
  <c r="I196" i="16"/>
  <c r="G196" i="16"/>
  <c r="I194" i="16"/>
  <c r="G194" i="16"/>
  <c r="I193" i="16"/>
  <c r="G193" i="16"/>
  <c r="I192" i="16"/>
  <c r="G192" i="16"/>
  <c r="I191" i="16"/>
  <c r="G191" i="16"/>
  <c r="J191" i="16" s="1"/>
  <c r="I190" i="16"/>
  <c r="G190" i="16"/>
  <c r="I189" i="16"/>
  <c r="G189" i="16"/>
  <c r="I188" i="16"/>
  <c r="G188" i="16"/>
  <c r="I187" i="16"/>
  <c r="G187" i="16"/>
  <c r="I186" i="16"/>
  <c r="G186" i="16"/>
  <c r="I185" i="16"/>
  <c r="G185" i="16"/>
  <c r="J185" i="16" s="1"/>
  <c r="I184" i="16"/>
  <c r="G184" i="16"/>
  <c r="J184" i="16" s="1"/>
  <c r="I183" i="16"/>
  <c r="G183" i="16"/>
  <c r="J183" i="16" s="1"/>
  <c r="I182" i="16"/>
  <c r="G182" i="16"/>
  <c r="I181" i="16"/>
  <c r="G181" i="16"/>
  <c r="I180" i="16"/>
  <c r="G180" i="16"/>
  <c r="I179" i="16"/>
  <c r="G179" i="16"/>
  <c r="J179" i="16" s="1"/>
  <c r="I177" i="16"/>
  <c r="G177" i="16"/>
  <c r="I176" i="16"/>
  <c r="G176" i="16"/>
  <c r="J176" i="16" s="1"/>
  <c r="I175" i="16"/>
  <c r="G175" i="16"/>
  <c r="I174" i="16"/>
  <c r="G174" i="16"/>
  <c r="I173" i="16"/>
  <c r="G173" i="16"/>
  <c r="I172" i="16"/>
  <c r="G172" i="16"/>
  <c r="I171" i="16"/>
  <c r="G171" i="16"/>
  <c r="I170" i="16"/>
  <c r="G170" i="16"/>
  <c r="J170" i="16" s="1"/>
  <c r="I169" i="16"/>
  <c r="G169" i="16"/>
  <c r="I168" i="16"/>
  <c r="G168" i="16"/>
  <c r="I167" i="16"/>
  <c r="G167" i="16"/>
  <c r="I166" i="16"/>
  <c r="G166" i="16"/>
  <c r="I165" i="16"/>
  <c r="G165" i="16"/>
  <c r="I164" i="16"/>
  <c r="G164" i="16"/>
  <c r="J164" i="16" s="1"/>
  <c r="I163" i="16"/>
  <c r="G163" i="16"/>
  <c r="I161" i="16"/>
  <c r="G161" i="16"/>
  <c r="I160" i="16"/>
  <c r="G160" i="16"/>
  <c r="I159" i="16"/>
  <c r="G159" i="16"/>
  <c r="J159" i="16" s="1"/>
  <c r="I158" i="16"/>
  <c r="G158" i="16"/>
  <c r="J158" i="16" s="1"/>
  <c r="I157" i="16"/>
  <c r="G157" i="16"/>
  <c r="I156" i="16"/>
  <c r="G156" i="16"/>
  <c r="I155" i="16"/>
  <c r="G155" i="16"/>
  <c r="I154" i="16"/>
  <c r="G154" i="16"/>
  <c r="I153" i="16"/>
  <c r="G153" i="16"/>
  <c r="J153" i="16" s="1"/>
  <c r="I152" i="16"/>
  <c r="G152" i="16"/>
  <c r="I151" i="16"/>
  <c r="G151" i="16"/>
  <c r="J151" i="16" s="1"/>
  <c r="I150" i="16"/>
  <c r="G150" i="16"/>
  <c r="I149" i="16"/>
  <c r="G149" i="16"/>
  <c r="I148" i="16"/>
  <c r="G148" i="16"/>
  <c r="I147" i="16"/>
  <c r="G147" i="16"/>
  <c r="I146" i="16"/>
  <c r="G146" i="16"/>
  <c r="I145" i="16"/>
  <c r="G145" i="16"/>
  <c r="J145" i="16" s="1"/>
  <c r="I143" i="16"/>
  <c r="G143" i="16"/>
  <c r="I142" i="16"/>
  <c r="G142" i="16"/>
  <c r="I141" i="16"/>
  <c r="G141" i="16"/>
  <c r="I140" i="16"/>
  <c r="G140" i="16"/>
  <c r="I139" i="16"/>
  <c r="G139" i="16"/>
  <c r="I138" i="16"/>
  <c r="G138" i="16"/>
  <c r="J138" i="16" s="1"/>
  <c r="I137" i="16"/>
  <c r="G137" i="16"/>
  <c r="I136" i="16"/>
  <c r="G136" i="16"/>
  <c r="I135" i="16"/>
  <c r="G135" i="16"/>
  <c r="I134" i="16"/>
  <c r="G134" i="16"/>
  <c r="I133" i="16"/>
  <c r="G133" i="16"/>
  <c r="J133" i="16" s="1"/>
  <c r="I132" i="16"/>
  <c r="G132" i="16"/>
  <c r="I131" i="16"/>
  <c r="G131" i="16"/>
  <c r="I129" i="16"/>
  <c r="G129" i="16"/>
  <c r="I128" i="16"/>
  <c r="G128" i="16"/>
  <c r="I127" i="16"/>
  <c r="G127" i="16"/>
  <c r="I126" i="16"/>
  <c r="G126" i="16"/>
  <c r="I125" i="16"/>
  <c r="G125" i="16"/>
  <c r="J125" i="16" s="1"/>
  <c r="I124" i="16"/>
  <c r="G124" i="16"/>
  <c r="I123" i="16"/>
  <c r="G123" i="16"/>
  <c r="I122" i="16"/>
  <c r="G122" i="16"/>
  <c r="I121" i="16"/>
  <c r="G121" i="16"/>
  <c r="J121" i="16" s="1"/>
  <c r="I120" i="16"/>
  <c r="G120" i="16"/>
  <c r="I119" i="16"/>
  <c r="G119" i="16"/>
  <c r="I118" i="16"/>
  <c r="G118" i="16"/>
  <c r="I117" i="16"/>
  <c r="G117" i="16"/>
  <c r="I116" i="16"/>
  <c r="G116" i="16"/>
  <c r="I115" i="16"/>
  <c r="G115" i="16"/>
  <c r="I113" i="16"/>
  <c r="G113" i="16"/>
  <c r="I112" i="16"/>
  <c r="G112" i="16"/>
  <c r="I111" i="16"/>
  <c r="G111" i="16"/>
  <c r="I110" i="16"/>
  <c r="G110" i="16"/>
  <c r="I109" i="16"/>
  <c r="G109" i="16"/>
  <c r="I108" i="16"/>
  <c r="G108" i="16"/>
  <c r="J108" i="16" s="1"/>
  <c r="I107" i="16"/>
  <c r="G107" i="16"/>
  <c r="J107" i="16" s="1"/>
  <c r="I106" i="16"/>
  <c r="G106" i="16"/>
  <c r="I105" i="16"/>
  <c r="G105" i="16"/>
  <c r="I104" i="16"/>
  <c r="G104" i="16"/>
  <c r="I103" i="16"/>
  <c r="G103" i="16"/>
  <c r="I102" i="16"/>
  <c r="G102" i="16"/>
  <c r="J102" i="16" s="1"/>
  <c r="I101" i="16"/>
  <c r="G101" i="16"/>
  <c r="I100" i="16"/>
  <c r="G100" i="16"/>
  <c r="I99" i="16"/>
  <c r="G99" i="16"/>
  <c r="I98" i="16"/>
  <c r="G98" i="16"/>
  <c r="I97" i="16"/>
  <c r="G97" i="16"/>
  <c r="I96" i="16"/>
  <c r="G96" i="16"/>
  <c r="J96" i="16" s="1"/>
  <c r="I95" i="16"/>
  <c r="G95" i="16"/>
  <c r="I94" i="16"/>
  <c r="G94" i="16"/>
  <c r="I93" i="16"/>
  <c r="G93" i="16"/>
  <c r="I92" i="16"/>
  <c r="G92" i="16"/>
  <c r="I91" i="16"/>
  <c r="F91" i="16"/>
  <c r="G91" i="16" s="1"/>
  <c r="I90" i="16"/>
  <c r="G90" i="16"/>
  <c r="J90" i="16" s="1"/>
  <c r="I89" i="16"/>
  <c r="G89" i="16"/>
  <c r="I84" i="16"/>
  <c r="G84" i="16"/>
  <c r="I83" i="16"/>
  <c r="G83" i="16"/>
  <c r="I82" i="16"/>
  <c r="G82" i="16"/>
  <c r="I81" i="16"/>
  <c r="G81" i="16"/>
  <c r="I80" i="16"/>
  <c r="G80" i="16"/>
  <c r="J80" i="16" s="1"/>
  <c r="I79" i="16"/>
  <c r="G79" i="16"/>
  <c r="J79" i="16" s="1"/>
  <c r="I78" i="16"/>
  <c r="G78" i="16"/>
  <c r="I75" i="16"/>
  <c r="G75" i="16"/>
  <c r="I74" i="16"/>
  <c r="G74" i="16"/>
  <c r="I73" i="16"/>
  <c r="G73" i="16"/>
  <c r="I72" i="16"/>
  <c r="G72" i="16"/>
  <c r="J72" i="16" s="1"/>
  <c r="I71" i="16"/>
  <c r="G71" i="16"/>
  <c r="I70" i="16"/>
  <c r="G70" i="16"/>
  <c r="I69" i="16"/>
  <c r="G69" i="16"/>
  <c r="I68" i="16"/>
  <c r="G68" i="16"/>
  <c r="I67" i="16"/>
  <c r="G67" i="16"/>
  <c r="I66" i="16"/>
  <c r="G66" i="16"/>
  <c r="J66" i="16" s="1"/>
  <c r="I65" i="16"/>
  <c r="G65" i="16"/>
  <c r="I64" i="16"/>
  <c r="G64" i="16"/>
  <c r="I63" i="16"/>
  <c r="G63" i="16"/>
  <c r="I62" i="16"/>
  <c r="G62" i="16"/>
  <c r="I61" i="16"/>
  <c r="G61" i="16"/>
  <c r="I60" i="16"/>
  <c r="G60" i="16"/>
  <c r="J60" i="16" s="1"/>
  <c r="I59" i="16"/>
  <c r="G59" i="16"/>
  <c r="I58" i="16"/>
  <c r="G58" i="16"/>
  <c r="I57" i="16"/>
  <c r="G57" i="16"/>
  <c r="I56" i="16"/>
  <c r="G56" i="16"/>
  <c r="I55" i="16"/>
  <c r="G55" i="16"/>
  <c r="I54" i="16"/>
  <c r="G54" i="16"/>
  <c r="J54" i="16" s="1"/>
  <c r="I53" i="16"/>
  <c r="G53" i="16"/>
  <c r="J53" i="16" s="1"/>
  <c r="I52" i="16"/>
  <c r="G52" i="16"/>
  <c r="I51" i="16"/>
  <c r="G51" i="16"/>
  <c r="I50" i="16"/>
  <c r="G50" i="16"/>
  <c r="I49" i="16"/>
  <c r="G49" i="16"/>
  <c r="I48" i="16"/>
  <c r="G48" i="16"/>
  <c r="J48" i="16" s="1"/>
  <c r="I47" i="16"/>
  <c r="G47" i="16"/>
  <c r="I46" i="16"/>
  <c r="G46" i="16"/>
  <c r="I45" i="16"/>
  <c r="G45" i="16"/>
  <c r="I44" i="16"/>
  <c r="G44" i="16"/>
  <c r="I43" i="16"/>
  <c r="G43" i="16"/>
  <c r="I42" i="16"/>
  <c r="G42" i="16"/>
  <c r="J42" i="16" s="1"/>
  <c r="I41" i="16"/>
  <c r="G41" i="16"/>
  <c r="I40" i="16"/>
  <c r="G40" i="16"/>
  <c r="I39" i="16"/>
  <c r="G39" i="16"/>
  <c r="I38" i="16"/>
  <c r="G38" i="16"/>
  <c r="I37" i="16"/>
  <c r="G37" i="16"/>
  <c r="I36" i="16"/>
  <c r="G36" i="16"/>
  <c r="J36" i="16" s="1"/>
  <c r="I35" i="16"/>
  <c r="G35" i="16"/>
  <c r="I34" i="16"/>
  <c r="G34" i="16"/>
  <c r="I33" i="16"/>
  <c r="G33" i="16"/>
  <c r="I32" i="16"/>
  <c r="G32" i="16"/>
  <c r="I1587" i="15"/>
  <c r="G1587" i="15"/>
  <c r="I1586" i="15"/>
  <c r="G1586" i="15"/>
  <c r="I1584" i="15"/>
  <c r="G1584" i="15"/>
  <c r="I1583" i="15"/>
  <c r="G1583" i="15"/>
  <c r="I1582" i="15"/>
  <c r="G1582" i="15"/>
  <c r="I1581" i="15"/>
  <c r="G1581" i="15"/>
  <c r="I1580" i="15"/>
  <c r="G1580" i="15"/>
  <c r="I1579" i="15"/>
  <c r="G1579" i="15"/>
  <c r="I1578" i="15"/>
  <c r="G1578" i="15"/>
  <c r="I1577" i="15"/>
  <c r="G1577" i="15"/>
  <c r="J1577" i="15" s="1"/>
  <c r="I1576" i="15"/>
  <c r="G1576" i="15"/>
  <c r="I1575" i="15"/>
  <c r="G1575" i="15"/>
  <c r="I1574" i="15"/>
  <c r="G1574" i="15"/>
  <c r="I1573" i="15"/>
  <c r="G1573" i="15"/>
  <c r="I1572" i="15"/>
  <c r="G1572" i="15"/>
  <c r="I1571" i="15"/>
  <c r="G1571" i="15"/>
  <c r="I1570" i="15"/>
  <c r="G1570" i="15"/>
  <c r="I1569" i="15"/>
  <c r="G1569" i="15"/>
  <c r="I1568" i="15"/>
  <c r="G1568" i="15"/>
  <c r="I1567" i="15"/>
  <c r="G1567" i="15"/>
  <c r="I1566" i="15"/>
  <c r="G1566" i="15"/>
  <c r="J1566" i="15" s="1"/>
  <c r="I1560" i="15"/>
  <c r="G1560" i="15"/>
  <c r="I1559" i="15"/>
  <c r="G1559" i="15"/>
  <c r="I1558" i="15"/>
  <c r="G1558" i="15"/>
  <c r="I1557" i="15"/>
  <c r="G1557" i="15"/>
  <c r="I1556" i="15"/>
  <c r="G1556" i="15"/>
  <c r="I1555" i="15"/>
  <c r="G1555" i="15"/>
  <c r="J1555" i="15" s="1"/>
  <c r="I1554" i="15"/>
  <c r="G1554" i="15"/>
  <c r="I1553" i="15"/>
  <c r="G1553" i="15"/>
  <c r="I1552" i="15"/>
  <c r="G1552" i="15"/>
  <c r="I1551" i="15"/>
  <c r="G1551" i="15"/>
  <c r="I1550" i="15"/>
  <c r="G1550" i="15"/>
  <c r="I1549" i="15"/>
  <c r="G1549" i="15"/>
  <c r="J1549" i="15" s="1"/>
  <c r="I1548" i="15"/>
  <c r="G1548" i="15"/>
  <c r="I1547" i="15"/>
  <c r="G1547" i="15"/>
  <c r="I1546" i="15"/>
  <c r="G1546" i="15"/>
  <c r="I1545" i="15"/>
  <c r="G1545" i="15"/>
  <c r="I1544" i="15"/>
  <c r="G1544" i="15"/>
  <c r="I1543" i="15"/>
  <c r="G1543" i="15"/>
  <c r="I1542" i="15"/>
  <c r="G1542" i="15"/>
  <c r="I1541" i="15"/>
  <c r="G1541" i="15"/>
  <c r="J1541" i="15" s="1"/>
  <c r="I1540" i="15"/>
  <c r="G1540" i="15"/>
  <c r="I1539" i="15"/>
  <c r="J1539" i="15" s="1"/>
  <c r="I1538" i="15"/>
  <c r="J1538" i="15" s="1"/>
  <c r="I1537" i="15"/>
  <c r="J1537" i="15" s="1"/>
  <c r="I1536" i="15"/>
  <c r="J1536" i="15" s="1"/>
  <c r="I1535" i="15"/>
  <c r="J1535" i="15" s="1"/>
  <c r="I1534" i="15"/>
  <c r="J1534" i="15" s="1"/>
  <c r="I1533" i="15"/>
  <c r="J1533" i="15" s="1"/>
  <c r="I1532" i="15"/>
  <c r="J1532" i="15" s="1"/>
  <c r="I1531" i="15"/>
  <c r="J1531" i="15" s="1"/>
  <c r="I1530" i="15"/>
  <c r="J1530" i="15" s="1"/>
  <c r="I1529" i="15"/>
  <c r="G1529" i="15"/>
  <c r="I1528" i="15"/>
  <c r="G1528" i="15"/>
  <c r="I1527" i="15"/>
  <c r="G1527" i="15"/>
  <c r="J1527" i="15" s="1"/>
  <c r="I1526" i="15"/>
  <c r="G1526" i="15"/>
  <c r="I1525" i="15"/>
  <c r="G1525" i="15"/>
  <c r="I1524" i="15"/>
  <c r="G1524" i="15"/>
  <c r="J1524" i="15" s="1"/>
  <c r="I1523" i="15"/>
  <c r="J1523" i="15" s="1"/>
  <c r="I1522" i="15"/>
  <c r="G1522" i="15"/>
  <c r="I1521" i="15"/>
  <c r="G1521" i="15"/>
  <c r="I1520" i="15"/>
  <c r="G1520" i="15"/>
  <c r="I1519" i="15"/>
  <c r="J1519" i="15" s="1"/>
  <c r="I1518" i="15"/>
  <c r="J1518" i="15" s="1"/>
  <c r="I1517" i="15"/>
  <c r="J1517" i="15" s="1"/>
  <c r="I1516" i="15"/>
  <c r="G1516" i="15"/>
  <c r="I1511" i="15"/>
  <c r="G1511" i="15"/>
  <c r="I1510" i="15"/>
  <c r="G1510" i="15"/>
  <c r="I1509" i="15"/>
  <c r="G1509" i="15"/>
  <c r="I1508" i="15"/>
  <c r="G1508" i="15"/>
  <c r="I1507" i="15"/>
  <c r="G1507" i="15"/>
  <c r="J1507" i="15" s="1"/>
  <c r="I1506" i="15"/>
  <c r="G1506" i="15"/>
  <c r="J1506" i="15" s="1"/>
  <c r="I1505" i="15"/>
  <c r="G1505" i="15"/>
  <c r="I1504" i="15"/>
  <c r="G1504" i="15"/>
  <c r="I1503" i="15"/>
  <c r="G1503" i="15"/>
  <c r="I1502" i="15"/>
  <c r="G1502" i="15"/>
  <c r="J1502" i="15" s="1"/>
  <c r="I1501" i="15"/>
  <c r="G1501" i="15"/>
  <c r="I1500" i="15"/>
  <c r="G1500" i="15"/>
  <c r="I1499" i="15"/>
  <c r="G1499" i="15"/>
  <c r="I1498" i="15"/>
  <c r="G1498" i="15"/>
  <c r="I1497" i="15"/>
  <c r="G1497" i="15"/>
  <c r="J1497" i="15" s="1"/>
  <c r="I1496" i="15"/>
  <c r="G1496" i="15"/>
  <c r="J1496" i="15" s="1"/>
  <c r="I1495" i="15"/>
  <c r="G1495" i="15"/>
  <c r="I1489" i="15"/>
  <c r="G1489" i="15"/>
  <c r="J1489" i="15" s="1"/>
  <c r="I1488" i="15"/>
  <c r="G1488" i="15"/>
  <c r="I1486" i="15"/>
  <c r="G1486" i="15"/>
  <c r="I1485" i="15"/>
  <c r="G1485" i="15"/>
  <c r="I1484" i="15"/>
  <c r="G1484" i="15"/>
  <c r="J1484" i="15" s="1"/>
  <c r="I1483" i="15"/>
  <c r="G1483" i="15"/>
  <c r="J1483" i="15" s="1"/>
  <c r="I1482" i="15"/>
  <c r="G1482" i="15"/>
  <c r="I1480" i="15"/>
  <c r="G1480" i="15"/>
  <c r="I1479" i="15"/>
  <c r="G1479" i="15"/>
  <c r="I1478" i="15"/>
  <c r="G1478" i="15"/>
  <c r="I1477" i="15"/>
  <c r="F1477" i="15"/>
  <c r="G1477" i="15" s="1"/>
  <c r="I1476" i="15"/>
  <c r="F1476" i="15"/>
  <c r="G1476" i="15" s="1"/>
  <c r="I1475" i="15"/>
  <c r="F1475" i="15"/>
  <c r="G1475" i="15" s="1"/>
  <c r="J1475" i="15" s="1"/>
  <c r="I1474" i="15"/>
  <c r="F1474" i="15"/>
  <c r="G1474" i="15" s="1"/>
  <c r="I1473" i="15"/>
  <c r="G1473" i="15"/>
  <c r="I1472" i="15"/>
  <c r="G1472" i="15"/>
  <c r="I1471" i="15"/>
  <c r="G1471" i="15"/>
  <c r="I1470" i="15"/>
  <c r="G1470" i="15"/>
  <c r="I1469" i="15"/>
  <c r="G1469" i="15"/>
  <c r="I1467" i="15"/>
  <c r="G1467" i="15"/>
  <c r="I1466" i="15"/>
  <c r="G1466" i="15"/>
  <c r="I1465" i="15"/>
  <c r="F1465" i="15"/>
  <c r="G1465" i="15" s="1"/>
  <c r="J1465" i="15" s="1"/>
  <c r="I1464" i="15"/>
  <c r="F1464" i="15"/>
  <c r="G1464" i="15" s="1"/>
  <c r="I1463" i="15"/>
  <c r="F1463" i="15"/>
  <c r="G1463" i="15" s="1"/>
  <c r="I1462" i="15"/>
  <c r="G1462" i="15"/>
  <c r="I1461" i="15"/>
  <c r="G1461" i="15"/>
  <c r="I1460" i="15"/>
  <c r="G1460" i="15"/>
  <c r="I1459" i="15"/>
  <c r="G1459" i="15"/>
  <c r="I1458" i="15"/>
  <c r="G1458" i="15"/>
  <c r="J1458" i="15" s="1"/>
  <c r="I1457" i="15"/>
  <c r="G1457" i="15"/>
  <c r="I1455" i="15"/>
  <c r="G1455" i="15"/>
  <c r="J1455" i="15" s="1"/>
  <c r="I1454" i="15"/>
  <c r="G1454" i="15"/>
  <c r="I1453" i="15"/>
  <c r="F1453" i="15"/>
  <c r="G1453" i="15" s="1"/>
  <c r="I1452" i="15"/>
  <c r="F1452" i="15"/>
  <c r="G1452" i="15" s="1"/>
  <c r="I1451" i="15"/>
  <c r="F1451" i="15"/>
  <c r="G1451" i="15" s="1"/>
  <c r="I1450" i="15"/>
  <c r="G1450" i="15"/>
  <c r="I1449" i="15"/>
  <c r="G1449" i="15"/>
  <c r="I1448" i="15"/>
  <c r="G1448" i="15"/>
  <c r="I1447" i="15"/>
  <c r="G1447" i="15"/>
  <c r="I1446" i="15"/>
  <c r="G1446" i="15"/>
  <c r="I1445" i="15"/>
  <c r="G1445" i="15"/>
  <c r="I1444" i="15"/>
  <c r="G1444" i="15"/>
  <c r="I1443" i="15"/>
  <c r="G1443" i="15"/>
  <c r="I1442" i="15"/>
  <c r="G1442" i="15"/>
  <c r="I1441" i="15"/>
  <c r="G1441" i="15"/>
  <c r="I1440" i="15"/>
  <c r="G1440" i="15"/>
  <c r="I1439" i="15"/>
  <c r="F1439" i="15"/>
  <c r="G1439" i="15" s="1"/>
  <c r="I1438" i="15"/>
  <c r="F1438" i="15"/>
  <c r="G1438" i="15" s="1"/>
  <c r="J1438" i="15" s="1"/>
  <c r="I1437" i="15"/>
  <c r="F1437" i="15"/>
  <c r="G1437" i="15" s="1"/>
  <c r="I1436" i="15"/>
  <c r="G1436" i="15"/>
  <c r="I1435" i="15"/>
  <c r="G1435" i="15"/>
  <c r="I1434" i="15"/>
  <c r="G1434" i="15"/>
  <c r="J1434" i="15" s="1"/>
  <c r="I1433" i="15"/>
  <c r="G1433" i="15"/>
  <c r="I1432" i="15"/>
  <c r="G1432" i="15"/>
  <c r="I1431" i="15"/>
  <c r="G1431" i="15"/>
  <c r="I1429" i="15"/>
  <c r="G1429" i="15"/>
  <c r="I1428" i="15"/>
  <c r="G1428" i="15"/>
  <c r="I1427" i="15"/>
  <c r="F1427" i="15"/>
  <c r="G1427" i="15" s="1"/>
  <c r="J1427" i="15" s="1"/>
  <c r="I1426" i="15"/>
  <c r="F1426" i="15"/>
  <c r="G1426" i="15" s="1"/>
  <c r="I1425" i="15"/>
  <c r="F1425" i="15"/>
  <c r="G1425" i="15" s="1"/>
  <c r="I1424" i="15"/>
  <c r="F1424" i="15"/>
  <c r="G1424" i="15" s="1"/>
  <c r="I1423" i="15"/>
  <c r="G1423" i="15"/>
  <c r="I1422" i="15"/>
  <c r="G1422" i="15"/>
  <c r="I1421" i="15"/>
  <c r="G1421" i="15"/>
  <c r="J1421" i="15" s="1"/>
  <c r="I1420" i="15"/>
  <c r="G1420" i="15"/>
  <c r="I1419" i="15"/>
  <c r="G1419" i="15"/>
  <c r="J1419" i="15" s="1"/>
  <c r="I1418" i="15"/>
  <c r="G1418" i="15"/>
  <c r="I1415" i="15"/>
  <c r="G1415" i="15"/>
  <c r="I1414" i="15"/>
  <c r="G1414" i="15"/>
  <c r="I1413" i="15"/>
  <c r="G1413" i="15"/>
  <c r="J1413" i="15" s="1"/>
  <c r="I1412" i="15"/>
  <c r="G1412" i="15"/>
  <c r="I1411" i="15"/>
  <c r="G1411" i="15"/>
  <c r="I1410" i="15"/>
  <c r="G1410" i="15"/>
  <c r="I1409" i="15"/>
  <c r="G1409" i="15"/>
  <c r="I1408" i="15"/>
  <c r="G1408" i="15"/>
  <c r="I1407" i="15"/>
  <c r="G1407" i="15"/>
  <c r="J1407" i="15" s="1"/>
  <c r="I1406" i="15"/>
  <c r="G1406" i="15"/>
  <c r="I1405" i="15"/>
  <c r="G1405" i="15"/>
  <c r="J1405" i="15" s="1"/>
  <c r="I1404" i="15"/>
  <c r="G1404" i="15"/>
  <c r="J1404" i="15" s="1"/>
  <c r="I1403" i="15"/>
  <c r="G1403" i="15"/>
  <c r="I1402" i="15"/>
  <c r="G1402" i="15"/>
  <c r="I1401" i="15"/>
  <c r="G1401" i="15"/>
  <c r="J1401" i="15" s="1"/>
  <c r="I1400" i="15"/>
  <c r="G1400" i="15"/>
  <c r="I1399" i="15"/>
  <c r="G1399" i="15"/>
  <c r="J1399" i="15" s="1"/>
  <c r="I1398" i="15"/>
  <c r="G1398" i="15"/>
  <c r="I1397" i="15"/>
  <c r="G1397" i="15"/>
  <c r="I1396" i="15"/>
  <c r="G1396" i="15"/>
  <c r="I1394" i="15"/>
  <c r="G1394" i="15"/>
  <c r="J1394" i="15" s="1"/>
  <c r="I1393" i="15"/>
  <c r="G1393" i="15"/>
  <c r="I1392" i="15"/>
  <c r="G1392" i="15"/>
  <c r="J1392" i="15" s="1"/>
  <c r="I1391" i="15"/>
  <c r="G1391" i="15"/>
  <c r="I1390" i="15"/>
  <c r="G1390" i="15"/>
  <c r="I1389" i="15"/>
  <c r="G1389" i="15"/>
  <c r="I1388" i="15"/>
  <c r="G1388" i="15"/>
  <c r="J1388" i="15" s="1"/>
  <c r="I1387" i="15"/>
  <c r="G1387" i="15"/>
  <c r="I1386" i="15"/>
  <c r="G1386" i="15"/>
  <c r="J1386" i="15" s="1"/>
  <c r="I1385" i="15"/>
  <c r="G1385" i="15"/>
  <c r="I1384" i="15"/>
  <c r="G1384" i="15"/>
  <c r="I1383" i="15"/>
  <c r="G1383" i="15"/>
  <c r="I1382" i="15"/>
  <c r="G1382" i="15"/>
  <c r="I1381" i="15"/>
  <c r="G1381" i="15"/>
  <c r="I1380" i="15"/>
  <c r="G1380" i="15"/>
  <c r="J1380" i="15" s="1"/>
  <c r="I1379" i="15"/>
  <c r="G1379" i="15"/>
  <c r="J1379" i="15" s="1"/>
  <c r="I1378" i="15"/>
  <c r="G1378" i="15"/>
  <c r="I1377" i="15"/>
  <c r="G1377" i="15"/>
  <c r="I1376" i="15"/>
  <c r="G1376" i="15"/>
  <c r="I1375" i="15"/>
  <c r="G1375" i="15"/>
  <c r="I1374" i="15"/>
  <c r="G1374" i="15"/>
  <c r="J1374" i="15" s="1"/>
  <c r="I1373" i="15"/>
  <c r="G1373" i="15"/>
  <c r="I1372" i="15"/>
  <c r="G1372" i="15"/>
  <c r="I1371" i="15"/>
  <c r="G1371" i="15"/>
  <c r="I1370" i="15"/>
  <c r="G1370" i="15"/>
  <c r="J1370" i="15" s="1"/>
  <c r="I1369" i="15"/>
  <c r="G1369" i="15"/>
  <c r="I1368" i="15"/>
  <c r="G1368" i="15"/>
  <c r="J1368" i="15" s="1"/>
  <c r="I1367" i="15"/>
  <c r="G1367" i="15"/>
  <c r="I1366" i="15"/>
  <c r="G1366" i="15"/>
  <c r="I1365" i="15"/>
  <c r="G1365" i="15"/>
  <c r="I1364" i="15"/>
  <c r="G1364" i="15"/>
  <c r="J1364" i="15" s="1"/>
  <c r="I1363" i="15"/>
  <c r="G1363" i="15"/>
  <c r="I1362" i="15"/>
  <c r="G1362" i="15"/>
  <c r="J1362" i="15" s="1"/>
  <c r="I1361" i="15"/>
  <c r="G1361" i="15"/>
  <c r="I1360" i="15"/>
  <c r="G1360" i="15"/>
  <c r="I1359" i="15"/>
  <c r="G1359" i="15"/>
  <c r="I1358" i="15"/>
  <c r="G1358" i="15"/>
  <c r="J1358" i="15" s="1"/>
  <c r="I1357" i="15"/>
  <c r="G1357" i="15"/>
  <c r="I1356" i="15"/>
  <c r="G1356" i="15"/>
  <c r="J1356" i="15" s="1"/>
  <c r="I1355" i="15"/>
  <c r="G1355" i="15"/>
  <c r="I1354" i="15"/>
  <c r="G1354" i="15"/>
  <c r="I1353" i="15"/>
  <c r="G1353" i="15"/>
  <c r="I1352" i="15"/>
  <c r="G1352" i="15"/>
  <c r="I1351" i="15"/>
  <c r="G1351" i="15"/>
  <c r="I1350" i="15"/>
  <c r="G1350" i="15"/>
  <c r="J1350" i="15" s="1"/>
  <c r="I1349" i="15"/>
  <c r="G1349" i="15"/>
  <c r="I1348" i="15"/>
  <c r="G1348" i="15"/>
  <c r="I1347" i="15"/>
  <c r="G1347" i="15"/>
  <c r="I1346" i="15"/>
  <c r="G1346" i="15"/>
  <c r="J1346" i="15" s="1"/>
  <c r="I1343" i="15"/>
  <c r="G1343" i="15"/>
  <c r="I1342" i="15"/>
  <c r="G1342" i="15"/>
  <c r="J1342" i="15" s="1"/>
  <c r="I1341" i="15"/>
  <c r="G1341" i="15"/>
  <c r="I1340" i="15"/>
  <c r="G1340" i="15"/>
  <c r="I1339" i="15"/>
  <c r="G1339" i="15"/>
  <c r="I1338" i="15"/>
  <c r="G1338" i="15"/>
  <c r="J1338" i="15" s="1"/>
  <c r="I1337" i="15"/>
  <c r="G1337" i="15"/>
  <c r="K1333" i="15"/>
  <c r="I1331" i="15"/>
  <c r="G1331" i="15"/>
  <c r="I1330" i="15"/>
  <c r="G1330" i="15"/>
  <c r="I1329" i="15"/>
  <c r="G1329" i="15"/>
  <c r="I1328" i="15"/>
  <c r="G1328" i="15"/>
  <c r="I1327" i="15"/>
  <c r="G1327" i="15"/>
  <c r="I1326" i="15"/>
  <c r="G1326" i="15"/>
  <c r="I1325" i="15"/>
  <c r="G1325" i="15"/>
  <c r="I1324" i="15"/>
  <c r="G1324" i="15"/>
  <c r="I1323" i="15"/>
  <c r="G1323" i="15"/>
  <c r="I1322" i="15"/>
  <c r="G1322" i="15"/>
  <c r="I1321" i="15"/>
  <c r="G1321" i="15"/>
  <c r="I1320" i="15"/>
  <c r="G1320" i="15"/>
  <c r="I1319" i="15"/>
  <c r="G1319" i="15"/>
  <c r="I1318" i="15"/>
  <c r="G1318" i="15"/>
  <c r="I1317" i="15"/>
  <c r="G1317" i="15"/>
  <c r="I1316" i="15"/>
  <c r="G1316" i="15"/>
  <c r="I1315" i="15"/>
  <c r="G1315" i="15"/>
  <c r="I1314" i="15"/>
  <c r="G1314" i="15"/>
  <c r="I1313" i="15"/>
  <c r="G1313" i="15"/>
  <c r="I1312" i="15"/>
  <c r="G1312" i="15"/>
  <c r="J1312" i="15" s="1"/>
  <c r="I1311" i="15"/>
  <c r="G1311" i="15"/>
  <c r="I1310" i="15"/>
  <c r="G1310" i="15"/>
  <c r="I1309" i="15"/>
  <c r="G1309" i="15"/>
  <c r="I1307" i="15"/>
  <c r="G1307" i="15"/>
  <c r="I1306" i="15"/>
  <c r="G1306" i="15"/>
  <c r="I1304" i="15"/>
  <c r="G1304" i="15"/>
  <c r="I1303" i="15"/>
  <c r="G1303" i="15"/>
  <c r="I1301" i="15"/>
  <c r="G1301" i="15"/>
  <c r="I1300" i="15"/>
  <c r="G1300" i="15"/>
  <c r="I1299" i="15"/>
  <c r="G1299" i="15"/>
  <c r="I1298" i="15"/>
  <c r="G1298" i="15"/>
  <c r="I1297" i="15"/>
  <c r="G1297" i="15"/>
  <c r="I1296" i="15"/>
  <c r="G1296" i="15"/>
  <c r="I1295" i="15"/>
  <c r="G1295" i="15"/>
  <c r="I1293" i="15"/>
  <c r="G1293" i="15"/>
  <c r="I1292" i="15"/>
  <c r="G1292" i="15"/>
  <c r="I1291" i="15"/>
  <c r="G1291" i="15"/>
  <c r="I1290" i="15"/>
  <c r="G1290" i="15"/>
  <c r="I1289" i="15"/>
  <c r="G1289" i="15"/>
  <c r="I1288" i="15"/>
  <c r="G1288" i="15"/>
  <c r="I1287" i="15"/>
  <c r="G1287" i="15"/>
  <c r="I1286" i="15"/>
  <c r="G1286" i="15"/>
  <c r="I1285" i="15"/>
  <c r="G1285" i="15"/>
  <c r="I1284" i="15"/>
  <c r="G1284" i="15"/>
  <c r="I1283" i="15"/>
  <c r="G1283" i="15"/>
  <c r="I1282" i="15"/>
  <c r="G1282" i="15"/>
  <c r="I1281" i="15"/>
  <c r="G1281" i="15"/>
  <c r="I1280" i="15"/>
  <c r="G1280" i="15"/>
  <c r="I1279" i="15"/>
  <c r="G1279" i="15"/>
  <c r="I1278" i="15"/>
  <c r="G1278" i="15"/>
  <c r="I1277" i="15"/>
  <c r="G1277" i="15"/>
  <c r="I1276" i="15"/>
  <c r="G1276" i="15"/>
  <c r="I1275" i="15"/>
  <c r="G1275" i="15"/>
  <c r="I1274" i="15"/>
  <c r="G1274" i="15"/>
  <c r="I1273" i="15"/>
  <c r="G1273" i="15"/>
  <c r="I1272" i="15"/>
  <c r="G1272" i="15"/>
  <c r="I1271" i="15"/>
  <c r="G1271" i="15"/>
  <c r="I1270" i="15"/>
  <c r="G1270" i="15"/>
  <c r="I1269" i="15"/>
  <c r="G1269" i="15"/>
  <c r="I1268" i="15"/>
  <c r="G1268" i="15"/>
  <c r="I1267" i="15"/>
  <c r="G1267" i="15"/>
  <c r="I1266" i="15"/>
  <c r="G1266" i="15"/>
  <c r="I1265" i="15"/>
  <c r="G1265" i="15"/>
  <c r="J1265" i="15" s="1"/>
  <c r="I1264" i="15"/>
  <c r="G1264" i="15"/>
  <c r="I1263" i="15"/>
  <c r="G1263" i="15"/>
  <c r="I1261" i="15"/>
  <c r="G1261" i="15"/>
  <c r="I1260" i="15"/>
  <c r="G1260" i="15"/>
  <c r="I1259" i="15"/>
  <c r="G1259" i="15"/>
  <c r="J1259" i="15" s="1"/>
  <c r="I1258" i="15"/>
  <c r="G1258" i="15"/>
  <c r="I1257" i="15"/>
  <c r="G1257" i="15"/>
  <c r="I1256" i="15"/>
  <c r="G1256" i="15"/>
  <c r="I1255" i="15"/>
  <c r="G1255" i="15"/>
  <c r="I1254" i="15"/>
  <c r="G1254" i="15"/>
  <c r="I1253" i="15"/>
  <c r="G1253" i="15"/>
  <c r="I1252" i="15"/>
  <c r="G1252" i="15"/>
  <c r="I1251" i="15"/>
  <c r="G1251" i="15"/>
  <c r="I1250" i="15"/>
  <c r="G1250" i="15"/>
  <c r="I1249" i="15"/>
  <c r="G1249" i="15"/>
  <c r="I1248" i="15"/>
  <c r="G1248" i="15"/>
  <c r="I1247" i="15"/>
  <c r="G1247" i="15"/>
  <c r="I1246" i="15"/>
  <c r="G1246" i="15"/>
  <c r="I1245" i="15"/>
  <c r="G1245" i="15"/>
  <c r="I1244" i="15"/>
  <c r="G1244" i="15"/>
  <c r="I1243" i="15"/>
  <c r="G1243" i="15"/>
  <c r="I1241" i="15"/>
  <c r="G1241" i="15"/>
  <c r="I1240" i="15"/>
  <c r="G1240" i="15"/>
  <c r="I1239" i="15"/>
  <c r="G1239" i="15"/>
  <c r="J1239" i="15" s="1"/>
  <c r="I1238" i="15"/>
  <c r="G1238" i="15"/>
  <c r="I1237" i="15"/>
  <c r="G1237" i="15"/>
  <c r="I1236" i="15"/>
  <c r="G1236" i="15"/>
  <c r="I1235" i="15"/>
  <c r="G1235" i="15"/>
  <c r="I1234" i="15"/>
  <c r="G1234" i="15"/>
  <c r="I1233" i="15"/>
  <c r="G1233" i="15"/>
  <c r="I1232" i="15"/>
  <c r="G1232" i="15"/>
  <c r="I1231" i="15"/>
  <c r="G1231" i="15"/>
  <c r="I1230" i="15"/>
  <c r="G1230" i="15"/>
  <c r="I1228" i="15"/>
  <c r="G1228" i="15"/>
  <c r="I1227" i="15"/>
  <c r="G1227" i="15"/>
  <c r="I1226" i="15"/>
  <c r="G1226" i="15"/>
  <c r="I1225" i="15"/>
  <c r="G1225" i="15"/>
  <c r="I1224" i="15"/>
  <c r="G1224" i="15"/>
  <c r="I1223" i="15"/>
  <c r="G1223" i="15"/>
  <c r="I1222" i="15"/>
  <c r="G1222" i="15"/>
  <c r="I1221" i="15"/>
  <c r="G1221" i="15"/>
  <c r="I1220" i="15"/>
  <c r="G1220" i="15"/>
  <c r="I1219" i="15"/>
  <c r="G1219" i="15"/>
  <c r="I1218" i="15"/>
  <c r="G1218" i="15"/>
  <c r="I1217" i="15"/>
  <c r="G1217" i="15"/>
  <c r="I1215" i="15"/>
  <c r="G1215" i="15"/>
  <c r="I1214" i="15"/>
  <c r="G1214" i="15"/>
  <c r="I1213" i="15"/>
  <c r="G1213" i="15"/>
  <c r="J1213" i="15" s="1"/>
  <c r="I1212" i="15"/>
  <c r="G1212" i="15"/>
  <c r="I1211" i="15"/>
  <c r="G1211" i="15"/>
  <c r="I1210" i="15"/>
  <c r="G1210" i="15"/>
  <c r="I1209" i="15"/>
  <c r="G1209" i="15"/>
  <c r="I1208" i="15"/>
  <c r="G1208" i="15"/>
  <c r="I1207" i="15"/>
  <c r="G1207" i="15"/>
  <c r="I1206" i="15"/>
  <c r="G1206" i="15"/>
  <c r="I1205" i="15"/>
  <c r="G1205" i="15"/>
  <c r="I1204" i="15"/>
  <c r="G1204" i="15"/>
  <c r="I1203" i="15"/>
  <c r="G1203" i="15"/>
  <c r="I1202" i="15"/>
  <c r="G1202" i="15"/>
  <c r="I1201" i="15"/>
  <c r="G1201" i="15"/>
  <c r="I1200" i="15"/>
  <c r="G1200" i="15"/>
  <c r="I1199" i="15"/>
  <c r="G1199" i="15"/>
  <c r="I1198" i="15"/>
  <c r="G1198" i="15"/>
  <c r="I1197" i="15"/>
  <c r="G1197" i="15"/>
  <c r="I1196" i="15"/>
  <c r="G1196" i="15"/>
  <c r="I1195" i="15"/>
  <c r="G1195" i="15"/>
  <c r="I1194" i="15"/>
  <c r="G1194" i="15"/>
  <c r="I1192" i="15"/>
  <c r="G1192" i="15"/>
  <c r="I1191" i="15"/>
  <c r="G1191" i="15"/>
  <c r="I1190" i="15"/>
  <c r="G1190" i="15"/>
  <c r="I1189" i="15"/>
  <c r="G1189" i="15"/>
  <c r="I1188" i="15"/>
  <c r="G1188" i="15"/>
  <c r="I1187" i="15"/>
  <c r="G1187" i="15"/>
  <c r="I1186" i="15"/>
  <c r="G1186" i="15"/>
  <c r="I1185" i="15"/>
  <c r="G1185" i="15"/>
  <c r="I1184" i="15"/>
  <c r="G1184" i="15"/>
  <c r="I1183" i="15"/>
  <c r="G1183" i="15"/>
  <c r="J1183" i="15" s="1"/>
  <c r="I1182" i="15"/>
  <c r="G1182" i="15"/>
  <c r="I1181" i="15"/>
  <c r="G1181" i="15"/>
  <c r="I1180" i="15"/>
  <c r="G1180" i="15"/>
  <c r="I1179" i="15"/>
  <c r="G1179" i="15"/>
  <c r="I1178" i="15"/>
  <c r="G1178" i="15"/>
  <c r="I1177" i="15"/>
  <c r="G1177" i="15"/>
  <c r="I1176" i="15"/>
  <c r="G1176" i="15"/>
  <c r="I1174" i="15"/>
  <c r="G1174" i="15"/>
  <c r="I1173" i="15"/>
  <c r="G1173" i="15"/>
  <c r="I1172" i="15"/>
  <c r="G1172" i="15"/>
  <c r="I1171" i="15"/>
  <c r="G1171" i="15"/>
  <c r="I1170" i="15"/>
  <c r="G1170" i="15"/>
  <c r="I1169" i="15"/>
  <c r="G1169" i="15"/>
  <c r="I1168" i="15"/>
  <c r="G1168" i="15"/>
  <c r="I1167" i="15"/>
  <c r="G1167" i="15"/>
  <c r="I1166" i="15"/>
  <c r="G1166" i="15"/>
  <c r="I1165" i="15"/>
  <c r="G1165" i="15"/>
  <c r="I1164" i="15"/>
  <c r="G1164" i="15"/>
  <c r="I1163" i="15"/>
  <c r="G1163" i="15"/>
  <c r="I1162" i="15"/>
  <c r="G1162" i="15"/>
  <c r="I1161" i="15"/>
  <c r="G1161" i="15"/>
  <c r="I1160" i="15"/>
  <c r="G1160" i="15"/>
  <c r="I1159" i="15"/>
  <c r="G1159" i="15"/>
  <c r="I1158" i="15"/>
  <c r="G1158" i="15"/>
  <c r="I1157" i="15"/>
  <c r="G1157" i="15"/>
  <c r="I1155" i="15"/>
  <c r="G1155" i="15"/>
  <c r="I1154" i="15"/>
  <c r="G1154" i="15"/>
  <c r="I1153" i="15"/>
  <c r="G1153" i="15"/>
  <c r="I1152" i="15"/>
  <c r="G1152" i="15"/>
  <c r="I1151" i="15"/>
  <c r="G1151" i="15"/>
  <c r="I1150" i="15"/>
  <c r="G1150" i="15"/>
  <c r="I1149" i="15"/>
  <c r="G1149" i="15"/>
  <c r="I1148" i="15"/>
  <c r="G1148" i="15"/>
  <c r="I1147" i="15"/>
  <c r="G1147" i="15"/>
  <c r="I1146" i="15"/>
  <c r="G1146" i="15"/>
  <c r="I1145" i="15"/>
  <c r="G1145" i="15"/>
  <c r="I1144" i="15"/>
  <c r="G1144" i="15"/>
  <c r="I1143" i="15"/>
  <c r="G1143" i="15"/>
  <c r="I1142" i="15"/>
  <c r="G1142" i="15"/>
  <c r="I1141" i="15"/>
  <c r="G1141" i="15"/>
  <c r="I1140" i="15"/>
  <c r="G1140" i="15"/>
  <c r="I1139" i="15"/>
  <c r="G1139" i="15"/>
  <c r="I1138" i="15"/>
  <c r="G1138" i="15"/>
  <c r="I1137" i="15"/>
  <c r="G1137" i="15"/>
  <c r="I1136" i="15"/>
  <c r="G1136" i="15"/>
  <c r="I1135" i="15"/>
  <c r="G1135" i="15"/>
  <c r="I1134" i="15"/>
  <c r="G1134" i="15"/>
  <c r="I1133" i="15"/>
  <c r="G1133" i="15"/>
  <c r="J1133" i="15" s="1"/>
  <c r="I1132" i="15"/>
  <c r="G1132" i="15"/>
  <c r="J1132" i="15" s="1"/>
  <c r="I1130" i="15"/>
  <c r="G1130" i="15"/>
  <c r="I1129" i="15"/>
  <c r="G1129" i="15"/>
  <c r="I1128" i="15"/>
  <c r="G1128" i="15"/>
  <c r="I1127" i="15"/>
  <c r="G1127" i="15"/>
  <c r="I1126" i="15"/>
  <c r="G1126" i="15"/>
  <c r="I1125" i="15"/>
  <c r="G1125" i="15"/>
  <c r="I1124" i="15"/>
  <c r="G1124" i="15"/>
  <c r="I1123" i="15"/>
  <c r="G1123" i="15"/>
  <c r="I1122" i="15"/>
  <c r="G1122" i="15"/>
  <c r="I1121" i="15"/>
  <c r="G1121" i="15"/>
  <c r="I1120" i="15"/>
  <c r="G1120" i="15"/>
  <c r="I1119" i="15"/>
  <c r="G1119" i="15"/>
  <c r="I1118" i="15"/>
  <c r="G1118" i="15"/>
  <c r="I1117" i="15"/>
  <c r="G1117" i="15"/>
  <c r="I1116" i="15"/>
  <c r="G1116" i="15"/>
  <c r="I1115" i="15"/>
  <c r="G1115" i="15"/>
  <c r="I1114" i="15"/>
  <c r="G1114" i="15"/>
  <c r="I1113" i="15"/>
  <c r="G1113" i="15"/>
  <c r="I1112" i="15"/>
  <c r="G1112" i="15"/>
  <c r="I1111" i="15"/>
  <c r="G1111" i="15"/>
  <c r="I1110" i="15"/>
  <c r="G1110" i="15"/>
  <c r="I1109" i="15"/>
  <c r="G1109" i="15"/>
  <c r="I1108" i="15"/>
  <c r="G1108" i="15"/>
  <c r="J1108" i="15" s="1"/>
  <c r="I1106" i="15"/>
  <c r="G1106" i="15"/>
  <c r="I1105" i="15"/>
  <c r="G1105" i="15"/>
  <c r="I1104" i="15"/>
  <c r="G1104" i="15"/>
  <c r="I1103" i="15"/>
  <c r="G1103" i="15"/>
  <c r="I1102" i="15"/>
  <c r="G1102" i="15"/>
  <c r="I1101" i="15"/>
  <c r="G1101" i="15"/>
  <c r="I1100" i="15"/>
  <c r="G1100" i="15"/>
  <c r="I1099" i="15"/>
  <c r="G1099" i="15"/>
  <c r="I1098" i="15"/>
  <c r="G1098" i="15"/>
  <c r="I1097" i="15"/>
  <c r="G1097" i="15"/>
  <c r="I1096" i="15"/>
  <c r="G1096" i="15"/>
  <c r="I1095" i="15"/>
  <c r="G1095" i="15"/>
  <c r="I1094" i="15"/>
  <c r="G1094" i="15"/>
  <c r="I1093" i="15"/>
  <c r="G1093" i="15"/>
  <c r="I1092" i="15"/>
  <c r="G1092" i="15"/>
  <c r="I1091" i="15"/>
  <c r="G1091" i="15"/>
  <c r="I1090" i="15"/>
  <c r="G1090" i="15"/>
  <c r="I1089" i="15"/>
  <c r="G1089" i="15"/>
  <c r="I1088" i="15"/>
  <c r="G1088" i="15"/>
  <c r="I1087" i="15"/>
  <c r="G1087" i="15"/>
  <c r="I1086" i="15"/>
  <c r="G1086" i="15"/>
  <c r="I1085" i="15"/>
  <c r="G1085" i="15"/>
  <c r="I1084" i="15"/>
  <c r="G1084" i="15"/>
  <c r="I1080" i="15"/>
  <c r="G1080" i="15"/>
  <c r="I1079" i="15"/>
  <c r="G1079" i="15"/>
  <c r="I1078" i="15"/>
  <c r="G1078" i="15"/>
  <c r="I1077" i="15"/>
  <c r="G1077" i="15"/>
  <c r="I1075" i="15"/>
  <c r="G1075" i="15"/>
  <c r="I1074" i="15"/>
  <c r="G1074" i="15"/>
  <c r="I1073" i="15"/>
  <c r="G1073" i="15"/>
  <c r="I1072" i="15"/>
  <c r="G1072" i="15"/>
  <c r="I1070" i="15"/>
  <c r="G1070" i="15"/>
  <c r="I1069" i="15"/>
  <c r="G1069" i="15"/>
  <c r="I1068" i="15"/>
  <c r="G1068" i="15"/>
  <c r="I1067" i="15"/>
  <c r="G1067" i="15"/>
  <c r="I1066" i="15"/>
  <c r="G1066" i="15"/>
  <c r="I1065" i="15"/>
  <c r="G1065" i="15"/>
  <c r="J1065" i="15" s="1"/>
  <c r="I1064" i="15"/>
  <c r="G1064" i="15"/>
  <c r="I1063" i="15"/>
  <c r="G1063" i="15"/>
  <c r="I1062" i="15"/>
  <c r="G1062" i="15"/>
  <c r="I1061" i="15"/>
  <c r="G1061" i="15"/>
  <c r="I1060" i="15"/>
  <c r="G1060" i="15"/>
  <c r="I1059" i="15"/>
  <c r="G1059" i="15"/>
  <c r="J1059" i="15" s="1"/>
  <c r="I1058" i="15"/>
  <c r="G1058" i="15"/>
  <c r="I1057" i="15"/>
  <c r="G1057" i="15"/>
  <c r="I1056" i="15"/>
  <c r="J1056" i="15" s="1"/>
  <c r="G1056" i="15"/>
  <c r="I1055" i="15"/>
  <c r="G1055" i="15"/>
  <c r="I1054" i="15"/>
  <c r="G1054" i="15"/>
  <c r="I1053" i="15"/>
  <c r="G1053" i="15"/>
  <c r="I1052" i="15"/>
  <c r="G1052" i="15"/>
  <c r="I1051" i="15"/>
  <c r="G1051" i="15"/>
  <c r="I1050" i="15"/>
  <c r="G1050" i="15"/>
  <c r="I1049" i="15"/>
  <c r="G1049" i="15"/>
  <c r="I1048" i="15"/>
  <c r="G1048" i="15"/>
  <c r="I1047" i="15"/>
  <c r="G1047" i="15"/>
  <c r="I1046" i="15"/>
  <c r="G1046" i="15"/>
  <c r="I1045" i="15"/>
  <c r="G1045" i="15"/>
  <c r="I1044" i="15"/>
  <c r="G1044" i="15"/>
  <c r="I1043" i="15"/>
  <c r="G1043" i="15"/>
  <c r="I1042" i="15"/>
  <c r="G1042" i="15"/>
  <c r="I1041" i="15"/>
  <c r="G1041" i="15"/>
  <c r="J1041" i="15" s="1"/>
  <c r="I1040" i="15"/>
  <c r="G1040" i="15"/>
  <c r="I1039" i="15"/>
  <c r="G1039" i="15"/>
  <c r="I1038" i="15"/>
  <c r="G1038" i="15"/>
  <c r="I1037" i="15"/>
  <c r="G1037" i="15"/>
  <c r="I1029" i="15"/>
  <c r="G1029" i="15"/>
  <c r="I1028" i="15"/>
  <c r="G1028" i="15"/>
  <c r="J1028" i="15" s="1"/>
  <c r="I1027" i="15"/>
  <c r="G1027" i="15"/>
  <c r="I1026" i="15"/>
  <c r="G1026" i="15"/>
  <c r="I1025" i="15"/>
  <c r="G1025" i="15"/>
  <c r="I1024" i="15"/>
  <c r="G1024" i="15"/>
  <c r="I1023" i="15"/>
  <c r="F1023" i="15"/>
  <c r="G1023" i="15" s="1"/>
  <c r="I1022" i="15"/>
  <c r="F1022" i="15"/>
  <c r="G1022" i="15" s="1"/>
  <c r="J1022" i="15" s="1"/>
  <c r="I1021" i="15"/>
  <c r="F1021" i="15"/>
  <c r="G1021" i="15" s="1"/>
  <c r="I1020" i="15"/>
  <c r="F1020" i="15"/>
  <c r="G1020" i="15" s="1"/>
  <c r="I1017" i="15"/>
  <c r="G1017" i="15"/>
  <c r="I1016" i="15"/>
  <c r="G1016" i="15"/>
  <c r="I1015" i="15"/>
  <c r="G1015" i="15"/>
  <c r="I1011" i="15"/>
  <c r="G1011" i="15"/>
  <c r="I1010" i="15"/>
  <c r="G1010" i="15"/>
  <c r="I1009" i="15"/>
  <c r="G1009" i="15"/>
  <c r="I1008" i="15"/>
  <c r="G1008" i="15"/>
  <c r="I1007" i="15"/>
  <c r="G1007" i="15"/>
  <c r="I1006" i="15"/>
  <c r="G1006" i="15"/>
  <c r="I1005" i="15"/>
  <c r="G1005" i="15"/>
  <c r="I1004" i="15"/>
  <c r="G1004" i="15"/>
  <c r="I1003" i="15"/>
  <c r="G1003" i="15"/>
  <c r="I1002" i="15"/>
  <c r="G1002" i="15"/>
  <c r="I1001" i="15"/>
  <c r="G1001" i="15"/>
  <c r="I1000" i="15"/>
  <c r="G1000" i="15"/>
  <c r="I999" i="15"/>
  <c r="G999" i="15"/>
  <c r="I998" i="15"/>
  <c r="G998" i="15"/>
  <c r="I997" i="15"/>
  <c r="G997" i="15"/>
  <c r="I996" i="15"/>
  <c r="G996" i="15"/>
  <c r="I995" i="15"/>
  <c r="G995" i="15"/>
  <c r="I994" i="15"/>
  <c r="G994" i="15"/>
  <c r="I993" i="15"/>
  <c r="G993" i="15"/>
  <c r="I992" i="15"/>
  <c r="G992" i="15"/>
  <c r="I991" i="15"/>
  <c r="G991" i="15"/>
  <c r="I990" i="15"/>
  <c r="G990" i="15"/>
  <c r="I988" i="15"/>
  <c r="G988" i="15"/>
  <c r="I987" i="15"/>
  <c r="G987" i="15"/>
  <c r="I986" i="15"/>
  <c r="G986" i="15"/>
  <c r="I985" i="15"/>
  <c r="G985" i="15"/>
  <c r="I984" i="15"/>
  <c r="G984" i="15"/>
  <c r="I983" i="15"/>
  <c r="G983" i="15"/>
  <c r="I982" i="15"/>
  <c r="G982" i="15"/>
  <c r="I981" i="15"/>
  <c r="G981" i="15"/>
  <c r="I980" i="15"/>
  <c r="G980" i="15"/>
  <c r="I979" i="15"/>
  <c r="G979" i="15"/>
  <c r="I978" i="15"/>
  <c r="G978" i="15"/>
  <c r="I977" i="15"/>
  <c r="G977" i="15"/>
  <c r="I975" i="15"/>
  <c r="G975" i="15"/>
  <c r="I974" i="15"/>
  <c r="G974" i="15"/>
  <c r="I973" i="15"/>
  <c r="G973" i="15"/>
  <c r="J973" i="15" s="1"/>
  <c r="I972" i="15"/>
  <c r="G972" i="15"/>
  <c r="I971" i="15"/>
  <c r="G971" i="15"/>
  <c r="I970" i="15"/>
  <c r="G970" i="15"/>
  <c r="I969" i="15"/>
  <c r="G969" i="15"/>
  <c r="I968" i="15"/>
  <c r="G968" i="15"/>
  <c r="I967" i="15"/>
  <c r="G967" i="15"/>
  <c r="I966" i="15"/>
  <c r="G966" i="15"/>
  <c r="I965" i="15"/>
  <c r="G965" i="15"/>
  <c r="I964" i="15"/>
  <c r="G964" i="15"/>
  <c r="I963" i="15"/>
  <c r="G963" i="15"/>
  <c r="I962" i="15"/>
  <c r="G962" i="15"/>
  <c r="I961" i="15"/>
  <c r="G961" i="15"/>
  <c r="I960" i="15"/>
  <c r="G960" i="15"/>
  <c r="I958" i="15"/>
  <c r="G958" i="15"/>
  <c r="I957" i="15"/>
  <c r="G957" i="15"/>
  <c r="I956" i="15"/>
  <c r="G956" i="15"/>
  <c r="I955" i="15"/>
  <c r="G955" i="15"/>
  <c r="I954" i="15"/>
  <c r="G954" i="15"/>
  <c r="J954" i="15" s="1"/>
  <c r="I953" i="15"/>
  <c r="G953" i="15"/>
  <c r="I952" i="15"/>
  <c r="G952" i="15"/>
  <c r="I951" i="15"/>
  <c r="G951" i="15"/>
  <c r="I950" i="15"/>
  <c r="G950" i="15"/>
  <c r="I949" i="15"/>
  <c r="G949" i="15"/>
  <c r="I948" i="15"/>
  <c r="G948" i="15"/>
  <c r="I947" i="15"/>
  <c r="G947" i="15"/>
  <c r="I946" i="15"/>
  <c r="G946" i="15"/>
  <c r="I945" i="15"/>
  <c r="G945" i="15"/>
  <c r="I944" i="15"/>
  <c r="G944" i="15"/>
  <c r="I942" i="15"/>
  <c r="G942" i="15"/>
  <c r="I941" i="15"/>
  <c r="G941" i="15"/>
  <c r="J941" i="15" s="1"/>
  <c r="I940" i="15"/>
  <c r="G940" i="15"/>
  <c r="I939" i="15"/>
  <c r="G939" i="15"/>
  <c r="I938" i="15"/>
  <c r="G938" i="15"/>
  <c r="I937" i="15"/>
  <c r="G937" i="15"/>
  <c r="I936" i="15"/>
  <c r="G936" i="15"/>
  <c r="I935" i="15"/>
  <c r="G935" i="15"/>
  <c r="I934" i="15"/>
  <c r="G934" i="15"/>
  <c r="I933" i="15"/>
  <c r="G933" i="15"/>
  <c r="I932" i="15"/>
  <c r="G932" i="15"/>
  <c r="I931" i="15"/>
  <c r="G931" i="15"/>
  <c r="I930" i="15"/>
  <c r="G930" i="15"/>
  <c r="I929" i="15"/>
  <c r="G929" i="15"/>
  <c r="J929" i="15" s="1"/>
  <c r="I928" i="15"/>
  <c r="G928" i="15"/>
  <c r="I927" i="15"/>
  <c r="G927" i="15"/>
  <c r="I926" i="15"/>
  <c r="G926" i="15"/>
  <c r="I924" i="15"/>
  <c r="G924" i="15"/>
  <c r="I923" i="15"/>
  <c r="G923" i="15"/>
  <c r="I922" i="15"/>
  <c r="G922" i="15"/>
  <c r="J922" i="15" s="1"/>
  <c r="I921" i="15"/>
  <c r="G921" i="15"/>
  <c r="I920" i="15"/>
  <c r="G920" i="15"/>
  <c r="I919" i="15"/>
  <c r="G919" i="15"/>
  <c r="I918" i="15"/>
  <c r="G918" i="15"/>
  <c r="I917" i="15"/>
  <c r="G917" i="15"/>
  <c r="I916" i="15"/>
  <c r="G916" i="15"/>
  <c r="J916" i="15" s="1"/>
  <c r="I915" i="15"/>
  <c r="G915" i="15"/>
  <c r="I914" i="15"/>
  <c r="G914" i="15"/>
  <c r="I913" i="15"/>
  <c r="G913" i="15"/>
  <c r="I912" i="15"/>
  <c r="G912" i="15"/>
  <c r="I910" i="15"/>
  <c r="G910" i="15"/>
  <c r="I909" i="15"/>
  <c r="G909" i="15"/>
  <c r="I908" i="15"/>
  <c r="G908" i="15"/>
  <c r="I907" i="15"/>
  <c r="G907" i="15"/>
  <c r="I906" i="15"/>
  <c r="G906" i="15"/>
  <c r="I905" i="15"/>
  <c r="G905" i="15"/>
  <c r="I904" i="15"/>
  <c r="G904" i="15"/>
  <c r="I903" i="15"/>
  <c r="G903" i="15"/>
  <c r="J903" i="15" s="1"/>
  <c r="I902" i="15"/>
  <c r="G902" i="15"/>
  <c r="I901" i="15"/>
  <c r="G901" i="15"/>
  <c r="I900" i="15"/>
  <c r="G900" i="15"/>
  <c r="I899" i="15"/>
  <c r="G899" i="15"/>
  <c r="I898" i="15"/>
  <c r="G898" i="15"/>
  <c r="I897" i="15"/>
  <c r="G897" i="15"/>
  <c r="I896" i="15"/>
  <c r="G896" i="15"/>
  <c r="I894" i="15"/>
  <c r="G894" i="15"/>
  <c r="J894" i="15" s="1"/>
  <c r="I893" i="15"/>
  <c r="G893" i="15"/>
  <c r="I892" i="15"/>
  <c r="G892" i="15"/>
  <c r="I891" i="15"/>
  <c r="G891" i="15"/>
  <c r="I890" i="15"/>
  <c r="G890" i="15"/>
  <c r="I889" i="15"/>
  <c r="G889" i="15"/>
  <c r="I888" i="15"/>
  <c r="G888" i="15"/>
  <c r="I887" i="15"/>
  <c r="G887" i="15"/>
  <c r="I886" i="15"/>
  <c r="G886" i="15"/>
  <c r="I885" i="15"/>
  <c r="G885" i="15"/>
  <c r="I884" i="15"/>
  <c r="G884" i="15"/>
  <c r="I883" i="15"/>
  <c r="G883" i="15"/>
  <c r="I882" i="15"/>
  <c r="G882" i="15"/>
  <c r="J882" i="15" s="1"/>
  <c r="I881" i="15"/>
  <c r="G881" i="15"/>
  <c r="I880" i="15"/>
  <c r="G880" i="15"/>
  <c r="I879" i="15"/>
  <c r="G879" i="15"/>
  <c r="I878" i="15"/>
  <c r="G878" i="15"/>
  <c r="I877" i="15"/>
  <c r="G877" i="15"/>
  <c r="I876" i="15"/>
  <c r="G876" i="15"/>
  <c r="I875" i="15"/>
  <c r="G875" i="15"/>
  <c r="I874" i="15"/>
  <c r="G874" i="15"/>
  <c r="I873" i="15"/>
  <c r="G873" i="15"/>
  <c r="I872" i="15"/>
  <c r="F872" i="15"/>
  <c r="G872" i="15" s="1"/>
  <c r="I871" i="15"/>
  <c r="G871" i="15"/>
  <c r="I870" i="15"/>
  <c r="G870" i="15"/>
  <c r="I865" i="15"/>
  <c r="G865" i="15"/>
  <c r="I864" i="15"/>
  <c r="G864" i="15"/>
  <c r="I863" i="15"/>
  <c r="G863" i="15"/>
  <c r="J863" i="15" s="1"/>
  <c r="I862" i="15"/>
  <c r="G862" i="15"/>
  <c r="I861" i="15"/>
  <c r="G861" i="15"/>
  <c r="I860" i="15"/>
  <c r="G860" i="15"/>
  <c r="J860" i="15" s="1"/>
  <c r="I859" i="15"/>
  <c r="G859" i="15"/>
  <c r="I856" i="15"/>
  <c r="G856" i="15"/>
  <c r="I855" i="15"/>
  <c r="G855" i="15"/>
  <c r="I854" i="15"/>
  <c r="G854" i="15"/>
  <c r="I853" i="15"/>
  <c r="G853" i="15"/>
  <c r="I852" i="15"/>
  <c r="G852" i="15"/>
  <c r="I851" i="15"/>
  <c r="G851" i="15"/>
  <c r="I850" i="15"/>
  <c r="G850" i="15"/>
  <c r="I849" i="15"/>
  <c r="G849" i="15"/>
  <c r="I848" i="15"/>
  <c r="G848" i="15"/>
  <c r="I847" i="15"/>
  <c r="G847" i="15"/>
  <c r="I846" i="15"/>
  <c r="G846" i="15"/>
  <c r="I845" i="15"/>
  <c r="G845" i="15"/>
  <c r="I844" i="15"/>
  <c r="G844" i="15"/>
  <c r="I843" i="15"/>
  <c r="G843" i="15"/>
  <c r="I842" i="15"/>
  <c r="G842" i="15"/>
  <c r="I841" i="15"/>
  <c r="G841" i="15"/>
  <c r="I840" i="15"/>
  <c r="G840" i="15"/>
  <c r="J840" i="15" s="1"/>
  <c r="I839" i="15"/>
  <c r="G839" i="15"/>
  <c r="I838" i="15"/>
  <c r="G838" i="15"/>
  <c r="I837" i="15"/>
  <c r="G837" i="15"/>
  <c r="I836" i="15"/>
  <c r="G836" i="15"/>
  <c r="I835" i="15"/>
  <c r="G835" i="15"/>
  <c r="I834" i="15"/>
  <c r="G834" i="15"/>
  <c r="J834" i="15" s="1"/>
  <c r="I833" i="15"/>
  <c r="G833" i="15"/>
  <c r="I832" i="15"/>
  <c r="G832" i="15"/>
  <c r="I831" i="15"/>
  <c r="G831" i="15"/>
  <c r="I830" i="15"/>
  <c r="G830" i="15"/>
  <c r="I829" i="15"/>
  <c r="G829" i="15"/>
  <c r="I828" i="15"/>
  <c r="G828" i="15"/>
  <c r="J828" i="15" s="1"/>
  <c r="I827" i="15"/>
  <c r="G827" i="15"/>
  <c r="I826" i="15"/>
  <c r="G826" i="15"/>
  <c r="I825" i="15"/>
  <c r="G825" i="15"/>
  <c r="I824" i="15"/>
  <c r="G824" i="15"/>
  <c r="I823" i="15"/>
  <c r="G823" i="15"/>
  <c r="I822" i="15"/>
  <c r="G822" i="15"/>
  <c r="I821" i="15"/>
  <c r="G821" i="15"/>
  <c r="I820" i="15"/>
  <c r="G820" i="15"/>
  <c r="I819" i="15"/>
  <c r="G819" i="15"/>
  <c r="I818" i="15"/>
  <c r="G818" i="15"/>
  <c r="I817" i="15"/>
  <c r="G817" i="15"/>
  <c r="I816" i="15"/>
  <c r="G816" i="15"/>
  <c r="I815" i="15"/>
  <c r="G815" i="15"/>
  <c r="I814" i="15"/>
  <c r="G814" i="15"/>
  <c r="I813" i="15"/>
  <c r="G813" i="15"/>
  <c r="J813" i="15" s="1"/>
  <c r="I803" i="15"/>
  <c r="G803" i="15"/>
  <c r="J803" i="15" s="1"/>
  <c r="I802" i="15"/>
  <c r="G802" i="15"/>
  <c r="I800" i="15"/>
  <c r="G800" i="15"/>
  <c r="J800" i="15" s="1"/>
  <c r="I799" i="15"/>
  <c r="G799" i="15"/>
  <c r="I798" i="15"/>
  <c r="G798" i="15"/>
  <c r="I797" i="15"/>
  <c r="G797" i="15"/>
  <c r="I796" i="15"/>
  <c r="G796" i="15"/>
  <c r="I795" i="15"/>
  <c r="G795" i="15"/>
  <c r="I794" i="15"/>
  <c r="G794" i="15"/>
  <c r="J794" i="15" s="1"/>
  <c r="I793" i="15"/>
  <c r="G793" i="15"/>
  <c r="I792" i="15"/>
  <c r="G792" i="15"/>
  <c r="I791" i="15"/>
  <c r="G791" i="15"/>
  <c r="I790" i="15"/>
  <c r="G790" i="15"/>
  <c r="I789" i="15"/>
  <c r="G789" i="15"/>
  <c r="I788" i="15"/>
  <c r="G788" i="15"/>
  <c r="I787" i="15"/>
  <c r="G787" i="15"/>
  <c r="I786" i="15"/>
  <c r="G786" i="15"/>
  <c r="I785" i="15"/>
  <c r="G785" i="15"/>
  <c r="I784" i="15"/>
  <c r="G784" i="15"/>
  <c r="J784" i="15" s="1"/>
  <c r="I783" i="15"/>
  <c r="G783" i="15"/>
  <c r="I782" i="15"/>
  <c r="G782" i="15"/>
  <c r="I776" i="15"/>
  <c r="G776" i="15"/>
  <c r="I775" i="15"/>
  <c r="G775" i="15"/>
  <c r="I774" i="15"/>
  <c r="G774" i="15"/>
  <c r="I773" i="15"/>
  <c r="G773" i="15"/>
  <c r="J773" i="15" s="1"/>
  <c r="I772" i="15"/>
  <c r="G772" i="15"/>
  <c r="I771" i="15"/>
  <c r="G771" i="15"/>
  <c r="J771" i="15" s="1"/>
  <c r="I770" i="15"/>
  <c r="G770" i="15"/>
  <c r="I769" i="15"/>
  <c r="G769" i="15"/>
  <c r="I768" i="15"/>
  <c r="G768" i="15"/>
  <c r="I767" i="15"/>
  <c r="G767" i="15"/>
  <c r="I766" i="15"/>
  <c r="G766" i="15"/>
  <c r="I765" i="15"/>
  <c r="G765" i="15"/>
  <c r="J765" i="15" s="1"/>
  <c r="I764" i="15"/>
  <c r="G764" i="15"/>
  <c r="I763" i="15"/>
  <c r="G763" i="15"/>
  <c r="I762" i="15"/>
  <c r="G762" i="15"/>
  <c r="I761" i="15"/>
  <c r="G761" i="15"/>
  <c r="J761" i="15" s="1"/>
  <c r="I760" i="15"/>
  <c r="G760" i="15"/>
  <c r="I759" i="15"/>
  <c r="G759" i="15"/>
  <c r="I758" i="15"/>
  <c r="G758" i="15"/>
  <c r="I757" i="15"/>
  <c r="G757" i="15"/>
  <c r="I756" i="15"/>
  <c r="G756" i="15"/>
  <c r="I755" i="15"/>
  <c r="J755" i="15" s="1"/>
  <c r="I754" i="15"/>
  <c r="J754" i="15" s="1"/>
  <c r="I753" i="15"/>
  <c r="J753" i="15" s="1"/>
  <c r="I752" i="15"/>
  <c r="J752" i="15" s="1"/>
  <c r="I751" i="15"/>
  <c r="J751" i="15" s="1"/>
  <c r="I750" i="15"/>
  <c r="J750" i="15" s="1"/>
  <c r="I749" i="15"/>
  <c r="J749" i="15" s="1"/>
  <c r="I748" i="15"/>
  <c r="J748" i="15" s="1"/>
  <c r="I747" i="15"/>
  <c r="J747" i="15" s="1"/>
  <c r="I746" i="15"/>
  <c r="J746" i="15" s="1"/>
  <c r="I745" i="15"/>
  <c r="G745" i="15"/>
  <c r="I744" i="15"/>
  <c r="G744" i="15"/>
  <c r="I743" i="15"/>
  <c r="G743" i="15"/>
  <c r="I742" i="15"/>
  <c r="G742" i="15"/>
  <c r="I741" i="15"/>
  <c r="G741" i="15"/>
  <c r="I740" i="15"/>
  <c r="G740" i="15"/>
  <c r="I739" i="15"/>
  <c r="J739" i="15" s="1"/>
  <c r="I738" i="15"/>
  <c r="G738" i="15"/>
  <c r="I737" i="15"/>
  <c r="G737" i="15"/>
  <c r="I736" i="15"/>
  <c r="G736" i="15"/>
  <c r="I735" i="15"/>
  <c r="J735" i="15" s="1"/>
  <c r="I734" i="15"/>
  <c r="J734" i="15" s="1"/>
  <c r="I733" i="15"/>
  <c r="J733" i="15" s="1"/>
  <c r="I732" i="15"/>
  <c r="G732" i="15"/>
  <c r="I727" i="15"/>
  <c r="G727" i="15"/>
  <c r="I726" i="15"/>
  <c r="G726" i="15"/>
  <c r="J726" i="15" s="1"/>
  <c r="I725" i="15"/>
  <c r="G725" i="15"/>
  <c r="I724" i="15"/>
  <c r="G724" i="15"/>
  <c r="I723" i="15"/>
  <c r="G723" i="15"/>
  <c r="I722" i="15"/>
  <c r="G722" i="15"/>
  <c r="I721" i="15"/>
  <c r="G721" i="15"/>
  <c r="I720" i="15"/>
  <c r="G720" i="15"/>
  <c r="J720" i="15" s="1"/>
  <c r="I719" i="15"/>
  <c r="G719" i="15"/>
  <c r="I718" i="15"/>
  <c r="G718" i="15"/>
  <c r="J718" i="15" s="1"/>
  <c r="I717" i="15"/>
  <c r="G717" i="15"/>
  <c r="I716" i="15"/>
  <c r="G716" i="15"/>
  <c r="I715" i="15"/>
  <c r="G715" i="15"/>
  <c r="J715" i="15" s="1"/>
  <c r="I714" i="15"/>
  <c r="G714" i="15"/>
  <c r="I713" i="15"/>
  <c r="G713" i="15"/>
  <c r="I712" i="15"/>
  <c r="G712" i="15"/>
  <c r="I711" i="15"/>
  <c r="G711" i="15"/>
  <c r="I705" i="15"/>
  <c r="G705" i="15"/>
  <c r="I704" i="15"/>
  <c r="G704" i="15"/>
  <c r="I702" i="15"/>
  <c r="G702" i="15"/>
  <c r="I701" i="15"/>
  <c r="G701" i="15"/>
  <c r="I700" i="15"/>
  <c r="G700" i="15"/>
  <c r="J700" i="15" s="1"/>
  <c r="I699" i="15"/>
  <c r="G699" i="15"/>
  <c r="I698" i="15"/>
  <c r="G698" i="15"/>
  <c r="I696" i="15"/>
  <c r="G696" i="15"/>
  <c r="I695" i="15"/>
  <c r="G695" i="15"/>
  <c r="J695" i="15" s="1"/>
  <c r="I694" i="15"/>
  <c r="G694" i="15"/>
  <c r="I693" i="15"/>
  <c r="F693" i="15"/>
  <c r="G693" i="15" s="1"/>
  <c r="J693" i="15" s="1"/>
  <c r="I692" i="15"/>
  <c r="F692" i="15"/>
  <c r="G692" i="15" s="1"/>
  <c r="I691" i="15"/>
  <c r="F691" i="15"/>
  <c r="G691" i="15" s="1"/>
  <c r="I690" i="15"/>
  <c r="F690" i="15"/>
  <c r="G690" i="15" s="1"/>
  <c r="I689" i="15"/>
  <c r="G689" i="15"/>
  <c r="I688" i="15"/>
  <c r="G688" i="15"/>
  <c r="I687" i="15"/>
  <c r="G687" i="15"/>
  <c r="J687" i="15" s="1"/>
  <c r="I686" i="15"/>
  <c r="G686" i="15"/>
  <c r="I685" i="15"/>
  <c r="G685" i="15"/>
  <c r="I684" i="15"/>
  <c r="G684" i="15"/>
  <c r="I683" i="15"/>
  <c r="G683" i="15"/>
  <c r="I682" i="15"/>
  <c r="G682" i="15"/>
  <c r="I681" i="15"/>
  <c r="F681" i="15"/>
  <c r="G681" i="15" s="1"/>
  <c r="I680" i="15"/>
  <c r="F680" i="15"/>
  <c r="G680" i="15" s="1"/>
  <c r="I679" i="15"/>
  <c r="F679" i="15"/>
  <c r="G679" i="15" s="1"/>
  <c r="I678" i="15"/>
  <c r="G678" i="15"/>
  <c r="I677" i="15"/>
  <c r="G677" i="15"/>
  <c r="I676" i="15"/>
  <c r="G676" i="15"/>
  <c r="I675" i="15"/>
  <c r="G675" i="15"/>
  <c r="J675" i="15" s="1"/>
  <c r="I674" i="15"/>
  <c r="G674" i="15"/>
  <c r="I673" i="15"/>
  <c r="G673" i="15"/>
  <c r="I672" i="15"/>
  <c r="G672" i="15"/>
  <c r="I671" i="15"/>
  <c r="G671" i="15"/>
  <c r="J671" i="15" s="1"/>
  <c r="I670" i="15"/>
  <c r="G670" i="15"/>
  <c r="I669" i="15"/>
  <c r="F669" i="15"/>
  <c r="G669" i="15" s="1"/>
  <c r="J669" i="15" s="1"/>
  <c r="I668" i="15"/>
  <c r="F668" i="15"/>
  <c r="G668" i="15" s="1"/>
  <c r="I667" i="15"/>
  <c r="F667" i="15"/>
  <c r="G667" i="15" s="1"/>
  <c r="I666" i="15"/>
  <c r="G666" i="15"/>
  <c r="I665" i="15"/>
  <c r="G665" i="15"/>
  <c r="I664" i="15"/>
  <c r="G664" i="15"/>
  <c r="I663" i="15"/>
  <c r="G663" i="15"/>
  <c r="J663" i="15" s="1"/>
  <c r="I662" i="15"/>
  <c r="G662" i="15"/>
  <c r="I661" i="15"/>
  <c r="G661" i="15"/>
  <c r="I660" i="15"/>
  <c r="G660" i="15"/>
  <c r="I659" i="15"/>
  <c r="G659" i="15"/>
  <c r="J659" i="15" s="1"/>
  <c r="I658" i="15"/>
  <c r="G658" i="15"/>
  <c r="I657" i="15"/>
  <c r="G657" i="15"/>
  <c r="J657" i="15" s="1"/>
  <c r="I656" i="15"/>
  <c r="G656" i="15"/>
  <c r="I655" i="15"/>
  <c r="F655" i="15"/>
  <c r="G655" i="15" s="1"/>
  <c r="I654" i="15"/>
  <c r="F654" i="15"/>
  <c r="G654" i="15" s="1"/>
  <c r="I653" i="15"/>
  <c r="F653" i="15"/>
  <c r="G653" i="15" s="1"/>
  <c r="J653" i="15" s="1"/>
  <c r="I652" i="15"/>
  <c r="G652" i="15"/>
  <c r="I651" i="15"/>
  <c r="G651" i="15"/>
  <c r="I650" i="15"/>
  <c r="G650" i="15"/>
  <c r="I649" i="15"/>
  <c r="G649" i="15"/>
  <c r="I648" i="15"/>
  <c r="G648" i="15"/>
  <c r="I647" i="15"/>
  <c r="G647" i="15"/>
  <c r="I646" i="15"/>
  <c r="G646" i="15"/>
  <c r="I645" i="15"/>
  <c r="G645" i="15"/>
  <c r="I644" i="15"/>
  <c r="G644" i="15"/>
  <c r="I643" i="15"/>
  <c r="F643" i="15"/>
  <c r="G643" i="15" s="1"/>
  <c r="I642" i="15"/>
  <c r="F642" i="15"/>
  <c r="G642" i="15" s="1"/>
  <c r="I641" i="15"/>
  <c r="F641" i="15"/>
  <c r="G641" i="15" s="1"/>
  <c r="J641" i="15" s="1"/>
  <c r="I640" i="15"/>
  <c r="F640" i="15"/>
  <c r="G640" i="15" s="1"/>
  <c r="I639" i="15"/>
  <c r="G639" i="15"/>
  <c r="I638" i="15"/>
  <c r="G638" i="15"/>
  <c r="I637" i="15"/>
  <c r="G637" i="15"/>
  <c r="I636" i="15"/>
  <c r="G636" i="15"/>
  <c r="I635" i="15"/>
  <c r="G635" i="15"/>
  <c r="J635" i="15" s="1"/>
  <c r="I634" i="15"/>
  <c r="G634" i="15"/>
  <c r="I631" i="15"/>
  <c r="G631" i="15"/>
  <c r="I630" i="15"/>
  <c r="G630" i="15"/>
  <c r="I629" i="15"/>
  <c r="G629" i="15"/>
  <c r="I628" i="15"/>
  <c r="G628" i="15"/>
  <c r="I627" i="15"/>
  <c r="G627" i="15"/>
  <c r="J627" i="15" s="1"/>
  <c r="I626" i="15"/>
  <c r="G626" i="15"/>
  <c r="I625" i="15"/>
  <c r="G625" i="15"/>
  <c r="J625" i="15" s="1"/>
  <c r="I624" i="15"/>
  <c r="G624" i="15"/>
  <c r="I623" i="15"/>
  <c r="G623" i="15"/>
  <c r="I622" i="15"/>
  <c r="G622" i="15"/>
  <c r="I621" i="15"/>
  <c r="G621" i="15"/>
  <c r="I620" i="15"/>
  <c r="G620" i="15"/>
  <c r="I619" i="15"/>
  <c r="G619" i="15"/>
  <c r="J619" i="15" s="1"/>
  <c r="I618" i="15"/>
  <c r="G618" i="15"/>
  <c r="I617" i="15"/>
  <c r="G617" i="15"/>
  <c r="I616" i="15"/>
  <c r="G616" i="15"/>
  <c r="I615" i="15"/>
  <c r="G615" i="15"/>
  <c r="I614" i="15"/>
  <c r="G614" i="15"/>
  <c r="I613" i="15"/>
  <c r="G613" i="15"/>
  <c r="J613" i="15" s="1"/>
  <c r="I612" i="15"/>
  <c r="G612" i="15"/>
  <c r="I610" i="15"/>
  <c r="G610" i="15"/>
  <c r="I609" i="15"/>
  <c r="G609" i="15"/>
  <c r="I608" i="15"/>
  <c r="G608" i="15"/>
  <c r="I607" i="15"/>
  <c r="G607" i="15"/>
  <c r="I606" i="15"/>
  <c r="G606" i="15"/>
  <c r="I605" i="15"/>
  <c r="G605" i="15"/>
  <c r="I604" i="15"/>
  <c r="G604" i="15"/>
  <c r="I603" i="15"/>
  <c r="G603" i="15"/>
  <c r="I602" i="15"/>
  <c r="G602" i="15"/>
  <c r="J602" i="15" s="1"/>
  <c r="I601" i="15"/>
  <c r="G601" i="15"/>
  <c r="I600" i="15"/>
  <c r="G600" i="15"/>
  <c r="I599" i="15"/>
  <c r="G599" i="15"/>
  <c r="I598" i="15"/>
  <c r="G598" i="15"/>
  <c r="I597" i="15"/>
  <c r="G597" i="15"/>
  <c r="I596" i="15"/>
  <c r="G596" i="15"/>
  <c r="I595" i="15"/>
  <c r="G595" i="15"/>
  <c r="I594" i="15"/>
  <c r="G594" i="15"/>
  <c r="J594" i="15" s="1"/>
  <c r="I593" i="15"/>
  <c r="G593" i="15"/>
  <c r="I592" i="15"/>
  <c r="G592" i="15"/>
  <c r="I591" i="15"/>
  <c r="G591" i="15"/>
  <c r="I590" i="15"/>
  <c r="G590" i="15"/>
  <c r="I589" i="15"/>
  <c r="G589" i="15"/>
  <c r="I588" i="15"/>
  <c r="G588" i="15"/>
  <c r="I587" i="15"/>
  <c r="G587" i="15"/>
  <c r="I586" i="15"/>
  <c r="G586" i="15"/>
  <c r="I585" i="15"/>
  <c r="G585" i="15"/>
  <c r="I584" i="15"/>
  <c r="G584" i="15"/>
  <c r="J584" i="15" s="1"/>
  <c r="I583" i="15"/>
  <c r="G583" i="15"/>
  <c r="I582" i="15"/>
  <c r="G582" i="15"/>
  <c r="J582" i="15" s="1"/>
  <c r="I581" i="15"/>
  <c r="G581" i="15"/>
  <c r="I580" i="15"/>
  <c r="G580" i="15"/>
  <c r="I579" i="15"/>
  <c r="G579" i="15"/>
  <c r="I578" i="15"/>
  <c r="G578" i="15"/>
  <c r="J578" i="15" s="1"/>
  <c r="I577" i="15"/>
  <c r="G577" i="15"/>
  <c r="I576" i="15"/>
  <c r="G576" i="15"/>
  <c r="J576" i="15" s="1"/>
  <c r="I575" i="15"/>
  <c r="G575" i="15"/>
  <c r="I574" i="15"/>
  <c r="G574" i="15"/>
  <c r="I573" i="15"/>
  <c r="G573" i="15"/>
  <c r="I572" i="15"/>
  <c r="G572" i="15"/>
  <c r="J572" i="15" s="1"/>
  <c r="I571" i="15"/>
  <c r="G571" i="15"/>
  <c r="I570" i="15"/>
  <c r="G570" i="15"/>
  <c r="I569" i="15"/>
  <c r="G569" i="15"/>
  <c r="I568" i="15"/>
  <c r="G568" i="15"/>
  <c r="I567" i="15"/>
  <c r="G567" i="15"/>
  <c r="I566" i="15"/>
  <c r="G566" i="15"/>
  <c r="J566" i="15" s="1"/>
  <c r="I565" i="15"/>
  <c r="G565" i="15"/>
  <c r="I564" i="15"/>
  <c r="G564" i="15"/>
  <c r="J564" i="15" s="1"/>
  <c r="I563" i="15"/>
  <c r="G563" i="15"/>
  <c r="I562" i="15"/>
  <c r="G562" i="15"/>
  <c r="I559" i="15"/>
  <c r="G559" i="15"/>
  <c r="J559" i="15" s="1"/>
  <c r="I558" i="15"/>
  <c r="G558" i="15"/>
  <c r="I557" i="15"/>
  <c r="G557" i="15"/>
  <c r="I556" i="15"/>
  <c r="G556" i="15"/>
  <c r="J556" i="15" s="1"/>
  <c r="I555" i="15"/>
  <c r="G555" i="15"/>
  <c r="I554" i="15"/>
  <c r="G554" i="15"/>
  <c r="I553" i="15"/>
  <c r="G553" i="15"/>
  <c r="K549" i="15"/>
  <c r="I547" i="15"/>
  <c r="G547" i="15"/>
  <c r="I546" i="15"/>
  <c r="G546" i="15"/>
  <c r="I545" i="15"/>
  <c r="G545" i="15"/>
  <c r="I544" i="15"/>
  <c r="G544" i="15"/>
  <c r="I543" i="15"/>
  <c r="G543" i="15"/>
  <c r="I542" i="15"/>
  <c r="G542" i="15"/>
  <c r="I541" i="15"/>
  <c r="G541" i="15"/>
  <c r="I540" i="15"/>
  <c r="G540" i="15"/>
  <c r="I539" i="15"/>
  <c r="G539" i="15"/>
  <c r="I538" i="15"/>
  <c r="G538" i="15"/>
  <c r="I537" i="15"/>
  <c r="G537" i="15"/>
  <c r="I536" i="15"/>
  <c r="G536" i="15"/>
  <c r="I535" i="15"/>
  <c r="G535" i="15"/>
  <c r="I534" i="15"/>
  <c r="G534" i="15"/>
  <c r="I533" i="15"/>
  <c r="G533" i="15"/>
  <c r="I532" i="15"/>
  <c r="G532" i="15"/>
  <c r="I531" i="15"/>
  <c r="G531" i="15"/>
  <c r="I530" i="15"/>
  <c r="G530" i="15"/>
  <c r="I529" i="15"/>
  <c r="G529" i="15"/>
  <c r="I528" i="15"/>
  <c r="G528" i="15"/>
  <c r="I527" i="15"/>
  <c r="G527" i="15"/>
  <c r="J527" i="15" s="1"/>
  <c r="I526" i="15"/>
  <c r="G526" i="15"/>
  <c r="I525" i="15"/>
  <c r="G525" i="15"/>
  <c r="I523" i="15"/>
  <c r="G523" i="15"/>
  <c r="I522" i="15"/>
  <c r="G522" i="15"/>
  <c r="I520" i="15"/>
  <c r="G520" i="15"/>
  <c r="I519" i="15"/>
  <c r="G519" i="15"/>
  <c r="I517" i="15"/>
  <c r="G517" i="15"/>
  <c r="I516" i="15"/>
  <c r="G516" i="15"/>
  <c r="I515" i="15"/>
  <c r="G515" i="15"/>
  <c r="I514" i="15"/>
  <c r="G514" i="15"/>
  <c r="I513" i="15"/>
  <c r="G513" i="15"/>
  <c r="I512" i="15"/>
  <c r="G512" i="15"/>
  <c r="I511" i="15"/>
  <c r="G511" i="15"/>
  <c r="I509" i="15"/>
  <c r="G509" i="15"/>
  <c r="I508" i="15"/>
  <c r="G508" i="15"/>
  <c r="I507" i="15"/>
  <c r="G507" i="15"/>
  <c r="I506" i="15"/>
  <c r="G506" i="15"/>
  <c r="I505" i="15"/>
  <c r="G505" i="15"/>
  <c r="I504" i="15"/>
  <c r="G504" i="15"/>
  <c r="I503" i="15"/>
  <c r="G503" i="15"/>
  <c r="I502" i="15"/>
  <c r="G502" i="15"/>
  <c r="I501" i="15"/>
  <c r="G501" i="15"/>
  <c r="I500" i="15"/>
  <c r="G500" i="15"/>
  <c r="I499" i="15"/>
  <c r="G499" i="15"/>
  <c r="I498" i="15"/>
  <c r="G498" i="15"/>
  <c r="I497" i="15"/>
  <c r="G497" i="15"/>
  <c r="I496" i="15"/>
  <c r="G496" i="15"/>
  <c r="I495" i="15"/>
  <c r="G495" i="15"/>
  <c r="I494" i="15"/>
  <c r="G494" i="15"/>
  <c r="I493" i="15"/>
  <c r="G493" i="15"/>
  <c r="I492" i="15"/>
  <c r="G492" i="15"/>
  <c r="I491" i="15"/>
  <c r="G491" i="15"/>
  <c r="I490" i="15"/>
  <c r="G490" i="15"/>
  <c r="I489" i="15"/>
  <c r="G489" i="15"/>
  <c r="I488" i="15"/>
  <c r="G488" i="15"/>
  <c r="I487" i="15"/>
  <c r="G487" i="15"/>
  <c r="I486" i="15"/>
  <c r="G486" i="15"/>
  <c r="I485" i="15"/>
  <c r="G485" i="15"/>
  <c r="I484" i="15"/>
  <c r="G484" i="15"/>
  <c r="I483" i="15"/>
  <c r="G483" i="15"/>
  <c r="I482" i="15"/>
  <c r="G482" i="15"/>
  <c r="I481" i="15"/>
  <c r="G481" i="15"/>
  <c r="I480" i="15"/>
  <c r="G480" i="15"/>
  <c r="I479" i="15"/>
  <c r="G479" i="15"/>
  <c r="I477" i="15"/>
  <c r="G477" i="15"/>
  <c r="I476" i="15"/>
  <c r="G476" i="15"/>
  <c r="I475" i="15"/>
  <c r="G475" i="15"/>
  <c r="I474" i="15"/>
  <c r="G474" i="15"/>
  <c r="I473" i="15"/>
  <c r="G473" i="15"/>
  <c r="I472" i="15"/>
  <c r="G472" i="15"/>
  <c r="I471" i="15"/>
  <c r="G471" i="15"/>
  <c r="I470" i="15"/>
  <c r="G470" i="15"/>
  <c r="I469" i="15"/>
  <c r="G469" i="15"/>
  <c r="I468" i="15"/>
  <c r="G468" i="15"/>
  <c r="I467" i="15"/>
  <c r="G467" i="15"/>
  <c r="I466" i="15"/>
  <c r="G466" i="15"/>
  <c r="I465" i="15"/>
  <c r="G465" i="15"/>
  <c r="I464" i="15"/>
  <c r="G464" i="15"/>
  <c r="I463" i="15"/>
  <c r="G463" i="15"/>
  <c r="I462" i="15"/>
  <c r="G462" i="15"/>
  <c r="I461" i="15"/>
  <c r="G461" i="15"/>
  <c r="I460" i="15"/>
  <c r="G460" i="15"/>
  <c r="I459" i="15"/>
  <c r="G459" i="15"/>
  <c r="I457" i="15"/>
  <c r="G457" i="15"/>
  <c r="I456" i="15"/>
  <c r="G456" i="15"/>
  <c r="I455" i="15"/>
  <c r="G455" i="15"/>
  <c r="I454" i="15"/>
  <c r="G454" i="15"/>
  <c r="I453" i="15"/>
  <c r="G453" i="15"/>
  <c r="I452" i="15"/>
  <c r="G452" i="15"/>
  <c r="I451" i="15"/>
  <c r="G451" i="15"/>
  <c r="I450" i="15"/>
  <c r="G450" i="15"/>
  <c r="I449" i="15"/>
  <c r="G449" i="15"/>
  <c r="I448" i="15"/>
  <c r="G448" i="15"/>
  <c r="I447" i="15"/>
  <c r="G447" i="15"/>
  <c r="I446" i="15"/>
  <c r="G446" i="15"/>
  <c r="I444" i="15"/>
  <c r="G444" i="15"/>
  <c r="I443" i="15"/>
  <c r="G443" i="15"/>
  <c r="I442" i="15"/>
  <c r="G442" i="15"/>
  <c r="I441" i="15"/>
  <c r="G441" i="15"/>
  <c r="I440" i="15"/>
  <c r="G440" i="15"/>
  <c r="I439" i="15"/>
  <c r="G439" i="15"/>
  <c r="I438" i="15"/>
  <c r="G438" i="15"/>
  <c r="I437" i="15"/>
  <c r="G437" i="15"/>
  <c r="I436" i="15"/>
  <c r="G436" i="15"/>
  <c r="I435" i="15"/>
  <c r="G435" i="15"/>
  <c r="I434" i="15"/>
  <c r="G434" i="15"/>
  <c r="I433" i="15"/>
  <c r="G433" i="15"/>
  <c r="I431" i="15"/>
  <c r="G431" i="15"/>
  <c r="I430" i="15"/>
  <c r="G430" i="15"/>
  <c r="I429" i="15"/>
  <c r="G429" i="15"/>
  <c r="I428" i="15"/>
  <c r="G428" i="15"/>
  <c r="I427" i="15"/>
  <c r="G427" i="15"/>
  <c r="I426" i="15"/>
  <c r="G426" i="15"/>
  <c r="I425" i="15"/>
  <c r="G425" i="15"/>
  <c r="I424" i="15"/>
  <c r="G424" i="15"/>
  <c r="I423" i="15"/>
  <c r="G423" i="15"/>
  <c r="I422" i="15"/>
  <c r="G422" i="15"/>
  <c r="I421" i="15"/>
  <c r="G421" i="15"/>
  <c r="I420" i="15"/>
  <c r="G420" i="15"/>
  <c r="I419" i="15"/>
  <c r="G419" i="15"/>
  <c r="I418" i="15"/>
  <c r="G418" i="15"/>
  <c r="I417" i="15"/>
  <c r="G417" i="15"/>
  <c r="I416" i="15"/>
  <c r="G416" i="15"/>
  <c r="I415" i="15"/>
  <c r="G415" i="15"/>
  <c r="I414" i="15"/>
  <c r="G414" i="15"/>
  <c r="I413" i="15"/>
  <c r="G413" i="15"/>
  <c r="I412" i="15"/>
  <c r="G412" i="15"/>
  <c r="I411" i="15"/>
  <c r="G411" i="15"/>
  <c r="I410" i="15"/>
  <c r="G410" i="15"/>
  <c r="I408" i="15"/>
  <c r="G408" i="15"/>
  <c r="I407" i="15"/>
  <c r="G407" i="15"/>
  <c r="I406" i="15"/>
  <c r="G406" i="15"/>
  <c r="I405" i="15"/>
  <c r="G405" i="15"/>
  <c r="I404" i="15"/>
  <c r="G404" i="15"/>
  <c r="I403" i="15"/>
  <c r="G403" i="15"/>
  <c r="I402" i="15"/>
  <c r="G402" i="15"/>
  <c r="I401" i="15"/>
  <c r="G401" i="15"/>
  <c r="I400" i="15"/>
  <c r="G400" i="15"/>
  <c r="I399" i="15"/>
  <c r="G399" i="15"/>
  <c r="I398" i="15"/>
  <c r="G398" i="15"/>
  <c r="I397" i="15"/>
  <c r="G397" i="15"/>
  <c r="I396" i="15"/>
  <c r="G396" i="15"/>
  <c r="I395" i="15"/>
  <c r="G395" i="15"/>
  <c r="I394" i="15"/>
  <c r="G394" i="15"/>
  <c r="I393" i="15"/>
  <c r="G393" i="15"/>
  <c r="I392" i="15"/>
  <c r="G392" i="15"/>
  <c r="I390" i="15"/>
  <c r="G390" i="15"/>
  <c r="I389" i="15"/>
  <c r="G389" i="15"/>
  <c r="I388" i="15"/>
  <c r="G388" i="15"/>
  <c r="I387" i="15"/>
  <c r="G387" i="15"/>
  <c r="I386" i="15"/>
  <c r="G386" i="15"/>
  <c r="I385" i="15"/>
  <c r="G385" i="15"/>
  <c r="I384" i="15"/>
  <c r="G384" i="15"/>
  <c r="I383" i="15"/>
  <c r="G383" i="15"/>
  <c r="I382" i="15"/>
  <c r="G382" i="15"/>
  <c r="I381" i="15"/>
  <c r="G381" i="15"/>
  <c r="I380" i="15"/>
  <c r="G380" i="15"/>
  <c r="I379" i="15"/>
  <c r="G379" i="15"/>
  <c r="I378" i="15"/>
  <c r="G378" i="15"/>
  <c r="I377" i="15"/>
  <c r="G377" i="15"/>
  <c r="I376" i="15"/>
  <c r="G376" i="15"/>
  <c r="I375" i="15"/>
  <c r="G375" i="15"/>
  <c r="I374" i="15"/>
  <c r="G374" i="15"/>
  <c r="I373" i="15"/>
  <c r="G373" i="15"/>
  <c r="J373" i="15" s="1"/>
  <c r="I371" i="15"/>
  <c r="G371" i="15"/>
  <c r="I370" i="15"/>
  <c r="G370" i="15"/>
  <c r="I369" i="15"/>
  <c r="G369" i="15"/>
  <c r="I368" i="15"/>
  <c r="G368" i="15"/>
  <c r="I367" i="15"/>
  <c r="G367" i="15"/>
  <c r="I366" i="15"/>
  <c r="G366" i="15"/>
  <c r="J366" i="15" s="1"/>
  <c r="I365" i="15"/>
  <c r="G365" i="15"/>
  <c r="I364" i="15"/>
  <c r="G364" i="15"/>
  <c r="I363" i="15"/>
  <c r="G363" i="15"/>
  <c r="I362" i="15"/>
  <c r="G362" i="15"/>
  <c r="I361" i="15"/>
  <c r="G361" i="15"/>
  <c r="I360" i="15"/>
  <c r="G360" i="15"/>
  <c r="I359" i="15"/>
  <c r="G359" i="15"/>
  <c r="I358" i="15"/>
  <c r="G358" i="15"/>
  <c r="I357" i="15"/>
  <c r="G357" i="15"/>
  <c r="I356" i="15"/>
  <c r="G356" i="15"/>
  <c r="I355" i="15"/>
  <c r="G355" i="15"/>
  <c r="I354" i="15"/>
  <c r="G354" i="15"/>
  <c r="I353" i="15"/>
  <c r="G353" i="15"/>
  <c r="I352" i="15"/>
  <c r="G352" i="15"/>
  <c r="I351" i="15"/>
  <c r="G351" i="15"/>
  <c r="I350" i="15"/>
  <c r="G350" i="15"/>
  <c r="I349" i="15"/>
  <c r="G349" i="15"/>
  <c r="I348" i="15"/>
  <c r="G348" i="15"/>
  <c r="J348" i="15" s="1"/>
  <c r="I346" i="15"/>
  <c r="G346" i="15"/>
  <c r="I345" i="15"/>
  <c r="G345" i="15"/>
  <c r="I344" i="15"/>
  <c r="G344" i="15"/>
  <c r="I343" i="15"/>
  <c r="G343" i="15"/>
  <c r="I342" i="15"/>
  <c r="G342" i="15"/>
  <c r="I341" i="15"/>
  <c r="G341" i="15"/>
  <c r="I340" i="15"/>
  <c r="G340" i="15"/>
  <c r="I339" i="15"/>
  <c r="G339" i="15"/>
  <c r="I338" i="15"/>
  <c r="G338" i="15"/>
  <c r="I337" i="15"/>
  <c r="G337" i="15"/>
  <c r="I336" i="15"/>
  <c r="G336" i="15"/>
  <c r="I335" i="15"/>
  <c r="G335" i="15"/>
  <c r="I334" i="15"/>
  <c r="G334" i="15"/>
  <c r="I333" i="15"/>
  <c r="G333" i="15"/>
  <c r="I332" i="15"/>
  <c r="G332" i="15"/>
  <c r="I331" i="15"/>
  <c r="G331" i="15"/>
  <c r="I330" i="15"/>
  <c r="G330" i="15"/>
  <c r="I329" i="15"/>
  <c r="G329" i="15"/>
  <c r="J329" i="15" s="1"/>
  <c r="I328" i="15"/>
  <c r="G328" i="15"/>
  <c r="I327" i="15"/>
  <c r="G327" i="15"/>
  <c r="I326" i="15"/>
  <c r="G326" i="15"/>
  <c r="I325" i="15"/>
  <c r="G325" i="15"/>
  <c r="I324" i="15"/>
  <c r="G324" i="15"/>
  <c r="I322" i="15"/>
  <c r="G322" i="15"/>
  <c r="I321" i="15"/>
  <c r="G321" i="15"/>
  <c r="I320" i="15"/>
  <c r="G320" i="15"/>
  <c r="I319" i="15"/>
  <c r="G319" i="15"/>
  <c r="I318" i="15"/>
  <c r="G318" i="15"/>
  <c r="I317" i="15"/>
  <c r="G317" i="15"/>
  <c r="I316" i="15"/>
  <c r="G316" i="15"/>
  <c r="J316" i="15" s="1"/>
  <c r="I315" i="15"/>
  <c r="G315" i="15"/>
  <c r="I314" i="15"/>
  <c r="G314" i="15"/>
  <c r="I313" i="15"/>
  <c r="G313" i="15"/>
  <c r="I312" i="15"/>
  <c r="G312" i="15"/>
  <c r="I311" i="15"/>
  <c r="G311" i="15"/>
  <c r="I310" i="15"/>
  <c r="G310" i="15"/>
  <c r="I309" i="15"/>
  <c r="G309" i="15"/>
  <c r="I308" i="15"/>
  <c r="G308" i="15"/>
  <c r="I307" i="15"/>
  <c r="G307" i="15"/>
  <c r="I306" i="15"/>
  <c r="G306" i="15"/>
  <c r="I305" i="15"/>
  <c r="G305" i="15"/>
  <c r="I304" i="15"/>
  <c r="G304" i="15"/>
  <c r="J304" i="15" s="1"/>
  <c r="I303" i="15"/>
  <c r="G303" i="15"/>
  <c r="I302" i="15"/>
  <c r="G302" i="15"/>
  <c r="I301" i="15"/>
  <c r="G301" i="15"/>
  <c r="I300" i="15"/>
  <c r="G300" i="15"/>
  <c r="I296" i="15"/>
  <c r="G296" i="15"/>
  <c r="I295" i="15"/>
  <c r="G295" i="15"/>
  <c r="J295" i="15" s="1"/>
  <c r="I294" i="15"/>
  <c r="G294" i="15"/>
  <c r="I293" i="15"/>
  <c r="G293" i="15"/>
  <c r="I291" i="15"/>
  <c r="G291" i="15"/>
  <c r="I290" i="15"/>
  <c r="G290" i="15"/>
  <c r="I289" i="15"/>
  <c r="G289" i="15"/>
  <c r="I288" i="15"/>
  <c r="G288" i="15"/>
  <c r="J288" i="15" s="1"/>
  <c r="I286" i="15"/>
  <c r="G286" i="15"/>
  <c r="I285" i="15"/>
  <c r="G285" i="15"/>
  <c r="I284" i="15"/>
  <c r="G284" i="15"/>
  <c r="I283" i="15"/>
  <c r="G283" i="15"/>
  <c r="I282" i="15"/>
  <c r="G282" i="15"/>
  <c r="I281" i="15"/>
  <c r="G281" i="15"/>
  <c r="I280" i="15"/>
  <c r="G280" i="15"/>
  <c r="I279" i="15"/>
  <c r="G279" i="15"/>
  <c r="I278" i="15"/>
  <c r="G278" i="15"/>
  <c r="I277" i="15"/>
  <c r="G277" i="15"/>
  <c r="I276" i="15"/>
  <c r="G276" i="15"/>
  <c r="I275" i="15"/>
  <c r="G275" i="15"/>
  <c r="I274" i="15"/>
  <c r="G274" i="15"/>
  <c r="I273" i="15"/>
  <c r="G273" i="15"/>
  <c r="I272" i="15"/>
  <c r="G272" i="15"/>
  <c r="I271" i="15"/>
  <c r="G271" i="15"/>
  <c r="I270" i="15"/>
  <c r="G270" i="15"/>
  <c r="I269" i="15"/>
  <c r="G269" i="15"/>
  <c r="I268" i="15"/>
  <c r="G268" i="15"/>
  <c r="I267" i="15"/>
  <c r="G267" i="15"/>
  <c r="I266" i="15"/>
  <c r="G266" i="15"/>
  <c r="I265" i="15"/>
  <c r="G265" i="15"/>
  <c r="I264" i="15"/>
  <c r="G264" i="15"/>
  <c r="I263" i="15"/>
  <c r="G263" i="15"/>
  <c r="J263" i="15" s="1"/>
  <c r="I262" i="15"/>
  <c r="G262" i="15"/>
  <c r="I261" i="15"/>
  <c r="G261" i="15"/>
  <c r="I260" i="15"/>
  <c r="G260" i="15"/>
  <c r="I259" i="15"/>
  <c r="G259" i="15"/>
  <c r="I258" i="15"/>
  <c r="G258" i="15"/>
  <c r="I257" i="15"/>
  <c r="G257" i="15"/>
  <c r="I256" i="15"/>
  <c r="G256" i="15"/>
  <c r="I255" i="15"/>
  <c r="G255" i="15"/>
  <c r="I254" i="15"/>
  <c r="G254" i="15"/>
  <c r="I253" i="15"/>
  <c r="G253" i="15"/>
  <c r="I245" i="15"/>
  <c r="G245" i="15"/>
  <c r="I244" i="15"/>
  <c r="G244" i="15"/>
  <c r="J244" i="15" s="1"/>
  <c r="I243" i="15"/>
  <c r="G243" i="15"/>
  <c r="I242" i="15"/>
  <c r="G242" i="15"/>
  <c r="I241" i="15"/>
  <c r="G241" i="15"/>
  <c r="I240" i="15"/>
  <c r="G240" i="15"/>
  <c r="I239" i="15"/>
  <c r="F239" i="15"/>
  <c r="G239" i="15" s="1"/>
  <c r="I238" i="15"/>
  <c r="F238" i="15"/>
  <c r="G238" i="15" s="1"/>
  <c r="J238" i="15" s="1"/>
  <c r="I237" i="15"/>
  <c r="F237" i="15"/>
  <c r="G237" i="15" s="1"/>
  <c r="J237" i="15" s="1"/>
  <c r="I236" i="15"/>
  <c r="F236" i="15"/>
  <c r="G236" i="15" s="1"/>
  <c r="I233" i="15"/>
  <c r="G233" i="15"/>
  <c r="I232" i="15"/>
  <c r="G232" i="15"/>
  <c r="I231" i="15"/>
  <c r="G231" i="15"/>
  <c r="I227" i="15"/>
  <c r="G227" i="15"/>
  <c r="J227" i="15" s="1"/>
  <c r="I226" i="15"/>
  <c r="G226" i="15"/>
  <c r="J226" i="15" s="1"/>
  <c r="I225" i="15"/>
  <c r="G225" i="15"/>
  <c r="I224" i="15"/>
  <c r="G224" i="15"/>
  <c r="I223" i="15"/>
  <c r="G223" i="15"/>
  <c r="I222" i="15"/>
  <c r="G222" i="15"/>
  <c r="I221" i="15"/>
  <c r="G221" i="15"/>
  <c r="I220" i="15"/>
  <c r="G220" i="15"/>
  <c r="I219" i="15"/>
  <c r="G219" i="15"/>
  <c r="I218" i="15"/>
  <c r="G218" i="15"/>
  <c r="I217" i="15"/>
  <c r="G217" i="15"/>
  <c r="I216" i="15"/>
  <c r="G216" i="15"/>
  <c r="I215" i="15"/>
  <c r="G215" i="15"/>
  <c r="I214" i="15"/>
  <c r="G214" i="15"/>
  <c r="I213" i="15"/>
  <c r="G213" i="15"/>
  <c r="I212" i="15"/>
  <c r="G212" i="15"/>
  <c r="I211" i="15"/>
  <c r="G211" i="15"/>
  <c r="I210" i="15"/>
  <c r="G210" i="15"/>
  <c r="I209" i="15"/>
  <c r="G209" i="15"/>
  <c r="I208" i="15"/>
  <c r="G208" i="15"/>
  <c r="J208" i="15" s="1"/>
  <c r="I207" i="15"/>
  <c r="G207" i="15"/>
  <c r="I206" i="15"/>
  <c r="G206" i="15"/>
  <c r="I204" i="15"/>
  <c r="G204" i="15"/>
  <c r="I203" i="15"/>
  <c r="G203" i="15"/>
  <c r="I202" i="15"/>
  <c r="G202" i="15"/>
  <c r="J202" i="15" s="1"/>
  <c r="I201" i="15"/>
  <c r="G201" i="15"/>
  <c r="I200" i="15"/>
  <c r="G200" i="15"/>
  <c r="I199" i="15"/>
  <c r="G199" i="15"/>
  <c r="I198" i="15"/>
  <c r="G198" i="15"/>
  <c r="I197" i="15"/>
  <c r="G197" i="15"/>
  <c r="I196" i="15"/>
  <c r="G196" i="15"/>
  <c r="I195" i="15"/>
  <c r="G195" i="15"/>
  <c r="I194" i="15"/>
  <c r="G194" i="15"/>
  <c r="I193" i="15"/>
  <c r="G193" i="15"/>
  <c r="I191" i="15"/>
  <c r="G191" i="15"/>
  <c r="I190" i="15"/>
  <c r="G190" i="15"/>
  <c r="I189" i="15"/>
  <c r="G189" i="15"/>
  <c r="I188" i="15"/>
  <c r="G188" i="15"/>
  <c r="I187" i="15"/>
  <c r="G187" i="15"/>
  <c r="I186" i="15"/>
  <c r="G186" i="15"/>
  <c r="I185" i="15"/>
  <c r="G185" i="15"/>
  <c r="I184" i="15"/>
  <c r="G184" i="15"/>
  <c r="I183" i="15"/>
  <c r="G183" i="15"/>
  <c r="I182" i="15"/>
  <c r="G182" i="15"/>
  <c r="I181" i="15"/>
  <c r="G181" i="15"/>
  <c r="I180" i="15"/>
  <c r="G180" i="15"/>
  <c r="I179" i="15"/>
  <c r="G179" i="15"/>
  <c r="I178" i="15"/>
  <c r="G178" i="15"/>
  <c r="I177" i="15"/>
  <c r="G177" i="15"/>
  <c r="I176" i="15"/>
  <c r="G176" i="15"/>
  <c r="I174" i="15"/>
  <c r="G174" i="15"/>
  <c r="I173" i="15"/>
  <c r="G173" i="15"/>
  <c r="I172" i="15"/>
  <c r="G172" i="15"/>
  <c r="I171" i="15"/>
  <c r="G171" i="15"/>
  <c r="I170" i="15"/>
  <c r="G170" i="15"/>
  <c r="I169" i="15"/>
  <c r="G169" i="15"/>
  <c r="I168" i="15"/>
  <c r="G168" i="15"/>
  <c r="I167" i="15"/>
  <c r="G167" i="15"/>
  <c r="I166" i="15"/>
  <c r="G166" i="15"/>
  <c r="I165" i="15"/>
  <c r="G165" i="15"/>
  <c r="I164" i="15"/>
  <c r="G164" i="15"/>
  <c r="J164" i="15" s="1"/>
  <c r="I163" i="15"/>
  <c r="G163" i="15"/>
  <c r="J163" i="15" s="1"/>
  <c r="I162" i="15"/>
  <c r="G162" i="15"/>
  <c r="I161" i="15"/>
  <c r="G161" i="15"/>
  <c r="I160" i="15"/>
  <c r="G160" i="15"/>
  <c r="I158" i="15"/>
  <c r="G158" i="15"/>
  <c r="I157" i="15"/>
  <c r="G157" i="15"/>
  <c r="I156" i="15"/>
  <c r="G156" i="15"/>
  <c r="J156" i="15" s="1"/>
  <c r="I155" i="15"/>
  <c r="G155" i="15"/>
  <c r="I154" i="15"/>
  <c r="G154" i="15"/>
  <c r="I153" i="15"/>
  <c r="G153" i="15"/>
  <c r="I152" i="15"/>
  <c r="G152" i="15"/>
  <c r="I151" i="15"/>
  <c r="G151" i="15"/>
  <c r="I150" i="15"/>
  <c r="G150" i="15"/>
  <c r="I149" i="15"/>
  <c r="G149" i="15"/>
  <c r="I148" i="15"/>
  <c r="G148" i="15"/>
  <c r="I147" i="15"/>
  <c r="G147" i="15"/>
  <c r="I146" i="15"/>
  <c r="G146" i="15"/>
  <c r="I145" i="15"/>
  <c r="G145" i="15"/>
  <c r="I144" i="15"/>
  <c r="G144" i="15"/>
  <c r="I143" i="15"/>
  <c r="G143" i="15"/>
  <c r="I142" i="15"/>
  <c r="G142" i="15"/>
  <c r="I140" i="15"/>
  <c r="G140" i="15"/>
  <c r="I139" i="15"/>
  <c r="G139" i="15"/>
  <c r="I138" i="15"/>
  <c r="G138" i="15"/>
  <c r="I137" i="15"/>
  <c r="G137" i="15"/>
  <c r="I136" i="15"/>
  <c r="G136" i="15"/>
  <c r="I135" i="15"/>
  <c r="G135" i="15"/>
  <c r="I134" i="15"/>
  <c r="G134" i="15"/>
  <c r="I133" i="15"/>
  <c r="G133" i="15"/>
  <c r="I132" i="15"/>
  <c r="G132" i="15"/>
  <c r="I131" i="15"/>
  <c r="G131" i="15"/>
  <c r="J131" i="15" s="1"/>
  <c r="I130" i="15"/>
  <c r="G130" i="15"/>
  <c r="I129" i="15"/>
  <c r="G129" i="15"/>
  <c r="I128" i="15"/>
  <c r="G128" i="15"/>
  <c r="I126" i="15"/>
  <c r="G126" i="15"/>
  <c r="I125" i="15"/>
  <c r="G125" i="15"/>
  <c r="J125" i="15" s="1"/>
  <c r="I124" i="15"/>
  <c r="G124" i="15"/>
  <c r="I123" i="15"/>
  <c r="G123" i="15"/>
  <c r="I122" i="15"/>
  <c r="G122" i="15"/>
  <c r="I121" i="15"/>
  <c r="G121" i="15"/>
  <c r="I120" i="15"/>
  <c r="G120" i="15"/>
  <c r="I119" i="15"/>
  <c r="G119" i="15"/>
  <c r="I118" i="15"/>
  <c r="G118" i="15"/>
  <c r="J118" i="15" s="1"/>
  <c r="I117" i="15"/>
  <c r="G117" i="15"/>
  <c r="I116" i="15"/>
  <c r="G116" i="15"/>
  <c r="I115" i="15"/>
  <c r="G115" i="15"/>
  <c r="I114" i="15"/>
  <c r="G114" i="15"/>
  <c r="I113" i="15"/>
  <c r="G113" i="15"/>
  <c r="I112" i="15"/>
  <c r="G112" i="15"/>
  <c r="J112" i="15" s="1"/>
  <c r="I110" i="15"/>
  <c r="G110" i="15"/>
  <c r="I109" i="15"/>
  <c r="G109" i="15"/>
  <c r="I108" i="15"/>
  <c r="G108" i="15"/>
  <c r="I107" i="15"/>
  <c r="G107" i="15"/>
  <c r="I106" i="15"/>
  <c r="G106" i="15"/>
  <c r="I105" i="15"/>
  <c r="G105" i="15"/>
  <c r="J105" i="15" s="1"/>
  <c r="I104" i="15"/>
  <c r="G104" i="15"/>
  <c r="I103" i="15"/>
  <c r="G103" i="15"/>
  <c r="I102" i="15"/>
  <c r="G102" i="15"/>
  <c r="I101" i="15"/>
  <c r="G101" i="15"/>
  <c r="I100" i="15"/>
  <c r="G100" i="15"/>
  <c r="J100" i="15" s="1"/>
  <c r="I99" i="15"/>
  <c r="G99" i="15"/>
  <c r="I98" i="15"/>
  <c r="G98" i="15"/>
  <c r="I97" i="15"/>
  <c r="G97" i="15"/>
  <c r="I96" i="15"/>
  <c r="G96" i="15"/>
  <c r="I95" i="15"/>
  <c r="G95" i="15"/>
  <c r="I94" i="15"/>
  <c r="G94" i="15"/>
  <c r="I93" i="15"/>
  <c r="G93" i="15"/>
  <c r="J93" i="15" s="1"/>
  <c r="I92" i="15"/>
  <c r="G92" i="15"/>
  <c r="I91" i="15"/>
  <c r="G91" i="15"/>
  <c r="I90" i="15"/>
  <c r="G90" i="15"/>
  <c r="I89" i="15"/>
  <c r="G89" i="15"/>
  <c r="I88" i="15"/>
  <c r="F88" i="15"/>
  <c r="G88" i="15" s="1"/>
  <c r="I87" i="15"/>
  <c r="G87" i="15"/>
  <c r="J87" i="15" s="1"/>
  <c r="I86" i="15"/>
  <c r="G86" i="15"/>
  <c r="I81" i="15"/>
  <c r="G81" i="15"/>
  <c r="I80" i="15"/>
  <c r="G80" i="15"/>
  <c r="I79" i="15"/>
  <c r="G79" i="15"/>
  <c r="I78" i="15"/>
  <c r="G78" i="15"/>
  <c r="I77" i="15"/>
  <c r="G77" i="15"/>
  <c r="J77" i="15" s="1"/>
  <c r="I76" i="15"/>
  <c r="G76" i="15"/>
  <c r="I75" i="15"/>
  <c r="G75" i="15"/>
  <c r="I72" i="15"/>
  <c r="G72" i="15"/>
  <c r="I71" i="15"/>
  <c r="G71" i="15"/>
  <c r="I70" i="15"/>
  <c r="G70" i="15"/>
  <c r="I69" i="15"/>
  <c r="G69" i="15"/>
  <c r="J69" i="15" s="1"/>
  <c r="I68" i="15"/>
  <c r="G68" i="15"/>
  <c r="I67" i="15"/>
  <c r="G67" i="15"/>
  <c r="I66" i="15"/>
  <c r="G66" i="15"/>
  <c r="I65" i="15"/>
  <c r="G65" i="15"/>
  <c r="I64" i="15"/>
  <c r="G64" i="15"/>
  <c r="I63" i="15"/>
  <c r="G63" i="15"/>
  <c r="J63" i="15" s="1"/>
  <c r="I62" i="15"/>
  <c r="G62" i="15"/>
  <c r="I61" i="15"/>
  <c r="G61" i="15"/>
  <c r="I60" i="15"/>
  <c r="G60" i="15"/>
  <c r="I59" i="15"/>
  <c r="G59" i="15"/>
  <c r="I58" i="15"/>
  <c r="G58" i="15"/>
  <c r="I57" i="15"/>
  <c r="G57" i="15"/>
  <c r="J57" i="15" s="1"/>
  <c r="I56" i="15"/>
  <c r="G56" i="15"/>
  <c r="I55" i="15"/>
  <c r="G55" i="15"/>
  <c r="I54" i="15"/>
  <c r="G54" i="15"/>
  <c r="I53" i="15"/>
  <c r="G53" i="15"/>
  <c r="I52" i="15"/>
  <c r="G52" i="15"/>
  <c r="J52" i="15" s="1"/>
  <c r="I51" i="15"/>
  <c r="G51" i="15"/>
  <c r="I50" i="15"/>
  <c r="G50" i="15"/>
  <c r="I49" i="15"/>
  <c r="G49" i="15"/>
  <c r="I48" i="15"/>
  <c r="G48" i="15"/>
  <c r="I47" i="15"/>
  <c r="G47" i="15"/>
  <c r="I46" i="15"/>
  <c r="G46" i="15"/>
  <c r="J46" i="15" s="1"/>
  <c r="I45" i="15"/>
  <c r="G45" i="15"/>
  <c r="I44" i="15"/>
  <c r="G44" i="15"/>
  <c r="I43" i="15"/>
  <c r="G43" i="15"/>
  <c r="I42" i="15"/>
  <c r="G42" i="15"/>
  <c r="I41" i="15"/>
  <c r="G41" i="15"/>
  <c r="I40" i="15"/>
  <c r="G40" i="15"/>
  <c r="I39" i="15"/>
  <c r="G39" i="15"/>
  <c r="I38" i="15"/>
  <c r="G38" i="15"/>
  <c r="I37" i="15"/>
  <c r="G37" i="15"/>
  <c r="I36" i="15"/>
  <c r="G36" i="15"/>
  <c r="I35" i="15"/>
  <c r="G35" i="15"/>
  <c r="J35" i="15" s="1"/>
  <c r="I34" i="15"/>
  <c r="G34" i="15"/>
  <c r="J34" i="15" s="1"/>
  <c r="I33" i="15"/>
  <c r="G33" i="15"/>
  <c r="I32" i="15"/>
  <c r="G32" i="15"/>
  <c r="I31" i="15"/>
  <c r="G31" i="15"/>
  <c r="I30" i="15"/>
  <c r="G30" i="15"/>
  <c r="I29" i="15"/>
  <c r="G29" i="15"/>
  <c r="I804" i="14"/>
  <c r="G804" i="14"/>
  <c r="J804" i="14" s="1"/>
  <c r="I803" i="14"/>
  <c r="G803" i="14"/>
  <c r="I801" i="14"/>
  <c r="G801" i="14"/>
  <c r="I800" i="14"/>
  <c r="G800" i="14"/>
  <c r="I799" i="14"/>
  <c r="G799" i="14"/>
  <c r="I798" i="14"/>
  <c r="G798" i="14"/>
  <c r="I797" i="14"/>
  <c r="G797" i="14"/>
  <c r="J797" i="14" s="1"/>
  <c r="I796" i="14"/>
  <c r="G796" i="14"/>
  <c r="I795" i="14"/>
  <c r="G795" i="14"/>
  <c r="I794" i="14"/>
  <c r="G794" i="14"/>
  <c r="I793" i="14"/>
  <c r="G793" i="14"/>
  <c r="I792" i="14"/>
  <c r="G792" i="14"/>
  <c r="I791" i="14"/>
  <c r="G791" i="14"/>
  <c r="J791" i="14" s="1"/>
  <c r="I790" i="14"/>
  <c r="G790" i="14"/>
  <c r="I789" i="14"/>
  <c r="G789" i="14"/>
  <c r="I788" i="14"/>
  <c r="G788" i="14"/>
  <c r="I787" i="14"/>
  <c r="G787" i="14"/>
  <c r="I786" i="14"/>
  <c r="G786" i="14"/>
  <c r="I785" i="14"/>
  <c r="G785" i="14"/>
  <c r="I784" i="14"/>
  <c r="G784" i="14"/>
  <c r="I783" i="14"/>
  <c r="G783" i="14"/>
  <c r="I777" i="14"/>
  <c r="G777" i="14"/>
  <c r="I776" i="14"/>
  <c r="G776" i="14"/>
  <c r="I775" i="14"/>
  <c r="G775" i="14"/>
  <c r="I774" i="14"/>
  <c r="G774" i="14"/>
  <c r="J774" i="14" s="1"/>
  <c r="I773" i="14"/>
  <c r="G773" i="14"/>
  <c r="I772" i="14"/>
  <c r="G772" i="14"/>
  <c r="I771" i="14"/>
  <c r="G771" i="14"/>
  <c r="I770" i="14"/>
  <c r="G770" i="14"/>
  <c r="I769" i="14"/>
  <c r="G769" i="14"/>
  <c r="I768" i="14"/>
  <c r="G768" i="14"/>
  <c r="I767" i="14"/>
  <c r="G767" i="14"/>
  <c r="I766" i="14"/>
  <c r="G766" i="14"/>
  <c r="J766" i="14" s="1"/>
  <c r="I765" i="14"/>
  <c r="G765" i="14"/>
  <c r="I764" i="14"/>
  <c r="G764" i="14"/>
  <c r="I763" i="14"/>
  <c r="G763" i="14"/>
  <c r="I762" i="14"/>
  <c r="G762" i="14"/>
  <c r="J762" i="14" s="1"/>
  <c r="I761" i="14"/>
  <c r="G761" i="14"/>
  <c r="I760" i="14"/>
  <c r="G760" i="14"/>
  <c r="I759" i="14"/>
  <c r="G759" i="14"/>
  <c r="I758" i="14"/>
  <c r="G758" i="14"/>
  <c r="I757" i="14"/>
  <c r="G757" i="14"/>
  <c r="I756" i="14"/>
  <c r="J756" i="14" s="1"/>
  <c r="I755" i="14"/>
  <c r="J755" i="14" s="1"/>
  <c r="I754" i="14"/>
  <c r="J754" i="14" s="1"/>
  <c r="I753" i="14"/>
  <c r="J753" i="14" s="1"/>
  <c r="I752" i="14"/>
  <c r="J752" i="14" s="1"/>
  <c r="I751" i="14"/>
  <c r="J751" i="14" s="1"/>
  <c r="I750" i="14"/>
  <c r="J750" i="14" s="1"/>
  <c r="I749" i="14"/>
  <c r="J749" i="14" s="1"/>
  <c r="I748" i="14"/>
  <c r="J748" i="14" s="1"/>
  <c r="I747" i="14"/>
  <c r="J747" i="14" s="1"/>
  <c r="I746" i="14"/>
  <c r="G746" i="14"/>
  <c r="I745" i="14"/>
  <c r="G745" i="14"/>
  <c r="I744" i="14"/>
  <c r="G744" i="14"/>
  <c r="I743" i="14"/>
  <c r="G743" i="14"/>
  <c r="I742" i="14"/>
  <c r="G742" i="14"/>
  <c r="I741" i="14"/>
  <c r="G741" i="14"/>
  <c r="I740" i="14"/>
  <c r="J740" i="14" s="1"/>
  <c r="I739" i="14"/>
  <c r="G739" i="14"/>
  <c r="I738" i="14"/>
  <c r="G738" i="14"/>
  <c r="I737" i="14"/>
  <c r="G737" i="14"/>
  <c r="I736" i="14"/>
  <c r="J736" i="14" s="1"/>
  <c r="I735" i="14"/>
  <c r="J735" i="14" s="1"/>
  <c r="I734" i="14"/>
  <c r="J734" i="14" s="1"/>
  <c r="I733" i="14"/>
  <c r="G733" i="14"/>
  <c r="I728" i="14"/>
  <c r="G728" i="14"/>
  <c r="I727" i="14"/>
  <c r="G727" i="14"/>
  <c r="I726" i="14"/>
  <c r="G726" i="14"/>
  <c r="I725" i="14"/>
  <c r="G725" i="14"/>
  <c r="J725" i="14" s="1"/>
  <c r="I724" i="14"/>
  <c r="G724" i="14"/>
  <c r="I723" i="14"/>
  <c r="G723" i="14"/>
  <c r="I722" i="14"/>
  <c r="G722" i="14"/>
  <c r="I721" i="14"/>
  <c r="G721" i="14"/>
  <c r="I720" i="14"/>
  <c r="G720" i="14"/>
  <c r="I719" i="14"/>
  <c r="G719" i="14"/>
  <c r="I718" i="14"/>
  <c r="G718" i="14"/>
  <c r="I717" i="14"/>
  <c r="G717" i="14"/>
  <c r="I716" i="14"/>
  <c r="G716" i="14"/>
  <c r="I715" i="14"/>
  <c r="G715" i="14"/>
  <c r="I714" i="14"/>
  <c r="G714" i="14"/>
  <c r="I713" i="14"/>
  <c r="G713" i="14"/>
  <c r="I712" i="14"/>
  <c r="G712" i="14"/>
  <c r="I706" i="14"/>
  <c r="G706" i="14"/>
  <c r="I705" i="14"/>
  <c r="G705" i="14"/>
  <c r="I703" i="14"/>
  <c r="G703" i="14"/>
  <c r="I702" i="14"/>
  <c r="G702" i="14"/>
  <c r="I701" i="14"/>
  <c r="G701" i="14"/>
  <c r="J701" i="14" s="1"/>
  <c r="I700" i="14"/>
  <c r="G700" i="14"/>
  <c r="I699" i="14"/>
  <c r="G699" i="14"/>
  <c r="I697" i="14"/>
  <c r="G697" i="14"/>
  <c r="I696" i="14"/>
  <c r="G696" i="14"/>
  <c r="I695" i="14"/>
  <c r="G695" i="14"/>
  <c r="I694" i="14"/>
  <c r="F694" i="14"/>
  <c r="G694" i="14" s="1"/>
  <c r="J694" i="14" s="1"/>
  <c r="I693" i="14"/>
  <c r="F693" i="14"/>
  <c r="G693" i="14" s="1"/>
  <c r="I692" i="14"/>
  <c r="F692" i="14"/>
  <c r="G692" i="14" s="1"/>
  <c r="I691" i="14"/>
  <c r="F691" i="14"/>
  <c r="G691" i="14" s="1"/>
  <c r="I690" i="14"/>
  <c r="G690" i="14"/>
  <c r="I689" i="14"/>
  <c r="G689" i="14"/>
  <c r="I688" i="14"/>
  <c r="G688" i="14"/>
  <c r="J688" i="14" s="1"/>
  <c r="I687" i="14"/>
  <c r="G687" i="14"/>
  <c r="I686" i="14"/>
  <c r="G686" i="14"/>
  <c r="I685" i="14"/>
  <c r="G685" i="14"/>
  <c r="I684" i="14"/>
  <c r="G684" i="14"/>
  <c r="J684" i="14" s="1"/>
  <c r="I683" i="14"/>
  <c r="G683" i="14"/>
  <c r="I682" i="14"/>
  <c r="F682" i="14"/>
  <c r="G682" i="14" s="1"/>
  <c r="I681" i="14"/>
  <c r="F681" i="14"/>
  <c r="G681" i="14" s="1"/>
  <c r="I680" i="14"/>
  <c r="F680" i="14"/>
  <c r="G680" i="14" s="1"/>
  <c r="I679" i="14"/>
  <c r="G679" i="14"/>
  <c r="I678" i="14"/>
  <c r="G678" i="14"/>
  <c r="I677" i="14"/>
  <c r="G677" i="14"/>
  <c r="I676" i="14"/>
  <c r="G676" i="14"/>
  <c r="J676" i="14" s="1"/>
  <c r="I675" i="14"/>
  <c r="G675" i="14"/>
  <c r="I674" i="14"/>
  <c r="G674" i="14"/>
  <c r="I673" i="14"/>
  <c r="G673" i="14"/>
  <c r="I672" i="14"/>
  <c r="G672" i="14"/>
  <c r="J672" i="14" s="1"/>
  <c r="I671" i="14"/>
  <c r="G671" i="14"/>
  <c r="I670" i="14"/>
  <c r="F670" i="14"/>
  <c r="G670" i="14" s="1"/>
  <c r="J670" i="14" s="1"/>
  <c r="I669" i="14"/>
  <c r="F669" i="14"/>
  <c r="G669" i="14" s="1"/>
  <c r="I668" i="14"/>
  <c r="F668" i="14"/>
  <c r="G668" i="14" s="1"/>
  <c r="I667" i="14"/>
  <c r="G667" i="14"/>
  <c r="I666" i="14"/>
  <c r="G666" i="14"/>
  <c r="I665" i="14"/>
  <c r="G665" i="14"/>
  <c r="I664" i="14"/>
  <c r="G664" i="14"/>
  <c r="J664" i="14" s="1"/>
  <c r="I663" i="14"/>
  <c r="G663" i="14"/>
  <c r="I662" i="14"/>
  <c r="G662" i="14"/>
  <c r="I661" i="14"/>
  <c r="G661" i="14"/>
  <c r="I660" i="14"/>
  <c r="G660" i="14"/>
  <c r="J660" i="14" s="1"/>
  <c r="I659" i="14"/>
  <c r="G659" i="14"/>
  <c r="I658" i="14"/>
  <c r="G658" i="14"/>
  <c r="I657" i="14"/>
  <c r="G657" i="14"/>
  <c r="I656" i="14"/>
  <c r="F656" i="14"/>
  <c r="G656" i="14" s="1"/>
  <c r="I655" i="14"/>
  <c r="F655" i="14"/>
  <c r="G655" i="14" s="1"/>
  <c r="I654" i="14"/>
  <c r="F654" i="14"/>
  <c r="G654" i="14" s="1"/>
  <c r="J654" i="14" s="1"/>
  <c r="I653" i="14"/>
  <c r="G653" i="14"/>
  <c r="I652" i="14"/>
  <c r="G652" i="14"/>
  <c r="I651" i="14"/>
  <c r="G651" i="14"/>
  <c r="I650" i="14"/>
  <c r="G650" i="14"/>
  <c r="I649" i="14"/>
  <c r="G649" i="14"/>
  <c r="I648" i="14"/>
  <c r="G648" i="14"/>
  <c r="I647" i="14"/>
  <c r="G647" i="14"/>
  <c r="I646" i="14"/>
  <c r="G646" i="14"/>
  <c r="I645" i="14"/>
  <c r="G645" i="14"/>
  <c r="I644" i="14"/>
  <c r="F644" i="14"/>
  <c r="G644" i="14" s="1"/>
  <c r="I643" i="14"/>
  <c r="F643" i="14"/>
  <c r="G643" i="14" s="1"/>
  <c r="I642" i="14"/>
  <c r="F642" i="14"/>
  <c r="G642" i="14" s="1"/>
  <c r="I641" i="14"/>
  <c r="F641" i="14"/>
  <c r="G641" i="14" s="1"/>
  <c r="I640" i="14"/>
  <c r="G640" i="14"/>
  <c r="I639" i="14"/>
  <c r="G639" i="14"/>
  <c r="I638" i="14"/>
  <c r="G638" i="14"/>
  <c r="I637" i="14"/>
  <c r="G637" i="14"/>
  <c r="I636" i="14"/>
  <c r="G636" i="14"/>
  <c r="J636" i="14" s="1"/>
  <c r="I635" i="14"/>
  <c r="G635" i="14"/>
  <c r="I632" i="14"/>
  <c r="G632" i="14"/>
  <c r="I631" i="14"/>
  <c r="G631" i="14"/>
  <c r="I630" i="14"/>
  <c r="G630" i="14"/>
  <c r="I629" i="14"/>
  <c r="G629" i="14"/>
  <c r="I628" i="14"/>
  <c r="G628" i="14"/>
  <c r="J628" i="14" s="1"/>
  <c r="I627" i="14"/>
  <c r="G627" i="14"/>
  <c r="I626" i="14"/>
  <c r="G626" i="14"/>
  <c r="J626" i="14" s="1"/>
  <c r="I625" i="14"/>
  <c r="G625" i="14"/>
  <c r="I624" i="14"/>
  <c r="G624" i="14"/>
  <c r="I623" i="14"/>
  <c r="G623" i="14"/>
  <c r="I622" i="14"/>
  <c r="G622" i="14"/>
  <c r="J622" i="14" s="1"/>
  <c r="I621" i="14"/>
  <c r="G621" i="14"/>
  <c r="I620" i="14"/>
  <c r="G620" i="14"/>
  <c r="I619" i="14"/>
  <c r="G619" i="14"/>
  <c r="I618" i="14"/>
  <c r="G618" i="14"/>
  <c r="I617" i="14"/>
  <c r="G617" i="14"/>
  <c r="I616" i="14"/>
  <c r="G616" i="14"/>
  <c r="I615" i="14"/>
  <c r="G615" i="14"/>
  <c r="I614" i="14"/>
  <c r="G614" i="14"/>
  <c r="I613" i="14"/>
  <c r="G613" i="14"/>
  <c r="I611" i="14"/>
  <c r="G611" i="14"/>
  <c r="I610" i="14"/>
  <c r="G610" i="14"/>
  <c r="I609" i="14"/>
  <c r="G609" i="14"/>
  <c r="J609" i="14" s="1"/>
  <c r="I608" i="14"/>
  <c r="G608" i="14"/>
  <c r="I607" i="14"/>
  <c r="G607" i="14"/>
  <c r="I606" i="14"/>
  <c r="G606" i="14"/>
  <c r="I605" i="14"/>
  <c r="G605" i="14"/>
  <c r="I604" i="14"/>
  <c r="G604" i="14"/>
  <c r="I603" i="14"/>
  <c r="G603" i="14"/>
  <c r="J603" i="14" s="1"/>
  <c r="I602" i="14"/>
  <c r="G602" i="14"/>
  <c r="I601" i="14"/>
  <c r="G601" i="14"/>
  <c r="J601" i="14" s="1"/>
  <c r="I600" i="14"/>
  <c r="G600" i="14"/>
  <c r="I599" i="14"/>
  <c r="G599" i="14"/>
  <c r="I598" i="14"/>
  <c r="G598" i="14"/>
  <c r="I597" i="14"/>
  <c r="G597" i="14"/>
  <c r="J597" i="14" s="1"/>
  <c r="I596" i="14"/>
  <c r="G596" i="14"/>
  <c r="I595" i="14"/>
  <c r="G595" i="14"/>
  <c r="I594" i="14"/>
  <c r="G594" i="14"/>
  <c r="I593" i="14"/>
  <c r="G593" i="14"/>
  <c r="I592" i="14"/>
  <c r="G592" i="14"/>
  <c r="I591" i="14"/>
  <c r="G591" i="14"/>
  <c r="I590" i="14"/>
  <c r="G590" i="14"/>
  <c r="I589" i="14"/>
  <c r="G589" i="14"/>
  <c r="J589" i="14" s="1"/>
  <c r="I588" i="14"/>
  <c r="G588" i="14"/>
  <c r="I587" i="14"/>
  <c r="G587" i="14"/>
  <c r="I586" i="14"/>
  <c r="G586" i="14"/>
  <c r="I585" i="14"/>
  <c r="G585" i="14"/>
  <c r="J585" i="14" s="1"/>
  <c r="I584" i="14"/>
  <c r="G584" i="14"/>
  <c r="I583" i="14"/>
  <c r="G583" i="14"/>
  <c r="I582" i="14"/>
  <c r="G582" i="14"/>
  <c r="I581" i="14"/>
  <c r="G581" i="14"/>
  <c r="I580" i="14"/>
  <c r="G580" i="14"/>
  <c r="I579" i="14"/>
  <c r="G579" i="14"/>
  <c r="J579" i="14" s="1"/>
  <c r="I578" i="14"/>
  <c r="G578" i="14"/>
  <c r="I577" i="14"/>
  <c r="G577" i="14"/>
  <c r="J577" i="14" s="1"/>
  <c r="I576" i="14"/>
  <c r="G576" i="14"/>
  <c r="I575" i="14"/>
  <c r="G575" i="14"/>
  <c r="I574" i="14"/>
  <c r="G574" i="14"/>
  <c r="I573" i="14"/>
  <c r="G573" i="14"/>
  <c r="J573" i="14" s="1"/>
  <c r="I572" i="14"/>
  <c r="G572" i="14"/>
  <c r="I571" i="14"/>
  <c r="G571" i="14"/>
  <c r="J571" i="14" s="1"/>
  <c r="I570" i="14"/>
  <c r="G570" i="14"/>
  <c r="I569" i="14"/>
  <c r="G569" i="14"/>
  <c r="I568" i="14"/>
  <c r="G568" i="14"/>
  <c r="I567" i="14"/>
  <c r="G567" i="14"/>
  <c r="I566" i="14"/>
  <c r="G566" i="14"/>
  <c r="I565" i="14"/>
  <c r="G565" i="14"/>
  <c r="J565" i="14" s="1"/>
  <c r="I564" i="14"/>
  <c r="G564" i="14"/>
  <c r="I563" i="14"/>
  <c r="G563" i="14"/>
  <c r="I560" i="14"/>
  <c r="G560" i="14"/>
  <c r="I559" i="14"/>
  <c r="G559" i="14"/>
  <c r="J559" i="14" s="1"/>
  <c r="I558" i="14"/>
  <c r="G558" i="14"/>
  <c r="I557" i="14"/>
  <c r="G557" i="14"/>
  <c r="I556" i="14"/>
  <c r="G556" i="14"/>
  <c r="I555" i="14"/>
  <c r="G555" i="14"/>
  <c r="I554" i="14"/>
  <c r="G554" i="14"/>
  <c r="I548" i="14"/>
  <c r="G548" i="14"/>
  <c r="J548" i="14" s="1"/>
  <c r="I547" i="14"/>
  <c r="G547" i="14"/>
  <c r="I546" i="14"/>
  <c r="G546" i="14"/>
  <c r="I545" i="14"/>
  <c r="G545" i="14"/>
  <c r="I544" i="14"/>
  <c r="G544" i="14"/>
  <c r="I543" i="14"/>
  <c r="G543" i="14"/>
  <c r="I542" i="14"/>
  <c r="G542" i="14"/>
  <c r="J542" i="14" s="1"/>
  <c r="I541" i="14"/>
  <c r="G541" i="14"/>
  <c r="I540" i="14"/>
  <c r="G540" i="14"/>
  <c r="J540" i="14" s="1"/>
  <c r="I539" i="14"/>
  <c r="G539" i="14"/>
  <c r="I538" i="14"/>
  <c r="G538" i="14"/>
  <c r="I537" i="14"/>
  <c r="G537" i="14"/>
  <c r="I536" i="14"/>
  <c r="G536" i="14"/>
  <c r="I535" i="14"/>
  <c r="G535" i="14"/>
  <c r="I534" i="14"/>
  <c r="G534" i="14"/>
  <c r="I533" i="14"/>
  <c r="G533" i="14"/>
  <c r="I532" i="14"/>
  <c r="G532" i="14"/>
  <c r="I531" i="14"/>
  <c r="G531" i="14"/>
  <c r="I530" i="14"/>
  <c r="G530" i="14"/>
  <c r="I529" i="14"/>
  <c r="G529" i="14"/>
  <c r="I528" i="14"/>
  <c r="G528" i="14"/>
  <c r="I527" i="14"/>
  <c r="G527" i="14"/>
  <c r="I526" i="14"/>
  <c r="G526" i="14"/>
  <c r="I524" i="14"/>
  <c r="G524" i="14"/>
  <c r="I523" i="14"/>
  <c r="G523" i="14"/>
  <c r="I521" i="14"/>
  <c r="G521" i="14"/>
  <c r="I520" i="14"/>
  <c r="G520" i="14"/>
  <c r="J520" i="14" s="1"/>
  <c r="I518" i="14"/>
  <c r="G518" i="14"/>
  <c r="I517" i="14"/>
  <c r="G517" i="14"/>
  <c r="I516" i="14"/>
  <c r="G516" i="14"/>
  <c r="I515" i="14"/>
  <c r="G515" i="14"/>
  <c r="J515" i="14" s="1"/>
  <c r="I514" i="14"/>
  <c r="G514" i="14"/>
  <c r="I513" i="14"/>
  <c r="G513" i="14"/>
  <c r="J513" i="14" s="1"/>
  <c r="I512" i="14"/>
  <c r="G512" i="14"/>
  <c r="I510" i="14"/>
  <c r="G510" i="14"/>
  <c r="I509" i="14"/>
  <c r="G509" i="14"/>
  <c r="I508" i="14"/>
  <c r="G508" i="14"/>
  <c r="I507" i="14"/>
  <c r="G507" i="14"/>
  <c r="I506" i="14"/>
  <c r="G506" i="14"/>
  <c r="I505" i="14"/>
  <c r="G505" i="14"/>
  <c r="I504" i="14"/>
  <c r="G504" i="14"/>
  <c r="I503" i="14"/>
  <c r="G503" i="14"/>
  <c r="I502" i="14"/>
  <c r="G502" i="14"/>
  <c r="I501" i="14"/>
  <c r="G501" i="14"/>
  <c r="I500" i="14"/>
  <c r="G500" i="14"/>
  <c r="I499" i="14"/>
  <c r="G499" i="14"/>
  <c r="I498" i="14"/>
  <c r="G498" i="14"/>
  <c r="I497" i="14"/>
  <c r="G497" i="14"/>
  <c r="I496" i="14"/>
  <c r="G496" i="14"/>
  <c r="I495" i="14"/>
  <c r="G495" i="14"/>
  <c r="J495" i="14" s="1"/>
  <c r="I494" i="14"/>
  <c r="G494" i="14"/>
  <c r="I493" i="14"/>
  <c r="G493" i="14"/>
  <c r="I492" i="14"/>
  <c r="G492" i="14"/>
  <c r="I491" i="14"/>
  <c r="G491" i="14"/>
  <c r="I490" i="14"/>
  <c r="G490" i="14"/>
  <c r="I489" i="14"/>
  <c r="G489" i="14"/>
  <c r="I488" i="14"/>
  <c r="G488" i="14"/>
  <c r="I487" i="14"/>
  <c r="G487" i="14"/>
  <c r="I486" i="14"/>
  <c r="G486" i="14"/>
  <c r="I485" i="14"/>
  <c r="G485" i="14"/>
  <c r="I484" i="14"/>
  <c r="G484" i="14"/>
  <c r="I483" i="14"/>
  <c r="G483" i="14"/>
  <c r="J483" i="14" s="1"/>
  <c r="I482" i="14"/>
  <c r="G482" i="14"/>
  <c r="J482" i="14" s="1"/>
  <c r="I481" i="14"/>
  <c r="G481" i="14"/>
  <c r="I480" i="14"/>
  <c r="G480" i="14"/>
  <c r="I478" i="14"/>
  <c r="G478" i="14"/>
  <c r="I477" i="14"/>
  <c r="G477" i="14"/>
  <c r="J477" i="14" s="1"/>
  <c r="I476" i="14"/>
  <c r="G476" i="14"/>
  <c r="I475" i="14"/>
  <c r="G475" i="14"/>
  <c r="I474" i="14"/>
  <c r="G474" i="14"/>
  <c r="I473" i="14"/>
  <c r="G473" i="14"/>
  <c r="I472" i="14"/>
  <c r="G472" i="14"/>
  <c r="I471" i="14"/>
  <c r="G471" i="14"/>
  <c r="J471" i="14" s="1"/>
  <c r="I470" i="14"/>
  <c r="G470" i="14"/>
  <c r="J470" i="14" s="1"/>
  <c r="I469" i="14"/>
  <c r="G469" i="14"/>
  <c r="I468" i="14"/>
  <c r="G468" i="14"/>
  <c r="I467" i="14"/>
  <c r="G467" i="14"/>
  <c r="I466" i="14"/>
  <c r="G466" i="14"/>
  <c r="I465" i="14"/>
  <c r="G465" i="14"/>
  <c r="J465" i="14" s="1"/>
  <c r="I464" i="14"/>
  <c r="G464" i="14"/>
  <c r="I463" i="14"/>
  <c r="G463" i="14"/>
  <c r="I462" i="14"/>
  <c r="G462" i="14"/>
  <c r="I461" i="14"/>
  <c r="G461" i="14"/>
  <c r="I460" i="14"/>
  <c r="G460" i="14"/>
  <c r="I458" i="14"/>
  <c r="G458" i="14"/>
  <c r="I457" i="14"/>
  <c r="G457" i="14"/>
  <c r="J457" i="14" s="1"/>
  <c r="I456" i="14"/>
  <c r="G456" i="14"/>
  <c r="J456" i="14" s="1"/>
  <c r="I455" i="14"/>
  <c r="G455" i="14"/>
  <c r="I454" i="14"/>
  <c r="G454" i="14"/>
  <c r="I453" i="14"/>
  <c r="G453" i="14"/>
  <c r="I452" i="14"/>
  <c r="G452" i="14"/>
  <c r="I451" i="14"/>
  <c r="G451" i="14"/>
  <c r="I450" i="14"/>
  <c r="G450" i="14"/>
  <c r="I449" i="14"/>
  <c r="G449" i="14"/>
  <c r="I448" i="14"/>
  <c r="G448" i="14"/>
  <c r="I447" i="14"/>
  <c r="G447" i="14"/>
  <c r="I445" i="14"/>
  <c r="G445" i="14"/>
  <c r="I444" i="14"/>
  <c r="G444" i="14"/>
  <c r="J444" i="14" s="1"/>
  <c r="I443" i="14"/>
  <c r="G443" i="14"/>
  <c r="I442" i="14"/>
  <c r="G442" i="14"/>
  <c r="I441" i="14"/>
  <c r="G441" i="14"/>
  <c r="I440" i="14"/>
  <c r="G440" i="14"/>
  <c r="I439" i="14"/>
  <c r="G439" i="14"/>
  <c r="I438" i="14"/>
  <c r="G438" i="14"/>
  <c r="I437" i="14"/>
  <c r="G437" i="14"/>
  <c r="I436" i="14"/>
  <c r="G436" i="14"/>
  <c r="I435" i="14"/>
  <c r="G435" i="14"/>
  <c r="I434" i="14"/>
  <c r="G434" i="14"/>
  <c r="I432" i="14"/>
  <c r="G432" i="14"/>
  <c r="I431" i="14"/>
  <c r="G431" i="14"/>
  <c r="J431" i="14" s="1"/>
  <c r="I430" i="14"/>
  <c r="G430" i="14"/>
  <c r="I429" i="14"/>
  <c r="G429" i="14"/>
  <c r="I428" i="14"/>
  <c r="G428" i="14"/>
  <c r="I427" i="14"/>
  <c r="G427" i="14"/>
  <c r="I426" i="14"/>
  <c r="G426" i="14"/>
  <c r="I425" i="14"/>
  <c r="G425" i="14"/>
  <c r="I424" i="14"/>
  <c r="G424" i="14"/>
  <c r="I423" i="14"/>
  <c r="G423" i="14"/>
  <c r="I422" i="14"/>
  <c r="G422" i="14"/>
  <c r="I421" i="14"/>
  <c r="G421" i="14"/>
  <c r="I420" i="14"/>
  <c r="G420" i="14"/>
  <c r="I419" i="14"/>
  <c r="G419" i="14"/>
  <c r="J419" i="14" s="1"/>
  <c r="I418" i="14"/>
  <c r="G418" i="14"/>
  <c r="I417" i="14"/>
  <c r="G417" i="14"/>
  <c r="I416" i="14"/>
  <c r="G416" i="14"/>
  <c r="I415" i="14"/>
  <c r="G415" i="14"/>
  <c r="I414" i="14"/>
  <c r="G414" i="14"/>
  <c r="I413" i="14"/>
  <c r="G413" i="14"/>
  <c r="J413" i="14" s="1"/>
  <c r="I412" i="14"/>
  <c r="G412" i="14"/>
  <c r="J412" i="14" s="1"/>
  <c r="I411" i="14"/>
  <c r="G411" i="14"/>
  <c r="I409" i="14"/>
  <c r="G409" i="14"/>
  <c r="I408" i="14"/>
  <c r="G408" i="14"/>
  <c r="I407" i="14"/>
  <c r="G407" i="14"/>
  <c r="I406" i="14"/>
  <c r="G406" i="14"/>
  <c r="J406" i="14" s="1"/>
  <c r="I405" i="14"/>
  <c r="G405" i="14"/>
  <c r="I404" i="14"/>
  <c r="G404" i="14"/>
  <c r="I403" i="14"/>
  <c r="G403" i="14"/>
  <c r="I402" i="14"/>
  <c r="G402" i="14"/>
  <c r="I401" i="14"/>
  <c r="G401" i="14"/>
  <c r="I400" i="14"/>
  <c r="G400" i="14"/>
  <c r="I399" i="14"/>
  <c r="G399" i="14"/>
  <c r="I398" i="14"/>
  <c r="G398" i="14"/>
  <c r="I397" i="14"/>
  <c r="G397" i="14"/>
  <c r="I396" i="14"/>
  <c r="G396" i="14"/>
  <c r="I395" i="14"/>
  <c r="G395" i="14"/>
  <c r="I394" i="14"/>
  <c r="G394" i="14"/>
  <c r="I393" i="14"/>
  <c r="G393" i="14"/>
  <c r="I391" i="14"/>
  <c r="G391" i="14"/>
  <c r="I390" i="14"/>
  <c r="G390" i="14"/>
  <c r="I389" i="14"/>
  <c r="G389" i="14"/>
  <c r="I388" i="14"/>
  <c r="G388" i="14"/>
  <c r="I387" i="14"/>
  <c r="G387" i="14"/>
  <c r="I386" i="14"/>
  <c r="G386" i="14"/>
  <c r="I385" i="14"/>
  <c r="G385" i="14"/>
  <c r="I384" i="14"/>
  <c r="G384" i="14"/>
  <c r="I383" i="14"/>
  <c r="G383" i="14"/>
  <c r="I382" i="14"/>
  <c r="G382" i="14"/>
  <c r="I381" i="14"/>
  <c r="G381" i="14"/>
  <c r="I380" i="14"/>
  <c r="G380" i="14"/>
  <c r="I379" i="14"/>
  <c r="G379" i="14"/>
  <c r="I378" i="14"/>
  <c r="G378" i="14"/>
  <c r="I377" i="14"/>
  <c r="G377" i="14"/>
  <c r="I376" i="14"/>
  <c r="G376" i="14"/>
  <c r="I375" i="14"/>
  <c r="G375" i="14"/>
  <c r="I374" i="14"/>
  <c r="G374" i="14"/>
  <c r="I372" i="14"/>
  <c r="G372" i="14"/>
  <c r="I371" i="14"/>
  <c r="G371" i="14"/>
  <c r="I370" i="14"/>
  <c r="G370" i="14"/>
  <c r="I369" i="14"/>
  <c r="G369" i="14"/>
  <c r="I368" i="14"/>
  <c r="G368" i="14"/>
  <c r="I367" i="14"/>
  <c r="G367" i="14"/>
  <c r="J367" i="14" s="1"/>
  <c r="I366" i="14"/>
  <c r="G366" i="14"/>
  <c r="I365" i="14"/>
  <c r="G365" i="14"/>
  <c r="I364" i="14"/>
  <c r="G364" i="14"/>
  <c r="I363" i="14"/>
  <c r="G363" i="14"/>
  <c r="J363" i="14" s="1"/>
  <c r="I362" i="14"/>
  <c r="G362" i="14"/>
  <c r="I361" i="14"/>
  <c r="G361" i="14"/>
  <c r="I360" i="14"/>
  <c r="G360" i="14"/>
  <c r="I359" i="14"/>
  <c r="G359" i="14"/>
  <c r="I358" i="14"/>
  <c r="G358" i="14"/>
  <c r="I357" i="14"/>
  <c r="G357" i="14"/>
  <c r="I356" i="14"/>
  <c r="G356" i="14"/>
  <c r="I355" i="14"/>
  <c r="G355" i="14"/>
  <c r="I354" i="14"/>
  <c r="G354" i="14"/>
  <c r="I353" i="14"/>
  <c r="G353" i="14"/>
  <c r="I352" i="14"/>
  <c r="G352" i="14"/>
  <c r="I351" i="14"/>
  <c r="G351" i="14"/>
  <c r="I350" i="14"/>
  <c r="G350" i="14"/>
  <c r="I349" i="14"/>
  <c r="G349" i="14"/>
  <c r="I347" i="14"/>
  <c r="G347" i="14"/>
  <c r="I346" i="14"/>
  <c r="G346" i="14"/>
  <c r="I345" i="14"/>
  <c r="G345" i="14"/>
  <c r="I344" i="14"/>
  <c r="G344" i="14"/>
  <c r="J344" i="14" s="1"/>
  <c r="I343" i="14"/>
  <c r="G343" i="14"/>
  <c r="I342" i="14"/>
  <c r="G342" i="14"/>
  <c r="I341" i="14"/>
  <c r="G341" i="14"/>
  <c r="I340" i="14"/>
  <c r="G340" i="14"/>
  <c r="I339" i="14"/>
  <c r="G339" i="14"/>
  <c r="I338" i="14"/>
  <c r="G338" i="14"/>
  <c r="J338" i="14" s="1"/>
  <c r="I337" i="14"/>
  <c r="G337" i="14"/>
  <c r="I336" i="14"/>
  <c r="G336" i="14"/>
  <c r="I335" i="14"/>
  <c r="G335" i="14"/>
  <c r="I334" i="14"/>
  <c r="G334" i="14"/>
  <c r="I333" i="14"/>
  <c r="G333" i="14"/>
  <c r="I332" i="14"/>
  <c r="G332" i="14"/>
  <c r="I331" i="14"/>
  <c r="G331" i="14"/>
  <c r="I330" i="14"/>
  <c r="G330" i="14"/>
  <c r="J330" i="14" s="1"/>
  <c r="I329" i="14"/>
  <c r="G329" i="14"/>
  <c r="I328" i="14"/>
  <c r="G328" i="14"/>
  <c r="I327" i="14"/>
  <c r="G327" i="14"/>
  <c r="I326" i="14"/>
  <c r="G326" i="14"/>
  <c r="I325" i="14"/>
  <c r="G325" i="14"/>
  <c r="I323" i="14"/>
  <c r="G323" i="14"/>
  <c r="I322" i="14"/>
  <c r="G322" i="14"/>
  <c r="I321" i="14"/>
  <c r="G321" i="14"/>
  <c r="I320" i="14"/>
  <c r="G320" i="14"/>
  <c r="I319" i="14"/>
  <c r="G319" i="14"/>
  <c r="I318" i="14"/>
  <c r="G318" i="14"/>
  <c r="J318" i="14" s="1"/>
  <c r="I317" i="14"/>
  <c r="G317" i="14"/>
  <c r="I316" i="14"/>
  <c r="G316" i="14"/>
  <c r="L315" i="14"/>
  <c r="K315" i="14"/>
  <c r="I315" i="14"/>
  <c r="G315" i="14"/>
  <c r="I314" i="14"/>
  <c r="G314" i="14"/>
  <c r="J314" i="14" s="1"/>
  <c r="I313" i="14"/>
  <c r="G313" i="14"/>
  <c r="I312" i="14"/>
  <c r="G312" i="14"/>
  <c r="I311" i="14"/>
  <c r="G311" i="14"/>
  <c r="I310" i="14"/>
  <c r="G310" i="14"/>
  <c r="I309" i="14"/>
  <c r="G309" i="14"/>
  <c r="I308" i="14"/>
  <c r="G308" i="14"/>
  <c r="I307" i="14"/>
  <c r="G307" i="14"/>
  <c r="I306" i="14"/>
  <c r="G306" i="14"/>
  <c r="I305" i="14"/>
  <c r="G305" i="14"/>
  <c r="I304" i="14"/>
  <c r="G304" i="14"/>
  <c r="I303" i="14"/>
  <c r="G303" i="14"/>
  <c r="I302" i="14"/>
  <c r="G302" i="14"/>
  <c r="J302" i="14" s="1"/>
  <c r="I301" i="14"/>
  <c r="G301" i="14"/>
  <c r="I297" i="14"/>
  <c r="G297" i="14"/>
  <c r="I296" i="14"/>
  <c r="G296" i="14"/>
  <c r="I295" i="14"/>
  <c r="G295" i="14"/>
  <c r="I294" i="14"/>
  <c r="G294" i="14"/>
  <c r="I292" i="14"/>
  <c r="G292" i="14"/>
  <c r="J292" i="14" s="1"/>
  <c r="I291" i="14"/>
  <c r="G291" i="14"/>
  <c r="I290" i="14"/>
  <c r="G290" i="14"/>
  <c r="I289" i="14"/>
  <c r="G289" i="14"/>
  <c r="I287" i="14"/>
  <c r="G287" i="14"/>
  <c r="I286" i="14"/>
  <c r="G286" i="14"/>
  <c r="I285" i="14"/>
  <c r="G285" i="14"/>
  <c r="I284" i="14"/>
  <c r="G284" i="14"/>
  <c r="J284" i="14" s="1"/>
  <c r="I283" i="14"/>
  <c r="G283" i="14"/>
  <c r="I282" i="14"/>
  <c r="G282" i="14"/>
  <c r="I281" i="14"/>
  <c r="G281" i="14"/>
  <c r="I280" i="14"/>
  <c r="G280" i="14"/>
  <c r="I279" i="14"/>
  <c r="G279" i="14"/>
  <c r="I278" i="14"/>
  <c r="G278" i="14"/>
  <c r="I277" i="14"/>
  <c r="G277" i="14"/>
  <c r="I276" i="14"/>
  <c r="G276" i="14"/>
  <c r="I275" i="14"/>
  <c r="G275" i="14"/>
  <c r="I274" i="14"/>
  <c r="G274" i="14"/>
  <c r="I273" i="14"/>
  <c r="G273" i="14"/>
  <c r="J273" i="14" s="1"/>
  <c r="I272" i="14"/>
  <c r="G272" i="14"/>
  <c r="I271" i="14"/>
  <c r="G271" i="14"/>
  <c r="I270" i="14"/>
  <c r="G270" i="14"/>
  <c r="I269" i="14"/>
  <c r="G269" i="14"/>
  <c r="I268" i="14"/>
  <c r="G268" i="14"/>
  <c r="I267" i="14"/>
  <c r="G267" i="14"/>
  <c r="J267" i="14" s="1"/>
  <c r="I266" i="14"/>
  <c r="G266" i="14"/>
  <c r="I265" i="14"/>
  <c r="G265" i="14"/>
  <c r="I264" i="14"/>
  <c r="G264" i="14"/>
  <c r="I263" i="14"/>
  <c r="G263" i="14"/>
  <c r="I262" i="14"/>
  <c r="G262" i="14"/>
  <c r="I261" i="14"/>
  <c r="G261" i="14"/>
  <c r="I260" i="14"/>
  <c r="G260" i="14"/>
  <c r="J260" i="14" s="1"/>
  <c r="I259" i="14"/>
  <c r="G259" i="14"/>
  <c r="I258" i="14"/>
  <c r="G258" i="14"/>
  <c r="I257" i="14"/>
  <c r="G257" i="14"/>
  <c r="I256" i="14"/>
  <c r="G256" i="14"/>
  <c r="I255" i="14"/>
  <c r="G255" i="14"/>
  <c r="I254" i="14"/>
  <c r="G254" i="14"/>
  <c r="J254" i="14" s="1"/>
  <c r="I246" i="14"/>
  <c r="G246" i="14"/>
  <c r="I245" i="14"/>
  <c r="G245" i="14"/>
  <c r="I244" i="14"/>
  <c r="G244" i="14"/>
  <c r="I243" i="14"/>
  <c r="G243" i="14"/>
  <c r="I242" i="14"/>
  <c r="G242" i="14"/>
  <c r="I241" i="14"/>
  <c r="G241" i="14"/>
  <c r="I240" i="14"/>
  <c r="F240" i="14"/>
  <c r="G240" i="14" s="1"/>
  <c r="I239" i="14"/>
  <c r="F239" i="14"/>
  <c r="G239" i="14" s="1"/>
  <c r="I238" i="14"/>
  <c r="F238" i="14"/>
  <c r="G238" i="14" s="1"/>
  <c r="I237" i="14"/>
  <c r="F237" i="14"/>
  <c r="G237" i="14" s="1"/>
  <c r="I234" i="14"/>
  <c r="G234" i="14"/>
  <c r="I233" i="14"/>
  <c r="G233" i="14"/>
  <c r="J233" i="14" s="1"/>
  <c r="I232" i="14"/>
  <c r="G232" i="14"/>
  <c r="I228" i="14"/>
  <c r="G228" i="14"/>
  <c r="I227" i="14"/>
  <c r="G227" i="14"/>
  <c r="I226" i="14"/>
  <c r="G226" i="14"/>
  <c r="I225" i="14"/>
  <c r="G225" i="14"/>
  <c r="I224" i="14"/>
  <c r="G224" i="14"/>
  <c r="J224" i="14" s="1"/>
  <c r="I223" i="14"/>
  <c r="G223" i="14"/>
  <c r="I222" i="14"/>
  <c r="G222" i="14"/>
  <c r="I221" i="14"/>
  <c r="G221" i="14"/>
  <c r="I220" i="14"/>
  <c r="G220" i="14"/>
  <c r="I219" i="14"/>
  <c r="G219" i="14"/>
  <c r="I218" i="14"/>
  <c r="G218" i="14"/>
  <c r="I217" i="14"/>
  <c r="G217" i="14"/>
  <c r="I216" i="14"/>
  <c r="G216" i="14"/>
  <c r="I215" i="14"/>
  <c r="G215" i="14"/>
  <c r="I214" i="14"/>
  <c r="G214" i="14"/>
  <c r="I213" i="14"/>
  <c r="G213" i="14"/>
  <c r="I212" i="14"/>
  <c r="G212" i="14"/>
  <c r="I211" i="14"/>
  <c r="G211" i="14"/>
  <c r="I210" i="14"/>
  <c r="G210" i="14"/>
  <c r="I209" i="14"/>
  <c r="G209" i="14"/>
  <c r="I208" i="14"/>
  <c r="G208" i="14"/>
  <c r="I207" i="14"/>
  <c r="G207" i="14"/>
  <c r="I205" i="14"/>
  <c r="G205" i="14"/>
  <c r="J205" i="14" s="1"/>
  <c r="I204" i="14"/>
  <c r="G204" i="14"/>
  <c r="I203" i="14"/>
  <c r="G203" i="14"/>
  <c r="I202" i="14"/>
  <c r="G202" i="14"/>
  <c r="I201" i="14"/>
  <c r="G201" i="14"/>
  <c r="I200" i="14"/>
  <c r="G200" i="14"/>
  <c r="I199" i="14"/>
  <c r="G199" i="14"/>
  <c r="I198" i="14"/>
  <c r="G198" i="14"/>
  <c r="I197" i="14"/>
  <c r="G197" i="14"/>
  <c r="I196" i="14"/>
  <c r="G196" i="14"/>
  <c r="I195" i="14"/>
  <c r="G195" i="14"/>
  <c r="I194" i="14"/>
  <c r="G194" i="14"/>
  <c r="I192" i="14"/>
  <c r="G192" i="14"/>
  <c r="J192" i="14" s="1"/>
  <c r="I191" i="14"/>
  <c r="G191" i="14"/>
  <c r="I190" i="14"/>
  <c r="G190" i="14"/>
  <c r="I189" i="14"/>
  <c r="G189" i="14"/>
  <c r="I188" i="14"/>
  <c r="G188" i="14"/>
  <c r="I187" i="14"/>
  <c r="G187" i="14"/>
  <c r="I186" i="14"/>
  <c r="G186" i="14"/>
  <c r="I185" i="14"/>
  <c r="G185" i="14"/>
  <c r="I184" i="14"/>
  <c r="G184" i="14"/>
  <c r="I183" i="14"/>
  <c r="G183" i="14"/>
  <c r="I182" i="14"/>
  <c r="G182" i="14"/>
  <c r="I181" i="14"/>
  <c r="G181" i="14"/>
  <c r="I180" i="14"/>
  <c r="G180" i="14"/>
  <c r="I179" i="14"/>
  <c r="G179" i="14"/>
  <c r="I178" i="14"/>
  <c r="G178" i="14"/>
  <c r="I177" i="14"/>
  <c r="G177" i="14"/>
  <c r="I175" i="14"/>
  <c r="G175" i="14"/>
  <c r="I174" i="14"/>
  <c r="G174" i="14"/>
  <c r="I173" i="14"/>
  <c r="G173" i="14"/>
  <c r="J173" i="14" s="1"/>
  <c r="I172" i="14"/>
  <c r="G172" i="14"/>
  <c r="I171" i="14"/>
  <c r="G171" i="14"/>
  <c r="I170" i="14"/>
  <c r="G170" i="14"/>
  <c r="I169" i="14"/>
  <c r="G169" i="14"/>
  <c r="I168" i="14"/>
  <c r="G168" i="14"/>
  <c r="I167" i="14"/>
  <c r="G167" i="14"/>
  <c r="J167" i="14" s="1"/>
  <c r="I166" i="14"/>
  <c r="G166" i="14"/>
  <c r="I165" i="14"/>
  <c r="G165" i="14"/>
  <c r="I164" i="14"/>
  <c r="G164" i="14"/>
  <c r="I163" i="14"/>
  <c r="G163" i="14"/>
  <c r="I162" i="14"/>
  <c r="G162" i="14"/>
  <c r="I161" i="14"/>
  <c r="G161" i="14"/>
  <c r="I159" i="14"/>
  <c r="G159" i="14"/>
  <c r="I158" i="14"/>
  <c r="G158" i="14"/>
  <c r="I157" i="14"/>
  <c r="G157" i="14"/>
  <c r="I156" i="14"/>
  <c r="G156" i="14"/>
  <c r="I155" i="14"/>
  <c r="G155" i="14"/>
  <c r="I154" i="14"/>
  <c r="G154" i="14"/>
  <c r="J154" i="14" s="1"/>
  <c r="I153" i="14"/>
  <c r="G153" i="14"/>
  <c r="I152" i="14"/>
  <c r="G152" i="14"/>
  <c r="I151" i="14"/>
  <c r="G151" i="14"/>
  <c r="I150" i="14"/>
  <c r="G150" i="14"/>
  <c r="I149" i="14"/>
  <c r="G149" i="14"/>
  <c r="I148" i="14"/>
  <c r="G148" i="14"/>
  <c r="I147" i="14"/>
  <c r="G147" i="14"/>
  <c r="I146" i="14"/>
  <c r="G146" i="14"/>
  <c r="I145" i="14"/>
  <c r="G145" i="14"/>
  <c r="I144" i="14"/>
  <c r="G144" i="14"/>
  <c r="I143" i="14"/>
  <c r="G143" i="14"/>
  <c r="I141" i="14"/>
  <c r="G141" i="14"/>
  <c r="I140" i="14"/>
  <c r="G140" i="14"/>
  <c r="I139" i="14"/>
  <c r="G139" i="14"/>
  <c r="I138" i="14"/>
  <c r="G138" i="14"/>
  <c r="I137" i="14"/>
  <c r="G137" i="14"/>
  <c r="I136" i="14"/>
  <c r="G136" i="14"/>
  <c r="I135" i="14"/>
  <c r="G135" i="14"/>
  <c r="I134" i="14"/>
  <c r="G134" i="14"/>
  <c r="I133" i="14"/>
  <c r="G133" i="14"/>
  <c r="I132" i="14"/>
  <c r="G132" i="14"/>
  <c r="I131" i="14"/>
  <c r="G131" i="14"/>
  <c r="I130" i="14"/>
  <c r="G130" i="14"/>
  <c r="I129" i="14"/>
  <c r="G129" i="14"/>
  <c r="J129" i="14" s="1"/>
  <c r="I127" i="14"/>
  <c r="G127" i="14"/>
  <c r="I126" i="14"/>
  <c r="G126" i="14"/>
  <c r="I125" i="14"/>
  <c r="G125" i="14"/>
  <c r="I124" i="14"/>
  <c r="G124" i="14"/>
  <c r="I123" i="14"/>
  <c r="G123" i="14"/>
  <c r="I122" i="14"/>
  <c r="G122" i="14"/>
  <c r="J122" i="14" s="1"/>
  <c r="I121" i="14"/>
  <c r="G121" i="14"/>
  <c r="I120" i="14"/>
  <c r="G120" i="14"/>
  <c r="I119" i="14"/>
  <c r="G119" i="14"/>
  <c r="I118" i="14"/>
  <c r="G118" i="14"/>
  <c r="I117" i="14"/>
  <c r="G117" i="14"/>
  <c r="I116" i="14"/>
  <c r="G116" i="14"/>
  <c r="J116" i="14" s="1"/>
  <c r="I115" i="14"/>
  <c r="G115" i="14"/>
  <c r="I114" i="14"/>
  <c r="G114" i="14"/>
  <c r="I113" i="14"/>
  <c r="G113" i="14"/>
  <c r="I111" i="14"/>
  <c r="G111" i="14"/>
  <c r="I110" i="14"/>
  <c r="G110" i="14"/>
  <c r="I109" i="14"/>
  <c r="G109" i="14"/>
  <c r="I108" i="14"/>
  <c r="G108" i="14"/>
  <c r="I107" i="14"/>
  <c r="G107" i="14"/>
  <c r="I106" i="14"/>
  <c r="G106" i="14"/>
  <c r="I105" i="14"/>
  <c r="G105" i="14"/>
  <c r="I104" i="14"/>
  <c r="G104" i="14"/>
  <c r="I103" i="14"/>
  <c r="G103" i="14"/>
  <c r="J103" i="14" s="1"/>
  <c r="I102" i="14"/>
  <c r="G102" i="14"/>
  <c r="I101" i="14"/>
  <c r="G101" i="14"/>
  <c r="I100" i="14"/>
  <c r="G100" i="14"/>
  <c r="I99" i="14"/>
  <c r="G99" i="14"/>
  <c r="I98" i="14"/>
  <c r="G98" i="14"/>
  <c r="I97" i="14"/>
  <c r="G97" i="14"/>
  <c r="I96" i="14"/>
  <c r="G96" i="14"/>
  <c r="I95" i="14"/>
  <c r="G95" i="14"/>
  <c r="I94" i="14"/>
  <c r="G94" i="14"/>
  <c r="I93" i="14"/>
  <c r="G93" i="14"/>
  <c r="I92" i="14"/>
  <c r="G92" i="14"/>
  <c r="I91" i="14"/>
  <c r="G91" i="14"/>
  <c r="I90" i="14"/>
  <c r="G90" i="14"/>
  <c r="I89" i="14"/>
  <c r="F89" i="14"/>
  <c r="G89" i="14" s="1"/>
  <c r="I88" i="14"/>
  <c r="G88" i="14"/>
  <c r="I87" i="14"/>
  <c r="G87" i="14"/>
  <c r="I82" i="14"/>
  <c r="G82" i="14"/>
  <c r="I81" i="14"/>
  <c r="G81" i="14"/>
  <c r="I80" i="14"/>
  <c r="G80" i="14"/>
  <c r="I79" i="14"/>
  <c r="G79" i="14"/>
  <c r="I78" i="14"/>
  <c r="G78" i="14"/>
  <c r="I77" i="14"/>
  <c r="G77" i="14"/>
  <c r="I76" i="14"/>
  <c r="G76" i="14"/>
  <c r="I73" i="14"/>
  <c r="G73" i="14"/>
  <c r="J73" i="14" s="1"/>
  <c r="I72" i="14"/>
  <c r="G72" i="14"/>
  <c r="I71" i="14"/>
  <c r="G71" i="14"/>
  <c r="I70" i="14"/>
  <c r="G70" i="14"/>
  <c r="I69" i="14"/>
  <c r="G69" i="14"/>
  <c r="I68" i="14"/>
  <c r="G68" i="14"/>
  <c r="I67" i="14"/>
  <c r="G67" i="14"/>
  <c r="J67" i="14" s="1"/>
  <c r="I66" i="14"/>
  <c r="G66" i="14"/>
  <c r="I65" i="14"/>
  <c r="G65" i="14"/>
  <c r="I64" i="14"/>
  <c r="G64" i="14"/>
  <c r="I63" i="14"/>
  <c r="G63" i="14"/>
  <c r="I62" i="14"/>
  <c r="G62" i="14"/>
  <c r="I61" i="14"/>
  <c r="G61" i="14"/>
  <c r="J61" i="14" s="1"/>
  <c r="I60" i="14"/>
  <c r="G60" i="14"/>
  <c r="I59" i="14"/>
  <c r="G59" i="14"/>
  <c r="I58" i="14"/>
  <c r="G58" i="14"/>
  <c r="I57" i="14"/>
  <c r="G57" i="14"/>
  <c r="I56" i="14"/>
  <c r="G56" i="14"/>
  <c r="I55" i="14"/>
  <c r="G55" i="14"/>
  <c r="J55" i="14" s="1"/>
  <c r="I54" i="14"/>
  <c r="G54" i="14"/>
  <c r="I53" i="14"/>
  <c r="G53" i="14"/>
  <c r="I52" i="14"/>
  <c r="G52" i="14"/>
  <c r="I51" i="14"/>
  <c r="G51" i="14"/>
  <c r="I50" i="14"/>
  <c r="G50" i="14"/>
  <c r="I49" i="14"/>
  <c r="G49" i="14"/>
  <c r="I48" i="14"/>
  <c r="G48" i="14"/>
  <c r="I47" i="14"/>
  <c r="G47" i="14"/>
  <c r="I46" i="14"/>
  <c r="G46" i="14"/>
  <c r="I45" i="14"/>
  <c r="G45" i="14"/>
  <c r="I44" i="14"/>
  <c r="G44" i="14"/>
  <c r="I43" i="14"/>
  <c r="G43" i="14"/>
  <c r="I42" i="14"/>
  <c r="G42" i="14"/>
  <c r="I41" i="14"/>
  <c r="G41" i="14"/>
  <c r="I40" i="14"/>
  <c r="G40" i="14"/>
  <c r="I39" i="14"/>
  <c r="G39" i="14"/>
  <c r="I38" i="14"/>
  <c r="G38" i="14"/>
  <c r="I37" i="14"/>
  <c r="G37" i="14"/>
  <c r="J37" i="14" s="1"/>
  <c r="I36" i="14"/>
  <c r="G36" i="14"/>
  <c r="I35" i="14"/>
  <c r="G35" i="14"/>
  <c r="I34" i="14"/>
  <c r="G34" i="14"/>
  <c r="I33" i="14"/>
  <c r="G33" i="14"/>
  <c r="I32" i="14"/>
  <c r="G32" i="14"/>
  <c r="I31" i="14"/>
  <c r="G31" i="14"/>
  <c r="I30" i="14"/>
  <c r="G30" i="14"/>
  <c r="K27" i="14"/>
  <c r="G1302" i="14"/>
  <c r="E1174" i="14"/>
  <c r="I1174" i="14" s="1"/>
  <c r="E1128" i="14"/>
  <c r="E1122" i="14"/>
  <c r="G1122" i="14" s="1"/>
  <c r="E1104" i="14"/>
  <c r="I1104" i="14" s="1"/>
  <c r="I1588" i="14"/>
  <c r="G1588" i="14"/>
  <c r="I1587" i="14"/>
  <c r="G1587" i="14"/>
  <c r="I1585" i="14"/>
  <c r="G1585" i="14"/>
  <c r="I1584" i="14"/>
  <c r="G1584" i="14"/>
  <c r="I1583" i="14"/>
  <c r="G1583" i="14"/>
  <c r="I1582" i="14"/>
  <c r="G1582" i="14"/>
  <c r="I1581" i="14"/>
  <c r="G1581" i="14"/>
  <c r="I1580" i="14"/>
  <c r="G1580" i="14"/>
  <c r="I1579" i="14"/>
  <c r="G1579" i="14"/>
  <c r="I1578" i="14"/>
  <c r="G1578" i="14"/>
  <c r="I1577" i="14"/>
  <c r="G1577" i="14"/>
  <c r="I1576" i="14"/>
  <c r="G1576" i="14"/>
  <c r="I1575" i="14"/>
  <c r="G1575" i="14"/>
  <c r="J1575" i="14" s="1"/>
  <c r="I1574" i="14"/>
  <c r="G1574" i="14"/>
  <c r="I1573" i="14"/>
  <c r="G1573" i="14"/>
  <c r="I1572" i="14"/>
  <c r="G1572" i="14"/>
  <c r="I1571" i="14"/>
  <c r="G1571" i="14"/>
  <c r="I1570" i="14"/>
  <c r="G1570" i="14"/>
  <c r="I1569" i="14"/>
  <c r="G1569" i="14"/>
  <c r="I1568" i="14"/>
  <c r="G1568" i="14"/>
  <c r="I1567" i="14"/>
  <c r="G1567" i="14"/>
  <c r="I1561" i="14"/>
  <c r="G1561" i="14"/>
  <c r="I1560" i="14"/>
  <c r="G1560" i="14"/>
  <c r="I1559" i="14"/>
  <c r="G1559" i="14"/>
  <c r="I1558" i="14"/>
  <c r="G1558" i="14"/>
  <c r="I1557" i="14"/>
  <c r="G1557" i="14"/>
  <c r="I1556" i="14"/>
  <c r="G1556" i="14"/>
  <c r="I1555" i="14"/>
  <c r="G1555" i="14"/>
  <c r="I1554" i="14"/>
  <c r="G1554" i="14"/>
  <c r="I1553" i="14"/>
  <c r="G1553" i="14"/>
  <c r="I1552" i="14"/>
  <c r="G1552" i="14"/>
  <c r="J1552" i="14" s="1"/>
  <c r="I1551" i="14"/>
  <c r="G1551" i="14"/>
  <c r="I1550" i="14"/>
  <c r="G1550" i="14"/>
  <c r="I1549" i="14"/>
  <c r="G1549" i="14"/>
  <c r="I1548" i="14"/>
  <c r="G1548" i="14"/>
  <c r="I1547" i="14"/>
  <c r="G1547" i="14"/>
  <c r="I1546" i="14"/>
  <c r="G1546" i="14"/>
  <c r="J1546" i="14" s="1"/>
  <c r="I1545" i="14"/>
  <c r="G1545" i="14"/>
  <c r="I1544" i="14"/>
  <c r="G1544" i="14"/>
  <c r="I1543" i="14"/>
  <c r="G1543" i="14"/>
  <c r="I1542" i="14"/>
  <c r="G1542" i="14"/>
  <c r="I1541" i="14"/>
  <c r="G1541" i="14"/>
  <c r="I1540" i="14"/>
  <c r="J1540" i="14" s="1"/>
  <c r="I1539" i="14"/>
  <c r="J1539" i="14" s="1"/>
  <c r="I1538" i="14"/>
  <c r="J1538" i="14" s="1"/>
  <c r="I1537" i="14"/>
  <c r="J1537" i="14" s="1"/>
  <c r="I1536" i="14"/>
  <c r="J1536" i="14" s="1"/>
  <c r="I1535" i="14"/>
  <c r="J1535" i="14" s="1"/>
  <c r="I1534" i="14"/>
  <c r="J1534" i="14" s="1"/>
  <c r="I1533" i="14"/>
  <c r="J1533" i="14" s="1"/>
  <c r="I1532" i="14"/>
  <c r="J1532" i="14" s="1"/>
  <c r="I1531" i="14"/>
  <c r="J1531" i="14" s="1"/>
  <c r="I1530" i="14"/>
  <c r="G1530" i="14"/>
  <c r="I1529" i="14"/>
  <c r="G1529" i="14"/>
  <c r="I1528" i="14"/>
  <c r="G1528" i="14"/>
  <c r="I1527" i="14"/>
  <c r="G1527" i="14"/>
  <c r="I1526" i="14"/>
  <c r="G1526" i="14"/>
  <c r="I1525" i="14"/>
  <c r="G1525" i="14"/>
  <c r="I1524" i="14"/>
  <c r="J1524" i="14" s="1"/>
  <c r="I1523" i="14"/>
  <c r="G1523" i="14"/>
  <c r="I1522" i="14"/>
  <c r="G1522" i="14"/>
  <c r="I1521" i="14"/>
  <c r="G1521" i="14"/>
  <c r="I1520" i="14"/>
  <c r="J1520" i="14" s="1"/>
  <c r="I1519" i="14"/>
  <c r="J1519" i="14" s="1"/>
  <c r="I1518" i="14"/>
  <c r="J1518" i="14" s="1"/>
  <c r="I1517" i="14"/>
  <c r="G1517" i="14"/>
  <c r="I1512" i="14"/>
  <c r="G1512" i="14"/>
  <c r="I1511" i="14"/>
  <c r="G1511" i="14"/>
  <c r="J1511" i="14" s="1"/>
  <c r="I1510" i="14"/>
  <c r="G1510" i="14"/>
  <c r="I1509" i="14"/>
  <c r="G1509" i="14"/>
  <c r="I1508" i="14"/>
  <c r="G1508" i="14"/>
  <c r="I1507" i="14"/>
  <c r="G1507" i="14"/>
  <c r="I1506" i="14"/>
  <c r="G1506" i="14"/>
  <c r="I1505" i="14"/>
  <c r="G1505" i="14"/>
  <c r="I1504" i="14"/>
  <c r="G1504" i="14"/>
  <c r="I1503" i="14"/>
  <c r="G1503" i="14"/>
  <c r="I1502" i="14"/>
  <c r="G1502" i="14"/>
  <c r="I1501" i="14"/>
  <c r="G1501" i="14"/>
  <c r="I1500" i="14"/>
  <c r="G1500" i="14"/>
  <c r="I1499" i="14"/>
  <c r="G1499" i="14"/>
  <c r="I1498" i="14"/>
  <c r="G1498" i="14"/>
  <c r="I1497" i="14"/>
  <c r="G1497" i="14"/>
  <c r="I1496" i="14"/>
  <c r="G1496" i="14"/>
  <c r="I1490" i="14"/>
  <c r="G1490" i="14"/>
  <c r="I1489" i="14"/>
  <c r="G1489" i="14"/>
  <c r="I1487" i="14"/>
  <c r="G1487" i="14"/>
  <c r="J1487" i="14" s="1"/>
  <c r="I1486" i="14"/>
  <c r="G1486" i="14"/>
  <c r="I1485" i="14"/>
  <c r="G1485" i="14"/>
  <c r="I1484" i="14"/>
  <c r="G1484" i="14"/>
  <c r="I1483" i="14"/>
  <c r="G1483" i="14"/>
  <c r="I1481" i="14"/>
  <c r="G1481" i="14"/>
  <c r="I1480" i="14"/>
  <c r="G1480" i="14"/>
  <c r="I1479" i="14"/>
  <c r="G1479" i="14"/>
  <c r="I1478" i="14"/>
  <c r="F1478" i="14"/>
  <c r="G1478" i="14" s="1"/>
  <c r="I1477" i="14"/>
  <c r="F1477" i="14"/>
  <c r="G1477" i="14" s="1"/>
  <c r="I1476" i="14"/>
  <c r="F1476" i="14"/>
  <c r="G1476" i="14" s="1"/>
  <c r="I1475" i="14"/>
  <c r="F1475" i="14"/>
  <c r="G1475" i="14" s="1"/>
  <c r="I1474" i="14"/>
  <c r="G1474" i="14"/>
  <c r="I1473" i="14"/>
  <c r="G1473" i="14"/>
  <c r="I1472" i="14"/>
  <c r="G1472" i="14"/>
  <c r="I1471" i="14"/>
  <c r="G1471" i="14"/>
  <c r="I1470" i="14"/>
  <c r="G1470" i="14"/>
  <c r="I1469" i="14"/>
  <c r="G1469" i="14"/>
  <c r="I1468" i="14"/>
  <c r="G1468" i="14"/>
  <c r="I1467" i="14"/>
  <c r="G1467" i="14"/>
  <c r="I1466" i="14"/>
  <c r="F1466" i="14"/>
  <c r="G1466" i="14" s="1"/>
  <c r="I1465" i="14"/>
  <c r="F1465" i="14"/>
  <c r="G1465" i="14" s="1"/>
  <c r="I1464" i="14"/>
  <c r="F1464" i="14"/>
  <c r="G1464" i="14" s="1"/>
  <c r="I1463" i="14"/>
  <c r="G1463" i="14"/>
  <c r="I1462" i="14"/>
  <c r="G1462" i="14"/>
  <c r="I1461" i="14"/>
  <c r="G1461" i="14"/>
  <c r="I1460" i="14"/>
  <c r="G1460" i="14"/>
  <c r="I1459" i="14"/>
  <c r="G1459" i="14"/>
  <c r="I1458" i="14"/>
  <c r="G1458" i="14"/>
  <c r="I1457" i="14"/>
  <c r="G1457" i="14"/>
  <c r="I1456" i="14"/>
  <c r="G1456" i="14"/>
  <c r="I1455" i="14"/>
  <c r="G1455" i="14"/>
  <c r="I1454" i="14"/>
  <c r="F1454" i="14"/>
  <c r="G1454" i="14" s="1"/>
  <c r="I1453" i="14"/>
  <c r="F1453" i="14"/>
  <c r="G1453" i="14" s="1"/>
  <c r="I1452" i="14"/>
  <c r="F1452" i="14"/>
  <c r="G1452" i="14" s="1"/>
  <c r="I1451" i="14"/>
  <c r="G1451" i="14"/>
  <c r="I1450" i="14"/>
  <c r="G1450" i="14"/>
  <c r="I1449" i="14"/>
  <c r="G1449" i="14"/>
  <c r="I1448" i="14"/>
  <c r="G1448" i="14"/>
  <c r="I1447" i="14"/>
  <c r="G1447" i="14"/>
  <c r="I1446" i="14"/>
  <c r="G1446" i="14"/>
  <c r="I1445" i="14"/>
  <c r="G1445" i="14"/>
  <c r="I1444" i="14"/>
  <c r="G1444" i="14"/>
  <c r="J1444" i="14" s="1"/>
  <c r="I1443" i="14"/>
  <c r="G1443" i="14"/>
  <c r="I1442" i="14"/>
  <c r="G1442" i="14"/>
  <c r="I1441" i="14"/>
  <c r="G1441" i="14"/>
  <c r="I1440" i="14"/>
  <c r="F1440" i="14"/>
  <c r="G1440" i="14" s="1"/>
  <c r="I1439" i="14"/>
  <c r="F1439" i="14"/>
  <c r="G1439" i="14" s="1"/>
  <c r="I1438" i="14"/>
  <c r="F1438" i="14"/>
  <c r="G1438" i="14" s="1"/>
  <c r="J1438" i="14" s="1"/>
  <c r="I1437" i="14"/>
  <c r="G1437" i="14"/>
  <c r="I1436" i="14"/>
  <c r="G1436" i="14"/>
  <c r="I1435" i="14"/>
  <c r="G1435" i="14"/>
  <c r="I1434" i="14"/>
  <c r="G1434" i="14"/>
  <c r="I1433" i="14"/>
  <c r="G1433" i="14"/>
  <c r="I1432" i="14"/>
  <c r="G1432" i="14"/>
  <c r="I1431" i="14"/>
  <c r="G1431" i="14"/>
  <c r="I1430" i="14"/>
  <c r="G1430" i="14"/>
  <c r="I1429" i="14"/>
  <c r="G1429" i="14"/>
  <c r="I1428" i="14"/>
  <c r="F1428" i="14"/>
  <c r="G1428" i="14" s="1"/>
  <c r="I1427" i="14"/>
  <c r="F1427" i="14"/>
  <c r="G1427" i="14" s="1"/>
  <c r="I1426" i="14"/>
  <c r="F1426" i="14"/>
  <c r="G1426" i="14" s="1"/>
  <c r="J1426" i="14" s="1"/>
  <c r="I1425" i="14"/>
  <c r="F1425" i="14"/>
  <c r="G1425" i="14" s="1"/>
  <c r="I1424" i="14"/>
  <c r="G1424" i="14"/>
  <c r="I1423" i="14"/>
  <c r="G1423" i="14"/>
  <c r="I1422" i="14"/>
  <c r="G1422" i="14"/>
  <c r="I1421" i="14"/>
  <c r="G1421" i="14"/>
  <c r="I1420" i="14"/>
  <c r="G1420" i="14"/>
  <c r="I1419" i="14"/>
  <c r="G1419" i="14"/>
  <c r="I1416" i="14"/>
  <c r="G1416" i="14"/>
  <c r="I1415" i="14"/>
  <c r="G1415" i="14"/>
  <c r="I1414" i="14"/>
  <c r="G1414" i="14"/>
  <c r="I1413" i="14"/>
  <c r="G1413" i="14"/>
  <c r="I1412" i="14"/>
  <c r="G1412" i="14"/>
  <c r="J1412" i="14" s="1"/>
  <c r="I1411" i="14"/>
  <c r="G1411" i="14"/>
  <c r="I1410" i="14"/>
  <c r="G1410" i="14"/>
  <c r="I1409" i="14"/>
  <c r="G1409" i="14"/>
  <c r="I1408" i="14"/>
  <c r="G1408" i="14"/>
  <c r="I1407" i="14"/>
  <c r="G1407" i="14"/>
  <c r="I1406" i="14"/>
  <c r="G1406" i="14"/>
  <c r="I1405" i="14"/>
  <c r="G1405" i="14"/>
  <c r="I1404" i="14"/>
  <c r="G1404" i="14"/>
  <c r="I1403" i="14"/>
  <c r="G1403" i="14"/>
  <c r="I1402" i="14"/>
  <c r="G1402" i="14"/>
  <c r="I1401" i="14"/>
  <c r="G1401" i="14"/>
  <c r="I1400" i="14"/>
  <c r="G1400" i="14"/>
  <c r="J1400" i="14" s="1"/>
  <c r="I1399" i="14"/>
  <c r="G1399" i="14"/>
  <c r="I1398" i="14"/>
  <c r="G1398" i="14"/>
  <c r="I1397" i="14"/>
  <c r="G1397" i="14"/>
  <c r="I1395" i="14"/>
  <c r="G1395" i="14"/>
  <c r="I1394" i="14"/>
  <c r="G1394" i="14"/>
  <c r="I1393" i="14"/>
  <c r="G1393" i="14"/>
  <c r="J1393" i="14" s="1"/>
  <c r="I1392" i="14"/>
  <c r="G1392" i="14"/>
  <c r="I1391" i="14"/>
  <c r="G1391" i="14"/>
  <c r="I1390" i="14"/>
  <c r="G1390" i="14"/>
  <c r="I1389" i="14"/>
  <c r="G1389" i="14"/>
  <c r="I1388" i="14"/>
  <c r="G1388" i="14"/>
  <c r="I1387" i="14"/>
  <c r="G1387" i="14"/>
  <c r="J1387" i="14" s="1"/>
  <c r="I1386" i="14"/>
  <c r="G1386" i="14"/>
  <c r="I1385" i="14"/>
  <c r="G1385" i="14"/>
  <c r="I1384" i="14"/>
  <c r="G1384" i="14"/>
  <c r="I1383" i="14"/>
  <c r="G1383" i="14"/>
  <c r="I1382" i="14"/>
  <c r="G1382" i="14"/>
  <c r="I1381" i="14"/>
  <c r="G1381" i="14"/>
  <c r="I1380" i="14"/>
  <c r="G1380" i="14"/>
  <c r="I1379" i="14"/>
  <c r="G1379" i="14"/>
  <c r="I1378" i="14"/>
  <c r="G1378" i="14"/>
  <c r="I1377" i="14"/>
  <c r="G1377" i="14"/>
  <c r="I1376" i="14"/>
  <c r="G1376" i="14"/>
  <c r="I1375" i="14"/>
  <c r="G1375" i="14"/>
  <c r="J1375" i="14" s="1"/>
  <c r="I1374" i="14"/>
  <c r="G1374" i="14"/>
  <c r="I1373" i="14"/>
  <c r="G1373" i="14"/>
  <c r="I1372" i="14"/>
  <c r="G1372" i="14"/>
  <c r="I1371" i="14"/>
  <c r="G1371" i="14"/>
  <c r="I1370" i="14"/>
  <c r="G1370" i="14"/>
  <c r="I1369" i="14"/>
  <c r="G1369" i="14"/>
  <c r="I1368" i="14"/>
  <c r="G1368" i="14"/>
  <c r="I1367" i="14"/>
  <c r="G1367" i="14"/>
  <c r="I1366" i="14"/>
  <c r="G1366" i="14"/>
  <c r="I1365" i="14"/>
  <c r="G1365" i="14"/>
  <c r="I1364" i="14"/>
  <c r="G1364" i="14"/>
  <c r="I1363" i="14"/>
  <c r="G1363" i="14"/>
  <c r="J1363" i="14" s="1"/>
  <c r="I1362" i="14"/>
  <c r="G1362" i="14"/>
  <c r="I1361" i="14"/>
  <c r="G1361" i="14"/>
  <c r="I1360" i="14"/>
  <c r="G1360" i="14"/>
  <c r="I1359" i="14"/>
  <c r="G1359" i="14"/>
  <c r="I1358" i="14"/>
  <c r="G1358" i="14"/>
  <c r="I1357" i="14"/>
  <c r="G1357" i="14"/>
  <c r="I1356" i="14"/>
  <c r="G1356" i="14"/>
  <c r="I1355" i="14"/>
  <c r="G1355" i="14"/>
  <c r="I1354" i="14"/>
  <c r="G1354" i="14"/>
  <c r="I1353" i="14"/>
  <c r="G1353" i="14"/>
  <c r="I1352" i="14"/>
  <c r="G1352" i="14"/>
  <c r="I1351" i="14"/>
  <c r="G1351" i="14"/>
  <c r="J1351" i="14" s="1"/>
  <c r="I1350" i="14"/>
  <c r="G1350" i="14"/>
  <c r="I1349" i="14"/>
  <c r="G1349" i="14"/>
  <c r="I1348" i="14"/>
  <c r="G1348" i="14"/>
  <c r="I1347" i="14"/>
  <c r="G1347" i="14"/>
  <c r="I1344" i="14"/>
  <c r="G1344" i="14"/>
  <c r="I1343" i="14"/>
  <c r="G1343" i="14"/>
  <c r="I1342" i="14"/>
  <c r="G1342" i="14"/>
  <c r="I1341" i="14"/>
  <c r="G1341" i="14"/>
  <c r="I1340" i="14"/>
  <c r="G1340" i="14"/>
  <c r="I1339" i="14"/>
  <c r="G1339" i="14"/>
  <c r="I1338" i="14"/>
  <c r="G1338" i="14"/>
  <c r="I1332" i="14"/>
  <c r="G1332" i="14"/>
  <c r="I1331" i="14"/>
  <c r="G1331" i="14"/>
  <c r="I1330" i="14"/>
  <c r="G1330" i="14"/>
  <c r="I1329" i="14"/>
  <c r="G1329" i="14"/>
  <c r="I1328" i="14"/>
  <c r="G1328" i="14"/>
  <c r="I1327" i="14"/>
  <c r="G1327" i="14"/>
  <c r="J1327" i="14" s="1"/>
  <c r="I1326" i="14"/>
  <c r="G1326" i="14"/>
  <c r="I1325" i="14"/>
  <c r="G1325" i="14"/>
  <c r="I1324" i="14"/>
  <c r="G1324" i="14"/>
  <c r="I1323" i="14"/>
  <c r="G1323" i="14"/>
  <c r="I1322" i="14"/>
  <c r="G1322" i="14"/>
  <c r="I1321" i="14"/>
  <c r="G1321" i="14"/>
  <c r="I1320" i="14"/>
  <c r="G1320" i="14"/>
  <c r="I1319" i="14"/>
  <c r="G1319" i="14"/>
  <c r="I1318" i="14"/>
  <c r="G1318" i="14"/>
  <c r="I1317" i="14"/>
  <c r="G1317" i="14"/>
  <c r="I1316" i="14"/>
  <c r="G1316" i="14"/>
  <c r="I1315" i="14"/>
  <c r="G1315" i="14"/>
  <c r="J1315" i="14" s="1"/>
  <c r="I1314" i="14"/>
  <c r="G1314" i="14"/>
  <c r="I1313" i="14"/>
  <c r="G1313" i="14"/>
  <c r="I1312" i="14"/>
  <c r="G1312" i="14"/>
  <c r="I1311" i="14"/>
  <c r="G1311" i="14"/>
  <c r="I1310" i="14"/>
  <c r="G1310" i="14"/>
  <c r="I1308" i="14"/>
  <c r="G1308" i="14"/>
  <c r="I1307" i="14"/>
  <c r="G1307" i="14"/>
  <c r="I1305" i="14"/>
  <c r="G1305" i="14"/>
  <c r="I1304" i="14"/>
  <c r="G1304" i="14"/>
  <c r="I1301" i="14"/>
  <c r="G1301" i="14"/>
  <c r="I1300" i="14"/>
  <c r="G1300" i="14"/>
  <c r="I1299" i="14"/>
  <c r="G1299" i="14"/>
  <c r="J1299" i="14" s="1"/>
  <c r="I1298" i="14"/>
  <c r="G1298" i="14"/>
  <c r="I1297" i="14"/>
  <c r="G1297" i="14"/>
  <c r="I1296" i="14"/>
  <c r="G1296" i="14"/>
  <c r="I1294" i="14"/>
  <c r="G1294" i="14"/>
  <c r="I1293" i="14"/>
  <c r="G1293" i="14"/>
  <c r="I1292" i="14"/>
  <c r="G1292" i="14"/>
  <c r="I1291" i="14"/>
  <c r="G1291" i="14"/>
  <c r="I1290" i="14"/>
  <c r="G1290" i="14"/>
  <c r="I1289" i="14"/>
  <c r="G1289" i="14"/>
  <c r="I1288" i="14"/>
  <c r="G1288" i="14"/>
  <c r="I1287" i="14"/>
  <c r="G1287" i="14"/>
  <c r="I1286" i="14"/>
  <c r="G1286" i="14"/>
  <c r="J1286" i="14" s="1"/>
  <c r="I1285" i="14"/>
  <c r="G1285" i="14"/>
  <c r="I1284" i="14"/>
  <c r="G1284" i="14"/>
  <c r="I1283" i="14"/>
  <c r="G1283" i="14"/>
  <c r="I1282" i="14"/>
  <c r="G1282" i="14"/>
  <c r="I1281" i="14"/>
  <c r="G1281" i="14"/>
  <c r="I1280" i="14"/>
  <c r="G1280" i="14"/>
  <c r="I1279" i="14"/>
  <c r="G1279" i="14"/>
  <c r="I1278" i="14"/>
  <c r="G1278" i="14"/>
  <c r="I1277" i="14"/>
  <c r="G1277" i="14"/>
  <c r="I1276" i="14"/>
  <c r="G1276" i="14"/>
  <c r="I1275" i="14"/>
  <c r="G1275" i="14"/>
  <c r="I1274" i="14"/>
  <c r="G1274" i="14"/>
  <c r="J1274" i="14" s="1"/>
  <c r="I1273" i="14"/>
  <c r="G1273" i="14"/>
  <c r="I1272" i="14"/>
  <c r="G1272" i="14"/>
  <c r="I1271" i="14"/>
  <c r="G1271" i="14"/>
  <c r="I1270" i="14"/>
  <c r="G1270" i="14"/>
  <c r="I1269" i="14"/>
  <c r="G1269" i="14"/>
  <c r="I1268" i="14"/>
  <c r="G1268" i="14"/>
  <c r="I1267" i="14"/>
  <c r="G1267" i="14"/>
  <c r="I1266" i="14"/>
  <c r="G1266" i="14"/>
  <c r="I1265" i="14"/>
  <c r="G1265" i="14"/>
  <c r="I1264" i="14"/>
  <c r="G1264" i="14"/>
  <c r="I1262" i="14"/>
  <c r="G1262" i="14"/>
  <c r="I1261" i="14"/>
  <c r="G1261" i="14"/>
  <c r="J1261" i="14" s="1"/>
  <c r="I1260" i="14"/>
  <c r="G1260" i="14"/>
  <c r="I1259" i="14"/>
  <c r="G1259" i="14"/>
  <c r="I1258" i="14"/>
  <c r="G1258" i="14"/>
  <c r="I1257" i="14"/>
  <c r="G1257" i="14"/>
  <c r="I1256" i="14"/>
  <c r="G1256" i="14"/>
  <c r="I1255" i="14"/>
  <c r="G1255" i="14"/>
  <c r="I1254" i="14"/>
  <c r="G1254" i="14"/>
  <c r="I1253" i="14"/>
  <c r="G1253" i="14"/>
  <c r="I1252" i="14"/>
  <c r="G1252" i="14"/>
  <c r="I1251" i="14"/>
  <c r="G1251" i="14"/>
  <c r="I1250" i="14"/>
  <c r="G1250" i="14"/>
  <c r="I1249" i="14"/>
  <c r="G1249" i="14"/>
  <c r="J1249" i="14" s="1"/>
  <c r="I1248" i="14"/>
  <c r="G1248" i="14"/>
  <c r="I1247" i="14"/>
  <c r="G1247" i="14"/>
  <c r="I1246" i="14"/>
  <c r="G1246" i="14"/>
  <c r="I1245" i="14"/>
  <c r="G1245" i="14"/>
  <c r="I1244" i="14"/>
  <c r="G1244" i="14"/>
  <c r="I1242" i="14"/>
  <c r="G1242" i="14"/>
  <c r="I1241" i="14"/>
  <c r="G1241" i="14"/>
  <c r="I1240" i="14"/>
  <c r="G1240" i="14"/>
  <c r="I1239" i="14"/>
  <c r="G1239" i="14"/>
  <c r="I1238" i="14"/>
  <c r="G1238" i="14"/>
  <c r="I1237" i="14"/>
  <c r="G1237" i="14"/>
  <c r="I1236" i="14"/>
  <c r="G1236" i="14"/>
  <c r="I1235" i="14"/>
  <c r="G1235" i="14"/>
  <c r="I1234" i="14"/>
  <c r="G1234" i="14"/>
  <c r="I1233" i="14"/>
  <c r="G1233" i="14"/>
  <c r="I1232" i="14"/>
  <c r="G1232" i="14"/>
  <c r="I1231" i="14"/>
  <c r="G1231" i="14"/>
  <c r="I1229" i="14"/>
  <c r="G1229" i="14"/>
  <c r="I1228" i="14"/>
  <c r="G1228" i="14"/>
  <c r="I1227" i="14"/>
  <c r="G1227" i="14"/>
  <c r="I1226" i="14"/>
  <c r="G1226" i="14"/>
  <c r="I1225" i="14"/>
  <c r="G1225" i="14"/>
  <c r="I1224" i="14"/>
  <c r="G1224" i="14"/>
  <c r="I1223" i="14"/>
  <c r="G1223" i="14"/>
  <c r="I1222" i="14"/>
  <c r="G1222" i="14"/>
  <c r="I1221" i="14"/>
  <c r="G1221" i="14"/>
  <c r="I1220" i="14"/>
  <c r="G1220" i="14"/>
  <c r="I1219" i="14"/>
  <c r="G1219" i="14"/>
  <c r="I1218" i="14"/>
  <c r="G1218" i="14"/>
  <c r="I1216" i="14"/>
  <c r="G1216" i="14"/>
  <c r="I1215" i="14"/>
  <c r="G1215" i="14"/>
  <c r="I1214" i="14"/>
  <c r="G1214" i="14"/>
  <c r="I1213" i="14"/>
  <c r="G1213" i="14"/>
  <c r="I1212" i="14"/>
  <c r="G1212" i="14"/>
  <c r="I1211" i="14"/>
  <c r="G1211" i="14"/>
  <c r="I1210" i="14"/>
  <c r="G1210" i="14"/>
  <c r="J1210" i="14" s="1"/>
  <c r="I1209" i="14"/>
  <c r="G1209" i="14"/>
  <c r="I1208" i="14"/>
  <c r="G1208" i="14"/>
  <c r="I1207" i="14"/>
  <c r="G1207" i="14"/>
  <c r="I1206" i="14"/>
  <c r="G1206" i="14"/>
  <c r="I1205" i="14"/>
  <c r="G1205" i="14"/>
  <c r="I1204" i="14"/>
  <c r="G1204" i="14"/>
  <c r="I1203" i="14"/>
  <c r="G1203" i="14"/>
  <c r="I1202" i="14"/>
  <c r="G1202" i="14"/>
  <c r="I1201" i="14"/>
  <c r="G1201" i="14"/>
  <c r="I1200" i="14"/>
  <c r="G1200" i="14"/>
  <c r="I1199" i="14"/>
  <c r="G1199" i="14"/>
  <c r="I1198" i="14"/>
  <c r="G1198" i="14"/>
  <c r="J1198" i="14" s="1"/>
  <c r="I1197" i="14"/>
  <c r="G1197" i="14"/>
  <c r="I1196" i="14"/>
  <c r="G1196" i="14"/>
  <c r="I1195" i="14"/>
  <c r="G1195" i="14"/>
  <c r="I1193" i="14"/>
  <c r="G1193" i="14"/>
  <c r="I1192" i="14"/>
  <c r="G1192" i="14"/>
  <c r="I1191" i="14"/>
  <c r="G1191" i="14"/>
  <c r="I1190" i="14"/>
  <c r="G1190" i="14"/>
  <c r="I1189" i="14"/>
  <c r="G1189" i="14"/>
  <c r="I1188" i="14"/>
  <c r="G1188" i="14"/>
  <c r="I1187" i="14"/>
  <c r="G1187" i="14"/>
  <c r="I1186" i="14"/>
  <c r="G1186" i="14"/>
  <c r="I1185" i="14"/>
  <c r="G1185" i="14"/>
  <c r="J1185" i="14" s="1"/>
  <c r="I1184" i="14"/>
  <c r="G1184" i="14"/>
  <c r="I1183" i="14"/>
  <c r="G1183" i="14"/>
  <c r="I1182" i="14"/>
  <c r="G1182" i="14"/>
  <c r="I1181" i="14"/>
  <c r="G1181" i="14"/>
  <c r="I1180" i="14"/>
  <c r="G1180" i="14"/>
  <c r="I1179" i="14"/>
  <c r="G1179" i="14"/>
  <c r="I1178" i="14"/>
  <c r="G1178" i="14"/>
  <c r="I1177" i="14"/>
  <c r="G1177" i="14"/>
  <c r="I1175" i="14"/>
  <c r="G1175" i="14"/>
  <c r="I1173" i="14"/>
  <c r="G1173" i="14"/>
  <c r="I1172" i="14"/>
  <c r="G1172" i="14"/>
  <c r="I1171" i="14"/>
  <c r="G1171" i="14"/>
  <c r="I1170" i="14"/>
  <c r="G1170" i="14"/>
  <c r="I1169" i="14"/>
  <c r="G1169" i="14"/>
  <c r="I1168" i="14"/>
  <c r="G1168" i="14"/>
  <c r="I1167" i="14"/>
  <c r="G1167" i="14"/>
  <c r="I1166" i="14"/>
  <c r="G1166" i="14"/>
  <c r="I1165" i="14"/>
  <c r="G1165" i="14"/>
  <c r="I1164" i="14"/>
  <c r="G1164" i="14"/>
  <c r="I1163" i="14"/>
  <c r="G1163" i="14"/>
  <c r="I1162" i="14"/>
  <c r="G1162" i="14"/>
  <c r="I1161" i="14"/>
  <c r="G1161" i="14"/>
  <c r="I1160" i="14"/>
  <c r="G1160" i="14"/>
  <c r="I1159" i="14"/>
  <c r="G1159" i="14"/>
  <c r="I1158" i="14"/>
  <c r="G1158" i="14"/>
  <c r="I1156" i="14"/>
  <c r="G1156" i="14"/>
  <c r="I1155" i="14"/>
  <c r="G1155" i="14"/>
  <c r="I1154" i="14"/>
  <c r="G1154" i="14"/>
  <c r="I1153" i="14"/>
  <c r="G1153" i="14"/>
  <c r="I1152" i="14"/>
  <c r="G1152" i="14"/>
  <c r="I1151" i="14"/>
  <c r="G1151" i="14"/>
  <c r="I1150" i="14"/>
  <c r="G1150" i="14"/>
  <c r="I1149" i="14"/>
  <c r="G1149" i="14"/>
  <c r="I1148" i="14"/>
  <c r="G1148" i="14"/>
  <c r="I1147" i="14"/>
  <c r="G1147" i="14"/>
  <c r="I1146" i="14"/>
  <c r="G1146" i="14"/>
  <c r="I1145" i="14"/>
  <c r="G1145" i="14"/>
  <c r="I1144" i="14"/>
  <c r="G1144" i="14"/>
  <c r="I1143" i="14"/>
  <c r="G1143" i="14"/>
  <c r="I1142" i="14"/>
  <c r="G1142" i="14"/>
  <c r="I1141" i="14"/>
  <c r="G1141" i="14"/>
  <c r="I1140" i="14"/>
  <c r="G1140" i="14"/>
  <c r="I1139" i="14"/>
  <c r="G1139" i="14"/>
  <c r="I1138" i="14"/>
  <c r="G1138" i="14"/>
  <c r="I1137" i="14"/>
  <c r="G1137" i="14"/>
  <c r="I1136" i="14"/>
  <c r="G1136" i="14"/>
  <c r="I1135" i="14"/>
  <c r="G1135" i="14"/>
  <c r="I1134" i="14"/>
  <c r="G1134" i="14"/>
  <c r="I1133" i="14"/>
  <c r="G1133" i="14"/>
  <c r="I1131" i="14"/>
  <c r="G1131" i="14"/>
  <c r="I1130" i="14"/>
  <c r="G1130" i="14"/>
  <c r="I1129" i="14"/>
  <c r="G1129" i="14"/>
  <c r="I1127" i="14"/>
  <c r="G1127" i="14"/>
  <c r="I1126" i="14"/>
  <c r="G1126" i="14"/>
  <c r="I1125" i="14"/>
  <c r="G1125" i="14"/>
  <c r="I1124" i="14"/>
  <c r="G1124" i="14"/>
  <c r="I1123" i="14"/>
  <c r="G1123" i="14"/>
  <c r="I1121" i="14"/>
  <c r="G1121" i="14"/>
  <c r="I1120" i="14"/>
  <c r="G1120" i="14"/>
  <c r="I1119" i="14"/>
  <c r="G1119" i="14"/>
  <c r="I1118" i="14"/>
  <c r="G1118" i="14"/>
  <c r="I1117" i="14"/>
  <c r="G1117" i="14"/>
  <c r="I1116" i="14"/>
  <c r="G1116" i="14"/>
  <c r="I1115" i="14"/>
  <c r="G1115" i="14"/>
  <c r="I1114" i="14"/>
  <c r="G1114" i="14"/>
  <c r="I1113" i="14"/>
  <c r="G1113" i="14"/>
  <c r="I1112" i="14"/>
  <c r="G1112" i="14"/>
  <c r="I1111" i="14"/>
  <c r="G1111" i="14"/>
  <c r="I1110" i="14"/>
  <c r="G1110" i="14"/>
  <c r="I1109" i="14"/>
  <c r="G1109" i="14"/>
  <c r="I1107" i="14"/>
  <c r="G1107" i="14"/>
  <c r="I1106" i="14"/>
  <c r="G1106" i="14"/>
  <c r="I1105" i="14"/>
  <c r="G1105" i="14"/>
  <c r="I1103" i="14"/>
  <c r="G1103" i="14"/>
  <c r="I1102" i="14"/>
  <c r="G1102" i="14"/>
  <c r="I1101" i="14"/>
  <c r="G1101" i="14"/>
  <c r="I1100" i="14"/>
  <c r="G1100" i="14"/>
  <c r="K1099" i="14"/>
  <c r="I1099" i="14"/>
  <c r="G1099" i="14"/>
  <c r="I1098" i="14"/>
  <c r="G1098" i="14"/>
  <c r="I1097" i="14"/>
  <c r="G1097" i="14"/>
  <c r="I1096" i="14"/>
  <c r="G1096" i="14"/>
  <c r="I1095" i="14"/>
  <c r="G1095" i="14"/>
  <c r="I1094" i="14"/>
  <c r="G1094" i="14"/>
  <c r="I1093" i="14"/>
  <c r="G1093" i="14"/>
  <c r="I1092" i="14"/>
  <c r="G1092" i="14"/>
  <c r="I1091" i="14"/>
  <c r="G1091" i="14"/>
  <c r="I1090" i="14"/>
  <c r="G1090" i="14"/>
  <c r="I1089" i="14"/>
  <c r="G1089" i="14"/>
  <c r="I1088" i="14"/>
  <c r="G1088" i="14"/>
  <c r="I1087" i="14"/>
  <c r="G1087" i="14"/>
  <c r="I1086" i="14"/>
  <c r="G1086" i="14"/>
  <c r="I1085" i="14"/>
  <c r="G1085" i="14"/>
  <c r="I1081" i="14"/>
  <c r="G1081" i="14"/>
  <c r="I1080" i="14"/>
  <c r="G1080" i="14"/>
  <c r="I1079" i="14"/>
  <c r="G1079" i="14"/>
  <c r="I1078" i="14"/>
  <c r="G1078" i="14"/>
  <c r="I1076" i="14"/>
  <c r="G1076" i="14"/>
  <c r="I1075" i="14"/>
  <c r="G1075" i="14"/>
  <c r="I1074" i="14"/>
  <c r="G1074" i="14"/>
  <c r="I1073" i="14"/>
  <c r="G1073" i="14"/>
  <c r="I1071" i="14"/>
  <c r="G1071" i="14"/>
  <c r="I1070" i="14"/>
  <c r="G1070" i="14"/>
  <c r="I1069" i="14"/>
  <c r="G1069" i="14"/>
  <c r="I1068" i="14"/>
  <c r="G1068" i="14"/>
  <c r="I1067" i="14"/>
  <c r="G1067" i="14"/>
  <c r="I1066" i="14"/>
  <c r="G1066" i="14"/>
  <c r="I1065" i="14"/>
  <c r="G1065" i="14"/>
  <c r="I1064" i="14"/>
  <c r="G1064" i="14"/>
  <c r="I1063" i="14"/>
  <c r="G1063" i="14"/>
  <c r="I1062" i="14"/>
  <c r="G1062" i="14"/>
  <c r="I1061" i="14"/>
  <c r="G1061" i="14"/>
  <c r="I1060" i="14"/>
  <c r="G1060" i="14"/>
  <c r="I1059" i="14"/>
  <c r="G1059" i="14"/>
  <c r="I1058" i="14"/>
  <c r="G1058" i="14"/>
  <c r="I1057" i="14"/>
  <c r="G1057" i="14"/>
  <c r="I1056" i="14"/>
  <c r="G1056" i="14"/>
  <c r="I1055" i="14"/>
  <c r="G1055" i="14"/>
  <c r="I1054" i="14"/>
  <c r="G1054" i="14"/>
  <c r="I1053" i="14"/>
  <c r="G1053" i="14"/>
  <c r="I1052" i="14"/>
  <c r="G1052" i="14"/>
  <c r="I1051" i="14"/>
  <c r="G1051" i="14"/>
  <c r="I1050" i="14"/>
  <c r="G1050" i="14"/>
  <c r="I1049" i="14"/>
  <c r="G1049" i="14"/>
  <c r="I1048" i="14"/>
  <c r="G1048" i="14"/>
  <c r="I1047" i="14"/>
  <c r="G1047" i="14"/>
  <c r="I1046" i="14"/>
  <c r="G1046" i="14"/>
  <c r="I1045" i="14"/>
  <c r="G1045" i="14"/>
  <c r="I1044" i="14"/>
  <c r="G1044" i="14"/>
  <c r="I1043" i="14"/>
  <c r="G1043" i="14"/>
  <c r="I1042" i="14"/>
  <c r="G1042" i="14"/>
  <c r="I1041" i="14"/>
  <c r="G1041" i="14"/>
  <c r="I1040" i="14"/>
  <c r="G1040" i="14"/>
  <c r="I1039" i="14"/>
  <c r="G1039" i="14"/>
  <c r="I1038" i="14"/>
  <c r="G1038" i="14"/>
  <c r="I1030" i="14"/>
  <c r="G1030" i="14"/>
  <c r="I1029" i="14"/>
  <c r="G1029" i="14"/>
  <c r="I1028" i="14"/>
  <c r="G1028" i="14"/>
  <c r="I1027" i="14"/>
  <c r="G1027" i="14"/>
  <c r="I1026" i="14"/>
  <c r="G1026" i="14"/>
  <c r="I1025" i="14"/>
  <c r="G1025" i="14"/>
  <c r="I1024" i="14"/>
  <c r="F1024" i="14"/>
  <c r="G1024" i="14" s="1"/>
  <c r="I1023" i="14"/>
  <c r="F1023" i="14"/>
  <c r="G1023" i="14" s="1"/>
  <c r="I1022" i="14"/>
  <c r="F1022" i="14"/>
  <c r="G1022" i="14" s="1"/>
  <c r="I1021" i="14"/>
  <c r="F1021" i="14"/>
  <c r="G1021" i="14" s="1"/>
  <c r="I1018" i="14"/>
  <c r="G1018" i="14"/>
  <c r="I1017" i="14"/>
  <c r="G1017" i="14"/>
  <c r="I1016" i="14"/>
  <c r="G1016" i="14"/>
  <c r="I1012" i="14"/>
  <c r="G1012" i="14"/>
  <c r="I1011" i="14"/>
  <c r="G1011" i="14"/>
  <c r="I1010" i="14"/>
  <c r="G1010" i="14"/>
  <c r="I1009" i="14"/>
  <c r="G1009" i="14"/>
  <c r="I1008" i="14"/>
  <c r="G1008" i="14"/>
  <c r="I1007" i="14"/>
  <c r="G1007" i="14"/>
  <c r="I1006" i="14"/>
  <c r="G1006" i="14"/>
  <c r="I1005" i="14"/>
  <c r="G1005" i="14"/>
  <c r="I1004" i="14"/>
  <c r="G1004" i="14"/>
  <c r="I1003" i="14"/>
  <c r="G1003" i="14"/>
  <c r="I1002" i="14"/>
  <c r="G1002" i="14"/>
  <c r="I1001" i="14"/>
  <c r="G1001" i="14"/>
  <c r="I1000" i="14"/>
  <c r="G1000" i="14"/>
  <c r="I999" i="14"/>
  <c r="G999" i="14"/>
  <c r="I998" i="14"/>
  <c r="G998" i="14"/>
  <c r="I997" i="14"/>
  <c r="G997" i="14"/>
  <c r="I996" i="14"/>
  <c r="G996" i="14"/>
  <c r="I995" i="14"/>
  <c r="G995" i="14"/>
  <c r="I994" i="14"/>
  <c r="G994" i="14"/>
  <c r="I993" i="14"/>
  <c r="G993" i="14"/>
  <c r="I992" i="14"/>
  <c r="G992" i="14"/>
  <c r="I991" i="14"/>
  <c r="G991" i="14"/>
  <c r="I989" i="14"/>
  <c r="G989" i="14"/>
  <c r="I988" i="14"/>
  <c r="G988" i="14"/>
  <c r="I987" i="14"/>
  <c r="G987" i="14"/>
  <c r="I986" i="14"/>
  <c r="G986" i="14"/>
  <c r="I985" i="14"/>
  <c r="G985" i="14"/>
  <c r="I984" i="14"/>
  <c r="G984" i="14"/>
  <c r="I983" i="14"/>
  <c r="G983" i="14"/>
  <c r="I982" i="14"/>
  <c r="G982" i="14"/>
  <c r="I981" i="14"/>
  <c r="G981" i="14"/>
  <c r="I980" i="14"/>
  <c r="G980" i="14"/>
  <c r="I979" i="14"/>
  <c r="G979" i="14"/>
  <c r="I978" i="14"/>
  <c r="G978" i="14"/>
  <c r="I976" i="14"/>
  <c r="G976" i="14"/>
  <c r="I975" i="14"/>
  <c r="G975" i="14"/>
  <c r="I974" i="14"/>
  <c r="G974" i="14"/>
  <c r="I973" i="14"/>
  <c r="G973" i="14"/>
  <c r="I972" i="14"/>
  <c r="G972" i="14"/>
  <c r="I971" i="14"/>
  <c r="G971" i="14"/>
  <c r="I970" i="14"/>
  <c r="G970" i="14"/>
  <c r="I969" i="14"/>
  <c r="G969" i="14"/>
  <c r="I968" i="14"/>
  <c r="G968" i="14"/>
  <c r="I967" i="14"/>
  <c r="G967" i="14"/>
  <c r="I966" i="14"/>
  <c r="G966" i="14"/>
  <c r="I965" i="14"/>
  <c r="G965" i="14"/>
  <c r="I964" i="14"/>
  <c r="G964" i="14"/>
  <c r="I963" i="14"/>
  <c r="G963" i="14"/>
  <c r="I962" i="14"/>
  <c r="G962" i="14"/>
  <c r="I961" i="14"/>
  <c r="G961" i="14"/>
  <c r="I959" i="14"/>
  <c r="G959" i="14"/>
  <c r="I958" i="14"/>
  <c r="G958" i="14"/>
  <c r="I957" i="14"/>
  <c r="G957" i="14"/>
  <c r="I956" i="14"/>
  <c r="G956" i="14"/>
  <c r="I955" i="14"/>
  <c r="G955" i="14"/>
  <c r="I954" i="14"/>
  <c r="G954" i="14"/>
  <c r="I953" i="14"/>
  <c r="G953" i="14"/>
  <c r="I952" i="14"/>
  <c r="G952" i="14"/>
  <c r="I951" i="14"/>
  <c r="G951" i="14"/>
  <c r="I950" i="14"/>
  <c r="G950" i="14"/>
  <c r="I949" i="14"/>
  <c r="G949" i="14"/>
  <c r="I948" i="14"/>
  <c r="G948" i="14"/>
  <c r="I947" i="14"/>
  <c r="G947" i="14"/>
  <c r="I946" i="14"/>
  <c r="G946" i="14"/>
  <c r="I945" i="14"/>
  <c r="G945" i="14"/>
  <c r="I943" i="14"/>
  <c r="G943" i="14"/>
  <c r="I942" i="14"/>
  <c r="G942" i="14"/>
  <c r="I941" i="14"/>
  <c r="G941" i="14"/>
  <c r="I940" i="14"/>
  <c r="G940" i="14"/>
  <c r="I939" i="14"/>
  <c r="G939" i="14"/>
  <c r="I938" i="14"/>
  <c r="G938" i="14"/>
  <c r="I937" i="14"/>
  <c r="G937" i="14"/>
  <c r="I936" i="14"/>
  <c r="G936" i="14"/>
  <c r="I935" i="14"/>
  <c r="G935" i="14"/>
  <c r="I934" i="14"/>
  <c r="G934" i="14"/>
  <c r="I933" i="14"/>
  <c r="G933" i="14"/>
  <c r="I932" i="14"/>
  <c r="G932" i="14"/>
  <c r="I931" i="14"/>
  <c r="G931" i="14"/>
  <c r="I930" i="14"/>
  <c r="G930" i="14"/>
  <c r="I929" i="14"/>
  <c r="G929" i="14"/>
  <c r="I928" i="14"/>
  <c r="G928" i="14"/>
  <c r="I927" i="14"/>
  <c r="G927" i="14"/>
  <c r="I925" i="14"/>
  <c r="G925" i="14"/>
  <c r="I924" i="14"/>
  <c r="G924" i="14"/>
  <c r="I923" i="14"/>
  <c r="G923" i="14"/>
  <c r="I922" i="14"/>
  <c r="G922" i="14"/>
  <c r="I921" i="14"/>
  <c r="G921" i="14"/>
  <c r="I920" i="14"/>
  <c r="G920" i="14"/>
  <c r="I919" i="14"/>
  <c r="G919" i="14"/>
  <c r="I918" i="14"/>
  <c r="G918" i="14"/>
  <c r="I917" i="14"/>
  <c r="G917" i="14"/>
  <c r="I916" i="14"/>
  <c r="G916" i="14"/>
  <c r="I915" i="14"/>
  <c r="G915" i="14"/>
  <c r="I914" i="14"/>
  <c r="G914" i="14"/>
  <c r="I913" i="14"/>
  <c r="G913" i="14"/>
  <c r="I911" i="14"/>
  <c r="G911" i="14"/>
  <c r="I910" i="14"/>
  <c r="G910" i="14"/>
  <c r="I909" i="14"/>
  <c r="G909" i="14"/>
  <c r="I908" i="14"/>
  <c r="G908" i="14"/>
  <c r="I907" i="14"/>
  <c r="G907" i="14"/>
  <c r="I906" i="14"/>
  <c r="G906" i="14"/>
  <c r="I905" i="14"/>
  <c r="G905" i="14"/>
  <c r="I904" i="14"/>
  <c r="G904" i="14"/>
  <c r="I903" i="14"/>
  <c r="G903" i="14"/>
  <c r="I902" i="14"/>
  <c r="G902" i="14"/>
  <c r="I901" i="14"/>
  <c r="G901" i="14"/>
  <c r="I900" i="14"/>
  <c r="G900" i="14"/>
  <c r="I899" i="14"/>
  <c r="G899" i="14"/>
  <c r="I898" i="14"/>
  <c r="G898" i="14"/>
  <c r="I897" i="14"/>
  <c r="G897" i="14"/>
  <c r="I895" i="14"/>
  <c r="G895" i="14"/>
  <c r="I894" i="14"/>
  <c r="G894" i="14"/>
  <c r="I893" i="14"/>
  <c r="G893" i="14"/>
  <c r="I892" i="14"/>
  <c r="G892" i="14"/>
  <c r="I891" i="14"/>
  <c r="G891" i="14"/>
  <c r="I890" i="14"/>
  <c r="G890" i="14"/>
  <c r="I889" i="14"/>
  <c r="G889" i="14"/>
  <c r="I888" i="14"/>
  <c r="G888" i="14"/>
  <c r="I887" i="14"/>
  <c r="G887" i="14"/>
  <c r="I886" i="14"/>
  <c r="G886" i="14"/>
  <c r="I885" i="14"/>
  <c r="G885" i="14"/>
  <c r="I884" i="14"/>
  <c r="G884" i="14"/>
  <c r="I883" i="14"/>
  <c r="G883" i="14"/>
  <c r="I882" i="14"/>
  <c r="G882" i="14"/>
  <c r="I881" i="14"/>
  <c r="G881" i="14"/>
  <c r="I880" i="14"/>
  <c r="G880" i="14"/>
  <c r="I879" i="14"/>
  <c r="G879" i="14"/>
  <c r="I878" i="14"/>
  <c r="G878" i="14"/>
  <c r="I877" i="14"/>
  <c r="G877" i="14"/>
  <c r="I876" i="14"/>
  <c r="G876" i="14"/>
  <c r="I875" i="14"/>
  <c r="G875" i="14"/>
  <c r="I874" i="14"/>
  <c r="G874" i="14"/>
  <c r="I873" i="14"/>
  <c r="F873" i="14"/>
  <c r="G873" i="14" s="1"/>
  <c r="I872" i="14"/>
  <c r="G872" i="14"/>
  <c r="I871" i="14"/>
  <c r="G871" i="14"/>
  <c r="I866" i="14"/>
  <c r="G866" i="14"/>
  <c r="I865" i="14"/>
  <c r="G865" i="14"/>
  <c r="I864" i="14"/>
  <c r="G864" i="14"/>
  <c r="I863" i="14"/>
  <c r="G863" i="14"/>
  <c r="I862" i="14"/>
  <c r="G862" i="14"/>
  <c r="I861" i="14"/>
  <c r="G861" i="14"/>
  <c r="I860" i="14"/>
  <c r="G860" i="14"/>
  <c r="I857" i="14"/>
  <c r="G857" i="14"/>
  <c r="I856" i="14"/>
  <c r="G856" i="14"/>
  <c r="I855" i="14"/>
  <c r="G855" i="14"/>
  <c r="I854" i="14"/>
  <c r="G854" i="14"/>
  <c r="I853" i="14"/>
  <c r="G853" i="14"/>
  <c r="I852" i="14"/>
  <c r="G852" i="14"/>
  <c r="I851" i="14"/>
  <c r="G851" i="14"/>
  <c r="I850" i="14"/>
  <c r="G850" i="14"/>
  <c r="I849" i="14"/>
  <c r="G849" i="14"/>
  <c r="I848" i="14"/>
  <c r="G848" i="14"/>
  <c r="I847" i="14"/>
  <c r="G847" i="14"/>
  <c r="I846" i="14"/>
  <c r="G846" i="14"/>
  <c r="I845" i="14"/>
  <c r="G845" i="14"/>
  <c r="I844" i="14"/>
  <c r="G844" i="14"/>
  <c r="I843" i="14"/>
  <c r="G843" i="14"/>
  <c r="I842" i="14"/>
  <c r="G842" i="14"/>
  <c r="I841" i="14"/>
  <c r="G841" i="14"/>
  <c r="I840" i="14"/>
  <c r="G840" i="14"/>
  <c r="I839" i="14"/>
  <c r="G839" i="14"/>
  <c r="I838" i="14"/>
  <c r="G838" i="14"/>
  <c r="I837" i="14"/>
  <c r="G837" i="14"/>
  <c r="I836" i="14"/>
  <c r="G836" i="14"/>
  <c r="I835" i="14"/>
  <c r="G835" i="14"/>
  <c r="I834" i="14"/>
  <c r="G834" i="14"/>
  <c r="I833" i="14"/>
  <c r="G833" i="14"/>
  <c r="I832" i="14"/>
  <c r="G832" i="14"/>
  <c r="I831" i="14"/>
  <c r="G831" i="14"/>
  <c r="I830" i="14"/>
  <c r="G830" i="14"/>
  <c r="I829" i="14"/>
  <c r="G829" i="14"/>
  <c r="I828" i="14"/>
  <c r="G828" i="14"/>
  <c r="I827" i="14"/>
  <c r="G827" i="14"/>
  <c r="I826" i="14"/>
  <c r="G826" i="14"/>
  <c r="I825" i="14"/>
  <c r="G825" i="14"/>
  <c r="I824" i="14"/>
  <c r="G824" i="14"/>
  <c r="I823" i="14"/>
  <c r="G823" i="14"/>
  <c r="I822" i="14"/>
  <c r="G822" i="14"/>
  <c r="I821" i="14"/>
  <c r="G821" i="14"/>
  <c r="I820" i="14"/>
  <c r="G820" i="14"/>
  <c r="I819" i="14"/>
  <c r="G819" i="14"/>
  <c r="I818" i="14"/>
  <c r="G818" i="14"/>
  <c r="I817" i="14"/>
  <c r="G817" i="14"/>
  <c r="I816" i="14"/>
  <c r="G816" i="14"/>
  <c r="I815" i="14"/>
  <c r="G815" i="14"/>
  <c r="I814" i="14"/>
  <c r="G814" i="14"/>
  <c r="K371" i="12"/>
  <c r="BA371" i="12" s="1"/>
  <c r="E1092" i="13"/>
  <c r="E1280" i="13"/>
  <c r="E1273" i="13"/>
  <c r="E1256" i="13"/>
  <c r="E1253" i="13"/>
  <c r="E1249" i="13"/>
  <c r="E1218" i="13"/>
  <c r="E1097" i="13"/>
  <c r="J1340" i="15" l="1"/>
  <c r="J1348" i="15"/>
  <c r="J1378" i="15"/>
  <c r="J1384" i="15"/>
  <c r="J1390" i="15"/>
  <c r="J1397" i="15"/>
  <c r="J1403" i="15"/>
  <c r="J1409" i="15"/>
  <c r="J1474" i="15"/>
  <c r="J1569" i="15"/>
  <c r="J38" i="16"/>
  <c r="J44" i="16"/>
  <c r="J123" i="16"/>
  <c r="J129" i="16"/>
  <c r="J136" i="16"/>
  <c r="J149" i="16"/>
  <c r="J155" i="16"/>
  <c r="J161" i="16"/>
  <c r="J358" i="16"/>
  <c r="J554" i="15"/>
  <c r="J568" i="15"/>
  <c r="J574" i="15"/>
  <c r="J586" i="15"/>
  <c r="J610" i="15"/>
  <c r="J617" i="15"/>
  <c r="J623" i="15"/>
  <c r="J637" i="15"/>
  <c r="J643" i="15"/>
  <c r="J649" i="15"/>
  <c r="J655" i="15"/>
  <c r="J661" i="15"/>
  <c r="J691" i="15"/>
  <c r="J698" i="15"/>
  <c r="J705" i="15"/>
  <c r="J722" i="15"/>
  <c r="J732" i="15"/>
  <c r="J740" i="15"/>
  <c r="J757" i="15"/>
  <c r="J763" i="15"/>
  <c r="J769" i="15"/>
  <c r="J792" i="15"/>
  <c r="J820" i="15"/>
  <c r="J826" i="15"/>
  <c r="J832" i="15"/>
  <c r="J844" i="15"/>
  <c r="J850" i="15"/>
  <c r="J874" i="15"/>
  <c r="J880" i="15"/>
  <c r="J899" i="15"/>
  <c r="J905" i="15"/>
  <c r="J924" i="15"/>
  <c r="J963" i="15"/>
  <c r="J1127" i="15"/>
  <c r="J1140" i="15"/>
  <c r="J1146" i="15"/>
  <c r="J1152" i="15"/>
  <c r="J1171" i="15"/>
  <c r="J1190" i="15"/>
  <c r="J569" i="16"/>
  <c r="J575" i="16"/>
  <c r="J581" i="16"/>
  <c r="J593" i="16"/>
  <c r="J605" i="16"/>
  <c r="J618" i="16"/>
  <c r="J624" i="16"/>
  <c r="J630" i="16"/>
  <c r="J674" i="16"/>
  <c r="J698" i="16"/>
  <c r="J705" i="16"/>
  <c r="J723" i="16"/>
  <c r="J822" i="16"/>
  <c r="J828" i="16"/>
  <c r="J846" i="16"/>
  <c r="J888" i="16"/>
  <c r="J934" i="16"/>
  <c r="J953" i="16"/>
  <c r="J959" i="16"/>
  <c r="J985" i="16"/>
  <c r="J1004" i="16"/>
  <c r="J1010" i="16"/>
  <c r="J1033" i="16"/>
  <c r="J1093" i="16"/>
  <c r="J1193" i="16"/>
  <c r="J1218" i="16"/>
  <c r="J1270" i="16"/>
  <c r="J1452" i="16"/>
  <c r="J1458" i="16"/>
  <c r="J1482" i="16"/>
  <c r="J1577" i="16"/>
  <c r="J262" i="15"/>
  <c r="J365" i="15"/>
  <c r="J390" i="15"/>
  <c r="J480" i="15"/>
  <c r="J504" i="15"/>
  <c r="J532" i="15"/>
  <c r="J593" i="15"/>
  <c r="J692" i="15"/>
  <c r="J758" i="15"/>
  <c r="J787" i="15"/>
  <c r="J900" i="15"/>
  <c r="J926" i="15"/>
  <c r="J951" i="15"/>
  <c r="J977" i="15"/>
  <c r="J1002" i="15"/>
  <c r="J1243" i="15"/>
  <c r="J1268" i="15"/>
  <c r="J1292" i="15"/>
  <c r="J1523" i="14"/>
  <c r="J1051" i="15"/>
  <c r="J1069" i="15"/>
  <c r="J1077" i="15"/>
  <c r="J1086" i="15"/>
  <c r="J1129" i="15"/>
  <c r="J1173" i="15"/>
  <c r="J1186" i="15"/>
  <c r="J1231" i="15"/>
  <c r="J1256" i="15"/>
  <c r="J1281" i="15"/>
  <c r="J1520" i="15"/>
  <c r="J1010" i="15"/>
  <c r="J1046" i="15"/>
  <c r="J1070" i="15"/>
  <c r="J1328" i="15"/>
  <c r="J653" i="16"/>
  <c r="J665" i="16"/>
  <c r="J1557" i="16"/>
  <c r="J1135" i="14"/>
  <c r="J1147" i="14"/>
  <c r="J1160" i="14"/>
  <c r="J1166" i="14"/>
  <c r="J1172" i="14"/>
  <c r="J1192" i="14"/>
  <c r="J1199" i="14"/>
  <c r="J1211" i="14"/>
  <c r="J1218" i="14"/>
  <c r="J1237" i="14"/>
  <c r="J1244" i="14"/>
  <c r="J1250" i="14"/>
  <c r="J1269" i="14"/>
  <c r="J1275" i="14"/>
  <c r="J1293" i="14"/>
  <c r="J334" i="14"/>
  <c r="J371" i="14"/>
  <c r="J403" i="14"/>
  <c r="J409" i="14"/>
  <c r="J454" i="14"/>
  <c r="J461" i="14"/>
  <c r="J473" i="14"/>
  <c r="J486" i="14"/>
  <c r="J498" i="14"/>
  <c r="J526" i="14"/>
  <c r="J532" i="14"/>
  <c r="J538" i="14"/>
  <c r="J563" i="14"/>
  <c r="J569" i="14"/>
  <c r="J581" i="14"/>
  <c r="J605" i="14"/>
  <c r="J611" i="14"/>
  <c r="J618" i="14"/>
  <c r="J638" i="14"/>
  <c r="J656" i="14"/>
  <c r="J662" i="14"/>
  <c r="J668" i="14"/>
  <c r="J692" i="14"/>
  <c r="J758" i="14"/>
  <c r="J770" i="14"/>
  <c r="J776" i="14"/>
  <c r="J799" i="14"/>
  <c r="J36" i="15"/>
  <c r="J42" i="15"/>
  <c r="J108" i="15"/>
  <c r="J134" i="15"/>
  <c r="J140" i="15"/>
  <c r="J185" i="15"/>
  <c r="J191" i="15"/>
  <c r="J211" i="15"/>
  <c r="J223" i="15"/>
  <c r="J259" i="15"/>
  <c r="J271" i="15"/>
  <c r="J283" i="15"/>
  <c r="J325" i="15"/>
  <c r="J337" i="15"/>
  <c r="J350" i="15"/>
  <c r="J356" i="15"/>
  <c r="J362" i="15"/>
  <c r="J381" i="15"/>
  <c r="J406" i="15"/>
  <c r="J431" i="15"/>
  <c r="J457" i="15"/>
  <c r="J1441" i="15"/>
  <c r="J1447" i="15"/>
  <c r="J1466" i="15"/>
  <c r="J1479" i="15"/>
  <c r="J1574" i="15"/>
  <c r="J37" i="16"/>
  <c r="J218" i="16"/>
  <c r="J278" i="16"/>
  <c r="J274" i="15"/>
  <c r="J353" i="15"/>
  <c r="J1117" i="14"/>
  <c r="J1126" i="14"/>
  <c r="J1179" i="14"/>
  <c r="J1255" i="14"/>
  <c r="J553" i="15"/>
  <c r="J579" i="15"/>
  <c r="J587" i="15"/>
  <c r="J612" i="15"/>
  <c r="J704" i="15"/>
  <c r="J717" i="15"/>
  <c r="J823" i="15"/>
  <c r="J831" i="15"/>
  <c r="J35" i="16"/>
  <c r="J397" i="16"/>
  <c r="J405" i="16"/>
  <c r="J456" i="16"/>
  <c r="J482" i="16"/>
  <c r="J525" i="16"/>
  <c r="J534" i="16"/>
  <c r="J550" i="16"/>
  <c r="J740" i="16"/>
  <c r="J1524" i="16"/>
  <c r="J1029" i="16"/>
  <c r="J1228" i="15"/>
  <c r="J1191" i="14"/>
  <c r="J1216" i="14"/>
  <c r="J1242" i="14"/>
  <c r="J1292" i="14"/>
  <c r="J1321" i="14"/>
  <c r="J575" i="15"/>
  <c r="J591" i="15"/>
  <c r="J624" i="15"/>
  <c r="J699" i="15"/>
  <c r="J785" i="15"/>
  <c r="J793" i="15"/>
  <c r="J819" i="15"/>
  <c r="J827" i="15"/>
  <c r="J843" i="15"/>
  <c r="J873" i="15"/>
  <c r="J881" i="15"/>
  <c r="J889" i="15"/>
  <c r="J898" i="15"/>
  <c r="J906" i="15"/>
  <c r="J915" i="15"/>
  <c r="J923" i="15"/>
  <c r="J932" i="15"/>
  <c r="J940" i="15"/>
  <c r="J949" i="15"/>
  <c r="J957" i="15"/>
  <c r="J966" i="15"/>
  <c r="J983" i="15"/>
  <c r="J992" i="15"/>
  <c r="J1000" i="15"/>
  <c r="J1021" i="15"/>
  <c r="J1029" i="15"/>
  <c r="J1068" i="15"/>
  <c r="J1078" i="15"/>
  <c r="J1089" i="15"/>
  <c r="J1097" i="15"/>
  <c r="J1130" i="15"/>
  <c r="J1139" i="15"/>
  <c r="J1155" i="15"/>
  <c r="J1189" i="15"/>
  <c r="J1240" i="15"/>
  <c r="J1249" i="15"/>
  <c r="J1257" i="15"/>
  <c r="J1274" i="15"/>
  <c r="J1282" i="15"/>
  <c r="J1290" i="15"/>
  <c r="J1299" i="15"/>
  <c r="J1326" i="15"/>
  <c r="J384" i="16"/>
  <c r="J392" i="16"/>
  <c r="J409" i="16"/>
  <c r="J434" i="16"/>
  <c r="J460" i="16"/>
  <c r="J546" i="16"/>
  <c r="J417" i="15"/>
  <c r="J425" i="15"/>
  <c r="J1578" i="15"/>
  <c r="J1587" i="15"/>
  <c r="J1468" i="14"/>
  <c r="J1558" i="14"/>
  <c r="J1588" i="14"/>
  <c r="J1207" i="15"/>
  <c r="J1224" i="15"/>
  <c r="J1300" i="15"/>
  <c r="J1406" i="15"/>
  <c r="J462" i="16"/>
  <c r="J1484" i="16"/>
  <c r="J144" i="15"/>
  <c r="J195" i="15"/>
  <c r="J280" i="15"/>
  <c r="J384" i="15"/>
  <c r="J461" i="15"/>
  <c r="J538" i="15"/>
  <c r="J954" i="16"/>
  <c r="J349" i="14"/>
  <c r="J357" i="14"/>
  <c r="J390" i="14"/>
  <c r="J424" i="14"/>
  <c r="J517" i="14"/>
  <c r="J536" i="14"/>
  <c r="J544" i="14"/>
  <c r="J557" i="14"/>
  <c r="J567" i="14"/>
  <c r="J575" i="14"/>
  <c r="J583" i="14"/>
  <c r="J591" i="14"/>
  <c r="J599" i="14"/>
  <c r="J607" i="14"/>
  <c r="J616" i="14"/>
  <c r="J624" i="14"/>
  <c r="J632" i="14"/>
  <c r="J682" i="14"/>
  <c r="J785" i="14"/>
  <c r="J793" i="14"/>
  <c r="J801" i="14"/>
  <c r="J561" i="16"/>
  <c r="J611" i="16"/>
  <c r="J638" i="16"/>
  <c r="J662" i="16"/>
  <c r="J670" i="16"/>
  <c r="J686" i="16"/>
  <c r="J694" i="16"/>
  <c r="J894" i="16"/>
  <c r="J904" i="16"/>
  <c r="J930" i="16"/>
  <c r="J938" i="16"/>
  <c r="J946" i="16"/>
  <c r="J972" i="16"/>
  <c r="J998" i="16"/>
  <c r="J1027" i="16"/>
  <c r="J1128" i="16"/>
  <c r="J1153" i="16"/>
  <c r="J1187" i="16"/>
  <c r="J1263" i="16"/>
  <c r="J1288" i="16"/>
  <c r="J1316" i="16"/>
  <c r="J1332" i="16"/>
  <c r="J1345" i="16"/>
  <c r="J1462" i="16"/>
  <c r="J1470" i="16"/>
  <c r="BE315" i="12"/>
  <c r="BC315" i="12"/>
  <c r="BF315" i="12" s="1"/>
  <c r="BE324" i="12"/>
  <c r="BC324" i="12"/>
  <c r="BF324" i="12" s="1"/>
  <c r="BE91" i="12"/>
  <c r="BC91" i="12"/>
  <c r="BF91" i="12" s="1"/>
  <c r="BC370" i="12"/>
  <c r="BF370" i="12" s="1"/>
  <c r="BE370" i="12"/>
  <c r="BE477" i="12"/>
  <c r="BC477" i="12"/>
  <c r="BF477" i="12" s="1"/>
  <c r="BE297" i="12"/>
  <c r="BC297" i="12"/>
  <c r="BF297" i="12" s="1"/>
  <c r="J738" i="14"/>
  <c r="J1195" i="15"/>
  <c r="J1237" i="15"/>
  <c r="J1246" i="15"/>
  <c r="J1306" i="15"/>
  <c r="J1582" i="15"/>
  <c r="BE415" i="12"/>
  <c r="BC415" i="12"/>
  <c r="BE294" i="12"/>
  <c r="BC294" i="12"/>
  <c r="BF294" i="12" s="1"/>
  <c r="BC456" i="12"/>
  <c r="BE456" i="12"/>
  <c r="J268" i="15"/>
  <c r="J346" i="15"/>
  <c r="J371" i="15"/>
  <c r="J473" i="15"/>
  <c r="J498" i="15"/>
  <c r="J526" i="15"/>
  <c r="J356" i="16"/>
  <c r="J515" i="16"/>
  <c r="J897" i="16"/>
  <c r="J906" i="16"/>
  <c r="J923" i="16"/>
  <c r="J940" i="16"/>
  <c r="J949" i="16"/>
  <c r="J1121" i="16"/>
  <c r="J1502" i="16"/>
  <c r="BC498" i="12"/>
  <c r="BE498" i="12"/>
  <c r="BE455" i="12"/>
  <c r="BC455" i="12"/>
  <c r="J597" i="15"/>
  <c r="J605" i="15"/>
  <c r="J630" i="15"/>
  <c r="J680" i="15"/>
  <c r="J711" i="15"/>
  <c r="J741" i="15"/>
  <c r="J770" i="15"/>
  <c r="J791" i="15"/>
  <c r="J817" i="15"/>
  <c r="J833" i="15"/>
  <c r="J849" i="15"/>
  <c r="J859" i="15"/>
  <c r="J887" i="15"/>
  <c r="J972" i="15"/>
  <c r="J990" i="15"/>
  <c r="J998" i="15"/>
  <c r="J1006" i="15"/>
  <c r="J1017" i="15"/>
  <c r="J1042" i="15"/>
  <c r="J1058" i="15"/>
  <c r="J1075" i="15"/>
  <c r="J1087" i="15"/>
  <c r="J1103" i="15"/>
  <c r="J1137" i="15"/>
  <c r="J1187" i="15"/>
  <c r="J1196" i="15"/>
  <c r="J1212" i="15"/>
  <c r="J1230" i="15"/>
  <c r="J1264" i="15"/>
  <c r="J1280" i="15"/>
  <c r="J1288" i="15"/>
  <c r="J1446" i="15"/>
  <c r="J1454" i="15"/>
  <c r="J1463" i="15"/>
  <c r="J1525" i="15"/>
  <c r="J1554" i="15"/>
  <c r="J1575" i="15"/>
  <c r="J1583" i="15"/>
  <c r="BE42" i="12"/>
  <c r="BC42" i="12"/>
  <c r="BF42" i="12" s="1"/>
  <c r="J372" i="16"/>
  <c r="J398" i="16"/>
  <c r="J449" i="16"/>
  <c r="J526" i="16"/>
  <c r="J966" i="16"/>
  <c r="J991" i="16"/>
  <c r="J1019" i="16"/>
  <c r="J1077" i="16"/>
  <c r="J1105" i="16"/>
  <c r="J1181" i="16"/>
  <c r="J1206" i="16"/>
  <c r="J1231" i="16"/>
  <c r="J1282" i="16"/>
  <c r="J1308" i="16"/>
  <c r="J1334" i="16"/>
  <c r="J1365" i="16"/>
  <c r="J1456" i="16"/>
  <c r="J1480" i="16"/>
  <c r="J1511" i="16"/>
  <c r="J1575" i="16"/>
  <c r="J1583" i="16"/>
  <c r="BE367" i="12"/>
  <c r="BC367" i="12"/>
  <c r="BF367" i="12" s="1"/>
  <c r="J529" i="15"/>
  <c r="J1373" i="15"/>
  <c r="J1398" i="15"/>
  <c r="J1414" i="15"/>
  <c r="J1424" i="15"/>
  <c r="BE36" i="12"/>
  <c r="BC36" i="12"/>
  <c r="BF36" i="12" s="1"/>
  <c r="J47" i="16"/>
  <c r="J71" i="16"/>
  <c r="J109" i="16"/>
  <c r="J160" i="16"/>
  <c r="J228" i="16"/>
  <c r="J241" i="16"/>
  <c r="J256" i="16"/>
  <c r="J264" i="16"/>
  <c r="J288" i="16"/>
  <c r="J325" i="16"/>
  <c r="J351" i="16"/>
  <c r="J558" i="16"/>
  <c r="J568" i="16"/>
  <c r="J576" i="16"/>
  <c r="J584" i="16"/>
  <c r="J592" i="16"/>
  <c r="J600" i="16"/>
  <c r="J617" i="16"/>
  <c r="J625" i="16"/>
  <c r="J643" i="16"/>
  <c r="J651" i="16"/>
  <c r="J659" i="16"/>
  <c r="J667" i="16"/>
  <c r="J675" i="16"/>
  <c r="J683" i="16"/>
  <c r="J722" i="16"/>
  <c r="J765" i="16"/>
  <c r="J786" i="16"/>
  <c r="J794" i="16"/>
  <c r="J802" i="16"/>
  <c r="J837" i="16"/>
  <c r="J845" i="16"/>
  <c r="J875" i="16"/>
  <c r="J891" i="16"/>
  <c r="J909" i="16"/>
  <c r="BE283" i="12"/>
  <c r="BC283" i="12"/>
  <c r="BF283" i="12" s="1"/>
  <c r="BC41" i="12"/>
  <c r="BF41" i="12" s="1"/>
  <c r="BE41" i="12"/>
  <c r="BE37" i="12"/>
  <c r="BC37" i="12"/>
  <c r="BF37" i="12" s="1"/>
  <c r="BE476" i="12"/>
  <c r="BC476" i="12"/>
  <c r="BF476" i="12" s="1"/>
  <c r="BE35" i="12"/>
  <c r="BC35" i="12"/>
  <c r="BF35" i="12" s="1"/>
  <c r="BE449" i="12"/>
  <c r="BC449" i="12"/>
  <c r="BF449" i="12" s="1"/>
  <c r="BE373" i="12"/>
  <c r="BC373" i="12"/>
  <c r="BF373" i="12" s="1"/>
  <c r="BC39" i="12"/>
  <c r="BF39" i="12" s="1"/>
  <c r="BE39" i="12"/>
  <c r="BC369" i="12"/>
  <c r="BE369" i="12"/>
  <c r="BE38" i="12"/>
  <c r="BC38" i="12"/>
  <c r="BF38" i="12" s="1"/>
  <c r="J279" i="14"/>
  <c r="J511" i="15"/>
  <c r="J1514" i="16"/>
  <c r="BE454" i="12"/>
  <c r="BC454" i="12"/>
  <c r="BF454" i="12" s="1"/>
  <c r="BE40" i="12"/>
  <c r="BC40" i="12"/>
  <c r="BE447" i="12"/>
  <c r="BC447" i="12"/>
  <c r="BF447" i="12" s="1"/>
  <c r="J975" i="16"/>
  <c r="J1023" i="15"/>
  <c r="J1062" i="15"/>
  <c r="J1284" i="15"/>
  <c r="J1459" i="15"/>
  <c r="J1571" i="15"/>
  <c r="BE16" i="12"/>
  <c r="BC16" i="12"/>
  <c r="BF16" i="12" s="1"/>
  <c r="J487" i="16"/>
  <c r="J978" i="16"/>
  <c r="J1109" i="16"/>
  <c r="BE448" i="12"/>
  <c r="BC448" i="12"/>
  <c r="BF448" i="12" s="1"/>
  <c r="J1001" i="16"/>
  <c r="BE446" i="12"/>
  <c r="BC446" i="12"/>
  <c r="BF446" i="12" s="1"/>
  <c r="BE368" i="12"/>
  <c r="BC368" i="12"/>
  <c r="BF368" i="12" s="1"/>
  <c r="J1180" i="14"/>
  <c r="J1281" i="14"/>
  <c r="J1357" i="14"/>
  <c r="J1406" i="14"/>
  <c r="J1456" i="14"/>
  <c r="J1480" i="14"/>
  <c r="J241" i="14"/>
  <c r="J325" i="14"/>
  <c r="J476" i="14"/>
  <c r="J94" i="15"/>
  <c r="J145" i="15"/>
  <c r="J170" i="15"/>
  <c r="J179" i="15"/>
  <c r="J196" i="15"/>
  <c r="J232" i="15"/>
  <c r="J281" i="15"/>
  <c r="J343" i="15"/>
  <c r="J368" i="15"/>
  <c r="J385" i="15"/>
  <c r="J411" i="15"/>
  <c r="J444" i="15"/>
  <c r="J462" i="15"/>
  <c r="J539" i="15"/>
  <c r="J547" i="15"/>
  <c r="J1391" i="15"/>
  <c r="J1408" i="15"/>
  <c r="J49" i="16"/>
  <c r="J95" i="16"/>
  <c r="J120" i="16"/>
  <c r="J146" i="16"/>
  <c r="J154" i="16"/>
  <c r="J180" i="16"/>
  <c r="J222" i="16"/>
  <c r="J230" i="16"/>
  <c r="J243" i="16"/>
  <c r="J258" i="16"/>
  <c r="J266" i="16"/>
  <c r="J282" i="16"/>
  <c r="J319" i="16"/>
  <c r="J336" i="16"/>
  <c r="J560" i="16"/>
  <c r="J578" i="16"/>
  <c r="J586" i="16"/>
  <c r="J594" i="16"/>
  <c r="J602" i="16"/>
  <c r="J610" i="16"/>
  <c r="J619" i="16"/>
  <c r="J661" i="16"/>
  <c r="J677" i="16"/>
  <c r="J693" i="16"/>
  <c r="J716" i="16"/>
  <c r="J724" i="16"/>
  <c r="J746" i="16"/>
  <c r="J759" i="16"/>
  <c r="J775" i="16"/>
  <c r="J865" i="16"/>
  <c r="J893" i="16"/>
  <c r="J903" i="16"/>
  <c r="J928" i="16"/>
  <c r="J945" i="16"/>
  <c r="BE485" i="12"/>
  <c r="BC485" i="12"/>
  <c r="BF485" i="12" s="1"/>
  <c r="BE475" i="12"/>
  <c r="BC475" i="12"/>
  <c r="J702" i="15"/>
  <c r="J724" i="15"/>
  <c r="J767" i="15"/>
  <c r="J796" i="15"/>
  <c r="J814" i="15"/>
  <c r="J838" i="15"/>
  <c r="J846" i="15"/>
  <c r="J864" i="15"/>
  <c r="J876" i="15"/>
  <c r="J909" i="15"/>
  <c r="J918" i="15"/>
  <c r="J935" i="15"/>
  <c r="J961" i="15"/>
  <c r="J969" i="15"/>
  <c r="J1011" i="15"/>
  <c r="J1024" i="15"/>
  <c r="J1047" i="15"/>
  <c r="J1055" i="15"/>
  <c r="J1092" i="15"/>
  <c r="J1117" i="15"/>
  <c r="J1134" i="15"/>
  <c r="J1150" i="15"/>
  <c r="J1159" i="15"/>
  <c r="J1176" i="15"/>
  <c r="J1184" i="15"/>
  <c r="J1201" i="15"/>
  <c r="J1218" i="15"/>
  <c r="J1269" i="15"/>
  <c r="J1460" i="15"/>
  <c r="J1477" i="15"/>
  <c r="J1486" i="15"/>
  <c r="J1500" i="15"/>
  <c r="J1508" i="15"/>
  <c r="J1543" i="15"/>
  <c r="J1572" i="15"/>
  <c r="J1580" i="15"/>
  <c r="BE27" i="12"/>
  <c r="BC27" i="12"/>
  <c r="BF27" i="12" s="1"/>
  <c r="J378" i="16"/>
  <c r="J403" i="16"/>
  <c r="J411" i="16"/>
  <c r="J428" i="16"/>
  <c r="J463" i="16"/>
  <c r="J479" i="16"/>
  <c r="J488" i="16"/>
  <c r="J504" i="16"/>
  <c r="J979" i="16"/>
  <c r="BE487" i="12"/>
  <c r="BC487" i="12"/>
  <c r="J737" i="14"/>
  <c r="J885" i="15"/>
  <c r="J893" i="15"/>
  <c r="J902" i="15"/>
  <c r="J910" i="15"/>
  <c r="J919" i="15"/>
  <c r="J928" i="15"/>
  <c r="J936" i="15"/>
  <c r="J945" i="15"/>
  <c r="J953" i="15"/>
  <c r="J970" i="15"/>
  <c r="J979" i="15"/>
  <c r="J987" i="15"/>
  <c r="J996" i="15"/>
  <c r="J1015" i="15"/>
  <c r="J1064" i="15"/>
  <c r="J1085" i="15"/>
  <c r="J1101" i="15"/>
  <c r="J1168" i="15"/>
  <c r="J1194" i="15"/>
  <c r="J1202" i="15"/>
  <c r="J1236" i="15"/>
  <c r="J1261" i="15"/>
  <c r="J1295" i="15"/>
  <c r="J1304" i="15"/>
  <c r="J1314" i="15"/>
  <c r="J1322" i="15"/>
  <c r="J1452" i="15"/>
  <c r="J1478" i="15"/>
  <c r="J1501" i="15"/>
  <c r="J1509" i="15"/>
  <c r="J1560" i="15"/>
  <c r="J1581" i="15"/>
  <c r="J1058" i="16"/>
  <c r="J1363" i="16"/>
  <c r="J1505" i="14"/>
  <c r="J49" i="14"/>
  <c r="J387" i="15"/>
  <c r="J429" i="15"/>
  <c r="J464" i="15"/>
  <c r="J481" i="15"/>
  <c r="J541" i="15"/>
  <c r="J1377" i="15"/>
  <c r="J1385" i="15"/>
  <c r="J1402" i="15"/>
  <c r="J1410" i="15"/>
  <c r="J43" i="16"/>
  <c r="J59" i="16"/>
  <c r="J224" i="16"/>
  <c r="J260" i="16"/>
  <c r="J293" i="16"/>
  <c r="J305" i="16"/>
  <c r="J330" i="16"/>
  <c r="J562" i="16"/>
  <c r="J572" i="16"/>
  <c r="J580" i="16"/>
  <c r="J588" i="16"/>
  <c r="J596" i="16"/>
  <c r="J604" i="16"/>
  <c r="J612" i="16"/>
  <c r="J629" i="16"/>
  <c r="J647" i="16"/>
  <c r="J671" i="16"/>
  <c r="J687" i="16"/>
  <c r="J695" i="16"/>
  <c r="J718" i="16"/>
  <c r="J769" i="16"/>
  <c r="J896" i="16"/>
  <c r="J922" i="16"/>
  <c r="J939" i="16"/>
  <c r="BE453" i="12"/>
  <c r="BC453" i="12"/>
  <c r="BE450" i="12"/>
  <c r="BC450" i="12"/>
  <c r="BF450" i="12" s="1"/>
  <c r="BE371" i="12"/>
  <c r="BC371" i="12"/>
  <c r="BF371" i="12" s="1"/>
  <c r="K42" i="19"/>
  <c r="K43" i="19" s="1"/>
  <c r="K44" i="19" s="1"/>
  <c r="J207" i="16"/>
  <c r="J1342" i="16"/>
  <c r="J1362" i="16"/>
  <c r="J1493" i="16"/>
  <c r="J901" i="16"/>
  <c r="J920" i="16"/>
  <c r="J933" i="16"/>
  <c r="G895" i="16"/>
  <c r="J895" i="16" s="1"/>
  <c r="J1326" i="16"/>
  <c r="J147" i="16"/>
  <c r="J829" i="16"/>
  <c r="J97" i="16"/>
  <c r="J172" i="16"/>
  <c r="J1180" i="16"/>
  <c r="J211" i="16"/>
  <c r="J297" i="16"/>
  <c r="J743" i="16"/>
  <c r="J890" i="16"/>
  <c r="J92" i="16"/>
  <c r="J413" i="16"/>
  <c r="J39" i="16"/>
  <c r="J45" i="16"/>
  <c r="J51" i="16"/>
  <c r="J57" i="16"/>
  <c r="J63" i="16"/>
  <c r="J69" i="16"/>
  <c r="J75" i="16"/>
  <c r="J83" i="16"/>
  <c r="J99" i="16"/>
  <c r="J174" i="16"/>
  <c r="J181" i="16"/>
  <c r="J187" i="16"/>
  <c r="J193" i="16"/>
  <c r="J376" i="16"/>
  <c r="J395" i="16"/>
  <c r="J414" i="16"/>
  <c r="J420" i="16"/>
  <c r="J426" i="16"/>
  <c r="J432" i="16"/>
  <c r="J445" i="16"/>
  <c r="J961" i="16"/>
  <c r="J968" i="16"/>
  <c r="J987" i="16"/>
  <c r="J994" i="16"/>
  <c r="J1000" i="16"/>
  <c r="J1060" i="16"/>
  <c r="J1066" i="16"/>
  <c r="J1072" i="16"/>
  <c r="J1079" i="16"/>
  <c r="J1089" i="16"/>
  <c r="J1114" i="16"/>
  <c r="J1156" i="16"/>
  <c r="J1163" i="16"/>
  <c r="J1175" i="16"/>
  <c r="J1194" i="16"/>
  <c r="J1201" i="16"/>
  <c r="J1213" i="16"/>
  <c r="J1232" i="16"/>
  <c r="J1258" i="16"/>
  <c r="J1264" i="16"/>
  <c r="J1302" i="16"/>
  <c r="J1310" i="16"/>
  <c r="J1317" i="16"/>
  <c r="J1360" i="16"/>
  <c r="J1366" i="16"/>
  <c r="J1429" i="16"/>
  <c r="J1447" i="16"/>
  <c r="J1459" i="16"/>
  <c r="J1471" i="16"/>
  <c r="J1490" i="16"/>
  <c r="J1508" i="16"/>
  <c r="J1549" i="16"/>
  <c r="J1555" i="16"/>
  <c r="J1572" i="16"/>
  <c r="J124" i="16"/>
  <c r="J150" i="16"/>
  <c r="J200" i="16"/>
  <c r="J206" i="16"/>
  <c r="J213" i="16"/>
  <c r="J219" i="16"/>
  <c r="J225" i="16"/>
  <c r="J234" i="16"/>
  <c r="J242" i="16"/>
  <c r="J248" i="16"/>
  <c r="J261" i="16"/>
  <c r="J273" i="16"/>
  <c r="J279" i="16"/>
  <c r="J352" i="16"/>
  <c r="J559" i="16"/>
  <c r="J579" i="16"/>
  <c r="J585" i="16"/>
  <c r="J597" i="16"/>
  <c r="J603" i="16"/>
  <c r="J628" i="16"/>
  <c r="J634" i="16"/>
  <c r="J648" i="16"/>
  <c r="J660" i="16"/>
  <c r="J666" i="16"/>
  <c r="J672" i="16"/>
  <c r="J678" i="16"/>
  <c r="J684" i="16"/>
  <c r="J703" i="16"/>
  <c r="J715" i="16"/>
  <c r="J721" i="16"/>
  <c r="J727" i="16"/>
  <c r="J745" i="16"/>
  <c r="J762" i="16"/>
  <c r="J768" i="16"/>
  <c r="J803" i="16"/>
  <c r="J820" i="16"/>
  <c r="J832" i="16"/>
  <c r="J838" i="16"/>
  <c r="J874" i="16"/>
  <c r="J880" i="16"/>
  <c r="J886" i="16"/>
  <c r="J892" i="16"/>
  <c r="J898" i="16"/>
  <c r="J905" i="16"/>
  <c r="J911" i="16"/>
  <c r="J918" i="16"/>
  <c r="J924" i="16"/>
  <c r="J931" i="16"/>
  <c r="J943" i="16"/>
  <c r="J1126" i="16"/>
  <c r="J1157" i="16"/>
  <c r="J1261" i="16"/>
  <c r="J40" i="16"/>
  <c r="J46" i="16"/>
  <c r="J52" i="16"/>
  <c r="J64" i="16"/>
  <c r="J78" i="16"/>
  <c r="J84" i="16"/>
  <c r="J94" i="16"/>
  <c r="J100" i="16"/>
  <c r="J106" i="16"/>
  <c r="J112" i="16"/>
  <c r="J119" i="16"/>
  <c r="J163" i="16"/>
  <c r="J175" i="16"/>
  <c r="J188" i="16"/>
  <c r="J377" i="16"/>
  <c r="J396" i="16"/>
  <c r="J402" i="16"/>
  <c r="J408" i="16"/>
  <c r="J421" i="16"/>
  <c r="J433" i="16"/>
  <c r="J446" i="16"/>
  <c r="J459" i="16"/>
  <c r="J478" i="16"/>
  <c r="J485" i="16"/>
  <c r="J497" i="16"/>
  <c r="J503" i="16"/>
  <c r="J509" i="16"/>
  <c r="J516" i="16"/>
  <c r="J523" i="16"/>
  <c r="J531" i="16"/>
  <c r="J739" i="16"/>
  <c r="J1024" i="16"/>
  <c r="J1067" i="16"/>
  <c r="J1073" i="16"/>
  <c r="J1090" i="16"/>
  <c r="J1102" i="16"/>
  <c r="J1108" i="16"/>
  <c r="J1115" i="16"/>
  <c r="J1183" i="16"/>
  <c r="J1202" i="16"/>
  <c r="J1221" i="16"/>
  <c r="J1227" i="16"/>
  <c r="J1253" i="16"/>
  <c r="J1330" i="16"/>
  <c r="J1347" i="16"/>
  <c r="J1355" i="16"/>
  <c r="J1361" i="16"/>
  <c r="J1367" i="16"/>
  <c r="J1373" i="16"/>
  <c r="J1503" i="16"/>
  <c r="J1515" i="16"/>
  <c r="J1544" i="16"/>
  <c r="J1550" i="16"/>
  <c r="J1556" i="16"/>
  <c r="J1573" i="16"/>
  <c r="J1579" i="16"/>
  <c r="J1585" i="16"/>
  <c r="J825" i="16"/>
  <c r="J41" i="16"/>
  <c r="J622" i="16"/>
  <c r="J774" i="16"/>
  <c r="J797" i="16"/>
  <c r="J1520" i="16"/>
  <c r="J1586" i="16"/>
  <c r="J549" i="16"/>
  <c r="J864" i="16"/>
  <c r="J685" i="16"/>
  <c r="J359" i="16"/>
  <c r="J1445" i="16"/>
  <c r="J335" i="16"/>
  <c r="J1120" i="16"/>
  <c r="J203" i="16"/>
  <c r="J1219" i="16"/>
  <c r="J1289" i="16"/>
  <c r="J110" i="16"/>
  <c r="J117" i="16"/>
  <c r="J204" i="16"/>
  <c r="J217" i="16"/>
  <c r="J229" i="16"/>
  <c r="J240" i="16"/>
  <c r="J246" i="16"/>
  <c r="J1025" i="16"/>
  <c r="J1031" i="16"/>
  <c r="J1050" i="16"/>
  <c r="J1056" i="16"/>
  <c r="J1062" i="16"/>
  <c r="J1074" i="16"/>
  <c r="J1082" i="16"/>
  <c r="J1133" i="16"/>
  <c r="J1140" i="16"/>
  <c r="J1164" i="16"/>
  <c r="J1170" i="16"/>
  <c r="J1176" i="16"/>
  <c r="J70" i="16"/>
  <c r="J844" i="16"/>
  <c r="J168" i="16"/>
  <c r="J212" i="16"/>
  <c r="J914" i="16"/>
  <c r="J927" i="16"/>
  <c r="J958" i="16"/>
  <c r="J965" i="16"/>
  <c r="J971" i="16"/>
  <c r="J977" i="16"/>
  <c r="J984" i="16"/>
  <c r="J990" i="16"/>
  <c r="J997" i="16"/>
  <c r="J1009" i="16"/>
  <c r="J1015" i="16"/>
  <c r="J1026" i="16"/>
  <c r="J1032" i="16"/>
  <c r="J1045" i="16"/>
  <c r="J1051" i="16"/>
  <c r="J656" i="16"/>
  <c r="J1506" i="16"/>
  <c r="J1581" i="16"/>
  <c r="J747" i="16"/>
  <c r="J821" i="16"/>
  <c r="J1092" i="16"/>
  <c r="J1247" i="16"/>
  <c r="J1265" i="16"/>
  <c r="J1489" i="16"/>
  <c r="J157" i="16"/>
  <c r="J182" i="16"/>
  <c r="J443" i="16"/>
  <c r="J741" i="16"/>
  <c r="J793" i="16"/>
  <c r="J1372" i="16"/>
  <c r="J1501" i="16"/>
  <c r="J115" i="16"/>
  <c r="J126" i="16"/>
  <c r="J292" i="16"/>
  <c r="J344" i="16"/>
  <c r="J425" i="16"/>
  <c r="J431" i="16"/>
  <c r="J565" i="16"/>
  <c r="J571" i="16"/>
  <c r="J735" i="16"/>
  <c r="J834" i="16"/>
  <c r="J840" i="16"/>
  <c r="J1483" i="16"/>
  <c r="J1590" i="16"/>
  <c r="J455" i="16"/>
  <c r="J799" i="16"/>
  <c r="J1084" i="16"/>
  <c r="J1222" i="16"/>
  <c r="J32" i="16"/>
  <c r="J61" i="16"/>
  <c r="J73" i="16"/>
  <c r="J81" i="16"/>
  <c r="J91" i="16"/>
  <c r="J103" i="16"/>
  <c r="J127" i="16"/>
  <c r="J134" i="16"/>
  <c r="J140" i="16"/>
  <c r="J152" i="16"/>
  <c r="J171" i="16"/>
  <c r="J189" i="16"/>
  <c r="J196" i="16"/>
  <c r="J214" i="16"/>
  <c r="J235" i="16"/>
  <c r="J308" i="16"/>
  <c r="J320" i="16"/>
  <c r="J327" i="16"/>
  <c r="J387" i="16"/>
  <c r="J464" i="16"/>
  <c r="J501" i="16"/>
  <c r="J507" i="16"/>
  <c r="J514" i="16"/>
  <c r="J520" i="16"/>
  <c r="J547" i="16"/>
  <c r="J640" i="16"/>
  <c r="J760" i="16"/>
  <c r="J766" i="16"/>
  <c r="J772" i="16"/>
  <c r="J778" i="16"/>
  <c r="J823" i="16"/>
  <c r="J853" i="16"/>
  <c r="J859" i="16"/>
  <c r="J867" i="16"/>
  <c r="J877" i="16"/>
  <c r="J883" i="16"/>
  <c r="J889" i="16"/>
  <c r="J907" i="16"/>
  <c r="J912" i="16"/>
  <c r="J919" i="16"/>
  <c r="J932" i="16"/>
  <c r="J937" i="16"/>
  <c r="J956" i="16"/>
  <c r="J962" i="16"/>
  <c r="J969" i="16"/>
  <c r="J982" i="16"/>
  <c r="J988" i="16"/>
  <c r="J995" i="16"/>
  <c r="J1054" i="16"/>
  <c r="J1071" i="16"/>
  <c r="J1137" i="16"/>
  <c r="J1173" i="16"/>
  <c r="J1268" i="16"/>
  <c r="J1356" i="16"/>
  <c r="J1379" i="16"/>
  <c r="J1385" i="16"/>
  <c r="J1391" i="16"/>
  <c r="J1397" i="16"/>
  <c r="J1404" i="16"/>
  <c r="J1410" i="16"/>
  <c r="J1416" i="16"/>
  <c r="J1424" i="16"/>
  <c r="J1430" i="16"/>
  <c r="J1436" i="16"/>
  <c r="J1442" i="16"/>
  <c r="J1460" i="16"/>
  <c r="J1472" i="16"/>
  <c r="J1478" i="16"/>
  <c r="J283" i="16"/>
  <c r="J1116" i="16"/>
  <c r="J101" i="16"/>
  <c r="J132" i="16"/>
  <c r="J62" i="16"/>
  <c r="J68" i="16"/>
  <c r="J74" i="16"/>
  <c r="J98" i="16"/>
  <c r="J104" i="16"/>
  <c r="J128" i="16"/>
  <c r="J166" i="16"/>
  <c r="J197" i="16"/>
  <c r="J215" i="16"/>
  <c r="J221" i="16"/>
  <c r="J227" i="16"/>
  <c r="J236" i="16"/>
  <c r="J286" i="16"/>
  <c r="J328" i="16"/>
  <c r="J346" i="16"/>
  <c r="J369" i="16"/>
  <c r="J458" i="16"/>
  <c r="J484" i="16"/>
  <c r="J496" i="16"/>
  <c r="J522" i="16"/>
  <c r="J530" i="16"/>
  <c r="J536" i="16"/>
  <c r="J761" i="16"/>
  <c r="J767" i="16"/>
  <c r="J779" i="16"/>
  <c r="J824" i="16"/>
  <c r="J830" i="16"/>
  <c r="J836" i="16"/>
  <c r="J842" i="16"/>
  <c r="J848" i="16"/>
  <c r="J868" i="16"/>
  <c r="J878" i="16"/>
  <c r="J884" i="16"/>
  <c r="J902" i="16"/>
  <c r="J908" i="16"/>
  <c r="J913" i="16"/>
  <c r="J951" i="16"/>
  <c r="J957" i="16"/>
  <c r="J970" i="16"/>
  <c r="J976" i="16"/>
  <c r="J983" i="16"/>
  <c r="J989" i="16"/>
  <c r="J996" i="16"/>
  <c r="J1030" i="16"/>
  <c r="J1043" i="16"/>
  <c r="J1055" i="16"/>
  <c r="J1107" i="16"/>
  <c r="J1138" i="16"/>
  <c r="J1144" i="16"/>
  <c r="J1150" i="16"/>
  <c r="J1243" i="16"/>
  <c r="J1281" i="16"/>
  <c r="J1300" i="16"/>
  <c r="J1307" i="16"/>
  <c r="J1321" i="16"/>
  <c r="J1343" i="16"/>
  <c r="J1357" i="16"/>
  <c r="J1386" i="16"/>
  <c r="J1392" i="16"/>
  <c r="J1398" i="16"/>
  <c r="J1405" i="16"/>
  <c r="J1411" i="16"/>
  <c r="J1417" i="16"/>
  <c r="J1425" i="16"/>
  <c r="J1449" i="16"/>
  <c r="J1455" i="16"/>
  <c r="J1467" i="16"/>
  <c r="J1479" i="16"/>
  <c r="J1486" i="16"/>
  <c r="J1509" i="16"/>
  <c r="J1533" i="16"/>
  <c r="J56" i="16"/>
  <c r="J284" i="16"/>
  <c r="J540" i="16"/>
  <c r="J806" i="16"/>
  <c r="J177" i="16"/>
  <c r="J274" i="16"/>
  <c r="J111" i="16"/>
  <c r="J142" i="16"/>
  <c r="G552" i="16"/>
  <c r="I731" i="16"/>
  <c r="I552" i="16"/>
  <c r="J65" i="16"/>
  <c r="J137" i="16"/>
  <c r="J245" i="16"/>
  <c r="J472" i="16"/>
  <c r="J1210" i="16"/>
  <c r="J122" i="16"/>
  <c r="J291" i="16"/>
  <c r="J1327" i="16"/>
  <c r="J93" i="16"/>
  <c r="J173" i="16"/>
  <c r="J199" i="16"/>
  <c r="J275" i="16"/>
  <c r="J298" i="16"/>
  <c r="J118" i="16"/>
  <c r="J789" i="16"/>
  <c r="J1049" i="16"/>
  <c r="J1112" i="16"/>
  <c r="I1593" i="16"/>
  <c r="J194" i="16"/>
  <c r="J542" i="16"/>
  <c r="J139" i="16"/>
  <c r="J265" i="16"/>
  <c r="J1081" i="16"/>
  <c r="J303" i="16"/>
  <c r="J379" i="16"/>
  <c r="J415" i="16"/>
  <c r="J573" i="16"/>
  <c r="J105" i="16"/>
  <c r="J340" i="16"/>
  <c r="J1315" i="16"/>
  <c r="J148" i="16"/>
  <c r="I1337" i="16"/>
  <c r="J704" i="16"/>
  <c r="J817" i="16"/>
  <c r="J1088" i="16"/>
  <c r="J143" i="16"/>
  <c r="J795" i="16"/>
  <c r="J1158" i="16"/>
  <c r="J1200" i="16"/>
  <c r="J33" i="16"/>
  <c r="J169" i="16"/>
  <c r="J450" i="16"/>
  <c r="J717" i="16"/>
  <c r="J773" i="16"/>
  <c r="J1003" i="16"/>
  <c r="G1337" i="16"/>
  <c r="J89" i="16"/>
  <c r="J113" i="16"/>
  <c r="J729" i="16"/>
  <c r="J1582" i="16"/>
  <c r="J58" i="16"/>
  <c r="J165" i="16"/>
  <c r="J190" i="16"/>
  <c r="J510" i="16"/>
  <c r="J599" i="16"/>
  <c r="J699" i="16"/>
  <c r="J135" i="16"/>
  <c r="J216" i="16"/>
  <c r="J186" i="16"/>
  <c r="J1358" i="16"/>
  <c r="J50" i="16"/>
  <c r="J55" i="16"/>
  <c r="J82" i="16"/>
  <c r="J116" i="16"/>
  <c r="J131" i="16"/>
  <c r="J141" i="16"/>
  <c r="J156" i="16"/>
  <c r="J239" i="16"/>
  <c r="J244" i="16"/>
  <c r="J296" i="16"/>
  <c r="J329" i="16"/>
  <c r="J341" i="16"/>
  <c r="J374" i="16"/>
  <c r="J533" i="16"/>
  <c r="J539" i="16"/>
  <c r="J545" i="16"/>
  <c r="J770" i="16"/>
  <c r="J776" i="16"/>
  <c r="J805" i="16"/>
  <c r="J831" i="16"/>
  <c r="J841" i="16"/>
  <c r="J858" i="16"/>
  <c r="J887" i="16"/>
  <c r="J955" i="16"/>
  <c r="J1286" i="16"/>
  <c r="J1292" i="16"/>
  <c r="J1299" i="16"/>
  <c r="J1305" i="16"/>
  <c r="J1331" i="16"/>
  <c r="J1353" i="16"/>
  <c r="J1359" i="16"/>
  <c r="J1381" i="16"/>
  <c r="J1387" i="16"/>
  <c r="J1393" i="16"/>
  <c r="J1400" i="16"/>
  <c r="J1418" i="16"/>
  <c r="J1431" i="16"/>
  <c r="J1437" i="16"/>
  <c r="J1443" i="16"/>
  <c r="J1507" i="16"/>
  <c r="J1578" i="16"/>
  <c r="J167" i="16"/>
  <c r="J192" i="16"/>
  <c r="J223" i="16"/>
  <c r="J262" i="16"/>
  <c r="J289" i="16"/>
  <c r="J311" i="16"/>
  <c r="J317" i="16"/>
  <c r="J323" i="16"/>
  <c r="J347" i="16"/>
  <c r="J353" i="16"/>
  <c r="J519" i="16"/>
  <c r="J645" i="16"/>
  <c r="J679" i="16"/>
  <c r="J696" i="16"/>
  <c r="J726" i="16"/>
  <c r="J787" i="16"/>
  <c r="J826" i="16"/>
  <c r="J847" i="16"/>
  <c r="J866" i="16"/>
  <c r="J876" i="16"/>
  <c r="J882" i="16"/>
  <c r="J921" i="16"/>
  <c r="J944" i="16"/>
  <c r="J1132" i="16"/>
  <c r="J1139" i="16"/>
  <c r="J1151" i="16"/>
  <c r="J1234" i="16"/>
  <c r="J1240" i="16"/>
  <c r="J1252" i="16"/>
  <c r="J1269" i="16"/>
  <c r="J1370" i="16"/>
  <c r="J1492" i="16"/>
  <c r="J1513" i="16"/>
  <c r="J1195" i="16"/>
  <c r="J1591" i="16"/>
  <c r="J205" i="16"/>
  <c r="J226" i="16"/>
  <c r="J247" i="16"/>
  <c r="J299" i="16"/>
  <c r="J307" i="16"/>
  <c r="J332" i="16"/>
  <c r="J406" i="16"/>
  <c r="J437" i="16"/>
  <c r="J467" i="16"/>
  <c r="J473" i="16"/>
  <c r="J529" i="16"/>
  <c r="J535" i="16"/>
  <c r="J541" i="16"/>
  <c r="J557" i="16"/>
  <c r="J570" i="16"/>
  <c r="J590" i="16"/>
  <c r="J607" i="16"/>
  <c r="J613" i="16"/>
  <c r="J620" i="16"/>
  <c r="J631" i="16"/>
  <c r="J639" i="16"/>
  <c r="J644" i="16"/>
  <c r="J748" i="16"/>
  <c r="J764" i="16"/>
  <c r="J792" i="16"/>
  <c r="J798" i="16"/>
  <c r="J835" i="16"/>
  <c r="J850" i="16"/>
  <c r="J856" i="16"/>
  <c r="J879" i="16"/>
  <c r="J885" i="16"/>
  <c r="J935" i="16"/>
  <c r="J973" i="16"/>
  <c r="J1006" i="16"/>
  <c r="J1012" i="16"/>
  <c r="J1028" i="16"/>
  <c r="J1063" i="16"/>
  <c r="J1296" i="16"/>
  <c r="J1303" i="16"/>
  <c r="J1311" i="16"/>
  <c r="J1318" i="16"/>
  <c r="J1324" i="16"/>
  <c r="J1335" i="16"/>
  <c r="I1496" i="16"/>
  <c r="J1378" i="16"/>
  <c r="J1384" i="16"/>
  <c r="J1390" i="16"/>
  <c r="J1396" i="16"/>
  <c r="J1403" i="16"/>
  <c r="J1409" i="16"/>
  <c r="J1415" i="16"/>
  <c r="J1423" i="16"/>
  <c r="J1428" i="16"/>
  <c r="J1434" i="16"/>
  <c r="J1446" i="16"/>
  <c r="J1463" i="16"/>
  <c r="J1487" i="16"/>
  <c r="J1546" i="16"/>
  <c r="J1552" i="16"/>
  <c r="J1558" i="16"/>
  <c r="J1564" i="16"/>
  <c r="J1574" i="16"/>
  <c r="J1580" i="16"/>
  <c r="J348" i="16"/>
  <c r="J354" i="16"/>
  <c r="J365" i="16"/>
  <c r="J410" i="16"/>
  <c r="J417" i="16"/>
  <c r="J429" i="16"/>
  <c r="J447" i="16"/>
  <c r="J476" i="16"/>
  <c r="J499" i="16"/>
  <c r="J511" i="16"/>
  <c r="J566" i="16"/>
  <c r="J608" i="16"/>
  <c r="J615" i="16"/>
  <c r="J621" i="16"/>
  <c r="J632" i="16"/>
  <c r="J689" i="16"/>
  <c r="J701" i="16"/>
  <c r="J708" i="16"/>
  <c r="J719" i="16"/>
  <c r="J730" i="16"/>
  <c r="J790" i="16"/>
  <c r="J796" i="16"/>
  <c r="J801" i="16"/>
  <c r="J833" i="16"/>
  <c r="J843" i="16"/>
  <c r="J854" i="16"/>
  <c r="J860" i="16"/>
  <c r="J925" i="16"/>
  <c r="J952" i="16"/>
  <c r="J974" i="16"/>
  <c r="J1007" i="16"/>
  <c r="J1013" i="16"/>
  <c r="J1041" i="16"/>
  <c r="J1064" i="16"/>
  <c r="J1076" i="16"/>
  <c r="J1083" i="16"/>
  <c r="J1097" i="16"/>
  <c r="J1125" i="16"/>
  <c r="J1143" i="16"/>
  <c r="J1172" i="16"/>
  <c r="J1178" i="16"/>
  <c r="J1196" i="16"/>
  <c r="J1214" i="16"/>
  <c r="J1249" i="16"/>
  <c r="J1260" i="16"/>
  <c r="J1277" i="16"/>
  <c r="J1350" i="16"/>
  <c r="J1371" i="16"/>
  <c r="J1382" i="16"/>
  <c r="J1388" i="16"/>
  <c r="J1394" i="16"/>
  <c r="J1401" i="16"/>
  <c r="J1407" i="16"/>
  <c r="J1413" i="16"/>
  <c r="J1419" i="16"/>
  <c r="J1432" i="16"/>
  <c r="J1438" i="16"/>
  <c r="J1444" i="16"/>
  <c r="J1500" i="16"/>
  <c r="J1510" i="16"/>
  <c r="J1531" i="16"/>
  <c r="J1547" i="16"/>
  <c r="J1553" i="16"/>
  <c r="J1559" i="16"/>
  <c r="J355" i="16"/>
  <c r="J388" i="16"/>
  <c r="J418" i="16"/>
  <c r="J465" i="16"/>
  <c r="J483" i="16"/>
  <c r="J500" i="16"/>
  <c r="J506" i="16"/>
  <c r="J512" i="16"/>
  <c r="J532" i="16"/>
  <c r="J538" i="16"/>
  <c r="I711" i="16"/>
  <c r="J582" i="16"/>
  <c r="J587" i="16"/>
  <c r="J609" i="16"/>
  <c r="J616" i="16"/>
  <c r="J627" i="16"/>
  <c r="J633" i="16"/>
  <c r="J646" i="16"/>
  <c r="J657" i="16"/>
  <c r="J690" i="16"/>
  <c r="J702" i="16"/>
  <c r="J714" i="16"/>
  <c r="J720" i="16"/>
  <c r="J725" i="16"/>
  <c r="J785" i="16"/>
  <c r="J791" i="16"/>
  <c r="J839" i="16"/>
  <c r="J849" i="16"/>
  <c r="J863" i="16"/>
  <c r="J926" i="16"/>
  <c r="J948" i="16"/>
  <c r="J964" i="16"/>
  <c r="J981" i="16"/>
  <c r="J1002" i="16"/>
  <c r="J1014" i="16"/>
  <c r="J1042" i="16"/>
  <c r="J1059" i="16"/>
  <c r="J1104" i="16"/>
  <c r="J1162" i="16"/>
  <c r="J1198" i="16"/>
  <c r="J1244" i="16"/>
  <c r="J1250" i="16"/>
  <c r="J1272" i="16"/>
  <c r="J1278" i="16"/>
  <c r="J1284" i="16"/>
  <c r="J1295" i="16"/>
  <c r="J1323" i="16"/>
  <c r="J1329" i="16"/>
  <c r="J1344" i="16"/>
  <c r="J1351" i="16"/>
  <c r="J1377" i="16"/>
  <c r="J1383" i="16"/>
  <c r="J1402" i="16"/>
  <c r="J1408" i="16"/>
  <c r="J1414" i="16"/>
  <c r="J1433" i="16"/>
  <c r="J1526" i="16"/>
  <c r="J1532" i="16"/>
  <c r="J1548" i="16"/>
  <c r="J1554" i="16"/>
  <c r="J1560" i="16"/>
  <c r="J1571" i="16"/>
  <c r="J1587" i="16"/>
  <c r="G1034" i="16"/>
  <c r="G1496" i="16"/>
  <c r="J1341" i="16"/>
  <c r="J855" i="16"/>
  <c r="J1046" i="16"/>
  <c r="J1257" i="16"/>
  <c r="J1389" i="16"/>
  <c r="J1406" i="16"/>
  <c r="I1034" i="16"/>
  <c r="J1021" i="16"/>
  <c r="J1230" i="16"/>
  <c r="J1273" i="16"/>
  <c r="J1294" i="16"/>
  <c r="J1314" i="16"/>
  <c r="J1395" i="16"/>
  <c r="J1412" i="16"/>
  <c r="J1464" i="16"/>
  <c r="G1566" i="16"/>
  <c r="J869" i="16"/>
  <c r="J1101" i="16"/>
  <c r="J1499" i="16"/>
  <c r="G1516" i="16"/>
  <c r="G1593" i="16"/>
  <c r="I1566" i="16"/>
  <c r="J1570" i="16"/>
  <c r="J857" i="16"/>
  <c r="J1008" i="16"/>
  <c r="J1068" i="16"/>
  <c r="J1096" i="16"/>
  <c r="J1131" i="16"/>
  <c r="J1169" i="16"/>
  <c r="J1301" i="16"/>
  <c r="J1320" i="16"/>
  <c r="I1516" i="16"/>
  <c r="J1563" i="16"/>
  <c r="G731" i="16"/>
  <c r="J257" i="16"/>
  <c r="G808" i="16"/>
  <c r="I808" i="16"/>
  <c r="J371" i="16"/>
  <c r="J591" i="16"/>
  <c r="J744" i="16"/>
  <c r="G249" i="16"/>
  <c r="J567" i="16"/>
  <c r="I781" i="16"/>
  <c r="G781" i="16"/>
  <c r="G711" i="16"/>
  <c r="I249" i="16"/>
  <c r="J556" i="16"/>
  <c r="J480" i="16"/>
  <c r="J1498" i="15"/>
  <c r="J1504" i="15"/>
  <c r="J1510" i="15"/>
  <c r="J1528" i="15"/>
  <c r="J1545" i="15"/>
  <c r="J1551" i="15"/>
  <c r="J1557" i="15"/>
  <c r="J1009" i="15"/>
  <c r="J980" i="15"/>
  <c r="J975" i="15"/>
  <c r="J988" i="15"/>
  <c r="J995" i="15"/>
  <c r="J1007" i="15"/>
  <c r="J1104" i="15"/>
  <c r="J1100" i="15"/>
  <c r="J1210" i="15"/>
  <c r="J1197" i="15"/>
  <c r="J1209" i="15"/>
  <c r="J1357" i="15"/>
  <c r="J1363" i="15"/>
  <c r="J1375" i="15"/>
  <c r="J1387" i="15"/>
  <c r="J1393" i="15"/>
  <c r="J1400" i="15"/>
  <c r="J1522" i="15"/>
  <c r="J1005" i="15"/>
  <c r="J1331" i="15"/>
  <c r="J968" i="15"/>
  <c r="J999" i="15"/>
  <c r="J1098" i="15"/>
  <c r="J1313" i="15"/>
  <c r="J1093" i="15"/>
  <c r="J1553" i="15"/>
  <c r="J1293" i="15"/>
  <c r="J1343" i="15"/>
  <c r="J931" i="15"/>
  <c r="J1088" i="15"/>
  <c r="J1315" i="15"/>
  <c r="J1327" i="15"/>
  <c r="J1542" i="15"/>
  <c r="J1448" i="15"/>
  <c r="J1310" i="15"/>
  <c r="J1584" i="15"/>
  <c r="J901" i="15"/>
  <c r="J907" i="15"/>
  <c r="J914" i="15"/>
  <c r="J920" i="15"/>
  <c r="J927" i="15"/>
  <c r="J933" i="15"/>
  <c r="J939" i="15"/>
  <c r="J946" i="15"/>
  <c r="J952" i="15"/>
  <c r="J965" i="15"/>
  <c r="J971" i="15"/>
  <c r="J978" i="15"/>
  <c r="J984" i="15"/>
  <c r="J991" i="15"/>
  <c r="J997" i="15"/>
  <c r="J1050" i="15"/>
  <c r="J1067" i="15"/>
  <c r="J1074" i="15"/>
  <c r="J1214" i="15"/>
  <c r="J1296" i="15"/>
  <c r="J1311" i="15"/>
  <c r="J1323" i="15"/>
  <c r="J1359" i="15"/>
  <c r="J1381" i="15"/>
  <c r="J1412" i="15"/>
  <c r="J1420" i="15"/>
  <c r="J1426" i="15"/>
  <c r="J1432" i="15"/>
  <c r="J1521" i="15"/>
  <c r="J1567" i="15"/>
  <c r="J1586" i="15"/>
  <c r="J841" i="15"/>
  <c r="J861" i="15"/>
  <c r="J883" i="15"/>
  <c r="J1253" i="15"/>
  <c r="J1365" i="15"/>
  <c r="J836" i="15"/>
  <c r="J854" i="15"/>
  <c r="J872" i="15"/>
  <c r="J884" i="15"/>
  <c r="J890" i="15"/>
  <c r="J897" i="15"/>
  <c r="J1026" i="15"/>
  <c r="J1063" i="15"/>
  <c r="J1122" i="15"/>
  <c r="J1135" i="15"/>
  <c r="J1153" i="15"/>
  <c r="J1160" i="15"/>
  <c r="J1172" i="15"/>
  <c r="J1179" i="15"/>
  <c r="J1191" i="15"/>
  <c r="J1198" i="15"/>
  <c r="J1241" i="15"/>
  <c r="J1248" i="15"/>
  <c r="J1254" i="15"/>
  <c r="J1260" i="15"/>
  <c r="J1273" i="15"/>
  <c r="J1285" i="15"/>
  <c r="J1291" i="15"/>
  <c r="J1341" i="15"/>
  <c r="J1355" i="15"/>
  <c r="J1366" i="15"/>
  <c r="J1372" i="15"/>
  <c r="J1383" i="15"/>
  <c r="J1389" i="15"/>
  <c r="J1396" i="15"/>
  <c r="J1439" i="15"/>
  <c r="J1445" i="15"/>
  <c r="J1451" i="15"/>
  <c r="J1480" i="15"/>
  <c r="J1488" i="15"/>
  <c r="J1499" i="15"/>
  <c r="J1505" i="15"/>
  <c r="J1511" i="15"/>
  <c r="J1529" i="15"/>
  <c r="J981" i="15"/>
  <c r="J1084" i="15"/>
  <c r="I1333" i="15"/>
  <c r="J1303" i="15"/>
  <c r="J1027" i="15"/>
  <c r="J1052" i="15"/>
  <c r="J994" i="15"/>
  <c r="J956" i="15"/>
  <c r="J982" i="15"/>
  <c r="J913" i="15"/>
  <c r="J938" i="15"/>
  <c r="J1106" i="15"/>
  <c r="J1544" i="15"/>
  <c r="J964" i="15"/>
  <c r="J1550" i="15"/>
  <c r="J842" i="15"/>
  <c r="J862" i="15"/>
  <c r="J878" i="15"/>
  <c r="J896" i="15"/>
  <c r="J825" i="15"/>
  <c r="J908" i="15"/>
  <c r="J921" i="15"/>
  <c r="J855" i="15"/>
  <c r="J947" i="15"/>
  <c r="J1425" i="15"/>
  <c r="J1244" i="15"/>
  <c r="J1476" i="15"/>
  <c r="J1471" i="15"/>
  <c r="J837" i="15"/>
  <c r="J879" i="15"/>
  <c r="J934" i="15"/>
  <c r="J1158" i="15"/>
  <c r="J1177" i="15"/>
  <c r="J960" i="15"/>
  <c r="J1128" i="15"/>
  <c r="J1349" i="15"/>
  <c r="J856" i="15"/>
  <c r="J891" i="15"/>
  <c r="J1165" i="15"/>
  <c r="J1178" i="15"/>
  <c r="J1361" i="15"/>
  <c r="J1382" i="15"/>
  <c r="J1428" i="15"/>
  <c r="J1485" i="15"/>
  <c r="J1503" i="15"/>
  <c r="J1526" i="15"/>
  <c r="J821" i="15"/>
  <c r="J886" i="15"/>
  <c r="J1111" i="15"/>
  <c r="J1147" i="15"/>
  <c r="J1309" i="15"/>
  <c r="J1320" i="15"/>
  <c r="J816" i="15"/>
  <c r="J845" i="15"/>
  <c r="J1020" i="15"/>
  <c r="J1039" i="15"/>
  <c r="J1045" i="15"/>
  <c r="J1073" i="15"/>
  <c r="J1080" i="15"/>
  <c r="J1112" i="15"/>
  <c r="J1124" i="15"/>
  <c r="J1136" i="15"/>
  <c r="J1166" i="15"/>
  <c r="J1301" i="15"/>
  <c r="J1321" i="15"/>
  <c r="J1351" i="15"/>
  <c r="J1411" i="15"/>
  <c r="J1429" i="15"/>
  <c r="J1548" i="15"/>
  <c r="J1559" i="15"/>
  <c r="J1570" i="15"/>
  <c r="J1576" i="15"/>
  <c r="J1125" i="15"/>
  <c r="J1226" i="15"/>
  <c r="J1245" i="15"/>
  <c r="J1263" i="15"/>
  <c r="J1440" i="15"/>
  <c r="J1540" i="15"/>
  <c r="J822" i="15"/>
  <c r="J851" i="15"/>
  <c r="J865" i="15"/>
  <c r="J875" i="15"/>
  <c r="J904" i="15"/>
  <c r="J948" i="15"/>
  <c r="J1339" i="15"/>
  <c r="J892" i="15"/>
  <c r="J917" i="15"/>
  <c r="J985" i="15"/>
  <c r="J1008" i="15"/>
  <c r="J1016" i="15"/>
  <c r="J1054" i="15"/>
  <c r="J1149" i="15"/>
  <c r="J1227" i="15"/>
  <c r="J1287" i="15"/>
  <c r="J1353" i="15"/>
  <c r="J1546" i="15"/>
  <c r="J603" i="15"/>
  <c r="J609" i="15"/>
  <c r="J622" i="15"/>
  <c r="J636" i="15"/>
  <c r="J696" i="15"/>
  <c r="J829" i="15"/>
  <c r="J835" i="15"/>
  <c r="J852" i="15"/>
  <c r="J870" i="15"/>
  <c r="J930" i="15"/>
  <c r="J942" i="15"/>
  <c r="J962" i="15"/>
  <c r="J986" i="15"/>
  <c r="J1003" i="15"/>
  <c r="J1043" i="15"/>
  <c r="J1060" i="15"/>
  <c r="J1174" i="15"/>
  <c r="J1192" i="15"/>
  <c r="J1215" i="15"/>
  <c r="J1330" i="15"/>
  <c r="J1354" i="15"/>
  <c r="J1415" i="15"/>
  <c r="J1437" i="15"/>
  <c r="J1453" i="15"/>
  <c r="J1547" i="15"/>
  <c r="J1552" i="15"/>
  <c r="J1298" i="15"/>
  <c r="J1317" i="15"/>
  <c r="J1369" i="15"/>
  <c r="J1556" i="15"/>
  <c r="J824" i="15"/>
  <c r="J830" i="15"/>
  <c r="J847" i="15"/>
  <c r="J853" i="15"/>
  <c r="J871" i="15"/>
  <c r="J937" i="15"/>
  <c r="J944" i="15"/>
  <c r="J950" i="15"/>
  <c r="J955" i="15"/>
  <c r="J974" i="15"/>
  <c r="J1004" i="15"/>
  <c r="J1025" i="15"/>
  <c r="J1072" i="15"/>
  <c r="J1079" i="15"/>
  <c r="J1157" i="15"/>
  <c r="J1169" i="15"/>
  <c r="J1199" i="15"/>
  <c r="J1217" i="15"/>
  <c r="J1223" i="15"/>
  <c r="J1277" i="15"/>
  <c r="J1307" i="15"/>
  <c r="J1319" i="15"/>
  <c r="J1360" i="15"/>
  <c r="J1433" i="15"/>
  <c r="J1464" i="15"/>
  <c r="J1470" i="15"/>
  <c r="J1482" i="15"/>
  <c r="J1573" i="15"/>
  <c r="J1579" i="15"/>
  <c r="I1562" i="15"/>
  <c r="G1589" i="15"/>
  <c r="J912" i="15"/>
  <c r="J1105" i="15"/>
  <c r="J1316" i="15"/>
  <c r="J1495" i="15"/>
  <c r="G1512" i="15"/>
  <c r="I1030" i="15"/>
  <c r="J1568" i="15"/>
  <c r="J1206" i="15"/>
  <c r="J839" i="15"/>
  <c r="J967" i="15"/>
  <c r="J1278" i="15"/>
  <c r="J1337" i="15"/>
  <c r="G1492" i="15"/>
  <c r="J55" i="15"/>
  <c r="J67" i="15"/>
  <c r="J75" i="15"/>
  <c r="J81" i="15"/>
  <c r="J161" i="15"/>
  <c r="J167" i="15"/>
  <c r="J180" i="15"/>
  <c r="J199" i="15"/>
  <c r="J212" i="15"/>
  <c r="J218" i="15"/>
  <c r="J344" i="15"/>
  <c r="J351" i="15"/>
  <c r="J376" i="15"/>
  <c r="J388" i="15"/>
  <c r="J395" i="15"/>
  <c r="J407" i="15"/>
  <c r="J426" i="15"/>
  <c r="J433" i="15"/>
  <c r="J439" i="15"/>
  <c r="J446" i="15"/>
  <c r="J958" i="15"/>
  <c r="J993" i="15"/>
  <c r="G1333" i="15"/>
  <c r="J1109" i="15"/>
  <c r="J1121" i="15"/>
  <c r="J1442" i="15"/>
  <c r="I1492" i="15"/>
  <c r="G1030" i="15"/>
  <c r="J1297" i="15"/>
  <c r="J1367" i="15"/>
  <c r="I1512" i="15"/>
  <c r="J32" i="15"/>
  <c r="J38" i="15"/>
  <c r="J50" i="15"/>
  <c r="J76" i="15"/>
  <c r="J92" i="15"/>
  <c r="J110" i="15"/>
  <c r="J117" i="15"/>
  <c r="J130" i="15"/>
  <c r="J136" i="15"/>
  <c r="J143" i="15"/>
  <c r="J168" i="15"/>
  <c r="J181" i="15"/>
  <c r="J187" i="15"/>
  <c r="J194" i="15"/>
  <c r="J200" i="15"/>
  <c r="J236" i="15"/>
  <c r="J261" i="15"/>
  <c r="J267" i="15"/>
  <c r="J279" i="15"/>
  <c r="J285" i="15"/>
  <c r="J293" i="15"/>
  <c r="J302" i="15"/>
  <c r="J308" i="15"/>
  <c r="J333" i="15"/>
  <c r="J352" i="15"/>
  <c r="J370" i="15"/>
  <c r="J389" i="15"/>
  <c r="J402" i="15"/>
  <c r="J408" i="15"/>
  <c r="J415" i="15"/>
  <c r="J447" i="15"/>
  <c r="J453" i="15"/>
  <c r="J516" i="15"/>
  <c r="J537" i="15"/>
  <c r="J818" i="15"/>
  <c r="J888" i="15"/>
  <c r="J1110" i="15"/>
  <c r="J1116" i="15"/>
  <c r="J1154" i="15"/>
  <c r="J1266" i="15"/>
  <c r="J1325" i="15"/>
  <c r="J1516" i="15"/>
  <c r="G1562" i="15"/>
  <c r="I1589" i="15"/>
  <c r="J47" i="15"/>
  <c r="J53" i="15"/>
  <c r="J65" i="15"/>
  <c r="J71" i="15"/>
  <c r="J79" i="15"/>
  <c r="J89" i="15"/>
  <c r="J95" i="15"/>
  <c r="J146" i="15"/>
  <c r="J190" i="15"/>
  <c r="J197" i="15"/>
  <c r="J210" i="15"/>
  <c r="J216" i="15"/>
  <c r="J239" i="15"/>
  <c r="J245" i="15"/>
  <c r="J258" i="15"/>
  <c r="J276" i="15"/>
  <c r="J296" i="15"/>
  <c r="J305" i="15"/>
  <c r="J1037" i="15"/>
  <c r="J595" i="15"/>
  <c r="J607" i="15"/>
  <c r="J614" i="15"/>
  <c r="J620" i="15"/>
  <c r="J626" i="15"/>
  <c r="J640" i="15"/>
  <c r="J646" i="15"/>
  <c r="J664" i="15"/>
  <c r="J676" i="15"/>
  <c r="J682" i="15"/>
  <c r="J694" i="15"/>
  <c r="J701" i="15"/>
  <c r="J713" i="15"/>
  <c r="J719" i="15"/>
  <c r="J725" i="15"/>
  <c r="J743" i="15"/>
  <c r="J760" i="15"/>
  <c r="J783" i="15"/>
  <c r="J789" i="15"/>
  <c r="J795" i="15"/>
  <c r="J877" i="15"/>
  <c r="J1038" i="15"/>
  <c r="J1113" i="15"/>
  <c r="J1347" i="15"/>
  <c r="J1352" i="15"/>
  <c r="J1371" i="15"/>
  <c r="J1467" i="15"/>
  <c r="J324" i="15"/>
  <c r="J349" i="15"/>
  <c r="J355" i="15"/>
  <c r="J399" i="15"/>
  <c r="J405" i="15"/>
  <c r="J430" i="15"/>
  <c r="J456" i="15"/>
  <c r="J479" i="15"/>
  <c r="J469" i="15"/>
  <c r="J494" i="15"/>
  <c r="J500" i="15"/>
  <c r="J506" i="15"/>
  <c r="J513" i="15"/>
  <c r="J546" i="15"/>
  <c r="J465" i="15"/>
  <c r="J490" i="15"/>
  <c r="J508" i="15"/>
  <c r="J515" i="15"/>
  <c r="J530" i="15"/>
  <c r="J536" i="15"/>
  <c r="J33" i="15"/>
  <c r="J294" i="15"/>
  <c r="J309" i="15"/>
  <c r="J221" i="15"/>
  <c r="J133" i="15"/>
  <c r="J555" i="15"/>
  <c r="J644" i="15"/>
  <c r="J656" i="15"/>
  <c r="J674" i="15"/>
  <c r="J507" i="15"/>
  <c r="J514" i="15"/>
  <c r="J631" i="15"/>
  <c r="J736" i="15"/>
  <c r="J116" i="15"/>
  <c r="J301" i="15"/>
  <c r="J313" i="15"/>
  <c r="J338" i="15"/>
  <c r="J571" i="15"/>
  <c r="J225" i="15"/>
  <c r="J509" i="15"/>
  <c r="J142" i="15"/>
  <c r="J275" i="15"/>
  <c r="J428" i="15"/>
  <c r="J716" i="15"/>
  <c r="J590" i="15"/>
  <c r="J70" i="15"/>
  <c r="J137" i="15"/>
  <c r="J193" i="15"/>
  <c r="J240" i="15"/>
  <c r="J544" i="15"/>
  <c r="J573" i="15"/>
  <c r="J759" i="15"/>
  <c r="J519" i="15"/>
  <c r="J628" i="15"/>
  <c r="J49" i="15"/>
  <c r="J66" i="15"/>
  <c r="J72" i="15"/>
  <c r="J101" i="15"/>
  <c r="J107" i="15"/>
  <c r="J157" i="15"/>
  <c r="J213" i="15"/>
  <c r="J233" i="15"/>
  <c r="J266" i="15"/>
  <c r="J278" i="15"/>
  <c r="J284" i="15"/>
  <c r="J326" i="15"/>
  <c r="J332" i="15"/>
  <c r="J470" i="15"/>
  <c r="J489" i="15"/>
  <c r="J501" i="15"/>
  <c r="J520" i="15"/>
  <c r="J533" i="15"/>
  <c r="J563" i="15"/>
  <c r="J629" i="15"/>
  <c r="J642" i="15"/>
  <c r="J648" i="15"/>
  <c r="J654" i="15"/>
  <c r="J737" i="15"/>
  <c r="J766" i="15"/>
  <c r="J601" i="15"/>
  <c r="J222" i="15"/>
  <c r="J322" i="15"/>
  <c r="J525" i="15"/>
  <c r="J99" i="15"/>
  <c r="J270" i="15"/>
  <c r="J155" i="15"/>
  <c r="J802" i="15"/>
  <c r="J80" i="15"/>
  <c r="J188" i="15"/>
  <c r="J242" i="15"/>
  <c r="J369" i="15"/>
  <c r="J618" i="15"/>
  <c r="J152" i="15"/>
  <c r="J177" i="15"/>
  <c r="J314" i="15"/>
  <c r="J320" i="15"/>
  <c r="J484" i="15"/>
  <c r="J738" i="15"/>
  <c r="J45" i="15"/>
  <c r="J51" i="15"/>
  <c r="J68" i="15"/>
  <c r="J91" i="15"/>
  <c r="J97" i="15"/>
  <c r="J103" i="15"/>
  <c r="J109" i="15"/>
  <c r="J122" i="15"/>
  <c r="J129" i="15"/>
  <c r="J160" i="15"/>
  <c r="J178" i="15"/>
  <c r="J286" i="15"/>
  <c r="J303" i="15"/>
  <c r="J321" i="15"/>
  <c r="J328" i="15"/>
  <c r="J345" i="15"/>
  <c r="J440" i="15"/>
  <c r="J485" i="15"/>
  <c r="J497" i="15"/>
  <c r="J503" i="15"/>
  <c r="J523" i="15"/>
  <c r="J557" i="15"/>
  <c r="J762" i="15"/>
  <c r="J768" i="15"/>
  <c r="J790" i="15"/>
  <c r="J43" i="15"/>
  <c r="J62" i="15"/>
  <c r="J374" i="15"/>
  <c r="J393" i="15"/>
  <c r="J600" i="15"/>
  <c r="J207" i="15"/>
  <c r="J231" i="15"/>
  <c r="J257" i="15"/>
  <c r="J799" i="15"/>
  <c r="J169" i="15"/>
  <c r="J176" i="15"/>
  <c r="J577" i="15"/>
  <c r="J583" i="15"/>
  <c r="J589" i="15"/>
  <c r="J201" i="15"/>
  <c r="J327" i="15"/>
  <c r="J679" i="15"/>
  <c r="J727" i="15"/>
  <c r="J745" i="15"/>
  <c r="J788" i="15"/>
  <c r="J37" i="15"/>
  <c r="J61" i="15"/>
  <c r="J243" i="15"/>
  <c r="J423" i="15"/>
  <c r="J289" i="15"/>
  <c r="J54" i="15"/>
  <c r="J78" i="15"/>
  <c r="J272" i="15"/>
  <c r="J290" i="15"/>
  <c r="J317" i="15"/>
  <c r="J472" i="15"/>
  <c r="J496" i="15"/>
  <c r="I728" i="15"/>
  <c r="J382" i="15"/>
  <c r="J413" i="15"/>
  <c r="J443" i="15"/>
  <c r="J455" i="15"/>
  <c r="J596" i="15"/>
  <c r="J723" i="15"/>
  <c r="J171" i="15"/>
  <c r="J189" i="15"/>
  <c r="J224" i="15"/>
  <c r="J414" i="15"/>
  <c r="J535" i="15"/>
  <c r="J585" i="15"/>
  <c r="J742" i="15"/>
  <c r="J41" i="15"/>
  <c r="J148" i="15"/>
  <c r="J154" i="15"/>
  <c r="J172" i="15"/>
  <c r="J184" i="15"/>
  <c r="J319" i="15"/>
  <c r="J59" i="15"/>
  <c r="J86" i="15"/>
  <c r="J96" i="15"/>
  <c r="J113" i="15"/>
  <c r="J124" i="15"/>
  <c r="J149" i="15"/>
  <c r="J173" i="15"/>
  <c r="J459" i="15"/>
  <c r="J476" i="15"/>
  <c r="J531" i="15"/>
  <c r="J542" i="15"/>
  <c r="J569" i="15"/>
  <c r="J662" i="15"/>
  <c r="J668" i="15"/>
  <c r="J690" i="15"/>
  <c r="J714" i="15"/>
  <c r="J764" i="15"/>
  <c r="J775" i="15"/>
  <c r="J570" i="15"/>
  <c r="J581" i="15"/>
  <c r="J658" i="15"/>
  <c r="J120" i="15"/>
  <c r="J138" i="15"/>
  <c r="J150" i="15"/>
  <c r="J214" i="15"/>
  <c r="J300" i="15"/>
  <c r="J543" i="15"/>
  <c r="J598" i="15"/>
  <c r="J615" i="15"/>
  <c r="J48" i="15"/>
  <c r="J58" i="15"/>
  <c r="J88" i="15"/>
  <c r="J104" i="15"/>
  <c r="J121" i="15"/>
  <c r="J128" i="15"/>
  <c r="J139" i="15"/>
  <c r="J151" i="15"/>
  <c r="J174" i="15"/>
  <c r="J186" i="15"/>
  <c r="J198" i="15"/>
  <c r="J203" i="15"/>
  <c r="J215" i="15"/>
  <c r="J220" i="15"/>
  <c r="J291" i="15"/>
  <c r="J403" i="15"/>
  <c r="J410" i="15"/>
  <c r="J422" i="15"/>
  <c r="J434" i="15"/>
  <c r="J452" i="15"/>
  <c r="J482" i="15"/>
  <c r="J493" i="15"/>
  <c r="J522" i="15"/>
  <c r="J528" i="15"/>
  <c r="I708" i="15"/>
  <c r="J565" i="15"/>
  <c r="J588" i="15"/>
  <c r="J599" i="15"/>
  <c r="J604" i="15"/>
  <c r="J616" i="15"/>
  <c r="J621" i="15"/>
  <c r="J681" i="15"/>
  <c r="J686" i="15"/>
  <c r="J721" i="15"/>
  <c r="J744" i="15"/>
  <c r="J60" i="15"/>
  <c r="J90" i="15"/>
  <c r="J106" i="15"/>
  <c r="J123" i="15"/>
  <c r="J135" i="15"/>
  <c r="J147" i="15"/>
  <c r="J158" i="15"/>
  <c r="J165" i="15"/>
  <c r="J206" i="15"/>
  <c r="J341" i="15"/>
  <c r="J363" i="15"/>
  <c r="J375" i="15"/>
  <c r="J394" i="15"/>
  <c r="J400" i="15"/>
  <c r="J412" i="15"/>
  <c r="J418" i="15"/>
  <c r="J442" i="15"/>
  <c r="J460" i="15"/>
  <c r="J512" i="15"/>
  <c r="J517" i="15"/>
  <c r="J562" i="15"/>
  <c r="J567" i="15"/>
  <c r="J606" i="15"/>
  <c r="J645" i="15"/>
  <c r="J650" i="15"/>
  <c r="J667" i="15"/>
  <c r="J683" i="15"/>
  <c r="J712" i="15"/>
  <c r="J776" i="15"/>
  <c r="J786" i="15"/>
  <c r="J797" i="15"/>
  <c r="J1129" i="14"/>
  <c r="J1136" i="14"/>
  <c r="J1161" i="14"/>
  <c r="J1167" i="14"/>
  <c r="J1173" i="14"/>
  <c r="J1187" i="14"/>
  <c r="J1193" i="14"/>
  <c r="J1200" i="14"/>
  <c r="J1219" i="14"/>
  <c r="J1232" i="14"/>
  <c r="J1257" i="14"/>
  <c r="J1270" i="14"/>
  <c r="J1282" i="14"/>
  <c r="J1301" i="14"/>
  <c r="J739" i="14"/>
  <c r="J105" i="14"/>
  <c r="J111" i="14"/>
  <c r="J118" i="14"/>
  <c r="J124" i="14"/>
  <c r="J163" i="14"/>
  <c r="J169" i="14"/>
  <c r="J188" i="14"/>
  <c r="J201" i="14"/>
  <c r="J220" i="14"/>
  <c r="J226" i="14"/>
  <c r="J237" i="14"/>
  <c r="J243" i="14"/>
  <c r="J262" i="14"/>
  <c r="J268" i="14"/>
  <c r="J280" i="14"/>
  <c r="J286" i="14"/>
  <c r="J303" i="14"/>
  <c r="J309" i="14"/>
  <c r="J315" i="14"/>
  <c r="J327" i="14"/>
  <c r="J333" i="14"/>
  <c r="J389" i="14"/>
  <c r="J396" i="14"/>
  <c r="J408" i="14"/>
  <c r="J415" i="14"/>
  <c r="J427" i="14"/>
  <c r="J434" i="14"/>
  <c r="J440" i="14"/>
  <c r="J447" i="14"/>
  <c r="J453" i="14"/>
  <c r="J460" i="14"/>
  <c r="J466" i="14"/>
  <c r="J509" i="14"/>
  <c r="J531" i="14"/>
  <c r="J543" i="14"/>
  <c r="J568" i="14"/>
  <c r="J574" i="14"/>
  <c r="J580" i="14"/>
  <c r="J604" i="14"/>
  <c r="J610" i="14"/>
  <c r="J617" i="14"/>
  <c r="J623" i="14"/>
  <c r="J629" i="14"/>
  <c r="J643" i="14"/>
  <c r="J649" i="14"/>
  <c r="J691" i="14"/>
  <c r="J705" i="14"/>
  <c r="J716" i="14"/>
  <c r="J722" i="14"/>
  <c r="J728" i="14"/>
  <c r="J757" i="14"/>
  <c r="J763" i="14"/>
  <c r="J769" i="14"/>
  <c r="J786" i="14"/>
  <c r="J792" i="14"/>
  <c r="J608" i="14"/>
  <c r="J35" i="14"/>
  <c r="J41" i="14"/>
  <c r="J47" i="14"/>
  <c r="J53" i="14"/>
  <c r="J120" i="14"/>
  <c r="J133" i="14"/>
  <c r="J146" i="14"/>
  <c r="J158" i="14"/>
  <c r="J171" i="14"/>
  <c r="J184" i="14"/>
  <c r="J197" i="14"/>
  <c r="J222" i="14"/>
  <c r="J228" i="14"/>
  <c r="J239" i="14"/>
  <c r="J245" i="14"/>
  <c r="J258" i="14"/>
  <c r="J282" i="14"/>
  <c r="J289" i="14"/>
  <c r="J322" i="14"/>
  <c r="J329" i="14"/>
  <c r="J341" i="14"/>
  <c r="J347" i="14"/>
  <c r="J366" i="14"/>
  <c r="J385" i="14"/>
  <c r="J404" i="14"/>
  <c r="J411" i="14"/>
  <c r="J429" i="14"/>
  <c r="J462" i="14"/>
  <c r="J474" i="14"/>
  <c r="J481" i="14"/>
  <c r="J512" i="14"/>
  <c r="J518" i="14"/>
  <c r="J527" i="14"/>
  <c r="J533" i="14"/>
  <c r="J539" i="14"/>
  <c r="J545" i="14"/>
  <c r="J556" i="14"/>
  <c r="J564" i="14"/>
  <c r="J570" i="14"/>
  <c r="J613" i="14"/>
  <c r="J619" i="14"/>
  <c r="J631" i="14"/>
  <c r="J663" i="14"/>
  <c r="J681" i="14"/>
  <c r="J712" i="14"/>
  <c r="J724" i="14"/>
  <c r="J742" i="14"/>
  <c r="J759" i="14"/>
  <c r="J765" i="14"/>
  <c r="J771" i="14"/>
  <c r="J777" i="14"/>
  <c r="J794" i="14"/>
  <c r="J800" i="14"/>
  <c r="J328" i="14"/>
  <c r="J745" i="14"/>
  <c r="J516" i="14"/>
  <c r="J317" i="14"/>
  <c r="J281" i="14"/>
  <c r="J353" i="14"/>
  <c r="J448" i="14"/>
  <c r="J323" i="14"/>
  <c r="J443" i="14"/>
  <c r="J1130" i="14"/>
  <c r="J1137" i="14"/>
  <c r="J1155" i="14"/>
  <c r="J1304" i="14"/>
  <c r="J1312" i="14"/>
  <c r="J339" i="14"/>
  <c r="J352" i="14"/>
  <c r="J414" i="14"/>
  <c r="J426" i="14"/>
  <c r="J445" i="14"/>
  <c r="J501" i="14"/>
  <c r="J507" i="14"/>
  <c r="J521" i="14"/>
  <c r="J529" i="14"/>
  <c r="J547" i="14"/>
  <c r="J558" i="14"/>
  <c r="J566" i="14"/>
  <c r="J615" i="14"/>
  <c r="J621" i="14"/>
  <c r="J627" i="14"/>
  <c r="J641" i="14"/>
  <c r="J647" i="14"/>
  <c r="J665" i="14"/>
  <c r="J671" i="14"/>
  <c r="J677" i="14"/>
  <c r="J683" i="14"/>
  <c r="J702" i="14"/>
  <c r="J714" i="14"/>
  <c r="J720" i="14"/>
  <c r="J744" i="14"/>
  <c r="J767" i="14"/>
  <c r="J784" i="14"/>
  <c r="G708" i="15"/>
  <c r="G549" i="15"/>
  <c r="I549" i="15"/>
  <c r="J253" i="15"/>
  <c r="J39" i="15"/>
  <c r="J102" i="15"/>
  <c r="J126" i="15"/>
  <c r="J162" i="15"/>
  <c r="J182" i="15"/>
  <c r="J209" i="15"/>
  <c r="J219" i="15"/>
  <c r="J254" i="15"/>
  <c r="G728" i="15"/>
  <c r="G246" i="15"/>
  <c r="J29" i="15"/>
  <c r="J782" i="15"/>
  <c r="G805" i="15"/>
  <c r="I246" i="15"/>
  <c r="I805" i="15"/>
  <c r="J30" i="15"/>
  <c r="J98" i="15"/>
  <c r="J204" i="15"/>
  <c r="J114" i="15"/>
  <c r="J153" i="15"/>
  <c r="J475" i="15"/>
  <c r="J558" i="15"/>
  <c r="J670" i="15"/>
  <c r="J798" i="15"/>
  <c r="J56" i="15"/>
  <c r="J132" i="15"/>
  <c r="J183" i="15"/>
  <c r="J255" i="15"/>
  <c r="J392" i="15"/>
  <c r="J608" i="15"/>
  <c r="I778" i="15"/>
  <c r="J772" i="15"/>
  <c r="J44" i="15"/>
  <c r="J119" i="15"/>
  <c r="J241" i="15"/>
  <c r="J477" i="15"/>
  <c r="J40" i="15"/>
  <c r="J115" i="15"/>
  <c r="J166" i="15"/>
  <c r="J340" i="15"/>
  <c r="J580" i="15"/>
  <c r="J756" i="15"/>
  <c r="G778" i="15"/>
  <c r="J364" i="14"/>
  <c r="J272" i="14"/>
  <c r="J383" i="14"/>
  <c r="J499" i="14"/>
  <c r="J432" i="14"/>
  <c r="J642" i="14"/>
  <c r="J320" i="14"/>
  <c r="J350" i="14"/>
  <c r="J587" i="14"/>
  <c r="J695" i="14"/>
  <c r="J52" i="14"/>
  <c r="J64" i="14"/>
  <c r="J70" i="14"/>
  <c r="J78" i="14"/>
  <c r="J88" i="14"/>
  <c r="J94" i="14"/>
  <c r="J100" i="14"/>
  <c r="J157" i="14"/>
  <c r="J164" i="14"/>
  <c r="J170" i="14"/>
  <c r="J177" i="14"/>
  <c r="J183" i="14"/>
  <c r="J209" i="14"/>
  <c r="J215" i="14"/>
  <c r="J221" i="14"/>
  <c r="J227" i="14"/>
  <c r="J238" i="14"/>
  <c r="J244" i="14"/>
  <c r="J263" i="14"/>
  <c r="J287" i="14"/>
  <c r="J295" i="14"/>
  <c r="J304" i="14"/>
  <c r="J310" i="14"/>
  <c r="J321" i="14"/>
  <c r="J351" i="14"/>
  <c r="J386" i="14"/>
  <c r="J435" i="14"/>
  <c r="J441" i="14"/>
  <c r="J458" i="14"/>
  <c r="J490" i="14"/>
  <c r="J508" i="14"/>
  <c r="J514" i="14"/>
  <c r="J528" i="14"/>
  <c r="J588" i="14"/>
  <c r="J594" i="14"/>
  <c r="J606" i="14"/>
  <c r="J644" i="14"/>
  <c r="J650" i="14"/>
  <c r="J696" i="14"/>
  <c r="J703" i="14"/>
  <c r="J715" i="14"/>
  <c r="J721" i="14"/>
  <c r="J796" i="14"/>
  <c r="J342" i="14"/>
  <c r="J560" i="14"/>
  <c r="J155" i="14"/>
  <c r="J423" i="14"/>
  <c r="J478" i="14"/>
  <c r="J768" i="14"/>
  <c r="J264" i="14"/>
  <c r="J400" i="14"/>
  <c r="J30" i="14"/>
  <c r="J48" i="14"/>
  <c r="J60" i="14"/>
  <c r="J66" i="14"/>
  <c r="J80" i="14"/>
  <c r="J90" i="14"/>
  <c r="J96" i="14"/>
  <c r="J108" i="14"/>
  <c r="J115" i="14"/>
  <c r="J121" i="14"/>
  <c r="J134" i="14"/>
  <c r="J140" i="14"/>
  <c r="J147" i="14"/>
  <c r="J153" i="14"/>
  <c r="J172" i="14"/>
  <c r="J185" i="14"/>
  <c r="J204" i="14"/>
  <c r="J211" i="14"/>
  <c r="J217" i="14"/>
  <c r="J232" i="14"/>
  <c r="J290" i="14"/>
  <c r="J297" i="14"/>
  <c r="J306" i="14"/>
  <c r="J346" i="14"/>
  <c r="J369" i="14"/>
  <c r="J388" i="14"/>
  <c r="J395" i="14"/>
  <c r="J401" i="14"/>
  <c r="J523" i="14"/>
  <c r="J530" i="14"/>
  <c r="J572" i="14"/>
  <c r="J584" i="14"/>
  <c r="J596" i="14"/>
  <c r="J602" i="14"/>
  <c r="J669" i="14"/>
  <c r="J675" i="14"/>
  <c r="J699" i="14"/>
  <c r="J723" i="14"/>
  <c r="J741" i="14"/>
  <c r="J1360" i="14"/>
  <c r="J1372" i="14"/>
  <c r="J1378" i="14"/>
  <c r="J1384" i="14"/>
  <c r="J1441" i="14"/>
  <c r="J1447" i="14"/>
  <c r="J1453" i="14"/>
  <c r="J1465" i="14"/>
  <c r="J1477" i="14"/>
  <c r="J1484" i="14"/>
  <c r="J1496" i="14"/>
  <c r="J1502" i="14"/>
  <c r="J1526" i="14"/>
  <c r="J1543" i="14"/>
  <c r="J1549" i="14"/>
  <c r="J1555" i="14"/>
  <c r="J1561" i="14"/>
  <c r="J1572" i="14"/>
  <c r="J1578" i="14"/>
  <c r="J1584" i="14"/>
  <c r="J370" i="14"/>
  <c r="J374" i="14"/>
  <c r="J375" i="14"/>
  <c r="J376" i="14"/>
  <c r="J382" i="14"/>
  <c r="J393" i="14"/>
  <c r="J394" i="14"/>
  <c r="J418" i="14"/>
  <c r="M315" i="14"/>
  <c r="J430" i="14"/>
  <c r="J463" i="14"/>
  <c r="J480" i="14"/>
  <c r="J485" i="14"/>
  <c r="J494" i="14"/>
  <c r="J491" i="14"/>
  <c r="J497" i="14"/>
  <c r="J504" i="14"/>
  <c r="J505" i="14"/>
  <c r="J510" i="14"/>
  <c r="J524" i="14"/>
  <c r="J537" i="14"/>
  <c r="J685" i="14"/>
  <c r="J680" i="14"/>
  <c r="J600" i="14"/>
  <c r="J697" i="14"/>
  <c r="J743" i="14"/>
  <c r="J761" i="14"/>
  <c r="J700" i="14"/>
  <c r="J586" i="14"/>
  <c r="J657" i="14"/>
  <c r="J673" i="14"/>
  <c r="J772" i="14"/>
  <c r="J787" i="14"/>
  <c r="I806" i="14"/>
  <c r="J582" i="14"/>
  <c r="J719" i="14"/>
  <c r="J659" i="14"/>
  <c r="J746" i="14"/>
  <c r="J789" i="14"/>
  <c r="J764" i="14"/>
  <c r="J578" i="14"/>
  <c r="J687" i="14"/>
  <c r="J655" i="14"/>
  <c r="J760" i="14"/>
  <c r="J590" i="14"/>
  <c r="J645" i="14"/>
  <c r="J693" i="14"/>
  <c r="J727" i="14"/>
  <c r="J651" i="14"/>
  <c r="J717" i="14"/>
  <c r="J555" i="14"/>
  <c r="J576" i="14"/>
  <c r="J592" i="14"/>
  <c r="J598" i="14"/>
  <c r="J614" i="14"/>
  <c r="J625" i="14"/>
  <c r="J630" i="14"/>
  <c r="J637" i="14"/>
  <c r="J658" i="14"/>
  <c r="J773" i="14"/>
  <c r="J788" i="14"/>
  <c r="J798" i="14"/>
  <c r="J354" i="14"/>
  <c r="J356" i="14"/>
  <c r="J345" i="14"/>
  <c r="J305" i="14"/>
  <c r="J291" i="14"/>
  <c r="J296" i="14"/>
  <c r="I550" i="14"/>
  <c r="J269" i="14"/>
  <c r="J275" i="14"/>
  <c r="J259" i="14"/>
  <c r="J276" i="14"/>
  <c r="J277" i="14"/>
  <c r="J57" i="14"/>
  <c r="J44" i="14"/>
  <c r="J246" i="14"/>
  <c r="J56" i="14"/>
  <c r="J68" i="14"/>
  <c r="J76" i="14"/>
  <c r="J82" i="14"/>
  <c r="J92" i="14"/>
  <c r="J98" i="14"/>
  <c r="J104" i="14"/>
  <c r="J33" i="14"/>
  <c r="J39" i="14"/>
  <c r="J45" i="14"/>
  <c r="J181" i="14"/>
  <c r="J187" i="14"/>
  <c r="J194" i="14"/>
  <c r="J200" i="14"/>
  <c r="J207" i="14"/>
  <c r="J213" i="14"/>
  <c r="J234" i="14"/>
  <c r="J208" i="14"/>
  <c r="J202" i="14"/>
  <c r="J38" i="14"/>
  <c r="J178" i="14"/>
  <c r="J216" i="14"/>
  <c r="J62" i="14"/>
  <c r="J135" i="14"/>
  <c r="J148" i="14"/>
  <c r="J40" i="14"/>
  <c r="J51" i="14"/>
  <c r="J63" i="14"/>
  <c r="J69" i="14"/>
  <c r="J77" i="14"/>
  <c r="J87" i="14"/>
  <c r="J99" i="14"/>
  <c r="J110" i="14"/>
  <c r="J117" i="14"/>
  <c r="J123" i="14"/>
  <c r="J130" i="14"/>
  <c r="J136" i="14"/>
  <c r="J143" i="14"/>
  <c r="J149" i="14"/>
  <c r="J240" i="14"/>
  <c r="J46" i="14"/>
  <c r="J43" i="14"/>
  <c r="J144" i="14"/>
  <c r="J36" i="14"/>
  <c r="J59" i="14"/>
  <c r="J71" i="14"/>
  <c r="J106" i="14"/>
  <c r="J113" i="14"/>
  <c r="J125" i="14"/>
  <c r="J132" i="14"/>
  <c r="J138" i="14"/>
  <c r="J145" i="14"/>
  <c r="J151" i="14"/>
  <c r="J175" i="14"/>
  <c r="I247" i="14"/>
  <c r="J97" i="14"/>
  <c r="J186" i="14"/>
  <c r="J199" i="14"/>
  <c r="J212" i="14"/>
  <c r="J127" i="14"/>
  <c r="J152" i="14"/>
  <c r="J50" i="14"/>
  <c r="J165" i="14"/>
  <c r="J195" i="14"/>
  <c r="J31" i="14"/>
  <c r="J79" i="14"/>
  <c r="J89" i="14"/>
  <c r="J95" i="14"/>
  <c r="J141" i="14"/>
  <c r="J159" i="14"/>
  <c r="J166" i="14"/>
  <c r="J189" i="14"/>
  <c r="J196" i="14"/>
  <c r="J214" i="14"/>
  <c r="J225" i="14"/>
  <c r="J114" i="14"/>
  <c r="J34" i="14"/>
  <c r="J58" i="14"/>
  <c r="J156" i="14"/>
  <c r="J174" i="14"/>
  <c r="J126" i="14"/>
  <c r="J139" i="14"/>
  <c r="J42" i="14"/>
  <c r="J101" i="14"/>
  <c r="J161" i="14"/>
  <c r="J179" i="14"/>
  <c r="J190" i="14"/>
  <c r="J54" i="14"/>
  <c r="J93" i="14"/>
  <c r="J109" i="14"/>
  <c r="J182" i="14"/>
  <c r="J72" i="14"/>
  <c r="J81" i="14"/>
  <c r="J91" i="14"/>
  <c r="J102" i="14"/>
  <c r="J107" i="14"/>
  <c r="J119" i="14"/>
  <c r="J131" i="14"/>
  <c r="J137" i="14"/>
  <c r="J150" i="14"/>
  <c r="J162" i="14"/>
  <c r="J168" i="14"/>
  <c r="J180" i="14"/>
  <c r="J191" i="14"/>
  <c r="J198" i="14"/>
  <c r="J203" i="14"/>
  <c r="J210" i="14"/>
  <c r="J242" i="14"/>
  <c r="J256" i="14"/>
  <c r="G247" i="14"/>
  <c r="J713" i="14"/>
  <c r="G729" i="14"/>
  <c r="I729" i="14"/>
  <c r="G709" i="14"/>
  <c r="J554" i="14"/>
  <c r="J326" i="14"/>
  <c r="J534" i="14"/>
  <c r="I709" i="14"/>
  <c r="G806" i="14"/>
  <c r="J783" i="14"/>
  <c r="G550" i="14"/>
  <c r="I779" i="14"/>
  <c r="J255" i="14"/>
  <c r="J285" i="14"/>
  <c r="J815" i="14"/>
  <c r="J821" i="14"/>
  <c r="J833" i="14"/>
  <c r="J845" i="14"/>
  <c r="J851" i="14"/>
  <c r="J857" i="14"/>
  <c r="J865" i="14"/>
  <c r="J881" i="14"/>
  <c r="J887" i="14"/>
  <c r="J900" i="14"/>
  <c r="J913" i="14"/>
  <c r="J919" i="14"/>
  <c r="J1008" i="14"/>
  <c r="J1025" i="14"/>
  <c r="J1044" i="14"/>
  <c r="J1056" i="14"/>
  <c r="J1068" i="14"/>
  <c r="J1075" i="14"/>
  <c r="J271" i="14"/>
  <c r="J620" i="14"/>
  <c r="J726" i="14"/>
  <c r="J790" i="14"/>
  <c r="J795" i="14"/>
  <c r="J223" i="14"/>
  <c r="J391" i="14"/>
  <c r="J219" i="14"/>
  <c r="J301" i="14"/>
  <c r="J377" i="14"/>
  <c r="J407" i="14"/>
  <c r="J502" i="14"/>
  <c r="J595" i="14"/>
  <c r="J733" i="14"/>
  <c r="G779" i="14"/>
  <c r="J294" i="14"/>
  <c r="J372" i="14"/>
  <c r="J646" i="14"/>
  <c r="J416" i="14"/>
  <c r="J718" i="14"/>
  <c r="J706" i="14"/>
  <c r="J803" i="14"/>
  <c r="J1300" i="14"/>
  <c r="J1310" i="14"/>
  <c r="J1316" i="14"/>
  <c r="J1322" i="14"/>
  <c r="J1522" i="14"/>
  <c r="G1174" i="14"/>
  <c r="J1174" i="14" s="1"/>
  <c r="J1347" i="14"/>
  <c r="G1104" i="14"/>
  <c r="J1104" i="14" s="1"/>
  <c r="J1040" i="14"/>
  <c r="J1046" i="14"/>
  <c r="J1064" i="14"/>
  <c r="J1078" i="14"/>
  <c r="J1099" i="14"/>
  <c r="J1133" i="14"/>
  <c r="J1151" i="14"/>
  <c r="J1158" i="14"/>
  <c r="J1170" i="14"/>
  <c r="J1177" i="14"/>
  <c r="J1196" i="14"/>
  <c r="J1208" i="14"/>
  <c r="J1214" i="14"/>
  <c r="J1227" i="14"/>
  <c r="J1247" i="14"/>
  <c r="J1266" i="14"/>
  <c r="J1297" i="14"/>
  <c r="J1305" i="14"/>
  <c r="J1331" i="14"/>
  <c r="I1128" i="14"/>
  <c r="G1128" i="14"/>
  <c r="L1099" i="14"/>
  <c r="M1099" i="14" s="1"/>
  <c r="J1123" i="14"/>
  <c r="J1371" i="14"/>
  <c r="J1383" i="14"/>
  <c r="J1389" i="14"/>
  <c r="J1408" i="14"/>
  <c r="J1422" i="14"/>
  <c r="J1434" i="14"/>
  <c r="J1446" i="14"/>
  <c r="J1452" i="14"/>
  <c r="J1464" i="14"/>
  <c r="I1122" i="14"/>
  <c r="J818" i="14"/>
  <c r="J824" i="14"/>
  <c r="J830" i="14"/>
  <c r="J872" i="14"/>
  <c r="J878" i="14"/>
  <c r="J897" i="14"/>
  <c r="J903" i="14"/>
  <c r="J922" i="14"/>
  <c r="J929" i="14"/>
  <c r="J935" i="14"/>
  <c r="J948" i="14"/>
  <c r="J954" i="14"/>
  <c r="J961" i="14"/>
  <c r="J967" i="14"/>
  <c r="J973" i="14"/>
  <c r="J980" i="14"/>
  <c r="J1005" i="14"/>
  <c r="J1011" i="14"/>
  <c r="J1022" i="14"/>
  <c r="J1047" i="14"/>
  <c r="J1053" i="14"/>
  <c r="J1059" i="14"/>
  <c r="J1065" i="14"/>
  <c r="J1079" i="14"/>
  <c r="J1088" i="14"/>
  <c r="J1094" i="14"/>
  <c r="J1118" i="14"/>
  <c r="J1131" i="14"/>
  <c r="J1207" i="14"/>
  <c r="J1472" i="14"/>
  <c r="J1478" i="14"/>
  <c r="J1509" i="14"/>
  <c r="J1527" i="14"/>
  <c r="J1544" i="14"/>
  <c r="J1550" i="14"/>
  <c r="J1556" i="14"/>
  <c r="J1567" i="14"/>
  <c r="J820" i="14"/>
  <c r="J826" i="14"/>
  <c r="J832" i="14"/>
  <c r="J844" i="14"/>
  <c r="J864" i="14"/>
  <c r="J874" i="14"/>
  <c r="J886" i="14"/>
  <c r="J892" i="14"/>
  <c r="J899" i="14"/>
  <c r="J905" i="14"/>
  <c r="J911" i="14"/>
  <c r="J924" i="14"/>
  <c r="J931" i="14"/>
  <c r="J937" i="14"/>
  <c r="J950" i="14"/>
  <c r="J963" i="14"/>
  <c r="J975" i="14"/>
  <c r="J982" i="14"/>
  <c r="J988" i="14"/>
  <c r="J1081" i="14"/>
  <c r="J1090" i="14"/>
  <c r="J1101" i="14"/>
  <c r="J1114" i="14"/>
  <c r="J1342" i="14"/>
  <c r="J1362" i="14"/>
  <c r="J1368" i="14"/>
  <c r="J1380" i="14"/>
  <c r="J1386" i="14"/>
  <c r="J1392" i="14"/>
  <c r="J1399" i="14"/>
  <c r="J1405" i="14"/>
  <c r="J1411" i="14"/>
  <c r="J1425" i="14"/>
  <c r="J1431" i="14"/>
  <c r="J1443" i="14"/>
  <c r="J1449" i="14"/>
  <c r="J1455" i="14"/>
  <c r="J1461" i="14"/>
  <c r="J1467" i="14"/>
  <c r="J1557" i="14"/>
  <c r="J1574" i="14"/>
  <c r="J1580" i="14"/>
  <c r="J1587" i="14"/>
  <c r="J828" i="14"/>
  <c r="J860" i="14"/>
  <c r="J876" i="14"/>
  <c r="J882" i="14"/>
  <c r="J888" i="14"/>
  <c r="J894" i="14"/>
  <c r="J901" i="14"/>
  <c r="J907" i="14"/>
  <c r="J914" i="14"/>
  <c r="J920" i="14"/>
  <c r="J927" i="14"/>
  <c r="J939" i="14"/>
  <c r="J946" i="14"/>
  <c r="J952" i="14"/>
  <c r="J958" i="14"/>
  <c r="J965" i="14"/>
  <c r="J971" i="14"/>
  <c r="J978" i="14"/>
  <c r="J991" i="14"/>
  <c r="J997" i="14"/>
  <c r="J1110" i="14"/>
  <c r="J1338" i="14"/>
  <c r="J1352" i="14"/>
  <c r="J1376" i="14"/>
  <c r="J1382" i="14"/>
  <c r="J1427" i="14"/>
  <c r="J1433" i="14"/>
  <c r="J1439" i="14"/>
  <c r="J1570" i="14"/>
  <c r="J1576" i="14"/>
  <c r="J1582" i="14"/>
  <c r="I1302" i="14"/>
  <c r="J1302" i="14" s="1"/>
  <c r="J1111" i="14"/>
  <c r="J1085" i="14"/>
  <c r="J1093" i="14"/>
  <c r="J817" i="14"/>
  <c r="J823" i="14"/>
  <c r="J841" i="14"/>
  <c r="J847" i="14"/>
  <c r="J871" i="14"/>
  <c r="J883" i="14"/>
  <c r="J895" i="14"/>
  <c r="J908" i="14"/>
  <c r="J921" i="14"/>
  <c r="J947" i="14"/>
  <c r="J959" i="14"/>
  <c r="J972" i="14"/>
  <c r="J998" i="14"/>
  <c r="J1004" i="14"/>
  <c r="J1021" i="14"/>
  <c r="J1027" i="14"/>
  <c r="J957" i="14"/>
  <c r="J1076" i="14"/>
  <c r="J1413" i="14"/>
  <c r="J970" i="14"/>
  <c r="J856" i="14"/>
  <c r="J1403" i="14"/>
  <c r="J1349" i="14"/>
  <c r="J1355" i="14"/>
  <c r="J1361" i="14"/>
  <c r="J1367" i="14"/>
  <c r="J1373" i="14"/>
  <c r="J1379" i="14"/>
  <c r="J1385" i="14"/>
  <c r="J1391" i="14"/>
  <c r="J1404" i="14"/>
  <c r="J1410" i="14"/>
  <c r="J1416" i="14"/>
  <c r="J1430" i="14"/>
  <c r="J1442" i="14"/>
  <c r="J1448" i="14"/>
  <c r="J1460" i="14"/>
  <c r="J1466" i="14"/>
  <c r="J825" i="14"/>
  <c r="J837" i="14"/>
  <c r="J843" i="14"/>
  <c r="J855" i="14"/>
  <c r="J879" i="14"/>
  <c r="J891" i="14"/>
  <c r="J917" i="14"/>
  <c r="J930" i="14"/>
  <c r="J942" i="14"/>
  <c r="J949" i="14"/>
  <c r="J955" i="14"/>
  <c r="J968" i="14"/>
  <c r="J974" i="14"/>
  <c r="J981" i="14"/>
  <c r="J994" i="14"/>
  <c r="J1000" i="14"/>
  <c r="J1012" i="14"/>
  <c r="J1023" i="14"/>
  <c r="J1029" i="14"/>
  <c r="J1042" i="14"/>
  <c r="J1073" i="14"/>
  <c r="J1080" i="14"/>
  <c r="J1089" i="14"/>
  <c r="J1106" i="14"/>
  <c r="J1113" i="14"/>
  <c r="J1311" i="14"/>
  <c r="J1317" i="14"/>
  <c r="J1323" i="14"/>
  <c r="J1476" i="14"/>
  <c r="J1490" i="14"/>
  <c r="J1501" i="14"/>
  <c r="J1507" i="14"/>
  <c r="J1517" i="14"/>
  <c r="J1525" i="14"/>
  <c r="J1548" i="14"/>
  <c r="J1554" i="14"/>
  <c r="J1560" i="14"/>
  <c r="J1571" i="14"/>
  <c r="J1577" i="14"/>
  <c r="J839" i="14"/>
  <c r="J925" i="14"/>
  <c r="J932" i="14"/>
  <c r="J938" i="14"/>
  <c r="J1001" i="14"/>
  <c r="J1007" i="14"/>
  <c r="J1060" i="14"/>
  <c r="J1125" i="14"/>
  <c r="J1503" i="14"/>
  <c r="J1229" i="14"/>
  <c r="J1542" i="14"/>
  <c r="J885" i="14"/>
  <c r="J898" i="14"/>
  <c r="J904" i="14"/>
  <c r="J1148" i="14"/>
  <c r="J1308" i="14"/>
  <c r="J834" i="14"/>
  <c r="J840" i="14"/>
  <c r="J846" i="14"/>
  <c r="J852" i="14"/>
  <c r="J875" i="14"/>
  <c r="J976" i="14"/>
  <c r="J983" i="14"/>
  <c r="J1016" i="14"/>
  <c r="J1024" i="14"/>
  <c r="J1043" i="14"/>
  <c r="J1055" i="14"/>
  <c r="J1061" i="14"/>
  <c r="J1074" i="14"/>
  <c r="J1138" i="14"/>
  <c r="J1175" i="14"/>
  <c r="J1195" i="14"/>
  <c r="J1213" i="14"/>
  <c r="J1246" i="14"/>
  <c r="J1258" i="14"/>
  <c r="J1265" i="14"/>
  <c r="J1296" i="14"/>
  <c r="J1339" i="14"/>
  <c r="J1388" i="14"/>
  <c r="J1394" i="14"/>
  <c r="J1401" i="14"/>
  <c r="J1407" i="14"/>
  <c r="J1479" i="14"/>
  <c r="J1486" i="14"/>
  <c r="J1498" i="14"/>
  <c r="J1504" i="14"/>
  <c r="J1510" i="14"/>
  <c r="J1528" i="14"/>
  <c r="J1545" i="14"/>
  <c r="J1551" i="14"/>
  <c r="J1573" i="14"/>
  <c r="J1579" i="14"/>
  <c r="J1585" i="14"/>
  <c r="J1313" i="14"/>
  <c r="J1568" i="14"/>
  <c r="J1202" i="14"/>
  <c r="J1340" i="14"/>
  <c r="J836" i="14"/>
  <c r="J848" i="14"/>
  <c r="J861" i="14"/>
  <c r="J877" i="14"/>
  <c r="J928" i="14"/>
  <c r="J979" i="14"/>
  <c r="J985" i="14"/>
  <c r="J1009" i="14"/>
  <c r="J1018" i="14"/>
  <c r="J1026" i="14"/>
  <c r="J1051" i="14"/>
  <c r="J1063" i="14"/>
  <c r="J1134" i="14"/>
  <c r="J1140" i="14"/>
  <c r="J1178" i="14"/>
  <c r="J1184" i="14"/>
  <c r="J1197" i="14"/>
  <c r="J1203" i="14"/>
  <c r="J1215" i="14"/>
  <c r="J1228" i="14"/>
  <c r="J1241" i="14"/>
  <c r="J1254" i="14"/>
  <c r="J1260" i="14"/>
  <c r="J1267" i="14"/>
  <c r="J1279" i="14"/>
  <c r="J1285" i="14"/>
  <c r="J1291" i="14"/>
  <c r="J1298" i="14"/>
  <c r="J1324" i="14"/>
  <c r="J1341" i="14"/>
  <c r="J1390" i="14"/>
  <c r="J1397" i="14"/>
  <c r="J1409" i="14"/>
  <c r="J1415" i="14"/>
  <c r="J1428" i="14"/>
  <c r="J1475" i="14"/>
  <c r="J1481" i="14"/>
  <c r="J1489" i="14"/>
  <c r="J1500" i="14"/>
  <c r="J1506" i="14"/>
  <c r="J1530" i="14"/>
  <c r="J1553" i="14"/>
  <c r="J940" i="14"/>
  <c r="J1521" i="14"/>
  <c r="J863" i="14"/>
  <c r="J934" i="14"/>
  <c r="J1087" i="14"/>
  <c r="J1071" i="14"/>
  <c r="J1066" i="14"/>
  <c r="J1278" i="14"/>
  <c r="J953" i="14"/>
  <c r="J1457" i="14"/>
  <c r="J829" i="14"/>
  <c r="J941" i="14"/>
  <c r="J1017" i="14"/>
  <c r="I1513" i="14"/>
  <c r="J835" i="14"/>
  <c r="J910" i="14"/>
  <c r="J923" i="14"/>
  <c r="J1038" i="14"/>
  <c r="J1370" i="14"/>
  <c r="J1469" i="14"/>
  <c r="J1225" i="14"/>
  <c r="J819" i="14"/>
  <c r="J993" i="14"/>
  <c r="J1154" i="14"/>
  <c r="J1238" i="14"/>
  <c r="J893" i="14"/>
  <c r="J987" i="14"/>
  <c r="J1010" i="14"/>
  <c r="J1348" i="14"/>
  <c r="J1354" i="14"/>
  <c r="J906" i="14"/>
  <c r="J1366" i="14"/>
  <c r="J1569" i="14"/>
  <c r="J1581" i="14"/>
  <c r="J850" i="14"/>
  <c r="J862" i="14"/>
  <c r="J951" i="14"/>
  <c r="J964" i="14"/>
  <c r="J1098" i="14"/>
  <c r="J1150" i="14"/>
  <c r="J1156" i="14"/>
  <c r="J1169" i="14"/>
  <c r="J1314" i="14"/>
  <c r="J1320" i="14"/>
  <c r="J1326" i="14"/>
  <c r="J1332" i="14"/>
  <c r="J1421" i="14"/>
  <c r="J1459" i="14"/>
  <c r="J1105" i="14"/>
  <c r="J1245" i="14"/>
  <c r="J1350" i="14"/>
  <c r="J1356" i="14"/>
  <c r="J1529" i="14"/>
  <c r="J831" i="14"/>
  <c r="J889" i="14"/>
  <c r="J966" i="14"/>
  <c r="J989" i="14"/>
  <c r="J1006" i="14"/>
  <c r="J1057" i="14"/>
  <c r="J1112" i="14"/>
  <c r="J1454" i="14"/>
  <c r="J1512" i="14"/>
  <c r="J873" i="14"/>
  <c r="J902" i="14"/>
  <c r="J984" i="14"/>
  <c r="J996" i="14"/>
  <c r="J1028" i="14"/>
  <c r="J1328" i="14"/>
  <c r="J1395" i="14"/>
  <c r="J853" i="14"/>
  <c r="J1264" i="14"/>
  <c r="J1344" i="14"/>
  <c r="J1374" i="14"/>
  <c r="J1429" i="14"/>
  <c r="J854" i="14"/>
  <c r="J915" i="14"/>
  <c r="J1069" i="14"/>
  <c r="J1107" i="14"/>
  <c r="J1288" i="14"/>
  <c r="J1358" i="14"/>
  <c r="J936" i="14"/>
  <c r="J1188" i="14"/>
  <c r="J1471" i="14"/>
  <c r="J1583" i="14"/>
  <c r="J890" i="14"/>
  <c r="J1159" i="14"/>
  <c r="J1240" i="14"/>
  <c r="I1031" i="14"/>
  <c r="J822" i="14"/>
  <c r="J827" i="14"/>
  <c r="J866" i="14"/>
  <c r="J880" i="14"/>
  <c r="J916" i="14"/>
  <c r="J933" i="14"/>
  <c r="J945" i="14"/>
  <c r="J956" i="14"/>
  <c r="J962" i="14"/>
  <c r="J986" i="14"/>
  <c r="J992" i="14"/>
  <c r="J1003" i="14"/>
  <c r="J1030" i="14"/>
  <c r="J1048" i="14"/>
  <c r="J1070" i="14"/>
  <c r="J1086" i="14"/>
  <c r="J1102" i="14"/>
  <c r="J1109" i="14"/>
  <c r="J1190" i="14"/>
  <c r="J1283" i="14"/>
  <c r="J1289" i="14"/>
  <c r="J1294" i="14"/>
  <c r="J1307" i="14"/>
  <c r="J1318" i="14"/>
  <c r="J1359" i="14"/>
  <c r="J1364" i="14"/>
  <c r="J1381" i="14"/>
  <c r="J1398" i="14"/>
  <c r="J1420" i="14"/>
  <c r="J1435" i="14"/>
  <c r="J1440" i="14"/>
  <c r="J1485" i="14"/>
  <c r="J1497" i="14"/>
  <c r="J1508" i="14"/>
  <c r="J1547" i="14"/>
  <c r="G1493" i="14"/>
  <c r="I1493" i="14"/>
  <c r="J1052" i="14"/>
  <c r="G1513" i="14"/>
  <c r="J1499" i="14"/>
  <c r="G1590" i="14"/>
  <c r="J814" i="14"/>
  <c r="G1031" i="14"/>
  <c r="I1590" i="14"/>
  <c r="J995" i="14"/>
  <c r="J1039" i="14"/>
  <c r="J1231" i="14"/>
  <c r="J1329" i="14"/>
  <c r="J1343" i="14"/>
  <c r="J1365" i="14"/>
  <c r="J1402" i="14"/>
  <c r="I1563" i="14"/>
  <c r="J943" i="14"/>
  <c r="J1224" i="14"/>
  <c r="J1483" i="14"/>
  <c r="J838" i="14"/>
  <c r="J884" i="14"/>
  <c r="J909" i="14"/>
  <c r="J999" i="14"/>
  <c r="J1141" i="14"/>
  <c r="J1353" i="14"/>
  <c r="J1414" i="14"/>
  <c r="J842" i="14"/>
  <c r="J918" i="14"/>
  <c r="J969" i="14"/>
  <c r="J1153" i="14"/>
  <c r="J1262" i="14"/>
  <c r="J1369" i="14"/>
  <c r="J1541" i="14"/>
  <c r="G1563" i="14"/>
  <c r="I1587" i="13"/>
  <c r="G1587" i="13"/>
  <c r="I1586" i="13"/>
  <c r="G1586" i="13"/>
  <c r="J1586" i="13" s="1"/>
  <c r="I1584" i="13"/>
  <c r="G1584" i="13"/>
  <c r="J1584" i="13" s="1"/>
  <c r="I1583" i="13"/>
  <c r="G1583" i="13"/>
  <c r="I1582" i="13"/>
  <c r="G1582" i="13"/>
  <c r="I1581" i="13"/>
  <c r="G1581" i="13"/>
  <c r="J1581" i="13" s="1"/>
  <c r="I1580" i="13"/>
  <c r="G1580" i="13"/>
  <c r="J1580" i="13" s="1"/>
  <c r="I1579" i="13"/>
  <c r="G1579" i="13"/>
  <c r="I1578" i="13"/>
  <c r="G1578" i="13"/>
  <c r="I1577" i="13"/>
  <c r="G1577" i="13"/>
  <c r="J1577" i="13" s="1"/>
  <c r="I1576" i="13"/>
  <c r="G1576" i="13"/>
  <c r="I1575" i="13"/>
  <c r="G1575" i="13"/>
  <c r="I1574" i="13"/>
  <c r="G1574" i="13"/>
  <c r="I1573" i="13"/>
  <c r="G1573" i="13"/>
  <c r="J1573" i="13" s="1"/>
  <c r="I1572" i="13"/>
  <c r="G1572" i="13"/>
  <c r="J1572" i="13" s="1"/>
  <c r="I1571" i="13"/>
  <c r="G1571" i="13"/>
  <c r="J1571" i="13" s="1"/>
  <c r="I1570" i="13"/>
  <c r="G1570" i="13"/>
  <c r="I1569" i="13"/>
  <c r="G1569" i="13"/>
  <c r="I1568" i="13"/>
  <c r="G1568" i="13"/>
  <c r="I1567" i="13"/>
  <c r="G1567" i="13"/>
  <c r="I1566" i="13"/>
  <c r="G1566" i="13"/>
  <c r="I1560" i="13"/>
  <c r="G1560" i="13"/>
  <c r="J1560" i="13" s="1"/>
  <c r="I1559" i="13"/>
  <c r="G1559" i="13"/>
  <c r="I1558" i="13"/>
  <c r="G1558" i="13"/>
  <c r="I1557" i="13"/>
  <c r="G1557" i="13"/>
  <c r="I1556" i="13"/>
  <c r="G1556" i="13"/>
  <c r="J1556" i="13" s="1"/>
  <c r="I1555" i="13"/>
  <c r="G1555" i="13"/>
  <c r="J1555" i="13" s="1"/>
  <c r="I1554" i="13"/>
  <c r="G1554" i="13"/>
  <c r="I1553" i="13"/>
  <c r="G1553" i="13"/>
  <c r="I1552" i="13"/>
  <c r="G1552" i="13"/>
  <c r="J1552" i="13" s="1"/>
  <c r="I1551" i="13"/>
  <c r="G1551" i="13"/>
  <c r="J1551" i="13" s="1"/>
  <c r="I1550" i="13"/>
  <c r="G1550" i="13"/>
  <c r="I1549" i="13"/>
  <c r="G1549" i="13"/>
  <c r="I1548" i="13"/>
  <c r="G1548" i="13"/>
  <c r="I1547" i="13"/>
  <c r="G1547" i="13"/>
  <c r="J1547" i="13" s="1"/>
  <c r="I1546" i="13"/>
  <c r="G1546" i="13"/>
  <c r="I1545" i="13"/>
  <c r="G1545" i="13"/>
  <c r="I1544" i="13"/>
  <c r="G1544" i="13"/>
  <c r="J1544" i="13" s="1"/>
  <c r="I1543" i="13"/>
  <c r="G1543" i="13"/>
  <c r="I1542" i="13"/>
  <c r="G1542" i="13"/>
  <c r="I1541" i="13"/>
  <c r="G1541" i="13"/>
  <c r="I1540" i="13"/>
  <c r="G1540" i="13"/>
  <c r="J1540" i="13" s="1"/>
  <c r="I1539" i="13"/>
  <c r="J1539" i="13" s="1"/>
  <c r="I1538" i="13"/>
  <c r="J1538" i="13" s="1"/>
  <c r="I1537" i="13"/>
  <c r="J1537" i="13" s="1"/>
  <c r="I1536" i="13"/>
  <c r="J1536" i="13" s="1"/>
  <c r="I1535" i="13"/>
  <c r="J1535" i="13" s="1"/>
  <c r="I1534" i="13"/>
  <c r="J1534" i="13" s="1"/>
  <c r="I1533" i="13"/>
  <c r="J1533" i="13" s="1"/>
  <c r="I1532" i="13"/>
  <c r="J1532" i="13" s="1"/>
  <c r="I1531" i="13"/>
  <c r="J1531" i="13" s="1"/>
  <c r="I1530" i="13"/>
  <c r="J1530" i="13" s="1"/>
  <c r="I1529" i="13"/>
  <c r="G1529" i="13"/>
  <c r="I1528" i="13"/>
  <c r="G1528" i="13"/>
  <c r="I1527" i="13"/>
  <c r="G1527" i="13"/>
  <c r="J1527" i="13" s="1"/>
  <c r="I1526" i="13"/>
  <c r="G1526" i="13"/>
  <c r="I1525" i="13"/>
  <c r="G1525" i="13"/>
  <c r="I1524" i="13"/>
  <c r="G1524" i="13"/>
  <c r="I1523" i="13"/>
  <c r="J1523" i="13" s="1"/>
  <c r="I1522" i="13"/>
  <c r="G1522" i="13"/>
  <c r="I1521" i="13"/>
  <c r="G1521" i="13"/>
  <c r="I1520" i="13"/>
  <c r="G1520" i="13"/>
  <c r="I1519" i="13"/>
  <c r="J1519" i="13" s="1"/>
  <c r="I1518" i="13"/>
  <c r="J1518" i="13" s="1"/>
  <c r="I1517" i="13"/>
  <c r="J1517" i="13" s="1"/>
  <c r="I1516" i="13"/>
  <c r="G1516" i="13"/>
  <c r="I1511" i="13"/>
  <c r="G1511" i="13"/>
  <c r="I1510" i="13"/>
  <c r="G1510" i="13"/>
  <c r="I1509" i="13"/>
  <c r="G1509" i="13"/>
  <c r="I1508" i="13"/>
  <c r="G1508" i="13"/>
  <c r="I1507" i="13"/>
  <c r="G1507" i="13"/>
  <c r="I1506" i="13"/>
  <c r="G1506" i="13"/>
  <c r="I1505" i="13"/>
  <c r="G1505" i="13"/>
  <c r="J1505" i="13" s="1"/>
  <c r="I1504" i="13"/>
  <c r="G1504" i="13"/>
  <c r="I1503" i="13"/>
  <c r="G1503" i="13"/>
  <c r="I1502" i="13"/>
  <c r="G1502" i="13"/>
  <c r="I1501" i="13"/>
  <c r="G1501" i="13"/>
  <c r="J1501" i="13" s="1"/>
  <c r="I1500" i="13"/>
  <c r="G1500" i="13"/>
  <c r="J1500" i="13" s="1"/>
  <c r="I1499" i="13"/>
  <c r="G1499" i="13"/>
  <c r="I1498" i="13"/>
  <c r="G1498" i="13"/>
  <c r="I1497" i="13"/>
  <c r="G1497" i="13"/>
  <c r="J1497" i="13" s="1"/>
  <c r="I1496" i="13"/>
  <c r="G1496" i="13"/>
  <c r="I1495" i="13"/>
  <c r="G1495" i="13"/>
  <c r="I1489" i="13"/>
  <c r="G1489" i="13"/>
  <c r="I1488" i="13"/>
  <c r="G1488" i="13"/>
  <c r="J1488" i="13" s="1"/>
  <c r="I1486" i="13"/>
  <c r="G1486" i="13"/>
  <c r="J1486" i="13" s="1"/>
  <c r="I1485" i="13"/>
  <c r="G1485" i="13"/>
  <c r="I1484" i="13"/>
  <c r="G1484" i="13"/>
  <c r="I1483" i="13"/>
  <c r="G1483" i="13"/>
  <c r="J1483" i="13" s="1"/>
  <c r="I1482" i="13"/>
  <c r="G1482" i="13"/>
  <c r="J1482" i="13" s="1"/>
  <c r="I1480" i="13"/>
  <c r="G1480" i="13"/>
  <c r="I1479" i="13"/>
  <c r="G1479" i="13"/>
  <c r="I1478" i="13"/>
  <c r="G1478" i="13"/>
  <c r="J1478" i="13" s="1"/>
  <c r="I1477" i="13"/>
  <c r="F1477" i="13"/>
  <c r="G1477" i="13" s="1"/>
  <c r="I1476" i="13"/>
  <c r="F1476" i="13"/>
  <c r="G1476" i="13" s="1"/>
  <c r="I1475" i="13"/>
  <c r="F1475" i="13"/>
  <c r="G1475" i="13" s="1"/>
  <c r="I1474" i="13"/>
  <c r="F1474" i="13"/>
  <c r="G1474" i="13" s="1"/>
  <c r="I1473" i="13"/>
  <c r="G1473" i="13"/>
  <c r="I1472" i="13"/>
  <c r="G1472" i="13"/>
  <c r="I1471" i="13"/>
  <c r="G1471" i="13"/>
  <c r="I1470" i="13"/>
  <c r="G1470" i="13"/>
  <c r="J1470" i="13" s="1"/>
  <c r="I1469" i="13"/>
  <c r="G1469" i="13"/>
  <c r="I1468" i="13"/>
  <c r="G1468" i="13"/>
  <c r="J1468" i="13" s="1"/>
  <c r="I1467" i="13"/>
  <c r="G1467" i="13"/>
  <c r="I1466" i="13"/>
  <c r="G1466" i="13"/>
  <c r="I1465" i="13"/>
  <c r="F1465" i="13"/>
  <c r="G1465" i="13" s="1"/>
  <c r="J1465" i="13" s="1"/>
  <c r="I1464" i="13"/>
  <c r="F1464" i="13"/>
  <c r="G1464" i="13" s="1"/>
  <c r="I1463" i="13"/>
  <c r="F1463" i="13"/>
  <c r="G1463" i="13" s="1"/>
  <c r="I1462" i="13"/>
  <c r="G1462" i="13"/>
  <c r="I1461" i="13"/>
  <c r="G1461" i="13"/>
  <c r="I1460" i="13"/>
  <c r="G1460" i="13"/>
  <c r="I1459" i="13"/>
  <c r="G1459" i="13"/>
  <c r="I1458" i="13"/>
  <c r="G1458" i="13"/>
  <c r="I1457" i="13"/>
  <c r="G1457" i="13"/>
  <c r="I1456" i="13"/>
  <c r="G1456" i="13"/>
  <c r="I1455" i="13"/>
  <c r="G1455" i="13"/>
  <c r="I1454" i="13"/>
  <c r="G1454" i="13"/>
  <c r="I1453" i="13"/>
  <c r="F1453" i="13"/>
  <c r="G1453" i="13" s="1"/>
  <c r="J1453" i="13" s="1"/>
  <c r="I1452" i="13"/>
  <c r="F1452" i="13"/>
  <c r="G1452" i="13" s="1"/>
  <c r="J1452" i="13" s="1"/>
  <c r="I1451" i="13"/>
  <c r="F1451" i="13"/>
  <c r="G1451" i="13" s="1"/>
  <c r="I1450" i="13"/>
  <c r="G1450" i="13"/>
  <c r="I1449" i="13"/>
  <c r="G1449" i="13"/>
  <c r="I1448" i="13"/>
  <c r="G1448" i="13"/>
  <c r="I1447" i="13"/>
  <c r="G1447" i="13"/>
  <c r="I1446" i="13"/>
  <c r="G1446" i="13"/>
  <c r="J1446" i="13" s="1"/>
  <c r="I1445" i="13"/>
  <c r="G1445" i="13"/>
  <c r="J1445" i="13" s="1"/>
  <c r="I1444" i="13"/>
  <c r="G1444" i="13"/>
  <c r="I1443" i="13"/>
  <c r="G1443" i="13"/>
  <c r="I1442" i="13"/>
  <c r="G1442" i="13"/>
  <c r="I1441" i="13"/>
  <c r="G1441" i="13"/>
  <c r="J1441" i="13" s="1"/>
  <c r="I1440" i="13"/>
  <c r="G1440" i="13"/>
  <c r="I1439" i="13"/>
  <c r="F1439" i="13"/>
  <c r="G1439" i="13" s="1"/>
  <c r="I1438" i="13"/>
  <c r="F1438" i="13"/>
  <c r="G1438" i="13" s="1"/>
  <c r="J1438" i="13" s="1"/>
  <c r="I1437" i="13"/>
  <c r="F1437" i="13"/>
  <c r="G1437" i="13" s="1"/>
  <c r="J1437" i="13" s="1"/>
  <c r="I1436" i="13"/>
  <c r="G1436" i="13"/>
  <c r="I1435" i="13"/>
  <c r="G1435" i="13"/>
  <c r="I1434" i="13"/>
  <c r="G1434" i="13"/>
  <c r="J1434" i="13" s="1"/>
  <c r="I1433" i="13"/>
  <c r="G1433" i="13"/>
  <c r="I1432" i="13"/>
  <c r="G1432" i="13"/>
  <c r="I1431" i="13"/>
  <c r="G1431" i="13"/>
  <c r="I1430" i="13"/>
  <c r="G1430" i="13"/>
  <c r="J1430" i="13" s="1"/>
  <c r="I1429" i="13"/>
  <c r="G1429" i="13"/>
  <c r="J1429" i="13" s="1"/>
  <c r="I1428" i="13"/>
  <c r="G1428" i="13"/>
  <c r="I1427" i="13"/>
  <c r="F1427" i="13"/>
  <c r="G1427" i="13" s="1"/>
  <c r="I1426" i="13"/>
  <c r="F1426" i="13"/>
  <c r="G1426" i="13" s="1"/>
  <c r="I1425" i="13"/>
  <c r="F1425" i="13"/>
  <c r="G1425" i="13" s="1"/>
  <c r="J1425" i="13" s="1"/>
  <c r="I1424" i="13"/>
  <c r="F1424" i="13"/>
  <c r="G1424" i="13" s="1"/>
  <c r="I1423" i="13"/>
  <c r="G1423" i="13"/>
  <c r="I1422" i="13"/>
  <c r="G1422" i="13"/>
  <c r="I1421" i="13"/>
  <c r="G1421" i="13"/>
  <c r="J1421" i="13" s="1"/>
  <c r="I1420" i="13"/>
  <c r="G1420" i="13"/>
  <c r="I1419" i="13"/>
  <c r="G1419" i="13"/>
  <c r="I1418" i="13"/>
  <c r="G1418" i="13"/>
  <c r="I1415" i="13"/>
  <c r="G1415" i="13"/>
  <c r="J1415" i="13" s="1"/>
  <c r="I1414" i="13"/>
  <c r="G1414" i="13"/>
  <c r="I1413" i="13"/>
  <c r="G1413" i="13"/>
  <c r="I1412" i="13"/>
  <c r="G1412" i="13"/>
  <c r="I1411" i="13"/>
  <c r="G1411" i="13"/>
  <c r="I1410" i="13"/>
  <c r="G1410" i="13"/>
  <c r="J1410" i="13" s="1"/>
  <c r="I1409" i="13"/>
  <c r="G1409" i="13"/>
  <c r="I1408" i="13"/>
  <c r="G1408" i="13"/>
  <c r="J1408" i="13" s="1"/>
  <c r="I1407" i="13"/>
  <c r="G1407" i="13"/>
  <c r="J1407" i="13" s="1"/>
  <c r="I1406" i="13"/>
  <c r="G1406" i="13"/>
  <c r="I1405" i="13"/>
  <c r="G1405" i="13"/>
  <c r="I1404" i="13"/>
  <c r="G1404" i="13"/>
  <c r="J1404" i="13" s="1"/>
  <c r="I1403" i="13"/>
  <c r="G1403" i="13"/>
  <c r="J1403" i="13" s="1"/>
  <c r="I1402" i="13"/>
  <c r="G1402" i="13"/>
  <c r="J1402" i="13" s="1"/>
  <c r="I1401" i="13"/>
  <c r="G1401" i="13"/>
  <c r="I1400" i="13"/>
  <c r="G1400" i="13"/>
  <c r="I1399" i="13"/>
  <c r="G1399" i="13"/>
  <c r="I1398" i="13"/>
  <c r="G1398" i="13"/>
  <c r="I1397" i="13"/>
  <c r="G1397" i="13"/>
  <c r="I1396" i="13"/>
  <c r="G1396" i="13"/>
  <c r="J1396" i="13" s="1"/>
  <c r="I1394" i="13"/>
  <c r="G1394" i="13"/>
  <c r="J1394" i="13" s="1"/>
  <c r="I1393" i="13"/>
  <c r="G1393" i="13"/>
  <c r="I1392" i="13"/>
  <c r="G1392" i="13"/>
  <c r="I1391" i="13"/>
  <c r="G1391" i="13"/>
  <c r="I1390" i="13"/>
  <c r="G1390" i="13"/>
  <c r="J1390" i="13" s="1"/>
  <c r="I1389" i="13"/>
  <c r="G1389" i="13"/>
  <c r="I1388" i="13"/>
  <c r="G1388" i="13"/>
  <c r="I1387" i="13"/>
  <c r="G1387" i="13"/>
  <c r="I1386" i="13"/>
  <c r="G1386" i="13"/>
  <c r="I1385" i="13"/>
  <c r="G1385" i="13"/>
  <c r="J1385" i="13" s="1"/>
  <c r="I1384" i="13"/>
  <c r="G1384" i="13"/>
  <c r="I1383" i="13"/>
  <c r="G1383" i="13"/>
  <c r="J1383" i="13" s="1"/>
  <c r="I1382" i="13"/>
  <c r="G1382" i="13"/>
  <c r="J1382" i="13" s="1"/>
  <c r="I1381" i="13"/>
  <c r="G1381" i="13"/>
  <c r="I1380" i="13"/>
  <c r="G1380" i="13"/>
  <c r="I1379" i="13"/>
  <c r="G1379" i="13"/>
  <c r="J1379" i="13" s="1"/>
  <c r="I1378" i="13"/>
  <c r="G1378" i="13"/>
  <c r="J1378" i="13" s="1"/>
  <c r="I1377" i="13"/>
  <c r="G1377" i="13"/>
  <c r="J1377" i="13" s="1"/>
  <c r="I1376" i="13"/>
  <c r="G1376" i="13"/>
  <c r="I1375" i="13"/>
  <c r="G1375" i="13"/>
  <c r="I1374" i="13"/>
  <c r="G1374" i="13"/>
  <c r="I1373" i="13"/>
  <c r="G1373" i="13"/>
  <c r="I1372" i="13"/>
  <c r="G1372" i="13"/>
  <c r="I1371" i="13"/>
  <c r="G1371" i="13"/>
  <c r="J1371" i="13" s="1"/>
  <c r="I1370" i="13"/>
  <c r="G1370" i="13"/>
  <c r="J1370" i="13" s="1"/>
  <c r="I1369" i="13"/>
  <c r="G1369" i="13"/>
  <c r="I1368" i="13"/>
  <c r="G1368" i="13"/>
  <c r="I1367" i="13"/>
  <c r="G1367" i="13"/>
  <c r="I1366" i="13"/>
  <c r="G1366" i="13"/>
  <c r="J1366" i="13" s="1"/>
  <c r="I1365" i="13"/>
  <c r="G1365" i="13"/>
  <c r="I1364" i="13"/>
  <c r="G1364" i="13"/>
  <c r="I1363" i="13"/>
  <c r="G1363" i="13"/>
  <c r="I1362" i="13"/>
  <c r="G1362" i="13"/>
  <c r="J1362" i="13" s="1"/>
  <c r="I1361" i="13"/>
  <c r="G1361" i="13"/>
  <c r="I1360" i="13"/>
  <c r="G1360" i="13"/>
  <c r="I1359" i="13"/>
  <c r="G1359" i="13"/>
  <c r="J1359" i="13" s="1"/>
  <c r="I1358" i="13"/>
  <c r="G1358" i="13"/>
  <c r="J1358" i="13" s="1"/>
  <c r="I1357" i="13"/>
  <c r="G1357" i="13"/>
  <c r="I1356" i="13"/>
  <c r="G1356" i="13"/>
  <c r="I1355" i="13"/>
  <c r="G1355" i="13"/>
  <c r="J1355" i="13" s="1"/>
  <c r="I1354" i="13"/>
  <c r="G1354" i="13"/>
  <c r="J1354" i="13" s="1"/>
  <c r="I1353" i="13"/>
  <c r="G1353" i="13"/>
  <c r="I1352" i="13"/>
  <c r="G1352" i="13"/>
  <c r="I1351" i="13"/>
  <c r="G1351" i="13"/>
  <c r="I1350" i="13"/>
  <c r="G1350" i="13"/>
  <c r="J1350" i="13" s="1"/>
  <c r="I1349" i="13"/>
  <c r="G1349" i="13"/>
  <c r="I1348" i="13"/>
  <c r="G1348" i="13"/>
  <c r="I1347" i="13"/>
  <c r="G1347" i="13"/>
  <c r="I1346" i="13"/>
  <c r="G1346" i="13"/>
  <c r="J1346" i="13" s="1"/>
  <c r="I1343" i="13"/>
  <c r="G1343" i="13"/>
  <c r="I1342" i="13"/>
  <c r="G1342" i="13"/>
  <c r="I1341" i="13"/>
  <c r="G1341" i="13"/>
  <c r="I1340" i="13"/>
  <c r="G1340" i="13"/>
  <c r="J1340" i="13" s="1"/>
  <c r="I1339" i="13"/>
  <c r="G1339" i="13"/>
  <c r="I1338" i="13"/>
  <c r="G1338" i="13"/>
  <c r="I1337" i="13"/>
  <c r="G1337" i="13"/>
  <c r="I1331" i="13"/>
  <c r="G1331" i="13"/>
  <c r="J1331" i="13" s="1"/>
  <c r="I1330" i="13"/>
  <c r="G1330" i="13"/>
  <c r="J1330" i="13" s="1"/>
  <c r="I1329" i="13"/>
  <c r="G1329" i="13"/>
  <c r="I1328" i="13"/>
  <c r="G1328" i="13"/>
  <c r="J1328" i="13" s="1"/>
  <c r="I1327" i="13"/>
  <c r="G1327" i="13"/>
  <c r="I1326" i="13"/>
  <c r="G1326" i="13"/>
  <c r="I1325" i="13"/>
  <c r="G1325" i="13"/>
  <c r="I1324" i="13"/>
  <c r="G1324" i="13"/>
  <c r="I1323" i="13"/>
  <c r="G1323" i="13"/>
  <c r="J1323" i="13" s="1"/>
  <c r="I1322" i="13"/>
  <c r="G1322" i="13"/>
  <c r="J1322" i="13" s="1"/>
  <c r="I1321" i="13"/>
  <c r="G1321" i="13"/>
  <c r="J1321" i="13" s="1"/>
  <c r="I1320" i="13"/>
  <c r="G1320" i="13"/>
  <c r="I1319" i="13"/>
  <c r="G1319" i="13"/>
  <c r="I1318" i="13"/>
  <c r="G1318" i="13"/>
  <c r="I1317" i="13"/>
  <c r="G1317" i="13"/>
  <c r="I1316" i="13"/>
  <c r="G1316" i="13"/>
  <c r="I1315" i="13"/>
  <c r="G1315" i="13"/>
  <c r="I1314" i="13"/>
  <c r="G1314" i="13"/>
  <c r="I1313" i="13"/>
  <c r="G1313" i="13"/>
  <c r="I1312" i="13"/>
  <c r="G1312" i="13"/>
  <c r="I1311" i="13"/>
  <c r="G1311" i="13"/>
  <c r="I1310" i="13"/>
  <c r="G1310" i="13"/>
  <c r="I1309" i="13"/>
  <c r="G1309" i="13"/>
  <c r="I1307" i="13"/>
  <c r="G1307" i="13"/>
  <c r="I1306" i="13"/>
  <c r="G1306" i="13"/>
  <c r="I1304" i="13"/>
  <c r="G1304" i="13"/>
  <c r="I1303" i="13"/>
  <c r="G1303" i="13"/>
  <c r="I1301" i="13"/>
  <c r="G1301" i="13"/>
  <c r="I1300" i="13"/>
  <c r="G1300" i="13"/>
  <c r="I1299" i="13"/>
  <c r="G1299" i="13"/>
  <c r="I1298" i="13"/>
  <c r="G1298" i="13"/>
  <c r="I1297" i="13"/>
  <c r="G1297" i="13"/>
  <c r="I1296" i="13"/>
  <c r="G1296" i="13"/>
  <c r="I1295" i="13"/>
  <c r="G1295" i="13"/>
  <c r="I1293" i="13"/>
  <c r="G1293" i="13"/>
  <c r="I1292" i="13"/>
  <c r="G1292" i="13"/>
  <c r="I1291" i="13"/>
  <c r="G1291" i="13"/>
  <c r="I1290" i="13"/>
  <c r="G1290" i="13"/>
  <c r="I1289" i="13"/>
  <c r="G1289" i="13"/>
  <c r="I1288" i="13"/>
  <c r="G1288" i="13"/>
  <c r="I1287" i="13"/>
  <c r="G1287" i="13"/>
  <c r="I1286" i="13"/>
  <c r="G1286" i="13"/>
  <c r="I1285" i="13"/>
  <c r="G1285" i="13"/>
  <c r="I1284" i="13"/>
  <c r="G1284" i="13"/>
  <c r="I1283" i="13"/>
  <c r="G1283" i="13"/>
  <c r="I1282" i="13"/>
  <c r="G1282" i="13"/>
  <c r="I1281" i="13"/>
  <c r="G1281" i="13"/>
  <c r="I1280" i="13"/>
  <c r="G1280" i="13"/>
  <c r="I1279" i="13"/>
  <c r="G1279" i="13"/>
  <c r="I1278" i="13"/>
  <c r="G1278" i="13"/>
  <c r="I1277" i="13"/>
  <c r="G1277" i="13"/>
  <c r="I1276" i="13"/>
  <c r="G1276" i="13"/>
  <c r="I1275" i="13"/>
  <c r="G1275" i="13"/>
  <c r="I1274" i="13"/>
  <c r="G1274" i="13"/>
  <c r="I1273" i="13"/>
  <c r="G1273" i="13"/>
  <c r="I1272" i="13"/>
  <c r="G1272" i="13"/>
  <c r="I1271" i="13"/>
  <c r="G1271" i="13"/>
  <c r="I1270" i="13"/>
  <c r="G1270" i="13"/>
  <c r="I1269" i="13"/>
  <c r="G1269" i="13"/>
  <c r="I1268" i="13"/>
  <c r="G1268" i="13"/>
  <c r="I1267" i="13"/>
  <c r="G1267" i="13"/>
  <c r="I1266" i="13"/>
  <c r="G1266" i="13"/>
  <c r="I1265" i="13"/>
  <c r="G1265" i="13"/>
  <c r="I1264" i="13"/>
  <c r="G1264" i="13"/>
  <c r="I1263" i="13"/>
  <c r="G1263" i="13"/>
  <c r="I1261" i="13"/>
  <c r="G1261" i="13"/>
  <c r="I1260" i="13"/>
  <c r="G1260" i="13"/>
  <c r="I1259" i="13"/>
  <c r="G1259" i="13"/>
  <c r="I1258" i="13"/>
  <c r="G1258" i="13"/>
  <c r="I1257" i="13"/>
  <c r="G1257" i="13"/>
  <c r="I1256" i="13"/>
  <c r="G1256" i="13"/>
  <c r="I1255" i="13"/>
  <c r="G1255" i="13"/>
  <c r="I1254" i="13"/>
  <c r="G1254" i="13"/>
  <c r="I1253" i="13"/>
  <c r="G1253" i="13"/>
  <c r="I1252" i="13"/>
  <c r="G1252" i="13"/>
  <c r="I1251" i="13"/>
  <c r="G1251" i="13"/>
  <c r="I1250" i="13"/>
  <c r="G1250" i="13"/>
  <c r="I1249" i="13"/>
  <c r="G1249" i="13"/>
  <c r="I1248" i="13"/>
  <c r="G1248" i="13"/>
  <c r="I1247" i="13"/>
  <c r="G1247" i="13"/>
  <c r="I1246" i="13"/>
  <c r="G1246" i="13"/>
  <c r="I1245" i="13"/>
  <c r="G1245" i="13"/>
  <c r="I1244" i="13"/>
  <c r="G1244" i="13"/>
  <c r="I1243" i="13"/>
  <c r="G1243" i="13"/>
  <c r="I1241" i="13"/>
  <c r="G1241" i="13"/>
  <c r="I1240" i="13"/>
  <c r="G1240" i="13"/>
  <c r="I1239" i="13"/>
  <c r="G1239" i="13"/>
  <c r="I1238" i="13"/>
  <c r="G1238" i="13"/>
  <c r="I1237" i="13"/>
  <c r="G1237" i="13"/>
  <c r="I1236" i="13"/>
  <c r="G1236" i="13"/>
  <c r="I1235" i="13"/>
  <c r="G1235" i="13"/>
  <c r="I1234" i="13"/>
  <c r="G1234" i="13"/>
  <c r="I1233" i="13"/>
  <c r="G1233" i="13"/>
  <c r="I1232" i="13"/>
  <c r="G1232" i="13"/>
  <c r="I1231" i="13"/>
  <c r="G1231" i="13"/>
  <c r="I1230" i="13"/>
  <c r="G1230" i="13"/>
  <c r="I1228" i="13"/>
  <c r="G1228" i="13"/>
  <c r="I1227" i="13"/>
  <c r="G1227" i="13"/>
  <c r="I1226" i="13"/>
  <c r="G1226" i="13"/>
  <c r="I1225" i="13"/>
  <c r="G1225" i="13"/>
  <c r="I1224" i="13"/>
  <c r="G1224" i="13"/>
  <c r="I1223" i="13"/>
  <c r="G1223" i="13"/>
  <c r="I1222" i="13"/>
  <c r="G1222" i="13"/>
  <c r="I1221" i="13"/>
  <c r="G1221" i="13"/>
  <c r="I1220" i="13"/>
  <c r="G1220" i="13"/>
  <c r="I1219" i="13"/>
  <c r="G1219" i="13"/>
  <c r="I1218" i="13"/>
  <c r="G1218" i="13"/>
  <c r="I1217" i="13"/>
  <c r="G1217" i="13"/>
  <c r="I1215" i="13"/>
  <c r="G1215" i="13"/>
  <c r="I1214" i="13"/>
  <c r="G1214" i="13"/>
  <c r="I1213" i="13"/>
  <c r="G1213" i="13"/>
  <c r="I1212" i="13"/>
  <c r="G1212" i="13"/>
  <c r="I1211" i="13"/>
  <c r="G1211" i="13"/>
  <c r="I1210" i="13"/>
  <c r="G1210" i="13"/>
  <c r="I1209" i="13"/>
  <c r="G1209" i="13"/>
  <c r="I1208" i="13"/>
  <c r="G1208" i="13"/>
  <c r="I1207" i="13"/>
  <c r="G1207" i="13"/>
  <c r="I1206" i="13"/>
  <c r="G1206" i="13"/>
  <c r="I1205" i="13"/>
  <c r="G1205" i="13"/>
  <c r="I1204" i="13"/>
  <c r="G1204" i="13"/>
  <c r="I1203" i="13"/>
  <c r="G1203" i="13"/>
  <c r="I1202" i="13"/>
  <c r="G1202" i="13"/>
  <c r="I1201" i="13"/>
  <c r="G1201" i="13"/>
  <c r="I1200" i="13"/>
  <c r="G1200" i="13"/>
  <c r="I1199" i="13"/>
  <c r="G1199" i="13"/>
  <c r="I1198" i="13"/>
  <c r="G1198" i="13"/>
  <c r="I1197" i="13"/>
  <c r="G1197" i="13"/>
  <c r="I1196" i="13"/>
  <c r="G1196" i="13"/>
  <c r="I1195" i="13"/>
  <c r="G1195" i="13"/>
  <c r="I1194" i="13"/>
  <c r="G1194" i="13"/>
  <c r="I1192" i="13"/>
  <c r="G1192" i="13"/>
  <c r="I1191" i="13"/>
  <c r="G1191" i="13"/>
  <c r="I1190" i="13"/>
  <c r="G1190" i="13"/>
  <c r="I1189" i="13"/>
  <c r="G1189" i="13"/>
  <c r="I1188" i="13"/>
  <c r="G1188" i="13"/>
  <c r="I1187" i="13"/>
  <c r="G1187" i="13"/>
  <c r="I1186" i="13"/>
  <c r="G1186" i="13"/>
  <c r="I1185" i="13"/>
  <c r="G1185" i="13"/>
  <c r="I1184" i="13"/>
  <c r="G1184" i="13"/>
  <c r="I1183" i="13"/>
  <c r="G1183" i="13"/>
  <c r="I1182" i="13"/>
  <c r="G1182" i="13"/>
  <c r="I1181" i="13"/>
  <c r="G1181" i="13"/>
  <c r="I1180" i="13"/>
  <c r="G1180" i="13"/>
  <c r="I1179" i="13"/>
  <c r="G1179" i="13"/>
  <c r="I1178" i="13"/>
  <c r="G1178" i="13"/>
  <c r="I1177" i="13"/>
  <c r="G1177" i="13"/>
  <c r="I1176" i="13"/>
  <c r="G1176" i="13"/>
  <c r="I1174" i="13"/>
  <c r="G1174" i="13"/>
  <c r="I1173" i="13"/>
  <c r="G1173" i="13"/>
  <c r="I1172" i="13"/>
  <c r="G1172" i="13"/>
  <c r="I1171" i="13"/>
  <c r="G1171" i="13"/>
  <c r="I1170" i="13"/>
  <c r="G1170" i="13"/>
  <c r="I1169" i="13"/>
  <c r="G1169" i="13"/>
  <c r="I1168" i="13"/>
  <c r="G1168" i="13"/>
  <c r="I1167" i="13"/>
  <c r="G1167" i="13"/>
  <c r="I1166" i="13"/>
  <c r="G1166" i="13"/>
  <c r="I1165" i="13"/>
  <c r="G1165" i="13"/>
  <c r="I1164" i="13"/>
  <c r="G1164" i="13"/>
  <c r="I1163" i="13"/>
  <c r="G1163" i="13"/>
  <c r="I1162" i="13"/>
  <c r="G1162" i="13"/>
  <c r="I1161" i="13"/>
  <c r="G1161" i="13"/>
  <c r="I1160" i="13"/>
  <c r="G1160" i="13"/>
  <c r="I1159" i="13"/>
  <c r="G1159" i="13"/>
  <c r="J1159" i="13" s="1"/>
  <c r="I1158" i="13"/>
  <c r="G1158" i="13"/>
  <c r="I1157" i="13"/>
  <c r="G1157" i="13"/>
  <c r="I1155" i="13"/>
  <c r="G1155" i="13"/>
  <c r="I1154" i="13"/>
  <c r="G1154" i="13"/>
  <c r="I1153" i="13"/>
  <c r="G1153" i="13"/>
  <c r="I1152" i="13"/>
  <c r="G1152" i="13"/>
  <c r="I1151" i="13"/>
  <c r="G1151" i="13"/>
  <c r="I1150" i="13"/>
  <c r="G1150" i="13"/>
  <c r="I1149" i="13"/>
  <c r="G1149" i="13"/>
  <c r="I1148" i="13"/>
  <c r="G1148" i="13"/>
  <c r="I1147" i="13"/>
  <c r="G1147" i="13"/>
  <c r="I1146" i="13"/>
  <c r="G1146" i="13"/>
  <c r="I1145" i="13"/>
  <c r="G1145" i="13"/>
  <c r="I1144" i="13"/>
  <c r="G1144" i="13"/>
  <c r="I1143" i="13"/>
  <c r="G1143" i="13"/>
  <c r="I1142" i="13"/>
  <c r="G1142" i="13"/>
  <c r="I1141" i="13"/>
  <c r="G1141" i="13"/>
  <c r="I1140" i="13"/>
  <c r="G1140" i="13"/>
  <c r="I1139" i="13"/>
  <c r="G1139" i="13"/>
  <c r="I1138" i="13"/>
  <c r="G1138" i="13"/>
  <c r="I1137" i="13"/>
  <c r="G1137" i="13"/>
  <c r="I1136" i="13"/>
  <c r="G1136" i="13"/>
  <c r="I1135" i="13"/>
  <c r="G1135" i="13"/>
  <c r="I1134" i="13"/>
  <c r="G1134" i="13"/>
  <c r="J1134" i="13" s="1"/>
  <c r="I1133" i="13"/>
  <c r="G1133" i="13"/>
  <c r="I1132" i="13"/>
  <c r="G1132" i="13"/>
  <c r="I1130" i="13"/>
  <c r="G1130" i="13"/>
  <c r="I1129" i="13"/>
  <c r="G1129" i="13"/>
  <c r="I1128" i="13"/>
  <c r="G1128" i="13"/>
  <c r="I1127" i="13"/>
  <c r="G1127" i="13"/>
  <c r="I1126" i="13"/>
  <c r="G1126" i="13"/>
  <c r="I1125" i="13"/>
  <c r="G1125" i="13"/>
  <c r="I1124" i="13"/>
  <c r="G1124" i="13"/>
  <c r="I1123" i="13"/>
  <c r="G1123" i="13"/>
  <c r="I1122" i="13"/>
  <c r="G1122" i="13"/>
  <c r="I1121" i="13"/>
  <c r="G1121" i="13"/>
  <c r="I1120" i="13"/>
  <c r="G1120" i="13"/>
  <c r="I1119" i="13"/>
  <c r="G1119" i="13"/>
  <c r="I1118" i="13"/>
  <c r="G1118" i="13"/>
  <c r="I1117" i="13"/>
  <c r="G1117" i="13"/>
  <c r="I1116" i="13"/>
  <c r="G1116" i="13"/>
  <c r="I1115" i="13"/>
  <c r="G1115" i="13"/>
  <c r="I1114" i="13"/>
  <c r="G1114" i="13"/>
  <c r="I1113" i="13"/>
  <c r="G1113" i="13"/>
  <c r="I1112" i="13"/>
  <c r="G1112" i="13"/>
  <c r="I1111" i="13"/>
  <c r="G1111" i="13"/>
  <c r="I1110" i="13"/>
  <c r="G1110" i="13"/>
  <c r="I1109" i="13"/>
  <c r="G1109" i="13"/>
  <c r="J1109" i="13" s="1"/>
  <c r="I1108" i="13"/>
  <c r="G1108" i="13"/>
  <c r="I1106" i="13"/>
  <c r="G1106" i="13"/>
  <c r="I1105" i="13"/>
  <c r="G1105" i="13"/>
  <c r="I1104" i="13"/>
  <c r="G1104" i="13"/>
  <c r="I1103" i="13"/>
  <c r="G1103" i="13"/>
  <c r="I1102" i="13"/>
  <c r="G1102" i="13"/>
  <c r="I1101" i="13"/>
  <c r="G1101" i="13"/>
  <c r="I1100" i="13"/>
  <c r="G1100" i="13"/>
  <c r="I1099" i="13"/>
  <c r="G1099" i="13"/>
  <c r="I1098" i="13"/>
  <c r="G1098" i="13"/>
  <c r="I1097" i="13"/>
  <c r="G1097" i="13"/>
  <c r="I1096" i="13"/>
  <c r="G1096" i="13"/>
  <c r="I1095" i="13"/>
  <c r="G1095" i="13"/>
  <c r="I1094" i="13"/>
  <c r="G1094" i="13"/>
  <c r="I1093" i="13"/>
  <c r="G1093" i="13"/>
  <c r="I1092" i="13"/>
  <c r="G1092" i="13"/>
  <c r="I1091" i="13"/>
  <c r="G1091" i="13"/>
  <c r="I1090" i="13"/>
  <c r="G1090" i="13"/>
  <c r="I1089" i="13"/>
  <c r="G1089" i="13"/>
  <c r="I1088" i="13"/>
  <c r="G1088" i="13"/>
  <c r="I1087" i="13"/>
  <c r="G1087" i="13"/>
  <c r="I1086" i="13"/>
  <c r="G1086" i="13"/>
  <c r="I1085" i="13"/>
  <c r="G1085" i="13"/>
  <c r="I1084" i="13"/>
  <c r="G1084" i="13"/>
  <c r="I1080" i="13"/>
  <c r="G1080" i="13"/>
  <c r="I1079" i="13"/>
  <c r="G1079" i="13"/>
  <c r="I1078" i="13"/>
  <c r="G1078" i="13"/>
  <c r="I1077" i="13"/>
  <c r="G1077" i="13"/>
  <c r="I1075" i="13"/>
  <c r="G1075" i="13"/>
  <c r="I1074" i="13"/>
  <c r="G1074" i="13"/>
  <c r="I1073" i="13"/>
  <c r="G1073" i="13"/>
  <c r="I1072" i="13"/>
  <c r="G1072" i="13"/>
  <c r="I1070" i="13"/>
  <c r="G1070" i="13"/>
  <c r="I1069" i="13"/>
  <c r="G1069" i="13"/>
  <c r="I1068" i="13"/>
  <c r="G1068" i="13"/>
  <c r="I1067" i="13"/>
  <c r="G1067" i="13"/>
  <c r="I1066" i="13"/>
  <c r="G1066" i="13"/>
  <c r="I1065" i="13"/>
  <c r="G1065" i="13"/>
  <c r="I1064" i="13"/>
  <c r="G1064" i="13"/>
  <c r="I1063" i="13"/>
  <c r="G1063" i="13"/>
  <c r="I1062" i="13"/>
  <c r="G1062" i="13"/>
  <c r="I1061" i="13"/>
  <c r="G1061" i="13"/>
  <c r="I1060" i="13"/>
  <c r="G1060" i="13"/>
  <c r="I1059" i="13"/>
  <c r="G1059" i="13"/>
  <c r="I1058" i="13"/>
  <c r="G1058" i="13"/>
  <c r="I1057" i="13"/>
  <c r="G1057" i="13"/>
  <c r="I1056" i="13"/>
  <c r="G1056" i="13"/>
  <c r="I1055" i="13"/>
  <c r="G1055" i="13"/>
  <c r="J1055" i="13" s="1"/>
  <c r="I1054" i="13"/>
  <c r="G1054" i="13"/>
  <c r="I1053" i="13"/>
  <c r="G1053" i="13"/>
  <c r="I1052" i="13"/>
  <c r="G1052" i="13"/>
  <c r="I1051" i="13"/>
  <c r="G1051" i="13"/>
  <c r="I1050" i="13"/>
  <c r="G1050" i="13"/>
  <c r="I1049" i="13"/>
  <c r="G1049" i="13"/>
  <c r="I1048" i="13"/>
  <c r="G1048" i="13"/>
  <c r="I1047" i="13"/>
  <c r="G1047" i="13"/>
  <c r="I1046" i="13"/>
  <c r="G1046" i="13"/>
  <c r="I1045" i="13"/>
  <c r="G1045" i="13"/>
  <c r="I1044" i="13"/>
  <c r="G1044" i="13"/>
  <c r="I1043" i="13"/>
  <c r="G1043" i="13"/>
  <c r="I1042" i="13"/>
  <c r="G1042" i="13"/>
  <c r="I1041" i="13"/>
  <c r="G1041" i="13"/>
  <c r="I1040" i="13"/>
  <c r="G1040" i="13"/>
  <c r="I1039" i="13"/>
  <c r="G1039" i="13"/>
  <c r="I1038" i="13"/>
  <c r="G1038" i="13"/>
  <c r="I1037" i="13"/>
  <c r="G1037" i="13"/>
  <c r="I1029" i="13"/>
  <c r="G1029" i="13"/>
  <c r="I1028" i="13"/>
  <c r="G1028" i="13"/>
  <c r="I1027" i="13"/>
  <c r="G1027" i="13"/>
  <c r="I1026" i="13"/>
  <c r="G1026" i="13"/>
  <c r="I1025" i="13"/>
  <c r="G1025" i="13"/>
  <c r="I1024" i="13"/>
  <c r="G1024" i="13"/>
  <c r="J1024" i="13" s="1"/>
  <c r="I1023" i="13"/>
  <c r="F1023" i="13"/>
  <c r="G1023" i="13" s="1"/>
  <c r="I1022" i="13"/>
  <c r="F1022" i="13"/>
  <c r="G1022" i="13" s="1"/>
  <c r="I1021" i="13"/>
  <c r="F1021" i="13"/>
  <c r="G1021" i="13" s="1"/>
  <c r="I1020" i="13"/>
  <c r="F1020" i="13"/>
  <c r="G1020" i="13" s="1"/>
  <c r="I1019" i="13"/>
  <c r="G1019" i="13"/>
  <c r="I1018" i="13"/>
  <c r="G1018" i="13"/>
  <c r="I1017" i="13"/>
  <c r="G1017" i="13"/>
  <c r="I1016" i="13"/>
  <c r="G1016" i="13"/>
  <c r="I1015" i="13"/>
  <c r="G1015" i="13"/>
  <c r="I1011" i="13"/>
  <c r="G1011" i="13"/>
  <c r="I1010" i="13"/>
  <c r="G1010" i="13"/>
  <c r="I1009" i="13"/>
  <c r="G1009" i="13"/>
  <c r="I1008" i="13"/>
  <c r="G1008" i="13"/>
  <c r="I1007" i="13"/>
  <c r="G1007" i="13"/>
  <c r="I1006" i="13"/>
  <c r="G1006" i="13"/>
  <c r="I1005" i="13"/>
  <c r="G1005" i="13"/>
  <c r="I1004" i="13"/>
  <c r="G1004" i="13"/>
  <c r="I1003" i="13"/>
  <c r="G1003" i="13"/>
  <c r="I1002" i="13"/>
  <c r="G1002" i="13"/>
  <c r="I1001" i="13"/>
  <c r="G1001" i="13"/>
  <c r="I1000" i="13"/>
  <c r="G1000" i="13"/>
  <c r="I999" i="13"/>
  <c r="G999" i="13"/>
  <c r="I998" i="13"/>
  <c r="G998" i="13"/>
  <c r="I997" i="13"/>
  <c r="G997" i="13"/>
  <c r="J997" i="13" s="1"/>
  <c r="I996" i="13"/>
  <c r="G996" i="13"/>
  <c r="I995" i="13"/>
  <c r="G995" i="13"/>
  <c r="I994" i="13"/>
  <c r="G994" i="13"/>
  <c r="I993" i="13"/>
  <c r="G993" i="13"/>
  <c r="I992" i="13"/>
  <c r="G992" i="13"/>
  <c r="I991" i="13"/>
  <c r="G991" i="13"/>
  <c r="I990" i="13"/>
  <c r="G990" i="13"/>
  <c r="I988" i="13"/>
  <c r="G988" i="13"/>
  <c r="I987" i="13"/>
  <c r="G987" i="13"/>
  <c r="I986" i="13"/>
  <c r="G986" i="13"/>
  <c r="I985" i="13"/>
  <c r="G985" i="13"/>
  <c r="I984" i="13"/>
  <c r="G984" i="13"/>
  <c r="I983" i="13"/>
  <c r="G983" i="13"/>
  <c r="I982" i="13"/>
  <c r="G982" i="13"/>
  <c r="I981" i="13"/>
  <c r="G981" i="13"/>
  <c r="I980" i="13"/>
  <c r="G980" i="13"/>
  <c r="I979" i="13"/>
  <c r="G979" i="13"/>
  <c r="I978" i="13"/>
  <c r="G978" i="13"/>
  <c r="I977" i="13"/>
  <c r="G977" i="13"/>
  <c r="I975" i="13"/>
  <c r="G975" i="13"/>
  <c r="I974" i="13"/>
  <c r="G974" i="13"/>
  <c r="I973" i="13"/>
  <c r="G973" i="13"/>
  <c r="I972" i="13"/>
  <c r="G972" i="13"/>
  <c r="I971" i="13"/>
  <c r="G971" i="13"/>
  <c r="J971" i="13" s="1"/>
  <c r="I970" i="13"/>
  <c r="G970" i="13"/>
  <c r="I969" i="13"/>
  <c r="G969" i="13"/>
  <c r="I968" i="13"/>
  <c r="G968" i="13"/>
  <c r="I967" i="13"/>
  <c r="G967" i="13"/>
  <c r="I966" i="13"/>
  <c r="G966" i="13"/>
  <c r="I965" i="13"/>
  <c r="G965" i="13"/>
  <c r="J965" i="13" s="1"/>
  <c r="I964" i="13"/>
  <c r="G964" i="13"/>
  <c r="I963" i="13"/>
  <c r="G963" i="13"/>
  <c r="I962" i="13"/>
  <c r="G962" i="13"/>
  <c r="I961" i="13"/>
  <c r="G961" i="13"/>
  <c r="I960" i="13"/>
  <c r="G960" i="13"/>
  <c r="I958" i="13"/>
  <c r="G958" i="13"/>
  <c r="I957" i="13"/>
  <c r="G957" i="13"/>
  <c r="I956" i="13"/>
  <c r="G956" i="13"/>
  <c r="I955" i="13"/>
  <c r="G955" i="13"/>
  <c r="I954" i="13"/>
  <c r="G954" i="13"/>
  <c r="I953" i="13"/>
  <c r="G953" i="13"/>
  <c r="I952" i="13"/>
  <c r="G952" i="13"/>
  <c r="I951" i="13"/>
  <c r="G951" i="13"/>
  <c r="I950" i="13"/>
  <c r="G950" i="13"/>
  <c r="I949" i="13"/>
  <c r="G949" i="13"/>
  <c r="I948" i="13"/>
  <c r="G948" i="13"/>
  <c r="I947" i="13"/>
  <c r="G947" i="13"/>
  <c r="I946" i="13"/>
  <c r="G946" i="13"/>
  <c r="I945" i="13"/>
  <c r="G945" i="13"/>
  <c r="I944" i="13"/>
  <c r="G944" i="13"/>
  <c r="I942" i="13"/>
  <c r="G942" i="13"/>
  <c r="I941" i="13"/>
  <c r="G941" i="13"/>
  <c r="I940" i="13"/>
  <c r="G940" i="13"/>
  <c r="I939" i="13"/>
  <c r="G939" i="13"/>
  <c r="I938" i="13"/>
  <c r="G938" i="13"/>
  <c r="I937" i="13"/>
  <c r="G937" i="13"/>
  <c r="I936" i="13"/>
  <c r="G936" i="13"/>
  <c r="I935" i="13"/>
  <c r="G935" i="13"/>
  <c r="I934" i="13"/>
  <c r="G934" i="13"/>
  <c r="I933" i="13"/>
  <c r="G933" i="13"/>
  <c r="I932" i="13"/>
  <c r="G932" i="13"/>
  <c r="I931" i="13"/>
  <c r="G931" i="13"/>
  <c r="I930" i="13"/>
  <c r="G930" i="13"/>
  <c r="I929" i="13"/>
  <c r="G929" i="13"/>
  <c r="I928" i="13"/>
  <c r="G928" i="13"/>
  <c r="I927" i="13"/>
  <c r="G927" i="13"/>
  <c r="I926" i="13"/>
  <c r="G926" i="13"/>
  <c r="I924" i="13"/>
  <c r="G924" i="13"/>
  <c r="I923" i="13"/>
  <c r="G923" i="13"/>
  <c r="I922" i="13"/>
  <c r="G922" i="13"/>
  <c r="I921" i="13"/>
  <c r="G921" i="13"/>
  <c r="I920" i="13"/>
  <c r="G920" i="13"/>
  <c r="I919" i="13"/>
  <c r="G919" i="13"/>
  <c r="I918" i="13"/>
  <c r="G918" i="13"/>
  <c r="I917" i="13"/>
  <c r="G917" i="13"/>
  <c r="I916" i="13"/>
  <c r="G916" i="13"/>
  <c r="I915" i="13"/>
  <c r="G915" i="13"/>
  <c r="I914" i="13"/>
  <c r="G914" i="13"/>
  <c r="J914" i="13" s="1"/>
  <c r="I913" i="13"/>
  <c r="G913" i="13"/>
  <c r="I912" i="13"/>
  <c r="G912" i="13"/>
  <c r="I910" i="13"/>
  <c r="G910" i="13"/>
  <c r="I909" i="13"/>
  <c r="G909" i="13"/>
  <c r="I908" i="13"/>
  <c r="G908" i="13"/>
  <c r="I907" i="13"/>
  <c r="G907" i="13"/>
  <c r="J907" i="13" s="1"/>
  <c r="I906" i="13"/>
  <c r="G906" i="13"/>
  <c r="I905" i="13"/>
  <c r="G905" i="13"/>
  <c r="I904" i="13"/>
  <c r="G904" i="13"/>
  <c r="I903" i="13"/>
  <c r="G903" i="13"/>
  <c r="I902" i="13"/>
  <c r="G902" i="13"/>
  <c r="I901" i="13"/>
  <c r="G901" i="13"/>
  <c r="I900" i="13"/>
  <c r="G900" i="13"/>
  <c r="I899" i="13"/>
  <c r="G899" i="13"/>
  <c r="I898" i="13"/>
  <c r="G898" i="13"/>
  <c r="I897" i="13"/>
  <c r="G897" i="13"/>
  <c r="I896" i="13"/>
  <c r="G896" i="13"/>
  <c r="I894" i="13"/>
  <c r="G894" i="13"/>
  <c r="I893" i="13"/>
  <c r="G893" i="13"/>
  <c r="I892" i="13"/>
  <c r="G892" i="13"/>
  <c r="I891" i="13"/>
  <c r="G891" i="13"/>
  <c r="I890" i="13"/>
  <c r="G890" i="13"/>
  <c r="I889" i="13"/>
  <c r="G889" i="13"/>
  <c r="I888" i="13"/>
  <c r="G888" i="13"/>
  <c r="J888" i="13" s="1"/>
  <c r="I887" i="13"/>
  <c r="G887" i="13"/>
  <c r="I886" i="13"/>
  <c r="G886" i="13"/>
  <c r="I885" i="13"/>
  <c r="G885" i="13"/>
  <c r="I884" i="13"/>
  <c r="G884" i="13"/>
  <c r="I883" i="13"/>
  <c r="G883" i="13"/>
  <c r="I882" i="13"/>
  <c r="G882" i="13"/>
  <c r="J882" i="13" s="1"/>
  <c r="I881" i="13"/>
  <c r="G881" i="13"/>
  <c r="I880" i="13"/>
  <c r="G880" i="13"/>
  <c r="I879" i="13"/>
  <c r="G879" i="13"/>
  <c r="I878" i="13"/>
  <c r="G878" i="13"/>
  <c r="I877" i="13"/>
  <c r="G877" i="13"/>
  <c r="I876" i="13"/>
  <c r="G876" i="13"/>
  <c r="I875" i="13"/>
  <c r="G875" i="13"/>
  <c r="I874" i="13"/>
  <c r="G874" i="13"/>
  <c r="I873" i="13"/>
  <c r="G873" i="13"/>
  <c r="I872" i="13"/>
  <c r="F872" i="13"/>
  <c r="G872" i="13" s="1"/>
  <c r="I871" i="13"/>
  <c r="G871" i="13"/>
  <c r="I870" i="13"/>
  <c r="G870" i="13"/>
  <c r="J870" i="13" s="1"/>
  <c r="I865" i="13"/>
  <c r="G865" i="13"/>
  <c r="I864" i="13"/>
  <c r="G864" i="13"/>
  <c r="I863" i="13"/>
  <c r="G863" i="13"/>
  <c r="I862" i="13"/>
  <c r="G862" i="13"/>
  <c r="I861" i="13"/>
  <c r="G861" i="13"/>
  <c r="I860" i="13"/>
  <c r="G860" i="13"/>
  <c r="J860" i="13" s="1"/>
  <c r="I859" i="13"/>
  <c r="G859" i="13"/>
  <c r="I856" i="13"/>
  <c r="G856" i="13"/>
  <c r="I855" i="13"/>
  <c r="G855" i="13"/>
  <c r="I854" i="13"/>
  <c r="G854" i="13"/>
  <c r="I853" i="13"/>
  <c r="G853" i="13"/>
  <c r="I852" i="13"/>
  <c r="G852" i="13"/>
  <c r="J852" i="13" s="1"/>
  <c r="I851" i="13"/>
  <c r="G851" i="13"/>
  <c r="I850" i="13"/>
  <c r="G850" i="13"/>
  <c r="I849" i="13"/>
  <c r="G849" i="13"/>
  <c r="I848" i="13"/>
  <c r="G848" i="13"/>
  <c r="I847" i="13"/>
  <c r="G847" i="13"/>
  <c r="I846" i="13"/>
  <c r="G846" i="13"/>
  <c r="I845" i="13"/>
  <c r="G845" i="13"/>
  <c r="I844" i="13"/>
  <c r="G844" i="13"/>
  <c r="I843" i="13"/>
  <c r="G843" i="13"/>
  <c r="I842" i="13"/>
  <c r="G842" i="13"/>
  <c r="I841" i="13"/>
  <c r="G841" i="13"/>
  <c r="I840" i="13"/>
  <c r="G840" i="13"/>
  <c r="J840" i="13" s="1"/>
  <c r="I839" i="13"/>
  <c r="G839" i="13"/>
  <c r="I838" i="13"/>
  <c r="G838" i="13"/>
  <c r="I837" i="13"/>
  <c r="G837" i="13"/>
  <c r="I836" i="13"/>
  <c r="G836" i="13"/>
  <c r="I835" i="13"/>
  <c r="G835" i="13"/>
  <c r="I834" i="13"/>
  <c r="G834" i="13"/>
  <c r="J834" i="13" s="1"/>
  <c r="I833" i="13"/>
  <c r="G833" i="13"/>
  <c r="I832" i="13"/>
  <c r="G832" i="13"/>
  <c r="I831" i="13"/>
  <c r="G831" i="13"/>
  <c r="I830" i="13"/>
  <c r="G830" i="13"/>
  <c r="I829" i="13"/>
  <c r="G829" i="13"/>
  <c r="I828" i="13"/>
  <c r="G828" i="13"/>
  <c r="J828" i="13" s="1"/>
  <c r="I827" i="13"/>
  <c r="G827" i="13"/>
  <c r="I826" i="13"/>
  <c r="G826" i="13"/>
  <c r="I825" i="13"/>
  <c r="G825" i="13"/>
  <c r="I824" i="13"/>
  <c r="G824" i="13"/>
  <c r="I823" i="13"/>
  <c r="G823" i="13"/>
  <c r="I822" i="13"/>
  <c r="G822" i="13"/>
  <c r="I821" i="13"/>
  <c r="J821" i="13" s="1"/>
  <c r="G821" i="13"/>
  <c r="I820" i="13"/>
  <c r="G820" i="13"/>
  <c r="I819" i="13"/>
  <c r="G819" i="13"/>
  <c r="I818" i="13"/>
  <c r="G818" i="13"/>
  <c r="I817" i="13"/>
  <c r="G817" i="13"/>
  <c r="I816" i="13"/>
  <c r="G816" i="13"/>
  <c r="I815" i="13"/>
  <c r="G815" i="13"/>
  <c r="I814" i="13"/>
  <c r="G814" i="13"/>
  <c r="I813" i="13"/>
  <c r="G813" i="13"/>
  <c r="I803" i="13"/>
  <c r="G803" i="13"/>
  <c r="I802" i="13"/>
  <c r="G802" i="13"/>
  <c r="I800" i="13"/>
  <c r="G800" i="13"/>
  <c r="I799" i="13"/>
  <c r="J799" i="13" s="1"/>
  <c r="G799" i="13"/>
  <c r="I798" i="13"/>
  <c r="G798" i="13"/>
  <c r="I797" i="13"/>
  <c r="G797" i="13"/>
  <c r="I796" i="13"/>
  <c r="G796" i="13"/>
  <c r="I795" i="13"/>
  <c r="G795" i="13"/>
  <c r="I794" i="13"/>
  <c r="G794" i="13"/>
  <c r="I793" i="13"/>
  <c r="G793" i="13"/>
  <c r="I792" i="13"/>
  <c r="G792" i="13"/>
  <c r="I791" i="13"/>
  <c r="G791" i="13"/>
  <c r="I790" i="13"/>
  <c r="G790" i="13"/>
  <c r="I789" i="13"/>
  <c r="G789" i="13"/>
  <c r="I788" i="13"/>
  <c r="G788" i="13"/>
  <c r="I787" i="13"/>
  <c r="J787" i="13" s="1"/>
  <c r="G787" i="13"/>
  <c r="I786" i="13"/>
  <c r="G786" i="13"/>
  <c r="I785" i="13"/>
  <c r="G785" i="13"/>
  <c r="I784" i="13"/>
  <c r="G784" i="13"/>
  <c r="I783" i="13"/>
  <c r="G783" i="13"/>
  <c r="I782" i="13"/>
  <c r="G782" i="13"/>
  <c r="I776" i="13"/>
  <c r="G776" i="13"/>
  <c r="I775" i="13"/>
  <c r="G775" i="13"/>
  <c r="I774" i="13"/>
  <c r="G774" i="13"/>
  <c r="I773" i="13"/>
  <c r="G773" i="13"/>
  <c r="I772" i="13"/>
  <c r="G772" i="13"/>
  <c r="I771" i="13"/>
  <c r="G771" i="13"/>
  <c r="I770" i="13"/>
  <c r="J770" i="13" s="1"/>
  <c r="G770" i="13"/>
  <c r="I769" i="13"/>
  <c r="G769" i="13"/>
  <c r="I768" i="13"/>
  <c r="G768" i="13"/>
  <c r="I767" i="13"/>
  <c r="G767" i="13"/>
  <c r="I766" i="13"/>
  <c r="G766" i="13"/>
  <c r="I765" i="13"/>
  <c r="G765" i="13"/>
  <c r="I764" i="13"/>
  <c r="G764" i="13"/>
  <c r="I763" i="13"/>
  <c r="G763" i="13"/>
  <c r="I762" i="13"/>
  <c r="G762" i="13"/>
  <c r="I761" i="13"/>
  <c r="G761" i="13"/>
  <c r="I760" i="13"/>
  <c r="G760" i="13"/>
  <c r="I759" i="13"/>
  <c r="G759" i="13"/>
  <c r="J759" i="13" s="1"/>
  <c r="I758" i="13"/>
  <c r="G758" i="13"/>
  <c r="I757" i="13"/>
  <c r="G757" i="13"/>
  <c r="I756" i="13"/>
  <c r="G756" i="13"/>
  <c r="I755" i="13"/>
  <c r="J755" i="13" s="1"/>
  <c r="I754" i="13"/>
  <c r="J754" i="13" s="1"/>
  <c r="I753" i="13"/>
  <c r="J753" i="13" s="1"/>
  <c r="I752" i="13"/>
  <c r="J752" i="13" s="1"/>
  <c r="I751" i="13"/>
  <c r="J751" i="13" s="1"/>
  <c r="I750" i="13"/>
  <c r="J750" i="13" s="1"/>
  <c r="I749" i="13"/>
  <c r="J749" i="13" s="1"/>
  <c r="I748" i="13"/>
  <c r="J748" i="13" s="1"/>
  <c r="I747" i="13"/>
  <c r="J747" i="13" s="1"/>
  <c r="I746" i="13"/>
  <c r="J746" i="13" s="1"/>
  <c r="I745" i="13"/>
  <c r="G745" i="13"/>
  <c r="I744" i="13"/>
  <c r="G744" i="13"/>
  <c r="I743" i="13"/>
  <c r="G743" i="13"/>
  <c r="I742" i="13"/>
  <c r="G742" i="13"/>
  <c r="I741" i="13"/>
  <c r="G741" i="13"/>
  <c r="I740" i="13"/>
  <c r="G740" i="13"/>
  <c r="I739" i="13"/>
  <c r="J739" i="13" s="1"/>
  <c r="I738" i="13"/>
  <c r="G738" i="13"/>
  <c r="I737" i="13"/>
  <c r="G737" i="13"/>
  <c r="I736" i="13"/>
  <c r="G736" i="13"/>
  <c r="I735" i="13"/>
  <c r="J735" i="13" s="1"/>
  <c r="I734" i="13"/>
  <c r="J734" i="13" s="1"/>
  <c r="I733" i="13"/>
  <c r="J733" i="13" s="1"/>
  <c r="I732" i="13"/>
  <c r="G732" i="13"/>
  <c r="I727" i="13"/>
  <c r="G727" i="13"/>
  <c r="I726" i="13"/>
  <c r="G726" i="13"/>
  <c r="I725" i="13"/>
  <c r="G725" i="13"/>
  <c r="I724" i="13"/>
  <c r="G724" i="13"/>
  <c r="I723" i="13"/>
  <c r="G723" i="13"/>
  <c r="I722" i="13"/>
  <c r="G722" i="13"/>
  <c r="I721" i="13"/>
  <c r="G721" i="13"/>
  <c r="I720" i="13"/>
  <c r="G720" i="13"/>
  <c r="I719" i="13"/>
  <c r="G719" i="13"/>
  <c r="I718" i="13"/>
  <c r="G718" i="13"/>
  <c r="I717" i="13"/>
  <c r="G717" i="13"/>
  <c r="I716" i="13"/>
  <c r="G716" i="13"/>
  <c r="I715" i="13"/>
  <c r="G715" i="13"/>
  <c r="I714" i="13"/>
  <c r="G714" i="13"/>
  <c r="I713" i="13"/>
  <c r="G713" i="13"/>
  <c r="I712" i="13"/>
  <c r="G712" i="13"/>
  <c r="J712" i="13" s="1"/>
  <c r="I711" i="13"/>
  <c r="G711" i="13"/>
  <c r="I705" i="13"/>
  <c r="G705" i="13"/>
  <c r="I704" i="13"/>
  <c r="G704" i="13"/>
  <c r="I702" i="13"/>
  <c r="G702" i="13"/>
  <c r="I701" i="13"/>
  <c r="G701" i="13"/>
  <c r="I700" i="13"/>
  <c r="G700" i="13"/>
  <c r="I699" i="13"/>
  <c r="G699" i="13"/>
  <c r="I698" i="13"/>
  <c r="G698" i="13"/>
  <c r="I696" i="13"/>
  <c r="G696" i="13"/>
  <c r="I695" i="13"/>
  <c r="G695" i="13"/>
  <c r="I694" i="13"/>
  <c r="G694" i="13"/>
  <c r="I693" i="13"/>
  <c r="F693" i="13"/>
  <c r="G693" i="13" s="1"/>
  <c r="J693" i="13" s="1"/>
  <c r="I692" i="13"/>
  <c r="F692" i="13"/>
  <c r="G692" i="13" s="1"/>
  <c r="I691" i="13"/>
  <c r="F691" i="13"/>
  <c r="G691" i="13" s="1"/>
  <c r="I690" i="13"/>
  <c r="F690" i="13"/>
  <c r="G690" i="13" s="1"/>
  <c r="I689" i="13"/>
  <c r="G689" i="13"/>
  <c r="I688" i="13"/>
  <c r="G688" i="13"/>
  <c r="I687" i="13"/>
  <c r="G687" i="13"/>
  <c r="J687" i="13" s="1"/>
  <c r="I686" i="13"/>
  <c r="G686" i="13"/>
  <c r="I685" i="13"/>
  <c r="G685" i="13"/>
  <c r="I684" i="13"/>
  <c r="G684" i="13"/>
  <c r="I683" i="13"/>
  <c r="G683" i="13"/>
  <c r="I682" i="13"/>
  <c r="G682" i="13"/>
  <c r="I681" i="13"/>
  <c r="F681" i="13"/>
  <c r="G681" i="13" s="1"/>
  <c r="J681" i="13" s="1"/>
  <c r="I680" i="13"/>
  <c r="F680" i="13"/>
  <c r="G680" i="13" s="1"/>
  <c r="I679" i="13"/>
  <c r="F679" i="13"/>
  <c r="G679" i="13" s="1"/>
  <c r="I678" i="13"/>
  <c r="G678" i="13"/>
  <c r="I677" i="13"/>
  <c r="G677" i="13"/>
  <c r="I676" i="13"/>
  <c r="G676" i="13"/>
  <c r="I675" i="13"/>
  <c r="G675" i="13"/>
  <c r="I674" i="13"/>
  <c r="G674" i="13"/>
  <c r="I673" i="13"/>
  <c r="G673" i="13"/>
  <c r="I672" i="13"/>
  <c r="G672" i="13"/>
  <c r="I671" i="13"/>
  <c r="G671" i="13"/>
  <c r="I670" i="13"/>
  <c r="G670" i="13"/>
  <c r="I669" i="13"/>
  <c r="F669" i="13"/>
  <c r="G669" i="13" s="1"/>
  <c r="J669" i="13" s="1"/>
  <c r="I668" i="13"/>
  <c r="F668" i="13"/>
  <c r="G668" i="13" s="1"/>
  <c r="I667" i="13"/>
  <c r="F667" i="13"/>
  <c r="G667" i="13" s="1"/>
  <c r="I666" i="13"/>
  <c r="G666" i="13"/>
  <c r="I665" i="13"/>
  <c r="G665" i="13"/>
  <c r="I664" i="13"/>
  <c r="G664" i="13"/>
  <c r="I663" i="13"/>
  <c r="G663" i="13"/>
  <c r="I662" i="13"/>
  <c r="G662" i="13"/>
  <c r="I661" i="13"/>
  <c r="G661" i="13"/>
  <c r="I660" i="13"/>
  <c r="G660" i="13"/>
  <c r="I659" i="13"/>
  <c r="G659" i="13"/>
  <c r="I658" i="13"/>
  <c r="G658" i="13"/>
  <c r="I657" i="13"/>
  <c r="G657" i="13"/>
  <c r="I656" i="13"/>
  <c r="G656" i="13"/>
  <c r="I655" i="13"/>
  <c r="F655" i="13"/>
  <c r="G655" i="13" s="1"/>
  <c r="I654" i="13"/>
  <c r="F654" i="13"/>
  <c r="G654" i="13" s="1"/>
  <c r="I653" i="13"/>
  <c r="F653" i="13"/>
  <c r="G653" i="13" s="1"/>
  <c r="I652" i="13"/>
  <c r="G652" i="13"/>
  <c r="I651" i="13"/>
  <c r="G651" i="13"/>
  <c r="I650" i="13"/>
  <c r="G650" i="13"/>
  <c r="I649" i="13"/>
  <c r="G649" i="13"/>
  <c r="I648" i="13"/>
  <c r="G648" i="13"/>
  <c r="I647" i="13"/>
  <c r="G647" i="13"/>
  <c r="I646" i="13"/>
  <c r="G646" i="13"/>
  <c r="I645" i="13"/>
  <c r="G645" i="13"/>
  <c r="I644" i="13"/>
  <c r="G644" i="13"/>
  <c r="I643" i="13"/>
  <c r="F643" i="13"/>
  <c r="G643" i="13" s="1"/>
  <c r="I642" i="13"/>
  <c r="F642" i="13"/>
  <c r="G642" i="13" s="1"/>
  <c r="I641" i="13"/>
  <c r="F641" i="13"/>
  <c r="G641" i="13" s="1"/>
  <c r="I640" i="13"/>
  <c r="F640" i="13"/>
  <c r="G640" i="13" s="1"/>
  <c r="I639" i="13"/>
  <c r="G639" i="13"/>
  <c r="I638" i="13"/>
  <c r="G638" i="13"/>
  <c r="I637" i="13"/>
  <c r="G637" i="13"/>
  <c r="I636" i="13"/>
  <c r="G636" i="13"/>
  <c r="I635" i="13"/>
  <c r="G635" i="13"/>
  <c r="I634" i="13"/>
  <c r="G634" i="13"/>
  <c r="I631" i="13"/>
  <c r="G631" i="13"/>
  <c r="I630" i="13"/>
  <c r="G630" i="13"/>
  <c r="I629" i="13"/>
  <c r="G629" i="13"/>
  <c r="I628" i="13"/>
  <c r="G628" i="13"/>
  <c r="I627" i="13"/>
  <c r="G627" i="13"/>
  <c r="I626" i="13"/>
  <c r="G626" i="13"/>
  <c r="I625" i="13"/>
  <c r="G625" i="13"/>
  <c r="I624" i="13"/>
  <c r="G624" i="13"/>
  <c r="I623" i="13"/>
  <c r="G623" i="13"/>
  <c r="I622" i="13"/>
  <c r="G622" i="13"/>
  <c r="I621" i="13"/>
  <c r="G621" i="13"/>
  <c r="I620" i="13"/>
  <c r="G620" i="13"/>
  <c r="I619" i="13"/>
  <c r="G619" i="13"/>
  <c r="I618" i="13"/>
  <c r="G618" i="13"/>
  <c r="I617" i="13"/>
  <c r="G617" i="13"/>
  <c r="I616" i="13"/>
  <c r="G616" i="13"/>
  <c r="I615" i="13"/>
  <c r="G615" i="13"/>
  <c r="I614" i="13"/>
  <c r="G614" i="13"/>
  <c r="I613" i="13"/>
  <c r="G613" i="13"/>
  <c r="I612" i="13"/>
  <c r="G612" i="13"/>
  <c r="I610" i="13"/>
  <c r="G610" i="13"/>
  <c r="I609" i="13"/>
  <c r="G609" i="13"/>
  <c r="I608" i="13"/>
  <c r="G608" i="13"/>
  <c r="I607" i="13"/>
  <c r="G607" i="13"/>
  <c r="I606" i="13"/>
  <c r="G606" i="13"/>
  <c r="I605" i="13"/>
  <c r="G605" i="13"/>
  <c r="I604" i="13"/>
  <c r="G604" i="13"/>
  <c r="I603" i="13"/>
  <c r="G603" i="13"/>
  <c r="I602" i="13"/>
  <c r="G602" i="13"/>
  <c r="I601" i="13"/>
  <c r="G601" i="13"/>
  <c r="I600" i="13"/>
  <c r="G600" i="13"/>
  <c r="I599" i="13"/>
  <c r="G599" i="13"/>
  <c r="I598" i="13"/>
  <c r="G598" i="13"/>
  <c r="I597" i="13"/>
  <c r="G597" i="13"/>
  <c r="I596" i="13"/>
  <c r="G596" i="13"/>
  <c r="I595" i="13"/>
  <c r="G595" i="13"/>
  <c r="I594" i="13"/>
  <c r="G594" i="13"/>
  <c r="I593" i="13"/>
  <c r="G593" i="13"/>
  <c r="I592" i="13"/>
  <c r="G592" i="13"/>
  <c r="I591" i="13"/>
  <c r="G591" i="13"/>
  <c r="I590" i="13"/>
  <c r="G590" i="13"/>
  <c r="I589" i="13"/>
  <c r="G589" i="13"/>
  <c r="I588" i="13"/>
  <c r="G588" i="13"/>
  <c r="I587" i="13"/>
  <c r="G587" i="13"/>
  <c r="I586" i="13"/>
  <c r="G586" i="13"/>
  <c r="I585" i="13"/>
  <c r="G585" i="13"/>
  <c r="I584" i="13"/>
  <c r="G584" i="13"/>
  <c r="I583" i="13"/>
  <c r="G583" i="13"/>
  <c r="I582" i="13"/>
  <c r="G582" i="13"/>
  <c r="I581" i="13"/>
  <c r="G581" i="13"/>
  <c r="I580" i="13"/>
  <c r="G580" i="13"/>
  <c r="I579" i="13"/>
  <c r="G579" i="13"/>
  <c r="I578" i="13"/>
  <c r="G578" i="13"/>
  <c r="I577" i="13"/>
  <c r="G577" i="13"/>
  <c r="I576" i="13"/>
  <c r="G576" i="13"/>
  <c r="I575" i="13"/>
  <c r="G575" i="13"/>
  <c r="I574" i="13"/>
  <c r="G574" i="13"/>
  <c r="I573" i="13"/>
  <c r="G573" i="13"/>
  <c r="I572" i="13"/>
  <c r="G572" i="13"/>
  <c r="I571" i="13"/>
  <c r="G571" i="13"/>
  <c r="I570" i="13"/>
  <c r="G570" i="13"/>
  <c r="J570" i="13" s="1"/>
  <c r="I569" i="13"/>
  <c r="G569" i="13"/>
  <c r="I568" i="13"/>
  <c r="G568" i="13"/>
  <c r="I567" i="13"/>
  <c r="G567" i="13"/>
  <c r="I566" i="13"/>
  <c r="G566" i="13"/>
  <c r="I565" i="13"/>
  <c r="G565" i="13"/>
  <c r="I564" i="13"/>
  <c r="G564" i="13"/>
  <c r="I563" i="13"/>
  <c r="G563" i="13"/>
  <c r="I562" i="13"/>
  <c r="G562" i="13"/>
  <c r="I559" i="13"/>
  <c r="G559" i="13"/>
  <c r="I558" i="13"/>
  <c r="G558" i="13"/>
  <c r="I557" i="13"/>
  <c r="G557" i="13"/>
  <c r="I556" i="13"/>
  <c r="G556" i="13"/>
  <c r="I555" i="13"/>
  <c r="G555" i="13"/>
  <c r="I554" i="13"/>
  <c r="G554" i="13"/>
  <c r="I553" i="13"/>
  <c r="G553" i="13"/>
  <c r="K549" i="13"/>
  <c r="I547" i="13"/>
  <c r="G547" i="13"/>
  <c r="I546" i="13"/>
  <c r="G546" i="13"/>
  <c r="I545" i="13"/>
  <c r="G545" i="13"/>
  <c r="I544" i="13"/>
  <c r="G544" i="13"/>
  <c r="I543" i="13"/>
  <c r="G543" i="13"/>
  <c r="I542" i="13"/>
  <c r="G542" i="13"/>
  <c r="I541" i="13"/>
  <c r="G541" i="13"/>
  <c r="I540" i="13"/>
  <c r="G540" i="13"/>
  <c r="I539" i="13"/>
  <c r="G539" i="13"/>
  <c r="I538" i="13"/>
  <c r="G538" i="13"/>
  <c r="I537" i="13"/>
  <c r="G537" i="13"/>
  <c r="J537" i="13" s="1"/>
  <c r="I536" i="13"/>
  <c r="G536" i="13"/>
  <c r="I535" i="13"/>
  <c r="G535" i="13"/>
  <c r="I534" i="13"/>
  <c r="G534" i="13"/>
  <c r="I533" i="13"/>
  <c r="G533" i="13"/>
  <c r="I532" i="13"/>
  <c r="G532" i="13"/>
  <c r="J532" i="13" s="1"/>
  <c r="I531" i="13"/>
  <c r="G531" i="13"/>
  <c r="I530" i="13"/>
  <c r="G530" i="13"/>
  <c r="I529" i="13"/>
  <c r="G529" i="13"/>
  <c r="I528" i="13"/>
  <c r="G528" i="13"/>
  <c r="I527" i="13"/>
  <c r="G527" i="13"/>
  <c r="J527" i="13" s="1"/>
  <c r="I526" i="13"/>
  <c r="G526" i="13"/>
  <c r="I525" i="13"/>
  <c r="G525" i="13"/>
  <c r="I523" i="13"/>
  <c r="G523" i="13"/>
  <c r="J523" i="13" s="1"/>
  <c r="I522" i="13"/>
  <c r="G522" i="13"/>
  <c r="I520" i="13"/>
  <c r="G520" i="13"/>
  <c r="I519" i="13"/>
  <c r="G519" i="13"/>
  <c r="J519" i="13" s="1"/>
  <c r="I517" i="13"/>
  <c r="G517" i="13"/>
  <c r="J517" i="13" s="1"/>
  <c r="I516" i="13"/>
  <c r="G516" i="13"/>
  <c r="I515" i="13"/>
  <c r="G515" i="13"/>
  <c r="I514" i="13"/>
  <c r="G514" i="13"/>
  <c r="I513" i="13"/>
  <c r="G513" i="13"/>
  <c r="I512" i="13"/>
  <c r="G512" i="13"/>
  <c r="I511" i="13"/>
  <c r="G511" i="13"/>
  <c r="I509" i="13"/>
  <c r="G509" i="13"/>
  <c r="I508" i="13"/>
  <c r="G508" i="13"/>
  <c r="J508" i="13" s="1"/>
  <c r="I507" i="13"/>
  <c r="G507" i="13"/>
  <c r="I506" i="13"/>
  <c r="G506" i="13"/>
  <c r="I505" i="13"/>
  <c r="G505" i="13"/>
  <c r="I504" i="13"/>
  <c r="G504" i="13"/>
  <c r="J504" i="13" s="1"/>
  <c r="I503" i="13"/>
  <c r="G503" i="13"/>
  <c r="I502" i="13"/>
  <c r="G502" i="13"/>
  <c r="I501" i="13"/>
  <c r="G501" i="13"/>
  <c r="I500" i="13"/>
  <c r="G500" i="13"/>
  <c r="I499" i="13"/>
  <c r="G499" i="13"/>
  <c r="I498" i="13"/>
  <c r="G498" i="13"/>
  <c r="I497" i="13"/>
  <c r="G497" i="13"/>
  <c r="I496" i="13"/>
  <c r="G496" i="13"/>
  <c r="J496" i="13" s="1"/>
  <c r="I495" i="13"/>
  <c r="G495" i="13"/>
  <c r="I494" i="13"/>
  <c r="G494" i="13"/>
  <c r="I493" i="13"/>
  <c r="G493" i="13"/>
  <c r="J493" i="13" s="1"/>
  <c r="I492" i="13"/>
  <c r="G492" i="13"/>
  <c r="I491" i="13"/>
  <c r="G491" i="13"/>
  <c r="I490" i="13"/>
  <c r="G490" i="13"/>
  <c r="I489" i="13"/>
  <c r="G489" i="13"/>
  <c r="I488" i="13"/>
  <c r="G488" i="13"/>
  <c r="I487" i="13"/>
  <c r="G487" i="13"/>
  <c r="I486" i="13"/>
  <c r="G486" i="13"/>
  <c r="I485" i="13"/>
  <c r="G485" i="13"/>
  <c r="J485" i="13" s="1"/>
  <c r="I484" i="13"/>
  <c r="G484" i="13"/>
  <c r="I483" i="13"/>
  <c r="G483" i="13"/>
  <c r="I482" i="13"/>
  <c r="G482" i="13"/>
  <c r="I481" i="13"/>
  <c r="G481" i="13"/>
  <c r="I480" i="13"/>
  <c r="G480" i="13"/>
  <c r="I479" i="13"/>
  <c r="G479" i="13"/>
  <c r="I477" i="13"/>
  <c r="G477" i="13"/>
  <c r="I476" i="13"/>
  <c r="G476" i="13"/>
  <c r="I475" i="13"/>
  <c r="G475" i="13"/>
  <c r="I474" i="13"/>
  <c r="G474" i="13"/>
  <c r="I473" i="13"/>
  <c r="G473" i="13"/>
  <c r="I472" i="13"/>
  <c r="G472" i="13"/>
  <c r="I471" i="13"/>
  <c r="G471" i="13"/>
  <c r="I470" i="13"/>
  <c r="G470" i="13"/>
  <c r="I469" i="13"/>
  <c r="G469" i="13"/>
  <c r="I468" i="13"/>
  <c r="G468" i="13"/>
  <c r="I467" i="13"/>
  <c r="G467" i="13"/>
  <c r="I466" i="13"/>
  <c r="G466" i="13"/>
  <c r="I465" i="13"/>
  <c r="G465" i="13"/>
  <c r="I464" i="13"/>
  <c r="G464" i="13"/>
  <c r="I463" i="13"/>
  <c r="G463" i="13"/>
  <c r="I462" i="13"/>
  <c r="G462" i="13"/>
  <c r="I461" i="13"/>
  <c r="G461" i="13"/>
  <c r="I460" i="13"/>
  <c r="G460" i="13"/>
  <c r="J460" i="13" s="1"/>
  <c r="I459" i="13"/>
  <c r="G459" i="13"/>
  <c r="J459" i="13" s="1"/>
  <c r="I457" i="13"/>
  <c r="G457" i="13"/>
  <c r="J457" i="13" s="1"/>
  <c r="I456" i="13"/>
  <c r="G456" i="13"/>
  <c r="I455" i="13"/>
  <c r="G455" i="13"/>
  <c r="I454" i="13"/>
  <c r="G454" i="13"/>
  <c r="I453" i="13"/>
  <c r="G453" i="13"/>
  <c r="I452" i="13"/>
  <c r="G452" i="13"/>
  <c r="I451" i="13"/>
  <c r="G451" i="13"/>
  <c r="I450" i="13"/>
  <c r="G450" i="13"/>
  <c r="I449" i="13"/>
  <c r="G449" i="13"/>
  <c r="I448" i="13"/>
  <c r="G448" i="13"/>
  <c r="I447" i="13"/>
  <c r="G447" i="13"/>
  <c r="I446" i="13"/>
  <c r="G446" i="13"/>
  <c r="J446" i="13" s="1"/>
  <c r="I444" i="13"/>
  <c r="G444" i="13"/>
  <c r="I443" i="13"/>
  <c r="G443" i="13"/>
  <c r="I442" i="13"/>
  <c r="G442" i="13"/>
  <c r="J442" i="13" s="1"/>
  <c r="I441" i="13"/>
  <c r="G441" i="13"/>
  <c r="I440" i="13"/>
  <c r="G440" i="13"/>
  <c r="I439" i="13"/>
  <c r="G439" i="13"/>
  <c r="I438" i="13"/>
  <c r="G438" i="13"/>
  <c r="I437" i="13"/>
  <c r="G437" i="13"/>
  <c r="I436" i="13"/>
  <c r="G436" i="13"/>
  <c r="I435" i="13"/>
  <c r="G435" i="13"/>
  <c r="I434" i="13"/>
  <c r="G434" i="13"/>
  <c r="I433" i="13"/>
  <c r="G433" i="13"/>
  <c r="I431" i="13"/>
  <c r="G431" i="13"/>
  <c r="J431" i="13" s="1"/>
  <c r="I430" i="13"/>
  <c r="G430" i="13"/>
  <c r="I429" i="13"/>
  <c r="G429" i="13"/>
  <c r="I428" i="13"/>
  <c r="G428" i="13"/>
  <c r="I427" i="13"/>
  <c r="G427" i="13"/>
  <c r="I426" i="13"/>
  <c r="G426" i="13"/>
  <c r="I425" i="13"/>
  <c r="G425" i="13"/>
  <c r="I424" i="13"/>
  <c r="G424" i="13"/>
  <c r="I423" i="13"/>
  <c r="G423" i="13"/>
  <c r="I422" i="13"/>
  <c r="G422" i="13"/>
  <c r="I421" i="13"/>
  <c r="G421" i="13"/>
  <c r="I420" i="13"/>
  <c r="G420" i="13"/>
  <c r="I419" i="13"/>
  <c r="G419" i="13"/>
  <c r="I418" i="13"/>
  <c r="G418" i="13"/>
  <c r="I417" i="13"/>
  <c r="G417" i="13"/>
  <c r="I416" i="13"/>
  <c r="G416" i="13"/>
  <c r="I415" i="13"/>
  <c r="G415" i="13"/>
  <c r="I414" i="13"/>
  <c r="G414" i="13"/>
  <c r="I413" i="13"/>
  <c r="G413" i="13"/>
  <c r="I412" i="13"/>
  <c r="G412" i="13"/>
  <c r="I411" i="13"/>
  <c r="G411" i="13"/>
  <c r="I410" i="13"/>
  <c r="G410" i="13"/>
  <c r="I408" i="13"/>
  <c r="G408" i="13"/>
  <c r="I407" i="13"/>
  <c r="G407" i="13"/>
  <c r="I406" i="13"/>
  <c r="G406" i="13"/>
  <c r="I405" i="13"/>
  <c r="G405" i="13"/>
  <c r="I404" i="13"/>
  <c r="G404" i="13"/>
  <c r="I403" i="13"/>
  <c r="G403" i="13"/>
  <c r="J403" i="13" s="1"/>
  <c r="I402" i="13"/>
  <c r="G402" i="13"/>
  <c r="I401" i="13"/>
  <c r="G401" i="13"/>
  <c r="I400" i="13"/>
  <c r="G400" i="13"/>
  <c r="J400" i="13" s="1"/>
  <c r="I399" i="13"/>
  <c r="G399" i="13"/>
  <c r="I398" i="13"/>
  <c r="G398" i="13"/>
  <c r="I397" i="13"/>
  <c r="G397" i="13"/>
  <c r="I396" i="13"/>
  <c r="G396" i="13"/>
  <c r="I395" i="13"/>
  <c r="G395" i="13"/>
  <c r="J395" i="13" s="1"/>
  <c r="I394" i="13"/>
  <c r="G394" i="13"/>
  <c r="I393" i="13"/>
  <c r="G393" i="13"/>
  <c r="I392" i="13"/>
  <c r="G392" i="13"/>
  <c r="J392" i="13" s="1"/>
  <c r="I390" i="13"/>
  <c r="G390" i="13"/>
  <c r="I389" i="13"/>
  <c r="G389" i="13"/>
  <c r="I388" i="13"/>
  <c r="G388" i="13"/>
  <c r="I387" i="13"/>
  <c r="G387" i="13"/>
  <c r="I386" i="13"/>
  <c r="G386" i="13"/>
  <c r="I385" i="13"/>
  <c r="G385" i="13"/>
  <c r="I384" i="13"/>
  <c r="G384" i="13"/>
  <c r="I383" i="13"/>
  <c r="G383" i="13"/>
  <c r="I382" i="13"/>
  <c r="G382" i="13"/>
  <c r="J382" i="13" s="1"/>
  <c r="I381" i="13"/>
  <c r="G381" i="13"/>
  <c r="J381" i="13" s="1"/>
  <c r="I380" i="13"/>
  <c r="G380" i="13"/>
  <c r="I379" i="13"/>
  <c r="G379" i="13"/>
  <c r="I378" i="13"/>
  <c r="G378" i="13"/>
  <c r="I377" i="13"/>
  <c r="G377" i="13"/>
  <c r="I376" i="13"/>
  <c r="G376" i="13"/>
  <c r="I375" i="13"/>
  <c r="G375" i="13"/>
  <c r="I374" i="13"/>
  <c r="G374" i="13"/>
  <c r="I373" i="13"/>
  <c r="G373" i="13"/>
  <c r="J373" i="13" s="1"/>
  <c r="I371" i="13"/>
  <c r="G371" i="13"/>
  <c r="I370" i="13"/>
  <c r="G370" i="13"/>
  <c r="I369" i="13"/>
  <c r="G369" i="13"/>
  <c r="J369" i="13" s="1"/>
  <c r="I368" i="13"/>
  <c r="G368" i="13"/>
  <c r="I367" i="13"/>
  <c r="G367" i="13"/>
  <c r="I366" i="13"/>
  <c r="G366" i="13"/>
  <c r="J366" i="13" s="1"/>
  <c r="I365" i="13"/>
  <c r="G365" i="13"/>
  <c r="I364" i="13"/>
  <c r="G364" i="13"/>
  <c r="I363" i="13"/>
  <c r="G363" i="13"/>
  <c r="I362" i="13"/>
  <c r="G362" i="13"/>
  <c r="I361" i="13"/>
  <c r="G361" i="13"/>
  <c r="I360" i="13"/>
  <c r="G360" i="13"/>
  <c r="I359" i="13"/>
  <c r="G359" i="13"/>
  <c r="I358" i="13"/>
  <c r="G358" i="13"/>
  <c r="I357" i="13"/>
  <c r="G357" i="13"/>
  <c r="I356" i="13"/>
  <c r="G356" i="13"/>
  <c r="J356" i="13" s="1"/>
  <c r="I355" i="13"/>
  <c r="G355" i="13"/>
  <c r="I354" i="13"/>
  <c r="G354" i="13"/>
  <c r="I353" i="13"/>
  <c r="G353" i="13"/>
  <c r="J353" i="13" s="1"/>
  <c r="I352" i="13"/>
  <c r="G352" i="13"/>
  <c r="I351" i="13"/>
  <c r="G351" i="13"/>
  <c r="I350" i="13"/>
  <c r="G350" i="13"/>
  <c r="I349" i="13"/>
  <c r="G349" i="13"/>
  <c r="I348" i="13"/>
  <c r="G348" i="13"/>
  <c r="J348" i="13" s="1"/>
  <c r="I346" i="13"/>
  <c r="G346" i="13"/>
  <c r="I345" i="13"/>
  <c r="G345" i="13"/>
  <c r="I344" i="13"/>
  <c r="G344" i="13"/>
  <c r="I343" i="13"/>
  <c r="G343" i="13"/>
  <c r="I342" i="13"/>
  <c r="G342" i="13"/>
  <c r="I341" i="13"/>
  <c r="G341" i="13"/>
  <c r="J341" i="13" s="1"/>
  <c r="I340" i="13"/>
  <c r="G340" i="13"/>
  <c r="I339" i="13"/>
  <c r="G339" i="13"/>
  <c r="I338" i="13"/>
  <c r="G338" i="13"/>
  <c r="I337" i="13"/>
  <c r="G337" i="13"/>
  <c r="I336" i="13"/>
  <c r="G336" i="13"/>
  <c r="I335" i="13"/>
  <c r="G335" i="13"/>
  <c r="I334" i="13"/>
  <c r="G334" i="13"/>
  <c r="I333" i="13"/>
  <c r="G333" i="13"/>
  <c r="J333" i="13" s="1"/>
  <c r="I332" i="13"/>
  <c r="G332" i="13"/>
  <c r="I331" i="13"/>
  <c r="G331" i="13"/>
  <c r="I330" i="13"/>
  <c r="G330" i="13"/>
  <c r="I329" i="13"/>
  <c r="G329" i="13"/>
  <c r="I328" i="13"/>
  <c r="G328" i="13"/>
  <c r="I327" i="13"/>
  <c r="G327" i="13"/>
  <c r="I326" i="13"/>
  <c r="G326" i="13"/>
  <c r="I325" i="13"/>
  <c r="G325" i="13"/>
  <c r="J325" i="13" s="1"/>
  <c r="I324" i="13"/>
  <c r="G324" i="13"/>
  <c r="I322" i="13"/>
  <c r="G322" i="13"/>
  <c r="I321" i="13"/>
  <c r="G321" i="13"/>
  <c r="I320" i="13"/>
  <c r="G320" i="13"/>
  <c r="I319" i="13"/>
  <c r="G319" i="13"/>
  <c r="I318" i="13"/>
  <c r="G318" i="13"/>
  <c r="I317" i="13"/>
  <c r="G317" i="13"/>
  <c r="I316" i="13"/>
  <c r="G316" i="13"/>
  <c r="I315" i="13"/>
  <c r="G315" i="13"/>
  <c r="I314" i="13"/>
  <c r="G314" i="13"/>
  <c r="J314" i="13" s="1"/>
  <c r="I313" i="13"/>
  <c r="G313" i="13"/>
  <c r="I312" i="13"/>
  <c r="G312" i="13"/>
  <c r="I311" i="13"/>
  <c r="G311" i="13"/>
  <c r="I310" i="13"/>
  <c r="G310" i="13"/>
  <c r="I309" i="13"/>
  <c r="G309" i="13"/>
  <c r="I308" i="13"/>
  <c r="G308" i="13"/>
  <c r="J308" i="13" s="1"/>
  <c r="I307" i="13"/>
  <c r="G307" i="13"/>
  <c r="I306" i="13"/>
  <c r="G306" i="13"/>
  <c r="I305" i="13"/>
  <c r="G305" i="13"/>
  <c r="I304" i="13"/>
  <c r="G304" i="13"/>
  <c r="I303" i="13"/>
  <c r="G303" i="13"/>
  <c r="I302" i="13"/>
  <c r="G302" i="13"/>
  <c r="I301" i="13"/>
  <c r="G301" i="13"/>
  <c r="I300" i="13"/>
  <c r="G300" i="13"/>
  <c r="I296" i="13"/>
  <c r="G296" i="13"/>
  <c r="I295" i="13"/>
  <c r="G295" i="13"/>
  <c r="J295" i="13" s="1"/>
  <c r="I294" i="13"/>
  <c r="G294" i="13"/>
  <c r="I293" i="13"/>
  <c r="G293" i="13"/>
  <c r="I291" i="13"/>
  <c r="G291" i="13"/>
  <c r="J291" i="13" s="1"/>
  <c r="I290" i="13"/>
  <c r="G290" i="13"/>
  <c r="I289" i="13"/>
  <c r="G289" i="13"/>
  <c r="I288" i="13"/>
  <c r="G288" i="13"/>
  <c r="I286" i="13"/>
  <c r="G286" i="13"/>
  <c r="J286" i="13" s="1"/>
  <c r="I285" i="13"/>
  <c r="G285" i="13"/>
  <c r="J285" i="13" s="1"/>
  <c r="I284" i="13"/>
  <c r="G284" i="13"/>
  <c r="I283" i="13"/>
  <c r="G283" i="13"/>
  <c r="I282" i="13"/>
  <c r="G282" i="13"/>
  <c r="I281" i="13"/>
  <c r="G281" i="13"/>
  <c r="I280" i="13"/>
  <c r="G280" i="13"/>
  <c r="I279" i="13"/>
  <c r="G279" i="13"/>
  <c r="J279" i="13" s="1"/>
  <c r="I278" i="13"/>
  <c r="G278" i="13"/>
  <c r="I277" i="13"/>
  <c r="G277" i="13"/>
  <c r="I276" i="13"/>
  <c r="G276" i="13"/>
  <c r="I275" i="13"/>
  <c r="G275" i="13"/>
  <c r="I274" i="13"/>
  <c r="G274" i="13"/>
  <c r="J274" i="13" s="1"/>
  <c r="I273" i="13"/>
  <c r="G273" i="13"/>
  <c r="I272" i="13"/>
  <c r="G272" i="13"/>
  <c r="I271" i="13"/>
  <c r="G271" i="13"/>
  <c r="J271" i="13" s="1"/>
  <c r="I270" i="13"/>
  <c r="G270" i="13"/>
  <c r="I269" i="13"/>
  <c r="G269" i="13"/>
  <c r="I268" i="13"/>
  <c r="G268" i="13"/>
  <c r="I267" i="13"/>
  <c r="G267" i="13"/>
  <c r="I266" i="13"/>
  <c r="G266" i="13"/>
  <c r="J266" i="13" s="1"/>
  <c r="I265" i="13"/>
  <c r="G265" i="13"/>
  <c r="I264" i="13"/>
  <c r="G264" i="13"/>
  <c r="I263" i="13"/>
  <c r="G263" i="13"/>
  <c r="J263" i="13" s="1"/>
  <c r="I262" i="13"/>
  <c r="G262" i="13"/>
  <c r="J262" i="13" s="1"/>
  <c r="I261" i="13"/>
  <c r="G261" i="13"/>
  <c r="I260" i="13"/>
  <c r="G260" i="13"/>
  <c r="I259" i="13"/>
  <c r="G259" i="13"/>
  <c r="I258" i="13"/>
  <c r="G258" i="13"/>
  <c r="I257" i="13"/>
  <c r="G257" i="13"/>
  <c r="I256" i="13"/>
  <c r="G256" i="13"/>
  <c r="I255" i="13"/>
  <c r="G255" i="13"/>
  <c r="J255" i="13" s="1"/>
  <c r="I254" i="13"/>
  <c r="G254" i="13"/>
  <c r="I253" i="13"/>
  <c r="G253" i="13"/>
  <c r="I245" i="13"/>
  <c r="G245" i="13"/>
  <c r="I244" i="13"/>
  <c r="G244" i="13"/>
  <c r="I243" i="13"/>
  <c r="G243" i="13"/>
  <c r="I242" i="13"/>
  <c r="G242" i="13"/>
  <c r="I241" i="13"/>
  <c r="G241" i="13"/>
  <c r="I240" i="13"/>
  <c r="G240" i="13"/>
  <c r="I239" i="13"/>
  <c r="F239" i="13"/>
  <c r="G239" i="13" s="1"/>
  <c r="I238" i="13"/>
  <c r="F238" i="13"/>
  <c r="G238" i="13" s="1"/>
  <c r="J238" i="13" s="1"/>
  <c r="I237" i="13"/>
  <c r="F237" i="13"/>
  <c r="G237" i="13" s="1"/>
  <c r="I236" i="13"/>
  <c r="F236" i="13"/>
  <c r="G236" i="13" s="1"/>
  <c r="I235" i="13"/>
  <c r="G235" i="13"/>
  <c r="I234" i="13"/>
  <c r="G234" i="13"/>
  <c r="I233" i="13"/>
  <c r="G233" i="13"/>
  <c r="I232" i="13"/>
  <c r="G232" i="13"/>
  <c r="J232" i="13" s="1"/>
  <c r="I231" i="13"/>
  <c r="G231" i="13"/>
  <c r="I227" i="13"/>
  <c r="G227" i="13"/>
  <c r="J227" i="13" s="1"/>
  <c r="I226" i="13"/>
  <c r="G226" i="13"/>
  <c r="I225" i="13"/>
  <c r="G225" i="13"/>
  <c r="I224" i="13"/>
  <c r="G224" i="13"/>
  <c r="I223" i="13"/>
  <c r="G223" i="13"/>
  <c r="I222" i="13"/>
  <c r="G222" i="13"/>
  <c r="I221" i="13"/>
  <c r="G221" i="13"/>
  <c r="J221" i="13" s="1"/>
  <c r="I220" i="13"/>
  <c r="G220" i="13"/>
  <c r="I219" i="13"/>
  <c r="G219" i="13"/>
  <c r="J219" i="13" s="1"/>
  <c r="I218" i="13"/>
  <c r="G218" i="13"/>
  <c r="I217" i="13"/>
  <c r="G217" i="13"/>
  <c r="I216" i="13"/>
  <c r="G216" i="13"/>
  <c r="I215" i="13"/>
  <c r="G215" i="13"/>
  <c r="I214" i="13"/>
  <c r="G214" i="13"/>
  <c r="I213" i="13"/>
  <c r="G213" i="13"/>
  <c r="J213" i="13" s="1"/>
  <c r="I212" i="13"/>
  <c r="G212" i="13"/>
  <c r="I211" i="13"/>
  <c r="G211" i="13"/>
  <c r="J211" i="13" s="1"/>
  <c r="I210" i="13"/>
  <c r="G210" i="13"/>
  <c r="I209" i="13"/>
  <c r="G209" i="13"/>
  <c r="I208" i="13"/>
  <c r="G208" i="13"/>
  <c r="I207" i="13"/>
  <c r="G207" i="13"/>
  <c r="I206" i="13"/>
  <c r="G206" i="13"/>
  <c r="I204" i="13"/>
  <c r="G204" i="13"/>
  <c r="I203" i="13"/>
  <c r="G203" i="13"/>
  <c r="I202" i="13"/>
  <c r="G202" i="13"/>
  <c r="J202" i="13" s="1"/>
  <c r="I201" i="13"/>
  <c r="G201" i="13"/>
  <c r="I200" i="13"/>
  <c r="G200" i="13"/>
  <c r="I199" i="13"/>
  <c r="G199" i="13"/>
  <c r="I198" i="13"/>
  <c r="G198" i="13"/>
  <c r="I197" i="13"/>
  <c r="G197" i="13"/>
  <c r="I196" i="13"/>
  <c r="G196" i="13"/>
  <c r="I195" i="13"/>
  <c r="G195" i="13"/>
  <c r="J195" i="13" s="1"/>
  <c r="I194" i="13"/>
  <c r="G194" i="13"/>
  <c r="J194" i="13" s="1"/>
  <c r="I193" i="13"/>
  <c r="G193" i="13"/>
  <c r="I191" i="13"/>
  <c r="G191" i="13"/>
  <c r="I190" i="13"/>
  <c r="G190" i="13"/>
  <c r="J190" i="13" s="1"/>
  <c r="I189" i="13"/>
  <c r="G189" i="13"/>
  <c r="I188" i="13"/>
  <c r="G188" i="13"/>
  <c r="I187" i="13"/>
  <c r="G187" i="13"/>
  <c r="I186" i="13"/>
  <c r="G186" i="13"/>
  <c r="I185" i="13"/>
  <c r="G185" i="13"/>
  <c r="I184" i="13"/>
  <c r="G184" i="13"/>
  <c r="I183" i="13"/>
  <c r="G183" i="13"/>
  <c r="I182" i="13"/>
  <c r="G182" i="13"/>
  <c r="J182" i="13" s="1"/>
  <c r="I181" i="13"/>
  <c r="G181" i="13"/>
  <c r="I180" i="13"/>
  <c r="G180" i="13"/>
  <c r="I179" i="13"/>
  <c r="G179" i="13"/>
  <c r="I178" i="13"/>
  <c r="G178" i="13"/>
  <c r="J178" i="13" s="1"/>
  <c r="I177" i="13"/>
  <c r="G177" i="13"/>
  <c r="I176" i="13"/>
  <c r="G176" i="13"/>
  <c r="I174" i="13"/>
  <c r="G174" i="13"/>
  <c r="I173" i="13"/>
  <c r="G173" i="13"/>
  <c r="I172" i="13"/>
  <c r="G172" i="13"/>
  <c r="I171" i="13"/>
  <c r="G171" i="13"/>
  <c r="I170" i="13"/>
  <c r="G170" i="13"/>
  <c r="I169" i="13"/>
  <c r="G169" i="13"/>
  <c r="J169" i="13" s="1"/>
  <c r="I168" i="13"/>
  <c r="G168" i="13"/>
  <c r="I167" i="13"/>
  <c r="G167" i="13"/>
  <c r="I166" i="13"/>
  <c r="G166" i="13"/>
  <c r="I165" i="13"/>
  <c r="G165" i="13"/>
  <c r="J165" i="13" s="1"/>
  <c r="I164" i="13"/>
  <c r="G164" i="13"/>
  <c r="I163" i="13"/>
  <c r="G163" i="13"/>
  <c r="I162" i="13"/>
  <c r="G162" i="13"/>
  <c r="J162" i="13" s="1"/>
  <c r="I161" i="13"/>
  <c r="G161" i="13"/>
  <c r="I160" i="13"/>
  <c r="G160" i="13"/>
  <c r="I158" i="13"/>
  <c r="G158" i="13"/>
  <c r="I157" i="13"/>
  <c r="G157" i="13"/>
  <c r="I156" i="13"/>
  <c r="G156" i="13"/>
  <c r="J156" i="13" s="1"/>
  <c r="I155" i="13"/>
  <c r="G155" i="13"/>
  <c r="I154" i="13"/>
  <c r="G154" i="13"/>
  <c r="I153" i="13"/>
  <c r="G153" i="13"/>
  <c r="J153" i="13" s="1"/>
  <c r="I152" i="13"/>
  <c r="G152" i="13"/>
  <c r="I151" i="13"/>
  <c r="G151" i="13"/>
  <c r="I150" i="13"/>
  <c r="G150" i="13"/>
  <c r="I149" i="13"/>
  <c r="G149" i="13"/>
  <c r="I148" i="13"/>
  <c r="G148" i="13"/>
  <c r="I147" i="13"/>
  <c r="G147" i="13"/>
  <c r="I146" i="13"/>
  <c r="G146" i="13"/>
  <c r="I145" i="13"/>
  <c r="G145" i="13"/>
  <c r="J145" i="13" s="1"/>
  <c r="I144" i="13"/>
  <c r="G144" i="13"/>
  <c r="J144" i="13" s="1"/>
  <c r="I143" i="13"/>
  <c r="G143" i="13"/>
  <c r="I142" i="13"/>
  <c r="G142" i="13"/>
  <c r="I140" i="13"/>
  <c r="G140" i="13"/>
  <c r="I139" i="13"/>
  <c r="G139" i="13"/>
  <c r="J139" i="13" s="1"/>
  <c r="I138" i="13"/>
  <c r="G138" i="13"/>
  <c r="I137" i="13"/>
  <c r="G137" i="13"/>
  <c r="I136" i="13"/>
  <c r="G136" i="13"/>
  <c r="I135" i="13"/>
  <c r="G135" i="13"/>
  <c r="J135" i="13" s="1"/>
  <c r="I134" i="13"/>
  <c r="G134" i="13"/>
  <c r="J134" i="13" s="1"/>
  <c r="I133" i="13"/>
  <c r="G133" i="13"/>
  <c r="I132" i="13"/>
  <c r="G132" i="13"/>
  <c r="I131" i="13"/>
  <c r="G131" i="13"/>
  <c r="J131" i="13" s="1"/>
  <c r="I130" i="13"/>
  <c r="G130" i="13"/>
  <c r="I129" i="13"/>
  <c r="G129" i="13"/>
  <c r="I128" i="13"/>
  <c r="G128" i="13"/>
  <c r="I126" i="13"/>
  <c r="G126" i="13"/>
  <c r="J126" i="13" s="1"/>
  <c r="I125" i="13"/>
  <c r="G125" i="13"/>
  <c r="I124" i="13"/>
  <c r="G124" i="13"/>
  <c r="I123" i="13"/>
  <c r="G123" i="13"/>
  <c r="I122" i="13"/>
  <c r="G122" i="13"/>
  <c r="J122" i="13" s="1"/>
  <c r="I121" i="13"/>
  <c r="G121" i="13"/>
  <c r="I120" i="13"/>
  <c r="G120" i="13"/>
  <c r="I119" i="13"/>
  <c r="G119" i="13"/>
  <c r="I118" i="13"/>
  <c r="G118" i="13"/>
  <c r="I117" i="13"/>
  <c r="G117" i="13"/>
  <c r="I116" i="13"/>
  <c r="G116" i="13"/>
  <c r="I115" i="13"/>
  <c r="G115" i="13"/>
  <c r="I114" i="13"/>
  <c r="G114" i="13"/>
  <c r="J114" i="13" s="1"/>
  <c r="I113" i="13"/>
  <c r="G113" i="13"/>
  <c r="I112" i="13"/>
  <c r="G112" i="13"/>
  <c r="I110" i="13"/>
  <c r="G110" i="13"/>
  <c r="I109" i="13"/>
  <c r="G109" i="13"/>
  <c r="I108" i="13"/>
  <c r="G108" i="13"/>
  <c r="I107" i="13"/>
  <c r="G107" i="13"/>
  <c r="I106" i="13"/>
  <c r="G106" i="13"/>
  <c r="I105" i="13"/>
  <c r="G105" i="13"/>
  <c r="I104" i="13"/>
  <c r="G104" i="13"/>
  <c r="I103" i="13"/>
  <c r="G103" i="13"/>
  <c r="I102" i="13"/>
  <c r="G102" i="13"/>
  <c r="J102" i="13" s="1"/>
  <c r="I101" i="13"/>
  <c r="G101" i="13"/>
  <c r="J101" i="13" s="1"/>
  <c r="I100" i="13"/>
  <c r="G100" i="13"/>
  <c r="I99" i="13"/>
  <c r="G99" i="13"/>
  <c r="I98" i="13"/>
  <c r="G98" i="13"/>
  <c r="I97" i="13"/>
  <c r="G97" i="13"/>
  <c r="J97" i="13" s="1"/>
  <c r="I96" i="13"/>
  <c r="G96" i="13"/>
  <c r="I95" i="13"/>
  <c r="G95" i="13"/>
  <c r="I94" i="13"/>
  <c r="G94" i="13"/>
  <c r="I93" i="13"/>
  <c r="G93" i="13"/>
  <c r="J93" i="13" s="1"/>
  <c r="I92" i="13"/>
  <c r="G92" i="13"/>
  <c r="I91" i="13"/>
  <c r="G91" i="13"/>
  <c r="I90" i="13"/>
  <c r="G90" i="13"/>
  <c r="I89" i="13"/>
  <c r="G89" i="13"/>
  <c r="J89" i="13" s="1"/>
  <c r="I88" i="13"/>
  <c r="F88" i="13"/>
  <c r="G88" i="13" s="1"/>
  <c r="I87" i="13"/>
  <c r="G87" i="13"/>
  <c r="I86" i="13"/>
  <c r="G86" i="13"/>
  <c r="I81" i="13"/>
  <c r="G81" i="13"/>
  <c r="I80" i="13"/>
  <c r="G80" i="13"/>
  <c r="J80" i="13" s="1"/>
  <c r="I79" i="13"/>
  <c r="G79" i="13"/>
  <c r="I78" i="13"/>
  <c r="G78" i="13"/>
  <c r="I77" i="13"/>
  <c r="G77" i="13"/>
  <c r="J77" i="13" s="1"/>
  <c r="I76" i="13"/>
  <c r="G76" i="13"/>
  <c r="I75" i="13"/>
  <c r="G75" i="13"/>
  <c r="I72" i="13"/>
  <c r="G72" i="13"/>
  <c r="I71" i="13"/>
  <c r="G71" i="13"/>
  <c r="J71" i="13" s="1"/>
  <c r="I70" i="13"/>
  <c r="G70" i="13"/>
  <c r="I69" i="13"/>
  <c r="G69" i="13"/>
  <c r="I68" i="13"/>
  <c r="G68" i="13"/>
  <c r="I67" i="13"/>
  <c r="G67" i="13"/>
  <c r="J67" i="13" s="1"/>
  <c r="I66" i="13"/>
  <c r="G66" i="13"/>
  <c r="I65" i="13"/>
  <c r="G65" i="13"/>
  <c r="I64" i="13"/>
  <c r="G64" i="13"/>
  <c r="I63" i="13"/>
  <c r="G63" i="13"/>
  <c r="I62" i="13"/>
  <c r="G62" i="13"/>
  <c r="I61" i="13"/>
  <c r="G61" i="13"/>
  <c r="I60" i="13"/>
  <c r="G60" i="13"/>
  <c r="I59" i="13"/>
  <c r="G59" i="13"/>
  <c r="J59" i="13" s="1"/>
  <c r="I58" i="13"/>
  <c r="G58" i="13"/>
  <c r="I57" i="13"/>
  <c r="G57" i="13"/>
  <c r="I56" i="13"/>
  <c r="G56" i="13"/>
  <c r="J56" i="13" s="1"/>
  <c r="I55" i="13"/>
  <c r="G55" i="13"/>
  <c r="J55" i="13" s="1"/>
  <c r="I54" i="13"/>
  <c r="G54" i="13"/>
  <c r="I53" i="13"/>
  <c r="G53" i="13"/>
  <c r="I52" i="13"/>
  <c r="G52" i="13"/>
  <c r="I51" i="13"/>
  <c r="G51" i="13"/>
  <c r="I50" i="13"/>
  <c r="G50" i="13"/>
  <c r="I49" i="13"/>
  <c r="G49" i="13"/>
  <c r="I48" i="13"/>
  <c r="G48" i="13"/>
  <c r="I47" i="13"/>
  <c r="G47" i="13"/>
  <c r="J47" i="13" s="1"/>
  <c r="I46" i="13"/>
  <c r="G46" i="13"/>
  <c r="J46" i="13" s="1"/>
  <c r="I45" i="13"/>
  <c r="G45" i="13"/>
  <c r="I44" i="13"/>
  <c r="G44" i="13"/>
  <c r="I43" i="13"/>
  <c r="G43" i="13"/>
  <c r="I42" i="13"/>
  <c r="G42" i="13"/>
  <c r="I41" i="13"/>
  <c r="G41" i="13"/>
  <c r="I40" i="13"/>
  <c r="G40" i="13"/>
  <c r="J40" i="13" s="1"/>
  <c r="I39" i="13"/>
  <c r="G39" i="13"/>
  <c r="I38" i="13"/>
  <c r="G38" i="13"/>
  <c r="I37" i="13"/>
  <c r="G37" i="13"/>
  <c r="I36" i="13"/>
  <c r="G36" i="13"/>
  <c r="I35" i="13"/>
  <c r="G35" i="13"/>
  <c r="J35" i="13" s="1"/>
  <c r="I34" i="13"/>
  <c r="G34" i="13"/>
  <c r="I33" i="13"/>
  <c r="G33" i="13"/>
  <c r="I32" i="13"/>
  <c r="G32" i="13"/>
  <c r="I31" i="13"/>
  <c r="G31" i="13"/>
  <c r="I30" i="13"/>
  <c r="G30" i="13"/>
  <c r="I29" i="13"/>
  <c r="G29" i="13"/>
  <c r="BF456" i="12" l="1"/>
  <c r="BF369" i="12"/>
  <c r="BF498" i="12"/>
  <c r="BF453" i="12"/>
  <c r="BF487" i="12"/>
  <c r="BF415" i="12"/>
  <c r="BF475" i="12"/>
  <c r="BF40" i="12"/>
  <c r="BF455" i="12"/>
  <c r="BH455" i="12" s="1"/>
  <c r="BH447" i="12"/>
  <c r="BH448" i="12"/>
  <c r="J501" i="13"/>
  <c r="J529" i="13"/>
  <c r="J590" i="13"/>
  <c r="J596" i="13"/>
  <c r="J602" i="13"/>
  <c r="J615" i="13"/>
  <c r="J627" i="13"/>
  <c r="J641" i="13"/>
  <c r="J653" i="13"/>
  <c r="J671" i="13"/>
  <c r="J761" i="13"/>
  <c r="J773" i="13"/>
  <c r="J818" i="13"/>
  <c r="J824" i="13"/>
  <c r="J842" i="13"/>
  <c r="J862" i="13"/>
  <c r="J878" i="13"/>
  <c r="J890" i="13"/>
  <c r="J897" i="13"/>
  <c r="J929" i="13"/>
  <c r="J948" i="13"/>
  <c r="J954" i="13"/>
  <c r="J973" i="13"/>
  <c r="J980" i="13"/>
  <c r="J1005" i="13"/>
  <c r="J1039" i="13"/>
  <c r="J1092" i="13"/>
  <c r="J1117" i="13"/>
  <c r="J543" i="13"/>
  <c r="J554" i="13"/>
  <c r="J580" i="13"/>
  <c r="J598" i="13"/>
  <c r="J610" i="13"/>
  <c r="J649" i="13"/>
  <c r="J661" i="13"/>
  <c r="J844" i="13"/>
  <c r="J850" i="13"/>
  <c r="J874" i="13"/>
  <c r="J880" i="13"/>
  <c r="J905" i="13"/>
  <c r="J931" i="13"/>
  <c r="J937" i="13"/>
  <c r="J956" i="13"/>
  <c r="J963" i="13"/>
  <c r="J982" i="13"/>
  <c r="J1016" i="13"/>
  <c r="J1128" i="14"/>
  <c r="BH367" i="12"/>
  <c r="BH476" i="12"/>
  <c r="J991" i="13"/>
  <c r="J999" i="13"/>
  <c r="J1007" i="13"/>
  <c r="J1127" i="13"/>
  <c r="J1136" i="13"/>
  <c r="J1152" i="13"/>
  <c r="J1186" i="13"/>
  <c r="J1237" i="13"/>
  <c r="J1254" i="13"/>
  <c r="J1521" i="13"/>
  <c r="J567" i="13"/>
  <c r="J575" i="13"/>
  <c r="J583" i="13"/>
  <c r="J591" i="13"/>
  <c r="J599" i="13"/>
  <c r="J607" i="13"/>
  <c r="J616" i="13"/>
  <c r="J658" i="13"/>
  <c r="J682" i="13"/>
  <c r="J690" i="13"/>
  <c r="J756" i="13"/>
  <c r="J764" i="13"/>
  <c r="J802" i="13"/>
  <c r="J861" i="13"/>
  <c r="J881" i="13"/>
  <c r="J898" i="13"/>
  <c r="J906" i="13"/>
  <c r="J576" i="13"/>
  <c r="J559" i="13"/>
  <c r="J569" i="13"/>
  <c r="J917" i="13"/>
  <c r="J934" i="13"/>
  <c r="J951" i="13"/>
  <c r="J960" i="13"/>
  <c r="J968" i="13"/>
  <c r="J985" i="13"/>
  <c r="J994" i="13"/>
  <c r="J1010" i="13"/>
  <c r="J1021" i="13"/>
  <c r="J1068" i="13"/>
  <c r="J1078" i="13"/>
  <c r="J1089" i="13"/>
  <c r="J1097" i="13"/>
  <c r="J1105" i="13"/>
  <c r="J1147" i="13"/>
  <c r="J1155" i="13"/>
  <c r="J1189" i="13"/>
  <c r="J1198" i="13"/>
  <c r="J1206" i="13"/>
  <c r="J1214" i="13"/>
  <c r="J1240" i="13"/>
  <c r="J1249" i="13"/>
  <c r="J1257" i="13"/>
  <c r="J1266" i="13"/>
  <c r="J927" i="13"/>
  <c r="J768" i="13"/>
  <c r="J789" i="13"/>
  <c r="J877" i="13"/>
  <c r="J893" i="13"/>
  <c r="J910" i="13"/>
  <c r="J919" i="13"/>
  <c r="J936" i="13"/>
  <c r="J945" i="13"/>
  <c r="J962" i="13"/>
  <c r="J979" i="13"/>
  <c r="J987" i="13"/>
  <c r="J1004" i="13"/>
  <c r="J1015" i="13"/>
  <c r="J1038" i="13"/>
  <c r="J1046" i="13"/>
  <c r="J1062" i="13"/>
  <c r="J1070" i="13"/>
  <c r="J1080" i="13"/>
  <c r="J1116" i="13"/>
  <c r="J123" i="13"/>
  <c r="J29" i="13"/>
  <c r="J37" i="13"/>
  <c r="J61" i="13"/>
  <c r="J69" i="13"/>
  <c r="J107" i="13"/>
  <c r="J116" i="13"/>
  <c r="J150" i="13"/>
  <c r="J158" i="13"/>
  <c r="J176" i="13"/>
  <c r="J184" i="13"/>
  <c r="J226" i="13"/>
  <c r="J237" i="13"/>
  <c r="J268" i="13"/>
  <c r="J284" i="13"/>
  <c r="J294" i="13"/>
  <c r="J346" i="13"/>
  <c r="J388" i="13"/>
  <c r="J414" i="13"/>
  <c r="J439" i="13"/>
  <c r="J465" i="13"/>
  <c r="J473" i="13"/>
  <c r="J542" i="13"/>
  <c r="J573" i="13"/>
  <c r="J589" i="13"/>
  <c r="J597" i="13"/>
  <c r="J605" i="13"/>
  <c r="J614" i="13"/>
  <c r="J622" i="13"/>
  <c r="J640" i="13"/>
  <c r="J664" i="13"/>
  <c r="J711" i="13"/>
  <c r="J741" i="13"/>
  <c r="J921" i="13"/>
  <c r="J930" i="13"/>
  <c r="J938" i="13"/>
  <c r="J947" i="13"/>
  <c r="J955" i="13"/>
  <c r="J981" i="13"/>
  <c r="J998" i="13"/>
  <c r="J1025" i="13"/>
  <c r="J1056" i="13"/>
  <c r="J1064" i="13"/>
  <c r="J1101" i="13"/>
  <c r="J1135" i="13"/>
  <c r="J1160" i="13"/>
  <c r="J1168" i="13"/>
  <c r="J1194" i="13"/>
  <c r="J1227" i="13"/>
  <c r="J1236" i="13"/>
  <c r="J1261" i="13"/>
  <c r="J1278" i="13"/>
  <c r="J1304" i="13"/>
  <c r="J1314" i="13"/>
  <c r="J1476" i="13"/>
  <c r="J1507" i="13"/>
  <c r="BH449" i="12"/>
  <c r="J606" i="13"/>
  <c r="J136" i="13"/>
  <c r="J75" i="13"/>
  <c r="J95" i="13"/>
  <c r="J103" i="13"/>
  <c r="J112" i="13"/>
  <c r="J163" i="13"/>
  <c r="J188" i="13"/>
  <c r="J214" i="13"/>
  <c r="J241" i="13"/>
  <c r="J272" i="13"/>
  <c r="J301" i="13"/>
  <c r="J326" i="13"/>
  <c r="J351" i="13"/>
  <c r="J376" i="13"/>
  <c r="J426" i="13"/>
  <c r="J530" i="13"/>
  <c r="J538" i="13"/>
  <c r="J584" i="13"/>
  <c r="J617" i="13"/>
  <c r="J643" i="13"/>
  <c r="J659" i="13"/>
  <c r="J675" i="13"/>
  <c r="J744" i="13"/>
  <c r="J923" i="13"/>
  <c r="J932" i="13"/>
  <c r="J940" i="13"/>
  <c r="J949" i="13"/>
  <c r="J957" i="13"/>
  <c r="J974" i="13"/>
  <c r="J1042" i="13"/>
  <c r="J1075" i="13"/>
  <c r="J1087" i="13"/>
  <c r="J1103" i="13"/>
  <c r="J1112" i="13"/>
  <c r="J1128" i="13"/>
  <c r="J1137" i="13"/>
  <c r="J1196" i="13"/>
  <c r="J1212" i="13"/>
  <c r="J1230" i="13"/>
  <c r="J1264" i="13"/>
  <c r="J1280" i="13"/>
  <c r="J1297" i="13"/>
  <c r="J1307" i="13"/>
  <c r="J1522" i="13"/>
  <c r="J270" i="13"/>
  <c r="J1369" i="13"/>
  <c r="J42" i="13"/>
  <c r="J58" i="13"/>
  <c r="J66" i="13"/>
  <c r="J138" i="13"/>
  <c r="J155" i="13"/>
  <c r="J172" i="13"/>
  <c r="J181" i="13"/>
  <c r="J207" i="13"/>
  <c r="J215" i="13"/>
  <c r="J223" i="13"/>
  <c r="J302" i="13"/>
  <c r="J343" i="13"/>
  <c r="J352" i="13"/>
  <c r="J394" i="13"/>
  <c r="J402" i="13"/>
  <c r="J411" i="13"/>
  <c r="J444" i="13"/>
  <c r="J462" i="13"/>
  <c r="J470" i="13"/>
  <c r="J479" i="13"/>
  <c r="J503" i="13"/>
  <c r="J512" i="13"/>
  <c r="J531" i="13"/>
  <c r="J547" i="13"/>
  <c r="J577" i="13"/>
  <c r="J601" i="13"/>
  <c r="J609" i="13"/>
  <c r="J618" i="13"/>
  <c r="J636" i="13"/>
  <c r="J676" i="13"/>
  <c r="J916" i="13"/>
  <c r="J924" i="13"/>
  <c r="J941" i="13"/>
  <c r="J967" i="13"/>
  <c r="J984" i="13"/>
  <c r="J993" i="13"/>
  <c r="J1009" i="13"/>
  <c r="J1028" i="13"/>
  <c r="J1051" i="13"/>
  <c r="J1077" i="13"/>
  <c r="J1104" i="13"/>
  <c r="J1121" i="13"/>
  <c r="J1129" i="13"/>
  <c r="J1146" i="13"/>
  <c r="J1154" i="13"/>
  <c r="J1171" i="13"/>
  <c r="J1197" i="13"/>
  <c r="J1231" i="13"/>
  <c r="J1248" i="13"/>
  <c r="J1281" i="13"/>
  <c r="J766" i="13"/>
  <c r="J829" i="13"/>
  <c r="J853" i="13"/>
  <c r="J883" i="13"/>
  <c r="J891" i="13"/>
  <c r="J900" i="13"/>
  <c r="J1325" i="13"/>
  <c r="J1338" i="13"/>
  <c r="J1348" i="13"/>
  <c r="J1356" i="13"/>
  <c r="J1364" i="13"/>
  <c r="J1372" i="13"/>
  <c r="J1388" i="13"/>
  <c r="J1413" i="13"/>
  <c r="J1439" i="13"/>
  <c r="J1447" i="13"/>
  <c r="J1455" i="13"/>
  <c r="J1471" i="13"/>
  <c r="J1479" i="13"/>
  <c r="J1489" i="13"/>
  <c r="J1510" i="13"/>
  <c r="J1524" i="13"/>
  <c r="J1545" i="13"/>
  <c r="J1553" i="13"/>
  <c r="J1566" i="13"/>
  <c r="J1574" i="13"/>
  <c r="J1582" i="13"/>
  <c r="J173" i="13"/>
  <c r="J796" i="13"/>
  <c r="J822" i="13"/>
  <c r="J830" i="13"/>
  <c r="J838" i="13"/>
  <c r="J854" i="13"/>
  <c r="J864" i="13"/>
  <c r="J876" i="13"/>
  <c r="J892" i="13"/>
  <c r="J901" i="13"/>
  <c r="J909" i="13"/>
  <c r="J1310" i="13"/>
  <c r="J1373" i="13"/>
  <c r="J1389" i="13"/>
  <c r="J1398" i="13"/>
  <c r="J1424" i="13"/>
  <c r="J1464" i="13"/>
  <c r="J1480" i="13"/>
  <c r="J1503" i="13"/>
  <c r="J1511" i="13"/>
  <c r="J1525" i="13"/>
  <c r="J1546" i="13"/>
  <c r="J1554" i="13"/>
  <c r="J1567" i="13"/>
  <c r="J781" i="16"/>
  <c r="J44" i="13"/>
  <c r="J52" i="13"/>
  <c r="J149" i="13"/>
  <c r="J174" i="13"/>
  <c r="J183" i="13"/>
  <c r="J191" i="13"/>
  <c r="J200" i="13"/>
  <c r="J209" i="13"/>
  <c r="J259" i="13"/>
  <c r="J267" i="13"/>
  <c r="J275" i="13"/>
  <c r="J329" i="13"/>
  <c r="J345" i="13"/>
  <c r="J362" i="13"/>
  <c r="J387" i="13"/>
  <c r="J413" i="13"/>
  <c r="J429" i="13"/>
  <c r="J447" i="13"/>
  <c r="J455" i="13"/>
  <c r="J472" i="13"/>
  <c r="J571" i="13"/>
  <c r="J595" i="13"/>
  <c r="J620" i="13"/>
  <c r="J646" i="13"/>
  <c r="J670" i="13"/>
  <c r="J704" i="13"/>
  <c r="J918" i="13"/>
  <c r="J935" i="13"/>
  <c r="J944" i="13"/>
  <c r="J961" i="13"/>
  <c r="J969" i="13"/>
  <c r="J978" i="13"/>
  <c r="J995" i="13"/>
  <c r="J1022" i="13"/>
  <c r="J1037" i="13"/>
  <c r="J1045" i="13"/>
  <c r="J1069" i="13"/>
  <c r="J1098" i="13"/>
  <c r="J1140" i="13"/>
  <c r="J1165" i="13"/>
  <c r="J1173" i="13"/>
  <c r="J1199" i="13"/>
  <c r="J1215" i="13"/>
  <c r="J1241" i="13"/>
  <c r="J1319" i="13"/>
  <c r="J1124" i="13"/>
  <c r="J1133" i="13"/>
  <c r="J1149" i="13"/>
  <c r="J1166" i="13"/>
  <c r="J1174" i="13"/>
  <c r="J1191" i="13"/>
  <c r="J1268" i="13"/>
  <c r="J1312" i="13"/>
  <c r="J1320" i="13"/>
  <c r="J1327" i="13"/>
  <c r="J613" i="13"/>
  <c r="J886" i="13"/>
  <c r="J903" i="13"/>
  <c r="J912" i="13"/>
  <c r="J1209" i="13"/>
  <c r="J1218" i="13"/>
  <c r="J1260" i="13"/>
  <c r="J1269" i="13"/>
  <c r="J1277" i="13"/>
  <c r="J1285" i="13"/>
  <c r="J817" i="13"/>
  <c r="J841" i="13"/>
  <c r="J871" i="13"/>
  <c r="J887" i="13"/>
  <c r="J904" i="13"/>
  <c r="J913" i="13"/>
  <c r="J1047" i="13"/>
  <c r="J1125" i="13"/>
  <c r="J1342" i="13"/>
  <c r="J1368" i="13"/>
  <c r="J1384" i="13"/>
  <c r="J1401" i="13"/>
  <c r="J1409" i="13"/>
  <c r="J1443" i="13"/>
  <c r="J1451" i="13"/>
  <c r="J1459" i="13"/>
  <c r="J1475" i="13"/>
  <c r="J1498" i="13"/>
  <c r="J1506" i="13"/>
  <c r="J1528" i="13"/>
  <c r="J1541" i="13"/>
  <c r="J1557" i="13"/>
  <c r="J1570" i="13"/>
  <c r="J1578" i="13"/>
  <c r="J1587" i="13"/>
  <c r="J731" i="16"/>
  <c r="J249" i="16"/>
  <c r="J808" i="16"/>
  <c r="J1516" i="16"/>
  <c r="J1566" i="16"/>
  <c r="J552" i="16"/>
  <c r="I810" i="16"/>
  <c r="I811" i="16" s="1"/>
  <c r="G810" i="16"/>
  <c r="G811" i="16" s="1"/>
  <c r="J1337" i="16"/>
  <c r="J1034" i="16"/>
  <c r="J1593" i="16"/>
  <c r="I1595" i="16"/>
  <c r="J1496" i="16"/>
  <c r="G1595" i="16"/>
  <c r="J711" i="16"/>
  <c r="J1512" i="15"/>
  <c r="J1562" i="15"/>
  <c r="J1030" i="15"/>
  <c r="J1589" i="15"/>
  <c r="J1333" i="15"/>
  <c r="I1591" i="15"/>
  <c r="J1492" i="15"/>
  <c r="G1591" i="15"/>
  <c r="J778" i="15"/>
  <c r="J728" i="15"/>
  <c r="I807" i="15"/>
  <c r="I808" i="15" s="1"/>
  <c r="G807" i="15"/>
  <c r="G808" i="15" s="1"/>
  <c r="J708" i="15"/>
  <c r="J805" i="15"/>
  <c r="J549" i="15"/>
  <c r="J246" i="15"/>
  <c r="I808" i="14"/>
  <c r="I809" i="14" s="1"/>
  <c r="J729" i="14"/>
  <c r="J779" i="14"/>
  <c r="J550" i="14"/>
  <c r="J247" i="14"/>
  <c r="G808" i="14"/>
  <c r="G809" i="14" s="1"/>
  <c r="J709" i="14"/>
  <c r="J806" i="14"/>
  <c r="I1334" i="14"/>
  <c r="I1592" i="14" s="1"/>
  <c r="J1122" i="14"/>
  <c r="J1334" i="14" s="1"/>
  <c r="G1334" i="14"/>
  <c r="G1592" i="14" s="1"/>
  <c r="J1563" i="14"/>
  <c r="J1513" i="14"/>
  <c r="J1590" i="14"/>
  <c r="J1493" i="14"/>
  <c r="J1031" i="14"/>
  <c r="J1273" i="13"/>
  <c r="J782" i="13"/>
  <c r="J788" i="13"/>
  <c r="J558" i="13"/>
  <c r="J1296" i="13"/>
  <c r="J1158" i="13"/>
  <c r="J1202" i="13"/>
  <c r="J1253" i="13"/>
  <c r="J1290" i="13"/>
  <c r="J1228" i="13"/>
  <c r="J922" i="13"/>
  <c r="J833" i="13"/>
  <c r="J845" i="13"/>
  <c r="J851" i="13"/>
  <c r="J859" i="13"/>
  <c r="J865" i="13"/>
  <c r="J1375" i="13"/>
  <c r="J1381" i="13"/>
  <c r="J1393" i="13"/>
  <c r="J1400" i="13"/>
  <c r="J1406" i="13"/>
  <c r="J1420" i="13"/>
  <c r="J1426" i="13"/>
  <c r="J1432" i="13"/>
  <c r="J415" i="13"/>
  <c r="J701" i="13"/>
  <c r="J743" i="13"/>
  <c r="J1050" i="13"/>
  <c r="J1122" i="13"/>
  <c r="J152" i="13"/>
  <c r="J1063" i="13"/>
  <c r="J1111" i="13"/>
  <c r="J1274" i="13"/>
  <c r="J1052" i="13"/>
  <c r="J1263" i="13"/>
  <c r="J68" i="13"/>
  <c r="J109" i="13"/>
  <c r="J186" i="13"/>
  <c r="J193" i="13"/>
  <c r="J239" i="13"/>
  <c r="J245" i="13"/>
  <c r="J258" i="13"/>
  <c r="J296" i="13"/>
  <c r="J305" i="13"/>
  <c r="J317" i="13"/>
  <c r="J393" i="13"/>
  <c r="J399" i="13"/>
  <c r="J405" i="13"/>
  <c r="J564" i="13"/>
  <c r="J668" i="13"/>
  <c r="J716" i="13"/>
  <c r="J740" i="13"/>
  <c r="J763" i="13"/>
  <c r="J825" i="13"/>
  <c r="J837" i="13"/>
  <c r="J889" i="13"/>
  <c r="J896" i="13"/>
  <c r="J926" i="13"/>
  <c r="J964" i="13"/>
  <c r="J970" i="13"/>
  <c r="J1041" i="13"/>
  <c r="J1079" i="13"/>
  <c r="J1088" i="13"/>
  <c r="J1106" i="13"/>
  <c r="J1113" i="13"/>
  <c r="J1187" i="13"/>
  <c r="J1339" i="13"/>
  <c r="J1347" i="13"/>
  <c r="J846" i="13"/>
  <c r="J986" i="13"/>
  <c r="J1026" i="13"/>
  <c r="J1179" i="13"/>
  <c r="J1217" i="13"/>
  <c r="J1306" i="13"/>
  <c r="J1414" i="13"/>
  <c r="J1006" i="13"/>
  <c r="J1299" i="13"/>
  <c r="J1349" i="13"/>
  <c r="J33" i="13"/>
  <c r="J39" i="13"/>
  <c r="J45" i="13"/>
  <c r="J57" i="13"/>
  <c r="J104" i="13"/>
  <c r="J110" i="13"/>
  <c r="J469" i="13"/>
  <c r="J482" i="13"/>
  <c r="J494" i="13"/>
  <c r="J500" i="13"/>
  <c r="J506" i="13"/>
  <c r="J513" i="13"/>
  <c r="J619" i="13"/>
  <c r="J631" i="13"/>
  <c r="J674" i="13"/>
  <c r="J680" i="13"/>
  <c r="J686" i="13"/>
  <c r="J769" i="13"/>
  <c r="J792" i="13"/>
  <c r="J826" i="13"/>
  <c r="J832" i="13"/>
  <c r="J849" i="13"/>
  <c r="J855" i="13"/>
  <c r="J879" i="13"/>
  <c r="J884" i="13"/>
  <c r="J920" i="13"/>
  <c r="J933" i="13"/>
  <c r="J939" i="13"/>
  <c r="J946" i="13"/>
  <c r="J952" i="13"/>
  <c r="J958" i="13"/>
  <c r="J990" i="13"/>
  <c r="J996" i="13"/>
  <c r="J1008" i="13"/>
  <c r="J1017" i="13"/>
  <c r="J1132" i="13"/>
  <c r="J1150" i="13"/>
  <c r="J1157" i="13"/>
  <c r="J1176" i="13"/>
  <c r="J1195" i="13"/>
  <c r="J1201" i="13"/>
  <c r="J1213" i="13"/>
  <c r="J1246" i="13"/>
  <c r="J1282" i="13"/>
  <c r="J1288" i="13"/>
  <c r="J1295" i="13"/>
  <c r="J1301" i="13"/>
  <c r="J1315" i="13"/>
  <c r="J1351" i="13"/>
  <c r="J1357" i="13"/>
  <c r="J1386" i="13"/>
  <c r="J1392" i="13"/>
  <c r="J1405" i="13"/>
  <c r="J1411" i="13"/>
  <c r="J1419" i="13"/>
  <c r="J1448" i="13"/>
  <c r="J1454" i="13"/>
  <c r="J1460" i="13"/>
  <c r="J1466" i="13"/>
  <c r="J1477" i="13"/>
  <c r="J1484" i="13"/>
  <c r="J1496" i="13"/>
  <c r="J1502" i="13"/>
  <c r="J1508" i="13"/>
  <c r="J1543" i="13"/>
  <c r="J1549" i="13"/>
  <c r="J1303" i="13"/>
  <c r="J79" i="13"/>
  <c r="J137" i="13"/>
  <c r="J715" i="13"/>
  <c r="J727" i="13"/>
  <c r="J772" i="13"/>
  <c r="J1027" i="13"/>
  <c r="J1224" i="13"/>
  <c r="J390" i="13"/>
  <c r="J1559" i="13"/>
  <c r="J1576" i="13"/>
  <c r="J417" i="13"/>
  <c r="J723" i="13"/>
  <c r="J791" i="13"/>
  <c r="J823" i="13"/>
  <c r="J1183" i="13"/>
  <c r="J1474" i="13"/>
  <c r="J1499" i="13"/>
  <c r="J412" i="13"/>
  <c r="J443" i="13"/>
  <c r="J574" i="13"/>
  <c r="J1184" i="13"/>
  <c r="J856" i="13"/>
  <c r="J1153" i="13"/>
  <c r="J1300" i="13"/>
  <c r="J1361" i="13"/>
  <c r="G1512" i="13"/>
  <c r="J835" i="13"/>
  <c r="J1073" i="13"/>
  <c r="I1512" i="13"/>
  <c r="J118" i="13"/>
  <c r="J522" i="13"/>
  <c r="J760" i="13"/>
  <c r="J831" i="13"/>
  <c r="J1428" i="13"/>
  <c r="J119" i="13"/>
  <c r="J365" i="13"/>
  <c r="J384" i="13"/>
  <c r="J847" i="13"/>
  <c r="J1399" i="13"/>
  <c r="J288" i="13"/>
  <c r="J410" i="13"/>
  <c r="J608" i="13"/>
  <c r="J698" i="13"/>
  <c r="J790" i="13"/>
  <c r="J803" i="13"/>
  <c r="J827" i="13"/>
  <c r="J1002" i="13"/>
  <c r="J516" i="13"/>
  <c r="J762" i="13"/>
  <c r="J1353" i="13"/>
  <c r="J621" i="13"/>
  <c r="J1177" i="13"/>
  <c r="J1313" i="13"/>
  <c r="J349" i="13"/>
  <c r="J1550" i="13"/>
  <c r="J208" i="13"/>
  <c r="J430" i="13"/>
  <c r="J544" i="13"/>
  <c r="J1100" i="13"/>
  <c r="J1178" i="13"/>
  <c r="J1293" i="13"/>
  <c r="J332" i="13"/>
  <c r="J53" i="13"/>
  <c r="J161" i="13"/>
  <c r="J167" i="13"/>
  <c r="J197" i="13"/>
  <c r="J203" i="13"/>
  <c r="J210" i="13"/>
  <c r="J216" i="13"/>
  <c r="J222" i="13"/>
  <c r="J630" i="13"/>
  <c r="J720" i="13"/>
  <c r="J765" i="13"/>
  <c r="J771" i="13"/>
  <c r="J800" i="13"/>
  <c r="J816" i="13"/>
  <c r="J836" i="13"/>
  <c r="J875" i="13"/>
  <c r="J885" i="13"/>
  <c r="J902" i="13"/>
  <c r="J908" i="13"/>
  <c r="J1067" i="13"/>
  <c r="J1074" i="13"/>
  <c r="J1084" i="13"/>
  <c r="J1223" i="13"/>
  <c r="J1259" i="13"/>
  <c r="J1316" i="13"/>
  <c r="J1391" i="13"/>
  <c r="J1433" i="13"/>
  <c r="J51" i="13"/>
  <c r="J180" i="13"/>
  <c r="J563" i="13"/>
  <c r="J977" i="13"/>
  <c r="J1086" i="13"/>
  <c r="J1239" i="13"/>
  <c r="J1317" i="13"/>
  <c r="I1589" i="13"/>
  <c r="J489" i="13"/>
  <c r="J1059" i="13"/>
  <c r="J1291" i="13"/>
  <c r="J1298" i="13"/>
  <c r="J1412" i="13"/>
  <c r="J1440" i="13"/>
  <c r="J1456" i="13"/>
  <c r="J1568" i="13"/>
  <c r="J1058" i="13"/>
  <c r="J1343" i="13"/>
  <c r="J338" i="13"/>
  <c r="J1311" i="13"/>
  <c r="J36" i="13"/>
  <c r="J41" i="13"/>
  <c r="J63" i="13"/>
  <c r="J76" i="13"/>
  <c r="J86" i="13"/>
  <c r="J92" i="13"/>
  <c r="J115" i="13"/>
  <c r="J121" i="13"/>
  <c r="J128" i="13"/>
  <c r="J146" i="13"/>
  <c r="J187" i="13"/>
  <c r="J199" i="13"/>
  <c r="J206" i="13"/>
  <c r="J212" i="13"/>
  <c r="J218" i="13"/>
  <c r="J257" i="13"/>
  <c r="J309" i="13"/>
  <c r="J328" i="13"/>
  <c r="J713" i="13"/>
  <c r="J719" i="13"/>
  <c r="J725" i="13"/>
  <c r="J736" i="13"/>
  <c r="J742" i="13"/>
  <c r="J820" i="13"/>
  <c r="J839" i="13"/>
  <c r="J863" i="13"/>
  <c r="J873" i="13"/>
  <c r="J894" i="13"/>
  <c r="J928" i="13"/>
  <c r="J950" i="13"/>
  <c r="J966" i="13"/>
  <c r="J972" i="13"/>
  <c r="J983" i="13"/>
  <c r="J988" i="13"/>
  <c r="J1011" i="13"/>
  <c r="J1020" i="13"/>
  <c r="J1043" i="13"/>
  <c r="J1054" i="13"/>
  <c r="J1060" i="13"/>
  <c r="J1065" i="13"/>
  <c r="J1072" i="13"/>
  <c r="J1093" i="13"/>
  <c r="J1139" i="13"/>
  <c r="J1169" i="13"/>
  <c r="J1192" i="13"/>
  <c r="J1210" i="13"/>
  <c r="J1265" i="13"/>
  <c r="J1287" i="13"/>
  <c r="J1292" i="13"/>
  <c r="J1363" i="13"/>
  <c r="J1374" i="13"/>
  <c r="J1397" i="13"/>
  <c r="J1485" i="13"/>
  <c r="J1548" i="13"/>
  <c r="J1569" i="13"/>
  <c r="J1575" i="13"/>
  <c r="J1207" i="13"/>
  <c r="J1244" i="13"/>
  <c r="J1309" i="13"/>
  <c r="J38" i="13"/>
  <c r="J43" i="13"/>
  <c r="J65" i="13"/>
  <c r="J78" i="13"/>
  <c r="J94" i="13"/>
  <c r="J100" i="13"/>
  <c r="J105" i="13"/>
  <c r="J130" i="13"/>
  <c r="J142" i="13"/>
  <c r="J148" i="13"/>
  <c r="J225" i="13"/>
  <c r="J240" i="13"/>
  <c r="J304" i="13"/>
  <c r="J434" i="13"/>
  <c r="J440" i="13"/>
  <c r="J477" i="13"/>
  <c r="J484" i="13"/>
  <c r="J490" i="13"/>
  <c r="J507" i="13"/>
  <c r="J588" i="13"/>
  <c r="J594" i="13"/>
  <c r="J612" i="13"/>
  <c r="J623" i="13"/>
  <c r="J629" i="13"/>
  <c r="J683" i="13"/>
  <c r="J718" i="13"/>
  <c r="J758" i="13"/>
  <c r="J775" i="13"/>
  <c r="J814" i="13"/>
  <c r="J819" i="13"/>
  <c r="J843" i="13"/>
  <c r="J872" i="13"/>
  <c r="J899" i="13"/>
  <c r="J915" i="13"/>
  <c r="J942" i="13"/>
  <c r="J953" i="13"/>
  <c r="J975" i="13"/>
  <c r="J992" i="13"/>
  <c r="J1003" i="13"/>
  <c r="J1023" i="13"/>
  <c r="J1029" i="13"/>
  <c r="J1085" i="13"/>
  <c r="J1108" i="13"/>
  <c r="J1130" i="13"/>
  <c r="J1172" i="13"/>
  <c r="J1190" i="13"/>
  <c r="J1226" i="13"/>
  <c r="J1245" i="13"/>
  <c r="J1256" i="13"/>
  <c r="J1284" i="13"/>
  <c r="J1341" i="13"/>
  <c r="J1365" i="13"/>
  <c r="J1387" i="13"/>
  <c r="J1442" i="13"/>
  <c r="J1458" i="13"/>
  <c r="J1463" i="13"/>
  <c r="J1504" i="13"/>
  <c r="J1509" i="13"/>
  <c r="J1520" i="13"/>
  <c r="J1526" i="13"/>
  <c r="J1542" i="13"/>
  <c r="J1579" i="13"/>
  <c r="J456" i="13"/>
  <c r="J283" i="13"/>
  <c r="J324" i="13"/>
  <c r="J407" i="13"/>
  <c r="G1030" i="13"/>
  <c r="J813" i="13"/>
  <c r="J370" i="13"/>
  <c r="J290" i="13"/>
  <c r="J231" i="13"/>
  <c r="J243" i="13"/>
  <c r="J650" i="13"/>
  <c r="J656" i="13"/>
  <c r="J99" i="13"/>
  <c r="J498" i="13"/>
  <c r="J662" i="13"/>
  <c r="J679" i="13"/>
  <c r="J694" i="13"/>
  <c r="J745" i="13"/>
  <c r="J797" i="13"/>
  <c r="J1000" i="13"/>
  <c r="J1367" i="13"/>
  <c r="J1427" i="13"/>
  <c r="I1562" i="13"/>
  <c r="J1583" i="13"/>
  <c r="J724" i="13"/>
  <c r="J786" i="13"/>
  <c r="J261" i="13"/>
  <c r="J300" i="13"/>
  <c r="J604" i="13"/>
  <c r="J645" i="13"/>
  <c r="J657" i="13"/>
  <c r="J702" i="13"/>
  <c r="J32" i="13"/>
  <c r="J244" i="13"/>
  <c r="J535" i="13"/>
  <c r="J541" i="13"/>
  <c r="J582" i="13"/>
  <c r="J663" i="13"/>
  <c r="I1492" i="13"/>
  <c r="J1495" i="13"/>
  <c r="J224" i="13"/>
  <c r="J233" i="13"/>
  <c r="I1030" i="13"/>
  <c r="G1492" i="13"/>
  <c r="J1337" i="13"/>
  <c r="J293" i="13"/>
  <c r="J525" i="13"/>
  <c r="J572" i="13"/>
  <c r="J220" i="13"/>
  <c r="J783" i="13"/>
  <c r="J368" i="13"/>
  <c r="J461" i="13"/>
  <c r="J699" i="13"/>
  <c r="I1333" i="13"/>
  <c r="G1589" i="13"/>
  <c r="J70" i="13"/>
  <c r="J87" i="13"/>
  <c r="J171" i="13"/>
  <c r="J177" i="13"/>
  <c r="J480" i="13"/>
  <c r="J497" i="13"/>
  <c r="J637" i="13"/>
  <c r="J722" i="13"/>
  <c r="J738" i="13"/>
  <c r="J784" i="13"/>
  <c r="J566" i="13"/>
  <c r="J536" i="13"/>
  <c r="J794" i="13"/>
  <c r="J578" i="13"/>
  <c r="G1333" i="13"/>
  <c r="J170" i="13"/>
  <c r="J375" i="13"/>
  <c r="J795" i="13"/>
  <c r="J30" i="13"/>
  <c r="J60" i="13"/>
  <c r="J120" i="13"/>
  <c r="J143" i="13"/>
  <c r="J154" i="13"/>
  <c r="J166" i="13"/>
  <c r="J242" i="13"/>
  <c r="J316" i="13"/>
  <c r="J322" i="13"/>
  <c r="J340" i="13"/>
  <c r="J363" i="13"/>
  <c r="J418" i="13"/>
  <c r="J481" i="13"/>
  <c r="J514" i="13"/>
  <c r="J625" i="13"/>
  <c r="J667" i="13"/>
  <c r="J672" i="13"/>
  <c r="J684" i="13"/>
  <c r="J785" i="13"/>
  <c r="J1326" i="13"/>
  <c r="J1352" i="13"/>
  <c r="J1380" i="13"/>
  <c r="J1516" i="13"/>
  <c r="G1562" i="13"/>
  <c r="J253" i="13"/>
  <c r="J628" i="13"/>
  <c r="J691" i="13"/>
  <c r="J49" i="13"/>
  <c r="J385" i="13"/>
  <c r="J556" i="13"/>
  <c r="J586" i="13"/>
  <c r="J133" i="13"/>
  <c r="J204" i="13"/>
  <c r="J475" i="13"/>
  <c r="J539" i="13"/>
  <c r="J696" i="13"/>
  <c r="J714" i="13"/>
  <c r="J90" i="13"/>
  <c r="J408" i="13"/>
  <c r="J81" i="13"/>
  <c r="J91" i="13"/>
  <c r="J106" i="13"/>
  <c r="J129" i="13"/>
  <c r="J151" i="13"/>
  <c r="J168" i="13"/>
  <c r="J179" i="13"/>
  <c r="J276" i="13"/>
  <c r="J350" i="13"/>
  <c r="J355" i="13"/>
  <c r="J374" i="13"/>
  <c r="J433" i="13"/>
  <c r="J452" i="13"/>
  <c r="J511" i="13"/>
  <c r="J546" i="13"/>
  <c r="J557" i="13"/>
  <c r="J565" i="13"/>
  <c r="J581" i="13"/>
  <c r="J587" i="13"/>
  <c r="J593" i="13"/>
  <c r="J603" i="13"/>
  <c r="J624" i="13"/>
  <c r="J642" i="13"/>
  <c r="J648" i="13"/>
  <c r="J654" i="13"/>
  <c r="J767" i="13"/>
  <c r="J1110" i="13"/>
  <c r="J1243" i="13"/>
  <c r="J1360" i="13"/>
  <c r="J1467" i="13"/>
  <c r="J1529" i="13"/>
  <c r="J34" i="13"/>
  <c r="J88" i="13"/>
  <c r="J98" i="13"/>
  <c r="J124" i="13"/>
  <c r="J140" i="13"/>
  <c r="J157" i="13"/>
  <c r="J185" i="13"/>
  <c r="J196" i="13"/>
  <c r="J201" i="13"/>
  <c r="J236" i="13"/>
  <c r="J254" i="13"/>
  <c r="J280" i="13"/>
  <c r="J319" i="13"/>
  <c r="J337" i="13"/>
  <c r="J371" i="13"/>
  <c r="J389" i="13"/>
  <c r="J422" i="13"/>
  <c r="J428" i="13"/>
  <c r="J476" i="13"/>
  <c r="J562" i="13"/>
  <c r="J568" i="13"/>
  <c r="J579" i="13"/>
  <c r="J600" i="13"/>
  <c r="J692" i="13"/>
  <c r="J705" i="13"/>
  <c r="J726" i="13"/>
  <c r="J757" i="13"/>
  <c r="J776" i="13"/>
  <c r="J798" i="13"/>
  <c r="J48" i="13"/>
  <c r="J72" i="13"/>
  <c r="J108" i="13"/>
  <c r="J164" i="13"/>
  <c r="J281" i="13"/>
  <c r="J303" i="13"/>
  <c r="J320" i="13"/>
  <c r="J327" i="13"/>
  <c r="J423" i="13"/>
  <c r="J453" i="13"/>
  <c r="J515" i="13"/>
  <c r="J528" i="13"/>
  <c r="J533" i="13"/>
  <c r="J555" i="13"/>
  <c r="J585" i="13"/>
  <c r="J626" i="13"/>
  <c r="J644" i="13"/>
  <c r="J655" i="13"/>
  <c r="J721" i="13"/>
  <c r="J732" i="13"/>
  <c r="G778" i="13"/>
  <c r="I778" i="13"/>
  <c r="J54" i="13"/>
  <c r="J50" i="13"/>
  <c r="J344" i="13"/>
  <c r="J520" i="13"/>
  <c r="G246" i="13"/>
  <c r="J406" i="13"/>
  <c r="J509" i="13"/>
  <c r="J125" i="13"/>
  <c r="J160" i="13"/>
  <c r="J321" i="13"/>
  <c r="J700" i="13"/>
  <c r="I728" i="13"/>
  <c r="G805" i="13"/>
  <c r="I805" i="13"/>
  <c r="I549" i="13"/>
  <c r="I708" i="13"/>
  <c r="G708" i="13"/>
  <c r="J553" i="13"/>
  <c r="J62" i="13"/>
  <c r="J117" i="13"/>
  <c r="J278" i="13"/>
  <c r="J425" i="13"/>
  <c r="G728" i="13"/>
  <c r="J793" i="13"/>
  <c r="G549" i="13"/>
  <c r="J113" i="13"/>
  <c r="J132" i="13"/>
  <c r="J189" i="13"/>
  <c r="J289" i="13"/>
  <c r="J526" i="13"/>
  <c r="J635" i="13"/>
  <c r="J695" i="13"/>
  <c r="J717" i="13"/>
  <c r="I246" i="13"/>
  <c r="J96" i="13"/>
  <c r="J147" i="13"/>
  <c r="J198" i="13"/>
  <c r="J313" i="13"/>
  <c r="J464" i="13"/>
  <c r="J737" i="13"/>
  <c r="J810" i="16" l="1"/>
  <c r="J811" i="16" s="1"/>
  <c r="K811" i="16" s="1"/>
  <c r="I1595" i="14"/>
  <c r="I1596" i="14" s="1"/>
  <c r="J1595" i="16"/>
  <c r="G1596" i="16"/>
  <c r="G1598" i="16"/>
  <c r="G1599" i="16" s="1"/>
  <c r="I1596" i="16"/>
  <c r="I1598" i="16"/>
  <c r="I1599" i="16" s="1"/>
  <c r="G1594" i="15"/>
  <c r="G1595" i="15" s="1"/>
  <c r="I1594" i="15"/>
  <c r="I1595" i="15" s="1"/>
  <c r="I1592" i="15"/>
  <c r="J1591" i="15"/>
  <c r="G1592" i="15"/>
  <c r="G1595" i="14"/>
  <c r="G1596" i="14" s="1"/>
  <c r="J807" i="15"/>
  <c r="J808" i="15" s="1"/>
  <c r="J808" i="14"/>
  <c r="J809" i="14" s="1"/>
  <c r="J1592" i="14"/>
  <c r="G1593" i="14"/>
  <c r="I1593" i="14"/>
  <c r="J1589" i="13"/>
  <c r="J1512" i="13"/>
  <c r="I1591" i="13"/>
  <c r="J1562" i="13"/>
  <c r="J1333" i="13"/>
  <c r="J549" i="13"/>
  <c r="J246" i="13"/>
  <c r="G1591" i="13"/>
  <c r="J1030" i="13"/>
  <c r="J805" i="13"/>
  <c r="J728" i="13"/>
  <c r="J1492" i="13"/>
  <c r="J708" i="13"/>
  <c r="G807" i="13"/>
  <c r="G808" i="13" s="1"/>
  <c r="I807" i="13"/>
  <c r="I808" i="13" s="1"/>
  <c r="J778" i="13"/>
  <c r="J1598" i="16" l="1"/>
  <c r="J1596" i="16"/>
  <c r="AH772" i="12"/>
  <c r="AH834" i="25"/>
  <c r="V834" i="25"/>
  <c r="V837" i="25" s="1"/>
  <c r="V772" i="12"/>
  <c r="AB834" i="25"/>
  <c r="AB837" i="25" s="1"/>
  <c r="AB772" i="12"/>
  <c r="J1599" i="16"/>
  <c r="K1598" i="16"/>
  <c r="Q35" i="19" s="1"/>
  <c r="Q34" i="19"/>
  <c r="J1594" i="15"/>
  <c r="J1592" i="15"/>
  <c r="J1595" i="14"/>
  <c r="J1593" i="14"/>
  <c r="J1591" i="13"/>
  <c r="G1592" i="13"/>
  <c r="G1594" i="13"/>
  <c r="I1592" i="13"/>
  <c r="I1594" i="13"/>
  <c r="J807" i="13"/>
  <c r="J808" i="13" s="1"/>
  <c r="J1596" i="14" l="1"/>
  <c r="K1595" i="14"/>
  <c r="O35" i="19" s="1"/>
  <c r="O34" i="19"/>
  <c r="O36" i="19" s="1"/>
  <c r="J1595" i="15"/>
  <c r="P34" i="19"/>
  <c r="K1594" i="15"/>
  <c r="P35" i="19" s="1"/>
  <c r="AH837" i="25"/>
  <c r="P834" i="25"/>
  <c r="P837" i="25" s="1"/>
  <c r="P772" i="12"/>
  <c r="Q36" i="19"/>
  <c r="G1595" i="13"/>
  <c r="J1592" i="13"/>
  <c r="J1594" i="13"/>
  <c r="I1595" i="13"/>
  <c r="AO834" i="25" l="1"/>
  <c r="AT835" i="25" s="1"/>
  <c r="K1594" i="13"/>
  <c r="N35" i="19" s="1"/>
  <c r="N34" i="19"/>
  <c r="K849" i="18"/>
  <c r="P36" i="19"/>
  <c r="J1595" i="13"/>
  <c r="AO837" i="25" l="1"/>
  <c r="N36" i="19"/>
  <c r="S34" i="19"/>
  <c r="G182" i="9"/>
  <c r="I182" i="9"/>
  <c r="I751" i="12"/>
  <c r="I747" i="12"/>
  <c r="I735" i="12"/>
  <c r="J735" i="12" s="1"/>
  <c r="BG735" i="12" s="1"/>
  <c r="BH735" i="12" s="1"/>
  <c r="I734" i="12"/>
  <c r="I732" i="12"/>
  <c r="I731" i="12"/>
  <c r="J731" i="12" s="1"/>
  <c r="BG731" i="12" s="1"/>
  <c r="BH731" i="12" s="1"/>
  <c r="I730" i="12"/>
  <c r="I729" i="12"/>
  <c r="I728" i="12"/>
  <c r="I727" i="12"/>
  <c r="I725" i="12"/>
  <c r="J725" i="12" s="1"/>
  <c r="BG725" i="12" s="1"/>
  <c r="BH725" i="12" s="1"/>
  <c r="I722" i="12"/>
  <c r="J722" i="12" s="1"/>
  <c r="BG722" i="12" s="1"/>
  <c r="BH722" i="12" s="1"/>
  <c r="I715" i="12"/>
  <c r="I714" i="12"/>
  <c r="I713" i="12"/>
  <c r="J713" i="12" s="1"/>
  <c r="BG713" i="12" s="1"/>
  <c r="BH713" i="12" s="1"/>
  <c r="I712" i="12"/>
  <c r="I711" i="12"/>
  <c r="I703" i="12"/>
  <c r="I702" i="12"/>
  <c r="I700" i="12"/>
  <c r="I699" i="12"/>
  <c r="I698" i="12"/>
  <c r="I697" i="12"/>
  <c r="J697" i="12" s="1"/>
  <c r="BG697" i="12" s="1"/>
  <c r="BH697" i="12" s="1"/>
  <c r="I539" i="12"/>
  <c r="G539" i="12"/>
  <c r="I528" i="12"/>
  <c r="J528" i="12" s="1"/>
  <c r="BG528" i="12" s="1"/>
  <c r="BH528" i="12" s="1"/>
  <c r="I526" i="12"/>
  <c r="J526" i="12" s="1"/>
  <c r="BG526" i="12" s="1"/>
  <c r="BH526" i="12" s="1"/>
  <c r="I521" i="12"/>
  <c r="J521" i="12" s="1"/>
  <c r="BG521" i="12" s="1"/>
  <c r="BH521" i="12" s="1"/>
  <c r="I518" i="12"/>
  <c r="I515" i="12"/>
  <c r="I514" i="12"/>
  <c r="I318" i="12"/>
  <c r="I316" i="12"/>
  <c r="I291" i="12"/>
  <c r="I289" i="12"/>
  <c r="J182" i="9" l="1"/>
  <c r="J539" i="12"/>
  <c r="BG539" i="12" s="1"/>
  <c r="BH539" i="12" s="1"/>
  <c r="T34" i="19"/>
  <c r="G37" i="19"/>
  <c r="I37" i="19" s="1"/>
  <c r="J700" i="12"/>
  <c r="BG700" i="12" s="1"/>
  <c r="BH700" i="12" s="1"/>
  <c r="J729" i="12"/>
  <c r="BG729" i="12" s="1"/>
  <c r="BH729" i="12" s="1"/>
  <c r="J747" i="12"/>
  <c r="BG747" i="12" s="1"/>
  <c r="BH747" i="12" s="1"/>
  <c r="J518" i="12"/>
  <c r="BG518" i="12" s="1"/>
  <c r="BH518" i="12" s="1"/>
  <c r="J712" i="12"/>
  <c r="BG712" i="12" s="1"/>
  <c r="BH712" i="12" s="1"/>
  <c r="J702" i="12"/>
  <c r="BG702" i="12" s="1"/>
  <c r="BH702" i="12" s="1"/>
  <c r="J730" i="12"/>
  <c r="BG730" i="12" s="1"/>
  <c r="BH730" i="12" s="1"/>
  <c r="J751" i="12"/>
  <c r="BG751" i="12" s="1"/>
  <c r="BH751" i="12" s="1"/>
  <c r="J698" i="12"/>
  <c r="BG698" i="12" s="1"/>
  <c r="BH698" i="12" s="1"/>
  <c r="J711" i="12"/>
  <c r="BG711" i="12" s="1"/>
  <c r="BH711" i="12" s="1"/>
  <c r="J699" i="12"/>
  <c r="BG699" i="12" s="1"/>
  <c r="BH699" i="12" s="1"/>
  <c r="J715" i="12"/>
  <c r="BG715" i="12" s="1"/>
  <c r="BH715" i="12" s="1"/>
  <c r="J728" i="12"/>
  <c r="BG728" i="12" s="1"/>
  <c r="BH728" i="12" s="1"/>
  <c r="J732" i="12"/>
  <c r="BG732" i="12" s="1"/>
  <c r="BH732" i="12" s="1"/>
  <c r="J734" i="12"/>
  <c r="BG734" i="12" s="1"/>
  <c r="BH734" i="12" s="1"/>
  <c r="J515" i="12"/>
  <c r="BG515" i="12" s="1"/>
  <c r="BH515" i="12" s="1"/>
  <c r="J703" i="12"/>
  <c r="BG703" i="12" s="1"/>
  <c r="BH703" i="12" s="1"/>
  <c r="J714" i="12"/>
  <c r="BG714" i="12" s="1"/>
  <c r="BH714" i="12" s="1"/>
  <c r="J727" i="12"/>
  <c r="BG727" i="12" s="1"/>
  <c r="BH727" i="12" s="1"/>
  <c r="J514" i="12"/>
  <c r="BG514" i="12" s="1"/>
  <c r="BH514" i="12" s="1"/>
  <c r="J318" i="12"/>
  <c r="BG318" i="12" s="1"/>
  <c r="BH318" i="12" s="1"/>
  <c r="J316" i="12"/>
  <c r="BG316" i="12" s="1"/>
  <c r="BH316" i="12" s="1"/>
  <c r="J291" i="12"/>
  <c r="BG291" i="12" s="1"/>
  <c r="BH291" i="12" s="1"/>
  <c r="J289" i="12"/>
  <c r="BG289" i="12" s="1"/>
  <c r="BH289" i="12" s="1"/>
  <c r="I19" i="12" l="1"/>
  <c r="J19" i="12" s="1"/>
  <c r="BG19" i="12" s="1"/>
  <c r="BH19" i="12" s="1"/>
  <c r="I18" i="12"/>
  <c r="J18" i="12" l="1"/>
  <c r="BG18" i="12" s="1"/>
  <c r="BH18" i="12" s="1"/>
  <c r="AM755" i="12"/>
  <c r="AK755" i="12"/>
  <c r="AG755" i="12"/>
  <c r="AE755" i="12"/>
  <c r="AA755" i="12"/>
  <c r="Y755" i="12"/>
  <c r="U755" i="12"/>
  <c r="S755" i="12"/>
  <c r="O755" i="12"/>
  <c r="M755" i="12"/>
  <c r="I755" i="12"/>
  <c r="AM754" i="12"/>
  <c r="AK754" i="12"/>
  <c r="AG754" i="12"/>
  <c r="AE754" i="12"/>
  <c r="AA754" i="12"/>
  <c r="Y754" i="12"/>
  <c r="U754" i="12"/>
  <c r="S754" i="12"/>
  <c r="O754" i="12"/>
  <c r="M754" i="12"/>
  <c r="I754" i="12"/>
  <c r="AM752" i="12"/>
  <c r="AK752" i="12"/>
  <c r="AG752" i="12"/>
  <c r="AE752" i="12"/>
  <c r="AA752" i="12"/>
  <c r="Y752" i="12"/>
  <c r="U752" i="12"/>
  <c r="S752" i="12"/>
  <c r="O752" i="12"/>
  <c r="M752" i="12"/>
  <c r="I752" i="12"/>
  <c r="AM750" i="12"/>
  <c r="AK750" i="12"/>
  <c r="AG750" i="12"/>
  <c r="AE750" i="12"/>
  <c r="AA750" i="12"/>
  <c r="Y750" i="12"/>
  <c r="U750" i="12"/>
  <c r="S750" i="12"/>
  <c r="O750" i="12"/>
  <c r="M750" i="12"/>
  <c r="I750" i="12"/>
  <c r="AM749" i="12"/>
  <c r="AK749" i="12"/>
  <c r="AG749" i="12"/>
  <c r="AE749" i="12"/>
  <c r="AA749" i="12"/>
  <c r="Y749" i="12"/>
  <c r="U749" i="12"/>
  <c r="S749" i="12"/>
  <c r="O749" i="12"/>
  <c r="M749" i="12"/>
  <c r="I749" i="12"/>
  <c r="J749" i="12" s="1"/>
  <c r="AM748" i="12"/>
  <c r="AK748" i="12"/>
  <c r="AG748" i="12"/>
  <c r="AE748" i="12"/>
  <c r="AA748" i="12"/>
  <c r="Y748" i="12"/>
  <c r="U748" i="12"/>
  <c r="S748" i="12"/>
  <c r="O748" i="12"/>
  <c r="M748" i="12"/>
  <c r="I748" i="12"/>
  <c r="AM746" i="12"/>
  <c r="AK746" i="12"/>
  <c r="AG746" i="12"/>
  <c r="AE746" i="12"/>
  <c r="AA746" i="12"/>
  <c r="Y746" i="12"/>
  <c r="U746" i="12"/>
  <c r="S746" i="12"/>
  <c r="O746" i="12"/>
  <c r="M746" i="12"/>
  <c r="I746" i="12"/>
  <c r="AM745" i="12"/>
  <c r="AK745" i="12"/>
  <c r="AG745" i="12"/>
  <c r="AE745" i="12"/>
  <c r="AA745" i="12"/>
  <c r="Y745" i="12"/>
  <c r="U745" i="12"/>
  <c r="S745" i="12"/>
  <c r="O745" i="12"/>
  <c r="M745" i="12"/>
  <c r="I745" i="12"/>
  <c r="G757" i="12"/>
  <c r="AM739" i="12"/>
  <c r="AK739" i="12"/>
  <c r="AG739" i="12"/>
  <c r="AE739" i="12"/>
  <c r="AA739" i="12"/>
  <c r="Y739" i="12"/>
  <c r="U739" i="12"/>
  <c r="S739" i="12"/>
  <c r="O739" i="12"/>
  <c r="M739" i="12"/>
  <c r="I739" i="12"/>
  <c r="AM738" i="12"/>
  <c r="AK738" i="12"/>
  <c r="AG738" i="12"/>
  <c r="AE738" i="12"/>
  <c r="AA738" i="12"/>
  <c r="Y738" i="12"/>
  <c r="U738" i="12"/>
  <c r="S738" i="12"/>
  <c r="O738" i="12"/>
  <c r="M738" i="12"/>
  <c r="I738" i="12"/>
  <c r="AM737" i="12"/>
  <c r="AK737" i="12"/>
  <c r="AG737" i="12"/>
  <c r="AE737" i="12"/>
  <c r="AA737" i="12"/>
  <c r="Y737" i="12"/>
  <c r="U737" i="12"/>
  <c r="S737" i="12"/>
  <c r="O737" i="12"/>
  <c r="M737" i="12"/>
  <c r="I737" i="12"/>
  <c r="AM736" i="12"/>
  <c r="AK736" i="12"/>
  <c r="AG736" i="12"/>
  <c r="AE736" i="12"/>
  <c r="AA736" i="12"/>
  <c r="Y736" i="12"/>
  <c r="U736" i="12"/>
  <c r="S736" i="12"/>
  <c r="O736" i="12"/>
  <c r="M736" i="12"/>
  <c r="I736" i="12"/>
  <c r="AM724" i="12"/>
  <c r="AK724" i="12"/>
  <c r="AG724" i="12"/>
  <c r="AE724" i="12"/>
  <c r="AA724" i="12"/>
  <c r="Y724" i="12"/>
  <c r="U724" i="12"/>
  <c r="S724" i="12"/>
  <c r="O724" i="12"/>
  <c r="M724" i="12"/>
  <c r="I724" i="12"/>
  <c r="AM723" i="12"/>
  <c r="AK723" i="12"/>
  <c r="AG723" i="12"/>
  <c r="AE723" i="12"/>
  <c r="AA723" i="12"/>
  <c r="Y723" i="12"/>
  <c r="U723" i="12"/>
  <c r="S723" i="12"/>
  <c r="O723" i="12"/>
  <c r="M723" i="12"/>
  <c r="I723" i="12"/>
  <c r="AM721" i="12"/>
  <c r="AK721" i="12"/>
  <c r="AG721" i="12"/>
  <c r="AE721" i="12"/>
  <c r="AA721" i="12"/>
  <c r="Y721" i="12"/>
  <c r="U721" i="12"/>
  <c r="S721" i="12"/>
  <c r="O721" i="12"/>
  <c r="M721" i="12"/>
  <c r="I721" i="12"/>
  <c r="AM720" i="12"/>
  <c r="AK720" i="12"/>
  <c r="AG720" i="12"/>
  <c r="AE720" i="12"/>
  <c r="AA720" i="12"/>
  <c r="Y720" i="12"/>
  <c r="U720" i="12"/>
  <c r="S720" i="12"/>
  <c r="O720" i="12"/>
  <c r="M720" i="12"/>
  <c r="I720" i="12"/>
  <c r="AM719" i="12"/>
  <c r="AK719" i="12"/>
  <c r="AG719" i="12"/>
  <c r="AE719" i="12"/>
  <c r="AA719" i="12"/>
  <c r="Y719" i="12"/>
  <c r="U719" i="12"/>
  <c r="S719" i="12"/>
  <c r="O719" i="12"/>
  <c r="M719" i="12"/>
  <c r="I719" i="12"/>
  <c r="AM718" i="12"/>
  <c r="AK718" i="12"/>
  <c r="AG718" i="12"/>
  <c r="AE718" i="12"/>
  <c r="AA718" i="12"/>
  <c r="Y718" i="12"/>
  <c r="U718" i="12"/>
  <c r="S718" i="12"/>
  <c r="O718" i="12"/>
  <c r="M718" i="12"/>
  <c r="I718" i="12"/>
  <c r="J718" i="12" s="1"/>
  <c r="AM717" i="12"/>
  <c r="AK717" i="12"/>
  <c r="AG717" i="12"/>
  <c r="AE717" i="12"/>
  <c r="AA717" i="12"/>
  <c r="Y717" i="12"/>
  <c r="U717" i="12"/>
  <c r="S717" i="12"/>
  <c r="O717" i="12"/>
  <c r="M717" i="12"/>
  <c r="I717" i="12"/>
  <c r="AM716" i="12"/>
  <c r="AK716" i="12"/>
  <c r="AG716" i="12"/>
  <c r="AE716" i="12"/>
  <c r="AA716" i="12"/>
  <c r="Y716" i="12"/>
  <c r="U716" i="12"/>
  <c r="S716" i="12"/>
  <c r="O716" i="12"/>
  <c r="M716" i="12"/>
  <c r="I716" i="12"/>
  <c r="AM706" i="12"/>
  <c r="AK706" i="12"/>
  <c r="AG706" i="12"/>
  <c r="AE706" i="12"/>
  <c r="AA706" i="12"/>
  <c r="Y706" i="12"/>
  <c r="U706" i="12"/>
  <c r="S706" i="12"/>
  <c r="O706" i="12"/>
  <c r="M706" i="12"/>
  <c r="I706" i="12"/>
  <c r="AM701" i="12"/>
  <c r="AK701" i="12"/>
  <c r="AG701" i="12"/>
  <c r="AE701" i="12"/>
  <c r="AA701" i="12"/>
  <c r="Y701" i="12"/>
  <c r="U701" i="12"/>
  <c r="S701" i="12"/>
  <c r="O701" i="12"/>
  <c r="M701" i="12"/>
  <c r="I701" i="12"/>
  <c r="AM691" i="12"/>
  <c r="AK691" i="12"/>
  <c r="AG691" i="12"/>
  <c r="AE691" i="12"/>
  <c r="AA691" i="12"/>
  <c r="Y691" i="12"/>
  <c r="U691" i="12"/>
  <c r="S691" i="12"/>
  <c r="O691" i="12"/>
  <c r="M691" i="12"/>
  <c r="I691" i="12"/>
  <c r="AM690" i="12"/>
  <c r="AK690" i="12"/>
  <c r="AG690" i="12"/>
  <c r="AE690" i="12"/>
  <c r="AA690" i="12"/>
  <c r="Y690" i="12"/>
  <c r="U690" i="12"/>
  <c r="S690" i="12"/>
  <c r="O690" i="12"/>
  <c r="M690" i="12"/>
  <c r="I690" i="12"/>
  <c r="AM688" i="12"/>
  <c r="AK688" i="12"/>
  <c r="AG688" i="12"/>
  <c r="AE688" i="12"/>
  <c r="AA688" i="12"/>
  <c r="Y688" i="12"/>
  <c r="U688" i="12"/>
  <c r="S688" i="12"/>
  <c r="O688" i="12"/>
  <c r="M688" i="12"/>
  <c r="I688" i="12"/>
  <c r="AM687" i="12"/>
  <c r="AK687" i="12"/>
  <c r="AG687" i="12"/>
  <c r="AE687" i="12"/>
  <c r="AA687" i="12"/>
  <c r="Y687" i="12"/>
  <c r="U687" i="12"/>
  <c r="S687" i="12"/>
  <c r="O687" i="12"/>
  <c r="M687" i="12"/>
  <c r="I687" i="12"/>
  <c r="AM686" i="12"/>
  <c r="AK686" i="12"/>
  <c r="AG686" i="12"/>
  <c r="AE686" i="12"/>
  <c r="AA686" i="12"/>
  <c r="Y686" i="12"/>
  <c r="U686" i="12"/>
  <c r="S686" i="12"/>
  <c r="O686" i="12"/>
  <c r="M686" i="12"/>
  <c r="I686" i="12"/>
  <c r="AM685" i="12"/>
  <c r="AK685" i="12"/>
  <c r="AG685" i="12"/>
  <c r="AE685" i="12"/>
  <c r="AA685" i="12"/>
  <c r="Y685" i="12"/>
  <c r="U685" i="12"/>
  <c r="S685" i="12"/>
  <c r="O685" i="12"/>
  <c r="M685" i="12"/>
  <c r="I685" i="12"/>
  <c r="AM683" i="12"/>
  <c r="AK683" i="12"/>
  <c r="AG683" i="12"/>
  <c r="AE683" i="12"/>
  <c r="AA683" i="12"/>
  <c r="Y683" i="12"/>
  <c r="U683" i="12"/>
  <c r="S683" i="12"/>
  <c r="O683" i="12"/>
  <c r="M683" i="12"/>
  <c r="I683" i="12"/>
  <c r="AM682" i="12"/>
  <c r="AK682" i="12"/>
  <c r="AG682" i="12"/>
  <c r="AE682" i="12"/>
  <c r="AA682" i="12"/>
  <c r="Y682" i="12"/>
  <c r="U682" i="12"/>
  <c r="S682" i="12"/>
  <c r="O682" i="12"/>
  <c r="M682" i="12"/>
  <c r="I682" i="12"/>
  <c r="AM681" i="12"/>
  <c r="AK681" i="12"/>
  <c r="AG681" i="12"/>
  <c r="AE681" i="12"/>
  <c r="AA681" i="12"/>
  <c r="Y681" i="12"/>
  <c r="U681" i="12"/>
  <c r="S681" i="12"/>
  <c r="O681" i="12"/>
  <c r="M681" i="12"/>
  <c r="I681" i="12"/>
  <c r="AM680" i="12"/>
  <c r="AJ680" i="12"/>
  <c r="AK680" i="12" s="1"/>
  <c r="AG680" i="12"/>
  <c r="AD680" i="12"/>
  <c r="AE680" i="12" s="1"/>
  <c r="AA680" i="12"/>
  <c r="X680" i="12"/>
  <c r="Y680" i="12" s="1"/>
  <c r="U680" i="12"/>
  <c r="R680" i="12"/>
  <c r="S680" i="12" s="1"/>
  <c r="O680" i="12"/>
  <c r="L680" i="12"/>
  <c r="M680" i="12" s="1"/>
  <c r="I680" i="12"/>
  <c r="F680" i="12"/>
  <c r="G680" i="12" s="1"/>
  <c r="AM679" i="12"/>
  <c r="AJ679" i="12"/>
  <c r="AK679" i="12" s="1"/>
  <c r="AG679" i="12"/>
  <c r="AD679" i="12"/>
  <c r="AE679" i="12" s="1"/>
  <c r="AA679" i="12"/>
  <c r="X679" i="12"/>
  <c r="Y679" i="12" s="1"/>
  <c r="U679" i="12"/>
  <c r="R679" i="12"/>
  <c r="S679" i="12" s="1"/>
  <c r="O679" i="12"/>
  <c r="L679" i="12"/>
  <c r="M679" i="12" s="1"/>
  <c r="I679" i="12"/>
  <c r="F679" i="12"/>
  <c r="G679" i="12" s="1"/>
  <c r="AM678" i="12"/>
  <c r="AJ678" i="12"/>
  <c r="AK678" i="12" s="1"/>
  <c r="AG678" i="12"/>
  <c r="AD678" i="12"/>
  <c r="AE678" i="12" s="1"/>
  <c r="AA678" i="12"/>
  <c r="X678" i="12"/>
  <c r="Y678" i="12" s="1"/>
  <c r="U678" i="12"/>
  <c r="R678" i="12"/>
  <c r="S678" i="12" s="1"/>
  <c r="O678" i="12"/>
  <c r="L678" i="12"/>
  <c r="M678" i="12" s="1"/>
  <c r="I678" i="12"/>
  <c r="F678" i="12"/>
  <c r="AM677" i="12"/>
  <c r="AJ677" i="12"/>
  <c r="AK677" i="12" s="1"/>
  <c r="AG677" i="12"/>
  <c r="AD677" i="12"/>
  <c r="AE677" i="12" s="1"/>
  <c r="AA677" i="12"/>
  <c r="X677" i="12"/>
  <c r="Y677" i="12" s="1"/>
  <c r="U677" i="12"/>
  <c r="R677" i="12"/>
  <c r="S677" i="12" s="1"/>
  <c r="O677" i="12"/>
  <c r="L677" i="12"/>
  <c r="M677" i="12" s="1"/>
  <c r="I677" i="12"/>
  <c r="F677" i="12"/>
  <c r="G677" i="12" s="1"/>
  <c r="AM676" i="12"/>
  <c r="AK676" i="12"/>
  <c r="AG676" i="12"/>
  <c r="AE676" i="12"/>
  <c r="AA676" i="12"/>
  <c r="Y676" i="12"/>
  <c r="U676" i="12"/>
  <c r="S676" i="12"/>
  <c r="O676" i="12"/>
  <c r="M676" i="12"/>
  <c r="I676" i="12"/>
  <c r="AM675" i="12"/>
  <c r="AK675" i="12"/>
  <c r="AG675" i="12"/>
  <c r="AE675" i="12"/>
  <c r="AA675" i="12"/>
  <c r="Y675" i="12"/>
  <c r="U675" i="12"/>
  <c r="S675" i="12"/>
  <c r="O675" i="12"/>
  <c r="M675" i="12"/>
  <c r="I675" i="12"/>
  <c r="AM674" i="12"/>
  <c r="AK674" i="12"/>
  <c r="AG674" i="12"/>
  <c r="AE674" i="12"/>
  <c r="AA674" i="12"/>
  <c r="Y674" i="12"/>
  <c r="U674" i="12"/>
  <c r="S674" i="12"/>
  <c r="O674" i="12"/>
  <c r="M674" i="12"/>
  <c r="I674" i="12"/>
  <c r="AM673" i="12"/>
  <c r="AK673" i="12"/>
  <c r="AG673" i="12"/>
  <c r="AE673" i="12"/>
  <c r="AA673" i="12"/>
  <c r="Y673" i="12"/>
  <c r="U673" i="12"/>
  <c r="S673" i="12"/>
  <c r="O673" i="12"/>
  <c r="M673" i="12"/>
  <c r="I673" i="12"/>
  <c r="AM672" i="12"/>
  <c r="AK672" i="12"/>
  <c r="AG672" i="12"/>
  <c r="AE672" i="12"/>
  <c r="AA672" i="12"/>
  <c r="Y672" i="12"/>
  <c r="U672" i="12"/>
  <c r="S672" i="12"/>
  <c r="O672" i="12"/>
  <c r="M672" i="12"/>
  <c r="I672" i="12"/>
  <c r="AM671" i="12"/>
  <c r="AK671" i="12"/>
  <c r="AG671" i="12"/>
  <c r="AE671" i="12"/>
  <c r="AA671" i="12"/>
  <c r="Y671" i="12"/>
  <c r="U671" i="12"/>
  <c r="S671" i="12"/>
  <c r="O671" i="12"/>
  <c r="M671" i="12"/>
  <c r="I671" i="12"/>
  <c r="AM670" i="12"/>
  <c r="AK670" i="12"/>
  <c r="AG670" i="12"/>
  <c r="AE670" i="12"/>
  <c r="AA670" i="12"/>
  <c r="Y670" i="12"/>
  <c r="U670" i="12"/>
  <c r="S670" i="12"/>
  <c r="O670" i="12"/>
  <c r="M670" i="12"/>
  <c r="I670" i="12"/>
  <c r="AM669" i="12"/>
  <c r="AK669" i="12"/>
  <c r="AG669" i="12"/>
  <c r="AE669" i="12"/>
  <c r="AA669" i="12"/>
  <c r="Y669" i="12"/>
  <c r="U669" i="12"/>
  <c r="S669" i="12"/>
  <c r="O669" i="12"/>
  <c r="M669" i="12"/>
  <c r="I669" i="12"/>
  <c r="AM668" i="12"/>
  <c r="AJ668" i="12"/>
  <c r="AK668" i="12" s="1"/>
  <c r="AG668" i="12"/>
  <c r="AD668" i="12"/>
  <c r="AE668" i="12" s="1"/>
  <c r="AA668" i="12"/>
  <c r="X668" i="12"/>
  <c r="Y668" i="12" s="1"/>
  <c r="U668" i="12"/>
  <c r="R668" i="12"/>
  <c r="S668" i="12" s="1"/>
  <c r="O668" i="12"/>
  <c r="L668" i="12"/>
  <c r="M668" i="12" s="1"/>
  <c r="I668" i="12"/>
  <c r="F668" i="12"/>
  <c r="AM667" i="12"/>
  <c r="AJ667" i="12"/>
  <c r="AK667" i="12" s="1"/>
  <c r="AG667" i="12"/>
  <c r="AD667" i="12"/>
  <c r="AE667" i="12" s="1"/>
  <c r="AA667" i="12"/>
  <c r="X667" i="12"/>
  <c r="Y667" i="12" s="1"/>
  <c r="U667" i="12"/>
  <c r="R667" i="12"/>
  <c r="S667" i="12" s="1"/>
  <c r="O667" i="12"/>
  <c r="L667" i="12"/>
  <c r="M667" i="12" s="1"/>
  <c r="I667" i="12"/>
  <c r="F667" i="12"/>
  <c r="AM666" i="12"/>
  <c r="AJ666" i="12"/>
  <c r="AK666" i="12" s="1"/>
  <c r="AG666" i="12"/>
  <c r="AD666" i="12"/>
  <c r="AE666" i="12" s="1"/>
  <c r="AA666" i="12"/>
  <c r="X666" i="12"/>
  <c r="Y666" i="12" s="1"/>
  <c r="U666" i="12"/>
  <c r="R666" i="12"/>
  <c r="S666" i="12" s="1"/>
  <c r="O666" i="12"/>
  <c r="L666" i="12"/>
  <c r="M666" i="12" s="1"/>
  <c r="I666" i="12"/>
  <c r="F666" i="12"/>
  <c r="G666" i="12" s="1"/>
  <c r="AM665" i="12"/>
  <c r="AK665" i="12"/>
  <c r="AG665" i="12"/>
  <c r="AE665" i="12"/>
  <c r="AA665" i="12"/>
  <c r="Y665" i="12"/>
  <c r="U665" i="12"/>
  <c r="S665" i="12"/>
  <c r="O665" i="12"/>
  <c r="M665" i="12"/>
  <c r="I665" i="12"/>
  <c r="AM664" i="12"/>
  <c r="AK664" i="12"/>
  <c r="AG664" i="12"/>
  <c r="AE664" i="12"/>
  <c r="AA664" i="12"/>
  <c r="Y664" i="12"/>
  <c r="U664" i="12"/>
  <c r="S664" i="12"/>
  <c r="O664" i="12"/>
  <c r="M664" i="12"/>
  <c r="I664" i="12"/>
  <c r="AM663" i="12"/>
  <c r="AK663" i="12"/>
  <c r="AG663" i="12"/>
  <c r="AE663" i="12"/>
  <c r="AA663" i="12"/>
  <c r="Y663" i="12"/>
  <c r="U663" i="12"/>
  <c r="S663" i="12"/>
  <c r="O663" i="12"/>
  <c r="M663" i="12"/>
  <c r="I663" i="12"/>
  <c r="AM662" i="12"/>
  <c r="AK662" i="12"/>
  <c r="AG662" i="12"/>
  <c r="AE662" i="12"/>
  <c r="AA662" i="12"/>
  <c r="Y662" i="12"/>
  <c r="U662" i="12"/>
  <c r="S662" i="12"/>
  <c r="O662" i="12"/>
  <c r="M662" i="12"/>
  <c r="I662" i="12"/>
  <c r="AM661" i="12"/>
  <c r="AK661" i="12"/>
  <c r="AG661" i="12"/>
  <c r="AE661" i="12"/>
  <c r="AA661" i="12"/>
  <c r="Y661" i="12"/>
  <c r="U661" i="12"/>
  <c r="S661" i="12"/>
  <c r="O661" i="12"/>
  <c r="M661" i="12"/>
  <c r="I661" i="12"/>
  <c r="AM660" i="12"/>
  <c r="AK660" i="12"/>
  <c r="AG660" i="12"/>
  <c r="AE660" i="12"/>
  <c r="AA660" i="12"/>
  <c r="Y660" i="12"/>
  <c r="U660" i="12"/>
  <c r="S660" i="12"/>
  <c r="O660" i="12"/>
  <c r="M660" i="12"/>
  <c r="I660" i="12"/>
  <c r="AM659" i="12"/>
  <c r="AK659" i="12"/>
  <c r="AG659" i="12"/>
  <c r="AE659" i="12"/>
  <c r="AA659" i="12"/>
  <c r="Y659" i="12"/>
  <c r="U659" i="12"/>
  <c r="S659" i="12"/>
  <c r="O659" i="12"/>
  <c r="M659" i="12"/>
  <c r="I659" i="12"/>
  <c r="AM658" i="12"/>
  <c r="AK658" i="12"/>
  <c r="AG658" i="12"/>
  <c r="AE658" i="12"/>
  <c r="AA658" i="12"/>
  <c r="Y658" i="12"/>
  <c r="U658" i="12"/>
  <c r="S658" i="12"/>
  <c r="O658" i="12"/>
  <c r="M658" i="12"/>
  <c r="I658" i="12"/>
  <c r="AM657" i="12"/>
  <c r="AK657" i="12"/>
  <c r="AG657" i="12"/>
  <c r="AE657" i="12"/>
  <c r="AA657" i="12"/>
  <c r="Y657" i="12"/>
  <c r="U657" i="12"/>
  <c r="S657" i="12"/>
  <c r="O657" i="12"/>
  <c r="M657" i="12"/>
  <c r="I657" i="12"/>
  <c r="AM656" i="12"/>
  <c r="AJ656" i="12"/>
  <c r="AK656" i="12" s="1"/>
  <c r="AG656" i="12"/>
  <c r="AD656" i="12"/>
  <c r="AE656" i="12" s="1"/>
  <c r="AA656" i="12"/>
  <c r="X656" i="12"/>
  <c r="Y656" i="12" s="1"/>
  <c r="U656" i="12"/>
  <c r="R656" i="12"/>
  <c r="S656" i="12" s="1"/>
  <c r="O656" i="12"/>
  <c r="L656" i="12"/>
  <c r="M656" i="12" s="1"/>
  <c r="I656" i="12"/>
  <c r="F656" i="12"/>
  <c r="G656" i="12" s="1"/>
  <c r="AM655" i="12"/>
  <c r="AJ655" i="12"/>
  <c r="AK655" i="12" s="1"/>
  <c r="AG655" i="12"/>
  <c r="AD655" i="12"/>
  <c r="AE655" i="12" s="1"/>
  <c r="AA655" i="12"/>
  <c r="X655" i="12"/>
  <c r="Y655" i="12" s="1"/>
  <c r="U655" i="12"/>
  <c r="R655" i="12"/>
  <c r="S655" i="12" s="1"/>
  <c r="O655" i="12"/>
  <c r="L655" i="12"/>
  <c r="M655" i="12" s="1"/>
  <c r="I655" i="12"/>
  <c r="F655" i="12"/>
  <c r="G655" i="12" s="1"/>
  <c r="AM654" i="12"/>
  <c r="AJ654" i="12"/>
  <c r="AK654" i="12" s="1"/>
  <c r="AG654" i="12"/>
  <c r="AD654" i="12"/>
  <c r="AE654" i="12" s="1"/>
  <c r="AA654" i="12"/>
  <c r="X654" i="12"/>
  <c r="Y654" i="12" s="1"/>
  <c r="U654" i="12"/>
  <c r="R654" i="12"/>
  <c r="S654" i="12" s="1"/>
  <c r="O654" i="12"/>
  <c r="L654" i="12"/>
  <c r="M654" i="12" s="1"/>
  <c r="I654" i="12"/>
  <c r="F654" i="12"/>
  <c r="G654" i="12" s="1"/>
  <c r="AM653" i="12"/>
  <c r="AK653" i="12"/>
  <c r="AG653" i="12"/>
  <c r="AE653" i="12"/>
  <c r="AA653" i="12"/>
  <c r="Y653" i="12"/>
  <c r="U653" i="12"/>
  <c r="S653" i="12"/>
  <c r="O653" i="12"/>
  <c r="M653" i="12"/>
  <c r="I653" i="12"/>
  <c r="AM652" i="12"/>
  <c r="AK652" i="12"/>
  <c r="AG652" i="12"/>
  <c r="AE652" i="12"/>
  <c r="AA652" i="12"/>
  <c r="Y652" i="12"/>
  <c r="U652" i="12"/>
  <c r="S652" i="12"/>
  <c r="O652" i="12"/>
  <c r="M652" i="12"/>
  <c r="I652" i="12"/>
  <c r="AM651" i="12"/>
  <c r="AK651" i="12"/>
  <c r="AG651" i="12"/>
  <c r="AE651" i="12"/>
  <c r="AA651" i="12"/>
  <c r="Y651" i="12"/>
  <c r="U651" i="12"/>
  <c r="S651" i="12"/>
  <c r="O651" i="12"/>
  <c r="M651" i="12"/>
  <c r="I651" i="12"/>
  <c r="AM650" i="12"/>
  <c r="AK650" i="12"/>
  <c r="AG650" i="12"/>
  <c r="AE650" i="12"/>
  <c r="AA650" i="12"/>
  <c r="Y650" i="12"/>
  <c r="U650" i="12"/>
  <c r="S650" i="12"/>
  <c r="O650" i="12"/>
  <c r="M650" i="12"/>
  <c r="I650" i="12"/>
  <c r="J650" i="12" s="1"/>
  <c r="AM649" i="12"/>
  <c r="AK649" i="12"/>
  <c r="AG649" i="12"/>
  <c r="AE649" i="12"/>
  <c r="AA649" i="12"/>
  <c r="Y649" i="12"/>
  <c r="U649" i="12"/>
  <c r="S649" i="12"/>
  <c r="O649" i="12"/>
  <c r="M649" i="12"/>
  <c r="I649" i="12"/>
  <c r="AM648" i="12"/>
  <c r="AK648" i="12"/>
  <c r="AG648" i="12"/>
  <c r="AE648" i="12"/>
  <c r="AA648" i="12"/>
  <c r="Y648" i="12"/>
  <c r="U648" i="12"/>
  <c r="S648" i="12"/>
  <c r="O648" i="12"/>
  <c r="M648" i="12"/>
  <c r="I648" i="12"/>
  <c r="J648" i="12" s="1"/>
  <c r="AM647" i="12"/>
  <c r="AK647" i="12"/>
  <c r="AG647" i="12"/>
  <c r="AE647" i="12"/>
  <c r="AA647" i="12"/>
  <c r="Y647" i="12"/>
  <c r="U647" i="12"/>
  <c r="S647" i="12"/>
  <c r="O647" i="12"/>
  <c r="M647" i="12"/>
  <c r="I647" i="12"/>
  <c r="AM646" i="12"/>
  <c r="AK646" i="12"/>
  <c r="AG646" i="12"/>
  <c r="AE646" i="12"/>
  <c r="AA646" i="12"/>
  <c r="Y646" i="12"/>
  <c r="U646" i="12"/>
  <c r="S646" i="12"/>
  <c r="O646" i="12"/>
  <c r="M646" i="12"/>
  <c r="I646" i="12"/>
  <c r="AM645" i="12"/>
  <c r="AK645" i="12"/>
  <c r="AG645" i="12"/>
  <c r="AE645" i="12"/>
  <c r="AA645" i="12"/>
  <c r="Y645" i="12"/>
  <c r="U645" i="12"/>
  <c r="S645" i="12"/>
  <c r="O645" i="12"/>
  <c r="M645" i="12"/>
  <c r="I645" i="12"/>
  <c r="AM644" i="12"/>
  <c r="AK644" i="12"/>
  <c r="AG644" i="12"/>
  <c r="AE644" i="12"/>
  <c r="AA644" i="12"/>
  <c r="Y644" i="12"/>
  <c r="U644" i="12"/>
  <c r="S644" i="12"/>
  <c r="O644" i="12"/>
  <c r="M644" i="12"/>
  <c r="I644" i="12"/>
  <c r="AM643" i="12"/>
  <c r="AK643" i="12"/>
  <c r="AG643" i="12"/>
  <c r="AE643" i="12"/>
  <c r="AA643" i="12"/>
  <c r="Y643" i="12"/>
  <c r="U643" i="12"/>
  <c r="S643" i="12"/>
  <c r="O643" i="12"/>
  <c r="M643" i="12"/>
  <c r="I643" i="12"/>
  <c r="AM642" i="12"/>
  <c r="AJ642" i="12"/>
  <c r="AK642" i="12" s="1"/>
  <c r="AG642" i="12"/>
  <c r="AD642" i="12"/>
  <c r="AE642" i="12" s="1"/>
  <c r="AA642" i="12"/>
  <c r="X642" i="12"/>
  <c r="Y642" i="12" s="1"/>
  <c r="U642" i="12"/>
  <c r="R642" i="12"/>
  <c r="S642" i="12" s="1"/>
  <c r="O642" i="12"/>
  <c r="L642" i="12"/>
  <c r="M642" i="12" s="1"/>
  <c r="I642" i="12"/>
  <c r="F642" i="12"/>
  <c r="G642" i="12" s="1"/>
  <c r="AM641" i="12"/>
  <c r="AJ641" i="12"/>
  <c r="AK641" i="12" s="1"/>
  <c r="AG641" i="12"/>
  <c r="AD641" i="12"/>
  <c r="AE641" i="12" s="1"/>
  <c r="AA641" i="12"/>
  <c r="X641" i="12"/>
  <c r="Y641" i="12" s="1"/>
  <c r="U641" i="12"/>
  <c r="R641" i="12"/>
  <c r="S641" i="12" s="1"/>
  <c r="O641" i="12"/>
  <c r="L641" i="12"/>
  <c r="M641" i="12" s="1"/>
  <c r="I641" i="12"/>
  <c r="F641" i="12"/>
  <c r="G641" i="12" s="1"/>
  <c r="AM640" i="12"/>
  <c r="AJ640" i="12"/>
  <c r="AK640" i="12" s="1"/>
  <c r="AG640" i="12"/>
  <c r="AD640" i="12"/>
  <c r="AE640" i="12" s="1"/>
  <c r="AA640" i="12"/>
  <c r="X640" i="12"/>
  <c r="Y640" i="12" s="1"/>
  <c r="U640" i="12"/>
  <c r="R640" i="12"/>
  <c r="S640" i="12" s="1"/>
  <c r="O640" i="12"/>
  <c r="L640" i="12"/>
  <c r="M640" i="12" s="1"/>
  <c r="I640" i="12"/>
  <c r="F640" i="12"/>
  <c r="AM639" i="12"/>
  <c r="AK639" i="12"/>
  <c r="AG639" i="12"/>
  <c r="AE639" i="12"/>
  <c r="AA639" i="12"/>
  <c r="Y639" i="12"/>
  <c r="U639" i="12"/>
  <c r="S639" i="12"/>
  <c r="O639" i="12"/>
  <c r="M639" i="12"/>
  <c r="I639" i="12"/>
  <c r="AM638" i="12"/>
  <c r="AK638" i="12"/>
  <c r="AG638" i="12"/>
  <c r="AE638" i="12"/>
  <c r="AA638" i="12"/>
  <c r="Y638" i="12"/>
  <c r="U638" i="12"/>
  <c r="S638" i="12"/>
  <c r="O638" i="12"/>
  <c r="M638" i="12"/>
  <c r="I638" i="12"/>
  <c r="AM637" i="12"/>
  <c r="AK637" i="12"/>
  <c r="AG637" i="12"/>
  <c r="AE637" i="12"/>
  <c r="AA637" i="12"/>
  <c r="Y637" i="12"/>
  <c r="U637" i="12"/>
  <c r="S637" i="12"/>
  <c r="O637" i="12"/>
  <c r="M637" i="12"/>
  <c r="I637" i="12"/>
  <c r="AM636" i="12"/>
  <c r="AK636" i="12"/>
  <c r="AG636" i="12"/>
  <c r="AE636" i="12"/>
  <c r="AA636" i="12"/>
  <c r="Y636" i="12"/>
  <c r="U636" i="12"/>
  <c r="S636" i="12"/>
  <c r="O636" i="12"/>
  <c r="M636" i="12"/>
  <c r="I636" i="12"/>
  <c r="AM635" i="12"/>
  <c r="AK635" i="12"/>
  <c r="AG635" i="12"/>
  <c r="AE635" i="12"/>
  <c r="AA635" i="12"/>
  <c r="Y635" i="12"/>
  <c r="U635" i="12"/>
  <c r="S635" i="12"/>
  <c r="O635" i="12"/>
  <c r="M635" i="12"/>
  <c r="I635" i="12"/>
  <c r="AM634" i="12"/>
  <c r="AK634" i="12"/>
  <c r="AG634" i="12"/>
  <c r="AE634" i="12"/>
  <c r="AA634" i="12"/>
  <c r="Y634" i="12"/>
  <c r="U634" i="12"/>
  <c r="S634" i="12"/>
  <c r="O634" i="12"/>
  <c r="M634" i="12"/>
  <c r="I634" i="12"/>
  <c r="AM633" i="12"/>
  <c r="AK633" i="12"/>
  <c r="AG633" i="12"/>
  <c r="AE633" i="12"/>
  <c r="AA633" i="12"/>
  <c r="Y633" i="12"/>
  <c r="U633" i="12"/>
  <c r="S633" i="12"/>
  <c r="O633" i="12"/>
  <c r="M633" i="12"/>
  <c r="I633" i="12"/>
  <c r="AM632" i="12"/>
  <c r="AK632" i="12"/>
  <c r="AG632" i="12"/>
  <c r="AE632" i="12"/>
  <c r="AA632" i="12"/>
  <c r="Y632" i="12"/>
  <c r="U632" i="12"/>
  <c r="S632" i="12"/>
  <c r="O632" i="12"/>
  <c r="M632" i="12"/>
  <c r="I632" i="12"/>
  <c r="AM631" i="12"/>
  <c r="AK631" i="12"/>
  <c r="AG631" i="12"/>
  <c r="AE631" i="12"/>
  <c r="AA631" i="12"/>
  <c r="Y631" i="12"/>
  <c r="U631" i="12"/>
  <c r="S631" i="12"/>
  <c r="O631" i="12"/>
  <c r="M631" i="12"/>
  <c r="I631" i="12"/>
  <c r="AM630" i="12"/>
  <c r="AJ630" i="12"/>
  <c r="AK630" i="12" s="1"/>
  <c r="AG630" i="12"/>
  <c r="AD630" i="12"/>
  <c r="AE630" i="12" s="1"/>
  <c r="AA630" i="12"/>
  <c r="X630" i="12"/>
  <c r="Y630" i="12" s="1"/>
  <c r="U630" i="12"/>
  <c r="R630" i="12"/>
  <c r="S630" i="12" s="1"/>
  <c r="O630" i="12"/>
  <c r="L630" i="12"/>
  <c r="M630" i="12" s="1"/>
  <c r="I630" i="12"/>
  <c r="F630" i="12"/>
  <c r="AM629" i="12"/>
  <c r="AJ629" i="12"/>
  <c r="AK629" i="12" s="1"/>
  <c r="AG629" i="12"/>
  <c r="AD629" i="12"/>
  <c r="AE629" i="12" s="1"/>
  <c r="AA629" i="12"/>
  <c r="X629" i="12"/>
  <c r="Y629" i="12" s="1"/>
  <c r="U629" i="12"/>
  <c r="R629" i="12"/>
  <c r="S629" i="12" s="1"/>
  <c r="O629" i="12"/>
  <c r="L629" i="12"/>
  <c r="M629" i="12" s="1"/>
  <c r="I629" i="12"/>
  <c r="F629" i="12"/>
  <c r="G629" i="12" s="1"/>
  <c r="AM628" i="12"/>
  <c r="AJ628" i="12"/>
  <c r="AK628" i="12" s="1"/>
  <c r="AG628" i="12"/>
  <c r="AD628" i="12"/>
  <c r="AE628" i="12" s="1"/>
  <c r="AA628" i="12"/>
  <c r="X628" i="12"/>
  <c r="Y628" i="12" s="1"/>
  <c r="U628" i="12"/>
  <c r="R628" i="12"/>
  <c r="S628" i="12" s="1"/>
  <c r="O628" i="12"/>
  <c r="L628" i="12"/>
  <c r="M628" i="12" s="1"/>
  <c r="I628" i="12"/>
  <c r="F628" i="12"/>
  <c r="G628" i="12" s="1"/>
  <c r="AM627" i="12"/>
  <c r="AJ627" i="12"/>
  <c r="AK627" i="12" s="1"/>
  <c r="AG627" i="12"/>
  <c r="AD627" i="12"/>
  <c r="AE627" i="12" s="1"/>
  <c r="AA627" i="12"/>
  <c r="X627" i="12"/>
  <c r="Y627" i="12" s="1"/>
  <c r="U627" i="12"/>
  <c r="R627" i="12"/>
  <c r="S627" i="12" s="1"/>
  <c r="O627" i="12"/>
  <c r="L627" i="12"/>
  <c r="M627" i="12" s="1"/>
  <c r="I627" i="12"/>
  <c r="F627" i="12"/>
  <c r="G627" i="12" s="1"/>
  <c r="AM626" i="12"/>
  <c r="AK626" i="12"/>
  <c r="AG626" i="12"/>
  <c r="AE626" i="12"/>
  <c r="AA626" i="12"/>
  <c r="Y626" i="12"/>
  <c r="U626" i="12"/>
  <c r="S626" i="12"/>
  <c r="O626" i="12"/>
  <c r="M626" i="12"/>
  <c r="I626" i="12"/>
  <c r="AM625" i="12"/>
  <c r="AK625" i="12"/>
  <c r="AG625" i="12"/>
  <c r="AE625" i="12"/>
  <c r="AA625" i="12"/>
  <c r="Y625" i="12"/>
  <c r="U625" i="12"/>
  <c r="S625" i="12"/>
  <c r="O625" i="12"/>
  <c r="M625" i="12"/>
  <c r="I625" i="12"/>
  <c r="AM624" i="12"/>
  <c r="AK624" i="12"/>
  <c r="AG624" i="12"/>
  <c r="AE624" i="12"/>
  <c r="AA624" i="12"/>
  <c r="Y624" i="12"/>
  <c r="U624" i="12"/>
  <c r="S624" i="12"/>
  <c r="O624" i="12"/>
  <c r="M624" i="12"/>
  <c r="I624" i="12"/>
  <c r="AM623" i="12"/>
  <c r="AK623" i="12"/>
  <c r="AG623" i="12"/>
  <c r="AE623" i="12"/>
  <c r="AA623" i="12"/>
  <c r="Y623" i="12"/>
  <c r="U623" i="12"/>
  <c r="S623" i="12"/>
  <c r="O623" i="12"/>
  <c r="M623" i="12"/>
  <c r="I623" i="12"/>
  <c r="AM622" i="12"/>
  <c r="AK622" i="12"/>
  <c r="AG622" i="12"/>
  <c r="AE622" i="12"/>
  <c r="AA622" i="12"/>
  <c r="Y622" i="12"/>
  <c r="U622" i="12"/>
  <c r="S622" i="12"/>
  <c r="O622" i="12"/>
  <c r="M622" i="12"/>
  <c r="I622" i="12"/>
  <c r="AM621" i="12"/>
  <c r="AK621" i="12"/>
  <c r="AG621" i="12"/>
  <c r="AE621" i="12"/>
  <c r="AA621" i="12"/>
  <c r="Y621" i="12"/>
  <c r="U621" i="12"/>
  <c r="S621" i="12"/>
  <c r="O621" i="12"/>
  <c r="M621" i="12"/>
  <c r="I621" i="12"/>
  <c r="AM618" i="12"/>
  <c r="AK618" i="12"/>
  <c r="AG618" i="12"/>
  <c r="AE618" i="12"/>
  <c r="AA618" i="12"/>
  <c r="Y618" i="12"/>
  <c r="U618" i="12"/>
  <c r="S618" i="12"/>
  <c r="O618" i="12"/>
  <c r="M618" i="12"/>
  <c r="I618" i="12"/>
  <c r="AM617" i="12"/>
  <c r="AK617" i="12"/>
  <c r="AG617" i="12"/>
  <c r="AE617" i="12"/>
  <c r="AA617" i="12"/>
  <c r="Y617" i="12"/>
  <c r="U617" i="12"/>
  <c r="S617" i="12"/>
  <c r="O617" i="12"/>
  <c r="M617" i="12"/>
  <c r="AM616" i="12"/>
  <c r="AK616" i="12"/>
  <c r="AG616" i="12"/>
  <c r="AE616" i="12"/>
  <c r="AA616" i="12"/>
  <c r="Y616" i="12"/>
  <c r="U616" i="12"/>
  <c r="S616" i="12"/>
  <c r="O616" i="12"/>
  <c r="M616" i="12"/>
  <c r="I616" i="12"/>
  <c r="AM615" i="12"/>
  <c r="AK615" i="12"/>
  <c r="AG615" i="12"/>
  <c r="AE615" i="12"/>
  <c r="AA615" i="12"/>
  <c r="Y615" i="12"/>
  <c r="U615" i="12"/>
  <c r="S615" i="12"/>
  <c r="O615" i="12"/>
  <c r="M615" i="12"/>
  <c r="I615" i="12"/>
  <c r="AM614" i="12"/>
  <c r="AK614" i="12"/>
  <c r="AG614" i="12"/>
  <c r="AE614" i="12"/>
  <c r="AA614" i="12"/>
  <c r="Y614" i="12"/>
  <c r="U614" i="12"/>
  <c r="S614" i="12"/>
  <c r="O614" i="12"/>
  <c r="M614" i="12"/>
  <c r="I614" i="12"/>
  <c r="AM613" i="12"/>
  <c r="AK613" i="12"/>
  <c r="AG613" i="12"/>
  <c r="AE613" i="12"/>
  <c r="AA613" i="12"/>
  <c r="Y613" i="12"/>
  <c r="U613" i="12"/>
  <c r="S613" i="12"/>
  <c r="O613" i="12"/>
  <c r="M613" i="12"/>
  <c r="I613" i="12"/>
  <c r="AM612" i="12"/>
  <c r="AK612" i="12"/>
  <c r="AG612" i="12"/>
  <c r="AE612" i="12"/>
  <c r="AA612" i="12"/>
  <c r="Y612" i="12"/>
  <c r="U612" i="12"/>
  <c r="S612" i="12"/>
  <c r="O612" i="12"/>
  <c r="M612" i="12"/>
  <c r="I612" i="12"/>
  <c r="AM611" i="12"/>
  <c r="AK611" i="12"/>
  <c r="AG611" i="12"/>
  <c r="AE611" i="12"/>
  <c r="AA611" i="12"/>
  <c r="Y611" i="12"/>
  <c r="U611" i="12"/>
  <c r="S611" i="12"/>
  <c r="O611" i="12"/>
  <c r="M611" i="12"/>
  <c r="I611" i="12"/>
  <c r="AM610" i="12"/>
  <c r="AK610" i="12"/>
  <c r="AG610" i="12"/>
  <c r="AE610" i="12"/>
  <c r="AA610" i="12"/>
  <c r="Y610" i="12"/>
  <c r="U610" i="12"/>
  <c r="S610" i="12"/>
  <c r="O610" i="12"/>
  <c r="M610" i="12"/>
  <c r="I610" i="12"/>
  <c r="AM609" i="12"/>
  <c r="AK609" i="12"/>
  <c r="AG609" i="12"/>
  <c r="AE609" i="12"/>
  <c r="AA609" i="12"/>
  <c r="Y609" i="12"/>
  <c r="U609" i="12"/>
  <c r="S609" i="12"/>
  <c r="O609" i="12"/>
  <c r="M609" i="12"/>
  <c r="I609" i="12"/>
  <c r="AM608" i="12"/>
  <c r="AK608" i="12"/>
  <c r="AG608" i="12"/>
  <c r="AE608" i="12"/>
  <c r="AA608" i="12"/>
  <c r="Y608" i="12"/>
  <c r="U608" i="12"/>
  <c r="S608" i="12"/>
  <c r="O608" i="12"/>
  <c r="M608" i="12"/>
  <c r="I608" i="12"/>
  <c r="AM607" i="12"/>
  <c r="AK607" i="12"/>
  <c r="AG607" i="12"/>
  <c r="AE607" i="12"/>
  <c r="AA607" i="12"/>
  <c r="Y607" i="12"/>
  <c r="U607" i="12"/>
  <c r="S607" i="12"/>
  <c r="O607" i="12"/>
  <c r="M607" i="12"/>
  <c r="I607" i="12"/>
  <c r="AM606" i="12"/>
  <c r="AK606" i="12"/>
  <c r="AG606" i="12"/>
  <c r="AE606" i="12"/>
  <c r="AA606" i="12"/>
  <c r="Y606" i="12"/>
  <c r="U606" i="12"/>
  <c r="S606" i="12"/>
  <c r="O606" i="12"/>
  <c r="M606" i="12"/>
  <c r="I606" i="12"/>
  <c r="AM605" i="12"/>
  <c r="AK605" i="12"/>
  <c r="AG605" i="12"/>
  <c r="AE605" i="12"/>
  <c r="AA605" i="12"/>
  <c r="Y605" i="12"/>
  <c r="U605" i="12"/>
  <c r="S605" i="12"/>
  <c r="O605" i="12"/>
  <c r="M605" i="12"/>
  <c r="I605" i="12"/>
  <c r="AM604" i="12"/>
  <c r="AK604" i="12"/>
  <c r="AG604" i="12"/>
  <c r="AE604" i="12"/>
  <c r="AA604" i="12"/>
  <c r="Y604" i="12"/>
  <c r="U604" i="12"/>
  <c r="S604" i="12"/>
  <c r="O604" i="12"/>
  <c r="M604" i="12"/>
  <c r="I604" i="12"/>
  <c r="AM603" i="12"/>
  <c r="AK603" i="12"/>
  <c r="AG603" i="12"/>
  <c r="AE603" i="12"/>
  <c r="AA603" i="12"/>
  <c r="Y603" i="12"/>
  <c r="U603" i="12"/>
  <c r="S603" i="12"/>
  <c r="O603" i="12"/>
  <c r="M603" i="12"/>
  <c r="I603" i="12"/>
  <c r="AM602" i="12"/>
  <c r="AK602" i="12"/>
  <c r="AG602" i="12"/>
  <c r="AE602" i="12"/>
  <c r="AA602" i="12"/>
  <c r="Y602" i="12"/>
  <c r="U602" i="12"/>
  <c r="S602" i="12"/>
  <c r="O602" i="12"/>
  <c r="M602" i="12"/>
  <c r="I602" i="12"/>
  <c r="AM601" i="12"/>
  <c r="AK601" i="12"/>
  <c r="AG601" i="12"/>
  <c r="AE601" i="12"/>
  <c r="AA601" i="12"/>
  <c r="Y601" i="12"/>
  <c r="U601" i="12"/>
  <c r="S601" i="12"/>
  <c r="O601" i="12"/>
  <c r="M601" i="12"/>
  <c r="I601" i="12"/>
  <c r="AM600" i="12"/>
  <c r="AK600" i="12"/>
  <c r="AG600" i="12"/>
  <c r="AE600" i="12"/>
  <c r="AA600" i="12"/>
  <c r="Y600" i="12"/>
  <c r="U600" i="12"/>
  <c r="S600" i="12"/>
  <c r="O600" i="12"/>
  <c r="M600" i="12"/>
  <c r="I600" i="12"/>
  <c r="J600" i="12" s="1"/>
  <c r="AM599" i="12"/>
  <c r="AK599" i="12"/>
  <c r="AG599" i="12"/>
  <c r="AE599" i="12"/>
  <c r="AA599" i="12"/>
  <c r="Y599" i="12"/>
  <c r="U599" i="12"/>
  <c r="S599" i="12"/>
  <c r="O599" i="12"/>
  <c r="M599" i="12"/>
  <c r="I599" i="12"/>
  <c r="AM597" i="12"/>
  <c r="AK597" i="12"/>
  <c r="AG597" i="12"/>
  <c r="AE597" i="12"/>
  <c r="AA597" i="12"/>
  <c r="Y597" i="12"/>
  <c r="U597" i="12"/>
  <c r="S597" i="12"/>
  <c r="O597" i="12"/>
  <c r="M597" i="12"/>
  <c r="I597" i="12"/>
  <c r="AM596" i="12"/>
  <c r="AK596" i="12"/>
  <c r="AG596" i="12"/>
  <c r="AE596" i="12"/>
  <c r="AA596" i="12"/>
  <c r="Y596" i="12"/>
  <c r="U596" i="12"/>
  <c r="S596" i="12"/>
  <c r="O596" i="12"/>
  <c r="M596" i="12"/>
  <c r="AM595" i="12"/>
  <c r="AK595" i="12"/>
  <c r="AG595" i="12"/>
  <c r="AE595" i="12"/>
  <c r="AA595" i="12"/>
  <c r="Y595" i="12"/>
  <c r="U595" i="12"/>
  <c r="S595" i="12"/>
  <c r="O595" i="12"/>
  <c r="M595" i="12"/>
  <c r="I595" i="12"/>
  <c r="AM594" i="12"/>
  <c r="AK594" i="12"/>
  <c r="AG594" i="12"/>
  <c r="AE594" i="12"/>
  <c r="AA594" i="12"/>
  <c r="Y594" i="12"/>
  <c r="U594" i="12"/>
  <c r="S594" i="12"/>
  <c r="O594" i="12"/>
  <c r="M594" i="12"/>
  <c r="I594" i="12"/>
  <c r="AM593" i="12"/>
  <c r="AK593" i="12"/>
  <c r="AG593" i="12"/>
  <c r="AE593" i="12"/>
  <c r="AA593" i="12"/>
  <c r="Y593" i="12"/>
  <c r="U593" i="12"/>
  <c r="S593" i="12"/>
  <c r="O593" i="12"/>
  <c r="M593" i="12"/>
  <c r="I593" i="12"/>
  <c r="AM592" i="12"/>
  <c r="AK592" i="12"/>
  <c r="AG592" i="12"/>
  <c r="AE592" i="12"/>
  <c r="AA592" i="12"/>
  <c r="Y592" i="12"/>
  <c r="U592" i="12"/>
  <c r="S592" i="12"/>
  <c r="O592" i="12"/>
  <c r="M592" i="12"/>
  <c r="I592" i="12"/>
  <c r="J592" i="12" s="1"/>
  <c r="AM591" i="12"/>
  <c r="AK591" i="12"/>
  <c r="AG591" i="12"/>
  <c r="AE591" i="12"/>
  <c r="AA591" i="12"/>
  <c r="Y591" i="12"/>
  <c r="U591" i="12"/>
  <c r="S591" i="12"/>
  <c r="O591" i="12"/>
  <c r="M591" i="12"/>
  <c r="I591" i="12"/>
  <c r="AM590" i="12"/>
  <c r="AK590" i="12"/>
  <c r="AG590" i="12"/>
  <c r="AE590" i="12"/>
  <c r="AA590" i="12"/>
  <c r="Y590" i="12"/>
  <c r="U590" i="12"/>
  <c r="S590" i="12"/>
  <c r="O590" i="12"/>
  <c r="M590" i="12"/>
  <c r="I590" i="12"/>
  <c r="AM589" i="12"/>
  <c r="AK589" i="12"/>
  <c r="AG589" i="12"/>
  <c r="AE589" i="12"/>
  <c r="AA589" i="12"/>
  <c r="Y589" i="12"/>
  <c r="U589" i="12"/>
  <c r="S589" i="12"/>
  <c r="O589" i="12"/>
  <c r="M589" i="12"/>
  <c r="I589" i="12"/>
  <c r="AM588" i="12"/>
  <c r="AK588" i="12"/>
  <c r="AG588" i="12"/>
  <c r="AE588" i="12"/>
  <c r="AA588" i="12"/>
  <c r="Y588" i="12"/>
  <c r="U588" i="12"/>
  <c r="S588" i="12"/>
  <c r="O588" i="12"/>
  <c r="M588" i="12"/>
  <c r="I588" i="12"/>
  <c r="AM587" i="12"/>
  <c r="AK587" i="12"/>
  <c r="AG587" i="12"/>
  <c r="AE587" i="12"/>
  <c r="AA587" i="12"/>
  <c r="Y587" i="12"/>
  <c r="U587" i="12"/>
  <c r="S587" i="12"/>
  <c r="O587" i="12"/>
  <c r="M587" i="12"/>
  <c r="I587" i="12"/>
  <c r="AM586" i="12"/>
  <c r="AK586" i="12"/>
  <c r="AG586" i="12"/>
  <c r="AE586" i="12"/>
  <c r="AA586" i="12"/>
  <c r="Y586" i="12"/>
  <c r="U586" i="12"/>
  <c r="S586" i="12"/>
  <c r="O586" i="12"/>
  <c r="M586" i="12"/>
  <c r="I586" i="12"/>
  <c r="AM585" i="12"/>
  <c r="AK585" i="12"/>
  <c r="AG585" i="12"/>
  <c r="AE585" i="12"/>
  <c r="AA585" i="12"/>
  <c r="Y585" i="12"/>
  <c r="U585" i="12"/>
  <c r="S585" i="12"/>
  <c r="O585" i="12"/>
  <c r="M585" i="12"/>
  <c r="I585" i="12"/>
  <c r="AM584" i="12"/>
  <c r="AK584" i="12"/>
  <c r="AG584" i="12"/>
  <c r="AE584" i="12"/>
  <c r="AA584" i="12"/>
  <c r="Y584" i="12"/>
  <c r="U584" i="12"/>
  <c r="S584" i="12"/>
  <c r="O584" i="12"/>
  <c r="M584" i="12"/>
  <c r="I584" i="12"/>
  <c r="AM583" i="12"/>
  <c r="AK583" i="12"/>
  <c r="AG583" i="12"/>
  <c r="AE583" i="12"/>
  <c r="AA583" i="12"/>
  <c r="Y583" i="12"/>
  <c r="U583" i="12"/>
  <c r="S583" i="12"/>
  <c r="O583" i="12"/>
  <c r="M583" i="12"/>
  <c r="I583" i="12"/>
  <c r="AM582" i="12"/>
  <c r="AK582" i="12"/>
  <c r="AG582" i="12"/>
  <c r="AE582" i="12"/>
  <c r="AA582" i="12"/>
  <c r="Y582" i="12"/>
  <c r="U582" i="12"/>
  <c r="S582" i="12"/>
  <c r="O582" i="12"/>
  <c r="M582" i="12"/>
  <c r="I582" i="12"/>
  <c r="AM581" i="12"/>
  <c r="AK581" i="12"/>
  <c r="AG581" i="12"/>
  <c r="AE581" i="12"/>
  <c r="AA581" i="12"/>
  <c r="Y581" i="12"/>
  <c r="U581" i="12"/>
  <c r="S581" i="12"/>
  <c r="O581" i="12"/>
  <c r="M581" i="12"/>
  <c r="I581" i="12"/>
  <c r="AM580" i="12"/>
  <c r="AK580" i="12"/>
  <c r="AG580" i="12"/>
  <c r="AE580" i="12"/>
  <c r="AA580" i="12"/>
  <c r="Y580" i="12"/>
  <c r="U580" i="12"/>
  <c r="S580" i="12"/>
  <c r="O580" i="12"/>
  <c r="M580" i="12"/>
  <c r="I580" i="12"/>
  <c r="AM579" i="12"/>
  <c r="AK579" i="12"/>
  <c r="AG579" i="12"/>
  <c r="AE579" i="12"/>
  <c r="AA579" i="12"/>
  <c r="Y579" i="12"/>
  <c r="U579" i="12"/>
  <c r="S579" i="12"/>
  <c r="O579" i="12"/>
  <c r="M579" i="12"/>
  <c r="I579" i="12"/>
  <c r="AM578" i="12"/>
  <c r="AK578" i="12"/>
  <c r="AG578" i="12"/>
  <c r="AE578" i="12"/>
  <c r="AA578" i="12"/>
  <c r="Y578" i="12"/>
  <c r="U578" i="12"/>
  <c r="S578" i="12"/>
  <c r="O578" i="12"/>
  <c r="M578" i="12"/>
  <c r="I578" i="12"/>
  <c r="J578" i="12" s="1"/>
  <c r="AM577" i="12"/>
  <c r="AK577" i="12"/>
  <c r="AG577" i="12"/>
  <c r="AE577" i="12"/>
  <c r="AA577" i="12"/>
  <c r="Y577" i="12"/>
  <c r="U577" i="12"/>
  <c r="S577" i="12"/>
  <c r="O577" i="12"/>
  <c r="M577" i="12"/>
  <c r="AM576" i="12"/>
  <c r="AK576" i="12"/>
  <c r="AG576" i="12"/>
  <c r="AE576" i="12"/>
  <c r="AA576" i="12"/>
  <c r="Y576" i="12"/>
  <c r="U576" i="12"/>
  <c r="S576" i="12"/>
  <c r="O576" i="12"/>
  <c r="M576" i="12"/>
  <c r="AM575" i="12"/>
  <c r="AK575" i="12"/>
  <c r="AG575" i="12"/>
  <c r="AE575" i="12"/>
  <c r="AA575" i="12"/>
  <c r="Y575" i="12"/>
  <c r="U575" i="12"/>
  <c r="S575" i="12"/>
  <c r="O575" i="12"/>
  <c r="M575" i="12"/>
  <c r="I575" i="12"/>
  <c r="AM574" i="12"/>
  <c r="AK574" i="12"/>
  <c r="AG574" i="12"/>
  <c r="AE574" i="12"/>
  <c r="AA574" i="12"/>
  <c r="Y574" i="12"/>
  <c r="U574" i="12"/>
  <c r="S574" i="12"/>
  <c r="O574" i="12"/>
  <c r="M574" i="12"/>
  <c r="I574" i="12"/>
  <c r="AM573" i="12"/>
  <c r="AK573" i="12"/>
  <c r="AG573" i="12"/>
  <c r="AE573" i="12"/>
  <c r="AA573" i="12"/>
  <c r="Y573" i="12"/>
  <c r="U573" i="12"/>
  <c r="S573" i="12"/>
  <c r="O573" i="12"/>
  <c r="M573" i="12"/>
  <c r="I573" i="12"/>
  <c r="AM572" i="12"/>
  <c r="AK572" i="12"/>
  <c r="AG572" i="12"/>
  <c r="AE572" i="12"/>
  <c r="AA572" i="12"/>
  <c r="Y572" i="12"/>
  <c r="U572" i="12"/>
  <c r="S572" i="12"/>
  <c r="O572" i="12"/>
  <c r="M572" i="12"/>
  <c r="I572" i="12"/>
  <c r="AM571" i="12"/>
  <c r="AK571" i="12"/>
  <c r="AG571" i="12"/>
  <c r="AE571" i="12"/>
  <c r="AA571" i="12"/>
  <c r="Y571" i="12"/>
  <c r="U571" i="12"/>
  <c r="S571" i="12"/>
  <c r="O571" i="12"/>
  <c r="M571" i="12"/>
  <c r="I571" i="12"/>
  <c r="AM570" i="12"/>
  <c r="AK570" i="12"/>
  <c r="AG570" i="12"/>
  <c r="AE570" i="12"/>
  <c r="AA570" i="12"/>
  <c r="Y570" i="12"/>
  <c r="U570" i="12"/>
  <c r="S570" i="12"/>
  <c r="O570" i="12"/>
  <c r="M570" i="12"/>
  <c r="I570" i="12"/>
  <c r="AM569" i="12"/>
  <c r="AK569" i="12"/>
  <c r="AG569" i="12"/>
  <c r="AE569" i="12"/>
  <c r="AA569" i="12"/>
  <c r="Y569" i="12"/>
  <c r="U569" i="12"/>
  <c r="S569" i="12"/>
  <c r="O569" i="12"/>
  <c r="M569" i="12"/>
  <c r="I569" i="12"/>
  <c r="AM568" i="12"/>
  <c r="AK568" i="12"/>
  <c r="AG568" i="12"/>
  <c r="AE568" i="12"/>
  <c r="AA568" i="12"/>
  <c r="Y568" i="12"/>
  <c r="U568" i="12"/>
  <c r="S568" i="12"/>
  <c r="O568" i="12"/>
  <c r="M568" i="12"/>
  <c r="I568" i="12"/>
  <c r="AM567" i="12"/>
  <c r="AK567" i="12"/>
  <c r="AG567" i="12"/>
  <c r="AE567" i="12"/>
  <c r="AA567" i="12"/>
  <c r="Y567" i="12"/>
  <c r="U567" i="12"/>
  <c r="S567" i="12"/>
  <c r="O567" i="12"/>
  <c r="M567" i="12"/>
  <c r="I567" i="12"/>
  <c r="AM566" i="12"/>
  <c r="AK566" i="12"/>
  <c r="AG566" i="12"/>
  <c r="AE566" i="12"/>
  <c r="AA566" i="12"/>
  <c r="Y566" i="12"/>
  <c r="U566" i="12"/>
  <c r="S566" i="12"/>
  <c r="O566" i="12"/>
  <c r="M566" i="12"/>
  <c r="I566" i="12"/>
  <c r="AM565" i="12"/>
  <c r="AK565" i="12"/>
  <c r="AG565" i="12"/>
  <c r="AE565" i="12"/>
  <c r="AA565" i="12"/>
  <c r="Y565" i="12"/>
  <c r="U565" i="12"/>
  <c r="S565" i="12"/>
  <c r="O565" i="12"/>
  <c r="M565" i="12"/>
  <c r="I565" i="12"/>
  <c r="AM564" i="12"/>
  <c r="AK564" i="12"/>
  <c r="AG564" i="12"/>
  <c r="AE564" i="12"/>
  <c r="AA564" i="12"/>
  <c r="Y564" i="12"/>
  <c r="U564" i="12"/>
  <c r="S564" i="12"/>
  <c r="O564" i="12"/>
  <c r="M564" i="12"/>
  <c r="I564" i="12"/>
  <c r="AM563" i="12"/>
  <c r="AK563" i="12"/>
  <c r="AG563" i="12"/>
  <c r="AE563" i="12"/>
  <c r="AA563" i="12"/>
  <c r="Y563" i="12"/>
  <c r="U563" i="12"/>
  <c r="S563" i="12"/>
  <c r="O563" i="12"/>
  <c r="M563" i="12"/>
  <c r="I563" i="12"/>
  <c r="AM562" i="12"/>
  <c r="AK562" i="12"/>
  <c r="AG562" i="12"/>
  <c r="AE562" i="12"/>
  <c r="AA562" i="12"/>
  <c r="Y562" i="12"/>
  <c r="U562" i="12"/>
  <c r="S562" i="12"/>
  <c r="O562" i="12"/>
  <c r="M562" i="12"/>
  <c r="I562" i="12"/>
  <c r="AM561" i="12"/>
  <c r="AK561" i="12"/>
  <c r="AG561" i="12"/>
  <c r="AE561" i="12"/>
  <c r="AA561" i="12"/>
  <c r="Y561" i="12"/>
  <c r="U561" i="12"/>
  <c r="S561" i="12"/>
  <c r="O561" i="12"/>
  <c r="M561" i="12"/>
  <c r="I561" i="12"/>
  <c r="AM560" i="12"/>
  <c r="AK560" i="12"/>
  <c r="AG560" i="12"/>
  <c r="AE560" i="12"/>
  <c r="AA560" i="12"/>
  <c r="Y560" i="12"/>
  <c r="U560" i="12"/>
  <c r="S560" i="12"/>
  <c r="O560" i="12"/>
  <c r="M560" i="12"/>
  <c r="I560" i="12"/>
  <c r="AM559" i="12"/>
  <c r="AK559" i="12"/>
  <c r="AG559" i="12"/>
  <c r="AE559" i="12"/>
  <c r="AA559" i="12"/>
  <c r="Y559" i="12"/>
  <c r="U559" i="12"/>
  <c r="S559" i="12"/>
  <c r="O559" i="12"/>
  <c r="M559" i="12"/>
  <c r="I559" i="12"/>
  <c r="AM558" i="12"/>
  <c r="AK558" i="12"/>
  <c r="AG558" i="12"/>
  <c r="AE558" i="12"/>
  <c r="AA558" i="12"/>
  <c r="Y558" i="12"/>
  <c r="U558" i="12"/>
  <c r="S558" i="12"/>
  <c r="O558" i="12"/>
  <c r="M558" i="12"/>
  <c r="I558" i="12"/>
  <c r="AM557" i="12"/>
  <c r="AK557" i="12"/>
  <c r="AG557" i="12"/>
  <c r="AE557" i="12"/>
  <c r="AA557" i="12"/>
  <c r="Y557" i="12"/>
  <c r="U557" i="12"/>
  <c r="S557" i="12"/>
  <c r="O557" i="12"/>
  <c r="M557" i="12"/>
  <c r="I557" i="12"/>
  <c r="AM556" i="12"/>
  <c r="AK556" i="12"/>
  <c r="AG556" i="12"/>
  <c r="AE556" i="12"/>
  <c r="AA556" i="12"/>
  <c r="Y556" i="12"/>
  <c r="U556" i="12"/>
  <c r="S556" i="12"/>
  <c r="O556" i="12"/>
  <c r="M556" i="12"/>
  <c r="I556" i="12"/>
  <c r="AM555" i="12"/>
  <c r="AK555" i="12"/>
  <c r="AG555" i="12"/>
  <c r="AE555" i="12"/>
  <c r="AA555" i="12"/>
  <c r="Y555" i="12"/>
  <c r="U555" i="12"/>
  <c r="S555" i="12"/>
  <c r="O555" i="12"/>
  <c r="M555" i="12"/>
  <c r="I555" i="12"/>
  <c r="AM554" i="12"/>
  <c r="AK554" i="12"/>
  <c r="AG554" i="12"/>
  <c r="AE554" i="12"/>
  <c r="AA554" i="12"/>
  <c r="Y554" i="12"/>
  <c r="U554" i="12"/>
  <c r="S554" i="12"/>
  <c r="O554" i="12"/>
  <c r="M554" i="12"/>
  <c r="I554" i="12"/>
  <c r="J554" i="12" s="1"/>
  <c r="AM553" i="12"/>
  <c r="AK553" i="12"/>
  <c r="AG553" i="12"/>
  <c r="AE553" i="12"/>
  <c r="AA553" i="12"/>
  <c r="Y553" i="12"/>
  <c r="U553" i="12"/>
  <c r="S553" i="12"/>
  <c r="O553" i="12"/>
  <c r="M553" i="12"/>
  <c r="I553" i="12"/>
  <c r="AM552" i="12"/>
  <c r="AK552" i="12"/>
  <c r="AG552" i="12"/>
  <c r="AE552" i="12"/>
  <c r="AA552" i="12"/>
  <c r="Y552" i="12"/>
  <c r="U552" i="12"/>
  <c r="S552" i="12"/>
  <c r="O552" i="12"/>
  <c r="M552" i="12"/>
  <c r="I552" i="12"/>
  <c r="J552" i="12" s="1"/>
  <c r="AM551" i="12"/>
  <c r="AK551" i="12"/>
  <c r="AG551" i="12"/>
  <c r="AE551" i="12"/>
  <c r="AA551" i="12"/>
  <c r="Y551" i="12"/>
  <c r="U551" i="12"/>
  <c r="S551" i="12"/>
  <c r="O551" i="12"/>
  <c r="M551" i="12"/>
  <c r="I551" i="12"/>
  <c r="AM550" i="12"/>
  <c r="AK550" i="12"/>
  <c r="AG550" i="12"/>
  <c r="AE550" i="12"/>
  <c r="AA550" i="12"/>
  <c r="Y550" i="12"/>
  <c r="U550" i="12"/>
  <c r="S550" i="12"/>
  <c r="O550" i="12"/>
  <c r="M550" i="12"/>
  <c r="I550" i="12"/>
  <c r="AM549" i="12"/>
  <c r="AK549" i="12"/>
  <c r="AG549" i="12"/>
  <c r="AE549" i="12"/>
  <c r="AA549" i="12"/>
  <c r="Y549" i="12"/>
  <c r="U549" i="12"/>
  <c r="S549" i="12"/>
  <c r="O549" i="12"/>
  <c r="M549" i="12"/>
  <c r="I549" i="12"/>
  <c r="AM546" i="12"/>
  <c r="AK546" i="12"/>
  <c r="AG546" i="12"/>
  <c r="AE546" i="12"/>
  <c r="AA546" i="12"/>
  <c r="Y546" i="12"/>
  <c r="U546" i="12"/>
  <c r="S546" i="12"/>
  <c r="O546" i="12"/>
  <c r="M546" i="12"/>
  <c r="I546" i="12"/>
  <c r="J546" i="12" s="1"/>
  <c r="AM545" i="12"/>
  <c r="AK545" i="12"/>
  <c r="AG545" i="12"/>
  <c r="AE545" i="12"/>
  <c r="AA545" i="12"/>
  <c r="Y545" i="12"/>
  <c r="U545" i="12"/>
  <c r="S545" i="12"/>
  <c r="O545" i="12"/>
  <c r="M545" i="12"/>
  <c r="I545" i="12"/>
  <c r="AM544" i="12"/>
  <c r="AK544" i="12"/>
  <c r="AG544" i="12"/>
  <c r="AE544" i="12"/>
  <c r="AA544" i="12"/>
  <c r="Y544" i="12"/>
  <c r="U544" i="12"/>
  <c r="S544" i="12"/>
  <c r="O544" i="12"/>
  <c r="M544" i="12"/>
  <c r="I544" i="12"/>
  <c r="AM543" i="12"/>
  <c r="AK543" i="12"/>
  <c r="AG543" i="12"/>
  <c r="AE543" i="12"/>
  <c r="AA543" i="12"/>
  <c r="Y543" i="12"/>
  <c r="U543" i="12"/>
  <c r="S543" i="12"/>
  <c r="O543" i="12"/>
  <c r="M543" i="12"/>
  <c r="I543" i="12"/>
  <c r="AM542" i="12"/>
  <c r="AK542" i="12"/>
  <c r="AG542" i="12"/>
  <c r="AE542" i="12"/>
  <c r="AA542" i="12"/>
  <c r="Y542" i="12"/>
  <c r="U542" i="12"/>
  <c r="S542" i="12"/>
  <c r="O542" i="12"/>
  <c r="M542" i="12"/>
  <c r="I542" i="12"/>
  <c r="AM541" i="12"/>
  <c r="AK541" i="12"/>
  <c r="AG541" i="12"/>
  <c r="AE541" i="12"/>
  <c r="AA541" i="12"/>
  <c r="Y541" i="12"/>
  <c r="U541" i="12"/>
  <c r="S541" i="12"/>
  <c r="O541" i="12"/>
  <c r="M541" i="12"/>
  <c r="I541" i="12"/>
  <c r="J541" i="12" s="1"/>
  <c r="AM540" i="12"/>
  <c r="AK540" i="12"/>
  <c r="AG540" i="12"/>
  <c r="AE540" i="12"/>
  <c r="AA540" i="12"/>
  <c r="Y540" i="12"/>
  <c r="U540" i="12"/>
  <c r="S540" i="12"/>
  <c r="O540" i="12"/>
  <c r="M540" i="12"/>
  <c r="I540" i="12"/>
  <c r="AM533" i="12"/>
  <c r="AK533" i="12"/>
  <c r="AG533" i="12"/>
  <c r="AE533" i="12"/>
  <c r="AA533" i="12"/>
  <c r="Y533" i="12"/>
  <c r="U533" i="12"/>
  <c r="S533" i="12"/>
  <c r="O533" i="12"/>
  <c r="M533" i="12"/>
  <c r="I533" i="12"/>
  <c r="J533" i="12" s="1"/>
  <c r="AM532" i="12"/>
  <c r="AK532" i="12"/>
  <c r="AG532" i="12"/>
  <c r="AE532" i="12"/>
  <c r="AA532" i="12"/>
  <c r="Y532" i="12"/>
  <c r="U532" i="12"/>
  <c r="S532" i="12"/>
  <c r="O532" i="12"/>
  <c r="M532" i="12"/>
  <c r="I532" i="12"/>
  <c r="J532" i="12" s="1"/>
  <c r="AM531" i="12"/>
  <c r="AK531" i="12"/>
  <c r="AG531" i="12"/>
  <c r="AE531" i="12"/>
  <c r="AA531" i="12"/>
  <c r="Y531" i="12"/>
  <c r="U531" i="12"/>
  <c r="S531" i="12"/>
  <c r="O531" i="12"/>
  <c r="M531" i="12"/>
  <c r="I531" i="12"/>
  <c r="AM530" i="12"/>
  <c r="AK530" i="12"/>
  <c r="AG530" i="12"/>
  <c r="AE530" i="12"/>
  <c r="AA530" i="12"/>
  <c r="Y530" i="12"/>
  <c r="U530" i="12"/>
  <c r="S530" i="12"/>
  <c r="O530" i="12"/>
  <c r="M530" i="12"/>
  <c r="I530" i="12"/>
  <c r="J530" i="12" s="1"/>
  <c r="AM529" i="12"/>
  <c r="AK529" i="12"/>
  <c r="AG529" i="12"/>
  <c r="AE529" i="12"/>
  <c r="AA529" i="12"/>
  <c r="Y529" i="12"/>
  <c r="U529" i="12"/>
  <c r="S529" i="12"/>
  <c r="O529" i="12"/>
  <c r="M529" i="12"/>
  <c r="I529" i="12"/>
  <c r="J529" i="12" s="1"/>
  <c r="AM527" i="12"/>
  <c r="AK527" i="12"/>
  <c r="AG527" i="12"/>
  <c r="AE527" i="12"/>
  <c r="AA527" i="12"/>
  <c r="Y527" i="12"/>
  <c r="U527" i="12"/>
  <c r="S527" i="12"/>
  <c r="O527" i="12"/>
  <c r="M527" i="12"/>
  <c r="I527" i="12"/>
  <c r="J527" i="12" s="1"/>
  <c r="AM525" i="12"/>
  <c r="AK525" i="12"/>
  <c r="AG525" i="12"/>
  <c r="AE525" i="12"/>
  <c r="AA525" i="12"/>
  <c r="Y525" i="12"/>
  <c r="U525" i="12"/>
  <c r="S525" i="12"/>
  <c r="O525" i="12"/>
  <c r="M525" i="12"/>
  <c r="I525" i="12"/>
  <c r="J525" i="12" s="1"/>
  <c r="AM524" i="12"/>
  <c r="AK524" i="12"/>
  <c r="AG524" i="12"/>
  <c r="AE524" i="12"/>
  <c r="AA524" i="12"/>
  <c r="Y524" i="12"/>
  <c r="U524" i="12"/>
  <c r="S524" i="12"/>
  <c r="O524" i="12"/>
  <c r="M524" i="12"/>
  <c r="I524" i="12"/>
  <c r="AM523" i="12"/>
  <c r="AK523" i="12"/>
  <c r="AG523" i="12"/>
  <c r="AE523" i="12"/>
  <c r="AA523" i="12"/>
  <c r="Y523" i="12"/>
  <c r="U523" i="12"/>
  <c r="S523" i="12"/>
  <c r="O523" i="12"/>
  <c r="M523" i="12"/>
  <c r="I523" i="12"/>
  <c r="J523" i="12" s="1"/>
  <c r="AM522" i="12"/>
  <c r="AK522" i="12"/>
  <c r="AG522" i="12"/>
  <c r="AE522" i="12"/>
  <c r="AA522" i="12"/>
  <c r="Y522" i="12"/>
  <c r="U522" i="12"/>
  <c r="S522" i="12"/>
  <c r="O522" i="12"/>
  <c r="M522" i="12"/>
  <c r="I522" i="12"/>
  <c r="J522" i="12" s="1"/>
  <c r="AM520" i="12"/>
  <c r="AK520" i="12"/>
  <c r="AG520" i="12"/>
  <c r="AE520" i="12"/>
  <c r="AA520" i="12"/>
  <c r="Y520" i="12"/>
  <c r="U520" i="12"/>
  <c r="S520" i="12"/>
  <c r="O520" i="12"/>
  <c r="M520" i="12"/>
  <c r="I520" i="12"/>
  <c r="J520" i="12" s="1"/>
  <c r="AM519" i="12"/>
  <c r="AK519" i="12"/>
  <c r="AG519" i="12"/>
  <c r="AE519" i="12"/>
  <c r="AA519" i="12"/>
  <c r="Y519" i="12"/>
  <c r="U519" i="12"/>
  <c r="S519" i="12"/>
  <c r="O519" i="12"/>
  <c r="M519" i="12"/>
  <c r="I519" i="12"/>
  <c r="J519" i="12" s="1"/>
  <c r="AM517" i="12"/>
  <c r="AK517" i="12"/>
  <c r="AG517" i="12"/>
  <c r="AE517" i="12"/>
  <c r="AA517" i="12"/>
  <c r="Y517" i="12"/>
  <c r="U517" i="12"/>
  <c r="S517" i="12"/>
  <c r="O517" i="12"/>
  <c r="M517" i="12"/>
  <c r="I517" i="12"/>
  <c r="AM516" i="12"/>
  <c r="AK516" i="12"/>
  <c r="AG516" i="12"/>
  <c r="AE516" i="12"/>
  <c r="AA516" i="12"/>
  <c r="Y516" i="12"/>
  <c r="U516" i="12"/>
  <c r="S516" i="12"/>
  <c r="O516" i="12"/>
  <c r="M516" i="12"/>
  <c r="I516" i="12"/>
  <c r="AM513" i="12"/>
  <c r="AK513" i="12"/>
  <c r="AG513" i="12"/>
  <c r="AE513" i="12"/>
  <c r="AA513" i="12"/>
  <c r="Y513" i="12"/>
  <c r="U513" i="12"/>
  <c r="S513" i="12"/>
  <c r="O513" i="12"/>
  <c r="M513" i="12"/>
  <c r="I513" i="12"/>
  <c r="AM512" i="12"/>
  <c r="AK512" i="12"/>
  <c r="AG512" i="12"/>
  <c r="AE512" i="12"/>
  <c r="AA512" i="12"/>
  <c r="Y512" i="12"/>
  <c r="U512" i="12"/>
  <c r="S512" i="12"/>
  <c r="O512" i="12"/>
  <c r="M512" i="12"/>
  <c r="I512" i="12"/>
  <c r="AM511" i="12"/>
  <c r="AK511" i="12"/>
  <c r="AG511" i="12"/>
  <c r="AE511" i="12"/>
  <c r="AA511" i="12"/>
  <c r="Y511" i="12"/>
  <c r="U511" i="12"/>
  <c r="S511" i="12"/>
  <c r="O511" i="12"/>
  <c r="M511" i="12"/>
  <c r="I511" i="12"/>
  <c r="AM510" i="12"/>
  <c r="AK510" i="12"/>
  <c r="AG510" i="12"/>
  <c r="AE510" i="12"/>
  <c r="AA510" i="12"/>
  <c r="Y510" i="12"/>
  <c r="U510" i="12"/>
  <c r="S510" i="12"/>
  <c r="O510" i="12"/>
  <c r="M510" i="12"/>
  <c r="I510" i="12"/>
  <c r="J510" i="12" s="1"/>
  <c r="AM509" i="12"/>
  <c r="AK509" i="12"/>
  <c r="AG509" i="12"/>
  <c r="AE509" i="12"/>
  <c r="AA509" i="12"/>
  <c r="Y509" i="12"/>
  <c r="U509" i="12"/>
  <c r="S509" i="12"/>
  <c r="O509" i="12"/>
  <c r="M509" i="12"/>
  <c r="I509" i="12"/>
  <c r="AM508" i="12"/>
  <c r="AK508" i="12"/>
  <c r="AG508" i="12"/>
  <c r="AE508" i="12"/>
  <c r="AA508" i="12"/>
  <c r="Y508" i="12"/>
  <c r="U508" i="12"/>
  <c r="S508" i="12"/>
  <c r="O508" i="12"/>
  <c r="M508" i="12"/>
  <c r="I508" i="12"/>
  <c r="AM507" i="12"/>
  <c r="AK507" i="12"/>
  <c r="AG507" i="12"/>
  <c r="AE507" i="12"/>
  <c r="AA507" i="12"/>
  <c r="Y507" i="12"/>
  <c r="U507" i="12"/>
  <c r="S507" i="12"/>
  <c r="O507" i="12"/>
  <c r="M507" i="12"/>
  <c r="I507" i="12"/>
  <c r="AM506" i="12"/>
  <c r="AK506" i="12"/>
  <c r="AG506" i="12"/>
  <c r="AE506" i="12"/>
  <c r="AA506" i="12"/>
  <c r="Y506" i="12"/>
  <c r="U506" i="12"/>
  <c r="S506" i="12"/>
  <c r="O506" i="12"/>
  <c r="M506" i="12"/>
  <c r="I506" i="12"/>
  <c r="AM504" i="12"/>
  <c r="AK504" i="12"/>
  <c r="AG504" i="12"/>
  <c r="AE504" i="12"/>
  <c r="AA504" i="12"/>
  <c r="Y504" i="12"/>
  <c r="U504" i="12"/>
  <c r="S504" i="12"/>
  <c r="O504" i="12"/>
  <c r="M504" i="12"/>
  <c r="I504" i="12"/>
  <c r="AM503" i="12"/>
  <c r="AK503" i="12"/>
  <c r="AG503" i="12"/>
  <c r="AE503" i="12"/>
  <c r="AA503" i="12"/>
  <c r="Y503" i="12"/>
  <c r="U503" i="12"/>
  <c r="S503" i="12"/>
  <c r="O503" i="12"/>
  <c r="M503" i="12"/>
  <c r="I503" i="12"/>
  <c r="AM501" i="12"/>
  <c r="AK501" i="12"/>
  <c r="AG501" i="12"/>
  <c r="AE501" i="12"/>
  <c r="AA501" i="12"/>
  <c r="Y501" i="12"/>
  <c r="U501" i="12"/>
  <c r="S501" i="12"/>
  <c r="O501" i="12"/>
  <c r="M501" i="12"/>
  <c r="I501" i="12"/>
  <c r="AM500" i="12"/>
  <c r="AK500" i="12"/>
  <c r="AG500" i="12"/>
  <c r="AE500" i="12"/>
  <c r="AA500" i="12"/>
  <c r="Y500" i="12"/>
  <c r="U500" i="12"/>
  <c r="S500" i="12"/>
  <c r="O500" i="12"/>
  <c r="M500" i="12"/>
  <c r="I500" i="12"/>
  <c r="AM498" i="12"/>
  <c r="AK498" i="12"/>
  <c r="AG498" i="12"/>
  <c r="AE498" i="12"/>
  <c r="AA498" i="12"/>
  <c r="Y498" i="12"/>
  <c r="U498" i="12"/>
  <c r="S498" i="12"/>
  <c r="O498" i="12"/>
  <c r="M498" i="12"/>
  <c r="I498" i="12"/>
  <c r="AM497" i="12"/>
  <c r="AK497" i="12"/>
  <c r="AG497" i="12"/>
  <c r="AE497" i="12"/>
  <c r="AA497" i="12"/>
  <c r="Y497" i="12"/>
  <c r="U497" i="12"/>
  <c r="S497" i="12"/>
  <c r="O497" i="12"/>
  <c r="M497" i="12"/>
  <c r="I497" i="12"/>
  <c r="AM496" i="12"/>
  <c r="AK496" i="12"/>
  <c r="AG496" i="12"/>
  <c r="AE496" i="12"/>
  <c r="AA496" i="12"/>
  <c r="Y496" i="12"/>
  <c r="U496" i="12"/>
  <c r="S496" i="12"/>
  <c r="O496" i="12"/>
  <c r="M496" i="12"/>
  <c r="I496" i="12"/>
  <c r="AM495" i="12"/>
  <c r="AK495" i="12"/>
  <c r="AG495" i="12"/>
  <c r="AE495" i="12"/>
  <c r="AA495" i="12"/>
  <c r="Y495" i="12"/>
  <c r="U495" i="12"/>
  <c r="S495" i="12"/>
  <c r="O495" i="12"/>
  <c r="M495" i="12"/>
  <c r="I495" i="12"/>
  <c r="AM494" i="12"/>
  <c r="AK494" i="12"/>
  <c r="AG494" i="12"/>
  <c r="AE494" i="12"/>
  <c r="AA494" i="12"/>
  <c r="Y494" i="12"/>
  <c r="U494" i="12"/>
  <c r="S494" i="12"/>
  <c r="O494" i="12"/>
  <c r="M494" i="12"/>
  <c r="I494" i="12"/>
  <c r="AM493" i="12"/>
  <c r="AK493" i="12"/>
  <c r="AG493" i="12"/>
  <c r="AE493" i="12"/>
  <c r="AA493" i="12"/>
  <c r="Y493" i="12"/>
  <c r="U493" i="12"/>
  <c r="S493" i="12"/>
  <c r="O493" i="12"/>
  <c r="M493" i="12"/>
  <c r="I493" i="12"/>
  <c r="AM492" i="12"/>
  <c r="AK492" i="12"/>
  <c r="AG492" i="12"/>
  <c r="AE492" i="12"/>
  <c r="AA492" i="12"/>
  <c r="Y492" i="12"/>
  <c r="U492" i="12"/>
  <c r="S492" i="12"/>
  <c r="O492" i="12"/>
  <c r="M492" i="12"/>
  <c r="I492" i="12"/>
  <c r="AM490" i="12"/>
  <c r="AK490" i="12"/>
  <c r="AG490" i="12"/>
  <c r="AE490" i="12"/>
  <c r="AA490" i="12"/>
  <c r="Y490" i="12"/>
  <c r="U490" i="12"/>
  <c r="S490" i="12"/>
  <c r="O490" i="12"/>
  <c r="M490" i="12"/>
  <c r="I490" i="12"/>
  <c r="AM489" i="12"/>
  <c r="AK489" i="12"/>
  <c r="AG489" i="12"/>
  <c r="AE489" i="12"/>
  <c r="AA489" i="12"/>
  <c r="Y489" i="12"/>
  <c r="U489" i="12"/>
  <c r="S489" i="12"/>
  <c r="O489" i="12"/>
  <c r="M489" i="12"/>
  <c r="I489" i="12"/>
  <c r="AM488" i="12"/>
  <c r="AK488" i="12"/>
  <c r="AG488" i="12"/>
  <c r="AE488" i="12"/>
  <c r="AA488" i="12"/>
  <c r="Y488" i="12"/>
  <c r="U488" i="12"/>
  <c r="S488" i="12"/>
  <c r="O488" i="12"/>
  <c r="M488" i="12"/>
  <c r="I488" i="12"/>
  <c r="AM487" i="12"/>
  <c r="AK487" i="12"/>
  <c r="AG487" i="12"/>
  <c r="AE487" i="12"/>
  <c r="AA487" i="12"/>
  <c r="Y487" i="12"/>
  <c r="U487" i="12"/>
  <c r="S487" i="12"/>
  <c r="O487" i="12"/>
  <c r="M487" i="12"/>
  <c r="I487" i="12"/>
  <c r="AM486" i="12"/>
  <c r="AK486" i="12"/>
  <c r="AG486" i="12"/>
  <c r="AE486" i="12"/>
  <c r="AA486" i="12"/>
  <c r="Y486" i="12"/>
  <c r="U486" i="12"/>
  <c r="S486" i="12"/>
  <c r="O486" i="12"/>
  <c r="M486" i="12"/>
  <c r="I486" i="12"/>
  <c r="AM485" i="12"/>
  <c r="AK485" i="12"/>
  <c r="AG485" i="12"/>
  <c r="AE485" i="12"/>
  <c r="AA485" i="12"/>
  <c r="Y485" i="12"/>
  <c r="U485" i="12"/>
  <c r="S485" i="12"/>
  <c r="O485" i="12"/>
  <c r="M485" i="12"/>
  <c r="I485" i="12"/>
  <c r="AM484" i="12"/>
  <c r="AK484" i="12"/>
  <c r="AG484" i="12"/>
  <c r="AE484" i="12"/>
  <c r="AA484" i="12"/>
  <c r="Y484" i="12"/>
  <c r="U484" i="12"/>
  <c r="S484" i="12"/>
  <c r="O484" i="12"/>
  <c r="M484" i="12"/>
  <c r="I484" i="12"/>
  <c r="AM483" i="12"/>
  <c r="AK483" i="12"/>
  <c r="AG483" i="12"/>
  <c r="AE483" i="12"/>
  <c r="AA483" i="12"/>
  <c r="Y483" i="12"/>
  <c r="U483" i="12"/>
  <c r="S483" i="12"/>
  <c r="O483" i="12"/>
  <c r="M483" i="12"/>
  <c r="I483" i="12"/>
  <c r="AM482" i="12"/>
  <c r="AK482" i="12"/>
  <c r="AG482" i="12"/>
  <c r="AE482" i="12"/>
  <c r="AA482" i="12"/>
  <c r="Y482" i="12"/>
  <c r="U482" i="12"/>
  <c r="S482" i="12"/>
  <c r="O482" i="12"/>
  <c r="M482" i="12"/>
  <c r="I482" i="12"/>
  <c r="AM481" i="12"/>
  <c r="AK481" i="12"/>
  <c r="AG481" i="12"/>
  <c r="AE481" i="12"/>
  <c r="AA481" i="12"/>
  <c r="Y481" i="12"/>
  <c r="U481" i="12"/>
  <c r="S481" i="12"/>
  <c r="O481" i="12"/>
  <c r="M481" i="12"/>
  <c r="I481" i="12"/>
  <c r="AM480" i="12"/>
  <c r="AK480" i="12"/>
  <c r="AG480" i="12"/>
  <c r="AE480" i="12"/>
  <c r="AA480" i="12"/>
  <c r="Y480" i="12"/>
  <c r="U480" i="12"/>
  <c r="S480" i="12"/>
  <c r="O480" i="12"/>
  <c r="M480" i="12"/>
  <c r="I480" i="12"/>
  <c r="AM479" i="12"/>
  <c r="AK479" i="12"/>
  <c r="AG479" i="12"/>
  <c r="AE479" i="12"/>
  <c r="AA479" i="12"/>
  <c r="Y479" i="12"/>
  <c r="U479" i="12"/>
  <c r="S479" i="12"/>
  <c r="O479" i="12"/>
  <c r="M479" i="12"/>
  <c r="I479" i="12"/>
  <c r="AM478" i="12"/>
  <c r="AK478" i="12"/>
  <c r="AG478" i="12"/>
  <c r="AE478" i="12"/>
  <c r="AA478" i="12"/>
  <c r="Y478" i="12"/>
  <c r="U478" i="12"/>
  <c r="S478" i="12"/>
  <c r="O478" i="12"/>
  <c r="M478" i="12"/>
  <c r="I478" i="12"/>
  <c r="AM477" i="12"/>
  <c r="AK477" i="12"/>
  <c r="AG477" i="12"/>
  <c r="AE477" i="12"/>
  <c r="AA477" i="12"/>
  <c r="Y477" i="12"/>
  <c r="U477" i="12"/>
  <c r="S477" i="12"/>
  <c r="O477" i="12"/>
  <c r="M477" i="12"/>
  <c r="I477" i="12"/>
  <c r="AM476" i="12"/>
  <c r="AK476" i="12"/>
  <c r="AG476" i="12"/>
  <c r="AE476" i="12"/>
  <c r="AA476" i="12"/>
  <c r="Y476" i="12"/>
  <c r="U476" i="12"/>
  <c r="S476" i="12"/>
  <c r="O476" i="12"/>
  <c r="M476" i="12"/>
  <c r="I476" i="12"/>
  <c r="AM475" i="12"/>
  <c r="AK475" i="12"/>
  <c r="AG475" i="12"/>
  <c r="AE475" i="12"/>
  <c r="AA475" i="12"/>
  <c r="Y475" i="12"/>
  <c r="U475" i="12"/>
  <c r="S475" i="12"/>
  <c r="O475" i="12"/>
  <c r="M475" i="12"/>
  <c r="I475" i="12"/>
  <c r="AM474" i="12"/>
  <c r="AK474" i="12"/>
  <c r="AG474" i="12"/>
  <c r="AE474" i="12"/>
  <c r="AA474" i="12"/>
  <c r="Y474" i="12"/>
  <c r="U474" i="12"/>
  <c r="S474" i="12"/>
  <c r="O474" i="12"/>
  <c r="M474" i="12"/>
  <c r="I474" i="12"/>
  <c r="AM473" i="12"/>
  <c r="AK473" i="12"/>
  <c r="AG473" i="12"/>
  <c r="AE473" i="12"/>
  <c r="AA473" i="12"/>
  <c r="Y473" i="12"/>
  <c r="U473" i="12"/>
  <c r="S473" i="12"/>
  <c r="O473" i="12"/>
  <c r="M473" i="12"/>
  <c r="I473" i="12"/>
  <c r="AM472" i="12"/>
  <c r="AK472" i="12"/>
  <c r="AG472" i="12"/>
  <c r="AE472" i="12"/>
  <c r="AA472" i="12"/>
  <c r="Y472" i="12"/>
  <c r="U472" i="12"/>
  <c r="S472" i="12"/>
  <c r="O472" i="12"/>
  <c r="M472" i="12"/>
  <c r="I472" i="12"/>
  <c r="AM471" i="12"/>
  <c r="AK471" i="12"/>
  <c r="AG471" i="12"/>
  <c r="AE471" i="12"/>
  <c r="AA471" i="12"/>
  <c r="Y471" i="12"/>
  <c r="U471" i="12"/>
  <c r="S471" i="12"/>
  <c r="O471" i="12"/>
  <c r="M471" i="12"/>
  <c r="I471" i="12"/>
  <c r="AM470" i="12"/>
  <c r="AK470" i="12"/>
  <c r="AG470" i="12"/>
  <c r="AE470" i="12"/>
  <c r="AA470" i="12"/>
  <c r="Y470" i="12"/>
  <c r="U470" i="12"/>
  <c r="S470" i="12"/>
  <c r="O470" i="12"/>
  <c r="M470" i="12"/>
  <c r="I470" i="12"/>
  <c r="AM469" i="12"/>
  <c r="AK469" i="12"/>
  <c r="AG469" i="12"/>
  <c r="AE469" i="12"/>
  <c r="AA469" i="12"/>
  <c r="Y469" i="12"/>
  <c r="U469" i="12"/>
  <c r="S469" i="12"/>
  <c r="O469" i="12"/>
  <c r="M469" i="12"/>
  <c r="I469" i="12"/>
  <c r="AM468" i="12"/>
  <c r="AK468" i="12"/>
  <c r="AG468" i="12"/>
  <c r="AE468" i="12"/>
  <c r="AA468" i="12"/>
  <c r="Y468" i="12"/>
  <c r="U468" i="12"/>
  <c r="S468" i="12"/>
  <c r="O468" i="12"/>
  <c r="M468" i="12"/>
  <c r="I468" i="12"/>
  <c r="AM467" i="12"/>
  <c r="AK467" i="12"/>
  <c r="AG467" i="12"/>
  <c r="AE467" i="12"/>
  <c r="AA467" i="12"/>
  <c r="Y467" i="12"/>
  <c r="U467" i="12"/>
  <c r="S467" i="12"/>
  <c r="O467" i="12"/>
  <c r="M467" i="12"/>
  <c r="I467" i="12"/>
  <c r="AM466" i="12"/>
  <c r="AK466" i="12"/>
  <c r="AG466" i="12"/>
  <c r="AE466" i="12"/>
  <c r="AA466" i="12"/>
  <c r="Y466" i="12"/>
  <c r="U466" i="12"/>
  <c r="S466" i="12"/>
  <c r="O466" i="12"/>
  <c r="M466" i="12"/>
  <c r="I466" i="12"/>
  <c r="AM465" i="12"/>
  <c r="AK465" i="12"/>
  <c r="AG465" i="12"/>
  <c r="AE465" i="12"/>
  <c r="AA465" i="12"/>
  <c r="Y465" i="12"/>
  <c r="U465" i="12"/>
  <c r="S465" i="12"/>
  <c r="O465" i="12"/>
  <c r="M465" i="12"/>
  <c r="I465" i="12"/>
  <c r="AM464" i="12"/>
  <c r="AK464" i="12"/>
  <c r="AG464" i="12"/>
  <c r="AE464" i="12"/>
  <c r="AA464" i="12"/>
  <c r="Y464" i="12"/>
  <c r="U464" i="12"/>
  <c r="S464" i="12"/>
  <c r="O464" i="12"/>
  <c r="M464" i="12"/>
  <c r="I464" i="12"/>
  <c r="AM463" i="12"/>
  <c r="AK463" i="12"/>
  <c r="AG463" i="12"/>
  <c r="AE463" i="12"/>
  <c r="AA463" i="12"/>
  <c r="Y463" i="12"/>
  <c r="U463" i="12"/>
  <c r="S463" i="12"/>
  <c r="O463" i="12"/>
  <c r="M463" i="12"/>
  <c r="I463" i="12"/>
  <c r="AM462" i="12"/>
  <c r="AK462" i="12"/>
  <c r="AG462" i="12"/>
  <c r="AE462" i="12"/>
  <c r="AA462" i="12"/>
  <c r="Y462" i="12"/>
  <c r="U462" i="12"/>
  <c r="S462" i="12"/>
  <c r="O462" i="12"/>
  <c r="M462" i="12"/>
  <c r="I462" i="12"/>
  <c r="AM461" i="12"/>
  <c r="AK461" i="12"/>
  <c r="AG461" i="12"/>
  <c r="AE461" i="12"/>
  <c r="AA461" i="12"/>
  <c r="Y461" i="12"/>
  <c r="U461" i="12"/>
  <c r="S461" i="12"/>
  <c r="O461" i="12"/>
  <c r="M461" i="12"/>
  <c r="I461" i="12"/>
  <c r="AM460" i="12"/>
  <c r="AK460" i="12"/>
  <c r="AG460" i="12"/>
  <c r="AE460" i="12"/>
  <c r="AA460" i="12"/>
  <c r="Y460" i="12"/>
  <c r="U460" i="12"/>
  <c r="S460" i="12"/>
  <c r="O460" i="12"/>
  <c r="M460" i="12"/>
  <c r="I460" i="12"/>
  <c r="AM458" i="12"/>
  <c r="AK458" i="12"/>
  <c r="AG458" i="12"/>
  <c r="AE458" i="12"/>
  <c r="AA458" i="12"/>
  <c r="Y458" i="12"/>
  <c r="U458" i="12"/>
  <c r="S458" i="12"/>
  <c r="O458" i="12"/>
  <c r="M458" i="12"/>
  <c r="I458" i="12"/>
  <c r="AM457" i="12"/>
  <c r="AK457" i="12"/>
  <c r="AG457" i="12"/>
  <c r="AE457" i="12"/>
  <c r="AA457" i="12"/>
  <c r="Y457" i="12"/>
  <c r="U457" i="12"/>
  <c r="S457" i="12"/>
  <c r="O457" i="12"/>
  <c r="M457" i="12"/>
  <c r="I457" i="12"/>
  <c r="AM456" i="12"/>
  <c r="AK456" i="12"/>
  <c r="AG456" i="12"/>
  <c r="AE456" i="12"/>
  <c r="AA456" i="12"/>
  <c r="Y456" i="12"/>
  <c r="U456" i="12"/>
  <c r="S456" i="12"/>
  <c r="O456" i="12"/>
  <c r="M456" i="12"/>
  <c r="I456" i="12"/>
  <c r="AM455" i="12"/>
  <c r="AK455" i="12"/>
  <c r="AG455" i="12"/>
  <c r="AE455" i="12"/>
  <c r="AA455" i="12"/>
  <c r="Y455" i="12"/>
  <c r="U455" i="12"/>
  <c r="S455" i="12"/>
  <c r="O455" i="12"/>
  <c r="M455" i="12"/>
  <c r="I455" i="12"/>
  <c r="AM454" i="12"/>
  <c r="AK454" i="12"/>
  <c r="AG454" i="12"/>
  <c r="AE454" i="12"/>
  <c r="AA454" i="12"/>
  <c r="Y454" i="12"/>
  <c r="U454" i="12"/>
  <c r="S454" i="12"/>
  <c r="O454" i="12"/>
  <c r="M454" i="12"/>
  <c r="I454" i="12"/>
  <c r="AM453" i="12"/>
  <c r="AK453" i="12"/>
  <c r="AG453" i="12"/>
  <c r="AE453" i="12"/>
  <c r="AA453" i="12"/>
  <c r="Y453" i="12"/>
  <c r="U453" i="12"/>
  <c r="S453" i="12"/>
  <c r="O453" i="12"/>
  <c r="M453" i="12"/>
  <c r="I453" i="12"/>
  <c r="AM452" i="12"/>
  <c r="AK452" i="12"/>
  <c r="AG452" i="12"/>
  <c r="AE452" i="12"/>
  <c r="AA452" i="12"/>
  <c r="Y452" i="12"/>
  <c r="U452" i="12"/>
  <c r="S452" i="12"/>
  <c r="O452" i="12"/>
  <c r="M452" i="12"/>
  <c r="I452" i="12"/>
  <c r="AM451" i="12"/>
  <c r="AK451" i="12"/>
  <c r="AG451" i="12"/>
  <c r="AE451" i="12"/>
  <c r="AA451" i="12"/>
  <c r="Y451" i="12"/>
  <c r="U451" i="12"/>
  <c r="S451" i="12"/>
  <c r="O451" i="12"/>
  <c r="M451" i="12"/>
  <c r="I451" i="12"/>
  <c r="AM450" i="12"/>
  <c r="AK450" i="12"/>
  <c r="AG450" i="12"/>
  <c r="AE450" i="12"/>
  <c r="AA450" i="12"/>
  <c r="Y450" i="12"/>
  <c r="U450" i="12"/>
  <c r="S450" i="12"/>
  <c r="O450" i="12"/>
  <c r="M450" i="12"/>
  <c r="I450" i="12"/>
  <c r="AM449" i="12"/>
  <c r="AK449" i="12"/>
  <c r="AG449" i="12"/>
  <c r="AE449" i="12"/>
  <c r="AA449" i="12"/>
  <c r="Y449" i="12"/>
  <c r="U449" i="12"/>
  <c r="S449" i="12"/>
  <c r="O449" i="12"/>
  <c r="M449" i="12"/>
  <c r="I449" i="12"/>
  <c r="AM448" i="12"/>
  <c r="AK448" i="12"/>
  <c r="AG448" i="12"/>
  <c r="AE448" i="12"/>
  <c r="AA448" i="12"/>
  <c r="Y448" i="12"/>
  <c r="U448" i="12"/>
  <c r="S448" i="12"/>
  <c r="O448" i="12"/>
  <c r="M448" i="12"/>
  <c r="I448" i="12"/>
  <c r="AM447" i="12"/>
  <c r="AK447" i="12"/>
  <c r="AG447" i="12"/>
  <c r="AE447" i="12"/>
  <c r="AA447" i="12"/>
  <c r="Y447" i="12"/>
  <c r="U447" i="12"/>
  <c r="S447" i="12"/>
  <c r="O447" i="12"/>
  <c r="M447" i="12"/>
  <c r="I447" i="12"/>
  <c r="AM446" i="12"/>
  <c r="AK446" i="12"/>
  <c r="AG446" i="12"/>
  <c r="AE446" i="12"/>
  <c r="AA446" i="12"/>
  <c r="Y446" i="12"/>
  <c r="U446" i="12"/>
  <c r="S446" i="12"/>
  <c r="O446" i="12"/>
  <c r="M446" i="12"/>
  <c r="I446" i="12"/>
  <c r="AM445" i="12"/>
  <c r="AK445" i="12"/>
  <c r="AG445" i="12"/>
  <c r="AE445" i="12"/>
  <c r="AA445" i="12"/>
  <c r="Y445" i="12"/>
  <c r="U445" i="12"/>
  <c r="S445" i="12"/>
  <c r="O445" i="12"/>
  <c r="M445" i="12"/>
  <c r="I445" i="12"/>
  <c r="AM444" i="12"/>
  <c r="AK444" i="12"/>
  <c r="AG444" i="12"/>
  <c r="AE444" i="12"/>
  <c r="AA444" i="12"/>
  <c r="Y444" i="12"/>
  <c r="U444" i="12"/>
  <c r="S444" i="12"/>
  <c r="O444" i="12"/>
  <c r="M444" i="12"/>
  <c r="I444" i="12"/>
  <c r="AM443" i="12"/>
  <c r="AK443" i="12"/>
  <c r="AG443" i="12"/>
  <c r="AE443" i="12"/>
  <c r="AA443" i="12"/>
  <c r="Y443" i="12"/>
  <c r="U443" i="12"/>
  <c r="S443" i="12"/>
  <c r="O443" i="12"/>
  <c r="M443" i="12"/>
  <c r="I443" i="12"/>
  <c r="AM442" i="12"/>
  <c r="AK442" i="12"/>
  <c r="AG442" i="12"/>
  <c r="AE442" i="12"/>
  <c r="AA442" i="12"/>
  <c r="Y442" i="12"/>
  <c r="U442" i="12"/>
  <c r="S442" i="12"/>
  <c r="O442" i="12"/>
  <c r="M442" i="12"/>
  <c r="I442" i="12"/>
  <c r="AM441" i="12"/>
  <c r="AK441" i="12"/>
  <c r="AG441" i="12"/>
  <c r="AE441" i="12"/>
  <c r="AA441" i="12"/>
  <c r="Y441" i="12"/>
  <c r="U441" i="12"/>
  <c r="S441" i="12"/>
  <c r="O441" i="12"/>
  <c r="M441" i="12"/>
  <c r="I441" i="12"/>
  <c r="AM440" i="12"/>
  <c r="AK440" i="12"/>
  <c r="AG440" i="12"/>
  <c r="AE440" i="12"/>
  <c r="AA440" i="12"/>
  <c r="Y440" i="12"/>
  <c r="U440" i="12"/>
  <c r="S440" i="12"/>
  <c r="O440" i="12"/>
  <c r="M440" i="12"/>
  <c r="I440" i="12"/>
  <c r="AM438" i="12"/>
  <c r="AK438" i="12"/>
  <c r="AG438" i="12"/>
  <c r="AE438" i="12"/>
  <c r="AA438" i="12"/>
  <c r="Y438" i="12"/>
  <c r="U438" i="12"/>
  <c r="S438" i="12"/>
  <c r="O438" i="12"/>
  <c r="M438" i="12"/>
  <c r="I438" i="12"/>
  <c r="AM437" i="12"/>
  <c r="AK437" i="12"/>
  <c r="AG437" i="12"/>
  <c r="AE437" i="12"/>
  <c r="AA437" i="12"/>
  <c r="Y437" i="12"/>
  <c r="U437" i="12"/>
  <c r="S437" i="12"/>
  <c r="O437" i="12"/>
  <c r="M437" i="12"/>
  <c r="I437" i="12"/>
  <c r="AM436" i="12"/>
  <c r="AK436" i="12"/>
  <c r="AG436" i="12"/>
  <c r="AE436" i="12"/>
  <c r="AA436" i="12"/>
  <c r="Y436" i="12"/>
  <c r="U436" i="12"/>
  <c r="S436" i="12"/>
  <c r="O436" i="12"/>
  <c r="M436" i="12"/>
  <c r="I436" i="12"/>
  <c r="AM435" i="12"/>
  <c r="AK435" i="12"/>
  <c r="AG435" i="12"/>
  <c r="AE435" i="12"/>
  <c r="AA435" i="12"/>
  <c r="Y435" i="12"/>
  <c r="U435" i="12"/>
  <c r="S435" i="12"/>
  <c r="O435" i="12"/>
  <c r="M435" i="12"/>
  <c r="I435" i="12"/>
  <c r="AM434" i="12"/>
  <c r="AK434" i="12"/>
  <c r="AG434" i="12"/>
  <c r="AE434" i="12"/>
  <c r="AA434" i="12"/>
  <c r="Y434" i="12"/>
  <c r="U434" i="12"/>
  <c r="S434" i="12"/>
  <c r="O434" i="12"/>
  <c r="M434" i="12"/>
  <c r="I434" i="12"/>
  <c r="AM433" i="12"/>
  <c r="AK433" i="12"/>
  <c r="AG433" i="12"/>
  <c r="AE433" i="12"/>
  <c r="AA433" i="12"/>
  <c r="Y433" i="12"/>
  <c r="U433" i="12"/>
  <c r="S433" i="12"/>
  <c r="O433" i="12"/>
  <c r="M433" i="12"/>
  <c r="I433" i="12"/>
  <c r="AM432" i="12"/>
  <c r="AK432" i="12"/>
  <c r="AG432" i="12"/>
  <c r="AE432" i="12"/>
  <c r="AA432" i="12"/>
  <c r="Y432" i="12"/>
  <c r="U432" i="12"/>
  <c r="S432" i="12"/>
  <c r="O432" i="12"/>
  <c r="M432" i="12"/>
  <c r="I432" i="12"/>
  <c r="AM431" i="12"/>
  <c r="AK431" i="12"/>
  <c r="AG431" i="12"/>
  <c r="AE431" i="12"/>
  <c r="AA431" i="12"/>
  <c r="Y431" i="12"/>
  <c r="U431" i="12"/>
  <c r="S431" i="12"/>
  <c r="O431" i="12"/>
  <c r="M431" i="12"/>
  <c r="I431" i="12"/>
  <c r="AM430" i="12"/>
  <c r="AK430" i="12"/>
  <c r="AG430" i="12"/>
  <c r="AE430" i="12"/>
  <c r="AA430" i="12"/>
  <c r="Y430" i="12"/>
  <c r="U430" i="12"/>
  <c r="S430" i="12"/>
  <c r="O430" i="12"/>
  <c r="M430" i="12"/>
  <c r="I430" i="12"/>
  <c r="AM429" i="12"/>
  <c r="AK429" i="12"/>
  <c r="AG429" i="12"/>
  <c r="AE429" i="12"/>
  <c r="AA429" i="12"/>
  <c r="Y429" i="12"/>
  <c r="U429" i="12"/>
  <c r="S429" i="12"/>
  <c r="O429" i="12"/>
  <c r="M429" i="12"/>
  <c r="I429" i="12"/>
  <c r="AM428" i="12"/>
  <c r="AK428" i="12"/>
  <c r="AG428" i="12"/>
  <c r="AE428" i="12"/>
  <c r="AA428" i="12"/>
  <c r="Y428" i="12"/>
  <c r="U428" i="12"/>
  <c r="S428" i="12"/>
  <c r="O428" i="12"/>
  <c r="M428" i="12"/>
  <c r="I428" i="12"/>
  <c r="AM427" i="12"/>
  <c r="AK427" i="12"/>
  <c r="AG427" i="12"/>
  <c r="AE427" i="12"/>
  <c r="AA427" i="12"/>
  <c r="Y427" i="12"/>
  <c r="U427" i="12"/>
  <c r="S427" i="12"/>
  <c r="O427" i="12"/>
  <c r="M427" i="12"/>
  <c r="I427" i="12"/>
  <c r="AM425" i="12"/>
  <c r="AK425" i="12"/>
  <c r="AG425" i="12"/>
  <c r="AE425" i="12"/>
  <c r="AA425" i="12"/>
  <c r="Y425" i="12"/>
  <c r="U425" i="12"/>
  <c r="S425" i="12"/>
  <c r="O425" i="12"/>
  <c r="M425" i="12"/>
  <c r="I425" i="12"/>
  <c r="AM424" i="12"/>
  <c r="AK424" i="12"/>
  <c r="AG424" i="12"/>
  <c r="AE424" i="12"/>
  <c r="AA424" i="12"/>
  <c r="Y424" i="12"/>
  <c r="U424" i="12"/>
  <c r="S424" i="12"/>
  <c r="O424" i="12"/>
  <c r="M424" i="12"/>
  <c r="I424" i="12"/>
  <c r="AM423" i="12"/>
  <c r="AK423" i="12"/>
  <c r="AG423" i="12"/>
  <c r="AE423" i="12"/>
  <c r="AA423" i="12"/>
  <c r="Y423" i="12"/>
  <c r="U423" i="12"/>
  <c r="S423" i="12"/>
  <c r="O423" i="12"/>
  <c r="M423" i="12"/>
  <c r="I423" i="12"/>
  <c r="AM422" i="12"/>
  <c r="AK422" i="12"/>
  <c r="AG422" i="12"/>
  <c r="AE422" i="12"/>
  <c r="AA422" i="12"/>
  <c r="Y422" i="12"/>
  <c r="U422" i="12"/>
  <c r="S422" i="12"/>
  <c r="O422" i="12"/>
  <c r="M422" i="12"/>
  <c r="I422" i="12"/>
  <c r="AM421" i="12"/>
  <c r="AK421" i="12"/>
  <c r="AG421" i="12"/>
  <c r="AE421" i="12"/>
  <c r="AA421" i="12"/>
  <c r="Y421" i="12"/>
  <c r="U421" i="12"/>
  <c r="S421" i="12"/>
  <c r="O421" i="12"/>
  <c r="M421" i="12"/>
  <c r="I421" i="12"/>
  <c r="AM420" i="12"/>
  <c r="AK420" i="12"/>
  <c r="AG420" i="12"/>
  <c r="AE420" i="12"/>
  <c r="AA420" i="12"/>
  <c r="Y420" i="12"/>
  <c r="U420" i="12"/>
  <c r="S420" i="12"/>
  <c r="O420" i="12"/>
  <c r="M420" i="12"/>
  <c r="I420" i="12"/>
  <c r="AM419" i="12"/>
  <c r="AK419" i="12"/>
  <c r="AG419" i="12"/>
  <c r="AE419" i="12"/>
  <c r="AA419" i="12"/>
  <c r="Y419" i="12"/>
  <c r="U419" i="12"/>
  <c r="S419" i="12"/>
  <c r="O419" i="12"/>
  <c r="M419" i="12"/>
  <c r="I419" i="12"/>
  <c r="AM418" i="12"/>
  <c r="AK418" i="12"/>
  <c r="AG418" i="12"/>
  <c r="AE418" i="12"/>
  <c r="AA418" i="12"/>
  <c r="Y418" i="12"/>
  <c r="U418" i="12"/>
  <c r="S418" i="12"/>
  <c r="O418" i="12"/>
  <c r="M418" i="12"/>
  <c r="I418" i="12"/>
  <c r="AM417" i="12"/>
  <c r="AK417" i="12"/>
  <c r="AG417" i="12"/>
  <c r="AE417" i="12"/>
  <c r="AA417" i="12"/>
  <c r="Y417" i="12"/>
  <c r="U417" i="12"/>
  <c r="S417" i="12"/>
  <c r="O417" i="12"/>
  <c r="M417" i="12"/>
  <c r="I417" i="12"/>
  <c r="AM416" i="12"/>
  <c r="AK416" i="12"/>
  <c r="AG416" i="12"/>
  <c r="AE416" i="12"/>
  <c r="AA416" i="12"/>
  <c r="Y416" i="12"/>
  <c r="U416" i="12"/>
  <c r="S416" i="12"/>
  <c r="O416" i="12"/>
  <c r="M416" i="12"/>
  <c r="I416" i="12"/>
  <c r="AM415" i="12"/>
  <c r="AK415" i="12"/>
  <c r="AG415" i="12"/>
  <c r="AE415" i="12"/>
  <c r="AA415" i="12"/>
  <c r="Y415" i="12"/>
  <c r="U415" i="12"/>
  <c r="S415" i="12"/>
  <c r="O415" i="12"/>
  <c r="M415" i="12"/>
  <c r="I415" i="12"/>
  <c r="AM414" i="12"/>
  <c r="AK414" i="12"/>
  <c r="AG414" i="12"/>
  <c r="AE414" i="12"/>
  <c r="AA414" i="12"/>
  <c r="Y414" i="12"/>
  <c r="U414" i="12"/>
  <c r="S414" i="12"/>
  <c r="O414" i="12"/>
  <c r="M414" i="12"/>
  <c r="I414" i="12"/>
  <c r="AM412" i="12"/>
  <c r="AK412" i="12"/>
  <c r="AG412" i="12"/>
  <c r="AE412" i="12"/>
  <c r="AA412" i="12"/>
  <c r="Y412" i="12"/>
  <c r="U412" i="12"/>
  <c r="S412" i="12"/>
  <c r="O412" i="12"/>
  <c r="M412" i="12"/>
  <c r="I412" i="12"/>
  <c r="AM411" i="12"/>
  <c r="AK411" i="12"/>
  <c r="AG411" i="12"/>
  <c r="AE411" i="12"/>
  <c r="AA411" i="12"/>
  <c r="Y411" i="12"/>
  <c r="U411" i="12"/>
  <c r="S411" i="12"/>
  <c r="O411" i="12"/>
  <c r="M411" i="12"/>
  <c r="I411" i="12"/>
  <c r="AM410" i="12"/>
  <c r="AK410" i="12"/>
  <c r="AG410" i="12"/>
  <c r="AE410" i="12"/>
  <c r="AA410" i="12"/>
  <c r="Y410" i="12"/>
  <c r="U410" i="12"/>
  <c r="S410" i="12"/>
  <c r="O410" i="12"/>
  <c r="M410" i="12"/>
  <c r="I410" i="12"/>
  <c r="AM409" i="12"/>
  <c r="AK409" i="12"/>
  <c r="AG409" i="12"/>
  <c r="AE409" i="12"/>
  <c r="AA409" i="12"/>
  <c r="Y409" i="12"/>
  <c r="U409" i="12"/>
  <c r="S409" i="12"/>
  <c r="O409" i="12"/>
  <c r="M409" i="12"/>
  <c r="I409" i="12"/>
  <c r="AM408" i="12"/>
  <c r="AK408" i="12"/>
  <c r="AG408" i="12"/>
  <c r="AE408" i="12"/>
  <c r="AA408" i="12"/>
  <c r="Y408" i="12"/>
  <c r="U408" i="12"/>
  <c r="S408" i="12"/>
  <c r="O408" i="12"/>
  <c r="M408" i="12"/>
  <c r="I408" i="12"/>
  <c r="AM407" i="12"/>
  <c r="AK407" i="12"/>
  <c r="AG407" i="12"/>
  <c r="AE407" i="12"/>
  <c r="AA407" i="12"/>
  <c r="Y407" i="12"/>
  <c r="U407" i="12"/>
  <c r="S407" i="12"/>
  <c r="O407" i="12"/>
  <c r="M407" i="12"/>
  <c r="I407" i="12"/>
  <c r="AM406" i="12"/>
  <c r="AK406" i="12"/>
  <c r="AG406" i="12"/>
  <c r="AE406" i="12"/>
  <c r="AA406" i="12"/>
  <c r="Y406" i="12"/>
  <c r="U406" i="12"/>
  <c r="S406" i="12"/>
  <c r="O406" i="12"/>
  <c r="M406" i="12"/>
  <c r="I406" i="12"/>
  <c r="AM405" i="12"/>
  <c r="AK405" i="12"/>
  <c r="AG405" i="12"/>
  <c r="AE405" i="12"/>
  <c r="AA405" i="12"/>
  <c r="Y405" i="12"/>
  <c r="U405" i="12"/>
  <c r="S405" i="12"/>
  <c r="O405" i="12"/>
  <c r="M405" i="12"/>
  <c r="I405" i="12"/>
  <c r="AM404" i="12"/>
  <c r="AK404" i="12"/>
  <c r="AG404" i="12"/>
  <c r="AE404" i="12"/>
  <c r="AA404" i="12"/>
  <c r="Y404" i="12"/>
  <c r="U404" i="12"/>
  <c r="S404" i="12"/>
  <c r="O404" i="12"/>
  <c r="M404" i="12"/>
  <c r="I404" i="12"/>
  <c r="AM403" i="12"/>
  <c r="AK403" i="12"/>
  <c r="AG403" i="12"/>
  <c r="AE403" i="12"/>
  <c r="AA403" i="12"/>
  <c r="Y403" i="12"/>
  <c r="U403" i="12"/>
  <c r="S403" i="12"/>
  <c r="O403" i="12"/>
  <c r="M403" i="12"/>
  <c r="I403" i="12"/>
  <c r="AM402" i="12"/>
  <c r="AK402" i="12"/>
  <c r="AG402" i="12"/>
  <c r="AE402" i="12"/>
  <c r="AA402" i="12"/>
  <c r="Y402" i="12"/>
  <c r="U402" i="12"/>
  <c r="S402" i="12"/>
  <c r="O402" i="12"/>
  <c r="M402" i="12"/>
  <c r="I402" i="12"/>
  <c r="AM401" i="12"/>
  <c r="AK401" i="12"/>
  <c r="AG401" i="12"/>
  <c r="AE401" i="12"/>
  <c r="AA401" i="12"/>
  <c r="Y401" i="12"/>
  <c r="U401" i="12"/>
  <c r="S401" i="12"/>
  <c r="O401" i="12"/>
  <c r="M401" i="12"/>
  <c r="I401" i="12"/>
  <c r="AM400" i="12"/>
  <c r="AK400" i="12"/>
  <c r="AG400" i="12"/>
  <c r="AE400" i="12"/>
  <c r="AA400" i="12"/>
  <c r="Y400" i="12"/>
  <c r="U400" i="12"/>
  <c r="S400" i="12"/>
  <c r="O400" i="12"/>
  <c r="M400" i="12"/>
  <c r="I400" i="12"/>
  <c r="AM399" i="12"/>
  <c r="AK399" i="12"/>
  <c r="AG399" i="12"/>
  <c r="AE399" i="12"/>
  <c r="AA399" i="12"/>
  <c r="Y399" i="12"/>
  <c r="U399" i="12"/>
  <c r="S399" i="12"/>
  <c r="O399" i="12"/>
  <c r="M399" i="12"/>
  <c r="I399" i="12"/>
  <c r="AM398" i="12"/>
  <c r="AK398" i="12"/>
  <c r="AG398" i="12"/>
  <c r="AE398" i="12"/>
  <c r="AA398" i="12"/>
  <c r="Y398" i="12"/>
  <c r="U398" i="12"/>
  <c r="S398" i="12"/>
  <c r="O398" i="12"/>
  <c r="M398" i="12"/>
  <c r="I398" i="12"/>
  <c r="AM397" i="12"/>
  <c r="AK397" i="12"/>
  <c r="AG397" i="12"/>
  <c r="AE397" i="12"/>
  <c r="AA397" i="12"/>
  <c r="Y397" i="12"/>
  <c r="U397" i="12"/>
  <c r="S397" i="12"/>
  <c r="O397" i="12"/>
  <c r="M397" i="12"/>
  <c r="I397" i="12"/>
  <c r="AM396" i="12"/>
  <c r="AK396" i="12"/>
  <c r="AG396" i="12"/>
  <c r="AE396" i="12"/>
  <c r="AA396" i="12"/>
  <c r="Y396" i="12"/>
  <c r="U396" i="12"/>
  <c r="S396" i="12"/>
  <c r="O396" i="12"/>
  <c r="M396" i="12"/>
  <c r="I396" i="12"/>
  <c r="AM395" i="12"/>
  <c r="AK395" i="12"/>
  <c r="AG395" i="12"/>
  <c r="AE395" i="12"/>
  <c r="AA395" i="12"/>
  <c r="Y395" i="12"/>
  <c r="U395" i="12"/>
  <c r="S395" i="12"/>
  <c r="O395" i="12"/>
  <c r="M395" i="12"/>
  <c r="I395" i="12"/>
  <c r="AM394" i="12"/>
  <c r="AK394" i="12"/>
  <c r="AG394" i="12"/>
  <c r="AE394" i="12"/>
  <c r="AA394" i="12"/>
  <c r="Y394" i="12"/>
  <c r="U394" i="12"/>
  <c r="S394" i="12"/>
  <c r="O394" i="12"/>
  <c r="M394" i="12"/>
  <c r="I394" i="12"/>
  <c r="AM393" i="12"/>
  <c r="AK393" i="12"/>
  <c r="AG393" i="12"/>
  <c r="AE393" i="12"/>
  <c r="AA393" i="12"/>
  <c r="Y393" i="12"/>
  <c r="U393" i="12"/>
  <c r="S393" i="12"/>
  <c r="O393" i="12"/>
  <c r="M393" i="12"/>
  <c r="I393" i="12"/>
  <c r="AM392" i="12"/>
  <c r="AK392" i="12"/>
  <c r="AG392" i="12"/>
  <c r="AE392" i="12"/>
  <c r="AA392" i="12"/>
  <c r="Y392" i="12"/>
  <c r="U392" i="12"/>
  <c r="S392" i="12"/>
  <c r="O392" i="12"/>
  <c r="M392" i="12"/>
  <c r="I392" i="12"/>
  <c r="AM391" i="12"/>
  <c r="AK391" i="12"/>
  <c r="AG391" i="12"/>
  <c r="AE391" i="12"/>
  <c r="AA391" i="12"/>
  <c r="Y391" i="12"/>
  <c r="U391" i="12"/>
  <c r="S391" i="12"/>
  <c r="O391" i="12"/>
  <c r="M391" i="12"/>
  <c r="I391" i="12"/>
  <c r="AM389" i="12"/>
  <c r="AK389" i="12"/>
  <c r="AG389" i="12"/>
  <c r="AE389" i="12"/>
  <c r="AA389" i="12"/>
  <c r="Y389" i="12"/>
  <c r="U389" i="12"/>
  <c r="S389" i="12"/>
  <c r="O389" i="12"/>
  <c r="M389" i="12"/>
  <c r="I389" i="12"/>
  <c r="AM388" i="12"/>
  <c r="AK388" i="12"/>
  <c r="AG388" i="12"/>
  <c r="AE388" i="12"/>
  <c r="AA388" i="12"/>
  <c r="Y388" i="12"/>
  <c r="U388" i="12"/>
  <c r="S388" i="12"/>
  <c r="O388" i="12"/>
  <c r="M388" i="12"/>
  <c r="I388" i="12"/>
  <c r="AM387" i="12"/>
  <c r="AK387" i="12"/>
  <c r="AG387" i="12"/>
  <c r="AE387" i="12"/>
  <c r="AA387" i="12"/>
  <c r="Y387" i="12"/>
  <c r="U387" i="12"/>
  <c r="S387" i="12"/>
  <c r="O387" i="12"/>
  <c r="M387" i="12"/>
  <c r="I387" i="12"/>
  <c r="AM386" i="12"/>
  <c r="AK386" i="12"/>
  <c r="AG386" i="12"/>
  <c r="AE386" i="12"/>
  <c r="AA386" i="12"/>
  <c r="Y386" i="12"/>
  <c r="U386" i="12"/>
  <c r="S386" i="12"/>
  <c r="O386" i="12"/>
  <c r="M386" i="12"/>
  <c r="I386" i="12"/>
  <c r="AM385" i="12"/>
  <c r="AK385" i="12"/>
  <c r="AG385" i="12"/>
  <c r="AE385" i="12"/>
  <c r="AA385" i="12"/>
  <c r="Y385" i="12"/>
  <c r="U385" i="12"/>
  <c r="S385" i="12"/>
  <c r="O385" i="12"/>
  <c r="M385" i="12"/>
  <c r="I385" i="12"/>
  <c r="AM384" i="12"/>
  <c r="AK384" i="12"/>
  <c r="AG384" i="12"/>
  <c r="AE384" i="12"/>
  <c r="AA384" i="12"/>
  <c r="Y384" i="12"/>
  <c r="U384" i="12"/>
  <c r="S384" i="12"/>
  <c r="O384" i="12"/>
  <c r="M384" i="12"/>
  <c r="I384" i="12"/>
  <c r="AM383" i="12"/>
  <c r="AK383" i="12"/>
  <c r="AG383" i="12"/>
  <c r="AE383" i="12"/>
  <c r="AA383" i="12"/>
  <c r="Y383" i="12"/>
  <c r="U383" i="12"/>
  <c r="S383" i="12"/>
  <c r="O383" i="12"/>
  <c r="M383" i="12"/>
  <c r="I383" i="12"/>
  <c r="AM382" i="12"/>
  <c r="AK382" i="12"/>
  <c r="AG382" i="12"/>
  <c r="AE382" i="12"/>
  <c r="AA382" i="12"/>
  <c r="Y382" i="12"/>
  <c r="U382" i="12"/>
  <c r="S382" i="12"/>
  <c r="O382" i="12"/>
  <c r="M382" i="12"/>
  <c r="I382" i="12"/>
  <c r="AM381" i="12"/>
  <c r="AK381" i="12"/>
  <c r="AG381" i="12"/>
  <c r="AE381" i="12"/>
  <c r="AA381" i="12"/>
  <c r="Y381" i="12"/>
  <c r="U381" i="12"/>
  <c r="S381" i="12"/>
  <c r="O381" i="12"/>
  <c r="M381" i="12"/>
  <c r="I381" i="12"/>
  <c r="AM380" i="12"/>
  <c r="AK380" i="12"/>
  <c r="AG380" i="12"/>
  <c r="AE380" i="12"/>
  <c r="AA380" i="12"/>
  <c r="Y380" i="12"/>
  <c r="U380" i="12"/>
  <c r="S380" i="12"/>
  <c r="O380" i="12"/>
  <c r="M380" i="12"/>
  <c r="I380" i="12"/>
  <c r="AM379" i="12"/>
  <c r="AK379" i="12"/>
  <c r="AG379" i="12"/>
  <c r="AE379" i="12"/>
  <c r="AA379" i="12"/>
  <c r="Y379" i="12"/>
  <c r="U379" i="12"/>
  <c r="S379" i="12"/>
  <c r="O379" i="12"/>
  <c r="M379" i="12"/>
  <c r="I379" i="12"/>
  <c r="AM378" i="12"/>
  <c r="AK378" i="12"/>
  <c r="AG378" i="12"/>
  <c r="AE378" i="12"/>
  <c r="AA378" i="12"/>
  <c r="Y378" i="12"/>
  <c r="U378" i="12"/>
  <c r="S378" i="12"/>
  <c r="O378" i="12"/>
  <c r="M378" i="12"/>
  <c r="I378" i="12"/>
  <c r="AM377" i="12"/>
  <c r="AK377" i="12"/>
  <c r="AG377" i="12"/>
  <c r="AE377" i="12"/>
  <c r="AA377" i="12"/>
  <c r="Y377" i="12"/>
  <c r="U377" i="12"/>
  <c r="S377" i="12"/>
  <c r="O377" i="12"/>
  <c r="M377" i="12"/>
  <c r="I377" i="12"/>
  <c r="AM376" i="12"/>
  <c r="AK376" i="12"/>
  <c r="AG376" i="12"/>
  <c r="AE376" i="12"/>
  <c r="AA376" i="12"/>
  <c r="Y376" i="12"/>
  <c r="U376" i="12"/>
  <c r="S376" i="12"/>
  <c r="O376" i="12"/>
  <c r="M376" i="12"/>
  <c r="I376" i="12"/>
  <c r="AM375" i="12"/>
  <c r="AK375" i="12"/>
  <c r="AG375" i="12"/>
  <c r="AE375" i="12"/>
  <c r="AA375" i="12"/>
  <c r="Y375" i="12"/>
  <c r="U375" i="12"/>
  <c r="S375" i="12"/>
  <c r="O375" i="12"/>
  <c r="M375" i="12"/>
  <c r="I375" i="12"/>
  <c r="AM374" i="12"/>
  <c r="AK374" i="12"/>
  <c r="AG374" i="12"/>
  <c r="AE374" i="12"/>
  <c r="AA374" i="12"/>
  <c r="Y374" i="12"/>
  <c r="U374" i="12"/>
  <c r="S374" i="12"/>
  <c r="O374" i="12"/>
  <c r="M374" i="12"/>
  <c r="I374" i="12"/>
  <c r="AM373" i="12"/>
  <c r="AK373" i="12"/>
  <c r="AG373" i="12"/>
  <c r="AE373" i="12"/>
  <c r="AA373" i="12"/>
  <c r="Y373" i="12"/>
  <c r="U373" i="12"/>
  <c r="S373" i="12"/>
  <c r="O373" i="12"/>
  <c r="M373" i="12"/>
  <c r="I373" i="12"/>
  <c r="AM371" i="12"/>
  <c r="AK371" i="12"/>
  <c r="AG371" i="12"/>
  <c r="AE371" i="12"/>
  <c r="AA371" i="12"/>
  <c r="Y371" i="12"/>
  <c r="U371" i="12"/>
  <c r="S371" i="12"/>
  <c r="I371" i="12"/>
  <c r="AM370" i="12"/>
  <c r="AK370" i="12"/>
  <c r="AG370" i="12"/>
  <c r="AE370" i="12"/>
  <c r="AA370" i="12"/>
  <c r="Y370" i="12"/>
  <c r="U370" i="12"/>
  <c r="S370" i="12"/>
  <c r="O370" i="12"/>
  <c r="M370" i="12"/>
  <c r="I370" i="12"/>
  <c r="AM369" i="12"/>
  <c r="AK369" i="12"/>
  <c r="AG369" i="12"/>
  <c r="AE369" i="12"/>
  <c r="AA369" i="12"/>
  <c r="Y369" i="12"/>
  <c r="U369" i="12"/>
  <c r="S369" i="12"/>
  <c r="O369" i="12"/>
  <c r="M369" i="12"/>
  <c r="I369" i="12"/>
  <c r="AM368" i="12"/>
  <c r="AK368" i="12"/>
  <c r="AG368" i="12"/>
  <c r="AE368" i="12"/>
  <c r="AA368" i="12"/>
  <c r="Y368" i="12"/>
  <c r="U368" i="12"/>
  <c r="S368" i="12"/>
  <c r="O368" i="12"/>
  <c r="M368" i="12"/>
  <c r="I368" i="12"/>
  <c r="AM367" i="12"/>
  <c r="AK367" i="12"/>
  <c r="AG367" i="12"/>
  <c r="AE367" i="12"/>
  <c r="AA367" i="12"/>
  <c r="Y367" i="12"/>
  <c r="U367" i="12"/>
  <c r="S367" i="12"/>
  <c r="O367" i="12"/>
  <c r="M367" i="12"/>
  <c r="I367" i="12"/>
  <c r="AM366" i="12"/>
  <c r="AK366" i="12"/>
  <c r="AG366" i="12"/>
  <c r="AE366" i="12"/>
  <c r="AA366" i="12"/>
  <c r="Y366" i="12"/>
  <c r="U366" i="12"/>
  <c r="S366" i="12"/>
  <c r="O366" i="12"/>
  <c r="M366" i="12"/>
  <c r="I366" i="12"/>
  <c r="AM365" i="12"/>
  <c r="AK365" i="12"/>
  <c r="AG365" i="12"/>
  <c r="AE365" i="12"/>
  <c r="AA365" i="12"/>
  <c r="Y365" i="12"/>
  <c r="U365" i="12"/>
  <c r="S365" i="12"/>
  <c r="O365" i="12"/>
  <c r="M365" i="12"/>
  <c r="I365" i="12"/>
  <c r="AM364" i="12"/>
  <c r="AK364" i="12"/>
  <c r="AG364" i="12"/>
  <c r="AE364" i="12"/>
  <c r="AA364" i="12"/>
  <c r="Y364" i="12"/>
  <c r="U364" i="12"/>
  <c r="S364" i="12"/>
  <c r="O364" i="12"/>
  <c r="M364" i="12"/>
  <c r="I364" i="12"/>
  <c r="AM363" i="12"/>
  <c r="AK363" i="12"/>
  <c r="AG363" i="12"/>
  <c r="AE363" i="12"/>
  <c r="AA363" i="12"/>
  <c r="Y363" i="12"/>
  <c r="U363" i="12"/>
  <c r="S363" i="12"/>
  <c r="O363" i="12"/>
  <c r="M363" i="12"/>
  <c r="I363" i="12"/>
  <c r="AM362" i="12"/>
  <c r="AK362" i="12"/>
  <c r="AG362" i="12"/>
  <c r="AE362" i="12"/>
  <c r="AA362" i="12"/>
  <c r="Y362" i="12"/>
  <c r="U362" i="12"/>
  <c r="S362" i="12"/>
  <c r="O362" i="12"/>
  <c r="M362" i="12"/>
  <c r="I362" i="12"/>
  <c r="AM361" i="12"/>
  <c r="AK361" i="12"/>
  <c r="AG361" i="12"/>
  <c r="AE361" i="12"/>
  <c r="AA361" i="12"/>
  <c r="Y361" i="12"/>
  <c r="U361" i="12"/>
  <c r="S361" i="12"/>
  <c r="O361" i="12"/>
  <c r="M361" i="12"/>
  <c r="I361" i="12"/>
  <c r="AM360" i="12"/>
  <c r="AK360" i="12"/>
  <c r="AG360" i="12"/>
  <c r="AE360" i="12"/>
  <c r="AA360" i="12"/>
  <c r="Y360" i="12"/>
  <c r="U360" i="12"/>
  <c r="S360" i="12"/>
  <c r="O360" i="12"/>
  <c r="M360" i="12"/>
  <c r="I360" i="12"/>
  <c r="AM359" i="12"/>
  <c r="AK359" i="12"/>
  <c r="AG359" i="12"/>
  <c r="AE359" i="12"/>
  <c r="AA359" i="12"/>
  <c r="Y359" i="12"/>
  <c r="U359" i="12"/>
  <c r="S359" i="12"/>
  <c r="O359" i="12"/>
  <c r="M359" i="12"/>
  <c r="I359" i="12"/>
  <c r="AM358" i="12"/>
  <c r="AK358" i="12"/>
  <c r="AG358" i="12"/>
  <c r="AE358" i="12"/>
  <c r="AA358" i="12"/>
  <c r="Y358" i="12"/>
  <c r="U358" i="12"/>
  <c r="S358" i="12"/>
  <c r="O358" i="12"/>
  <c r="M358" i="12"/>
  <c r="I358" i="12"/>
  <c r="AM357" i="12"/>
  <c r="AK357" i="12"/>
  <c r="AG357" i="12"/>
  <c r="AE357" i="12"/>
  <c r="AA357" i="12"/>
  <c r="Y357" i="12"/>
  <c r="U357" i="12"/>
  <c r="S357" i="12"/>
  <c r="O357" i="12"/>
  <c r="M357" i="12"/>
  <c r="I357" i="12"/>
  <c r="AM356" i="12"/>
  <c r="AK356" i="12"/>
  <c r="AG356" i="12"/>
  <c r="AE356" i="12"/>
  <c r="AA356" i="12"/>
  <c r="Y356" i="12"/>
  <c r="U356" i="12"/>
  <c r="S356" i="12"/>
  <c r="O356" i="12"/>
  <c r="M356" i="12"/>
  <c r="I356" i="12"/>
  <c r="AM355" i="12"/>
  <c r="AK355" i="12"/>
  <c r="AG355" i="12"/>
  <c r="AE355" i="12"/>
  <c r="AA355" i="12"/>
  <c r="Y355" i="12"/>
  <c r="U355" i="12"/>
  <c r="S355" i="12"/>
  <c r="O355" i="12"/>
  <c r="M355" i="12"/>
  <c r="I355" i="12"/>
  <c r="AM354" i="12"/>
  <c r="AK354" i="12"/>
  <c r="AG354" i="12"/>
  <c r="AE354" i="12"/>
  <c r="AA354" i="12"/>
  <c r="Y354" i="12"/>
  <c r="U354" i="12"/>
  <c r="S354" i="12"/>
  <c r="O354" i="12"/>
  <c r="M354" i="12"/>
  <c r="I354" i="12"/>
  <c r="AM352" i="12"/>
  <c r="AK352" i="12"/>
  <c r="AG352" i="12"/>
  <c r="AE352" i="12"/>
  <c r="AA352" i="12"/>
  <c r="Y352" i="12"/>
  <c r="U352" i="12"/>
  <c r="S352" i="12"/>
  <c r="O352" i="12"/>
  <c r="M352" i="12"/>
  <c r="I352" i="12"/>
  <c r="J352" i="12" s="1"/>
  <c r="AM351" i="12"/>
  <c r="AK351" i="12"/>
  <c r="AG351" i="12"/>
  <c r="AE351" i="12"/>
  <c r="AA351" i="12"/>
  <c r="Y351" i="12"/>
  <c r="U351" i="12"/>
  <c r="S351" i="12"/>
  <c r="O351" i="12"/>
  <c r="M351" i="12"/>
  <c r="I351" i="12"/>
  <c r="AM350" i="12"/>
  <c r="AK350" i="12"/>
  <c r="AG350" i="12"/>
  <c r="AE350" i="12"/>
  <c r="AA350" i="12"/>
  <c r="Y350" i="12"/>
  <c r="U350" i="12"/>
  <c r="S350" i="12"/>
  <c r="O350" i="12"/>
  <c r="M350" i="12"/>
  <c r="I350" i="12"/>
  <c r="AM349" i="12"/>
  <c r="AK349" i="12"/>
  <c r="AG349" i="12"/>
  <c r="AE349" i="12"/>
  <c r="AA349" i="12"/>
  <c r="Y349" i="12"/>
  <c r="U349" i="12"/>
  <c r="S349" i="12"/>
  <c r="O349" i="12"/>
  <c r="M349" i="12"/>
  <c r="I349" i="12"/>
  <c r="AM348" i="12"/>
  <c r="AN348" i="12" s="1"/>
  <c r="BG348" i="12" s="1"/>
  <c r="AG348" i="12"/>
  <c r="AE348" i="12"/>
  <c r="AA348" i="12"/>
  <c r="Y348" i="12"/>
  <c r="U348" i="12"/>
  <c r="S348" i="12"/>
  <c r="O348" i="12"/>
  <c r="M348" i="12"/>
  <c r="I348" i="12"/>
  <c r="AM347" i="12"/>
  <c r="AK347" i="12"/>
  <c r="AG347" i="12"/>
  <c r="AE347" i="12"/>
  <c r="AA347" i="12"/>
  <c r="Y347" i="12"/>
  <c r="U347" i="12"/>
  <c r="S347" i="12"/>
  <c r="O347" i="12"/>
  <c r="M347" i="12"/>
  <c r="I347" i="12"/>
  <c r="AM346" i="12"/>
  <c r="AK346" i="12"/>
  <c r="AG346" i="12"/>
  <c r="AE346" i="12"/>
  <c r="AA346" i="12"/>
  <c r="Y346" i="12"/>
  <c r="U346" i="12"/>
  <c r="S346" i="12"/>
  <c r="O346" i="12"/>
  <c r="M346" i="12"/>
  <c r="I346" i="12"/>
  <c r="AM345" i="12"/>
  <c r="AK345" i="12"/>
  <c r="AG345" i="12"/>
  <c r="AE345" i="12"/>
  <c r="AA345" i="12"/>
  <c r="Y345" i="12"/>
  <c r="U345" i="12"/>
  <c r="S345" i="12"/>
  <c r="O345" i="12"/>
  <c r="M345" i="12"/>
  <c r="I345" i="12"/>
  <c r="AM344" i="12"/>
  <c r="AK344" i="12"/>
  <c r="AG344" i="12"/>
  <c r="AE344" i="12"/>
  <c r="AA344" i="12"/>
  <c r="Y344" i="12"/>
  <c r="U344" i="12"/>
  <c r="S344" i="12"/>
  <c r="O344" i="12"/>
  <c r="M344" i="12"/>
  <c r="I344" i="12"/>
  <c r="AM343" i="12"/>
  <c r="AK343" i="12"/>
  <c r="AG343" i="12"/>
  <c r="AE343" i="12"/>
  <c r="AA343" i="12"/>
  <c r="Y343" i="12"/>
  <c r="U343" i="12"/>
  <c r="S343" i="12"/>
  <c r="O343" i="12"/>
  <c r="M343" i="12"/>
  <c r="I343" i="12"/>
  <c r="AM342" i="12"/>
  <c r="AK342" i="12"/>
  <c r="AG342" i="12"/>
  <c r="AE342" i="12"/>
  <c r="AA342" i="12"/>
  <c r="Y342" i="12"/>
  <c r="U342" i="12"/>
  <c r="S342" i="12"/>
  <c r="O342" i="12"/>
  <c r="M342" i="12"/>
  <c r="I342" i="12"/>
  <c r="AM341" i="12"/>
  <c r="AK341" i="12"/>
  <c r="AG341" i="12"/>
  <c r="AE341" i="12"/>
  <c r="AA341" i="12"/>
  <c r="Y341" i="12"/>
  <c r="U341" i="12"/>
  <c r="S341" i="12"/>
  <c r="O341" i="12"/>
  <c r="M341" i="12"/>
  <c r="I341" i="12"/>
  <c r="AM340" i="12"/>
  <c r="AK340" i="12"/>
  <c r="AG340" i="12"/>
  <c r="AE340" i="12"/>
  <c r="AA340" i="12"/>
  <c r="Y340" i="12"/>
  <c r="U340" i="12"/>
  <c r="S340" i="12"/>
  <c r="O340" i="12"/>
  <c r="M340" i="12"/>
  <c r="I340" i="12"/>
  <c r="AM339" i="12"/>
  <c r="AK339" i="12"/>
  <c r="AG339" i="12"/>
  <c r="AE339" i="12"/>
  <c r="AA339" i="12"/>
  <c r="Y339" i="12"/>
  <c r="U339" i="12"/>
  <c r="S339" i="12"/>
  <c r="O339" i="12"/>
  <c r="M339" i="12"/>
  <c r="I339" i="12"/>
  <c r="AM338" i="12"/>
  <c r="AK338" i="12"/>
  <c r="AG338" i="12"/>
  <c r="AE338" i="12"/>
  <c r="AA338" i="12"/>
  <c r="Y338" i="12"/>
  <c r="U338" i="12"/>
  <c r="S338" i="12"/>
  <c r="O338" i="12"/>
  <c r="M338" i="12"/>
  <c r="I338" i="12"/>
  <c r="AM337" i="12"/>
  <c r="AK337" i="12"/>
  <c r="AG337" i="12"/>
  <c r="AE337" i="12"/>
  <c r="AA337" i="12"/>
  <c r="Y337" i="12"/>
  <c r="U337" i="12"/>
  <c r="S337" i="12"/>
  <c r="O337" i="12"/>
  <c r="M337" i="12"/>
  <c r="I337" i="12"/>
  <c r="AM336" i="12"/>
  <c r="AK336" i="12"/>
  <c r="AG336" i="12"/>
  <c r="AE336" i="12"/>
  <c r="AA336" i="12"/>
  <c r="Y336" i="12"/>
  <c r="U336" i="12"/>
  <c r="S336" i="12"/>
  <c r="O336" i="12"/>
  <c r="M336" i="12"/>
  <c r="I336" i="12"/>
  <c r="AM335" i="12"/>
  <c r="AK335" i="12"/>
  <c r="AG335" i="12"/>
  <c r="AE335" i="12"/>
  <c r="AA335" i="12"/>
  <c r="Y335" i="12"/>
  <c r="U335" i="12"/>
  <c r="S335" i="12"/>
  <c r="O335" i="12"/>
  <c r="M335" i="12"/>
  <c r="I335" i="12"/>
  <c r="AM334" i="12"/>
  <c r="AK334" i="12"/>
  <c r="AG334" i="12"/>
  <c r="AE334" i="12"/>
  <c r="AA334" i="12"/>
  <c r="Y334" i="12"/>
  <c r="U334" i="12"/>
  <c r="S334" i="12"/>
  <c r="O334" i="12"/>
  <c r="M334" i="12"/>
  <c r="I334" i="12"/>
  <c r="AM333" i="12"/>
  <c r="AK333" i="12"/>
  <c r="AG333" i="12"/>
  <c r="AE333" i="12"/>
  <c r="AA333" i="12"/>
  <c r="Y333" i="12"/>
  <c r="U333" i="12"/>
  <c r="S333" i="12"/>
  <c r="O333" i="12"/>
  <c r="M333" i="12"/>
  <c r="I333" i="12"/>
  <c r="AM332" i="12"/>
  <c r="AK332" i="12"/>
  <c r="AG332" i="12"/>
  <c r="AE332" i="12"/>
  <c r="AA332" i="12"/>
  <c r="Y332" i="12"/>
  <c r="U332" i="12"/>
  <c r="S332" i="12"/>
  <c r="O332" i="12"/>
  <c r="M332" i="12"/>
  <c r="I332" i="12"/>
  <c r="AM331" i="12"/>
  <c r="AK331" i="12"/>
  <c r="AG331" i="12"/>
  <c r="AE331" i="12"/>
  <c r="AA331" i="12"/>
  <c r="Y331" i="12"/>
  <c r="U331" i="12"/>
  <c r="S331" i="12"/>
  <c r="O331" i="12"/>
  <c r="M331" i="12"/>
  <c r="I331" i="12"/>
  <c r="AM330" i="12"/>
  <c r="AK330" i="12"/>
  <c r="AG330" i="12"/>
  <c r="AE330" i="12"/>
  <c r="AA330" i="12"/>
  <c r="Y330" i="12"/>
  <c r="U330" i="12"/>
  <c r="S330" i="12"/>
  <c r="O330" i="12"/>
  <c r="M330" i="12"/>
  <c r="I330" i="12"/>
  <c r="AM329" i="12"/>
  <c r="AK329" i="12"/>
  <c r="AG329" i="12"/>
  <c r="AE329" i="12"/>
  <c r="AA329" i="12"/>
  <c r="Y329" i="12"/>
  <c r="U329" i="12"/>
  <c r="S329" i="12"/>
  <c r="O329" i="12"/>
  <c r="M329" i="12"/>
  <c r="I329" i="12"/>
  <c r="AM327" i="12"/>
  <c r="AK327" i="12"/>
  <c r="AG327" i="12"/>
  <c r="AE327" i="12"/>
  <c r="AA327" i="12"/>
  <c r="Y327" i="12"/>
  <c r="U327" i="12"/>
  <c r="S327" i="12"/>
  <c r="O327" i="12"/>
  <c r="M327" i="12"/>
  <c r="I327" i="12"/>
  <c r="AM326" i="12"/>
  <c r="AK326" i="12"/>
  <c r="AG326" i="12"/>
  <c r="AE326" i="12"/>
  <c r="AA326" i="12"/>
  <c r="Y326" i="12"/>
  <c r="U326" i="12"/>
  <c r="S326" i="12"/>
  <c r="O326" i="12"/>
  <c r="M326" i="12"/>
  <c r="I326" i="12"/>
  <c r="AM325" i="12"/>
  <c r="AK325" i="12"/>
  <c r="AG325" i="12"/>
  <c r="AE325" i="12"/>
  <c r="AA325" i="12"/>
  <c r="Y325" i="12"/>
  <c r="U325" i="12"/>
  <c r="S325" i="12"/>
  <c r="O325" i="12"/>
  <c r="M325" i="12"/>
  <c r="I325" i="12"/>
  <c r="AM324" i="12"/>
  <c r="AK324" i="12"/>
  <c r="AG324" i="12"/>
  <c r="AE324" i="12"/>
  <c r="AA324" i="12"/>
  <c r="Y324" i="12"/>
  <c r="U324" i="12"/>
  <c r="S324" i="12"/>
  <c r="O324" i="12"/>
  <c r="M324" i="12"/>
  <c r="I324" i="12"/>
  <c r="AM323" i="12"/>
  <c r="AK323" i="12"/>
  <c r="AG323" i="12"/>
  <c r="AE323" i="12"/>
  <c r="AA323" i="12"/>
  <c r="Y323" i="12"/>
  <c r="U323" i="12"/>
  <c r="S323" i="12"/>
  <c r="O323" i="12"/>
  <c r="M323" i="12"/>
  <c r="I323" i="12"/>
  <c r="AM322" i="12"/>
  <c r="AK322" i="12"/>
  <c r="AG322" i="12"/>
  <c r="AE322" i="12"/>
  <c r="AA322" i="12"/>
  <c r="Y322" i="12"/>
  <c r="U322" i="12"/>
  <c r="S322" i="12"/>
  <c r="O322" i="12"/>
  <c r="M322" i="12"/>
  <c r="I322" i="12"/>
  <c r="AM321" i="12"/>
  <c r="AK321" i="12"/>
  <c r="AG321" i="12"/>
  <c r="AE321" i="12"/>
  <c r="AA321" i="12"/>
  <c r="Y321" i="12"/>
  <c r="U321" i="12"/>
  <c r="S321" i="12"/>
  <c r="O321" i="12"/>
  <c r="M321" i="12"/>
  <c r="I321" i="12"/>
  <c r="AM320" i="12"/>
  <c r="AK320" i="12"/>
  <c r="AG320" i="12"/>
  <c r="AE320" i="12"/>
  <c r="AA320" i="12"/>
  <c r="Y320" i="12"/>
  <c r="U320" i="12"/>
  <c r="S320" i="12"/>
  <c r="O320" i="12"/>
  <c r="M320" i="12"/>
  <c r="I320" i="12"/>
  <c r="AM319" i="12"/>
  <c r="AK319" i="12"/>
  <c r="AG319" i="12"/>
  <c r="AE319" i="12"/>
  <c r="AA319" i="12"/>
  <c r="Y319" i="12"/>
  <c r="U319" i="12"/>
  <c r="S319" i="12"/>
  <c r="O319" i="12"/>
  <c r="M319" i="12"/>
  <c r="I319" i="12"/>
  <c r="AM315" i="12"/>
  <c r="AK315" i="12"/>
  <c r="AG315" i="12"/>
  <c r="AE315" i="12"/>
  <c r="AA315" i="12"/>
  <c r="Y315" i="12"/>
  <c r="U315" i="12"/>
  <c r="S315" i="12"/>
  <c r="O315" i="12"/>
  <c r="M315" i="12"/>
  <c r="I315" i="12"/>
  <c r="AM314" i="12"/>
  <c r="AK314" i="12"/>
  <c r="AG314" i="12"/>
  <c r="AE314" i="12"/>
  <c r="AA314" i="12"/>
  <c r="Y314" i="12"/>
  <c r="U314" i="12"/>
  <c r="S314" i="12"/>
  <c r="O314" i="12"/>
  <c r="M314" i="12"/>
  <c r="I314" i="12"/>
  <c r="AM313" i="12"/>
  <c r="AK313" i="12"/>
  <c r="AG313" i="12"/>
  <c r="AE313" i="12"/>
  <c r="AA313" i="12"/>
  <c r="Y313" i="12"/>
  <c r="U313" i="12"/>
  <c r="S313" i="12"/>
  <c r="O313" i="12"/>
  <c r="M313" i="12"/>
  <c r="I313" i="12"/>
  <c r="AM312" i="12"/>
  <c r="AK312" i="12"/>
  <c r="AG312" i="12"/>
  <c r="AE312" i="12"/>
  <c r="AA312" i="12"/>
  <c r="Y312" i="12"/>
  <c r="U312" i="12"/>
  <c r="S312" i="12"/>
  <c r="O312" i="12"/>
  <c r="M312" i="12"/>
  <c r="I312" i="12"/>
  <c r="AM311" i="12"/>
  <c r="AK311" i="12"/>
  <c r="AG311" i="12"/>
  <c r="AE311" i="12"/>
  <c r="AA311" i="12"/>
  <c r="Y311" i="12"/>
  <c r="U311" i="12"/>
  <c r="S311" i="12"/>
  <c r="O311" i="12"/>
  <c r="M311" i="12"/>
  <c r="I311" i="12"/>
  <c r="AM310" i="12"/>
  <c r="AK310" i="12"/>
  <c r="AG310" i="12"/>
  <c r="AE310" i="12"/>
  <c r="AA310" i="12"/>
  <c r="Y310" i="12"/>
  <c r="U310" i="12"/>
  <c r="S310" i="12"/>
  <c r="O310" i="12"/>
  <c r="M310" i="12"/>
  <c r="I310" i="12"/>
  <c r="AM309" i="12"/>
  <c r="AK309" i="12"/>
  <c r="AG309" i="12"/>
  <c r="AE309" i="12"/>
  <c r="AA309" i="12"/>
  <c r="Y309" i="12"/>
  <c r="U309" i="12"/>
  <c r="S309" i="12"/>
  <c r="O309" i="12"/>
  <c r="M309" i="12"/>
  <c r="I309" i="12"/>
  <c r="AM308" i="12"/>
  <c r="AK308" i="12"/>
  <c r="AG308" i="12"/>
  <c r="AE308" i="12"/>
  <c r="AA308" i="12"/>
  <c r="Y308" i="12"/>
  <c r="U308" i="12"/>
  <c r="S308" i="12"/>
  <c r="O308" i="12"/>
  <c r="M308" i="12"/>
  <c r="I308" i="12"/>
  <c r="AM307" i="12"/>
  <c r="AK307" i="12"/>
  <c r="AG307" i="12"/>
  <c r="AE307" i="12"/>
  <c r="AA307" i="12"/>
  <c r="Y307" i="12"/>
  <c r="U307" i="12"/>
  <c r="S307" i="12"/>
  <c r="O307" i="12"/>
  <c r="M307" i="12"/>
  <c r="I307" i="12"/>
  <c r="AM306" i="12"/>
  <c r="AK306" i="12"/>
  <c r="AG306" i="12"/>
  <c r="AE306" i="12"/>
  <c r="AA306" i="12"/>
  <c r="Y306" i="12"/>
  <c r="U306" i="12"/>
  <c r="S306" i="12"/>
  <c r="O306" i="12"/>
  <c r="M306" i="12"/>
  <c r="I306" i="12"/>
  <c r="AM305" i="12"/>
  <c r="AK305" i="12"/>
  <c r="AG305" i="12"/>
  <c r="AE305" i="12"/>
  <c r="AA305" i="12"/>
  <c r="Y305" i="12"/>
  <c r="U305" i="12"/>
  <c r="S305" i="12"/>
  <c r="O305" i="12"/>
  <c r="M305" i="12"/>
  <c r="I305" i="12"/>
  <c r="AM304" i="12"/>
  <c r="AK304" i="12"/>
  <c r="AG304" i="12"/>
  <c r="AE304" i="12"/>
  <c r="AA304" i="12"/>
  <c r="Y304" i="12"/>
  <c r="U304" i="12"/>
  <c r="S304" i="12"/>
  <c r="O304" i="12"/>
  <c r="M304" i="12"/>
  <c r="I304" i="12"/>
  <c r="AM303" i="12"/>
  <c r="AK303" i="12"/>
  <c r="AG303" i="12"/>
  <c r="AE303" i="12"/>
  <c r="AA303" i="12"/>
  <c r="Y303" i="12"/>
  <c r="U303" i="12"/>
  <c r="S303" i="12"/>
  <c r="O303" i="12"/>
  <c r="M303" i="12"/>
  <c r="I303" i="12"/>
  <c r="AM302" i="12"/>
  <c r="AK302" i="12"/>
  <c r="AG302" i="12"/>
  <c r="AE302" i="12"/>
  <c r="AA302" i="12"/>
  <c r="Y302" i="12"/>
  <c r="U302" i="12"/>
  <c r="S302" i="12"/>
  <c r="O302" i="12"/>
  <c r="M302" i="12"/>
  <c r="I302" i="12"/>
  <c r="AM300" i="12"/>
  <c r="AK300" i="12"/>
  <c r="AG300" i="12"/>
  <c r="AE300" i="12"/>
  <c r="AA300" i="12"/>
  <c r="Y300" i="12"/>
  <c r="U300" i="12"/>
  <c r="S300" i="12"/>
  <c r="O300" i="12"/>
  <c r="M300" i="12"/>
  <c r="I300" i="12"/>
  <c r="AM299" i="12"/>
  <c r="AK299" i="12"/>
  <c r="AG299" i="12"/>
  <c r="AE299" i="12"/>
  <c r="AA299" i="12"/>
  <c r="Y299" i="12"/>
  <c r="U299" i="12"/>
  <c r="S299" i="12"/>
  <c r="O299" i="12"/>
  <c r="M299" i="12"/>
  <c r="I299" i="12"/>
  <c r="AM298" i="12"/>
  <c r="AK298" i="12"/>
  <c r="AG298" i="12"/>
  <c r="AE298" i="12"/>
  <c r="AA298" i="12"/>
  <c r="Y298" i="12"/>
  <c r="U298" i="12"/>
  <c r="S298" i="12"/>
  <c r="O298" i="12"/>
  <c r="M298" i="12"/>
  <c r="I298" i="12"/>
  <c r="AM297" i="12"/>
  <c r="AK297" i="12"/>
  <c r="AG297" i="12"/>
  <c r="AE297" i="12"/>
  <c r="AA297" i="12"/>
  <c r="Y297" i="12"/>
  <c r="U297" i="12"/>
  <c r="S297" i="12"/>
  <c r="O297" i="12"/>
  <c r="M297" i="12"/>
  <c r="I297" i="12"/>
  <c r="AM296" i="12"/>
  <c r="AK296" i="12"/>
  <c r="AG296" i="12"/>
  <c r="AE296" i="12"/>
  <c r="AA296" i="12"/>
  <c r="Y296" i="12"/>
  <c r="U296" i="12"/>
  <c r="S296" i="12"/>
  <c r="O296" i="12"/>
  <c r="M296" i="12"/>
  <c r="I296" i="12"/>
  <c r="AM295" i="12"/>
  <c r="AK295" i="12"/>
  <c r="AG295" i="12"/>
  <c r="AE295" i="12"/>
  <c r="AA295" i="12"/>
  <c r="Y295" i="12"/>
  <c r="U295" i="12"/>
  <c r="S295" i="12"/>
  <c r="O295" i="12"/>
  <c r="M295" i="12"/>
  <c r="I295" i="12"/>
  <c r="AM294" i="12"/>
  <c r="AK294" i="12"/>
  <c r="AG294" i="12"/>
  <c r="AE294" i="12"/>
  <c r="AA294" i="12"/>
  <c r="Y294" i="12"/>
  <c r="U294" i="12"/>
  <c r="S294" i="12"/>
  <c r="O294" i="12"/>
  <c r="M294" i="12"/>
  <c r="I294" i="12"/>
  <c r="AM293" i="12"/>
  <c r="AK293" i="12"/>
  <c r="AG293" i="12"/>
  <c r="AE293" i="12"/>
  <c r="AA293" i="12"/>
  <c r="Y293" i="12"/>
  <c r="U293" i="12"/>
  <c r="S293" i="12"/>
  <c r="O293" i="12"/>
  <c r="M293" i="12"/>
  <c r="I293" i="12"/>
  <c r="AM292" i="12"/>
  <c r="AK292" i="12"/>
  <c r="AG292" i="12"/>
  <c r="AE292" i="12"/>
  <c r="AA292" i="12"/>
  <c r="Y292" i="12"/>
  <c r="U292" i="12"/>
  <c r="S292" i="12"/>
  <c r="O292" i="12"/>
  <c r="M292" i="12"/>
  <c r="I292" i="12"/>
  <c r="AM288" i="12"/>
  <c r="AK288" i="12"/>
  <c r="AG288" i="12"/>
  <c r="AE288" i="12"/>
  <c r="AA288" i="12"/>
  <c r="Y288" i="12"/>
  <c r="U288" i="12"/>
  <c r="S288" i="12"/>
  <c r="O288" i="12"/>
  <c r="M288" i="12"/>
  <c r="I288" i="12"/>
  <c r="AM287" i="12"/>
  <c r="AK287" i="12"/>
  <c r="AG287" i="12"/>
  <c r="AE287" i="12"/>
  <c r="AA287" i="12"/>
  <c r="Y287" i="12"/>
  <c r="U287" i="12"/>
  <c r="S287" i="12"/>
  <c r="O287" i="12"/>
  <c r="M287" i="12"/>
  <c r="I287" i="12"/>
  <c r="AM286" i="12"/>
  <c r="AK286" i="12"/>
  <c r="AG286" i="12"/>
  <c r="AE286" i="12"/>
  <c r="AA286" i="12"/>
  <c r="Y286" i="12"/>
  <c r="U286" i="12"/>
  <c r="S286" i="12"/>
  <c r="O286" i="12"/>
  <c r="M286" i="12"/>
  <c r="I286" i="12"/>
  <c r="AM285" i="12"/>
  <c r="AK285" i="12"/>
  <c r="AG285" i="12"/>
  <c r="AE285" i="12"/>
  <c r="AA285" i="12"/>
  <c r="Y285" i="12"/>
  <c r="U285" i="12"/>
  <c r="S285" i="12"/>
  <c r="O285" i="12"/>
  <c r="M285" i="12"/>
  <c r="I285" i="12"/>
  <c r="AM284" i="12"/>
  <c r="AK284" i="12"/>
  <c r="AG284" i="12"/>
  <c r="AE284" i="12"/>
  <c r="AA284" i="12"/>
  <c r="Y284" i="12"/>
  <c r="U284" i="12"/>
  <c r="S284" i="12"/>
  <c r="O284" i="12"/>
  <c r="M284" i="12"/>
  <c r="I284" i="12"/>
  <c r="AM283" i="12"/>
  <c r="AK283" i="12"/>
  <c r="AG283" i="12"/>
  <c r="AE283" i="12"/>
  <c r="AA283" i="12"/>
  <c r="Y283" i="12"/>
  <c r="U283" i="12"/>
  <c r="S283" i="12"/>
  <c r="O283" i="12"/>
  <c r="M283" i="12"/>
  <c r="I283" i="12"/>
  <c r="AM282" i="12"/>
  <c r="AK282" i="12"/>
  <c r="AG282" i="12"/>
  <c r="AE282" i="12"/>
  <c r="AA282" i="12"/>
  <c r="Y282" i="12"/>
  <c r="U282" i="12"/>
  <c r="S282" i="12"/>
  <c r="O282" i="12"/>
  <c r="M282" i="12"/>
  <c r="I282" i="12"/>
  <c r="AM281" i="12"/>
  <c r="AK281" i="12"/>
  <c r="AG281" i="12"/>
  <c r="AE281" i="12"/>
  <c r="AA281" i="12"/>
  <c r="Y281" i="12"/>
  <c r="U281" i="12"/>
  <c r="S281" i="12"/>
  <c r="O281" i="12"/>
  <c r="M281" i="12"/>
  <c r="I281" i="12"/>
  <c r="AM280" i="12"/>
  <c r="AK280" i="12"/>
  <c r="AG280" i="12"/>
  <c r="AE280" i="12"/>
  <c r="AA280" i="12"/>
  <c r="Y280" i="12"/>
  <c r="U280" i="12"/>
  <c r="S280" i="12"/>
  <c r="O280" i="12"/>
  <c r="M280" i="12"/>
  <c r="I280" i="12"/>
  <c r="AM279" i="12"/>
  <c r="AK279" i="12"/>
  <c r="AG279" i="12"/>
  <c r="AE279" i="12"/>
  <c r="AA279" i="12"/>
  <c r="Y279" i="12"/>
  <c r="U279" i="12"/>
  <c r="S279" i="12"/>
  <c r="O279" i="12"/>
  <c r="M279" i="12"/>
  <c r="I279" i="12"/>
  <c r="AM278" i="12"/>
  <c r="AK278" i="12"/>
  <c r="AG278" i="12"/>
  <c r="AE278" i="12"/>
  <c r="AA278" i="12"/>
  <c r="Y278" i="12"/>
  <c r="U278" i="12"/>
  <c r="S278" i="12"/>
  <c r="O278" i="12"/>
  <c r="M278" i="12"/>
  <c r="I278" i="12"/>
  <c r="AM277" i="12"/>
  <c r="AK277" i="12"/>
  <c r="AG277" i="12"/>
  <c r="AE277" i="12"/>
  <c r="AA277" i="12"/>
  <c r="Y277" i="12"/>
  <c r="U277" i="12"/>
  <c r="S277" i="12"/>
  <c r="O277" i="12"/>
  <c r="M277" i="12"/>
  <c r="I277" i="12"/>
  <c r="AM276" i="12"/>
  <c r="AK276" i="12"/>
  <c r="AG276" i="12"/>
  <c r="AE276" i="12"/>
  <c r="AA276" i="12"/>
  <c r="Y276" i="12"/>
  <c r="U276" i="12"/>
  <c r="S276" i="12"/>
  <c r="O276" i="12"/>
  <c r="M276" i="12"/>
  <c r="I276" i="12"/>
  <c r="AM275" i="12"/>
  <c r="AK275" i="12"/>
  <c r="AG275" i="12"/>
  <c r="AE275" i="12"/>
  <c r="AA275" i="12"/>
  <c r="Y275" i="12"/>
  <c r="U275" i="12"/>
  <c r="S275" i="12"/>
  <c r="O275" i="12"/>
  <c r="M275" i="12"/>
  <c r="I275" i="12"/>
  <c r="AM271" i="12"/>
  <c r="AK271" i="12"/>
  <c r="AG271" i="12"/>
  <c r="AE271" i="12"/>
  <c r="AA271" i="12"/>
  <c r="Y271" i="12"/>
  <c r="U271" i="12"/>
  <c r="S271" i="12"/>
  <c r="O271" i="12"/>
  <c r="M271" i="12"/>
  <c r="I271" i="12"/>
  <c r="AM270" i="12"/>
  <c r="AK270" i="12"/>
  <c r="AG270" i="12"/>
  <c r="AE270" i="12"/>
  <c r="AA270" i="12"/>
  <c r="Y270" i="12"/>
  <c r="U270" i="12"/>
  <c r="S270" i="12"/>
  <c r="O270" i="12"/>
  <c r="M270" i="12"/>
  <c r="I270" i="12"/>
  <c r="AM269" i="12"/>
  <c r="AK269" i="12"/>
  <c r="AG269" i="12"/>
  <c r="AE269" i="12"/>
  <c r="AA269" i="12"/>
  <c r="Y269" i="12"/>
  <c r="U269" i="12"/>
  <c r="S269" i="12"/>
  <c r="O269" i="12"/>
  <c r="M269" i="12"/>
  <c r="I269" i="12"/>
  <c r="AM268" i="12"/>
  <c r="AK268" i="12"/>
  <c r="AG268" i="12"/>
  <c r="AE268" i="12"/>
  <c r="AA268" i="12"/>
  <c r="Y268" i="12"/>
  <c r="U268" i="12"/>
  <c r="S268" i="12"/>
  <c r="O268" i="12"/>
  <c r="M268" i="12"/>
  <c r="I268" i="12"/>
  <c r="AM266" i="12"/>
  <c r="AK266" i="12"/>
  <c r="AG266" i="12"/>
  <c r="AE266" i="12"/>
  <c r="AA266" i="12"/>
  <c r="Y266" i="12"/>
  <c r="U266" i="12"/>
  <c r="S266" i="12"/>
  <c r="O266" i="12"/>
  <c r="M266" i="12"/>
  <c r="I266" i="12"/>
  <c r="AM265" i="12"/>
  <c r="AK265" i="12"/>
  <c r="AG265" i="12"/>
  <c r="AE265" i="12"/>
  <c r="AA265" i="12"/>
  <c r="Y265" i="12"/>
  <c r="U265" i="12"/>
  <c r="S265" i="12"/>
  <c r="O265" i="12"/>
  <c r="M265" i="12"/>
  <c r="I265" i="12"/>
  <c r="AM264" i="12"/>
  <c r="AK264" i="12"/>
  <c r="AG264" i="12"/>
  <c r="AE264" i="12"/>
  <c r="AA264" i="12"/>
  <c r="Y264" i="12"/>
  <c r="U264" i="12"/>
  <c r="S264" i="12"/>
  <c r="O264" i="12"/>
  <c r="M264" i="12"/>
  <c r="I264" i="12"/>
  <c r="AM263" i="12"/>
  <c r="AK263" i="12"/>
  <c r="AG263" i="12"/>
  <c r="AE263" i="12"/>
  <c r="AA263" i="12"/>
  <c r="Y263" i="12"/>
  <c r="U263" i="12"/>
  <c r="S263" i="12"/>
  <c r="O263" i="12"/>
  <c r="M263" i="12"/>
  <c r="I263" i="12"/>
  <c r="AM261" i="12"/>
  <c r="AK261" i="12"/>
  <c r="AG261" i="12"/>
  <c r="AE261" i="12"/>
  <c r="AA261" i="12"/>
  <c r="Y261" i="12"/>
  <c r="U261" i="12"/>
  <c r="S261" i="12"/>
  <c r="O261" i="12"/>
  <c r="M261" i="12"/>
  <c r="I261" i="12"/>
  <c r="AM260" i="12"/>
  <c r="AK260" i="12"/>
  <c r="AG260" i="12"/>
  <c r="AE260" i="12"/>
  <c r="AA260" i="12"/>
  <c r="Y260" i="12"/>
  <c r="U260" i="12"/>
  <c r="S260" i="12"/>
  <c r="O260" i="12"/>
  <c r="M260" i="12"/>
  <c r="I260" i="12"/>
  <c r="AM259" i="12"/>
  <c r="AK259" i="12"/>
  <c r="AG259" i="12"/>
  <c r="AE259" i="12"/>
  <c r="AA259" i="12"/>
  <c r="Y259" i="12"/>
  <c r="U259" i="12"/>
  <c r="S259" i="12"/>
  <c r="O259" i="12"/>
  <c r="M259" i="12"/>
  <c r="I259" i="12"/>
  <c r="AM258" i="12"/>
  <c r="AK258" i="12"/>
  <c r="AG258" i="12"/>
  <c r="AE258" i="12"/>
  <c r="AA258" i="12"/>
  <c r="Y258" i="12"/>
  <c r="U258" i="12"/>
  <c r="S258" i="12"/>
  <c r="O258" i="12"/>
  <c r="M258" i="12"/>
  <c r="I258" i="12"/>
  <c r="AM256" i="12"/>
  <c r="AK256" i="12"/>
  <c r="AG256" i="12"/>
  <c r="AE256" i="12"/>
  <c r="AA256" i="12"/>
  <c r="Y256" i="12"/>
  <c r="U256" i="12"/>
  <c r="S256" i="12"/>
  <c r="O256" i="12"/>
  <c r="M256" i="12"/>
  <c r="I256" i="12"/>
  <c r="AM255" i="12"/>
  <c r="AK255" i="12"/>
  <c r="AG255" i="12"/>
  <c r="AE255" i="12"/>
  <c r="AA255" i="12"/>
  <c r="Y255" i="12"/>
  <c r="U255" i="12"/>
  <c r="S255" i="12"/>
  <c r="O255" i="12"/>
  <c r="M255" i="12"/>
  <c r="I255" i="12"/>
  <c r="AM254" i="12"/>
  <c r="AK254" i="12"/>
  <c r="AG254" i="12"/>
  <c r="AE254" i="12"/>
  <c r="AA254" i="12"/>
  <c r="Y254" i="12"/>
  <c r="U254" i="12"/>
  <c r="S254" i="12"/>
  <c r="O254" i="12"/>
  <c r="M254" i="12"/>
  <c r="I254" i="12"/>
  <c r="AM253" i="12"/>
  <c r="AK253" i="12"/>
  <c r="AG253" i="12"/>
  <c r="AE253" i="12"/>
  <c r="AA253" i="12"/>
  <c r="Y253" i="12"/>
  <c r="U253" i="12"/>
  <c r="S253" i="12"/>
  <c r="O253" i="12"/>
  <c r="M253" i="12"/>
  <c r="I253" i="12"/>
  <c r="AM251" i="12"/>
  <c r="AK251" i="12"/>
  <c r="AG251" i="12"/>
  <c r="AE251" i="12"/>
  <c r="AA251" i="12"/>
  <c r="Y251" i="12"/>
  <c r="U251" i="12"/>
  <c r="S251" i="12"/>
  <c r="O251" i="12"/>
  <c r="M251" i="12"/>
  <c r="I251" i="12"/>
  <c r="AM250" i="12"/>
  <c r="AK250" i="12"/>
  <c r="AG250" i="12"/>
  <c r="AE250" i="12"/>
  <c r="AA250" i="12"/>
  <c r="Y250" i="12"/>
  <c r="U250" i="12"/>
  <c r="S250" i="12"/>
  <c r="O250" i="12"/>
  <c r="M250" i="12"/>
  <c r="I250" i="12"/>
  <c r="AM249" i="12"/>
  <c r="AK249" i="12"/>
  <c r="AG249" i="12"/>
  <c r="AE249" i="12"/>
  <c r="AA249" i="12"/>
  <c r="Y249" i="12"/>
  <c r="U249" i="12"/>
  <c r="S249" i="12"/>
  <c r="O249" i="12"/>
  <c r="M249" i="12"/>
  <c r="I249" i="12"/>
  <c r="AM248" i="12"/>
  <c r="AK248" i="12"/>
  <c r="AG248" i="12"/>
  <c r="AE248" i="12"/>
  <c r="AA248" i="12"/>
  <c r="Y248" i="12"/>
  <c r="U248" i="12"/>
  <c r="S248" i="12"/>
  <c r="O248" i="12"/>
  <c r="M248" i="12"/>
  <c r="I248" i="12"/>
  <c r="AM247" i="12"/>
  <c r="AK247" i="12"/>
  <c r="AG247" i="12"/>
  <c r="AE247" i="12"/>
  <c r="AA247" i="12"/>
  <c r="Y247" i="12"/>
  <c r="U247" i="12"/>
  <c r="S247" i="12"/>
  <c r="O247" i="12"/>
  <c r="M247" i="12"/>
  <c r="I247" i="12"/>
  <c r="AM246" i="12"/>
  <c r="AK246" i="12"/>
  <c r="AG246" i="12"/>
  <c r="AE246" i="12"/>
  <c r="AA246" i="12"/>
  <c r="Y246" i="12"/>
  <c r="U246" i="12"/>
  <c r="S246" i="12"/>
  <c r="O246" i="12"/>
  <c r="M246" i="12"/>
  <c r="I246" i="12"/>
  <c r="AM245" i="12"/>
  <c r="AK245" i="12"/>
  <c r="AG245" i="12"/>
  <c r="AE245" i="12"/>
  <c r="AA245" i="12"/>
  <c r="Y245" i="12"/>
  <c r="U245" i="12"/>
  <c r="S245" i="12"/>
  <c r="O245" i="12"/>
  <c r="M245" i="12"/>
  <c r="I245" i="12"/>
  <c r="AM243" i="12"/>
  <c r="AK243" i="12"/>
  <c r="AG243" i="12"/>
  <c r="AE243" i="12"/>
  <c r="AA243" i="12"/>
  <c r="Y243" i="12"/>
  <c r="U243" i="12"/>
  <c r="S243" i="12"/>
  <c r="O243" i="12"/>
  <c r="M243" i="12"/>
  <c r="I243" i="12"/>
  <c r="AM242" i="12"/>
  <c r="AK242" i="12"/>
  <c r="AG242" i="12"/>
  <c r="AE242" i="12"/>
  <c r="AA242" i="12"/>
  <c r="Y242" i="12"/>
  <c r="U242" i="12"/>
  <c r="S242" i="12"/>
  <c r="O242" i="12"/>
  <c r="M242" i="12"/>
  <c r="I242" i="12"/>
  <c r="AM241" i="12"/>
  <c r="AK241" i="12"/>
  <c r="AG241" i="12"/>
  <c r="AE241" i="12"/>
  <c r="AA241" i="12"/>
  <c r="Y241" i="12"/>
  <c r="U241" i="12"/>
  <c r="S241" i="12"/>
  <c r="O241" i="12"/>
  <c r="M241" i="12"/>
  <c r="I241" i="12"/>
  <c r="AM238" i="12"/>
  <c r="AK238" i="12"/>
  <c r="AG238" i="12"/>
  <c r="AE238" i="12"/>
  <c r="AA238" i="12"/>
  <c r="Y238" i="12"/>
  <c r="U238" i="12"/>
  <c r="S238" i="12"/>
  <c r="O238" i="12"/>
  <c r="M238" i="12"/>
  <c r="I238" i="12"/>
  <c r="AM237" i="12"/>
  <c r="AK237" i="12"/>
  <c r="AG237" i="12"/>
  <c r="AE237" i="12"/>
  <c r="AA237" i="12"/>
  <c r="Y237" i="12"/>
  <c r="U237" i="12"/>
  <c r="S237" i="12"/>
  <c r="O237" i="12"/>
  <c r="M237" i="12"/>
  <c r="I237" i="12"/>
  <c r="AM236" i="12"/>
  <c r="AK236" i="12"/>
  <c r="AG236" i="12"/>
  <c r="AE236" i="12"/>
  <c r="AA236" i="12"/>
  <c r="Y236" i="12"/>
  <c r="U236" i="12"/>
  <c r="S236" i="12"/>
  <c r="O236" i="12"/>
  <c r="M236" i="12"/>
  <c r="I236" i="12"/>
  <c r="AM234" i="12"/>
  <c r="AK234" i="12"/>
  <c r="AG234" i="12"/>
  <c r="AE234" i="12"/>
  <c r="AA234" i="12"/>
  <c r="Y234" i="12"/>
  <c r="U234" i="12"/>
  <c r="S234" i="12"/>
  <c r="O234" i="12"/>
  <c r="M234" i="12"/>
  <c r="I234" i="12"/>
  <c r="AM233" i="12"/>
  <c r="AK233" i="12"/>
  <c r="AG233" i="12"/>
  <c r="AE233" i="12"/>
  <c r="AA233" i="12"/>
  <c r="Y233" i="12"/>
  <c r="U233" i="12"/>
  <c r="S233" i="12"/>
  <c r="O233" i="12"/>
  <c r="M233" i="12"/>
  <c r="I233" i="12"/>
  <c r="AM232" i="12"/>
  <c r="AK232" i="12"/>
  <c r="AG232" i="12"/>
  <c r="AE232" i="12"/>
  <c r="AA232" i="12"/>
  <c r="Y232" i="12"/>
  <c r="U232" i="12"/>
  <c r="S232" i="12"/>
  <c r="O232" i="12"/>
  <c r="M232" i="12"/>
  <c r="I232" i="12"/>
  <c r="AM230" i="12"/>
  <c r="AK230" i="12"/>
  <c r="AG230" i="12"/>
  <c r="AE230" i="12"/>
  <c r="AA230" i="12"/>
  <c r="Y230" i="12"/>
  <c r="U230" i="12"/>
  <c r="S230" i="12"/>
  <c r="O230" i="12"/>
  <c r="M230" i="12"/>
  <c r="I230" i="12"/>
  <c r="AM229" i="12"/>
  <c r="AK229" i="12"/>
  <c r="AG229" i="12"/>
  <c r="AE229" i="12"/>
  <c r="AA229" i="12"/>
  <c r="Y229" i="12"/>
  <c r="U229" i="12"/>
  <c r="S229" i="12"/>
  <c r="O229" i="12"/>
  <c r="M229" i="12"/>
  <c r="I229" i="12"/>
  <c r="AM228" i="12"/>
  <c r="AK228" i="12"/>
  <c r="AG228" i="12"/>
  <c r="AE228" i="12"/>
  <c r="AA228" i="12"/>
  <c r="Y228" i="12"/>
  <c r="U228" i="12"/>
  <c r="S228" i="12"/>
  <c r="O228" i="12"/>
  <c r="M228" i="12"/>
  <c r="I228" i="12"/>
  <c r="G228" i="12"/>
  <c r="AM220" i="12"/>
  <c r="AK220" i="12"/>
  <c r="AG220" i="12"/>
  <c r="AE220" i="12"/>
  <c r="AA220" i="12"/>
  <c r="Y220" i="12"/>
  <c r="U220" i="12"/>
  <c r="S220" i="12"/>
  <c r="O220" i="12"/>
  <c r="M220" i="12"/>
  <c r="I220" i="12"/>
  <c r="AM219" i="12"/>
  <c r="AK219" i="12"/>
  <c r="AG219" i="12"/>
  <c r="AE219" i="12"/>
  <c r="AA219" i="12"/>
  <c r="Y219" i="12"/>
  <c r="U219" i="12"/>
  <c r="S219" i="12"/>
  <c r="O219" i="12"/>
  <c r="M219" i="12"/>
  <c r="I219" i="12"/>
  <c r="AM218" i="12"/>
  <c r="AK218" i="12"/>
  <c r="AG218" i="12"/>
  <c r="AE218" i="12"/>
  <c r="AA218" i="12"/>
  <c r="Y218" i="12"/>
  <c r="U218" i="12"/>
  <c r="S218" i="12"/>
  <c r="O218" i="12"/>
  <c r="M218" i="12"/>
  <c r="I218" i="12"/>
  <c r="AM217" i="12"/>
  <c r="AK217" i="12"/>
  <c r="AG217" i="12"/>
  <c r="AE217" i="12"/>
  <c r="AA217" i="12"/>
  <c r="Y217" i="12"/>
  <c r="U217" i="12"/>
  <c r="S217" i="12"/>
  <c r="O217" i="12"/>
  <c r="M217" i="12"/>
  <c r="I217" i="12"/>
  <c r="AM216" i="12"/>
  <c r="AK216" i="12"/>
  <c r="AG216" i="12"/>
  <c r="AE216" i="12"/>
  <c r="AA216" i="12"/>
  <c r="Y216" i="12"/>
  <c r="U216" i="12"/>
  <c r="S216" i="12"/>
  <c r="O216" i="12"/>
  <c r="M216" i="12"/>
  <c r="I216" i="12"/>
  <c r="AM215" i="12"/>
  <c r="AK215" i="12"/>
  <c r="AG215" i="12"/>
  <c r="AE215" i="12"/>
  <c r="AA215" i="12"/>
  <c r="Y215" i="12"/>
  <c r="U215" i="12"/>
  <c r="S215" i="12"/>
  <c r="O215" i="12"/>
  <c r="M215" i="12"/>
  <c r="I215" i="12"/>
  <c r="AM214" i="12"/>
  <c r="AJ214" i="12"/>
  <c r="AK214" i="12" s="1"/>
  <c r="AG214" i="12"/>
  <c r="AD214" i="12"/>
  <c r="AE214" i="12" s="1"/>
  <c r="AA214" i="12"/>
  <c r="X214" i="12"/>
  <c r="Y214" i="12" s="1"/>
  <c r="U214" i="12"/>
  <c r="R214" i="12"/>
  <c r="S214" i="12" s="1"/>
  <c r="O214" i="12"/>
  <c r="L214" i="12"/>
  <c r="M214" i="12" s="1"/>
  <c r="I214" i="12"/>
  <c r="F214" i="12"/>
  <c r="G214" i="12" s="1"/>
  <c r="AM213" i="12"/>
  <c r="AJ213" i="12"/>
  <c r="AK213" i="12" s="1"/>
  <c r="AG213" i="12"/>
  <c r="AD213" i="12"/>
  <c r="AE213" i="12" s="1"/>
  <c r="AA213" i="12"/>
  <c r="X213" i="12"/>
  <c r="Y213" i="12" s="1"/>
  <c r="U213" i="12"/>
  <c r="R213" i="12"/>
  <c r="S213" i="12" s="1"/>
  <c r="O213" i="12"/>
  <c r="L213" i="12"/>
  <c r="M213" i="12" s="1"/>
  <c r="I213" i="12"/>
  <c r="F213" i="12"/>
  <c r="G213" i="12" s="1"/>
  <c r="AM212" i="12"/>
  <c r="AJ212" i="12"/>
  <c r="AK212" i="12" s="1"/>
  <c r="AG212" i="12"/>
  <c r="AD212" i="12"/>
  <c r="AE212" i="12" s="1"/>
  <c r="AA212" i="12"/>
  <c r="X212" i="12"/>
  <c r="Y212" i="12" s="1"/>
  <c r="U212" i="12"/>
  <c r="R212" i="12"/>
  <c r="S212" i="12" s="1"/>
  <c r="O212" i="12"/>
  <c r="L212" i="12"/>
  <c r="M212" i="12" s="1"/>
  <c r="I212" i="12"/>
  <c r="F212" i="12"/>
  <c r="G212" i="12" s="1"/>
  <c r="AM211" i="12"/>
  <c r="AJ211" i="12"/>
  <c r="AK211" i="12" s="1"/>
  <c r="AG211" i="12"/>
  <c r="AD211" i="12"/>
  <c r="AE211" i="12" s="1"/>
  <c r="AA211" i="12"/>
  <c r="X211" i="12"/>
  <c r="Y211" i="12" s="1"/>
  <c r="U211" i="12"/>
  <c r="R211" i="12"/>
  <c r="S211" i="12" s="1"/>
  <c r="O211" i="12"/>
  <c r="L211" i="12"/>
  <c r="M211" i="12" s="1"/>
  <c r="I211" i="12"/>
  <c r="F211" i="12"/>
  <c r="G211" i="12" s="1"/>
  <c r="AM210" i="12"/>
  <c r="AK210" i="12"/>
  <c r="AG210" i="12"/>
  <c r="AE210" i="12"/>
  <c r="AA210" i="12"/>
  <c r="Y210" i="12"/>
  <c r="U210" i="12"/>
  <c r="S210" i="12"/>
  <c r="O210" i="12"/>
  <c r="M210" i="12"/>
  <c r="AM209" i="12"/>
  <c r="AK209" i="12"/>
  <c r="AG209" i="12"/>
  <c r="AE209" i="12"/>
  <c r="AA209" i="12"/>
  <c r="Y209" i="12"/>
  <c r="U209" i="12"/>
  <c r="S209" i="12"/>
  <c r="O209" i="12"/>
  <c r="M209" i="12"/>
  <c r="AM208" i="12"/>
  <c r="AK208" i="12"/>
  <c r="AG208" i="12"/>
  <c r="AE208" i="12"/>
  <c r="AA208" i="12"/>
  <c r="Y208" i="12"/>
  <c r="U208" i="12"/>
  <c r="S208" i="12"/>
  <c r="O208" i="12"/>
  <c r="M208" i="12"/>
  <c r="I208" i="12"/>
  <c r="AM207" i="12"/>
  <c r="AK207" i="12"/>
  <c r="AG207" i="12"/>
  <c r="AE207" i="12"/>
  <c r="AA207" i="12"/>
  <c r="Y207" i="12"/>
  <c r="U207" i="12"/>
  <c r="S207" i="12"/>
  <c r="O207" i="12"/>
  <c r="M207" i="12"/>
  <c r="I207" i="12"/>
  <c r="AM206" i="12"/>
  <c r="AK206" i="12"/>
  <c r="AG206" i="12"/>
  <c r="AE206" i="12"/>
  <c r="AA206" i="12"/>
  <c r="Y206" i="12"/>
  <c r="U206" i="12"/>
  <c r="S206" i="12"/>
  <c r="O206" i="12"/>
  <c r="M206" i="12"/>
  <c r="I206" i="12"/>
  <c r="AM202" i="12"/>
  <c r="AK202" i="12"/>
  <c r="AG202" i="12"/>
  <c r="AE202" i="12"/>
  <c r="AA202" i="12"/>
  <c r="Y202" i="12"/>
  <c r="U202" i="12"/>
  <c r="S202" i="12"/>
  <c r="O202" i="12"/>
  <c r="M202" i="12"/>
  <c r="I202" i="12"/>
  <c r="AM201" i="12"/>
  <c r="AK201" i="12"/>
  <c r="AG201" i="12"/>
  <c r="AE201" i="12"/>
  <c r="AA201" i="12"/>
  <c r="Y201" i="12"/>
  <c r="U201" i="12"/>
  <c r="S201" i="12"/>
  <c r="O201" i="12"/>
  <c r="M201" i="12"/>
  <c r="I201" i="12"/>
  <c r="AM200" i="12"/>
  <c r="AK200" i="12"/>
  <c r="AG200" i="12"/>
  <c r="AE200" i="12"/>
  <c r="AA200" i="12"/>
  <c r="Y200" i="12"/>
  <c r="U200" i="12"/>
  <c r="S200" i="12"/>
  <c r="O200" i="12"/>
  <c r="M200" i="12"/>
  <c r="I200" i="12"/>
  <c r="AM199" i="12"/>
  <c r="AK199" i="12"/>
  <c r="AG199" i="12"/>
  <c r="AE199" i="12"/>
  <c r="AA199" i="12"/>
  <c r="Y199" i="12"/>
  <c r="U199" i="12"/>
  <c r="S199" i="12"/>
  <c r="O199" i="12"/>
  <c r="M199" i="12"/>
  <c r="I199" i="12"/>
  <c r="AM198" i="12"/>
  <c r="AK198" i="12"/>
  <c r="AG198" i="12"/>
  <c r="AE198" i="12"/>
  <c r="AA198" i="12"/>
  <c r="Y198" i="12"/>
  <c r="U198" i="12"/>
  <c r="S198" i="12"/>
  <c r="O198" i="12"/>
  <c r="M198" i="12"/>
  <c r="I198" i="12"/>
  <c r="AM197" i="12"/>
  <c r="AK197" i="12"/>
  <c r="AG197" i="12"/>
  <c r="AE197" i="12"/>
  <c r="AA197" i="12"/>
  <c r="Y197" i="12"/>
  <c r="U197" i="12"/>
  <c r="S197" i="12"/>
  <c r="O197" i="12"/>
  <c r="M197" i="12"/>
  <c r="I197" i="12"/>
  <c r="AM196" i="12"/>
  <c r="AK196" i="12"/>
  <c r="AG196" i="12"/>
  <c r="AE196" i="12"/>
  <c r="AA196" i="12"/>
  <c r="Y196" i="12"/>
  <c r="U196" i="12"/>
  <c r="S196" i="12"/>
  <c r="O196" i="12"/>
  <c r="M196" i="12"/>
  <c r="I196" i="12"/>
  <c r="AM195" i="12"/>
  <c r="AK195" i="12"/>
  <c r="AG195" i="12"/>
  <c r="AE195" i="12"/>
  <c r="AA195" i="12"/>
  <c r="Y195" i="12"/>
  <c r="U195" i="12"/>
  <c r="S195" i="12"/>
  <c r="O195" i="12"/>
  <c r="M195" i="12"/>
  <c r="I195" i="12"/>
  <c r="AM194" i="12"/>
  <c r="AK194" i="12"/>
  <c r="AG194" i="12"/>
  <c r="AE194" i="12"/>
  <c r="AA194" i="12"/>
  <c r="Y194" i="12"/>
  <c r="U194" i="12"/>
  <c r="S194" i="12"/>
  <c r="O194" i="12"/>
  <c r="M194" i="12"/>
  <c r="I194" i="12"/>
  <c r="AM193" i="12"/>
  <c r="AK193" i="12"/>
  <c r="AG193" i="12"/>
  <c r="AE193" i="12"/>
  <c r="AA193" i="12"/>
  <c r="Y193" i="12"/>
  <c r="U193" i="12"/>
  <c r="S193" i="12"/>
  <c r="O193" i="12"/>
  <c r="M193" i="12"/>
  <c r="I193" i="12"/>
  <c r="AM192" i="12"/>
  <c r="AK192" i="12"/>
  <c r="AG192" i="12"/>
  <c r="AE192" i="12"/>
  <c r="AA192" i="12"/>
  <c r="Y192" i="12"/>
  <c r="U192" i="12"/>
  <c r="S192" i="12"/>
  <c r="O192" i="12"/>
  <c r="M192" i="12"/>
  <c r="I192" i="12"/>
  <c r="AM191" i="12"/>
  <c r="AK191" i="12"/>
  <c r="AG191" i="12"/>
  <c r="AE191" i="12"/>
  <c r="AA191" i="12"/>
  <c r="Y191" i="12"/>
  <c r="U191" i="12"/>
  <c r="S191" i="12"/>
  <c r="O191" i="12"/>
  <c r="M191" i="12"/>
  <c r="I191" i="12"/>
  <c r="AM190" i="12"/>
  <c r="AK190" i="12"/>
  <c r="AG190" i="12"/>
  <c r="AE190" i="12"/>
  <c r="AA190" i="12"/>
  <c r="Y190" i="12"/>
  <c r="U190" i="12"/>
  <c r="S190" i="12"/>
  <c r="O190" i="12"/>
  <c r="M190" i="12"/>
  <c r="I190" i="12"/>
  <c r="AM189" i="12"/>
  <c r="AK189" i="12"/>
  <c r="AG189" i="12"/>
  <c r="AE189" i="12"/>
  <c r="AA189" i="12"/>
  <c r="Y189" i="12"/>
  <c r="U189" i="12"/>
  <c r="S189" i="12"/>
  <c r="O189" i="12"/>
  <c r="M189" i="12"/>
  <c r="I189" i="12"/>
  <c r="AM188" i="12"/>
  <c r="AK188" i="12"/>
  <c r="AG188" i="12"/>
  <c r="AE188" i="12"/>
  <c r="AA188" i="12"/>
  <c r="Y188" i="12"/>
  <c r="U188" i="12"/>
  <c r="S188" i="12"/>
  <c r="O188" i="12"/>
  <c r="M188" i="12"/>
  <c r="I188" i="12"/>
  <c r="AM187" i="12"/>
  <c r="AK187" i="12"/>
  <c r="AG187" i="12"/>
  <c r="AE187" i="12"/>
  <c r="AA187" i="12"/>
  <c r="Y187" i="12"/>
  <c r="U187" i="12"/>
  <c r="S187" i="12"/>
  <c r="O187" i="12"/>
  <c r="M187" i="12"/>
  <c r="I187" i="12"/>
  <c r="AM186" i="12"/>
  <c r="AK186" i="12"/>
  <c r="AG186" i="12"/>
  <c r="AE186" i="12"/>
  <c r="AA186" i="12"/>
  <c r="Y186" i="12"/>
  <c r="U186" i="12"/>
  <c r="S186" i="12"/>
  <c r="O186" i="12"/>
  <c r="M186" i="12"/>
  <c r="I186" i="12"/>
  <c r="AM185" i="12"/>
  <c r="AK185" i="12"/>
  <c r="AG185" i="12"/>
  <c r="AE185" i="12"/>
  <c r="AA185" i="12"/>
  <c r="Y185" i="12"/>
  <c r="U185" i="12"/>
  <c r="S185" i="12"/>
  <c r="O185" i="12"/>
  <c r="M185" i="12"/>
  <c r="I185" i="12"/>
  <c r="AM184" i="12"/>
  <c r="AK184" i="12"/>
  <c r="AG184" i="12"/>
  <c r="AE184" i="12"/>
  <c r="AA184" i="12"/>
  <c r="Y184" i="12"/>
  <c r="U184" i="12"/>
  <c r="S184" i="12"/>
  <c r="O184" i="12"/>
  <c r="M184" i="12"/>
  <c r="I184" i="12"/>
  <c r="AM183" i="12"/>
  <c r="AK183" i="12"/>
  <c r="AG183" i="12"/>
  <c r="AE183" i="12"/>
  <c r="AA183" i="12"/>
  <c r="Y183" i="12"/>
  <c r="U183" i="12"/>
  <c r="S183" i="12"/>
  <c r="O183" i="12"/>
  <c r="M183" i="12"/>
  <c r="I183" i="12"/>
  <c r="AM182" i="12"/>
  <c r="AK182" i="12"/>
  <c r="AG182" i="12"/>
  <c r="AE182" i="12"/>
  <c r="AA182" i="12"/>
  <c r="Y182" i="12"/>
  <c r="U182" i="12"/>
  <c r="S182" i="12"/>
  <c r="O182" i="12"/>
  <c r="M182" i="12"/>
  <c r="I182" i="12"/>
  <c r="AM181" i="12"/>
  <c r="AK181" i="12"/>
  <c r="AG181" i="12"/>
  <c r="AE181" i="12"/>
  <c r="AA181" i="12"/>
  <c r="Y181" i="12"/>
  <c r="U181" i="12"/>
  <c r="S181" i="12"/>
  <c r="O181" i="12"/>
  <c r="M181" i="12"/>
  <c r="I181" i="12"/>
  <c r="AM179" i="12"/>
  <c r="AK179" i="12"/>
  <c r="AG179" i="12"/>
  <c r="AE179" i="12"/>
  <c r="AA179" i="12"/>
  <c r="Y179" i="12"/>
  <c r="U179" i="12"/>
  <c r="S179" i="12"/>
  <c r="O179" i="12"/>
  <c r="M179" i="12"/>
  <c r="I179" i="12"/>
  <c r="AM178" i="12"/>
  <c r="AK178" i="12"/>
  <c r="AG178" i="12"/>
  <c r="AE178" i="12"/>
  <c r="AA178" i="12"/>
  <c r="Y178" i="12"/>
  <c r="U178" i="12"/>
  <c r="S178" i="12"/>
  <c r="O178" i="12"/>
  <c r="M178" i="12"/>
  <c r="I178" i="12"/>
  <c r="AM177" i="12"/>
  <c r="AK177" i="12"/>
  <c r="AG177" i="12"/>
  <c r="AE177" i="12"/>
  <c r="AA177" i="12"/>
  <c r="Y177" i="12"/>
  <c r="U177" i="12"/>
  <c r="S177" i="12"/>
  <c r="O177" i="12"/>
  <c r="M177" i="12"/>
  <c r="I177" i="12"/>
  <c r="AM176" i="12"/>
  <c r="AK176" i="12"/>
  <c r="AG176" i="12"/>
  <c r="AE176" i="12"/>
  <c r="AA176" i="12"/>
  <c r="Y176" i="12"/>
  <c r="U176" i="12"/>
  <c r="S176" i="12"/>
  <c r="O176" i="12"/>
  <c r="M176" i="12"/>
  <c r="I176" i="12"/>
  <c r="AM175" i="12"/>
  <c r="AK175" i="12"/>
  <c r="AG175" i="12"/>
  <c r="AE175" i="12"/>
  <c r="AA175" i="12"/>
  <c r="Y175" i="12"/>
  <c r="U175" i="12"/>
  <c r="S175" i="12"/>
  <c r="O175" i="12"/>
  <c r="M175" i="12"/>
  <c r="I175" i="12"/>
  <c r="AM174" i="12"/>
  <c r="AK174" i="12"/>
  <c r="AG174" i="12"/>
  <c r="AE174" i="12"/>
  <c r="AA174" i="12"/>
  <c r="Y174" i="12"/>
  <c r="U174" i="12"/>
  <c r="S174" i="12"/>
  <c r="O174" i="12"/>
  <c r="M174" i="12"/>
  <c r="I174" i="12"/>
  <c r="AM173" i="12"/>
  <c r="AK173" i="12"/>
  <c r="AG173" i="12"/>
  <c r="AE173" i="12"/>
  <c r="AA173" i="12"/>
  <c r="Y173" i="12"/>
  <c r="U173" i="12"/>
  <c r="S173" i="12"/>
  <c r="O173" i="12"/>
  <c r="M173" i="12"/>
  <c r="I173" i="12"/>
  <c r="AM172" i="12"/>
  <c r="AK172" i="12"/>
  <c r="AG172" i="12"/>
  <c r="AE172" i="12"/>
  <c r="AA172" i="12"/>
  <c r="Y172" i="12"/>
  <c r="U172" i="12"/>
  <c r="S172" i="12"/>
  <c r="O172" i="12"/>
  <c r="M172" i="12"/>
  <c r="I172" i="12"/>
  <c r="AM171" i="12"/>
  <c r="AK171" i="12"/>
  <c r="AG171" i="12"/>
  <c r="AE171" i="12"/>
  <c r="AA171" i="12"/>
  <c r="Y171" i="12"/>
  <c r="U171" i="12"/>
  <c r="S171" i="12"/>
  <c r="O171" i="12"/>
  <c r="M171" i="12"/>
  <c r="I171" i="12"/>
  <c r="AM170" i="12"/>
  <c r="AK170" i="12"/>
  <c r="AG170" i="12"/>
  <c r="AE170" i="12"/>
  <c r="AA170" i="12"/>
  <c r="Y170" i="12"/>
  <c r="U170" i="12"/>
  <c r="S170" i="12"/>
  <c r="O170" i="12"/>
  <c r="M170" i="12"/>
  <c r="I170" i="12"/>
  <c r="AM169" i="12"/>
  <c r="AK169" i="12"/>
  <c r="AG169" i="12"/>
  <c r="AE169" i="12"/>
  <c r="AA169" i="12"/>
  <c r="Y169" i="12"/>
  <c r="U169" i="12"/>
  <c r="S169" i="12"/>
  <c r="O169" i="12"/>
  <c r="M169" i="12"/>
  <c r="I169" i="12"/>
  <c r="AM167" i="12"/>
  <c r="AK167" i="12"/>
  <c r="AG167" i="12"/>
  <c r="AE167" i="12"/>
  <c r="AA167" i="12"/>
  <c r="Y167" i="12"/>
  <c r="U167" i="12"/>
  <c r="S167" i="12"/>
  <c r="O167" i="12"/>
  <c r="M167" i="12"/>
  <c r="I167" i="12"/>
  <c r="AM166" i="12"/>
  <c r="AK166" i="12"/>
  <c r="AG166" i="12"/>
  <c r="AE166" i="12"/>
  <c r="AA166" i="12"/>
  <c r="Y166" i="12"/>
  <c r="U166" i="12"/>
  <c r="S166" i="12"/>
  <c r="O166" i="12"/>
  <c r="M166" i="12"/>
  <c r="I166" i="12"/>
  <c r="AM165" i="12"/>
  <c r="AK165" i="12"/>
  <c r="AG165" i="12"/>
  <c r="AE165" i="12"/>
  <c r="AA165" i="12"/>
  <c r="Y165" i="12"/>
  <c r="U165" i="12"/>
  <c r="S165" i="12"/>
  <c r="O165" i="12"/>
  <c r="M165" i="12"/>
  <c r="I165" i="12"/>
  <c r="AM164" i="12"/>
  <c r="AK164" i="12"/>
  <c r="AG164" i="12"/>
  <c r="AE164" i="12"/>
  <c r="AA164" i="12"/>
  <c r="Y164" i="12"/>
  <c r="U164" i="12"/>
  <c r="S164" i="12"/>
  <c r="O164" i="12"/>
  <c r="M164" i="12"/>
  <c r="I164" i="12"/>
  <c r="AM163" i="12"/>
  <c r="AK163" i="12"/>
  <c r="AG163" i="12"/>
  <c r="AE163" i="12"/>
  <c r="AA163" i="12"/>
  <c r="Y163" i="12"/>
  <c r="U163" i="12"/>
  <c r="S163" i="12"/>
  <c r="O163" i="12"/>
  <c r="M163" i="12"/>
  <c r="I163" i="12"/>
  <c r="AM162" i="12"/>
  <c r="AK162" i="12"/>
  <c r="AG162" i="12"/>
  <c r="AE162" i="12"/>
  <c r="AA162" i="12"/>
  <c r="Y162" i="12"/>
  <c r="U162" i="12"/>
  <c r="S162" i="12"/>
  <c r="O162" i="12"/>
  <c r="M162" i="12"/>
  <c r="I162" i="12"/>
  <c r="AM161" i="12"/>
  <c r="AK161" i="12"/>
  <c r="AG161" i="12"/>
  <c r="AE161" i="12"/>
  <c r="AA161" i="12"/>
  <c r="Y161" i="12"/>
  <c r="U161" i="12"/>
  <c r="S161" i="12"/>
  <c r="O161" i="12"/>
  <c r="M161" i="12"/>
  <c r="I161" i="12"/>
  <c r="AM160" i="12"/>
  <c r="AK160" i="12"/>
  <c r="AG160" i="12"/>
  <c r="AE160" i="12"/>
  <c r="AA160" i="12"/>
  <c r="Y160" i="12"/>
  <c r="U160" i="12"/>
  <c r="S160" i="12"/>
  <c r="O160" i="12"/>
  <c r="M160" i="12"/>
  <c r="I160" i="12"/>
  <c r="AM159" i="12"/>
  <c r="AK159" i="12"/>
  <c r="AG159" i="12"/>
  <c r="AE159" i="12"/>
  <c r="AA159" i="12"/>
  <c r="Y159" i="12"/>
  <c r="U159" i="12"/>
  <c r="S159" i="12"/>
  <c r="O159" i="12"/>
  <c r="M159" i="12"/>
  <c r="I159" i="12"/>
  <c r="AM158" i="12"/>
  <c r="AK158" i="12"/>
  <c r="AG158" i="12"/>
  <c r="AE158" i="12"/>
  <c r="AA158" i="12"/>
  <c r="Y158" i="12"/>
  <c r="U158" i="12"/>
  <c r="S158" i="12"/>
  <c r="O158" i="12"/>
  <c r="M158" i="12"/>
  <c r="I158" i="12"/>
  <c r="AM157" i="12"/>
  <c r="AK157" i="12"/>
  <c r="AG157" i="12"/>
  <c r="AE157" i="12"/>
  <c r="AA157" i="12"/>
  <c r="Y157" i="12"/>
  <c r="U157" i="12"/>
  <c r="S157" i="12"/>
  <c r="O157" i="12"/>
  <c r="M157" i="12"/>
  <c r="I157" i="12"/>
  <c r="AM156" i="12"/>
  <c r="AK156" i="12"/>
  <c r="AG156" i="12"/>
  <c r="AE156" i="12"/>
  <c r="AA156" i="12"/>
  <c r="Y156" i="12"/>
  <c r="U156" i="12"/>
  <c r="S156" i="12"/>
  <c r="O156" i="12"/>
  <c r="M156" i="12"/>
  <c r="I156" i="12"/>
  <c r="AM155" i="12"/>
  <c r="AK155" i="12"/>
  <c r="AG155" i="12"/>
  <c r="AE155" i="12"/>
  <c r="AA155" i="12"/>
  <c r="Y155" i="12"/>
  <c r="U155" i="12"/>
  <c r="S155" i="12"/>
  <c r="O155" i="12"/>
  <c r="M155" i="12"/>
  <c r="I155" i="12"/>
  <c r="AM154" i="12"/>
  <c r="AK154" i="12"/>
  <c r="AG154" i="12"/>
  <c r="AE154" i="12"/>
  <c r="AA154" i="12"/>
  <c r="Y154" i="12"/>
  <c r="U154" i="12"/>
  <c r="S154" i="12"/>
  <c r="O154" i="12"/>
  <c r="M154" i="12"/>
  <c r="I154" i="12"/>
  <c r="AM152" i="12"/>
  <c r="AK152" i="12"/>
  <c r="AG152" i="12"/>
  <c r="AE152" i="12"/>
  <c r="AA152" i="12"/>
  <c r="Y152" i="12"/>
  <c r="U152" i="12"/>
  <c r="S152" i="12"/>
  <c r="O152" i="12"/>
  <c r="M152" i="12"/>
  <c r="I152" i="12"/>
  <c r="AM151" i="12"/>
  <c r="AK151" i="12"/>
  <c r="AG151" i="12"/>
  <c r="AE151" i="12"/>
  <c r="AA151" i="12"/>
  <c r="Y151" i="12"/>
  <c r="U151" i="12"/>
  <c r="S151" i="12"/>
  <c r="O151" i="12"/>
  <c r="M151" i="12"/>
  <c r="I151" i="12"/>
  <c r="AM150" i="12"/>
  <c r="AK150" i="12"/>
  <c r="AG150" i="12"/>
  <c r="AE150" i="12"/>
  <c r="AA150" i="12"/>
  <c r="Y150" i="12"/>
  <c r="U150" i="12"/>
  <c r="S150" i="12"/>
  <c r="O150" i="12"/>
  <c r="M150" i="12"/>
  <c r="I150" i="12"/>
  <c r="AM149" i="12"/>
  <c r="AK149" i="12"/>
  <c r="AG149" i="12"/>
  <c r="AE149" i="12"/>
  <c r="AA149" i="12"/>
  <c r="Y149" i="12"/>
  <c r="U149" i="12"/>
  <c r="S149" i="12"/>
  <c r="O149" i="12"/>
  <c r="M149" i="12"/>
  <c r="I149" i="12"/>
  <c r="AM148" i="12"/>
  <c r="AK148" i="12"/>
  <c r="AG148" i="12"/>
  <c r="AE148" i="12"/>
  <c r="AA148" i="12"/>
  <c r="Y148" i="12"/>
  <c r="U148" i="12"/>
  <c r="S148" i="12"/>
  <c r="O148" i="12"/>
  <c r="M148" i="12"/>
  <c r="I148" i="12"/>
  <c r="AM147" i="12"/>
  <c r="AK147" i="12"/>
  <c r="AG147" i="12"/>
  <c r="AE147" i="12"/>
  <c r="AA147" i="12"/>
  <c r="Y147" i="12"/>
  <c r="U147" i="12"/>
  <c r="S147" i="12"/>
  <c r="O147" i="12"/>
  <c r="M147" i="12"/>
  <c r="I147" i="12"/>
  <c r="J147" i="12" s="1"/>
  <c r="AM146" i="12"/>
  <c r="AK146" i="12"/>
  <c r="AG146" i="12"/>
  <c r="AE146" i="12"/>
  <c r="AA146" i="12"/>
  <c r="Y146" i="12"/>
  <c r="U146" i="12"/>
  <c r="S146" i="12"/>
  <c r="O146" i="12"/>
  <c r="M146" i="12"/>
  <c r="I146" i="12"/>
  <c r="AM145" i="12"/>
  <c r="AK145" i="12"/>
  <c r="AG145" i="12"/>
  <c r="AE145" i="12"/>
  <c r="AA145" i="12"/>
  <c r="Y145" i="12"/>
  <c r="U145" i="12"/>
  <c r="S145" i="12"/>
  <c r="O145" i="12"/>
  <c r="M145" i="12"/>
  <c r="I145" i="12"/>
  <c r="AM144" i="12"/>
  <c r="AK144" i="12"/>
  <c r="AG144" i="12"/>
  <c r="AE144" i="12"/>
  <c r="AA144" i="12"/>
  <c r="Y144" i="12"/>
  <c r="U144" i="12"/>
  <c r="S144" i="12"/>
  <c r="O144" i="12"/>
  <c r="M144" i="12"/>
  <c r="I144" i="12"/>
  <c r="AM143" i="12"/>
  <c r="AK143" i="12"/>
  <c r="AG143" i="12"/>
  <c r="AE143" i="12"/>
  <c r="AA143" i="12"/>
  <c r="Y143" i="12"/>
  <c r="U143" i="12"/>
  <c r="S143" i="12"/>
  <c r="O143" i="12"/>
  <c r="M143" i="12"/>
  <c r="I143" i="12"/>
  <c r="AM142" i="12"/>
  <c r="AK142" i="12"/>
  <c r="AG142" i="12"/>
  <c r="AE142" i="12"/>
  <c r="AA142" i="12"/>
  <c r="Y142" i="12"/>
  <c r="U142" i="12"/>
  <c r="S142" i="12"/>
  <c r="O142" i="12"/>
  <c r="M142" i="12"/>
  <c r="I142" i="12"/>
  <c r="AM141" i="12"/>
  <c r="AK141" i="12"/>
  <c r="AG141" i="12"/>
  <c r="AE141" i="12"/>
  <c r="AA141" i="12"/>
  <c r="Y141" i="12"/>
  <c r="U141" i="12"/>
  <c r="S141" i="12"/>
  <c r="O141" i="12"/>
  <c r="M141" i="12"/>
  <c r="I141" i="12"/>
  <c r="AM140" i="12"/>
  <c r="AK140" i="12"/>
  <c r="AG140" i="12"/>
  <c r="AE140" i="12"/>
  <c r="AA140" i="12"/>
  <c r="Y140" i="12"/>
  <c r="U140" i="12"/>
  <c r="S140" i="12"/>
  <c r="O140" i="12"/>
  <c r="M140" i="12"/>
  <c r="I140" i="12"/>
  <c r="AM138" i="12"/>
  <c r="AK138" i="12"/>
  <c r="AG138" i="12"/>
  <c r="AE138" i="12"/>
  <c r="AA138" i="12"/>
  <c r="Y138" i="12"/>
  <c r="U138" i="12"/>
  <c r="S138" i="12"/>
  <c r="O138" i="12"/>
  <c r="M138" i="12"/>
  <c r="I138" i="12"/>
  <c r="AM137" i="12"/>
  <c r="AK137" i="12"/>
  <c r="AG137" i="12"/>
  <c r="AE137" i="12"/>
  <c r="AA137" i="12"/>
  <c r="Y137" i="12"/>
  <c r="U137" i="12"/>
  <c r="S137" i="12"/>
  <c r="O137" i="12"/>
  <c r="M137" i="12"/>
  <c r="I137" i="12"/>
  <c r="AM136" i="12"/>
  <c r="AK136" i="12"/>
  <c r="AG136" i="12"/>
  <c r="AE136" i="12"/>
  <c r="AA136" i="12"/>
  <c r="Y136" i="12"/>
  <c r="U136" i="12"/>
  <c r="S136" i="12"/>
  <c r="O136" i="12"/>
  <c r="M136" i="12"/>
  <c r="I136" i="12"/>
  <c r="AM135" i="12"/>
  <c r="AK135" i="12"/>
  <c r="AG135" i="12"/>
  <c r="AE135" i="12"/>
  <c r="AA135" i="12"/>
  <c r="Y135" i="12"/>
  <c r="U135" i="12"/>
  <c r="S135" i="12"/>
  <c r="O135" i="12"/>
  <c r="M135" i="12"/>
  <c r="I135" i="12"/>
  <c r="AM134" i="12"/>
  <c r="AK134" i="12"/>
  <c r="AG134" i="12"/>
  <c r="AE134" i="12"/>
  <c r="AA134" i="12"/>
  <c r="Y134" i="12"/>
  <c r="U134" i="12"/>
  <c r="S134" i="12"/>
  <c r="O134" i="12"/>
  <c r="M134" i="12"/>
  <c r="I134" i="12"/>
  <c r="AM133" i="12"/>
  <c r="AK133" i="12"/>
  <c r="AG133" i="12"/>
  <c r="AE133" i="12"/>
  <c r="AA133" i="12"/>
  <c r="Y133" i="12"/>
  <c r="U133" i="12"/>
  <c r="S133" i="12"/>
  <c r="O133" i="12"/>
  <c r="M133" i="12"/>
  <c r="I133" i="12"/>
  <c r="AM132" i="12"/>
  <c r="AK132" i="12"/>
  <c r="AG132" i="12"/>
  <c r="AE132" i="12"/>
  <c r="AA132" i="12"/>
  <c r="Y132" i="12"/>
  <c r="U132" i="12"/>
  <c r="S132" i="12"/>
  <c r="O132" i="12"/>
  <c r="M132" i="12"/>
  <c r="I132" i="12"/>
  <c r="AM131" i="12"/>
  <c r="AK131" i="12"/>
  <c r="AG131" i="12"/>
  <c r="AE131" i="12"/>
  <c r="AA131" i="12"/>
  <c r="Y131" i="12"/>
  <c r="U131" i="12"/>
  <c r="S131" i="12"/>
  <c r="O131" i="12"/>
  <c r="M131" i="12"/>
  <c r="I131" i="12"/>
  <c r="AM130" i="12"/>
  <c r="AK130" i="12"/>
  <c r="AG130" i="12"/>
  <c r="AE130" i="12"/>
  <c r="AA130" i="12"/>
  <c r="Y130" i="12"/>
  <c r="U130" i="12"/>
  <c r="S130" i="12"/>
  <c r="O130" i="12"/>
  <c r="M130" i="12"/>
  <c r="I130" i="12"/>
  <c r="AM129" i="12"/>
  <c r="AK129" i="12"/>
  <c r="AG129" i="12"/>
  <c r="AE129" i="12"/>
  <c r="AA129" i="12"/>
  <c r="Y129" i="12"/>
  <c r="U129" i="12"/>
  <c r="S129" i="12"/>
  <c r="O129" i="12"/>
  <c r="M129" i="12"/>
  <c r="I129" i="12"/>
  <c r="AM128" i="12"/>
  <c r="AK128" i="12"/>
  <c r="AG128" i="12"/>
  <c r="AE128" i="12"/>
  <c r="AA128" i="12"/>
  <c r="Y128" i="12"/>
  <c r="U128" i="12"/>
  <c r="S128" i="12"/>
  <c r="O128" i="12"/>
  <c r="M128" i="12"/>
  <c r="I128" i="12"/>
  <c r="AM127" i="12"/>
  <c r="AK127" i="12"/>
  <c r="AG127" i="12"/>
  <c r="AE127" i="12"/>
  <c r="AA127" i="12"/>
  <c r="Y127" i="12"/>
  <c r="U127" i="12"/>
  <c r="S127" i="12"/>
  <c r="O127" i="12"/>
  <c r="M127" i="12"/>
  <c r="I127" i="12"/>
  <c r="AM126" i="12"/>
  <c r="AK126" i="12"/>
  <c r="AG126" i="12"/>
  <c r="AE126" i="12"/>
  <c r="AA126" i="12"/>
  <c r="Y126" i="12"/>
  <c r="U126" i="12"/>
  <c r="S126" i="12"/>
  <c r="O126" i="12"/>
  <c r="M126" i="12"/>
  <c r="I126" i="12"/>
  <c r="AM125" i="12"/>
  <c r="AK125" i="12"/>
  <c r="AG125" i="12"/>
  <c r="AE125" i="12"/>
  <c r="AA125" i="12"/>
  <c r="Y125" i="12"/>
  <c r="U125" i="12"/>
  <c r="S125" i="12"/>
  <c r="O125" i="12"/>
  <c r="M125" i="12"/>
  <c r="I125" i="12"/>
  <c r="AM124" i="12"/>
  <c r="AK124" i="12"/>
  <c r="AG124" i="12"/>
  <c r="AE124" i="12"/>
  <c r="AA124" i="12"/>
  <c r="Y124" i="12"/>
  <c r="U124" i="12"/>
  <c r="S124" i="12"/>
  <c r="O124" i="12"/>
  <c r="M124" i="12"/>
  <c r="I124" i="12"/>
  <c r="AM123" i="12"/>
  <c r="AK123" i="12"/>
  <c r="AG123" i="12"/>
  <c r="AE123" i="12"/>
  <c r="AA123" i="12"/>
  <c r="Y123" i="12"/>
  <c r="U123" i="12"/>
  <c r="S123" i="12"/>
  <c r="O123" i="12"/>
  <c r="M123" i="12"/>
  <c r="I123" i="12"/>
  <c r="AM122" i="12"/>
  <c r="AK122" i="12"/>
  <c r="AG122" i="12"/>
  <c r="AE122" i="12"/>
  <c r="AA122" i="12"/>
  <c r="Y122" i="12"/>
  <c r="U122" i="12"/>
  <c r="S122" i="12"/>
  <c r="O122" i="12"/>
  <c r="M122" i="12"/>
  <c r="I122" i="12"/>
  <c r="AM120" i="12"/>
  <c r="AK120" i="12"/>
  <c r="AG120" i="12"/>
  <c r="AE120" i="12"/>
  <c r="AA120" i="12"/>
  <c r="Y120" i="12"/>
  <c r="U120" i="12"/>
  <c r="S120" i="12"/>
  <c r="O120" i="12"/>
  <c r="M120" i="12"/>
  <c r="I120" i="12"/>
  <c r="AM119" i="12"/>
  <c r="AK119" i="12"/>
  <c r="AG119" i="12"/>
  <c r="AE119" i="12"/>
  <c r="AA119" i="12"/>
  <c r="Y119" i="12"/>
  <c r="U119" i="12"/>
  <c r="S119" i="12"/>
  <c r="O119" i="12"/>
  <c r="M119" i="12"/>
  <c r="I119" i="12"/>
  <c r="AM118" i="12"/>
  <c r="AK118" i="12"/>
  <c r="AG118" i="12"/>
  <c r="AE118" i="12"/>
  <c r="AA118" i="12"/>
  <c r="Y118" i="12"/>
  <c r="U118" i="12"/>
  <c r="S118" i="12"/>
  <c r="O118" i="12"/>
  <c r="M118" i="12"/>
  <c r="I118" i="12"/>
  <c r="AM117" i="12"/>
  <c r="AK117" i="12"/>
  <c r="AG117" i="12"/>
  <c r="AE117" i="12"/>
  <c r="AA117" i="12"/>
  <c r="Y117" i="12"/>
  <c r="U117" i="12"/>
  <c r="S117" i="12"/>
  <c r="O117" i="12"/>
  <c r="M117" i="12"/>
  <c r="I117" i="12"/>
  <c r="AM116" i="12"/>
  <c r="AK116" i="12"/>
  <c r="AG116" i="12"/>
  <c r="AE116" i="12"/>
  <c r="AA116" i="12"/>
  <c r="Y116" i="12"/>
  <c r="U116" i="12"/>
  <c r="S116" i="12"/>
  <c r="O116" i="12"/>
  <c r="M116" i="12"/>
  <c r="I116" i="12"/>
  <c r="AM115" i="12"/>
  <c r="AK115" i="12"/>
  <c r="AG115" i="12"/>
  <c r="AE115" i="12"/>
  <c r="AA115" i="12"/>
  <c r="Y115" i="12"/>
  <c r="U115" i="12"/>
  <c r="S115" i="12"/>
  <c r="O115" i="12"/>
  <c r="M115" i="12"/>
  <c r="I115" i="12"/>
  <c r="AM114" i="12"/>
  <c r="AK114" i="12"/>
  <c r="AG114" i="12"/>
  <c r="AE114" i="12"/>
  <c r="AA114" i="12"/>
  <c r="Y114" i="12"/>
  <c r="U114" i="12"/>
  <c r="S114" i="12"/>
  <c r="O114" i="12"/>
  <c r="M114" i="12"/>
  <c r="I114" i="12"/>
  <c r="AM113" i="12"/>
  <c r="AK113" i="12"/>
  <c r="AG113" i="12"/>
  <c r="AE113" i="12"/>
  <c r="AA113" i="12"/>
  <c r="Y113" i="12"/>
  <c r="U113" i="12"/>
  <c r="S113" i="12"/>
  <c r="O113" i="12"/>
  <c r="M113" i="12"/>
  <c r="I113" i="12"/>
  <c r="AM112" i="12"/>
  <c r="AK112" i="12"/>
  <c r="AG112" i="12"/>
  <c r="AE112" i="12"/>
  <c r="AA112" i="12"/>
  <c r="Y112" i="12"/>
  <c r="U112" i="12"/>
  <c r="S112" i="12"/>
  <c r="O112" i="12"/>
  <c r="M112" i="12"/>
  <c r="I112" i="12"/>
  <c r="AM111" i="12"/>
  <c r="AK111" i="12"/>
  <c r="AG111" i="12"/>
  <c r="AE111" i="12"/>
  <c r="AA111" i="12"/>
  <c r="Y111" i="12"/>
  <c r="U111" i="12"/>
  <c r="S111" i="12"/>
  <c r="O111" i="12"/>
  <c r="M111" i="12"/>
  <c r="I111" i="12"/>
  <c r="AM110" i="12"/>
  <c r="AK110" i="12"/>
  <c r="AG110" i="12"/>
  <c r="AE110" i="12"/>
  <c r="AA110" i="12"/>
  <c r="Y110" i="12"/>
  <c r="U110" i="12"/>
  <c r="S110" i="12"/>
  <c r="O110" i="12"/>
  <c r="M110" i="12"/>
  <c r="I110" i="12"/>
  <c r="AM108" i="12"/>
  <c r="AK108" i="12"/>
  <c r="AG108" i="12"/>
  <c r="AE108" i="12"/>
  <c r="AA108" i="12"/>
  <c r="Y108" i="12"/>
  <c r="U108" i="12"/>
  <c r="S108" i="12"/>
  <c r="O108" i="12"/>
  <c r="M108" i="12"/>
  <c r="I108" i="12"/>
  <c r="AM107" i="12"/>
  <c r="AK107" i="12"/>
  <c r="AG107" i="12"/>
  <c r="AE107" i="12"/>
  <c r="AA107" i="12"/>
  <c r="Y107" i="12"/>
  <c r="U107" i="12"/>
  <c r="S107" i="12"/>
  <c r="O107" i="12"/>
  <c r="M107" i="12"/>
  <c r="I107" i="12"/>
  <c r="AM106" i="12"/>
  <c r="AK106" i="12"/>
  <c r="AG106" i="12"/>
  <c r="AE106" i="12"/>
  <c r="AA106" i="12"/>
  <c r="Y106" i="12"/>
  <c r="U106" i="12"/>
  <c r="S106" i="12"/>
  <c r="O106" i="12"/>
  <c r="M106" i="12"/>
  <c r="I106" i="12"/>
  <c r="AM105" i="12"/>
  <c r="AK105" i="12"/>
  <c r="AG105" i="12"/>
  <c r="AE105" i="12"/>
  <c r="AA105" i="12"/>
  <c r="Y105" i="12"/>
  <c r="U105" i="12"/>
  <c r="S105" i="12"/>
  <c r="O105" i="12"/>
  <c r="M105" i="12"/>
  <c r="I105" i="12"/>
  <c r="AM104" i="12"/>
  <c r="AK104" i="12"/>
  <c r="AG104" i="12"/>
  <c r="AE104" i="12"/>
  <c r="AA104" i="12"/>
  <c r="Y104" i="12"/>
  <c r="U104" i="12"/>
  <c r="S104" i="12"/>
  <c r="O104" i="12"/>
  <c r="M104" i="12"/>
  <c r="I104" i="12"/>
  <c r="AM103" i="12"/>
  <c r="AK103" i="12"/>
  <c r="AG103" i="12"/>
  <c r="AE103" i="12"/>
  <c r="AA103" i="12"/>
  <c r="Y103" i="12"/>
  <c r="U103" i="12"/>
  <c r="S103" i="12"/>
  <c r="O103" i="12"/>
  <c r="M103" i="12"/>
  <c r="I103" i="12"/>
  <c r="AM102" i="12"/>
  <c r="AK102" i="12"/>
  <c r="AG102" i="12"/>
  <c r="AE102" i="12"/>
  <c r="AA102" i="12"/>
  <c r="Y102" i="12"/>
  <c r="U102" i="12"/>
  <c r="S102" i="12"/>
  <c r="O102" i="12"/>
  <c r="M102" i="12"/>
  <c r="I102" i="12"/>
  <c r="AM101" i="12"/>
  <c r="AK101" i="12"/>
  <c r="AG101" i="12"/>
  <c r="AE101" i="12"/>
  <c r="AA101" i="12"/>
  <c r="Y101" i="12"/>
  <c r="U101" i="12"/>
  <c r="S101" i="12"/>
  <c r="O101" i="12"/>
  <c r="M101" i="12"/>
  <c r="I101" i="12"/>
  <c r="AM100" i="12"/>
  <c r="AK100" i="12"/>
  <c r="AG100" i="12"/>
  <c r="AE100" i="12"/>
  <c r="AA100" i="12"/>
  <c r="Y100" i="12"/>
  <c r="U100" i="12"/>
  <c r="S100" i="12"/>
  <c r="O100" i="12"/>
  <c r="M100" i="12"/>
  <c r="I100" i="12"/>
  <c r="AM99" i="12"/>
  <c r="AK99" i="12"/>
  <c r="AG99" i="12"/>
  <c r="AE99" i="12"/>
  <c r="AA99" i="12"/>
  <c r="Y99" i="12"/>
  <c r="U99" i="12"/>
  <c r="S99" i="12"/>
  <c r="O99" i="12"/>
  <c r="M99" i="12"/>
  <c r="I99" i="12"/>
  <c r="AM98" i="12"/>
  <c r="AK98" i="12"/>
  <c r="AG98" i="12"/>
  <c r="AE98" i="12"/>
  <c r="AA98" i="12"/>
  <c r="Y98" i="12"/>
  <c r="U98" i="12"/>
  <c r="S98" i="12"/>
  <c r="O98" i="12"/>
  <c r="M98" i="12"/>
  <c r="I98" i="12"/>
  <c r="AM97" i="12"/>
  <c r="AK97" i="12"/>
  <c r="AG97" i="12"/>
  <c r="AE97" i="12"/>
  <c r="AA97" i="12"/>
  <c r="Y97" i="12"/>
  <c r="U97" i="12"/>
  <c r="S97" i="12"/>
  <c r="O97" i="12"/>
  <c r="M97" i="12"/>
  <c r="I97" i="12"/>
  <c r="AM96" i="12"/>
  <c r="AK96" i="12"/>
  <c r="AG96" i="12"/>
  <c r="AE96" i="12"/>
  <c r="AA96" i="12"/>
  <c r="Y96" i="12"/>
  <c r="U96" i="12"/>
  <c r="S96" i="12"/>
  <c r="O96" i="12"/>
  <c r="M96" i="12"/>
  <c r="I96" i="12"/>
  <c r="AM94" i="12"/>
  <c r="AK94" i="12"/>
  <c r="AG94" i="12"/>
  <c r="AE94" i="12"/>
  <c r="AA94" i="12"/>
  <c r="Y94" i="12"/>
  <c r="U94" i="12"/>
  <c r="S94" i="12"/>
  <c r="O94" i="12"/>
  <c r="M94" i="12"/>
  <c r="I94" i="12"/>
  <c r="AM93" i="12"/>
  <c r="AK93" i="12"/>
  <c r="AG93" i="12"/>
  <c r="AE93" i="12"/>
  <c r="AA93" i="12"/>
  <c r="Y93" i="12"/>
  <c r="U93" i="12"/>
  <c r="S93" i="12"/>
  <c r="O93" i="12"/>
  <c r="M93" i="12"/>
  <c r="I93" i="12"/>
  <c r="AM92" i="12"/>
  <c r="AK92" i="12"/>
  <c r="AG92" i="12"/>
  <c r="AE92" i="12"/>
  <c r="AA92" i="12"/>
  <c r="Y92" i="12"/>
  <c r="U92" i="12"/>
  <c r="S92" i="12"/>
  <c r="O92" i="12"/>
  <c r="M92" i="12"/>
  <c r="I92" i="12"/>
  <c r="AM91" i="12"/>
  <c r="AK91" i="12"/>
  <c r="AG91" i="12"/>
  <c r="AE91" i="12"/>
  <c r="AA91" i="12"/>
  <c r="Y91" i="12"/>
  <c r="U91" i="12"/>
  <c r="S91" i="12"/>
  <c r="O91" i="12"/>
  <c r="M91" i="12"/>
  <c r="I91" i="12"/>
  <c r="AM90" i="12"/>
  <c r="AK90" i="12"/>
  <c r="AG90" i="12"/>
  <c r="AE90" i="12"/>
  <c r="AA90" i="12"/>
  <c r="Y90" i="12"/>
  <c r="U90" i="12"/>
  <c r="S90" i="12"/>
  <c r="O90" i="12"/>
  <c r="M90" i="12"/>
  <c r="I90" i="12"/>
  <c r="AM89" i="12"/>
  <c r="AK89" i="12"/>
  <c r="AG89" i="12"/>
  <c r="AE89" i="12"/>
  <c r="AA89" i="12"/>
  <c r="Y89" i="12"/>
  <c r="U89" i="12"/>
  <c r="S89" i="12"/>
  <c r="O89" i="12"/>
  <c r="M89" i="12"/>
  <c r="I89" i="12"/>
  <c r="AM88" i="12"/>
  <c r="AK88" i="12"/>
  <c r="AG88" i="12"/>
  <c r="AE88" i="12"/>
  <c r="AA88" i="12"/>
  <c r="Y88" i="12"/>
  <c r="U88" i="12"/>
  <c r="S88" i="12"/>
  <c r="O88" i="12"/>
  <c r="M88" i="12"/>
  <c r="I88" i="12"/>
  <c r="AM87" i="12"/>
  <c r="AK87" i="12"/>
  <c r="AG87" i="12"/>
  <c r="AE87" i="12"/>
  <c r="AA87" i="12"/>
  <c r="Y87" i="12"/>
  <c r="U87" i="12"/>
  <c r="S87" i="12"/>
  <c r="O87" i="12"/>
  <c r="M87" i="12"/>
  <c r="I87" i="12"/>
  <c r="AM86" i="12"/>
  <c r="AK86" i="12"/>
  <c r="AG86" i="12"/>
  <c r="AE86" i="12"/>
  <c r="AA86" i="12"/>
  <c r="Y86" i="12"/>
  <c r="U86" i="12"/>
  <c r="S86" i="12"/>
  <c r="O86" i="12"/>
  <c r="M86" i="12"/>
  <c r="I86" i="12"/>
  <c r="AM85" i="12"/>
  <c r="AK85" i="12"/>
  <c r="AG85" i="12"/>
  <c r="AE85" i="12"/>
  <c r="AA85" i="12"/>
  <c r="Y85" i="12"/>
  <c r="U85" i="12"/>
  <c r="S85" i="12"/>
  <c r="O85" i="12"/>
  <c r="M85" i="12"/>
  <c r="I85" i="12"/>
  <c r="AM84" i="12"/>
  <c r="AK84" i="12"/>
  <c r="AG84" i="12"/>
  <c r="AE84" i="12"/>
  <c r="AA84" i="12"/>
  <c r="Y84" i="12"/>
  <c r="U84" i="12"/>
  <c r="S84" i="12"/>
  <c r="O84" i="12"/>
  <c r="M84" i="12"/>
  <c r="I84" i="12"/>
  <c r="AM83" i="12"/>
  <c r="AK83" i="12"/>
  <c r="AG83" i="12"/>
  <c r="AE83" i="12"/>
  <c r="AA83" i="12"/>
  <c r="Y83" i="12"/>
  <c r="U83" i="12"/>
  <c r="S83" i="12"/>
  <c r="O83" i="12"/>
  <c r="M83" i="12"/>
  <c r="I83" i="12"/>
  <c r="AM82" i="12"/>
  <c r="AK82" i="12"/>
  <c r="AG82" i="12"/>
  <c r="AE82" i="12"/>
  <c r="AA82" i="12"/>
  <c r="Y82" i="12"/>
  <c r="U82" i="12"/>
  <c r="S82" i="12"/>
  <c r="O82" i="12"/>
  <c r="M82" i="12"/>
  <c r="I82" i="12"/>
  <c r="AM81" i="12"/>
  <c r="AK81" i="12"/>
  <c r="AG81" i="12"/>
  <c r="AE81" i="12"/>
  <c r="AA81" i="12"/>
  <c r="Y81" i="12"/>
  <c r="U81" i="12"/>
  <c r="S81" i="12"/>
  <c r="O81" i="12"/>
  <c r="M81" i="12"/>
  <c r="I81" i="12"/>
  <c r="AM80" i="12"/>
  <c r="AK80" i="12"/>
  <c r="AG80" i="12"/>
  <c r="AE80" i="12"/>
  <c r="AA80" i="12"/>
  <c r="Y80" i="12"/>
  <c r="U80" i="12"/>
  <c r="S80" i="12"/>
  <c r="O80" i="12"/>
  <c r="M80" i="12"/>
  <c r="I80" i="12"/>
  <c r="AM79" i="12"/>
  <c r="AK79" i="12"/>
  <c r="AG79" i="12"/>
  <c r="AE79" i="12"/>
  <c r="AA79" i="12"/>
  <c r="Y79" i="12"/>
  <c r="U79" i="12"/>
  <c r="S79" i="12"/>
  <c r="O79" i="12"/>
  <c r="M79" i="12"/>
  <c r="I79" i="12"/>
  <c r="AM78" i="12"/>
  <c r="AK78" i="12"/>
  <c r="AG78" i="12"/>
  <c r="AE78" i="12"/>
  <c r="AA78" i="12"/>
  <c r="Y78" i="12"/>
  <c r="U78" i="12"/>
  <c r="S78" i="12"/>
  <c r="O78" i="12"/>
  <c r="M78" i="12"/>
  <c r="I78" i="12"/>
  <c r="AM77" i="12"/>
  <c r="AK77" i="12"/>
  <c r="AG77" i="12"/>
  <c r="AE77" i="12"/>
  <c r="AA77" i="12"/>
  <c r="Y77" i="12"/>
  <c r="U77" i="12"/>
  <c r="S77" i="12"/>
  <c r="O77" i="12"/>
  <c r="M77" i="12"/>
  <c r="I77" i="12"/>
  <c r="AM76" i="12"/>
  <c r="AK76" i="12"/>
  <c r="AG76" i="12"/>
  <c r="AE76" i="12"/>
  <c r="AA76" i="12"/>
  <c r="Y76" i="12"/>
  <c r="U76" i="12"/>
  <c r="S76" i="12"/>
  <c r="O76" i="12"/>
  <c r="M76" i="12"/>
  <c r="I76" i="12"/>
  <c r="AM75" i="12"/>
  <c r="AK75" i="12"/>
  <c r="AG75" i="12"/>
  <c r="AE75" i="12"/>
  <c r="AA75" i="12"/>
  <c r="Y75" i="12"/>
  <c r="U75" i="12"/>
  <c r="S75" i="12"/>
  <c r="O75" i="12"/>
  <c r="M75" i="12"/>
  <c r="I75" i="12"/>
  <c r="AM74" i="12"/>
  <c r="AK74" i="12"/>
  <c r="AG74" i="12"/>
  <c r="AE74" i="12"/>
  <c r="AA74" i="12"/>
  <c r="Y74" i="12"/>
  <c r="U74" i="12"/>
  <c r="S74" i="12"/>
  <c r="O74" i="12"/>
  <c r="M74" i="12"/>
  <c r="I74" i="12"/>
  <c r="AM73" i="12"/>
  <c r="AK73" i="12"/>
  <c r="AG73" i="12"/>
  <c r="AE73" i="12"/>
  <c r="AA73" i="12"/>
  <c r="Y73" i="12"/>
  <c r="U73" i="12"/>
  <c r="S73" i="12"/>
  <c r="O73" i="12"/>
  <c r="M73" i="12"/>
  <c r="I73" i="12"/>
  <c r="AM72" i="12"/>
  <c r="AJ72" i="12"/>
  <c r="AK72" i="12" s="1"/>
  <c r="AG72" i="12"/>
  <c r="AD72" i="12"/>
  <c r="AE72" i="12" s="1"/>
  <c r="AA72" i="12"/>
  <c r="X72" i="12"/>
  <c r="Y72" i="12" s="1"/>
  <c r="U72" i="12"/>
  <c r="R72" i="12"/>
  <c r="S72" i="12" s="1"/>
  <c r="O72" i="12"/>
  <c r="L72" i="12"/>
  <c r="M72" i="12" s="1"/>
  <c r="I72" i="12"/>
  <c r="F72" i="12"/>
  <c r="G72" i="12" s="1"/>
  <c r="AM71" i="12"/>
  <c r="AK71" i="12"/>
  <c r="AG71" i="12"/>
  <c r="AE71" i="12"/>
  <c r="AA71" i="12"/>
  <c r="Y71" i="12"/>
  <c r="U71" i="12"/>
  <c r="S71" i="12"/>
  <c r="O71" i="12"/>
  <c r="M71" i="12"/>
  <c r="I71" i="12"/>
  <c r="AM70" i="12"/>
  <c r="AK70" i="12"/>
  <c r="AG70" i="12"/>
  <c r="AE70" i="12"/>
  <c r="AA70" i="12"/>
  <c r="Y70" i="12"/>
  <c r="U70" i="12"/>
  <c r="S70" i="12"/>
  <c r="O70" i="12"/>
  <c r="M70" i="12"/>
  <c r="I70" i="12"/>
  <c r="AM65" i="12"/>
  <c r="AK65" i="12"/>
  <c r="AG65" i="12"/>
  <c r="AE65" i="12"/>
  <c r="AA65" i="12"/>
  <c r="Y65" i="12"/>
  <c r="U65" i="12"/>
  <c r="S65" i="12"/>
  <c r="O65" i="12"/>
  <c r="M65" i="12"/>
  <c r="I65" i="12"/>
  <c r="AM64" i="12"/>
  <c r="AK64" i="12"/>
  <c r="AG64" i="12"/>
  <c r="AE64" i="12"/>
  <c r="AA64" i="12"/>
  <c r="Y64" i="12"/>
  <c r="U64" i="12"/>
  <c r="S64" i="12"/>
  <c r="O64" i="12"/>
  <c r="M64" i="12"/>
  <c r="I64" i="12"/>
  <c r="AM63" i="12"/>
  <c r="AK63" i="12"/>
  <c r="AG63" i="12"/>
  <c r="AE63" i="12"/>
  <c r="AA63" i="12"/>
  <c r="Y63" i="12"/>
  <c r="U63" i="12"/>
  <c r="S63" i="12"/>
  <c r="O63" i="12"/>
  <c r="M63" i="12"/>
  <c r="I63" i="12"/>
  <c r="AM62" i="12"/>
  <c r="AK62" i="12"/>
  <c r="AG62" i="12"/>
  <c r="AE62" i="12"/>
  <c r="AA62" i="12"/>
  <c r="Y62" i="12"/>
  <c r="U62" i="12"/>
  <c r="S62" i="12"/>
  <c r="O62" i="12"/>
  <c r="M62" i="12"/>
  <c r="I62" i="12"/>
  <c r="AM61" i="12"/>
  <c r="AK61" i="12"/>
  <c r="AG61" i="12"/>
  <c r="AE61" i="12"/>
  <c r="AA61" i="12"/>
  <c r="Y61" i="12"/>
  <c r="U61" i="12"/>
  <c r="S61" i="12"/>
  <c r="O61" i="12"/>
  <c r="M61" i="12"/>
  <c r="I61" i="12"/>
  <c r="AM60" i="12"/>
  <c r="AK60" i="12"/>
  <c r="AG60" i="12"/>
  <c r="AE60" i="12"/>
  <c r="AA60" i="12"/>
  <c r="Y60" i="12"/>
  <c r="U60" i="12"/>
  <c r="S60" i="12"/>
  <c r="O60" i="12"/>
  <c r="M60" i="12"/>
  <c r="I60" i="12"/>
  <c r="AM59" i="12"/>
  <c r="AK59" i="12"/>
  <c r="AG59" i="12"/>
  <c r="AE59" i="12"/>
  <c r="AA59" i="12"/>
  <c r="Y59" i="12"/>
  <c r="U59" i="12"/>
  <c r="S59" i="12"/>
  <c r="O59" i="12"/>
  <c r="M59" i="12"/>
  <c r="I59" i="12"/>
  <c r="AM56" i="12"/>
  <c r="AK56" i="12"/>
  <c r="AG56" i="12"/>
  <c r="AE56" i="12"/>
  <c r="AA56" i="12"/>
  <c r="Y56" i="12"/>
  <c r="U56" i="12"/>
  <c r="S56" i="12"/>
  <c r="O56" i="12"/>
  <c r="M56" i="12"/>
  <c r="I56" i="12"/>
  <c r="AM55" i="12"/>
  <c r="AK55" i="12"/>
  <c r="AG55" i="12"/>
  <c r="AE55" i="12"/>
  <c r="AA55" i="12"/>
  <c r="Y55" i="12"/>
  <c r="U55" i="12"/>
  <c r="S55" i="12"/>
  <c r="O55" i="12"/>
  <c r="M55" i="12"/>
  <c r="I55" i="12"/>
  <c r="AM54" i="12"/>
  <c r="AK54" i="12"/>
  <c r="AG54" i="12"/>
  <c r="AE54" i="12"/>
  <c r="AA54" i="12"/>
  <c r="Y54" i="12"/>
  <c r="U54" i="12"/>
  <c r="S54" i="12"/>
  <c r="O54" i="12"/>
  <c r="M54" i="12"/>
  <c r="I54" i="12"/>
  <c r="AM53" i="12"/>
  <c r="AK53" i="12"/>
  <c r="AG53" i="12"/>
  <c r="AE53" i="12"/>
  <c r="AA53" i="12"/>
  <c r="Y53" i="12"/>
  <c r="U53" i="12"/>
  <c r="S53" i="12"/>
  <c r="O53" i="12"/>
  <c r="M53" i="12"/>
  <c r="I53" i="12"/>
  <c r="AM52" i="12"/>
  <c r="AK52" i="12"/>
  <c r="AG52" i="12"/>
  <c r="AE52" i="12"/>
  <c r="AA52" i="12"/>
  <c r="Y52" i="12"/>
  <c r="U52" i="12"/>
  <c r="S52" i="12"/>
  <c r="O52" i="12"/>
  <c r="M52" i="12"/>
  <c r="I52" i="12"/>
  <c r="AM51" i="12"/>
  <c r="AK51" i="12"/>
  <c r="AG51" i="12"/>
  <c r="AE51" i="12"/>
  <c r="AA51" i="12"/>
  <c r="Y51" i="12"/>
  <c r="U51" i="12"/>
  <c r="S51" i="12"/>
  <c r="O51" i="12"/>
  <c r="M51" i="12"/>
  <c r="I51" i="12"/>
  <c r="AM50" i="12"/>
  <c r="AK50" i="12"/>
  <c r="AG50" i="12"/>
  <c r="AE50" i="12"/>
  <c r="AA50" i="12"/>
  <c r="Y50" i="12"/>
  <c r="U50" i="12"/>
  <c r="S50" i="12"/>
  <c r="O50" i="12"/>
  <c r="M50" i="12"/>
  <c r="I50" i="12"/>
  <c r="AM49" i="12"/>
  <c r="AK49" i="12"/>
  <c r="AG49" i="12"/>
  <c r="AE49" i="12"/>
  <c r="AA49" i="12"/>
  <c r="Y49" i="12"/>
  <c r="U49" i="12"/>
  <c r="S49" i="12"/>
  <c r="O49" i="12"/>
  <c r="M49" i="12"/>
  <c r="I49" i="12"/>
  <c r="AM48" i="12"/>
  <c r="AK48" i="12"/>
  <c r="AG48" i="12"/>
  <c r="AE48" i="12"/>
  <c r="AA48" i="12"/>
  <c r="Y48" i="12"/>
  <c r="U48" i="12"/>
  <c r="S48" i="12"/>
  <c r="O48" i="12"/>
  <c r="M48" i="12"/>
  <c r="AM47" i="12"/>
  <c r="AK47" i="12"/>
  <c r="AG47" i="12"/>
  <c r="AE47" i="12"/>
  <c r="AA47" i="12"/>
  <c r="Y47" i="12"/>
  <c r="U47" i="12"/>
  <c r="S47" i="12"/>
  <c r="O47" i="12"/>
  <c r="M47" i="12"/>
  <c r="I47" i="12"/>
  <c r="AM46" i="12"/>
  <c r="AK46" i="12"/>
  <c r="AG46" i="12"/>
  <c r="AE46" i="12"/>
  <c r="AA46" i="12"/>
  <c r="Y46" i="12"/>
  <c r="U46" i="12"/>
  <c r="S46" i="12"/>
  <c r="O46" i="12"/>
  <c r="M46" i="12"/>
  <c r="I46" i="12"/>
  <c r="AM45" i="12"/>
  <c r="AK45" i="12"/>
  <c r="AG45" i="12"/>
  <c r="AE45" i="12"/>
  <c r="AA45" i="12"/>
  <c r="Y45" i="12"/>
  <c r="U45" i="12"/>
  <c r="S45" i="12"/>
  <c r="O45" i="12"/>
  <c r="M45" i="12"/>
  <c r="I45" i="12"/>
  <c r="AM44" i="12"/>
  <c r="AK44" i="12"/>
  <c r="AG44" i="12"/>
  <c r="AE44" i="12"/>
  <c r="AA44" i="12"/>
  <c r="Y44" i="12"/>
  <c r="U44" i="12"/>
  <c r="S44" i="12"/>
  <c r="O44" i="12"/>
  <c r="M44" i="12"/>
  <c r="I44" i="12"/>
  <c r="AM43" i="12"/>
  <c r="AK43" i="12"/>
  <c r="AG43" i="12"/>
  <c r="AE43" i="12"/>
  <c r="AA43" i="12"/>
  <c r="Y43" i="12"/>
  <c r="U43" i="12"/>
  <c r="S43" i="12"/>
  <c r="O43" i="12"/>
  <c r="M43" i="12"/>
  <c r="I43" i="12"/>
  <c r="AM42" i="12"/>
  <c r="AK42" i="12"/>
  <c r="AG42" i="12"/>
  <c r="AE42" i="12"/>
  <c r="AA42" i="12"/>
  <c r="Y42" i="12"/>
  <c r="U42" i="12"/>
  <c r="S42" i="12"/>
  <c r="O42" i="12"/>
  <c r="M42" i="12"/>
  <c r="I42" i="12"/>
  <c r="AM41" i="12"/>
  <c r="AK41" i="12"/>
  <c r="AG41" i="12"/>
  <c r="AE41" i="12"/>
  <c r="AA41" i="12"/>
  <c r="Y41" i="12"/>
  <c r="U41" i="12"/>
  <c r="S41" i="12"/>
  <c r="O41" i="12"/>
  <c r="M41" i="12"/>
  <c r="I41" i="12"/>
  <c r="AM40" i="12"/>
  <c r="AK40" i="12"/>
  <c r="AG40" i="12"/>
  <c r="AE40" i="12"/>
  <c r="AA40" i="12"/>
  <c r="Y40" i="12"/>
  <c r="U40" i="12"/>
  <c r="S40" i="12"/>
  <c r="O40" i="12"/>
  <c r="M40" i="12"/>
  <c r="I40" i="12"/>
  <c r="AM39" i="12"/>
  <c r="AK39" i="12"/>
  <c r="AG39" i="12"/>
  <c r="AE39" i="12"/>
  <c r="AA39" i="12"/>
  <c r="Y39" i="12"/>
  <c r="U39" i="12"/>
  <c r="S39" i="12"/>
  <c r="O39" i="12"/>
  <c r="M39" i="12"/>
  <c r="I39" i="12"/>
  <c r="AM38" i="12"/>
  <c r="AK38" i="12"/>
  <c r="AG38" i="12"/>
  <c r="AE38" i="12"/>
  <c r="AA38" i="12"/>
  <c r="Y38" i="12"/>
  <c r="U38" i="12"/>
  <c r="S38" i="12"/>
  <c r="O38" i="12"/>
  <c r="M38" i="12"/>
  <c r="I38" i="12"/>
  <c r="AM37" i="12"/>
  <c r="AK37" i="12"/>
  <c r="AG37" i="12"/>
  <c r="AE37" i="12"/>
  <c r="AA37" i="12"/>
  <c r="Y37" i="12"/>
  <c r="U37" i="12"/>
  <c r="S37" i="12"/>
  <c r="O37" i="12"/>
  <c r="M37" i="12"/>
  <c r="I37" i="12"/>
  <c r="AM36" i="12"/>
  <c r="AK36" i="12"/>
  <c r="AG36" i="12"/>
  <c r="AE36" i="12"/>
  <c r="AA36" i="12"/>
  <c r="Y36" i="12"/>
  <c r="U36" i="12"/>
  <c r="S36" i="12"/>
  <c r="O36" i="12"/>
  <c r="M36" i="12"/>
  <c r="I36" i="12"/>
  <c r="AM35" i="12"/>
  <c r="AK35" i="12"/>
  <c r="AG35" i="12"/>
  <c r="AE35" i="12"/>
  <c r="AA35" i="12"/>
  <c r="Y35" i="12"/>
  <c r="U35" i="12"/>
  <c r="S35" i="12"/>
  <c r="O35" i="12"/>
  <c r="M35" i="12"/>
  <c r="I35" i="12"/>
  <c r="AM34" i="12"/>
  <c r="AK34" i="12"/>
  <c r="AG34" i="12"/>
  <c r="AE34" i="12"/>
  <c r="AA34" i="12"/>
  <c r="Y34" i="12"/>
  <c r="U34" i="12"/>
  <c r="S34" i="12"/>
  <c r="O34" i="12"/>
  <c r="M34" i="12"/>
  <c r="I34" i="12"/>
  <c r="AM33" i="12"/>
  <c r="AK33" i="12"/>
  <c r="AG33" i="12"/>
  <c r="AE33" i="12"/>
  <c r="AA33" i="12"/>
  <c r="Y33" i="12"/>
  <c r="U33" i="12"/>
  <c r="S33" i="12"/>
  <c r="O33" i="12"/>
  <c r="M33" i="12"/>
  <c r="I33" i="12"/>
  <c r="AM32" i="12"/>
  <c r="AK32" i="12"/>
  <c r="AG32" i="12"/>
  <c r="AE32" i="12"/>
  <c r="AA32" i="12"/>
  <c r="Y32" i="12"/>
  <c r="U32" i="12"/>
  <c r="S32" i="12"/>
  <c r="O32" i="12"/>
  <c r="M32" i="12"/>
  <c r="I32" i="12"/>
  <c r="AM31" i="12"/>
  <c r="AK31" i="12"/>
  <c r="AG31" i="12"/>
  <c r="AE31" i="12"/>
  <c r="AA31" i="12"/>
  <c r="Y31" i="12"/>
  <c r="U31" i="12"/>
  <c r="S31" i="12"/>
  <c r="O31" i="12"/>
  <c r="M31" i="12"/>
  <c r="I31" i="12"/>
  <c r="AM30" i="12"/>
  <c r="AK30" i="12"/>
  <c r="AG30" i="12"/>
  <c r="AE30" i="12"/>
  <c r="AA30" i="12"/>
  <c r="Y30" i="12"/>
  <c r="U30" i="12"/>
  <c r="S30" i="12"/>
  <c r="O30" i="12"/>
  <c r="M30" i="12"/>
  <c r="I30" i="12"/>
  <c r="AM29" i="12"/>
  <c r="AK29" i="12"/>
  <c r="AG29" i="12"/>
  <c r="AE29" i="12"/>
  <c r="AA29" i="12"/>
  <c r="Y29" i="12"/>
  <c r="U29" i="12"/>
  <c r="S29" i="12"/>
  <c r="O29" i="12"/>
  <c r="M29" i="12"/>
  <c r="I29" i="12"/>
  <c r="AM28" i="12"/>
  <c r="AK28" i="12"/>
  <c r="AG28" i="12"/>
  <c r="AE28" i="12"/>
  <c r="AA28" i="12"/>
  <c r="Y28" i="12"/>
  <c r="U28" i="12"/>
  <c r="S28" i="12"/>
  <c r="O28" i="12"/>
  <c r="M28" i="12"/>
  <c r="I28" i="12"/>
  <c r="AM27" i="12"/>
  <c r="AK27" i="12"/>
  <c r="AG27" i="12"/>
  <c r="AE27" i="12"/>
  <c r="AA27" i="12"/>
  <c r="Y27" i="12"/>
  <c r="U27" i="12"/>
  <c r="S27" i="12"/>
  <c r="O27" i="12"/>
  <c r="M27" i="12"/>
  <c r="I27" i="12"/>
  <c r="AM26" i="12"/>
  <c r="AK26" i="12"/>
  <c r="AG26" i="12"/>
  <c r="AE26" i="12"/>
  <c r="AA26" i="12"/>
  <c r="Y26" i="12"/>
  <c r="U26" i="12"/>
  <c r="S26" i="12"/>
  <c r="O26" i="12"/>
  <c r="M26" i="12"/>
  <c r="I26" i="12"/>
  <c r="AM25" i="12"/>
  <c r="AK25" i="12"/>
  <c r="AG25" i="12"/>
  <c r="AE25" i="12"/>
  <c r="AA25" i="12"/>
  <c r="Y25" i="12"/>
  <c r="U25" i="12"/>
  <c r="S25" i="12"/>
  <c r="O25" i="12"/>
  <c r="M25" i="12"/>
  <c r="I25" i="12"/>
  <c r="AM24" i="12"/>
  <c r="AK24" i="12"/>
  <c r="AG24" i="12"/>
  <c r="AE24" i="12"/>
  <c r="AA24" i="12"/>
  <c r="Y24" i="12"/>
  <c r="U24" i="12"/>
  <c r="S24" i="12"/>
  <c r="O24" i="12"/>
  <c r="M24" i="12"/>
  <c r="I24" i="12"/>
  <c r="AM23" i="12"/>
  <c r="AK23" i="12"/>
  <c r="AG23" i="12"/>
  <c r="AE23" i="12"/>
  <c r="AA23" i="12"/>
  <c r="Y23" i="12"/>
  <c r="U23" i="12"/>
  <c r="S23" i="12"/>
  <c r="O23" i="12"/>
  <c r="M23" i="12"/>
  <c r="I23" i="12"/>
  <c r="AM22" i="12"/>
  <c r="AK22" i="12"/>
  <c r="AG22" i="12"/>
  <c r="AE22" i="12"/>
  <c r="AA22" i="12"/>
  <c r="Y22" i="12"/>
  <c r="U22" i="12"/>
  <c r="S22" i="12"/>
  <c r="O22" i="12"/>
  <c r="M22" i="12"/>
  <c r="I22" i="12"/>
  <c r="AM21" i="12"/>
  <c r="AK21" i="12"/>
  <c r="AG21" i="12"/>
  <c r="AE21" i="12"/>
  <c r="AA21" i="12"/>
  <c r="Y21" i="12"/>
  <c r="U21" i="12"/>
  <c r="S21" i="12"/>
  <c r="O21" i="12"/>
  <c r="M21" i="12"/>
  <c r="I21" i="12"/>
  <c r="AM20" i="12"/>
  <c r="AK20" i="12"/>
  <c r="AG20" i="12"/>
  <c r="AE20" i="12"/>
  <c r="AA20" i="12"/>
  <c r="Y20" i="12"/>
  <c r="U20" i="12"/>
  <c r="S20" i="12"/>
  <c r="O20" i="12"/>
  <c r="M20" i="12"/>
  <c r="I20" i="12"/>
  <c r="AM17" i="12"/>
  <c r="AK17" i="12"/>
  <c r="AG17" i="12"/>
  <c r="AE17" i="12"/>
  <c r="AA17" i="12"/>
  <c r="Y17" i="12"/>
  <c r="U17" i="12"/>
  <c r="S17" i="12"/>
  <c r="O17" i="12"/>
  <c r="M17" i="12"/>
  <c r="I17" i="12"/>
  <c r="AM16" i="12"/>
  <c r="AK16" i="12"/>
  <c r="AG16" i="12"/>
  <c r="AE16" i="12"/>
  <c r="AA16" i="12"/>
  <c r="Y16" i="12"/>
  <c r="U16" i="12"/>
  <c r="S16" i="12"/>
  <c r="O16" i="12"/>
  <c r="M16" i="12"/>
  <c r="I16" i="12"/>
  <c r="AM15" i="12"/>
  <c r="AK15" i="12"/>
  <c r="AG15" i="12"/>
  <c r="AE15" i="12"/>
  <c r="AA15" i="12"/>
  <c r="Y15" i="12"/>
  <c r="U15" i="12"/>
  <c r="S15" i="12"/>
  <c r="O15" i="12"/>
  <c r="M15" i="12"/>
  <c r="I15" i="12"/>
  <c r="AM14" i="12"/>
  <c r="AK14" i="12"/>
  <c r="AG14" i="12"/>
  <c r="AE14" i="12"/>
  <c r="AA14" i="12"/>
  <c r="Y14" i="12"/>
  <c r="U14" i="12"/>
  <c r="S14" i="12"/>
  <c r="O14" i="12"/>
  <c r="M14" i="12"/>
  <c r="I14" i="12"/>
  <c r="AM13" i="12"/>
  <c r="AK13" i="12"/>
  <c r="AG13" i="12"/>
  <c r="AE13" i="12"/>
  <c r="AA13" i="12"/>
  <c r="Y13" i="12"/>
  <c r="U13" i="12"/>
  <c r="S13" i="12"/>
  <c r="O13" i="12"/>
  <c r="M13" i="12"/>
  <c r="I13" i="12"/>
  <c r="AM12" i="12"/>
  <c r="AK12" i="12"/>
  <c r="AG12" i="12"/>
  <c r="AE12" i="12"/>
  <c r="AA12" i="12"/>
  <c r="Y12" i="12"/>
  <c r="U12" i="12"/>
  <c r="S12" i="12"/>
  <c r="O12" i="12"/>
  <c r="M12" i="12"/>
  <c r="I12" i="12"/>
  <c r="AM11" i="12"/>
  <c r="AK11" i="12"/>
  <c r="AG11" i="12"/>
  <c r="AE11" i="12"/>
  <c r="AA11" i="12"/>
  <c r="Y11" i="12"/>
  <c r="U11" i="12"/>
  <c r="S11" i="12"/>
  <c r="O11" i="12"/>
  <c r="M11" i="12"/>
  <c r="I11" i="12"/>
  <c r="G11" i="12"/>
  <c r="AH745" i="12" l="1"/>
  <c r="AH219" i="12"/>
  <c r="AB748" i="12"/>
  <c r="P485" i="12"/>
  <c r="AH686" i="12"/>
  <c r="AN527" i="12"/>
  <c r="AH754" i="12"/>
  <c r="AN152" i="12"/>
  <c r="AB564" i="12"/>
  <c r="V603" i="12"/>
  <c r="P629" i="12"/>
  <c r="P578" i="12"/>
  <c r="AN597" i="12"/>
  <c r="V646" i="12"/>
  <c r="AN508" i="12"/>
  <c r="AN325" i="12"/>
  <c r="P662" i="12"/>
  <c r="AB421" i="12"/>
  <c r="P523" i="12"/>
  <c r="AB529" i="12"/>
  <c r="AB624" i="12"/>
  <c r="AB560" i="12"/>
  <c r="V63" i="12"/>
  <c r="P363" i="12"/>
  <c r="AH443" i="12"/>
  <c r="V755" i="12"/>
  <c r="G577" i="12"/>
  <c r="AB45" i="12"/>
  <c r="V446" i="12"/>
  <c r="P509" i="12"/>
  <c r="AB611" i="12"/>
  <c r="V641" i="12"/>
  <c r="AN65" i="12"/>
  <c r="AN623" i="12"/>
  <c r="AN679" i="12"/>
  <c r="V687" i="12"/>
  <c r="V532" i="12"/>
  <c r="AH533" i="12"/>
  <c r="V614" i="12"/>
  <c r="AB681" i="12"/>
  <c r="AN749" i="12"/>
  <c r="AN437" i="12"/>
  <c r="AB557" i="12"/>
  <c r="AB569" i="12"/>
  <c r="P576" i="12"/>
  <c r="AH610" i="12"/>
  <c r="AN20" i="12"/>
  <c r="AH632" i="12"/>
  <c r="AH679" i="12"/>
  <c r="AB752" i="12"/>
  <c r="AH752" i="12"/>
  <c r="AB651" i="12"/>
  <c r="AH490" i="12"/>
  <c r="P504" i="12"/>
  <c r="AB610" i="12"/>
  <c r="V745" i="12"/>
  <c r="AN668" i="12"/>
  <c r="P674" i="12"/>
  <c r="AH739" i="12"/>
  <c r="P437" i="12"/>
  <c r="AN659" i="12"/>
  <c r="AH667" i="12"/>
  <c r="AB685" i="12"/>
  <c r="P682" i="12"/>
  <c r="V376" i="12"/>
  <c r="P414" i="12"/>
  <c r="AH544" i="12"/>
  <c r="AN551" i="12"/>
  <c r="AH622" i="12"/>
  <c r="V673" i="12"/>
  <c r="AN720" i="12"/>
  <c r="P584" i="12"/>
  <c r="P588" i="12"/>
  <c r="V624" i="12"/>
  <c r="V637" i="12"/>
  <c r="AH656" i="12"/>
  <c r="P667" i="12"/>
  <c r="AH669" i="12"/>
  <c r="V299" i="12"/>
  <c r="P540" i="12"/>
  <c r="AH546" i="12"/>
  <c r="AB580" i="12"/>
  <c r="AB584" i="12"/>
  <c r="AB654" i="12"/>
  <c r="AB736" i="12"/>
  <c r="P754" i="12"/>
  <c r="P492" i="12"/>
  <c r="I707" i="12"/>
  <c r="V410" i="12"/>
  <c r="V635" i="12"/>
  <c r="AH658" i="12"/>
  <c r="V674" i="12"/>
  <c r="AH680" i="12"/>
  <c r="AB754" i="12"/>
  <c r="AB612" i="12"/>
  <c r="AN617" i="12"/>
  <c r="V688" i="12"/>
  <c r="AN724" i="12"/>
  <c r="BE29" i="12"/>
  <c r="BC29" i="12"/>
  <c r="BF29" i="12" s="1"/>
  <c r="BC33" i="12"/>
  <c r="BE33" i="12"/>
  <c r="BC111" i="12"/>
  <c r="BE111" i="12"/>
  <c r="BE161" i="12"/>
  <c r="BC161" i="12"/>
  <c r="BF161" i="12" s="1"/>
  <c r="BE165" i="12"/>
  <c r="BC165" i="12"/>
  <c r="BF165" i="12" s="1"/>
  <c r="BE196" i="12"/>
  <c r="BC196" i="12"/>
  <c r="BF196" i="12" s="1"/>
  <c r="BE436" i="12"/>
  <c r="BC436" i="12"/>
  <c r="BF436" i="12" s="1"/>
  <c r="BE522" i="12"/>
  <c r="BC522" i="12"/>
  <c r="BF522" i="12" s="1"/>
  <c r="BC126" i="12"/>
  <c r="BE126" i="12"/>
  <c r="BC134" i="12"/>
  <c r="BE134" i="12"/>
  <c r="BE441" i="12"/>
  <c r="BC441" i="12"/>
  <c r="BF441" i="12" s="1"/>
  <c r="BE490" i="12"/>
  <c r="BC490" i="12"/>
  <c r="BF490" i="12" s="1"/>
  <c r="BE550" i="12"/>
  <c r="BC550" i="12"/>
  <c r="BF550" i="12" s="1"/>
  <c r="I617" i="12"/>
  <c r="G617" i="12"/>
  <c r="BE622" i="12"/>
  <c r="BC622" i="12"/>
  <c r="BF622" i="12" s="1"/>
  <c r="BC626" i="12"/>
  <c r="BE626" i="12"/>
  <c r="BE631" i="12"/>
  <c r="BC631" i="12"/>
  <c r="BF631" i="12" s="1"/>
  <c r="BC635" i="12"/>
  <c r="BE635" i="12"/>
  <c r="BE648" i="12"/>
  <c r="BC648" i="12"/>
  <c r="BF648" i="12" s="1"/>
  <c r="BC657" i="12"/>
  <c r="BE657" i="12"/>
  <c r="BC661" i="12"/>
  <c r="BE661" i="12"/>
  <c r="BC665" i="12"/>
  <c r="BE665" i="12"/>
  <c r="BE670" i="12"/>
  <c r="BC670" i="12"/>
  <c r="BF670" i="12" s="1"/>
  <c r="BC674" i="12"/>
  <c r="BE674" i="12"/>
  <c r="BE683" i="12"/>
  <c r="BC683" i="12"/>
  <c r="BF683" i="12" s="1"/>
  <c r="BE82" i="12"/>
  <c r="BC82" i="12"/>
  <c r="BF82" i="12" s="1"/>
  <c r="BE90" i="12"/>
  <c r="BC90" i="12"/>
  <c r="BF90" i="12" s="1"/>
  <c r="BC101" i="12"/>
  <c r="BE101" i="12"/>
  <c r="BC216" i="12"/>
  <c r="BE216" i="12"/>
  <c r="BE229" i="12"/>
  <c r="BC229" i="12"/>
  <c r="BF229" i="12" s="1"/>
  <c r="BE276" i="12"/>
  <c r="BC276" i="12"/>
  <c r="BF276" i="12" s="1"/>
  <c r="BC302" i="12"/>
  <c r="BE302" i="12"/>
  <c r="BC310" i="12"/>
  <c r="BE310" i="12"/>
  <c r="BE329" i="12"/>
  <c r="BC329" i="12"/>
  <c r="BF329" i="12" s="1"/>
  <c r="BC397" i="12"/>
  <c r="BE397" i="12"/>
  <c r="BE405" i="12"/>
  <c r="BC405" i="12"/>
  <c r="BF405" i="12" s="1"/>
  <c r="BE422" i="12"/>
  <c r="BC422" i="12"/>
  <c r="BF422" i="12" s="1"/>
  <c r="BE554" i="12"/>
  <c r="BC554" i="12"/>
  <c r="BF554" i="12" s="1"/>
  <c r="BE566" i="12"/>
  <c r="BC566" i="12"/>
  <c r="BF566" i="12" s="1"/>
  <c r="BE574" i="12"/>
  <c r="BC574" i="12"/>
  <c r="BF574" i="12" s="1"/>
  <c r="BE594" i="12"/>
  <c r="BC594" i="12"/>
  <c r="BF594" i="12" s="1"/>
  <c r="BE599" i="12"/>
  <c r="BC599" i="12"/>
  <c r="BF599" i="12" s="1"/>
  <c r="BE28" i="12"/>
  <c r="BC28" i="12"/>
  <c r="BF28" i="12" s="1"/>
  <c r="BC32" i="12"/>
  <c r="BE32" i="12"/>
  <c r="BE46" i="12"/>
  <c r="BC46" i="12"/>
  <c r="BF46" i="12" s="1"/>
  <c r="BE50" i="12"/>
  <c r="BC50" i="12"/>
  <c r="BF50" i="12" s="1"/>
  <c r="BE54" i="12"/>
  <c r="BC54" i="12"/>
  <c r="BF54" i="12" s="1"/>
  <c r="BE110" i="12"/>
  <c r="BC110" i="12"/>
  <c r="BF110" i="12" s="1"/>
  <c r="BC116" i="12"/>
  <c r="BE116" i="12"/>
  <c r="BE120" i="12"/>
  <c r="BC120" i="12"/>
  <c r="BF120" i="12" s="1"/>
  <c r="BE154" i="12"/>
  <c r="BC154" i="12"/>
  <c r="BF154" i="12" s="1"/>
  <c r="BE160" i="12"/>
  <c r="BC160" i="12"/>
  <c r="BF160" i="12" s="1"/>
  <c r="BC164" i="12"/>
  <c r="BE164" i="12"/>
  <c r="BE195" i="12"/>
  <c r="BC195" i="12"/>
  <c r="BF195" i="12" s="1"/>
  <c r="BE199" i="12"/>
  <c r="BC199" i="12"/>
  <c r="BF199" i="12" s="1"/>
  <c r="BE211" i="12"/>
  <c r="BC211" i="12"/>
  <c r="BF211" i="12" s="1"/>
  <c r="BE234" i="12"/>
  <c r="BC234" i="12"/>
  <c r="BF234" i="12" s="1"/>
  <c r="BE247" i="12"/>
  <c r="BC247" i="12"/>
  <c r="BF247" i="12" s="1"/>
  <c r="BE251" i="12"/>
  <c r="BC251" i="12"/>
  <c r="BF251" i="12" s="1"/>
  <c r="BE268" i="12"/>
  <c r="BC268" i="12"/>
  <c r="BF268" i="12" s="1"/>
  <c r="BC293" i="12"/>
  <c r="BE293" i="12"/>
  <c r="BE351" i="12"/>
  <c r="BC351" i="12"/>
  <c r="BF351" i="12" s="1"/>
  <c r="BE414" i="12"/>
  <c r="BC414" i="12"/>
  <c r="BF414" i="12" s="1"/>
  <c r="BC427" i="12"/>
  <c r="BE427" i="12"/>
  <c r="BE431" i="12"/>
  <c r="BC431" i="12"/>
  <c r="BF431" i="12" s="1"/>
  <c r="BC435" i="12"/>
  <c r="BE435" i="12"/>
  <c r="BE478" i="12"/>
  <c r="BC478" i="12"/>
  <c r="BF478" i="12" s="1"/>
  <c r="BC482" i="12"/>
  <c r="BE482" i="12"/>
  <c r="BE506" i="12"/>
  <c r="BC506" i="12"/>
  <c r="BF506" i="12" s="1"/>
  <c r="BE520" i="12"/>
  <c r="BC520" i="12"/>
  <c r="BF520" i="12" s="1"/>
  <c r="BE525" i="12"/>
  <c r="BC525" i="12"/>
  <c r="BF525" i="12" s="1"/>
  <c r="BE531" i="12"/>
  <c r="BC531" i="12"/>
  <c r="BF531" i="12" s="1"/>
  <c r="BE603" i="12"/>
  <c r="BC603" i="12"/>
  <c r="BF603" i="12" s="1"/>
  <c r="BE607" i="12"/>
  <c r="BC607" i="12"/>
  <c r="BF607" i="12" s="1"/>
  <c r="BE611" i="12"/>
  <c r="BC611" i="12"/>
  <c r="BF611" i="12" s="1"/>
  <c r="BE615" i="12"/>
  <c r="BC615" i="12"/>
  <c r="BF615" i="12" s="1"/>
  <c r="BC643" i="12"/>
  <c r="BE643" i="12"/>
  <c r="BE647" i="12"/>
  <c r="BC647" i="12"/>
  <c r="AN651" i="12"/>
  <c r="AB716" i="12"/>
  <c r="BE47" i="12"/>
  <c r="BC47" i="12"/>
  <c r="BF47" i="12" s="1"/>
  <c r="BC117" i="12"/>
  <c r="BE117" i="12"/>
  <c r="BE155" i="12"/>
  <c r="BC155" i="12"/>
  <c r="BF155" i="12" s="1"/>
  <c r="BE200" i="12"/>
  <c r="BC200" i="12"/>
  <c r="BF200" i="12" s="1"/>
  <c r="BE248" i="12"/>
  <c r="BC248" i="12"/>
  <c r="BF248" i="12" s="1"/>
  <c r="I596" i="12"/>
  <c r="G596" i="12"/>
  <c r="BE600" i="12"/>
  <c r="BC600" i="12"/>
  <c r="BF600" i="12" s="1"/>
  <c r="BE604" i="12"/>
  <c r="BC604" i="12"/>
  <c r="BF604" i="12" s="1"/>
  <c r="BE612" i="12"/>
  <c r="BC612" i="12"/>
  <c r="BF612" i="12" s="1"/>
  <c r="BE644" i="12"/>
  <c r="BC644" i="12"/>
  <c r="BF644" i="12" s="1"/>
  <c r="BE122" i="12"/>
  <c r="BC122" i="12"/>
  <c r="BF122" i="12" s="1"/>
  <c r="BE212" i="12"/>
  <c r="BC212" i="12"/>
  <c r="BF212" i="12" s="1"/>
  <c r="BE11" i="12"/>
  <c r="BC11" i="12"/>
  <c r="BC15" i="12"/>
  <c r="BE15" i="12"/>
  <c r="BC61" i="12"/>
  <c r="BE61" i="12"/>
  <c r="BE94" i="12"/>
  <c r="BC94" i="12"/>
  <c r="BF94" i="12" s="1"/>
  <c r="BE357" i="12"/>
  <c r="BC357" i="12"/>
  <c r="BF357" i="12" s="1"/>
  <c r="BC388" i="12"/>
  <c r="BE388" i="12"/>
  <c r="BE500" i="12"/>
  <c r="BC500" i="12"/>
  <c r="BF500" i="12" s="1"/>
  <c r="BC543" i="12"/>
  <c r="BE543" i="12"/>
  <c r="BE582" i="12"/>
  <c r="BC582" i="12"/>
  <c r="BF582" i="12" s="1"/>
  <c r="BE74" i="12"/>
  <c r="BC74" i="12"/>
  <c r="BF74" i="12" s="1"/>
  <c r="BE99" i="12"/>
  <c r="BC99" i="12"/>
  <c r="BF99" i="12" s="1"/>
  <c r="BE105" i="12"/>
  <c r="BC105" i="12"/>
  <c r="BF105" i="12" s="1"/>
  <c r="BC149" i="12"/>
  <c r="BE149" i="12"/>
  <c r="BE220" i="12"/>
  <c r="BC220" i="12"/>
  <c r="BF220" i="12" s="1"/>
  <c r="BC263" i="12"/>
  <c r="BE263" i="12"/>
  <c r="BE333" i="12"/>
  <c r="BC333" i="12"/>
  <c r="BF333" i="12" s="1"/>
  <c r="BE337" i="12"/>
  <c r="BC337" i="12"/>
  <c r="BF337" i="12" s="1"/>
  <c r="BE401" i="12"/>
  <c r="BC401" i="12"/>
  <c r="BF401" i="12" s="1"/>
  <c r="BE409" i="12"/>
  <c r="BC409" i="12"/>
  <c r="BF409" i="12" s="1"/>
  <c r="BC418" i="12"/>
  <c r="BE418" i="12"/>
  <c r="BE558" i="12"/>
  <c r="BC558" i="12"/>
  <c r="BF558" i="12" s="1"/>
  <c r="BE20" i="12"/>
  <c r="BC20" i="12"/>
  <c r="BF20" i="12" s="1"/>
  <c r="BE24" i="12"/>
  <c r="BC24" i="12"/>
  <c r="BF24" i="12" s="1"/>
  <c r="BE125" i="12"/>
  <c r="BC125" i="12"/>
  <c r="BF125" i="12" s="1"/>
  <c r="BE129" i="12"/>
  <c r="BC129" i="12"/>
  <c r="BF129" i="12" s="1"/>
  <c r="BE133" i="12"/>
  <c r="BC133" i="12"/>
  <c r="BF133" i="12" s="1"/>
  <c r="BE137" i="12"/>
  <c r="BC137" i="12"/>
  <c r="BF137" i="12" s="1"/>
  <c r="BE169" i="12"/>
  <c r="BC169" i="12"/>
  <c r="BF169" i="12" s="1"/>
  <c r="BE176" i="12"/>
  <c r="BC176" i="12"/>
  <c r="BF176" i="12" s="1"/>
  <c r="BE256" i="12"/>
  <c r="BC256" i="12"/>
  <c r="BF256" i="12" s="1"/>
  <c r="BE347" i="12"/>
  <c r="BC347" i="12"/>
  <c r="BF347" i="12" s="1"/>
  <c r="BE440" i="12"/>
  <c r="BC440" i="12"/>
  <c r="BF440" i="12" s="1"/>
  <c r="BE444" i="12"/>
  <c r="BC444" i="12"/>
  <c r="BF444" i="12" s="1"/>
  <c r="BC489" i="12"/>
  <c r="BE489" i="12"/>
  <c r="BE510" i="12"/>
  <c r="BC510" i="12"/>
  <c r="BF510" i="12" s="1"/>
  <c r="BC516" i="12"/>
  <c r="BE516" i="12"/>
  <c r="BE549" i="12"/>
  <c r="BC549" i="12"/>
  <c r="BF549" i="12" s="1"/>
  <c r="AB592" i="12"/>
  <c r="BE621" i="12"/>
  <c r="BC621" i="12"/>
  <c r="BE625" i="12"/>
  <c r="BC625" i="12"/>
  <c r="BE630" i="12"/>
  <c r="BC630" i="12"/>
  <c r="BE634" i="12"/>
  <c r="BC634" i="12"/>
  <c r="BE638" i="12"/>
  <c r="BC638" i="12"/>
  <c r="BE656" i="12"/>
  <c r="BC656" i="12"/>
  <c r="BF656" i="12" s="1"/>
  <c r="BE660" i="12"/>
  <c r="BC660" i="12"/>
  <c r="BE664" i="12"/>
  <c r="BC664" i="12"/>
  <c r="BE669" i="12"/>
  <c r="BC669" i="12"/>
  <c r="BE673" i="12"/>
  <c r="BC673" i="12"/>
  <c r="BE682" i="12"/>
  <c r="BC682" i="12"/>
  <c r="BF682" i="12" s="1"/>
  <c r="BE428" i="12"/>
  <c r="BC428" i="12"/>
  <c r="BF428" i="12" s="1"/>
  <c r="BE483" i="12"/>
  <c r="BC483" i="12"/>
  <c r="BF483" i="12" s="1"/>
  <c r="I576" i="12"/>
  <c r="G576" i="12"/>
  <c r="BE616" i="12"/>
  <c r="BC616" i="12"/>
  <c r="BE21" i="12"/>
  <c r="BC21" i="12"/>
  <c r="BE25" i="12"/>
  <c r="BC25" i="12"/>
  <c r="BF25" i="12" s="1"/>
  <c r="BE130" i="12"/>
  <c r="BC130" i="12"/>
  <c r="BF130" i="12" s="1"/>
  <c r="BE138" i="12"/>
  <c r="BC138" i="12"/>
  <c r="BF138" i="12" s="1"/>
  <c r="BE170" i="12"/>
  <c r="BC170" i="12"/>
  <c r="BF170" i="12" s="1"/>
  <c r="BE173" i="12"/>
  <c r="BC173" i="12"/>
  <c r="BE236" i="12"/>
  <c r="BC236" i="12"/>
  <c r="BC352" i="12"/>
  <c r="BE352" i="12"/>
  <c r="BE511" i="12"/>
  <c r="BC511" i="12"/>
  <c r="BF511" i="12" s="1"/>
  <c r="BC70" i="12"/>
  <c r="BE70" i="12"/>
  <c r="BE182" i="12"/>
  <c r="BC182" i="12"/>
  <c r="BF182" i="12" s="1"/>
  <c r="BE258" i="12"/>
  <c r="BC258" i="12"/>
  <c r="BE365" i="12"/>
  <c r="BC365" i="12"/>
  <c r="BE384" i="12"/>
  <c r="BC384" i="12"/>
  <c r="BF384" i="12" s="1"/>
  <c r="BE495" i="12"/>
  <c r="BC495" i="12"/>
  <c r="BF495" i="12" s="1"/>
  <c r="BE586" i="12"/>
  <c r="BC586" i="12"/>
  <c r="BF586" i="12" s="1"/>
  <c r="G640" i="12"/>
  <c r="J640" i="12" s="1"/>
  <c r="BE652" i="12"/>
  <c r="BC652" i="12"/>
  <c r="BE688" i="12"/>
  <c r="BC688" i="12"/>
  <c r="BF688" i="12" s="1"/>
  <c r="BE78" i="12"/>
  <c r="BC78" i="12"/>
  <c r="BF78" i="12" s="1"/>
  <c r="BC86" i="12"/>
  <c r="BE86" i="12"/>
  <c r="BE207" i="12"/>
  <c r="BC207" i="12"/>
  <c r="BF207" i="12" s="1"/>
  <c r="BE242" i="12"/>
  <c r="BC242" i="12"/>
  <c r="BF242" i="12" s="1"/>
  <c r="BE306" i="12"/>
  <c r="BC306" i="12"/>
  <c r="BF306" i="12" s="1"/>
  <c r="BE314" i="12"/>
  <c r="BC314" i="12"/>
  <c r="BF314" i="12" s="1"/>
  <c r="BE393" i="12"/>
  <c r="BC393" i="12"/>
  <c r="BF393" i="12" s="1"/>
  <c r="BE562" i="12"/>
  <c r="BC562" i="12"/>
  <c r="BF562" i="12" s="1"/>
  <c r="BE570" i="12"/>
  <c r="BC570" i="12"/>
  <c r="BF570" i="12" s="1"/>
  <c r="BE678" i="12"/>
  <c r="BC678" i="12"/>
  <c r="BF678" i="12" s="1"/>
  <c r="BE14" i="12"/>
  <c r="BC14" i="12"/>
  <c r="BF14" i="12" s="1"/>
  <c r="BE60" i="12"/>
  <c r="BC60" i="12"/>
  <c r="BF60" i="12" s="1"/>
  <c r="BE64" i="12"/>
  <c r="BC64" i="12"/>
  <c r="BF64" i="12" s="1"/>
  <c r="BE93" i="12"/>
  <c r="BC93" i="12"/>
  <c r="BF93" i="12" s="1"/>
  <c r="BE142" i="12"/>
  <c r="BC142" i="12"/>
  <c r="BF142" i="12" s="1"/>
  <c r="BE144" i="12"/>
  <c r="BC144" i="12"/>
  <c r="BF144" i="12" s="1"/>
  <c r="BC181" i="12"/>
  <c r="BE181" i="12"/>
  <c r="BE261" i="12"/>
  <c r="BC261" i="12"/>
  <c r="BF261" i="12" s="1"/>
  <c r="BE300" i="12"/>
  <c r="BC300" i="12"/>
  <c r="BF300" i="12" s="1"/>
  <c r="BC327" i="12"/>
  <c r="BE327" i="12"/>
  <c r="BE356" i="12"/>
  <c r="BC356" i="12"/>
  <c r="BF356" i="12" s="1"/>
  <c r="BC360" i="12"/>
  <c r="BE360" i="12"/>
  <c r="BE364" i="12"/>
  <c r="BC364" i="12"/>
  <c r="BF364" i="12" s="1"/>
  <c r="BE375" i="12"/>
  <c r="BC375" i="12"/>
  <c r="BF375" i="12" s="1"/>
  <c r="BC379" i="12"/>
  <c r="BE379" i="12"/>
  <c r="BE383" i="12"/>
  <c r="BC383" i="12"/>
  <c r="BF383" i="12" s="1"/>
  <c r="BE387" i="12"/>
  <c r="BC387" i="12"/>
  <c r="BF387" i="12" s="1"/>
  <c r="BE494" i="12"/>
  <c r="BC494" i="12"/>
  <c r="BF494" i="12" s="1"/>
  <c r="P507" i="12"/>
  <c r="AH541" i="12"/>
  <c r="BC542" i="12"/>
  <c r="BE542" i="12"/>
  <c r="AH545" i="12"/>
  <c r="BE553" i="12"/>
  <c r="BC553" i="12"/>
  <c r="BF553" i="12" s="1"/>
  <c r="BE581" i="12"/>
  <c r="BC581" i="12"/>
  <c r="BF581" i="12" s="1"/>
  <c r="AH584" i="12"/>
  <c r="BC585" i="12"/>
  <c r="BE585" i="12"/>
  <c r="BE589" i="12"/>
  <c r="BC589" i="12"/>
  <c r="BF589" i="12" s="1"/>
  <c r="BE597" i="12"/>
  <c r="BC597" i="12"/>
  <c r="BF597" i="12" s="1"/>
  <c r="AN610" i="12"/>
  <c r="BC651" i="12"/>
  <c r="BE651" i="12"/>
  <c r="V666" i="12"/>
  <c r="BE677" i="12"/>
  <c r="BC677" i="12"/>
  <c r="BF677" i="12" s="1"/>
  <c r="BE687" i="12"/>
  <c r="BC687" i="12"/>
  <c r="BF687" i="12" s="1"/>
  <c r="V721" i="12"/>
  <c r="BE73" i="12"/>
  <c r="BC73" i="12"/>
  <c r="BE77" i="12"/>
  <c r="BC77" i="12"/>
  <c r="BC81" i="12"/>
  <c r="BE81" i="12"/>
  <c r="BE85" i="12"/>
  <c r="BC85" i="12"/>
  <c r="BF85" i="12" s="1"/>
  <c r="BE89" i="12"/>
  <c r="BC89" i="12"/>
  <c r="BF89" i="12" s="1"/>
  <c r="BC98" i="12"/>
  <c r="BE98" i="12"/>
  <c r="BE100" i="12"/>
  <c r="BC100" i="12"/>
  <c r="BE104" i="12"/>
  <c r="BC104" i="12"/>
  <c r="BE108" i="12"/>
  <c r="BC108" i="12"/>
  <c r="BF108" i="12" s="1"/>
  <c r="BC148" i="12"/>
  <c r="BE148" i="12"/>
  <c r="BE152" i="12"/>
  <c r="BC152" i="12"/>
  <c r="BF152" i="12" s="1"/>
  <c r="BE206" i="12"/>
  <c r="BC206" i="12"/>
  <c r="BF206" i="12" s="1"/>
  <c r="BE210" i="12"/>
  <c r="BC210" i="12"/>
  <c r="BE215" i="12"/>
  <c r="BC215" i="12"/>
  <c r="BE219" i="12"/>
  <c r="BC219" i="12"/>
  <c r="BF219" i="12" s="1"/>
  <c r="BE228" i="12"/>
  <c r="BC228" i="12"/>
  <c r="BF228" i="12" s="1"/>
  <c r="BE241" i="12"/>
  <c r="BC241" i="12"/>
  <c r="BF241" i="12" s="1"/>
  <c r="BE266" i="12"/>
  <c r="BC266" i="12"/>
  <c r="BF266" i="12" s="1"/>
  <c r="BC275" i="12"/>
  <c r="BF275" i="12" s="1"/>
  <c r="BE275" i="12"/>
  <c r="BE279" i="12"/>
  <c r="BC279" i="12"/>
  <c r="BE296" i="12"/>
  <c r="BC296" i="12"/>
  <c r="BF296" i="12" s="1"/>
  <c r="BE305" i="12"/>
  <c r="BC305" i="12"/>
  <c r="BF305" i="12" s="1"/>
  <c r="BE309" i="12"/>
  <c r="BC309" i="12"/>
  <c r="BF309" i="12" s="1"/>
  <c r="BE313" i="12"/>
  <c r="BC313" i="12"/>
  <c r="BF313" i="12" s="1"/>
  <c r="BE323" i="12"/>
  <c r="BC323" i="12"/>
  <c r="BE332" i="12"/>
  <c r="BC332" i="12"/>
  <c r="BC336" i="12"/>
  <c r="BE336" i="12"/>
  <c r="BE340" i="12"/>
  <c r="BC340" i="12"/>
  <c r="BF340" i="12" s="1"/>
  <c r="BE392" i="12"/>
  <c r="BC392" i="12"/>
  <c r="BF392" i="12" s="1"/>
  <c r="BE396" i="12"/>
  <c r="BC396" i="12"/>
  <c r="BF396" i="12" s="1"/>
  <c r="BE400" i="12"/>
  <c r="BC400" i="12"/>
  <c r="BC408" i="12"/>
  <c r="BF408" i="12" s="1"/>
  <c r="BE408" i="12"/>
  <c r="BE412" i="12"/>
  <c r="BC412" i="12"/>
  <c r="BF412" i="12" s="1"/>
  <c r="BC417" i="12"/>
  <c r="BE417" i="12"/>
  <c r="BE421" i="12"/>
  <c r="BC421" i="12"/>
  <c r="BF421" i="12" s="1"/>
  <c r="BE504" i="12"/>
  <c r="BC504" i="12"/>
  <c r="BF504" i="12" s="1"/>
  <c r="BE546" i="12"/>
  <c r="BC546" i="12"/>
  <c r="BE557" i="12"/>
  <c r="BC557" i="12"/>
  <c r="BE561" i="12"/>
  <c r="BC561" i="12"/>
  <c r="BF561" i="12" s="1"/>
  <c r="BE565" i="12"/>
  <c r="BC565" i="12"/>
  <c r="BF565" i="12" s="1"/>
  <c r="BE569" i="12"/>
  <c r="BC569" i="12"/>
  <c r="BF569" i="12" s="1"/>
  <c r="BE573" i="12"/>
  <c r="BC573" i="12"/>
  <c r="BF573" i="12" s="1"/>
  <c r="BC593" i="12"/>
  <c r="BF593" i="12" s="1"/>
  <c r="BE593" i="12"/>
  <c r="BE618" i="12"/>
  <c r="BC618" i="12"/>
  <c r="G678" i="12"/>
  <c r="J678" i="12" s="1"/>
  <c r="BC31" i="12"/>
  <c r="BE31" i="12"/>
  <c r="BE45" i="12"/>
  <c r="BC45" i="12"/>
  <c r="BF45" i="12" s="1"/>
  <c r="BC49" i="12"/>
  <c r="BE49" i="12"/>
  <c r="BE53" i="12"/>
  <c r="BC53" i="12"/>
  <c r="BF53" i="12" s="1"/>
  <c r="BC113" i="12"/>
  <c r="BE113" i="12"/>
  <c r="BE115" i="12"/>
  <c r="BC115" i="12"/>
  <c r="BF115" i="12" s="1"/>
  <c r="BE119" i="12"/>
  <c r="BC119" i="12"/>
  <c r="BF119" i="12" s="1"/>
  <c r="P145" i="12"/>
  <c r="BE157" i="12"/>
  <c r="BC157" i="12"/>
  <c r="BF157" i="12" s="1"/>
  <c r="BE159" i="12"/>
  <c r="BC159" i="12"/>
  <c r="BF159" i="12" s="1"/>
  <c r="BE163" i="12"/>
  <c r="BC163" i="12"/>
  <c r="BE167" i="12"/>
  <c r="BC167" i="12"/>
  <c r="BE198" i="12"/>
  <c r="BC198" i="12"/>
  <c r="BF198" i="12" s="1"/>
  <c r="BE202" i="12"/>
  <c r="BC202" i="12"/>
  <c r="BF202" i="12" s="1"/>
  <c r="BE233" i="12"/>
  <c r="BC233" i="12"/>
  <c r="BF233" i="12" s="1"/>
  <c r="BE246" i="12"/>
  <c r="BC246" i="12"/>
  <c r="BF246" i="12" s="1"/>
  <c r="BE250" i="12"/>
  <c r="BC250" i="12"/>
  <c r="BE271" i="12"/>
  <c r="BC271" i="12"/>
  <c r="BE292" i="12"/>
  <c r="BC292" i="12"/>
  <c r="BF292" i="12" s="1"/>
  <c r="BE350" i="12"/>
  <c r="BC350" i="12"/>
  <c r="BF350" i="12" s="1"/>
  <c r="BE430" i="12"/>
  <c r="BC430" i="12"/>
  <c r="BF430" i="12" s="1"/>
  <c r="BE434" i="12"/>
  <c r="BC434" i="12"/>
  <c r="BF434" i="12" s="1"/>
  <c r="BE438" i="12"/>
  <c r="BC438" i="12"/>
  <c r="BC481" i="12"/>
  <c r="BF481" i="12" s="1"/>
  <c r="BE481" i="12"/>
  <c r="V507" i="12"/>
  <c r="BC509" i="12"/>
  <c r="BE509" i="12"/>
  <c r="BE519" i="12"/>
  <c r="BC519" i="12"/>
  <c r="BF519" i="12" s="1"/>
  <c r="BE524" i="12"/>
  <c r="BC524" i="12"/>
  <c r="BF524" i="12" s="1"/>
  <c r="BE530" i="12"/>
  <c r="BC530" i="12"/>
  <c r="BF530" i="12" s="1"/>
  <c r="BE602" i="12"/>
  <c r="BC602" i="12"/>
  <c r="BF602" i="12" s="1"/>
  <c r="BE606" i="12"/>
  <c r="BC606" i="12"/>
  <c r="BF606" i="12" s="1"/>
  <c r="BE610" i="12"/>
  <c r="BC610" i="12"/>
  <c r="BF610" i="12" s="1"/>
  <c r="BE614" i="12"/>
  <c r="BC614" i="12"/>
  <c r="BF614" i="12" s="1"/>
  <c r="BE629" i="12"/>
  <c r="BC629" i="12"/>
  <c r="BF629" i="12" s="1"/>
  <c r="BE642" i="12"/>
  <c r="BC642" i="12"/>
  <c r="BF642" i="12" s="1"/>
  <c r="BE646" i="12"/>
  <c r="BC646" i="12"/>
  <c r="BF646" i="12" s="1"/>
  <c r="BE655" i="12"/>
  <c r="BC655" i="12"/>
  <c r="BF655" i="12" s="1"/>
  <c r="BE513" i="12"/>
  <c r="BC513" i="12"/>
  <c r="BF513" i="12" s="1"/>
  <c r="P562" i="12"/>
  <c r="AB571" i="12"/>
  <c r="P574" i="12"/>
  <c r="BE624" i="12"/>
  <c r="BC624" i="12"/>
  <c r="BF624" i="12" s="1"/>
  <c r="G630" i="12"/>
  <c r="J630" i="12" s="1"/>
  <c r="BE633" i="12"/>
  <c r="BC633" i="12"/>
  <c r="BF633" i="12" s="1"/>
  <c r="BE637" i="12"/>
  <c r="BC637" i="12"/>
  <c r="BF637" i="12" s="1"/>
  <c r="BE659" i="12"/>
  <c r="BC659" i="12"/>
  <c r="BF659" i="12" s="1"/>
  <c r="BE663" i="12"/>
  <c r="BC663" i="12"/>
  <c r="BF663" i="12" s="1"/>
  <c r="BE668" i="12"/>
  <c r="BC668" i="12"/>
  <c r="BF668" i="12" s="1"/>
  <c r="BE672" i="12"/>
  <c r="BC672" i="12"/>
  <c r="BE676" i="12"/>
  <c r="BC676" i="12"/>
  <c r="BC681" i="12"/>
  <c r="BE681" i="12"/>
  <c r="I757" i="12"/>
  <c r="BE51" i="12"/>
  <c r="BC51" i="12"/>
  <c r="BF51" i="12" s="1"/>
  <c r="BC59" i="12"/>
  <c r="BE59" i="12"/>
  <c r="BE63" i="12"/>
  <c r="BC63" i="12"/>
  <c r="BF63" i="12" s="1"/>
  <c r="BE92" i="12"/>
  <c r="BC92" i="12"/>
  <c r="BE141" i="12"/>
  <c r="BC141" i="12"/>
  <c r="BE184" i="12"/>
  <c r="BC184" i="12"/>
  <c r="BF184" i="12" s="1"/>
  <c r="BE260" i="12"/>
  <c r="BC260" i="12"/>
  <c r="BF260" i="12" s="1"/>
  <c r="BE299" i="12"/>
  <c r="BC299" i="12"/>
  <c r="BF299" i="12" s="1"/>
  <c r="BE326" i="12"/>
  <c r="BC326" i="12"/>
  <c r="BF326" i="12" s="1"/>
  <c r="BE355" i="12"/>
  <c r="BC355" i="12"/>
  <c r="BE359" i="12"/>
  <c r="BC359" i="12"/>
  <c r="BE363" i="12"/>
  <c r="BC363" i="12"/>
  <c r="BF363" i="12" s="1"/>
  <c r="BE374" i="12"/>
  <c r="BC374" i="12"/>
  <c r="BF374" i="12" s="1"/>
  <c r="BE378" i="12"/>
  <c r="BC378" i="12"/>
  <c r="BF378" i="12" s="1"/>
  <c r="BE382" i="12"/>
  <c r="BC382" i="12"/>
  <c r="BF382" i="12" s="1"/>
  <c r="BE493" i="12"/>
  <c r="BC493" i="12"/>
  <c r="BE497" i="12"/>
  <c r="BC497" i="12"/>
  <c r="BC541" i="12"/>
  <c r="BE541" i="12"/>
  <c r="BE545" i="12"/>
  <c r="BC545" i="12"/>
  <c r="BF545" i="12" s="1"/>
  <c r="BC552" i="12"/>
  <c r="BE552" i="12"/>
  <c r="BE580" i="12"/>
  <c r="BC580" i="12"/>
  <c r="BF580" i="12" s="1"/>
  <c r="BC584" i="12"/>
  <c r="BF584" i="12" s="1"/>
  <c r="BE584" i="12"/>
  <c r="BE588" i="12"/>
  <c r="BC588" i="12"/>
  <c r="AN645" i="12"/>
  <c r="BE650" i="12"/>
  <c r="BC650" i="12"/>
  <c r="BF650" i="12" s="1"/>
  <c r="BE686" i="12"/>
  <c r="BC686" i="12"/>
  <c r="BF686" i="12" s="1"/>
  <c r="BE72" i="12"/>
  <c r="BC72" i="12"/>
  <c r="BF72" i="12" s="1"/>
  <c r="BE76" i="12"/>
  <c r="BC76" i="12"/>
  <c r="BF76" i="12" s="1"/>
  <c r="BE80" i="12"/>
  <c r="BC80" i="12"/>
  <c r="BF80" i="12" s="1"/>
  <c r="BE84" i="12"/>
  <c r="BC84" i="12"/>
  <c r="BF84" i="12" s="1"/>
  <c r="BE88" i="12"/>
  <c r="BC88" i="12"/>
  <c r="BF88" i="12" s="1"/>
  <c r="BE97" i="12"/>
  <c r="BC97" i="12"/>
  <c r="BF97" i="12" s="1"/>
  <c r="BE103" i="12"/>
  <c r="BC103" i="12"/>
  <c r="BF103" i="12" s="1"/>
  <c r="BE107" i="12"/>
  <c r="BC107" i="12"/>
  <c r="BF107" i="12" s="1"/>
  <c r="BE147" i="12"/>
  <c r="BC147" i="12"/>
  <c r="BF147" i="12" s="1"/>
  <c r="BE151" i="12"/>
  <c r="BC151" i="12"/>
  <c r="BF151" i="12" s="1"/>
  <c r="BH209" i="12"/>
  <c r="BE214" i="12"/>
  <c r="BC214" i="12"/>
  <c r="BF214" i="12" s="1"/>
  <c r="BE218" i="12"/>
  <c r="BC218" i="12"/>
  <c r="BF218" i="12" s="1"/>
  <c r="BE265" i="12"/>
  <c r="BC265" i="12"/>
  <c r="BF265" i="12" s="1"/>
  <c r="BE278" i="12"/>
  <c r="BC278" i="12"/>
  <c r="BE295" i="12"/>
  <c r="BC295" i="12"/>
  <c r="BE304" i="12"/>
  <c r="BC304" i="12"/>
  <c r="BF304" i="12" s="1"/>
  <c r="BE308" i="12"/>
  <c r="BC308" i="12"/>
  <c r="BF308" i="12" s="1"/>
  <c r="BE312" i="12"/>
  <c r="BC312" i="12"/>
  <c r="BF312" i="12" s="1"/>
  <c r="BE322" i="12"/>
  <c r="BC322" i="12"/>
  <c r="BF322" i="12" s="1"/>
  <c r="BE331" i="12"/>
  <c r="BC331" i="12"/>
  <c r="BE335" i="12"/>
  <c r="BC335" i="12"/>
  <c r="BE339" i="12"/>
  <c r="BC339" i="12"/>
  <c r="BF339" i="12" s="1"/>
  <c r="BE391" i="12"/>
  <c r="BC391" i="12"/>
  <c r="BF391" i="12" s="1"/>
  <c r="BE395" i="12"/>
  <c r="BC395" i="12"/>
  <c r="BF395" i="12" s="1"/>
  <c r="BE399" i="12"/>
  <c r="BC399" i="12"/>
  <c r="BF399" i="12" s="1"/>
  <c r="BC407" i="12"/>
  <c r="BF407" i="12" s="1"/>
  <c r="BE407" i="12"/>
  <c r="BE411" i="12"/>
  <c r="BC411" i="12"/>
  <c r="BC416" i="12"/>
  <c r="BE416" i="12"/>
  <c r="BE420" i="12"/>
  <c r="BC420" i="12"/>
  <c r="BF420" i="12" s="1"/>
  <c r="BE424" i="12"/>
  <c r="BC424" i="12"/>
  <c r="BF424" i="12" s="1"/>
  <c r="BE503" i="12"/>
  <c r="BC503" i="12"/>
  <c r="BF503" i="12" s="1"/>
  <c r="BE556" i="12"/>
  <c r="BC556" i="12"/>
  <c r="BC560" i="12"/>
  <c r="BF560" i="12" s="1"/>
  <c r="BE560" i="12"/>
  <c r="BE564" i="12"/>
  <c r="BC564" i="12"/>
  <c r="BF564" i="12" s="1"/>
  <c r="BC568" i="12"/>
  <c r="BE568" i="12"/>
  <c r="BE572" i="12"/>
  <c r="BC572" i="12"/>
  <c r="BF572" i="12" s="1"/>
  <c r="BC592" i="12"/>
  <c r="BE592" i="12"/>
  <c r="AH595" i="12"/>
  <c r="BE628" i="12"/>
  <c r="BC628" i="12"/>
  <c r="BF628" i="12" s="1"/>
  <c r="BE641" i="12"/>
  <c r="BC641" i="12"/>
  <c r="BF641" i="12" s="1"/>
  <c r="BE654" i="12"/>
  <c r="BC654" i="12"/>
  <c r="BF654" i="12" s="1"/>
  <c r="BE667" i="12"/>
  <c r="BC667" i="12"/>
  <c r="BF667" i="12" s="1"/>
  <c r="BE30" i="12"/>
  <c r="BC30" i="12"/>
  <c r="BF30" i="12" s="1"/>
  <c r="BC34" i="12"/>
  <c r="BF34" i="12" s="1"/>
  <c r="BE34" i="12"/>
  <c r="BE44" i="12"/>
  <c r="BC44" i="12"/>
  <c r="BF44" i="12" s="1"/>
  <c r="BC48" i="12"/>
  <c r="BE48" i="12"/>
  <c r="BE52" i="12"/>
  <c r="BC52" i="12"/>
  <c r="BF52" i="12" s="1"/>
  <c r="BE56" i="12"/>
  <c r="BC56" i="12"/>
  <c r="BF56" i="12" s="1"/>
  <c r="BE112" i="12"/>
  <c r="BC112" i="12"/>
  <c r="BF112" i="12" s="1"/>
  <c r="BE114" i="12"/>
  <c r="BC114" i="12"/>
  <c r="BF114" i="12" s="1"/>
  <c r="BE118" i="12"/>
  <c r="BC118" i="12"/>
  <c r="BF118" i="12" s="1"/>
  <c r="BE156" i="12"/>
  <c r="BC156" i="12"/>
  <c r="BF156" i="12" s="1"/>
  <c r="BE158" i="12"/>
  <c r="BC158" i="12"/>
  <c r="BF158" i="12" s="1"/>
  <c r="BE162" i="12"/>
  <c r="BC162" i="12"/>
  <c r="BF162" i="12" s="1"/>
  <c r="BE166" i="12"/>
  <c r="BC166" i="12"/>
  <c r="BF166" i="12" s="1"/>
  <c r="BC197" i="12"/>
  <c r="BF197" i="12" s="1"/>
  <c r="BE197" i="12"/>
  <c r="BE201" i="12"/>
  <c r="BC201" i="12"/>
  <c r="BF201" i="12" s="1"/>
  <c r="BC232" i="12"/>
  <c r="BE232" i="12"/>
  <c r="BE245" i="12"/>
  <c r="BC245" i="12"/>
  <c r="BF245" i="12" s="1"/>
  <c r="BE249" i="12"/>
  <c r="BC249" i="12"/>
  <c r="BF249" i="12" s="1"/>
  <c r="BE270" i="12"/>
  <c r="BC270" i="12"/>
  <c r="BF270" i="12" s="1"/>
  <c r="BE349" i="12"/>
  <c r="BC349" i="12"/>
  <c r="AN389" i="12"/>
  <c r="BE429" i="12"/>
  <c r="BC429" i="12"/>
  <c r="BE433" i="12"/>
  <c r="BC433" i="12"/>
  <c r="BF433" i="12" s="1"/>
  <c r="BE437" i="12"/>
  <c r="BC437" i="12"/>
  <c r="BF437" i="12" s="1"/>
  <c r="BC480" i="12"/>
  <c r="BE480" i="12"/>
  <c r="BE484" i="12"/>
  <c r="BC484" i="12"/>
  <c r="BF484" i="12" s="1"/>
  <c r="AB500" i="12"/>
  <c r="V506" i="12"/>
  <c r="BE508" i="12"/>
  <c r="BC508" i="12"/>
  <c r="V520" i="12"/>
  <c r="BE523" i="12"/>
  <c r="BC523" i="12"/>
  <c r="BF523" i="12" s="1"/>
  <c r="BC529" i="12"/>
  <c r="BE529" i="12"/>
  <c r="BE533" i="12"/>
  <c r="BC533" i="12"/>
  <c r="BF533" i="12" s="1"/>
  <c r="BC601" i="12"/>
  <c r="BE601" i="12"/>
  <c r="BE605" i="12"/>
  <c r="BC605" i="12"/>
  <c r="BF605" i="12" s="1"/>
  <c r="BC609" i="12"/>
  <c r="BE609" i="12"/>
  <c r="BE613" i="12"/>
  <c r="BC613" i="12"/>
  <c r="BF613" i="12" s="1"/>
  <c r="BE645" i="12"/>
  <c r="BC645" i="12"/>
  <c r="BF645" i="12" s="1"/>
  <c r="AN666" i="12"/>
  <c r="G668" i="12"/>
  <c r="J668" i="12" s="1"/>
  <c r="BC22" i="12"/>
  <c r="BE22" i="12"/>
  <c r="BE26" i="12"/>
  <c r="BC26" i="12"/>
  <c r="BF26" i="12" s="1"/>
  <c r="BE123" i="12"/>
  <c r="BC123" i="12"/>
  <c r="BF123" i="12" s="1"/>
  <c r="BE127" i="12"/>
  <c r="BC127" i="12"/>
  <c r="BF127" i="12" s="1"/>
  <c r="BE131" i="12"/>
  <c r="BC131" i="12"/>
  <c r="BF131" i="12" s="1"/>
  <c r="BE135" i="12"/>
  <c r="BC135" i="12"/>
  <c r="BF135" i="12" s="1"/>
  <c r="BE171" i="12"/>
  <c r="BC171" i="12"/>
  <c r="BF171" i="12" s="1"/>
  <c r="BE174" i="12"/>
  <c r="BC174" i="12"/>
  <c r="BF174" i="12" s="1"/>
  <c r="BE178" i="12"/>
  <c r="BC178" i="12"/>
  <c r="BF178" i="12" s="1"/>
  <c r="BE237" i="12"/>
  <c r="BC237" i="12"/>
  <c r="BF237" i="12" s="1"/>
  <c r="BC254" i="12"/>
  <c r="BE254" i="12"/>
  <c r="AB297" i="12"/>
  <c r="BE442" i="12"/>
  <c r="BC442" i="12"/>
  <c r="BF442" i="12" s="1"/>
  <c r="BE512" i="12"/>
  <c r="BC512" i="12"/>
  <c r="BE540" i="12"/>
  <c r="BC540" i="12"/>
  <c r="AH550" i="12"/>
  <c r="BE551" i="12"/>
  <c r="BC551" i="12"/>
  <c r="BF551" i="12" s="1"/>
  <c r="BE623" i="12"/>
  <c r="BC623" i="12"/>
  <c r="BF623" i="12" s="1"/>
  <c r="BE632" i="12"/>
  <c r="BC632" i="12"/>
  <c r="BF632" i="12" s="1"/>
  <c r="BE636" i="12"/>
  <c r="BC636" i="12"/>
  <c r="BF636" i="12" s="1"/>
  <c r="BE649" i="12"/>
  <c r="BC649" i="12"/>
  <c r="BF649" i="12" s="1"/>
  <c r="BE658" i="12"/>
  <c r="BC658" i="12"/>
  <c r="BF658" i="12" s="1"/>
  <c r="BE662" i="12"/>
  <c r="BC662" i="12"/>
  <c r="BF662" i="12" s="1"/>
  <c r="BE671" i="12"/>
  <c r="BC671" i="12"/>
  <c r="BF671" i="12" s="1"/>
  <c r="BE675" i="12"/>
  <c r="BC675" i="12"/>
  <c r="BE680" i="12"/>
  <c r="BC680" i="12"/>
  <c r="BF680" i="12" s="1"/>
  <c r="BE62" i="12"/>
  <c r="BC62" i="12"/>
  <c r="BF62" i="12" s="1"/>
  <c r="BC71" i="12"/>
  <c r="BE71" i="12"/>
  <c r="BE140" i="12"/>
  <c r="BC140" i="12"/>
  <c r="BF140" i="12" s="1"/>
  <c r="BE146" i="12"/>
  <c r="BC146" i="12"/>
  <c r="BF146" i="12" s="1"/>
  <c r="BE183" i="12"/>
  <c r="BC183" i="12"/>
  <c r="BF183" i="12" s="1"/>
  <c r="BE213" i="12"/>
  <c r="BC213" i="12"/>
  <c r="BF213" i="12" s="1"/>
  <c r="BE259" i="12"/>
  <c r="BC259" i="12"/>
  <c r="BF259" i="12" s="1"/>
  <c r="BE298" i="12"/>
  <c r="BC298" i="12"/>
  <c r="BF298" i="12" s="1"/>
  <c r="BE325" i="12"/>
  <c r="BC325" i="12"/>
  <c r="BF325" i="12" s="1"/>
  <c r="BE354" i="12"/>
  <c r="BC354" i="12"/>
  <c r="BF354" i="12" s="1"/>
  <c r="BE358" i="12"/>
  <c r="BC358" i="12"/>
  <c r="BF358" i="12" s="1"/>
  <c r="BC362" i="12"/>
  <c r="BE362" i="12"/>
  <c r="BE366" i="12"/>
  <c r="BC366" i="12"/>
  <c r="BF366" i="12" s="1"/>
  <c r="BE377" i="12"/>
  <c r="BC377" i="12"/>
  <c r="BF377" i="12" s="1"/>
  <c r="BE381" i="12"/>
  <c r="BC381" i="12"/>
  <c r="BF381" i="12" s="1"/>
  <c r="BE385" i="12"/>
  <c r="BC385" i="12"/>
  <c r="BF385" i="12" s="1"/>
  <c r="BE389" i="12"/>
  <c r="BC389" i="12"/>
  <c r="BF389" i="12" s="1"/>
  <c r="BE492" i="12"/>
  <c r="BC492" i="12"/>
  <c r="BF492" i="12" s="1"/>
  <c r="BE496" i="12"/>
  <c r="BC496" i="12"/>
  <c r="BF496" i="12" s="1"/>
  <c r="BE501" i="12"/>
  <c r="BC501" i="12"/>
  <c r="BF501" i="12" s="1"/>
  <c r="BE544" i="12"/>
  <c r="BC544" i="12"/>
  <c r="BF544" i="12" s="1"/>
  <c r="BE579" i="12"/>
  <c r="BC579" i="12"/>
  <c r="BC583" i="12"/>
  <c r="BE583" i="12"/>
  <c r="BE587" i="12"/>
  <c r="BC587" i="12"/>
  <c r="BF587" i="12" s="1"/>
  <c r="BE591" i="12"/>
  <c r="BC591" i="12"/>
  <c r="BF591" i="12" s="1"/>
  <c r="BE627" i="12"/>
  <c r="BC627" i="12"/>
  <c r="BF627" i="12" s="1"/>
  <c r="BE640" i="12"/>
  <c r="BC640" i="12"/>
  <c r="BF640" i="12" s="1"/>
  <c r="BE653" i="12"/>
  <c r="BC653" i="12"/>
  <c r="BE666" i="12"/>
  <c r="BC666" i="12"/>
  <c r="BF666" i="12" s="1"/>
  <c r="BE685" i="12"/>
  <c r="BC685" i="12"/>
  <c r="BF685" i="12" s="1"/>
  <c r="BC43" i="12"/>
  <c r="BE43" i="12"/>
  <c r="BE55" i="12"/>
  <c r="BC55" i="12"/>
  <c r="BF55" i="12" s="1"/>
  <c r="BE269" i="12"/>
  <c r="BC269" i="12"/>
  <c r="BF269" i="12" s="1"/>
  <c r="BE348" i="12"/>
  <c r="BC348" i="12"/>
  <c r="BF348" i="12" s="1"/>
  <c r="BE432" i="12"/>
  <c r="BC432" i="12"/>
  <c r="BF432" i="12" s="1"/>
  <c r="BE452" i="12"/>
  <c r="BC452" i="12"/>
  <c r="BF452" i="12" s="1"/>
  <c r="BE479" i="12"/>
  <c r="BC479" i="12"/>
  <c r="BF479" i="12" s="1"/>
  <c r="BE507" i="12"/>
  <c r="BC507" i="12"/>
  <c r="BF507" i="12" s="1"/>
  <c r="BE527" i="12"/>
  <c r="BC527" i="12"/>
  <c r="BF527" i="12" s="1"/>
  <c r="BE532" i="12"/>
  <c r="BC532" i="12"/>
  <c r="BF532" i="12" s="1"/>
  <c r="BE608" i="12"/>
  <c r="BC608" i="12"/>
  <c r="BF608" i="12" s="1"/>
  <c r="BE679" i="12"/>
  <c r="BC679" i="12"/>
  <c r="BF679" i="12" s="1"/>
  <c r="BE177" i="12"/>
  <c r="BC177" i="12"/>
  <c r="BF177" i="12" s="1"/>
  <c r="BC253" i="12"/>
  <c r="BE253" i="12"/>
  <c r="BC445" i="12"/>
  <c r="BE445" i="12"/>
  <c r="BC517" i="12"/>
  <c r="BE517" i="12"/>
  <c r="BE639" i="12"/>
  <c r="BC639" i="12"/>
  <c r="BE65" i="12"/>
  <c r="BC65" i="12"/>
  <c r="BF65" i="12" s="1"/>
  <c r="BC143" i="12"/>
  <c r="BE143" i="12"/>
  <c r="BE145" i="12"/>
  <c r="BC145" i="12"/>
  <c r="BF145" i="12" s="1"/>
  <c r="BC361" i="12"/>
  <c r="BE361" i="12"/>
  <c r="BE376" i="12"/>
  <c r="BC376" i="12"/>
  <c r="BF376" i="12" s="1"/>
  <c r="BE380" i="12"/>
  <c r="BC380" i="12"/>
  <c r="BF380" i="12" s="1"/>
  <c r="BE578" i="12"/>
  <c r="BC578" i="12"/>
  <c r="BF578" i="12" s="1"/>
  <c r="BE590" i="12"/>
  <c r="BC590" i="12"/>
  <c r="BF590" i="12" s="1"/>
  <c r="BE17" i="12"/>
  <c r="BC17" i="12"/>
  <c r="BF17" i="12" s="1"/>
  <c r="BE23" i="12"/>
  <c r="BC23" i="12"/>
  <c r="BF23" i="12" s="1"/>
  <c r="BE124" i="12"/>
  <c r="BC124" i="12"/>
  <c r="BF124" i="12" s="1"/>
  <c r="BE128" i="12"/>
  <c r="BC128" i="12"/>
  <c r="BF128" i="12" s="1"/>
  <c r="BE132" i="12"/>
  <c r="BC132" i="12"/>
  <c r="BF132" i="12" s="1"/>
  <c r="BE136" i="12"/>
  <c r="BC136" i="12"/>
  <c r="BF136" i="12" s="1"/>
  <c r="BE172" i="12"/>
  <c r="BC172" i="12"/>
  <c r="BF172" i="12" s="1"/>
  <c r="BE175" i="12"/>
  <c r="BC175" i="12"/>
  <c r="BF175" i="12" s="1"/>
  <c r="BE179" i="12"/>
  <c r="BC179" i="12"/>
  <c r="BF179" i="12" s="1"/>
  <c r="BE238" i="12"/>
  <c r="BC238" i="12"/>
  <c r="BF238" i="12" s="1"/>
  <c r="BE255" i="12"/>
  <c r="BC255" i="12"/>
  <c r="BF255" i="12" s="1"/>
  <c r="BE488" i="12"/>
  <c r="BC488" i="12"/>
  <c r="BF488" i="12" s="1"/>
  <c r="BE12" i="12"/>
  <c r="BC12" i="12"/>
  <c r="BF12" i="12" s="1"/>
  <c r="BE75" i="12"/>
  <c r="BC75" i="12"/>
  <c r="BF75" i="12" s="1"/>
  <c r="BC79" i="12"/>
  <c r="BE79" i="12"/>
  <c r="BE83" i="12"/>
  <c r="BC83" i="12"/>
  <c r="BF83" i="12" s="1"/>
  <c r="BC87" i="12"/>
  <c r="BE87" i="12"/>
  <c r="BC96" i="12"/>
  <c r="BE96" i="12"/>
  <c r="BC102" i="12"/>
  <c r="BE102" i="12"/>
  <c r="BE106" i="12"/>
  <c r="BC106" i="12"/>
  <c r="BF106" i="12" s="1"/>
  <c r="BC150" i="12"/>
  <c r="BE150" i="12"/>
  <c r="BC208" i="12"/>
  <c r="BE208" i="12"/>
  <c r="AH216" i="12"/>
  <c r="BE217" i="12"/>
  <c r="BC217" i="12"/>
  <c r="BE230" i="12"/>
  <c r="BC230" i="12"/>
  <c r="BC243" i="12"/>
  <c r="BE243" i="12"/>
  <c r="BE264" i="12"/>
  <c r="BC264" i="12"/>
  <c r="BF264" i="12" s="1"/>
  <c r="BE277" i="12"/>
  <c r="BC277" i="12"/>
  <c r="BF277" i="12" s="1"/>
  <c r="BE281" i="12"/>
  <c r="BC281" i="12"/>
  <c r="BF281" i="12" s="1"/>
  <c r="BE303" i="12"/>
  <c r="BC303" i="12"/>
  <c r="BE307" i="12"/>
  <c r="BC307" i="12"/>
  <c r="BE311" i="12"/>
  <c r="BC311" i="12"/>
  <c r="BF311" i="12" s="1"/>
  <c r="BE330" i="12"/>
  <c r="BC330" i="12"/>
  <c r="BF330" i="12" s="1"/>
  <c r="BE334" i="12"/>
  <c r="BC334" i="12"/>
  <c r="BF334" i="12" s="1"/>
  <c r="BE338" i="12"/>
  <c r="BC338" i="12"/>
  <c r="BF338" i="12" s="1"/>
  <c r="BE394" i="12"/>
  <c r="BC394" i="12"/>
  <c r="BE398" i="12"/>
  <c r="BC398" i="12"/>
  <c r="BE402" i="12"/>
  <c r="BC402" i="12"/>
  <c r="BF402" i="12" s="1"/>
  <c r="BE410" i="12"/>
  <c r="BC410" i="12"/>
  <c r="BF410" i="12" s="1"/>
  <c r="BE419" i="12"/>
  <c r="BC419" i="12"/>
  <c r="BF419" i="12" s="1"/>
  <c r="BE423" i="12"/>
  <c r="BC423" i="12"/>
  <c r="BF423" i="12" s="1"/>
  <c r="AN441" i="12"/>
  <c r="BE555" i="12"/>
  <c r="BC555" i="12"/>
  <c r="BF555" i="12" s="1"/>
  <c r="AH558" i="12"/>
  <c r="BE559" i="12"/>
  <c r="BC559" i="12"/>
  <c r="BF559" i="12" s="1"/>
  <c r="BE563" i="12"/>
  <c r="BC563" i="12"/>
  <c r="BF563" i="12" s="1"/>
  <c r="BE567" i="12"/>
  <c r="BC567" i="12"/>
  <c r="BF567" i="12" s="1"/>
  <c r="BE571" i="12"/>
  <c r="BC571" i="12"/>
  <c r="BF571" i="12" s="1"/>
  <c r="BE575" i="12"/>
  <c r="BC575" i="12"/>
  <c r="BE595" i="12"/>
  <c r="BC595" i="12"/>
  <c r="G667" i="12"/>
  <c r="J667" i="12" s="1"/>
  <c r="AN739" i="12"/>
  <c r="BE280" i="12"/>
  <c r="BC280" i="12"/>
  <c r="BF280" i="12" s="1"/>
  <c r="BE386" i="12"/>
  <c r="BC386" i="12"/>
  <c r="BF386" i="12" s="1"/>
  <c r="BE404" i="12"/>
  <c r="BC404" i="12"/>
  <c r="BF404" i="12" s="1"/>
  <c r="BE403" i="12"/>
  <c r="BC403" i="12"/>
  <c r="BE406" i="12"/>
  <c r="BC406" i="12"/>
  <c r="BE425" i="12"/>
  <c r="BC425" i="12"/>
  <c r="BF425" i="12" s="1"/>
  <c r="BE451" i="12"/>
  <c r="BC451" i="12"/>
  <c r="BF451" i="12" s="1"/>
  <c r="BE443" i="12"/>
  <c r="BC443" i="12"/>
  <c r="BF443" i="12" s="1"/>
  <c r="AN406" i="12"/>
  <c r="P573" i="12"/>
  <c r="P603" i="12"/>
  <c r="P656" i="12"/>
  <c r="P683" i="12"/>
  <c r="P661" i="12"/>
  <c r="P632" i="12"/>
  <c r="AH415" i="12"/>
  <c r="AB608" i="12"/>
  <c r="AH135" i="12"/>
  <c r="V437" i="12"/>
  <c r="AB482" i="12"/>
  <c r="V484" i="12"/>
  <c r="P510" i="12"/>
  <c r="P565" i="12"/>
  <c r="J567" i="12"/>
  <c r="V576" i="12"/>
  <c r="AH587" i="12"/>
  <c r="P593" i="12"/>
  <c r="P607" i="12"/>
  <c r="J631" i="12"/>
  <c r="AB646" i="12"/>
  <c r="P650" i="12"/>
  <c r="AB656" i="12"/>
  <c r="P659" i="12"/>
  <c r="AN663" i="12"/>
  <c r="P678" i="12"/>
  <c r="J679" i="12"/>
  <c r="J739" i="12"/>
  <c r="AB745" i="12"/>
  <c r="V748" i="12"/>
  <c r="AN755" i="12"/>
  <c r="AB129" i="12"/>
  <c r="V131" i="12"/>
  <c r="V543" i="12"/>
  <c r="AH551" i="12"/>
  <c r="P557" i="12"/>
  <c r="J559" i="12"/>
  <c r="V567" i="12"/>
  <c r="AN573" i="12"/>
  <c r="V583" i="12"/>
  <c r="P585" i="12"/>
  <c r="J587" i="12"/>
  <c r="AN589" i="12"/>
  <c r="AH591" i="12"/>
  <c r="V597" i="12"/>
  <c r="P599" i="12"/>
  <c r="AH593" i="12"/>
  <c r="AB596" i="12"/>
  <c r="J557" i="12"/>
  <c r="P567" i="12"/>
  <c r="J585" i="12"/>
  <c r="AN587" i="12"/>
  <c r="AH589" i="12"/>
  <c r="P595" i="12"/>
  <c r="P596" i="12"/>
  <c r="AN612" i="12"/>
  <c r="AB616" i="12"/>
  <c r="AN718" i="12"/>
  <c r="V736" i="12"/>
  <c r="AB746" i="12"/>
  <c r="P752" i="12"/>
  <c r="J754" i="12"/>
  <c r="J80" i="12"/>
  <c r="AH140" i="12"/>
  <c r="J146" i="12"/>
  <c r="V243" i="12"/>
  <c r="AH509" i="12"/>
  <c r="AB542" i="12"/>
  <c r="P546" i="12"/>
  <c r="AH552" i="12"/>
  <c r="AB554" i="12"/>
  <c r="V556" i="12"/>
  <c r="AH564" i="12"/>
  <c r="P570" i="12"/>
  <c r="AN574" i="12"/>
  <c r="AN578" i="12"/>
  <c r="V584" i="12"/>
  <c r="J588" i="12"/>
  <c r="AN590" i="12"/>
  <c r="AH147" i="12"/>
  <c r="V303" i="12"/>
  <c r="AN324" i="12"/>
  <c r="AN336" i="12"/>
  <c r="V427" i="12"/>
  <c r="P441" i="12"/>
  <c r="J443" i="12"/>
  <c r="J490" i="12"/>
  <c r="AN504" i="12"/>
  <c r="V553" i="12"/>
  <c r="AH560" i="12"/>
  <c r="P566" i="12"/>
  <c r="J568" i="12"/>
  <c r="AH572" i="12"/>
  <c r="AB577" i="12"/>
  <c r="V617" i="12"/>
  <c r="AN632" i="12"/>
  <c r="AB636" i="12"/>
  <c r="P640" i="12"/>
  <c r="J641" i="12"/>
  <c r="AB645" i="12"/>
  <c r="P649" i="12"/>
  <c r="AB666" i="12"/>
  <c r="V667" i="12"/>
  <c r="AB674" i="12"/>
  <c r="AN584" i="12"/>
  <c r="AN62" i="12"/>
  <c r="J59" i="12"/>
  <c r="V112" i="12"/>
  <c r="P136" i="12"/>
  <c r="P325" i="12"/>
  <c r="AB333" i="12"/>
  <c r="AH366" i="12"/>
  <c r="AH380" i="12"/>
  <c r="AB394" i="12"/>
  <c r="J412" i="12"/>
  <c r="AN509" i="12"/>
  <c r="AN540" i="12"/>
  <c r="J550" i="12"/>
  <c r="AN552" i="12"/>
  <c r="V557" i="12"/>
  <c r="J627" i="12"/>
  <c r="J635" i="12"/>
  <c r="AH648" i="12"/>
  <c r="P654" i="12"/>
  <c r="J655" i="12"/>
  <c r="V661" i="12"/>
  <c r="P663" i="12"/>
  <c r="AH685" i="12"/>
  <c r="AH706" i="12"/>
  <c r="AN721" i="12"/>
  <c r="AH577" i="12"/>
  <c r="AB615" i="12"/>
  <c r="V720" i="12"/>
  <c r="P723" i="12"/>
  <c r="AH162" i="12"/>
  <c r="AN365" i="12"/>
  <c r="AB383" i="12"/>
  <c r="P387" i="12"/>
  <c r="AN415" i="12"/>
  <c r="AN427" i="12"/>
  <c r="V433" i="12"/>
  <c r="V445" i="12"/>
  <c r="P470" i="12"/>
  <c r="V504" i="12"/>
  <c r="V519" i="12"/>
  <c r="P549" i="12"/>
  <c r="V558" i="12"/>
  <c r="J562" i="12"/>
  <c r="AH565" i="12"/>
  <c r="V569" i="12"/>
  <c r="J573" i="12"/>
  <c r="AN575" i="12"/>
  <c r="AN576" i="12"/>
  <c r="AH581" i="12"/>
  <c r="AB583" i="12"/>
  <c r="V585" i="12"/>
  <c r="P587" i="12"/>
  <c r="AN591" i="12"/>
  <c r="P611" i="12"/>
  <c r="J624" i="12"/>
  <c r="J642" i="12"/>
  <c r="V658" i="12"/>
  <c r="AH666" i="12"/>
  <c r="AB667" i="12"/>
  <c r="J670" i="12"/>
  <c r="V686" i="12"/>
  <c r="J752" i="12"/>
  <c r="AN754" i="12"/>
  <c r="AB576" i="12"/>
  <c r="AN736" i="12"/>
  <c r="AN681" i="12"/>
  <c r="P563" i="12"/>
  <c r="V669" i="12"/>
  <c r="P645" i="12"/>
  <c r="AN613" i="12"/>
  <c r="AH165" i="12"/>
  <c r="AH146" i="12"/>
  <c r="V160" i="12"/>
  <c r="AB181" i="12"/>
  <c r="P343" i="12"/>
  <c r="V414" i="12"/>
  <c r="AH458" i="12"/>
  <c r="P542" i="12"/>
  <c r="V563" i="12"/>
  <c r="AB572" i="12"/>
  <c r="AH585" i="12"/>
  <c r="AB588" i="12"/>
  <c r="J594" i="12"/>
  <c r="AH600" i="12"/>
  <c r="P615" i="12"/>
  <c r="AB623" i="12"/>
  <c r="J628" i="12"/>
  <c r="V633" i="12"/>
  <c r="J637" i="12"/>
  <c r="J645" i="12"/>
  <c r="J646" i="12"/>
  <c r="V654" i="12"/>
  <c r="J656" i="12"/>
  <c r="V663" i="12"/>
  <c r="AH668" i="12"/>
  <c r="AB669" i="12"/>
  <c r="AN677" i="12"/>
  <c r="AH678" i="12"/>
  <c r="V680" i="12"/>
  <c r="AH687" i="12"/>
  <c r="AB306" i="12"/>
  <c r="P533" i="12"/>
  <c r="AB650" i="12"/>
  <c r="P581" i="12"/>
  <c r="J583" i="12"/>
  <c r="J716" i="12"/>
  <c r="P115" i="12"/>
  <c r="P582" i="12"/>
  <c r="V670" i="12"/>
  <c r="J674" i="12"/>
  <c r="AB678" i="12"/>
  <c r="V679" i="12"/>
  <c r="P680" i="12"/>
  <c r="I741" i="12"/>
  <c r="P637" i="12"/>
  <c r="P571" i="12"/>
  <c r="V618" i="12"/>
  <c r="V554" i="12"/>
  <c r="V671" i="12"/>
  <c r="AN701" i="12"/>
  <c r="AH559" i="12"/>
  <c r="G535" i="12"/>
  <c r="AN567" i="12"/>
  <c r="P613" i="12"/>
  <c r="AB618" i="12"/>
  <c r="V582" i="12"/>
  <c r="V629" i="12"/>
  <c r="V604" i="12"/>
  <c r="J682" i="12"/>
  <c r="AH580" i="12"/>
  <c r="AH611" i="12"/>
  <c r="J344" i="12"/>
  <c r="P559" i="12"/>
  <c r="AB622" i="12"/>
  <c r="AN657" i="12"/>
  <c r="AN420" i="12"/>
  <c r="AN503" i="12"/>
  <c r="V550" i="12"/>
  <c r="AN563" i="12"/>
  <c r="V578" i="12"/>
  <c r="V608" i="12"/>
  <c r="AH688" i="12"/>
  <c r="AB691" i="12"/>
  <c r="AH716" i="12"/>
  <c r="AN723" i="12"/>
  <c r="P738" i="12"/>
  <c r="P493" i="12"/>
  <c r="AB501" i="12"/>
  <c r="I535" i="12"/>
  <c r="AN631" i="12"/>
  <c r="AH453" i="12"/>
  <c r="AH599" i="12"/>
  <c r="P622" i="12"/>
  <c r="AN649" i="12"/>
  <c r="AB581" i="12"/>
  <c r="J586" i="12"/>
  <c r="P701" i="12"/>
  <c r="P746" i="12"/>
  <c r="AN500" i="12"/>
  <c r="P594" i="12"/>
  <c r="AB673" i="12"/>
  <c r="P120" i="12"/>
  <c r="AB546" i="12"/>
  <c r="V573" i="12"/>
  <c r="V593" i="12"/>
  <c r="AB688" i="12"/>
  <c r="AB566" i="12"/>
  <c r="P609" i="12"/>
  <c r="AB330" i="12"/>
  <c r="P334" i="12"/>
  <c r="AN350" i="12"/>
  <c r="P383" i="12"/>
  <c r="AN446" i="12"/>
  <c r="J544" i="12"/>
  <c r="AB567" i="12"/>
  <c r="AB574" i="12"/>
  <c r="V615" i="12"/>
  <c r="AH654" i="12"/>
  <c r="J658" i="12"/>
  <c r="AB677" i="12"/>
  <c r="V678" i="12"/>
  <c r="P679" i="12"/>
  <c r="AB682" i="12"/>
  <c r="AH690" i="12"/>
  <c r="AH691" i="12"/>
  <c r="AH701" i="12"/>
  <c r="AN716" i="12"/>
  <c r="J701" i="12"/>
  <c r="AH561" i="12"/>
  <c r="P736" i="12"/>
  <c r="AB337" i="12"/>
  <c r="AN487" i="12"/>
  <c r="AN369" i="12"/>
  <c r="AH516" i="12"/>
  <c r="AN561" i="12"/>
  <c r="P748" i="12"/>
  <c r="V329" i="12"/>
  <c r="AB556" i="12"/>
  <c r="J633" i="12"/>
  <c r="AH723" i="12"/>
  <c r="AH673" i="12"/>
  <c r="P750" i="12"/>
  <c r="AH376" i="12"/>
  <c r="AH434" i="12"/>
  <c r="J127" i="12"/>
  <c r="V167" i="12"/>
  <c r="V334" i="12"/>
  <c r="P336" i="12"/>
  <c r="V369" i="12"/>
  <c r="P396" i="12"/>
  <c r="J410" i="12"/>
  <c r="AH414" i="12"/>
  <c r="AN470" i="12"/>
  <c r="AB474" i="12"/>
  <c r="V500" i="12"/>
  <c r="V511" i="12"/>
  <c r="P543" i="12"/>
  <c r="AH549" i="12"/>
  <c r="V561" i="12"/>
  <c r="J581" i="12"/>
  <c r="AH594" i="12"/>
  <c r="V599" i="12"/>
  <c r="P600" i="12"/>
  <c r="AN605" i="12"/>
  <c r="V616" i="12"/>
  <c r="AN622" i="12"/>
  <c r="AB641" i="12"/>
  <c r="P643" i="12"/>
  <c r="AB649" i="12"/>
  <c r="V651" i="12"/>
  <c r="J654" i="12"/>
  <c r="AB655" i="12"/>
  <c r="V656" i="12"/>
  <c r="AN661" i="12"/>
  <c r="J680" i="12"/>
  <c r="P755" i="12"/>
  <c r="AB41" i="12"/>
  <c r="V43" i="12"/>
  <c r="J47" i="12"/>
  <c r="P53" i="12"/>
  <c r="V59" i="12"/>
  <c r="J125" i="12"/>
  <c r="V129" i="12"/>
  <c r="AN131" i="12"/>
  <c r="P143" i="12"/>
  <c r="P179" i="12"/>
  <c r="AN254" i="12"/>
  <c r="V261" i="12"/>
  <c r="V284" i="12"/>
  <c r="AH306" i="12"/>
  <c r="P344" i="12"/>
  <c r="AH349" i="12"/>
  <c r="V355" i="12"/>
  <c r="AB366" i="12"/>
  <c r="V368" i="12"/>
  <c r="AB395" i="12"/>
  <c r="J404" i="12"/>
  <c r="AH404" i="12"/>
  <c r="AB409" i="12"/>
  <c r="AB424" i="12"/>
  <c r="AB428" i="12"/>
  <c r="AH437" i="12"/>
  <c r="J441" i="12"/>
  <c r="AH446" i="12"/>
  <c r="V450" i="12"/>
  <c r="AB456" i="12"/>
  <c r="V465" i="12"/>
  <c r="V496" i="12"/>
  <c r="J497" i="12"/>
  <c r="AH497" i="12"/>
  <c r="J501" i="12"/>
  <c r="AH501" i="12"/>
  <c r="P503" i="12"/>
  <c r="AB509" i="12"/>
  <c r="AH520" i="12"/>
  <c r="AB523" i="12"/>
  <c r="V525" i="12"/>
  <c r="P532" i="12"/>
  <c r="AB545" i="12"/>
  <c r="AH553" i="12"/>
  <c r="J556" i="12"/>
  <c r="P561" i="12"/>
  <c r="AB568" i="12"/>
  <c r="V571" i="12"/>
  <c r="V577" i="12"/>
  <c r="AN577" i="12"/>
  <c r="AB578" i="12"/>
  <c r="P586" i="12"/>
  <c r="AH588" i="12"/>
  <c r="AH592" i="12"/>
  <c r="V594" i="12"/>
  <c r="AN636" i="12"/>
  <c r="P178" i="12"/>
  <c r="AN214" i="12"/>
  <c r="AN349" i="12"/>
  <c r="V391" i="12"/>
  <c r="AN404" i="12"/>
  <c r="AH409" i="12"/>
  <c r="AB433" i="12"/>
  <c r="V470" i="12"/>
  <c r="AB506" i="12"/>
  <c r="AH542" i="12"/>
  <c r="AN549" i="12"/>
  <c r="AN553" i="12"/>
  <c r="AH557" i="12"/>
  <c r="V566" i="12"/>
  <c r="V574" i="12"/>
  <c r="P589" i="12"/>
  <c r="J22" i="12"/>
  <c r="J84" i="12"/>
  <c r="J102" i="12"/>
  <c r="AB104" i="12"/>
  <c r="P112" i="12"/>
  <c r="AB137" i="12"/>
  <c r="AB350" i="12"/>
  <c r="AH392" i="12"/>
  <c r="AH421" i="12"/>
  <c r="AB423" i="12"/>
  <c r="AH440" i="12"/>
  <c r="AN474" i="12"/>
  <c r="P482" i="12"/>
  <c r="P490" i="12"/>
  <c r="J496" i="12"/>
  <c r="AH496" i="12"/>
  <c r="P497" i="12"/>
  <c r="V503" i="12"/>
  <c r="AN542" i="12"/>
  <c r="AB550" i="12"/>
  <c r="J551" i="12"/>
  <c r="J555" i="12"/>
  <c r="AH555" i="12"/>
  <c r="AN557" i="12"/>
  <c r="AN560" i="12"/>
  <c r="J563" i="12"/>
  <c r="AN564" i="12"/>
  <c r="V565" i="12"/>
  <c r="AN568" i="12"/>
  <c r="AH569" i="12"/>
  <c r="V570" i="12"/>
  <c r="AN572" i="12"/>
  <c r="V580" i="12"/>
  <c r="AN580" i="12"/>
  <c r="AH583" i="12"/>
  <c r="AB586" i="12"/>
  <c r="V588" i="12"/>
  <c r="V592" i="12"/>
  <c r="P409" i="12"/>
  <c r="AN523" i="12"/>
  <c r="AN541" i="12"/>
  <c r="AH350" i="12"/>
  <c r="AB376" i="12"/>
  <c r="AH387" i="12"/>
  <c r="V393" i="12"/>
  <c r="AH394" i="12"/>
  <c r="AN403" i="12"/>
  <c r="P424" i="12"/>
  <c r="AN424" i="12"/>
  <c r="P433" i="12"/>
  <c r="V451" i="12"/>
  <c r="P453" i="12"/>
  <c r="J478" i="12"/>
  <c r="J498" i="12"/>
  <c r="AH498" i="12"/>
  <c r="P500" i="12"/>
  <c r="AB503" i="12"/>
  <c r="J504" i="12"/>
  <c r="AH504" i="12"/>
  <c r="P516" i="12"/>
  <c r="P519" i="12"/>
  <c r="J540" i="12"/>
  <c r="AB543" i="12"/>
  <c r="AB549" i="12"/>
  <c r="P551" i="12"/>
  <c r="AB553" i="12"/>
  <c r="P555" i="12"/>
  <c r="AN555" i="12"/>
  <c r="AB558" i="12"/>
  <c r="V560" i="12"/>
  <c r="V564" i="12"/>
  <c r="AB565" i="12"/>
  <c r="V568" i="12"/>
  <c r="J571" i="12"/>
  <c r="J582" i="12"/>
  <c r="AH582" i="12"/>
  <c r="AN583" i="12"/>
  <c r="AH586" i="12"/>
  <c r="J590" i="12"/>
  <c r="AH590" i="12"/>
  <c r="J593" i="12"/>
  <c r="AN46" i="12"/>
  <c r="V187" i="12"/>
  <c r="J243" i="12"/>
  <c r="AB356" i="12"/>
  <c r="V395" i="12"/>
  <c r="V424" i="12"/>
  <c r="AB434" i="12"/>
  <c r="AB454" i="12"/>
  <c r="AN489" i="12"/>
  <c r="J503" i="12"/>
  <c r="AH503" i="12"/>
  <c r="AN511" i="12"/>
  <c r="AH513" i="12"/>
  <c r="AG694" i="12"/>
  <c r="J543" i="12"/>
  <c r="AH543" i="12"/>
  <c r="AN544" i="12"/>
  <c r="V551" i="12"/>
  <c r="J553" i="12"/>
  <c r="P554" i="12"/>
  <c r="J558" i="12"/>
  <c r="AN559" i="12"/>
  <c r="J561" i="12"/>
  <c r="AB573" i="12"/>
  <c r="V575" i="12"/>
  <c r="AH602" i="12"/>
  <c r="J597" i="12"/>
  <c r="V600" i="12"/>
  <c r="AH601" i="12"/>
  <c r="AB604" i="12"/>
  <c r="J605" i="12"/>
  <c r="V606" i="12"/>
  <c r="AB607" i="12"/>
  <c r="AH617" i="12"/>
  <c r="J618" i="12"/>
  <c r="AH618" i="12"/>
  <c r="V627" i="12"/>
  <c r="AB629" i="12"/>
  <c r="J643" i="12"/>
  <c r="AN644" i="12"/>
  <c r="AN646" i="12"/>
  <c r="AB648" i="12"/>
  <c r="AB657" i="12"/>
  <c r="AB659" i="12"/>
  <c r="J662" i="12"/>
  <c r="AH662" i="12"/>
  <c r="P666" i="12"/>
  <c r="J669" i="12"/>
  <c r="P673" i="12"/>
  <c r="AN673" i="12"/>
  <c r="V677" i="12"/>
  <c r="P685" i="12"/>
  <c r="J687" i="12"/>
  <c r="J690" i="12"/>
  <c r="AB701" i="12"/>
  <c r="V706" i="12"/>
  <c r="AB717" i="12"/>
  <c r="P719" i="12"/>
  <c r="AB720" i="12"/>
  <c r="J721" i="12"/>
  <c r="AH724" i="12"/>
  <c r="AH738" i="12"/>
  <c r="V746" i="12"/>
  <c r="AH750" i="12"/>
  <c r="V754" i="12"/>
  <c r="AH755" i="12"/>
  <c r="AG757" i="12"/>
  <c r="AB595" i="12"/>
  <c r="AN601" i="12"/>
  <c r="V602" i="12"/>
  <c r="J604" i="12"/>
  <c r="AH604" i="12"/>
  <c r="AB606" i="12"/>
  <c r="AH607" i="12"/>
  <c r="AN608" i="12"/>
  <c r="AN611" i="12"/>
  <c r="V612" i="12"/>
  <c r="AB614" i="12"/>
  <c r="P618" i="12"/>
  <c r="AB628" i="12"/>
  <c r="AB630" i="12"/>
  <c r="AN635" i="12"/>
  <c r="AB637" i="12"/>
  <c r="AN670" i="12"/>
  <c r="P721" i="12"/>
  <c r="AK757" i="12"/>
  <c r="AB749" i="12"/>
  <c r="V611" i="12"/>
  <c r="AB613" i="12"/>
  <c r="AH614" i="12"/>
  <c r="P616" i="12"/>
  <c r="AN618" i="12"/>
  <c r="P687" i="12"/>
  <c r="P690" i="12"/>
  <c r="V691" i="12"/>
  <c r="O757" i="12"/>
  <c r="AM757" i="12"/>
  <c r="AH749" i="12"/>
  <c r="AB602" i="12"/>
  <c r="AN604" i="12"/>
  <c r="AH606" i="12"/>
  <c r="AH627" i="12"/>
  <c r="P631" i="12"/>
  <c r="V632" i="12"/>
  <c r="AH636" i="12"/>
  <c r="AH641" i="12"/>
  <c r="P642" i="12"/>
  <c r="AN642" i="12"/>
  <c r="V643" i="12"/>
  <c r="AB644" i="12"/>
  <c r="P648" i="12"/>
  <c r="V650" i="12"/>
  <c r="P657" i="12"/>
  <c r="V668" i="12"/>
  <c r="J671" i="12"/>
  <c r="AH671" i="12"/>
  <c r="J677" i="12"/>
  <c r="AH677" i="12"/>
  <c r="P681" i="12"/>
  <c r="V683" i="12"/>
  <c r="J736" i="12"/>
  <c r="AB739" i="12"/>
  <c r="P745" i="12"/>
  <c r="AH746" i="12"/>
  <c r="AB597" i="12"/>
  <c r="J599" i="12"/>
  <c r="J603" i="12"/>
  <c r="AB605" i="12"/>
  <c r="V607" i="12"/>
  <c r="J609" i="12"/>
  <c r="J613" i="12"/>
  <c r="AN614" i="12"/>
  <c r="AN616" i="12"/>
  <c r="AH623" i="12"/>
  <c r="P624" i="12"/>
  <c r="AN624" i="12"/>
  <c r="AN629" i="12"/>
  <c r="P630" i="12"/>
  <c r="AB632" i="12"/>
  <c r="AN640" i="12"/>
  <c r="AB683" i="12"/>
  <c r="J685" i="12"/>
  <c r="AN717" i="12"/>
  <c r="AB721" i="12"/>
  <c r="V724" i="12"/>
  <c r="V738" i="12"/>
  <c r="V750" i="12"/>
  <c r="AN595" i="12"/>
  <c r="AB601" i="12"/>
  <c r="P606" i="12"/>
  <c r="AN609" i="12"/>
  <c r="AB617" i="12"/>
  <c r="AN627" i="12"/>
  <c r="AN637" i="12"/>
  <c r="AN641" i="12"/>
  <c r="J644" i="12"/>
  <c r="AH645" i="12"/>
  <c r="AH646" i="12"/>
  <c r="V648" i="12"/>
  <c r="AN648" i="12"/>
  <c r="V649" i="12"/>
  <c r="AN656" i="12"/>
  <c r="AN658" i="12"/>
  <c r="V659" i="12"/>
  <c r="AB663" i="12"/>
  <c r="J666" i="12"/>
  <c r="AB668" i="12"/>
  <c r="P677" i="12"/>
  <c r="AN678" i="12"/>
  <c r="J688" i="12"/>
  <c r="AB690" i="12"/>
  <c r="J691" i="12"/>
  <c r="V701" i="12"/>
  <c r="P706" i="12"/>
  <c r="AN706" i="12"/>
  <c r="AB718" i="12"/>
  <c r="J719" i="12"/>
  <c r="AH719" i="12"/>
  <c r="AB724" i="12"/>
  <c r="AB738" i="12"/>
  <c r="AH748" i="12"/>
  <c r="AB750" i="12"/>
  <c r="J720" i="12"/>
  <c r="AB52" i="12"/>
  <c r="V62" i="12"/>
  <c r="AB17" i="12"/>
  <c r="V21" i="12"/>
  <c r="P23" i="12"/>
  <c r="V29" i="12"/>
  <c r="P31" i="12"/>
  <c r="AB35" i="12"/>
  <c r="V45" i="12"/>
  <c r="AN55" i="12"/>
  <c r="AB59" i="12"/>
  <c r="AH90" i="12"/>
  <c r="AN97" i="12"/>
  <c r="J118" i="12"/>
  <c r="AN165" i="12"/>
  <c r="P197" i="12"/>
  <c r="AN197" i="12"/>
  <c r="P217" i="12"/>
  <c r="V218" i="12"/>
  <c r="J233" i="12"/>
  <c r="V234" i="12"/>
  <c r="V238" i="12"/>
  <c r="V241" i="12"/>
  <c r="P300" i="12"/>
  <c r="V330" i="12"/>
  <c r="AN368" i="12"/>
  <c r="V371" i="12"/>
  <c r="AN374" i="12"/>
  <c r="J391" i="12"/>
  <c r="J392" i="12"/>
  <c r="V396" i="12"/>
  <c r="P398" i="12"/>
  <c r="V407" i="12"/>
  <c r="AN414" i="12"/>
  <c r="P436" i="12"/>
  <c r="AN436" i="12"/>
  <c r="J438" i="12"/>
  <c r="P440" i="12"/>
  <c r="AN440" i="12"/>
  <c r="AH442" i="12"/>
  <c r="AH445" i="12"/>
  <c r="V456" i="12"/>
  <c r="AH457" i="12"/>
  <c r="J461" i="12"/>
  <c r="AH461" i="12"/>
  <c r="AH470" i="12"/>
  <c r="AB477" i="12"/>
  <c r="AH478" i="12"/>
  <c r="V479" i="12"/>
  <c r="P481" i="12"/>
  <c r="AB488" i="12"/>
  <c r="J493" i="12"/>
  <c r="AH493" i="12"/>
  <c r="AB504" i="12"/>
  <c r="AH506" i="12"/>
  <c r="P513" i="12"/>
  <c r="AB516" i="12"/>
  <c r="AB520" i="12"/>
  <c r="V541" i="12"/>
  <c r="AB544" i="12"/>
  <c r="AB552" i="12"/>
  <c r="AN556" i="12"/>
  <c r="P558" i="12"/>
  <c r="J570" i="12"/>
  <c r="J574" i="12"/>
  <c r="P70" i="12"/>
  <c r="AH89" i="12"/>
  <c r="AB91" i="12"/>
  <c r="V93" i="12"/>
  <c r="AN118" i="12"/>
  <c r="V194" i="12"/>
  <c r="AH198" i="12"/>
  <c r="P199" i="12"/>
  <c r="AB315" i="12"/>
  <c r="P322" i="12"/>
  <c r="AN322" i="12"/>
  <c r="AN337" i="12"/>
  <c r="P352" i="12"/>
  <c r="V354" i="12"/>
  <c r="AB369" i="12"/>
  <c r="P370" i="12"/>
  <c r="AB375" i="12"/>
  <c r="AN384" i="12"/>
  <c r="AH386" i="12"/>
  <c r="J389" i="12"/>
  <c r="P392" i="12"/>
  <c r="V398" i="12"/>
  <c r="AB399" i="12"/>
  <c r="AB407" i="12"/>
  <c r="AN409" i="12"/>
  <c r="AH411" i="12"/>
  <c r="P412" i="12"/>
  <c r="AB437" i="12"/>
  <c r="P438" i="12"/>
  <c r="AN438" i="12"/>
  <c r="V440" i="12"/>
  <c r="P442" i="12"/>
  <c r="P445" i="12"/>
  <c r="AB450" i="12"/>
  <c r="P451" i="12"/>
  <c r="AN451" i="12"/>
  <c r="P457" i="12"/>
  <c r="AN461" i="12"/>
  <c r="AH463" i="12"/>
  <c r="P475" i="12"/>
  <c r="J485" i="12"/>
  <c r="AH485" i="12"/>
  <c r="AB487" i="12"/>
  <c r="J488" i="12"/>
  <c r="AH488" i="12"/>
  <c r="V490" i="12"/>
  <c r="AN493" i="12"/>
  <c r="J495" i="12"/>
  <c r="AH495" i="12"/>
  <c r="AN496" i="12"/>
  <c r="AH500" i="12"/>
  <c r="P501" i="12"/>
  <c r="AN506" i="12"/>
  <c r="P512" i="12"/>
  <c r="AN512" i="12"/>
  <c r="AB519" i="12"/>
  <c r="AN530" i="12"/>
  <c r="AB541" i="12"/>
  <c r="V542" i="12"/>
  <c r="J549" i="12"/>
  <c r="AB559" i="12"/>
  <c r="AH568" i="12"/>
  <c r="J187" i="12"/>
  <c r="AN251" i="12"/>
  <c r="J265" i="12"/>
  <c r="AH265" i="12"/>
  <c r="AB275" i="12"/>
  <c r="AB292" i="12"/>
  <c r="V306" i="12"/>
  <c r="AH333" i="12"/>
  <c r="V343" i="12"/>
  <c r="AB344" i="12"/>
  <c r="V365" i="12"/>
  <c r="AH369" i="12"/>
  <c r="AN381" i="12"/>
  <c r="J383" i="12"/>
  <c r="AN394" i="12"/>
  <c r="J396" i="12"/>
  <c r="V403" i="12"/>
  <c r="V412" i="12"/>
  <c r="AB414" i="12"/>
  <c r="J434" i="12"/>
  <c r="AB446" i="12"/>
  <c r="AH450" i="12"/>
  <c r="AN454" i="12"/>
  <c r="J456" i="12"/>
  <c r="AB458" i="12"/>
  <c r="J460" i="12"/>
  <c r="AH460" i="12"/>
  <c r="AB462" i="12"/>
  <c r="AH474" i="12"/>
  <c r="V478" i="12"/>
  <c r="AB490" i="12"/>
  <c r="J492" i="12"/>
  <c r="AH492" i="12"/>
  <c r="AN501" i="12"/>
  <c r="V509" i="12"/>
  <c r="AB510" i="12"/>
  <c r="P520" i="12"/>
  <c r="U694" i="12"/>
  <c r="AN545" i="12"/>
  <c r="P553" i="12"/>
  <c r="AB561" i="12"/>
  <c r="AN81" i="12"/>
  <c r="V87" i="12"/>
  <c r="AN89" i="12"/>
  <c r="AB93" i="12"/>
  <c r="J170" i="12"/>
  <c r="AH170" i="12"/>
  <c r="AH218" i="12"/>
  <c r="AH234" i="12"/>
  <c r="AB256" i="12"/>
  <c r="AB268" i="12"/>
  <c r="V270" i="12"/>
  <c r="V185" i="12"/>
  <c r="AN207" i="12"/>
  <c r="AB354" i="12"/>
  <c r="V356" i="12"/>
  <c r="P369" i="12"/>
  <c r="AH371" i="12"/>
  <c r="P375" i="12"/>
  <c r="AN386" i="12"/>
  <c r="P399" i="12"/>
  <c r="AH407" i="12"/>
  <c r="AH428" i="12"/>
  <c r="P463" i="12"/>
  <c r="AH465" i="12"/>
  <c r="V475" i="12"/>
  <c r="AH484" i="12"/>
  <c r="J487" i="12"/>
  <c r="V501" i="12"/>
  <c r="P511" i="12"/>
  <c r="V530" i="12"/>
  <c r="P544" i="12"/>
  <c r="V545" i="12"/>
  <c r="V81" i="12"/>
  <c r="J144" i="12"/>
  <c r="AH144" i="12"/>
  <c r="AB146" i="12"/>
  <c r="AH152" i="12"/>
  <c r="AH179" i="12"/>
  <c r="AB196" i="12"/>
  <c r="P215" i="12"/>
  <c r="AN215" i="12"/>
  <c r="AB303" i="12"/>
  <c r="AB311" i="12"/>
  <c r="P315" i="12"/>
  <c r="P326" i="12"/>
  <c r="P347" i="12"/>
  <c r="P350" i="12"/>
  <c r="V351" i="12"/>
  <c r="J354" i="12"/>
  <c r="P355" i="12"/>
  <c r="AN355" i="12"/>
  <c r="J357" i="12"/>
  <c r="AH357" i="12"/>
  <c r="J368" i="12"/>
  <c r="AH368" i="12"/>
  <c r="AN371" i="12"/>
  <c r="AH374" i="12"/>
  <c r="P380" i="12"/>
  <c r="P388" i="12"/>
  <c r="AN388" i="12"/>
  <c r="AB392" i="12"/>
  <c r="AN393" i="12"/>
  <c r="J395" i="12"/>
  <c r="AN423" i="12"/>
  <c r="J425" i="12"/>
  <c r="AH425" i="12"/>
  <c r="AH427" i="12"/>
  <c r="AN428" i="12"/>
  <c r="AH433" i="12"/>
  <c r="AN434" i="12"/>
  <c r="AH436" i="12"/>
  <c r="AB445" i="12"/>
  <c r="AB451" i="12"/>
  <c r="AN453" i="12"/>
  <c r="V454" i="12"/>
  <c r="P456" i="12"/>
  <c r="AH462" i="12"/>
  <c r="P471" i="12"/>
  <c r="AN479" i="12"/>
  <c r="J481" i="12"/>
  <c r="AH481" i="12"/>
  <c r="AB496" i="12"/>
  <c r="AN497" i="12"/>
  <c r="AH507" i="12"/>
  <c r="AB512" i="12"/>
  <c r="V527" i="12"/>
  <c r="AB530" i="12"/>
  <c r="P541" i="12"/>
  <c r="J542" i="12"/>
  <c r="V544" i="12"/>
  <c r="V546" i="12"/>
  <c r="AH556" i="12"/>
  <c r="AH578" i="12"/>
  <c r="AB585" i="12"/>
  <c r="AN588" i="12"/>
  <c r="V590" i="12"/>
  <c r="AH603" i="12"/>
  <c r="P604" i="12"/>
  <c r="J622" i="12"/>
  <c r="AH631" i="12"/>
  <c r="AH643" i="12"/>
  <c r="AN546" i="12"/>
  <c r="V549" i="12"/>
  <c r="P550" i="12"/>
  <c r="AN550" i="12"/>
  <c r="V552" i="12"/>
  <c r="AN558" i="12"/>
  <c r="J566" i="12"/>
  <c r="AN569" i="12"/>
  <c r="AN570" i="12"/>
  <c r="AB575" i="12"/>
  <c r="P577" i="12"/>
  <c r="P583" i="12"/>
  <c r="V587" i="12"/>
  <c r="V589" i="12"/>
  <c r="AB590" i="12"/>
  <c r="J591" i="12"/>
  <c r="P592" i="12"/>
  <c r="AB593" i="12"/>
  <c r="V595" i="12"/>
  <c r="V596" i="12"/>
  <c r="AH597" i="12"/>
  <c r="AB599" i="12"/>
  <c r="V601" i="12"/>
  <c r="AN602" i="12"/>
  <c r="J606" i="12"/>
  <c r="AB609" i="12"/>
  <c r="V613" i="12"/>
  <c r="AH615" i="12"/>
  <c r="AH616" i="12"/>
  <c r="P617" i="12"/>
  <c r="P627" i="12"/>
  <c r="J629" i="12"/>
  <c r="AN630" i="12"/>
  <c r="AN643" i="12"/>
  <c r="V644" i="12"/>
  <c r="V645" i="12"/>
  <c r="P646" i="12"/>
  <c r="J649" i="12"/>
  <c r="AH651" i="12"/>
  <c r="AH655" i="12"/>
  <c r="J659" i="12"/>
  <c r="AH659" i="12"/>
  <c r="AN594" i="12"/>
  <c r="AN600" i="12"/>
  <c r="AH605" i="12"/>
  <c r="J607" i="12"/>
  <c r="J608" i="12"/>
  <c r="J610" i="12"/>
  <c r="AN615" i="12"/>
  <c r="J623" i="12"/>
  <c r="P628" i="12"/>
  <c r="V630" i="12"/>
  <c r="AB633" i="12"/>
  <c r="AB635" i="12"/>
  <c r="J636" i="12"/>
  <c r="V640" i="12"/>
  <c r="P641" i="12"/>
  <c r="V642" i="12"/>
  <c r="AN654" i="12"/>
  <c r="J657" i="12"/>
  <c r="AH657" i="12"/>
  <c r="V562" i="12"/>
  <c r="AH567" i="12"/>
  <c r="P572" i="12"/>
  <c r="J575" i="12"/>
  <c r="AH576" i="12"/>
  <c r="J580" i="12"/>
  <c r="V581" i="12"/>
  <c r="V586" i="12"/>
  <c r="J589" i="12"/>
  <c r="AB589" i="12"/>
  <c r="V591" i="12"/>
  <c r="AN592" i="12"/>
  <c r="AN593" i="12"/>
  <c r="AH596" i="12"/>
  <c r="P597" i="12"/>
  <c r="J602" i="12"/>
  <c r="P605" i="12"/>
  <c r="P608" i="12"/>
  <c r="J612" i="12"/>
  <c r="J614" i="12"/>
  <c r="P623" i="12"/>
  <c r="V628" i="12"/>
  <c r="AN628" i="12"/>
  <c r="V631" i="12"/>
  <c r="AH633" i="12"/>
  <c r="AH635" i="12"/>
  <c r="P636" i="12"/>
  <c r="AH637" i="12"/>
  <c r="AB640" i="12"/>
  <c r="AB642" i="12"/>
  <c r="AH644" i="12"/>
  <c r="AH649" i="12"/>
  <c r="P651" i="12"/>
  <c r="V655" i="12"/>
  <c r="V662" i="12"/>
  <c r="AH629" i="12"/>
  <c r="AB551" i="12"/>
  <c r="P560" i="12"/>
  <c r="AB562" i="12"/>
  <c r="AN565" i="12"/>
  <c r="AN566" i="12"/>
  <c r="P569" i="12"/>
  <c r="AB570" i="12"/>
  <c r="AN571" i="12"/>
  <c r="V572" i="12"/>
  <c r="AH573" i="12"/>
  <c r="P575" i="12"/>
  <c r="AB582" i="12"/>
  <c r="J584" i="12"/>
  <c r="P590" i="12"/>
  <c r="AB591" i="12"/>
  <c r="J595" i="12"/>
  <c r="AN596" i="12"/>
  <c r="J601" i="12"/>
  <c r="P602" i="12"/>
  <c r="AB603" i="12"/>
  <c r="V605" i="12"/>
  <c r="AN606" i="12"/>
  <c r="V610" i="12"/>
  <c r="P612" i="12"/>
  <c r="J616" i="12"/>
  <c r="V623" i="12"/>
  <c r="AH624" i="12"/>
  <c r="AB627" i="12"/>
  <c r="AB631" i="12"/>
  <c r="J632" i="12"/>
  <c r="P633" i="12"/>
  <c r="AN633" i="12"/>
  <c r="P635" i="12"/>
  <c r="V636" i="12"/>
  <c r="AH640" i="12"/>
  <c r="AH642" i="12"/>
  <c r="P644" i="12"/>
  <c r="AN650" i="12"/>
  <c r="V657" i="12"/>
  <c r="AB662" i="12"/>
  <c r="AK707" i="12"/>
  <c r="M707" i="12"/>
  <c r="P670" i="12"/>
  <c r="J673" i="12"/>
  <c r="AN674" i="12"/>
  <c r="AH682" i="12"/>
  <c r="AN683" i="12"/>
  <c r="P686" i="12"/>
  <c r="AN687" i="12"/>
  <c r="U707" i="12"/>
  <c r="J706" i="12"/>
  <c r="AB706" i="12"/>
  <c r="P717" i="12"/>
  <c r="P718" i="12"/>
  <c r="AH718" i="12"/>
  <c r="AN719" i="12"/>
  <c r="V723" i="12"/>
  <c r="J738" i="12"/>
  <c r="AN746" i="12"/>
  <c r="J750" i="12"/>
  <c r="J755" i="12"/>
  <c r="P668" i="12"/>
  <c r="AB679" i="12"/>
  <c r="AN682" i="12"/>
  <c r="P691" i="12"/>
  <c r="AM741" i="12"/>
  <c r="P716" i="12"/>
  <c r="U757" i="12"/>
  <c r="V718" i="12"/>
  <c r="V719" i="12"/>
  <c r="AB723" i="12"/>
  <c r="P739" i="12"/>
  <c r="Y757" i="12"/>
  <c r="AN745" i="12"/>
  <c r="J748" i="12"/>
  <c r="AB671" i="12"/>
  <c r="V681" i="12"/>
  <c r="V682" i="12"/>
  <c r="V685" i="12"/>
  <c r="AN685" i="12"/>
  <c r="V690" i="12"/>
  <c r="AN690" i="12"/>
  <c r="V716" i="12"/>
  <c r="V717" i="12"/>
  <c r="AB719" i="12"/>
  <c r="AB661" i="12"/>
  <c r="J663" i="12"/>
  <c r="AH663" i="12"/>
  <c r="AE707" i="12"/>
  <c r="J723" i="12"/>
  <c r="J724" i="12"/>
  <c r="AH736" i="12"/>
  <c r="AN738" i="12"/>
  <c r="V739" i="12"/>
  <c r="AE757" i="12"/>
  <c r="J746" i="12"/>
  <c r="P749" i="12"/>
  <c r="AN750" i="12"/>
  <c r="P658" i="12"/>
  <c r="AB686" i="12"/>
  <c r="AN752" i="12"/>
  <c r="J661" i="12"/>
  <c r="AH661" i="12"/>
  <c r="AN662" i="12"/>
  <c r="AH670" i="12"/>
  <c r="P671" i="12"/>
  <c r="AN671" i="12"/>
  <c r="AH674" i="12"/>
  <c r="J681" i="12"/>
  <c r="J686" i="12"/>
  <c r="AN688" i="12"/>
  <c r="O707" i="12"/>
  <c r="J717" i="12"/>
  <c r="AH717" i="12"/>
  <c r="P720" i="12"/>
  <c r="AH721" i="12"/>
  <c r="P724" i="12"/>
  <c r="J745" i="12"/>
  <c r="AN748" i="12"/>
  <c r="V749" i="12"/>
  <c r="V752" i="12"/>
  <c r="AB755" i="12"/>
  <c r="P64" i="12"/>
  <c r="P16" i="12"/>
  <c r="AH28" i="12"/>
  <c r="AN12" i="12"/>
  <c r="J14" i="12"/>
  <c r="P30" i="12"/>
  <c r="AH21" i="12"/>
  <c r="V25" i="12"/>
  <c r="V33" i="12"/>
  <c r="AH49" i="12"/>
  <c r="V72" i="12"/>
  <c r="AB79" i="12"/>
  <c r="AB83" i="12"/>
  <c r="AN84" i="12"/>
  <c r="V90" i="12"/>
  <c r="V119" i="12"/>
  <c r="AH130" i="12"/>
  <c r="AB142" i="12"/>
  <c r="AB183" i="12"/>
  <c r="V196" i="12"/>
  <c r="AH117" i="12"/>
  <c r="J218" i="12"/>
  <c r="AH230" i="12"/>
  <c r="AN332" i="12"/>
  <c r="AN347" i="12"/>
  <c r="P381" i="12"/>
  <c r="J386" i="12"/>
  <c r="P393" i="12"/>
  <c r="V399" i="12"/>
  <c r="AH420" i="12"/>
  <c r="V438" i="12"/>
  <c r="AB440" i="12"/>
  <c r="V453" i="12"/>
  <c r="P460" i="12"/>
  <c r="AB466" i="12"/>
  <c r="AN475" i="12"/>
  <c r="P478" i="12"/>
  <c r="AN478" i="12"/>
  <c r="P487" i="12"/>
  <c r="AN492" i="12"/>
  <c r="J494" i="12"/>
  <c r="AH494" i="12"/>
  <c r="AN495" i="12"/>
  <c r="P498" i="12"/>
  <c r="AB508" i="12"/>
  <c r="AN525" i="12"/>
  <c r="V533" i="12"/>
  <c r="J51" i="12"/>
  <c r="AH51" i="12"/>
  <c r="V71" i="12"/>
  <c r="AN107" i="12"/>
  <c r="AB112" i="12"/>
  <c r="V125" i="12"/>
  <c r="V133" i="12"/>
  <c r="V143" i="12"/>
  <c r="J151" i="12"/>
  <c r="AN156" i="12"/>
  <c r="J161" i="12"/>
  <c r="V184" i="12"/>
  <c r="P186" i="12"/>
  <c r="AN186" i="12"/>
  <c r="V195" i="12"/>
  <c r="J211" i="12"/>
  <c r="AB211" i="12"/>
  <c r="AN218" i="12"/>
  <c r="P230" i="12"/>
  <c r="P245" i="12"/>
  <c r="AN245" i="12"/>
  <c r="J283" i="12"/>
  <c r="AH283" i="12"/>
  <c r="P302" i="12"/>
  <c r="J304" i="12"/>
  <c r="AH304" i="12"/>
  <c r="J310" i="12"/>
  <c r="P327" i="12"/>
  <c r="V332" i="12"/>
  <c r="AH334" i="12"/>
  <c r="P337" i="12"/>
  <c r="J343" i="12"/>
  <c r="AH343" i="12"/>
  <c r="AN344" i="12"/>
  <c r="V347" i="12"/>
  <c r="AH352" i="12"/>
  <c r="V362" i="12"/>
  <c r="AB370" i="12"/>
  <c r="J374" i="12"/>
  <c r="V375" i="12"/>
  <c r="AN383" i="12"/>
  <c r="P386" i="12"/>
  <c r="AN398" i="12"/>
  <c r="AB403" i="12"/>
  <c r="AB406" i="12"/>
  <c r="J407" i="12"/>
  <c r="AB410" i="12"/>
  <c r="AN412" i="12"/>
  <c r="J423" i="12"/>
  <c r="V425" i="12"/>
  <c r="V434" i="12"/>
  <c r="J440" i="12"/>
  <c r="V442" i="12"/>
  <c r="P458" i="12"/>
  <c r="V460" i="12"/>
  <c r="AB465" i="12"/>
  <c r="J466" i="12"/>
  <c r="AH466" i="12"/>
  <c r="P474" i="12"/>
  <c r="V495" i="12"/>
  <c r="V498" i="12"/>
  <c r="J508" i="12"/>
  <c r="AB511" i="12"/>
  <c r="J512" i="12"/>
  <c r="AN513" i="12"/>
  <c r="AH519" i="12"/>
  <c r="AN520" i="12"/>
  <c r="V522" i="12"/>
  <c r="V529" i="12"/>
  <c r="AB71" i="12"/>
  <c r="J72" i="12"/>
  <c r="AH76" i="12"/>
  <c r="AB78" i="12"/>
  <c r="AB81" i="12"/>
  <c r="AN124" i="12"/>
  <c r="AH126" i="12"/>
  <c r="AN132" i="12"/>
  <c r="J137" i="12"/>
  <c r="AH137" i="12"/>
  <c r="AN142" i="12"/>
  <c r="V149" i="12"/>
  <c r="P151" i="12"/>
  <c r="V174" i="12"/>
  <c r="J178" i="12"/>
  <c r="V181" i="12"/>
  <c r="J193" i="12"/>
  <c r="AN194" i="12"/>
  <c r="J196" i="12"/>
  <c r="AB198" i="12"/>
  <c r="V200" i="12"/>
  <c r="AN202" i="12"/>
  <c r="AH208" i="12"/>
  <c r="AH256" i="12"/>
  <c r="AN258" i="12"/>
  <c r="AH268" i="12"/>
  <c r="AB270" i="12"/>
  <c r="J297" i="12"/>
  <c r="AH454" i="12"/>
  <c r="V481" i="12"/>
  <c r="AH489" i="12"/>
  <c r="V492" i="12"/>
  <c r="AB507" i="12"/>
  <c r="J511" i="12"/>
  <c r="P79" i="12"/>
  <c r="AH108" i="12"/>
  <c r="AN110" i="12"/>
  <c r="J112" i="12"/>
  <c r="AH131" i="12"/>
  <c r="J150" i="12"/>
  <c r="J154" i="12"/>
  <c r="V159" i="12"/>
  <c r="AB184" i="12"/>
  <c r="AN188" i="12"/>
  <c r="J190" i="12"/>
  <c r="AH190" i="12"/>
  <c r="AN199" i="12"/>
  <c r="J212" i="12"/>
  <c r="J277" i="12"/>
  <c r="AH277" i="12"/>
  <c r="P283" i="12"/>
  <c r="V302" i="12"/>
  <c r="AN304" i="12"/>
  <c r="J307" i="12"/>
  <c r="AB325" i="12"/>
  <c r="AB332" i="12"/>
  <c r="AN343" i="12"/>
  <c r="J356" i="12"/>
  <c r="AB362" i="12"/>
  <c r="J363" i="12"/>
  <c r="AH363" i="12"/>
  <c r="J373" i="12"/>
  <c r="AH373" i="12"/>
  <c r="J376" i="12"/>
  <c r="AB381" i="12"/>
  <c r="V383" i="12"/>
  <c r="AB387" i="12"/>
  <c r="AB396" i="12"/>
  <c r="AB427" i="12"/>
  <c r="AN433" i="12"/>
  <c r="V441" i="12"/>
  <c r="J453" i="12"/>
  <c r="AN466" i="12"/>
  <c r="J479" i="12"/>
  <c r="AB481" i="12"/>
  <c r="AH482" i="12"/>
  <c r="P489" i="12"/>
  <c r="AB492" i="12"/>
  <c r="P494" i="12"/>
  <c r="AH523" i="12"/>
  <c r="AB232" i="12"/>
  <c r="V392" i="12"/>
  <c r="AB393" i="12"/>
  <c r="J394" i="12"/>
  <c r="AH396" i="12"/>
  <c r="AH399" i="12"/>
  <c r="V404" i="12"/>
  <c r="AN407" i="12"/>
  <c r="P411" i="12"/>
  <c r="AB425" i="12"/>
  <c r="AN443" i="12"/>
  <c r="J446" i="12"/>
  <c r="V494" i="12"/>
  <c r="P496" i="12"/>
  <c r="J506" i="12"/>
  <c r="AH511" i="12"/>
  <c r="V101" i="12"/>
  <c r="AB111" i="12"/>
  <c r="P158" i="12"/>
  <c r="AN158" i="12"/>
  <c r="V173" i="12"/>
  <c r="AH177" i="12"/>
  <c r="AN182" i="12"/>
  <c r="V188" i="12"/>
  <c r="J195" i="12"/>
  <c r="AH195" i="12"/>
  <c r="AN201" i="12"/>
  <c r="AH255" i="12"/>
  <c r="J279" i="12"/>
  <c r="AB298" i="12"/>
  <c r="AH325" i="12"/>
  <c r="J329" i="12"/>
  <c r="AB329" i="12"/>
  <c r="P330" i="12"/>
  <c r="V331" i="12"/>
  <c r="AN333" i="12"/>
  <c r="J347" i="12"/>
  <c r="AH347" i="12"/>
  <c r="J350" i="12"/>
  <c r="P351" i="12"/>
  <c r="J355" i="12"/>
  <c r="AN357" i="12"/>
  <c r="J362" i="12"/>
  <c r="AN363" i="12"/>
  <c r="AB371" i="12"/>
  <c r="V380" i="12"/>
  <c r="AH384" i="12"/>
  <c r="P450" i="12"/>
  <c r="V462" i="12"/>
  <c r="AB471" i="12"/>
  <c r="AB513" i="12"/>
  <c r="J516" i="12"/>
  <c r="AB525" i="12"/>
  <c r="P527" i="12"/>
  <c r="V56" i="12"/>
  <c r="J60" i="12"/>
  <c r="P99" i="12"/>
  <c r="J111" i="12"/>
  <c r="P116" i="12"/>
  <c r="AN147" i="12"/>
  <c r="V148" i="12"/>
  <c r="J172" i="12"/>
  <c r="AH172" i="12"/>
  <c r="J241" i="12"/>
  <c r="AB254" i="12"/>
  <c r="V256" i="12"/>
  <c r="J276" i="12"/>
  <c r="AH276" i="12"/>
  <c r="P306" i="12"/>
  <c r="J311" i="12"/>
  <c r="V326" i="12"/>
  <c r="V336" i="12"/>
  <c r="AB343" i="12"/>
  <c r="AH344" i="12"/>
  <c r="AH355" i="12"/>
  <c r="V357" i="12"/>
  <c r="V363" i="12"/>
  <c r="P365" i="12"/>
  <c r="P368" i="12"/>
  <c r="V370" i="12"/>
  <c r="P373" i="12"/>
  <c r="AH375" i="12"/>
  <c r="P376" i="12"/>
  <c r="AB380" i="12"/>
  <c r="P384" i="12"/>
  <c r="V388" i="12"/>
  <c r="AB391" i="12"/>
  <c r="P394" i="12"/>
  <c r="P406" i="12"/>
  <c r="J414" i="12"/>
  <c r="J415" i="12"/>
  <c r="AB436" i="12"/>
  <c r="J437" i="12"/>
  <c r="AH441" i="12"/>
  <c r="J442" i="12"/>
  <c r="V443" i="12"/>
  <c r="AN456" i="12"/>
  <c r="V461" i="12"/>
  <c r="AB470" i="12"/>
  <c r="P479" i="12"/>
  <c r="AN485" i="12"/>
  <c r="V489" i="12"/>
  <c r="AB494" i="12"/>
  <c r="AN507" i="12"/>
  <c r="AH510" i="12"/>
  <c r="V512" i="12"/>
  <c r="AN522" i="12"/>
  <c r="AH525" i="12"/>
  <c r="P529" i="12"/>
  <c r="AN533" i="12"/>
  <c r="AN59" i="12"/>
  <c r="AB63" i="12"/>
  <c r="V65" i="12"/>
  <c r="V106" i="12"/>
  <c r="AB150" i="12"/>
  <c r="AH159" i="12"/>
  <c r="AN26" i="12"/>
  <c r="J76" i="12"/>
  <c r="AH83" i="12"/>
  <c r="P105" i="12"/>
  <c r="P114" i="12"/>
  <c r="V137" i="12"/>
  <c r="AB157" i="12"/>
  <c r="P162" i="12"/>
  <c r="AN42" i="12"/>
  <c r="AN15" i="12"/>
  <c r="J17" i="12"/>
  <c r="AB21" i="12"/>
  <c r="V23" i="12"/>
  <c r="AN36" i="12"/>
  <c r="AB62" i="12"/>
  <c r="V64" i="12"/>
  <c r="J71" i="12"/>
  <c r="AH71" i="12"/>
  <c r="J73" i="12"/>
  <c r="AN76" i="12"/>
  <c r="J78" i="12"/>
  <c r="AH78" i="12"/>
  <c r="J82" i="12"/>
  <c r="AH82" i="12"/>
  <c r="J88" i="12"/>
  <c r="AH88" i="12"/>
  <c r="P89" i="12"/>
  <c r="AB90" i="12"/>
  <c r="AB103" i="12"/>
  <c r="V114" i="12"/>
  <c r="P119" i="12"/>
  <c r="J138" i="12"/>
  <c r="AH138" i="12"/>
  <c r="AN145" i="12"/>
  <c r="AB175" i="12"/>
  <c r="AH24" i="12"/>
  <c r="P38" i="12"/>
  <c r="AH40" i="12"/>
  <c r="AN60" i="12"/>
  <c r="J62" i="12"/>
  <c r="AN63" i="12"/>
  <c r="J65" i="12"/>
  <c r="J70" i="12"/>
  <c r="AN73" i="12"/>
  <c r="AB74" i="12"/>
  <c r="AN85" i="12"/>
  <c r="AB92" i="12"/>
  <c r="V94" i="12"/>
  <c r="AH100" i="12"/>
  <c r="AH103" i="12"/>
  <c r="J122" i="12"/>
  <c r="J126" i="12"/>
  <c r="P135" i="12"/>
  <c r="J24" i="12"/>
  <c r="AB15" i="12"/>
  <c r="J23" i="12"/>
  <c r="AH23" i="12"/>
  <c r="AB25" i="12"/>
  <c r="AB33" i="12"/>
  <c r="AH37" i="12"/>
  <c r="V38" i="12"/>
  <c r="V41" i="12"/>
  <c r="AH42" i="12"/>
  <c r="AN54" i="12"/>
  <c r="AN75" i="12"/>
  <c r="AB76" i="12"/>
  <c r="P93" i="12"/>
  <c r="P106" i="12"/>
  <c r="AH124" i="12"/>
  <c r="AH151" i="12"/>
  <c r="V158" i="12"/>
  <c r="AB159" i="12"/>
  <c r="P163" i="12"/>
  <c r="V190" i="12"/>
  <c r="AB230" i="12"/>
  <c r="V236" i="12"/>
  <c r="AH253" i="12"/>
  <c r="J269" i="12"/>
  <c r="AH269" i="12"/>
  <c r="P311" i="12"/>
  <c r="P331" i="12"/>
  <c r="AN375" i="12"/>
  <c r="AB172" i="12"/>
  <c r="P173" i="12"/>
  <c r="AN173" i="12"/>
  <c r="AH175" i="12"/>
  <c r="J185" i="12"/>
  <c r="AB190" i="12"/>
  <c r="AH194" i="12"/>
  <c r="P195" i="12"/>
  <c r="AN198" i="12"/>
  <c r="V199" i="12"/>
  <c r="AH201" i="12"/>
  <c r="AB207" i="12"/>
  <c r="V212" i="12"/>
  <c r="V215" i="12"/>
  <c r="J217" i="12"/>
  <c r="P218" i="12"/>
  <c r="AB229" i="12"/>
  <c r="J230" i="12"/>
  <c r="AH232" i="12"/>
  <c r="AB234" i="12"/>
  <c r="AB236" i="12"/>
  <c r="J237" i="12"/>
  <c r="AH237" i="12"/>
  <c r="P249" i="12"/>
  <c r="P256" i="12"/>
  <c r="AN256" i="12"/>
  <c r="V263" i="12"/>
  <c r="P276" i="12"/>
  <c r="AN276" i="12"/>
  <c r="AB295" i="12"/>
  <c r="V305" i="12"/>
  <c r="AH310" i="12"/>
  <c r="J315" i="12"/>
  <c r="P319" i="12"/>
  <c r="AN319" i="12"/>
  <c r="AH321" i="12"/>
  <c r="AB326" i="12"/>
  <c r="AH329" i="12"/>
  <c r="AH330" i="12"/>
  <c r="AH336" i="12"/>
  <c r="P346" i="12"/>
  <c r="J349" i="12"/>
  <c r="AH351" i="12"/>
  <c r="AN352" i="12"/>
  <c r="P354" i="12"/>
  <c r="AH354" i="12"/>
  <c r="AB355" i="12"/>
  <c r="V374" i="12"/>
  <c r="AB174" i="12"/>
  <c r="V176" i="12"/>
  <c r="AN195" i="12"/>
  <c r="V202" i="12"/>
  <c r="AN243" i="12"/>
  <c r="AB259" i="12"/>
  <c r="AH298" i="12"/>
  <c r="AN310" i="12"/>
  <c r="P324" i="12"/>
  <c r="AB334" i="12"/>
  <c r="V346" i="12"/>
  <c r="P349" i="12"/>
  <c r="AN351" i="12"/>
  <c r="P356" i="12"/>
  <c r="AN114" i="12"/>
  <c r="V115" i="12"/>
  <c r="P118" i="12"/>
  <c r="AB119" i="12"/>
  <c r="AH120" i="12"/>
  <c r="P122" i="12"/>
  <c r="AN126" i="12"/>
  <c r="V127" i="12"/>
  <c r="J128" i="12"/>
  <c r="AH128" i="12"/>
  <c r="AN129" i="12"/>
  <c r="AH134" i="12"/>
  <c r="V135" i="12"/>
  <c r="P138" i="12"/>
  <c r="AB149" i="12"/>
  <c r="J152" i="12"/>
  <c r="J164" i="12"/>
  <c r="AH164" i="12"/>
  <c r="V170" i="12"/>
  <c r="AB171" i="12"/>
  <c r="P175" i="12"/>
  <c r="AB176" i="12"/>
  <c r="V178" i="12"/>
  <c r="J181" i="12"/>
  <c r="P188" i="12"/>
  <c r="AB189" i="12"/>
  <c r="AN193" i="12"/>
  <c r="AH200" i="12"/>
  <c r="AB202" i="12"/>
  <c r="AB206" i="12"/>
  <c r="V211" i="12"/>
  <c r="AB213" i="12"/>
  <c r="AN230" i="12"/>
  <c r="V232" i="12"/>
  <c r="J250" i="12"/>
  <c r="AH250" i="12"/>
  <c r="P260" i="12"/>
  <c r="AN260" i="12"/>
  <c r="P264" i="12"/>
  <c r="AH266" i="12"/>
  <c r="AH270" i="12"/>
  <c r="AN271" i="12"/>
  <c r="P275" i="12"/>
  <c r="P278" i="12"/>
  <c r="J300" i="12"/>
  <c r="AB305" i="12"/>
  <c r="AN315" i="12"/>
  <c r="AN329" i="12"/>
  <c r="AH332" i="12"/>
  <c r="V337" i="12"/>
  <c r="AB346" i="12"/>
  <c r="V352" i="12"/>
  <c r="AN354" i="12"/>
  <c r="V373" i="12"/>
  <c r="V118" i="12"/>
  <c r="V122" i="12"/>
  <c r="P124" i="12"/>
  <c r="AN128" i="12"/>
  <c r="P131" i="12"/>
  <c r="J133" i="12"/>
  <c r="AH133" i="12"/>
  <c r="V144" i="12"/>
  <c r="AH149" i="12"/>
  <c r="P154" i="12"/>
  <c r="AB155" i="12"/>
  <c r="J156" i="12"/>
  <c r="AH156" i="12"/>
  <c r="P157" i="12"/>
  <c r="AB162" i="12"/>
  <c r="AB163" i="12"/>
  <c r="AN164" i="12"/>
  <c r="AH166" i="12"/>
  <c r="V169" i="12"/>
  <c r="P177" i="12"/>
  <c r="AB178" i="12"/>
  <c r="J186" i="12"/>
  <c r="AH186" i="12"/>
  <c r="P207" i="12"/>
  <c r="AH212" i="12"/>
  <c r="AH228" i="12"/>
  <c r="AN236" i="12"/>
  <c r="AB243" i="12"/>
  <c r="AB245" i="12"/>
  <c r="J246" i="12"/>
  <c r="P247" i="12"/>
  <c r="P259" i="12"/>
  <c r="AN266" i="12"/>
  <c r="V275" i="12"/>
  <c r="AN280" i="12"/>
  <c r="AH288" i="12"/>
  <c r="AH294" i="12"/>
  <c r="AB310" i="12"/>
  <c r="AH311" i="12"/>
  <c r="V315" i="12"/>
  <c r="AH322" i="12"/>
  <c r="AN326" i="12"/>
  <c r="J330" i="12"/>
  <c r="AH331" i="12"/>
  <c r="V333" i="12"/>
  <c r="AN334" i="12"/>
  <c r="AB336" i="12"/>
  <c r="V344" i="12"/>
  <c r="J346" i="12"/>
  <c r="AH346" i="12"/>
  <c r="AB349" i="12"/>
  <c r="J351" i="12"/>
  <c r="AB351" i="12"/>
  <c r="AB352" i="12"/>
  <c r="P362" i="12"/>
  <c r="AN362" i="12"/>
  <c r="AH365" i="12"/>
  <c r="P366" i="12"/>
  <c r="J370" i="12"/>
  <c r="AH370" i="12"/>
  <c r="AN376" i="12"/>
  <c r="AB389" i="12"/>
  <c r="AB415" i="12"/>
  <c r="J457" i="12"/>
  <c r="AB463" i="12"/>
  <c r="AH475" i="12"/>
  <c r="AB493" i="12"/>
  <c r="AB497" i="12"/>
  <c r="AH529" i="12"/>
  <c r="AH356" i="12"/>
  <c r="P357" i="12"/>
  <c r="AN366" i="12"/>
  <c r="J369" i="12"/>
  <c r="J371" i="12"/>
  <c r="P374" i="12"/>
  <c r="AN380" i="12"/>
  <c r="V381" i="12"/>
  <c r="AH383" i="12"/>
  <c r="AB386" i="12"/>
  <c r="J387" i="12"/>
  <c r="V389" i="12"/>
  <c r="AN391" i="12"/>
  <c r="V394" i="12"/>
  <c r="AN395" i="12"/>
  <c r="V406" i="12"/>
  <c r="J409" i="12"/>
  <c r="J411" i="12"/>
  <c r="AB411" i="12"/>
  <c r="AH412" i="12"/>
  <c r="P420" i="12"/>
  <c r="V421" i="12"/>
  <c r="AN421" i="12"/>
  <c r="V428" i="12"/>
  <c r="AN442" i="12"/>
  <c r="J451" i="12"/>
  <c r="P454" i="12"/>
  <c r="AN458" i="12"/>
  <c r="J463" i="12"/>
  <c r="AN465" i="12"/>
  <c r="V466" i="12"/>
  <c r="V471" i="12"/>
  <c r="J477" i="12"/>
  <c r="AB478" i="12"/>
  <c r="AH479" i="12"/>
  <c r="AN481" i="12"/>
  <c r="AN482" i="12"/>
  <c r="AB484" i="12"/>
  <c r="V488" i="12"/>
  <c r="AN488" i="12"/>
  <c r="AN490" i="12"/>
  <c r="P495" i="12"/>
  <c r="AH508" i="12"/>
  <c r="V510" i="12"/>
  <c r="AN510" i="12"/>
  <c r="V513" i="12"/>
  <c r="V516" i="12"/>
  <c r="AN516" i="12"/>
  <c r="P522" i="12"/>
  <c r="AN529" i="12"/>
  <c r="P530" i="12"/>
  <c r="V384" i="12"/>
  <c r="J388" i="12"/>
  <c r="AB388" i="12"/>
  <c r="AN392" i="12"/>
  <c r="AN396" i="12"/>
  <c r="AB398" i="12"/>
  <c r="J399" i="12"/>
  <c r="AH403" i="12"/>
  <c r="P404" i="12"/>
  <c r="P410" i="12"/>
  <c r="AH410" i="12"/>
  <c r="P434" i="12"/>
  <c r="V436" i="12"/>
  <c r="AB443" i="12"/>
  <c r="P446" i="12"/>
  <c r="J450" i="12"/>
  <c r="AH456" i="12"/>
  <c r="AN457" i="12"/>
  <c r="AN460" i="12"/>
  <c r="AH477" i="12"/>
  <c r="V487" i="12"/>
  <c r="P506" i="12"/>
  <c r="P508" i="12"/>
  <c r="AN519" i="12"/>
  <c r="V523" i="12"/>
  <c r="AB527" i="12"/>
  <c r="P403" i="12"/>
  <c r="AN462" i="12"/>
  <c r="J471" i="12"/>
  <c r="AB532" i="12"/>
  <c r="AB357" i="12"/>
  <c r="AH362" i="12"/>
  <c r="AB365" i="12"/>
  <c r="J366" i="12"/>
  <c r="AB374" i="12"/>
  <c r="J381" i="12"/>
  <c r="V387" i="12"/>
  <c r="AN387" i="12"/>
  <c r="AH388" i="12"/>
  <c r="AH389" i="12"/>
  <c r="J393" i="12"/>
  <c r="AH398" i="12"/>
  <c r="AN399" i="12"/>
  <c r="AH406" i="12"/>
  <c r="V409" i="12"/>
  <c r="AN410" i="12"/>
  <c r="AN411" i="12"/>
  <c r="V415" i="12"/>
  <c r="AH423" i="12"/>
  <c r="AH424" i="12"/>
  <c r="J428" i="12"/>
  <c r="J436" i="12"/>
  <c r="AH438" i="12"/>
  <c r="AB441" i="12"/>
  <c r="AB442" i="12"/>
  <c r="AN445" i="12"/>
  <c r="J458" i="12"/>
  <c r="V463" i="12"/>
  <c r="AB475" i="12"/>
  <c r="V477" i="12"/>
  <c r="AN477" i="12"/>
  <c r="P484" i="12"/>
  <c r="AN484" i="12"/>
  <c r="V485" i="12"/>
  <c r="AB489" i="12"/>
  <c r="V493" i="12"/>
  <c r="V497" i="12"/>
  <c r="V508" i="12"/>
  <c r="J513" i="12"/>
  <c r="AB522" i="12"/>
  <c r="AH527" i="12"/>
  <c r="AN370" i="12"/>
  <c r="AB373" i="12"/>
  <c r="J375" i="12"/>
  <c r="J380" i="12"/>
  <c r="J384" i="12"/>
  <c r="P389" i="12"/>
  <c r="P391" i="12"/>
  <c r="AH391" i="12"/>
  <c r="AH393" i="12"/>
  <c r="P395" i="12"/>
  <c r="AH395" i="12"/>
  <c r="AB404" i="12"/>
  <c r="P407" i="12"/>
  <c r="V411" i="12"/>
  <c r="P425" i="12"/>
  <c r="P427" i="12"/>
  <c r="AB457" i="12"/>
  <c r="AB460" i="12"/>
  <c r="J462" i="12"/>
  <c r="P465" i="12"/>
  <c r="P466" i="12"/>
  <c r="AN471" i="12"/>
  <c r="AB498" i="12"/>
  <c r="AH512" i="12"/>
  <c r="AH530" i="12"/>
  <c r="V386" i="12"/>
  <c r="AB412" i="12"/>
  <c r="AN425" i="12"/>
  <c r="P428" i="12"/>
  <c r="AN450" i="12"/>
  <c r="AB453" i="12"/>
  <c r="P488" i="12"/>
  <c r="AH522" i="12"/>
  <c r="AN532" i="12"/>
  <c r="J509" i="12"/>
  <c r="J484" i="12"/>
  <c r="J482" i="12"/>
  <c r="J475" i="12"/>
  <c r="J470" i="12"/>
  <c r="J465" i="12"/>
  <c r="J474" i="12"/>
  <c r="J445" i="12"/>
  <c r="J454" i="12"/>
  <c r="J420" i="12"/>
  <c r="J421" i="12"/>
  <c r="J398" i="12"/>
  <c r="J406" i="12"/>
  <c r="J403" i="12"/>
  <c r="J365" i="12"/>
  <c r="J321" i="12"/>
  <c r="AH12" i="12"/>
  <c r="AB14" i="12"/>
  <c r="AB22" i="12"/>
  <c r="P26" i="12"/>
  <c r="V30" i="12"/>
  <c r="J31" i="12"/>
  <c r="AN32" i="12"/>
  <c r="V44" i="12"/>
  <c r="AN49" i="12"/>
  <c r="V53" i="12"/>
  <c r="AB56" i="12"/>
  <c r="AH60" i="12"/>
  <c r="P63" i="12"/>
  <c r="AH65" i="12"/>
  <c r="P73" i="12"/>
  <c r="AB75" i="12"/>
  <c r="AB82" i="12"/>
  <c r="AH86" i="12"/>
  <c r="P87" i="12"/>
  <c r="AB89" i="12"/>
  <c r="AH91" i="12"/>
  <c r="P94" i="12"/>
  <c r="AN94" i="12"/>
  <c r="AN96" i="12"/>
  <c r="AN99" i="12"/>
  <c r="J103" i="12"/>
  <c r="V104" i="12"/>
  <c r="AN104" i="12"/>
  <c r="V107" i="12"/>
  <c r="AB108" i="12"/>
  <c r="AH110" i="12"/>
  <c r="AH111" i="12"/>
  <c r="P113" i="12"/>
  <c r="AB114" i="12"/>
  <c r="J115" i="12"/>
  <c r="AN116" i="12"/>
  <c r="AB118" i="12"/>
  <c r="J119" i="12"/>
  <c r="AN120" i="12"/>
  <c r="AN122" i="12"/>
  <c r="V123" i="12"/>
  <c r="J124" i="12"/>
  <c r="AN154" i="12"/>
  <c r="AN169" i="12"/>
  <c r="J90" i="12"/>
  <c r="AH93" i="12"/>
  <c r="V100" i="12"/>
  <c r="P111" i="12"/>
  <c r="J114" i="12"/>
  <c r="AB117" i="12"/>
  <c r="AB123" i="12"/>
  <c r="P126" i="12"/>
  <c r="J135" i="12"/>
  <c r="P141" i="12"/>
  <c r="AN141" i="12"/>
  <c r="P152" i="12"/>
  <c r="P71" i="12"/>
  <c r="AH75" i="12"/>
  <c r="AN79" i="12"/>
  <c r="V15" i="12"/>
  <c r="AH17" i="12"/>
  <c r="P25" i="12"/>
  <c r="P28" i="12"/>
  <c r="AN28" i="12"/>
  <c r="AH33" i="12"/>
  <c r="AN37" i="12"/>
  <c r="V46" i="12"/>
  <c r="V60" i="12"/>
  <c r="J64" i="12"/>
  <c r="AH70" i="12"/>
  <c r="J74" i="12"/>
  <c r="V76" i="12"/>
  <c r="V79" i="12"/>
  <c r="AH81" i="12"/>
  <c r="AB84" i="12"/>
  <c r="AB88" i="12"/>
  <c r="J89" i="12"/>
  <c r="P90" i="12"/>
  <c r="AN90" i="12"/>
  <c r="AN93" i="12"/>
  <c r="V96" i="12"/>
  <c r="AH97" i="12"/>
  <c r="AB100" i="12"/>
  <c r="AB101" i="12"/>
  <c r="V103" i="12"/>
  <c r="AH105" i="12"/>
  <c r="AN112" i="12"/>
  <c r="V113" i="12"/>
  <c r="AH114" i="12"/>
  <c r="J117" i="12"/>
  <c r="AH118" i="12"/>
  <c r="V126" i="12"/>
  <c r="P128" i="12"/>
  <c r="J131" i="12"/>
  <c r="AN135" i="12"/>
  <c r="V136" i="12"/>
  <c r="AN148" i="12"/>
  <c r="AB30" i="12"/>
  <c r="V12" i="12"/>
  <c r="P14" i="12"/>
  <c r="AB16" i="12"/>
  <c r="P22" i="12"/>
  <c r="AN22" i="12"/>
  <c r="AB26" i="12"/>
  <c r="V34" i="12"/>
  <c r="V37" i="12"/>
  <c r="AH41" i="12"/>
  <c r="AB46" i="12"/>
  <c r="V54" i="12"/>
  <c r="J61" i="12"/>
  <c r="AN70" i="12"/>
  <c r="AB72" i="12"/>
  <c r="AB73" i="12"/>
  <c r="AH74" i="12"/>
  <c r="AH77" i="12"/>
  <c r="AB80" i="12"/>
  <c r="P82" i="12"/>
  <c r="AN82" i="12"/>
  <c r="V83" i="12"/>
  <c r="P85" i="12"/>
  <c r="AH92" i="12"/>
  <c r="AB94" i="12"/>
  <c r="AB96" i="12"/>
  <c r="V98" i="12"/>
  <c r="AN102" i="12"/>
  <c r="AH107" i="12"/>
  <c r="V110" i="12"/>
  <c r="AB113" i="12"/>
  <c r="AB116" i="12"/>
  <c r="J134" i="12"/>
  <c r="AN144" i="12"/>
  <c r="AN160" i="12"/>
  <c r="J162" i="12"/>
  <c r="V14" i="12"/>
  <c r="AN24" i="12"/>
  <c r="AH29" i="12"/>
  <c r="AB34" i="12"/>
  <c r="AH35" i="12"/>
  <c r="AH38" i="12"/>
  <c r="P41" i="12"/>
  <c r="AN41" i="12"/>
  <c r="P44" i="12"/>
  <c r="AH46" i="12"/>
  <c r="P50" i="12"/>
  <c r="AN50" i="12"/>
  <c r="AH52" i="12"/>
  <c r="J55" i="12"/>
  <c r="P61" i="12"/>
  <c r="J63" i="12"/>
  <c r="V70" i="12"/>
  <c r="AH73" i="12"/>
  <c r="V75" i="12"/>
  <c r="P77" i="12"/>
  <c r="AN77" i="12"/>
  <c r="AH80" i="12"/>
  <c r="V82" i="12"/>
  <c r="V85" i="12"/>
  <c r="AB86" i="12"/>
  <c r="V89" i="12"/>
  <c r="AN92" i="12"/>
  <c r="J94" i="12"/>
  <c r="AH94" i="12"/>
  <c r="J96" i="12"/>
  <c r="AH96" i="12"/>
  <c r="AB98" i="12"/>
  <c r="AH99" i="12"/>
  <c r="P101" i="12"/>
  <c r="AN101" i="12"/>
  <c r="V105" i="12"/>
  <c r="V108" i="12"/>
  <c r="J113" i="12"/>
  <c r="AB115" i="12"/>
  <c r="AH116" i="12"/>
  <c r="J130" i="12"/>
  <c r="AB140" i="12"/>
  <c r="P170" i="12"/>
  <c r="AN177" i="12"/>
  <c r="AN183" i="12"/>
  <c r="P201" i="12"/>
  <c r="AB208" i="12"/>
  <c r="AH217" i="12"/>
  <c r="AB246" i="12"/>
  <c r="AB250" i="12"/>
  <c r="AH251" i="12"/>
  <c r="V254" i="12"/>
  <c r="AB255" i="12"/>
  <c r="P277" i="12"/>
  <c r="AB302" i="12"/>
  <c r="V307" i="12"/>
  <c r="V321" i="12"/>
  <c r="J129" i="12"/>
  <c r="P130" i="12"/>
  <c r="P134" i="12"/>
  <c r="V141" i="12"/>
  <c r="V154" i="12"/>
  <c r="AH157" i="12"/>
  <c r="AN159" i="12"/>
  <c r="AN162" i="12"/>
  <c r="AN170" i="12"/>
  <c r="V171" i="12"/>
  <c r="P182" i="12"/>
  <c r="AN187" i="12"/>
  <c r="AN211" i="12"/>
  <c r="J228" i="12"/>
  <c r="AN238" i="12"/>
  <c r="AH247" i="12"/>
  <c r="J258" i="12"/>
  <c r="J271" i="12"/>
  <c r="AH271" i="12"/>
  <c r="AN298" i="12"/>
  <c r="P303" i="12"/>
  <c r="AN305" i="12"/>
  <c r="J322" i="12"/>
  <c r="V327" i="12"/>
  <c r="J334" i="12"/>
  <c r="AH185" i="12"/>
  <c r="P190" i="12"/>
  <c r="AN190" i="12"/>
  <c r="AH199" i="12"/>
  <c r="P200" i="12"/>
  <c r="AB215" i="12"/>
  <c r="P229" i="12"/>
  <c r="AN229" i="12"/>
  <c r="P241" i="12"/>
  <c r="AN241" i="12"/>
  <c r="P251" i="12"/>
  <c r="AB264" i="12"/>
  <c r="V277" i="12"/>
  <c r="AB278" i="12"/>
  <c r="AN295" i="12"/>
  <c r="AH302" i="12"/>
  <c r="V319" i="12"/>
  <c r="J331" i="12"/>
  <c r="AB120" i="12"/>
  <c r="J123" i="12"/>
  <c r="AN125" i="12"/>
  <c r="AB127" i="12"/>
  <c r="V130" i="12"/>
  <c r="AB131" i="12"/>
  <c r="J132" i="12"/>
  <c r="AH132" i="12"/>
  <c r="V134" i="12"/>
  <c r="AB135" i="12"/>
  <c r="J136" i="12"/>
  <c r="AH136" i="12"/>
  <c r="AN137" i="12"/>
  <c r="AB141" i="12"/>
  <c r="J142" i="12"/>
  <c r="AB144" i="12"/>
  <c r="AB148" i="12"/>
  <c r="J149" i="12"/>
  <c r="AN151" i="12"/>
  <c r="AB152" i="12"/>
  <c r="V162" i="12"/>
  <c r="AB170" i="12"/>
  <c r="P181" i="12"/>
  <c r="V182" i="12"/>
  <c r="P185" i="12"/>
  <c r="AN185" i="12"/>
  <c r="AB191" i="12"/>
  <c r="AB201" i="12"/>
  <c r="J213" i="12"/>
  <c r="J214" i="12"/>
  <c r="J215" i="12"/>
  <c r="AH215" i="12"/>
  <c r="V217" i="12"/>
  <c r="J220" i="12"/>
  <c r="V229" i="12"/>
  <c r="J245" i="12"/>
  <c r="P246" i="12"/>
  <c r="AN247" i="12"/>
  <c r="P250" i="12"/>
  <c r="V253" i="12"/>
  <c r="J254" i="12"/>
  <c r="AH254" i="12"/>
  <c r="J263" i="12"/>
  <c r="J264" i="12"/>
  <c r="AH264" i="12"/>
  <c r="V268" i="12"/>
  <c r="P271" i="12"/>
  <c r="J278" i="12"/>
  <c r="AH278" i="12"/>
  <c r="P294" i="12"/>
  <c r="V295" i="12"/>
  <c r="V298" i="12"/>
  <c r="J299" i="12"/>
  <c r="AB304" i="12"/>
  <c r="AB324" i="12"/>
  <c r="AB327" i="12"/>
  <c r="J336" i="12"/>
  <c r="P155" i="12"/>
  <c r="V157" i="12"/>
  <c r="J160" i="12"/>
  <c r="P161" i="12"/>
  <c r="AN161" i="12"/>
  <c r="V166" i="12"/>
  <c r="AB167" i="12"/>
  <c r="J171" i="12"/>
  <c r="P172" i="12"/>
  <c r="AN172" i="12"/>
  <c r="AN175" i="12"/>
  <c r="J177" i="12"/>
  <c r="J183" i="12"/>
  <c r="V186" i="12"/>
  <c r="AB187" i="12"/>
  <c r="AH191" i="12"/>
  <c r="V193" i="12"/>
  <c r="J197" i="12"/>
  <c r="J206" i="12"/>
  <c r="AH213" i="12"/>
  <c r="AH214" i="12"/>
  <c r="J232" i="12"/>
  <c r="P236" i="12"/>
  <c r="AB238" i="12"/>
  <c r="J242" i="12"/>
  <c r="AH242" i="12"/>
  <c r="AN250" i="12"/>
  <c r="AB253" i="12"/>
  <c r="AB260" i="12"/>
  <c r="J261" i="12"/>
  <c r="AH263" i="12"/>
  <c r="AN270" i="12"/>
  <c r="AN294" i="12"/>
  <c r="AB319" i="12"/>
  <c r="V322" i="12"/>
  <c r="J327" i="12"/>
  <c r="P284" i="12"/>
  <c r="AN284" i="12"/>
  <c r="J324" i="12"/>
  <c r="AH326" i="12"/>
  <c r="J337" i="12"/>
  <c r="AH122" i="12"/>
  <c r="AB125" i="12"/>
  <c r="AN136" i="12"/>
  <c r="J140" i="12"/>
  <c r="AH148" i="12"/>
  <c r="AB151" i="12"/>
  <c r="J159" i="12"/>
  <c r="P160" i="12"/>
  <c r="V161" i="12"/>
  <c r="J163" i="12"/>
  <c r="AB166" i="12"/>
  <c r="AH167" i="12"/>
  <c r="P171" i="12"/>
  <c r="V175" i="12"/>
  <c r="AB194" i="12"/>
  <c r="AB212" i="12"/>
  <c r="AB217" i="12"/>
  <c r="J219" i="12"/>
  <c r="P232" i="12"/>
  <c r="P233" i="12"/>
  <c r="AN233" i="12"/>
  <c r="AB237" i="12"/>
  <c r="V246" i="12"/>
  <c r="AB247" i="12"/>
  <c r="V249" i="12"/>
  <c r="J253" i="12"/>
  <c r="P254" i="12"/>
  <c r="AB258" i="12"/>
  <c r="J259" i="12"/>
  <c r="AH259" i="12"/>
  <c r="J260" i="12"/>
  <c r="P263" i="12"/>
  <c r="V265" i="12"/>
  <c r="J268" i="12"/>
  <c r="AN269" i="12"/>
  <c r="AH280" i="12"/>
  <c r="AH292" i="12"/>
  <c r="AH305" i="12"/>
  <c r="J306" i="12"/>
  <c r="P307" i="12"/>
  <c r="V310" i="12"/>
  <c r="V311" i="12"/>
  <c r="J319" i="12"/>
  <c r="P321" i="12"/>
  <c r="AN327" i="12"/>
  <c r="J294" i="12"/>
  <c r="V61" i="12"/>
  <c r="AB64" i="12"/>
  <c r="V92" i="12"/>
  <c r="AB23" i="12"/>
  <c r="AB27" i="12"/>
  <c r="AN52" i="12"/>
  <c r="AB70" i="12"/>
  <c r="AB37" i="12"/>
  <c r="AB38" i="12"/>
  <c r="P42" i="12"/>
  <c r="P47" i="12"/>
  <c r="AN47" i="12"/>
  <c r="AB49" i="12"/>
  <c r="AH62" i="12"/>
  <c r="V77" i="12"/>
  <c r="AN80" i="12"/>
  <c r="AN83" i="12"/>
  <c r="V84" i="12"/>
  <c r="AB85" i="12"/>
  <c r="V88" i="12"/>
  <c r="V91" i="12"/>
  <c r="AN91" i="12"/>
  <c r="J98" i="12"/>
  <c r="AH98" i="12"/>
  <c r="P100" i="12"/>
  <c r="AN143" i="12"/>
  <c r="AB145" i="12"/>
  <c r="P167" i="12"/>
  <c r="AB195" i="12"/>
  <c r="J42" i="12"/>
  <c r="V16" i="12"/>
  <c r="P40" i="12"/>
  <c r="AN87" i="12"/>
  <c r="J15" i="12"/>
  <c r="AH15" i="12"/>
  <c r="J16" i="12"/>
  <c r="AH26" i="12"/>
  <c r="P27" i="12"/>
  <c r="AN27" i="12"/>
  <c r="AB29" i="12"/>
  <c r="J30" i="12"/>
  <c r="P34" i="12"/>
  <c r="AB36" i="12"/>
  <c r="J37" i="12"/>
  <c r="J38" i="12"/>
  <c r="P39" i="12"/>
  <c r="AH44" i="12"/>
  <c r="AN45" i="12"/>
  <c r="J49" i="12"/>
  <c r="P54" i="12"/>
  <c r="AB55" i="12"/>
  <c r="AB60" i="12"/>
  <c r="AN64" i="12"/>
  <c r="V73" i="12"/>
  <c r="V74" i="12"/>
  <c r="AN74" i="12"/>
  <c r="AB77" i="12"/>
  <c r="V80" i="12"/>
  <c r="J85" i="12"/>
  <c r="AH85" i="12"/>
  <c r="J86" i="12"/>
  <c r="AB87" i="12"/>
  <c r="AN103" i="12"/>
  <c r="AB133" i="12"/>
  <c r="P142" i="12"/>
  <c r="AB156" i="12"/>
  <c r="AH160" i="12"/>
  <c r="AN166" i="12"/>
  <c r="J11" i="12"/>
  <c r="AH25" i="12"/>
  <c r="V39" i="12"/>
  <c r="J43" i="12"/>
  <c r="J81" i="12"/>
  <c r="J97" i="12"/>
  <c r="AH16" i="12"/>
  <c r="AN11" i="12"/>
  <c r="AN21" i="12"/>
  <c r="V22" i="12"/>
  <c r="AN25" i="12"/>
  <c r="V27" i="12"/>
  <c r="AN30" i="12"/>
  <c r="J32" i="12"/>
  <c r="AN33" i="12"/>
  <c r="J36" i="12"/>
  <c r="AH36" i="12"/>
  <c r="AN38" i="12"/>
  <c r="AB42" i="12"/>
  <c r="P43" i="12"/>
  <c r="V50" i="12"/>
  <c r="AB51" i="12"/>
  <c r="AN56" i="12"/>
  <c r="P59" i="12"/>
  <c r="P60" i="12"/>
  <c r="AN61" i="12"/>
  <c r="J77" i="12"/>
  <c r="P78" i="12"/>
  <c r="P81" i="12"/>
  <c r="P84" i="12"/>
  <c r="AN88" i="12"/>
  <c r="J99" i="12"/>
  <c r="AB99" i="12"/>
  <c r="P159" i="12"/>
  <c r="AH169" i="12"/>
  <c r="AH174" i="12"/>
  <c r="AH101" i="12"/>
  <c r="P102" i="12"/>
  <c r="J107" i="12"/>
  <c r="J110" i="12"/>
  <c r="AB138" i="12"/>
  <c r="J145" i="12"/>
  <c r="V150" i="12"/>
  <c r="J173" i="12"/>
  <c r="AH173" i="12"/>
  <c r="P174" i="12"/>
  <c r="AB177" i="12"/>
  <c r="AN100" i="12"/>
  <c r="J116" i="12"/>
  <c r="J120" i="12"/>
  <c r="AB130" i="12"/>
  <c r="AB134" i="12"/>
  <c r="V142" i="12"/>
  <c r="AN149" i="12"/>
  <c r="AH163" i="12"/>
  <c r="J179" i="12"/>
  <c r="J46" i="12"/>
  <c r="AH59" i="12"/>
  <c r="AH61" i="12"/>
  <c r="P62" i="12"/>
  <c r="AH63" i="12"/>
  <c r="AH64" i="12"/>
  <c r="P65" i="12"/>
  <c r="AN71" i="12"/>
  <c r="AN72" i="12"/>
  <c r="P74" i="12"/>
  <c r="P75" i="12"/>
  <c r="P76" i="12"/>
  <c r="V78" i="12"/>
  <c r="AN78" i="12"/>
  <c r="AH79" i="12"/>
  <c r="P80" i="12"/>
  <c r="P83" i="12"/>
  <c r="AH84" i="12"/>
  <c r="P86" i="12"/>
  <c r="J92" i="12"/>
  <c r="V97" i="12"/>
  <c r="AN98" i="12"/>
  <c r="V102" i="12"/>
  <c r="J104" i="12"/>
  <c r="J106" i="12"/>
  <c r="AH106" i="12"/>
  <c r="AN108" i="12"/>
  <c r="P110" i="12"/>
  <c r="V111" i="12"/>
  <c r="AN111" i="12"/>
  <c r="AH112" i="12"/>
  <c r="AH113" i="12"/>
  <c r="AH115" i="12"/>
  <c r="P117" i="12"/>
  <c r="AH119" i="12"/>
  <c r="AB122" i="12"/>
  <c r="AH123" i="12"/>
  <c r="AH125" i="12"/>
  <c r="AB126" i="12"/>
  <c r="AH127" i="12"/>
  <c r="AH129" i="12"/>
  <c r="P132" i="12"/>
  <c r="P140" i="12"/>
  <c r="AB143" i="12"/>
  <c r="P144" i="12"/>
  <c r="P146" i="12"/>
  <c r="AB154" i="12"/>
  <c r="J155" i="12"/>
  <c r="AH155" i="12"/>
  <c r="P156" i="12"/>
  <c r="J157" i="12"/>
  <c r="AB158" i="12"/>
  <c r="AB161" i="12"/>
  <c r="AN163" i="12"/>
  <c r="P164" i="12"/>
  <c r="AH171" i="12"/>
  <c r="P184" i="12"/>
  <c r="AN184" i="12"/>
  <c r="V86" i="12"/>
  <c r="AN86" i="12"/>
  <c r="AH87" i="12"/>
  <c r="P88" i="12"/>
  <c r="P91" i="12"/>
  <c r="P92" i="12"/>
  <c r="P96" i="12"/>
  <c r="V99" i="12"/>
  <c r="J100" i="12"/>
  <c r="P104" i="12"/>
  <c r="AH104" i="12"/>
  <c r="AB105" i="12"/>
  <c r="AN113" i="12"/>
  <c r="AN115" i="12"/>
  <c r="V117" i="12"/>
  <c r="AN117" i="12"/>
  <c r="AN119" i="12"/>
  <c r="P123" i="12"/>
  <c r="AN123" i="12"/>
  <c r="P127" i="12"/>
  <c r="AN127" i="12"/>
  <c r="V132" i="12"/>
  <c r="AN133" i="12"/>
  <c r="AN138" i="12"/>
  <c r="V140" i="12"/>
  <c r="AN140" i="12"/>
  <c r="AH141" i="12"/>
  <c r="J143" i="12"/>
  <c r="AH143" i="12"/>
  <c r="V145" i="12"/>
  <c r="V146" i="12"/>
  <c r="AN146" i="12"/>
  <c r="P147" i="12"/>
  <c r="AH150" i="12"/>
  <c r="AN155" i="12"/>
  <c r="V156" i="12"/>
  <c r="AH158" i="12"/>
  <c r="AH161" i="12"/>
  <c r="V163" i="12"/>
  <c r="V164" i="12"/>
  <c r="AB165" i="12"/>
  <c r="J167" i="12"/>
  <c r="AB169" i="12"/>
  <c r="J175" i="12"/>
  <c r="AN176" i="12"/>
  <c r="AN178" i="12"/>
  <c r="AN179" i="12"/>
  <c r="AH181" i="12"/>
  <c r="AN189" i="12"/>
  <c r="J101" i="12"/>
  <c r="AH102" i="12"/>
  <c r="P103" i="12"/>
  <c r="AB107" i="12"/>
  <c r="J108" i="12"/>
  <c r="AB110" i="12"/>
  <c r="V116" i="12"/>
  <c r="V120" i="12"/>
  <c r="V124" i="12"/>
  <c r="V128" i="12"/>
  <c r="AN130" i="12"/>
  <c r="AN134" i="12"/>
  <c r="V138" i="12"/>
  <c r="AH142" i="12"/>
  <c r="V147" i="12"/>
  <c r="P149" i="12"/>
  <c r="P150" i="12"/>
  <c r="V152" i="12"/>
  <c r="V155" i="12"/>
  <c r="AB164" i="12"/>
  <c r="P166" i="12"/>
  <c r="AB173" i="12"/>
  <c r="J174" i="12"/>
  <c r="V177" i="12"/>
  <c r="J201" i="12"/>
  <c r="P216" i="12"/>
  <c r="AN216" i="12"/>
  <c r="P220" i="12"/>
  <c r="AN220" i="12"/>
  <c r="AH233" i="12"/>
  <c r="AN249" i="12"/>
  <c r="AB261" i="12"/>
  <c r="J266" i="12"/>
  <c r="P269" i="12"/>
  <c r="J275" i="12"/>
  <c r="J280" i="12"/>
  <c r="J332" i="12"/>
  <c r="AB182" i="12"/>
  <c r="V189" i="12"/>
  <c r="J191" i="12"/>
  <c r="P193" i="12"/>
  <c r="AB197" i="12"/>
  <c r="J198" i="12"/>
  <c r="AB199" i="12"/>
  <c r="J200" i="12"/>
  <c r="AB200" i="12"/>
  <c r="J207" i="12"/>
  <c r="AH207" i="12"/>
  <c r="J208" i="12"/>
  <c r="P211" i="12"/>
  <c r="AH211" i="12"/>
  <c r="P213" i="12"/>
  <c r="P214" i="12"/>
  <c r="V216" i="12"/>
  <c r="AN219" i="12"/>
  <c r="V220" i="12"/>
  <c r="AN232" i="12"/>
  <c r="AN234" i="12"/>
  <c r="AH236" i="12"/>
  <c r="AB241" i="12"/>
  <c r="AB242" i="12"/>
  <c r="AH243" i="12"/>
  <c r="AH246" i="12"/>
  <c r="J247" i="12"/>
  <c r="V250" i="12"/>
  <c r="AB251" i="12"/>
  <c r="J255" i="12"/>
  <c r="AH261" i="12"/>
  <c r="P266" i="12"/>
  <c r="P268" i="12"/>
  <c r="V271" i="12"/>
  <c r="AH275" i="12"/>
  <c r="P280" i="12"/>
  <c r="AB283" i="12"/>
  <c r="J284" i="12"/>
  <c r="J288" i="12"/>
  <c r="AN292" i="12"/>
  <c r="AB300" i="12"/>
  <c r="J302" i="12"/>
  <c r="J303" i="12"/>
  <c r="AH176" i="12"/>
  <c r="J182" i="12"/>
  <c r="AH183" i="12"/>
  <c r="AB185" i="12"/>
  <c r="AB188" i="12"/>
  <c r="AN191" i="12"/>
  <c r="AH196" i="12"/>
  <c r="AH197" i="12"/>
  <c r="P198" i="12"/>
  <c r="V201" i="12"/>
  <c r="P206" i="12"/>
  <c r="AH206" i="12"/>
  <c r="AN208" i="12"/>
  <c r="V213" i="12"/>
  <c r="AB216" i="12"/>
  <c r="V219" i="12"/>
  <c r="AB220" i="12"/>
  <c r="AA535" i="12"/>
  <c r="V233" i="12"/>
  <c r="P237" i="12"/>
  <c r="P238" i="12"/>
  <c r="AH241" i="12"/>
  <c r="P243" i="12"/>
  <c r="AH245" i="12"/>
  <c r="AN246" i="12"/>
  <c r="AB249" i="12"/>
  <c r="J251" i="12"/>
  <c r="AN255" i="12"/>
  <c r="AH258" i="12"/>
  <c r="AH260" i="12"/>
  <c r="P261" i="12"/>
  <c r="AN263" i="12"/>
  <c r="AN264" i="12"/>
  <c r="P265" i="12"/>
  <c r="AN265" i="12"/>
  <c r="AB269" i="12"/>
  <c r="J270" i="12"/>
  <c r="AB271" i="12"/>
  <c r="AN275" i="12"/>
  <c r="AN277" i="12"/>
  <c r="P279" i="12"/>
  <c r="AN279" i="12"/>
  <c r="P288" i="12"/>
  <c r="AN288" i="12"/>
  <c r="V292" i="12"/>
  <c r="AB294" i="12"/>
  <c r="J295" i="12"/>
  <c r="AH297" i="12"/>
  <c r="AB299" i="12"/>
  <c r="AH184" i="12"/>
  <c r="AH187" i="12"/>
  <c r="J189" i="12"/>
  <c r="P196" i="12"/>
  <c r="AN206" i="12"/>
  <c r="V214" i="12"/>
  <c r="P242" i="12"/>
  <c r="J249" i="12"/>
  <c r="P253" i="12"/>
  <c r="V255" i="12"/>
  <c r="V259" i="12"/>
  <c r="AN259" i="12"/>
  <c r="V264" i="12"/>
  <c r="V278" i="12"/>
  <c r="V288" i="12"/>
  <c r="AH295" i="12"/>
  <c r="P298" i="12"/>
  <c r="V198" i="12"/>
  <c r="AH220" i="12"/>
  <c r="J234" i="12"/>
  <c r="AN237" i="12"/>
  <c r="AN242" i="12"/>
  <c r="V247" i="12"/>
  <c r="AH249" i="12"/>
  <c r="AN253" i="12"/>
  <c r="P258" i="12"/>
  <c r="AB266" i="12"/>
  <c r="V279" i="12"/>
  <c r="AB280" i="12"/>
  <c r="P295" i="12"/>
  <c r="AN297" i="12"/>
  <c r="P299" i="12"/>
  <c r="AN300" i="12"/>
  <c r="J333" i="12"/>
  <c r="P187" i="12"/>
  <c r="AH188" i="12"/>
  <c r="P189" i="12"/>
  <c r="AH189" i="12"/>
  <c r="AH193" i="12"/>
  <c r="AH202" i="12"/>
  <c r="V206" i="12"/>
  <c r="V207" i="12"/>
  <c r="AB214" i="12"/>
  <c r="AB219" i="12"/>
  <c r="V242" i="12"/>
  <c r="V245" i="12"/>
  <c r="V260" i="12"/>
  <c r="AB263" i="12"/>
  <c r="AB276" i="12"/>
  <c r="AB277" i="12"/>
  <c r="V283" i="12"/>
  <c r="AB288" i="12"/>
  <c r="V297" i="12"/>
  <c r="AN299" i="12"/>
  <c r="J199" i="12"/>
  <c r="J188" i="12"/>
  <c r="J165" i="12"/>
  <c r="J105" i="12"/>
  <c r="J93" i="12"/>
  <c r="J50" i="12"/>
  <c r="J53" i="12"/>
  <c r="J27" i="12"/>
  <c r="J26" i="12"/>
  <c r="J34" i="12"/>
  <c r="J39" i="12"/>
  <c r="J12" i="12"/>
  <c r="AN14" i="12"/>
  <c r="AN16" i="12"/>
  <c r="V17" i="12"/>
  <c r="AB20" i="12"/>
  <c r="J21" i="12"/>
  <c r="J29" i="12"/>
  <c r="V31" i="12"/>
  <c r="AH34" i="12"/>
  <c r="P35" i="12"/>
  <c r="P36" i="12"/>
  <c r="AB40" i="12"/>
  <c r="V49" i="12"/>
  <c r="P52" i="12"/>
  <c r="AB53" i="12"/>
  <c r="V55" i="12"/>
  <c r="J28" i="12"/>
  <c r="P29" i="12"/>
  <c r="AB31" i="12"/>
  <c r="AH32" i="12"/>
  <c r="J33" i="12"/>
  <c r="AN34" i="12"/>
  <c r="AB43" i="12"/>
  <c r="V47" i="12"/>
  <c r="AH50" i="12"/>
  <c r="V52" i="12"/>
  <c r="AH53" i="12"/>
  <c r="AH20" i="12"/>
  <c r="V35" i="12"/>
  <c r="J40" i="12"/>
  <c r="J44" i="12"/>
  <c r="AN51" i="12"/>
  <c r="M221" i="12"/>
  <c r="AH22" i="12"/>
  <c r="AN29" i="12"/>
  <c r="AH30" i="12"/>
  <c r="AB39" i="12"/>
  <c r="P45" i="12"/>
  <c r="AH45" i="12"/>
  <c r="AB47" i="12"/>
  <c r="V51" i="12"/>
  <c r="J56" i="12"/>
  <c r="M371" i="12"/>
  <c r="M535" i="12" s="1"/>
  <c r="J20" i="12"/>
  <c r="P24" i="12"/>
  <c r="P11" i="12"/>
  <c r="AB12" i="12"/>
  <c r="P17" i="12"/>
  <c r="P20" i="12"/>
  <c r="AN23" i="12"/>
  <c r="V26" i="12"/>
  <c r="AN31" i="12"/>
  <c r="P32" i="12"/>
  <c r="P37" i="12"/>
  <c r="AH39" i="12"/>
  <c r="AN40" i="12"/>
  <c r="AN43" i="12"/>
  <c r="P46" i="12"/>
  <c r="AH47" i="12"/>
  <c r="P49" i="12"/>
  <c r="AB54" i="12"/>
  <c r="AH55" i="12"/>
  <c r="O371" i="12"/>
  <c r="O535" i="12" s="1"/>
  <c r="U221" i="12"/>
  <c r="AH14" i="12"/>
  <c r="AB24" i="12"/>
  <c r="V28" i="12"/>
  <c r="V32" i="12"/>
  <c r="J35" i="12"/>
  <c r="V40" i="12"/>
  <c r="V42" i="12"/>
  <c r="AN44" i="12"/>
  <c r="J54" i="12"/>
  <c r="P55" i="12"/>
  <c r="P56" i="12"/>
  <c r="AH56" i="12"/>
  <c r="AG221" i="12"/>
  <c r="AE221" i="12"/>
  <c r="AH11" i="12"/>
  <c r="AK221" i="12"/>
  <c r="S221" i="12"/>
  <c r="AM221" i="12"/>
  <c r="P12" i="12"/>
  <c r="AN17" i="12"/>
  <c r="J25" i="12"/>
  <c r="P33" i="12"/>
  <c r="V36" i="12"/>
  <c r="AH43" i="12"/>
  <c r="AB44" i="12"/>
  <c r="P51" i="12"/>
  <c r="J52" i="12"/>
  <c r="AB61" i="12"/>
  <c r="J75" i="12"/>
  <c r="J79" i="12"/>
  <c r="J83" i="12"/>
  <c r="J87" i="12"/>
  <c r="J91" i="12"/>
  <c r="AB97" i="12"/>
  <c r="AB106" i="12"/>
  <c r="AB124" i="12"/>
  <c r="AB128" i="12"/>
  <c r="AB132" i="12"/>
  <c r="AB136" i="12"/>
  <c r="G221" i="12"/>
  <c r="V11" i="12"/>
  <c r="I221" i="12"/>
  <c r="Y221" i="12"/>
  <c r="AB11" i="12"/>
  <c r="P21" i="12"/>
  <c r="V24" i="12"/>
  <c r="AH31" i="12"/>
  <c r="AB32" i="12"/>
  <c r="AN39" i="12"/>
  <c r="J45" i="12"/>
  <c r="AB50" i="12"/>
  <c r="AB65" i="12"/>
  <c r="AB102" i="12"/>
  <c r="P107" i="12"/>
  <c r="P108" i="12"/>
  <c r="P125" i="12"/>
  <c r="P129" i="12"/>
  <c r="P133" i="12"/>
  <c r="P137" i="12"/>
  <c r="AH145" i="12"/>
  <c r="AA221" i="12"/>
  <c r="P15" i="12"/>
  <c r="V20" i="12"/>
  <c r="AH27" i="12"/>
  <c r="AB28" i="12"/>
  <c r="AN35" i="12"/>
  <c r="J41" i="12"/>
  <c r="AN53" i="12"/>
  <c r="AH54" i="12"/>
  <c r="P72" i="12"/>
  <c r="AH72" i="12"/>
  <c r="P97" i="12"/>
  <c r="P98" i="12"/>
  <c r="AN105" i="12"/>
  <c r="AN106" i="12"/>
  <c r="J141" i="12"/>
  <c r="O221" i="12"/>
  <c r="P148" i="12"/>
  <c r="V151" i="12"/>
  <c r="AB160" i="12"/>
  <c r="AN167" i="12"/>
  <c r="P169" i="12"/>
  <c r="V172" i="12"/>
  <c r="AH178" i="12"/>
  <c r="AB179" i="12"/>
  <c r="V183" i="12"/>
  <c r="AB186" i="12"/>
  <c r="P194" i="12"/>
  <c r="V197" i="12"/>
  <c r="P212" i="12"/>
  <c r="P219" i="12"/>
  <c r="P228" i="12"/>
  <c r="AH229" i="12"/>
  <c r="P234" i="12"/>
  <c r="J236" i="12"/>
  <c r="V237" i="12"/>
  <c r="S535" i="12"/>
  <c r="V228" i="12"/>
  <c r="AK535" i="12"/>
  <c r="AN228" i="12"/>
  <c r="AB147" i="12"/>
  <c r="AN157" i="12"/>
  <c r="AN174" i="12"/>
  <c r="AN181" i="12"/>
  <c r="AH182" i="12"/>
  <c r="AB193" i="12"/>
  <c r="AN200" i="12"/>
  <c r="AB218" i="12"/>
  <c r="U535" i="12"/>
  <c r="AN150" i="12"/>
  <c r="AH154" i="12"/>
  <c r="P165" i="12"/>
  <c r="J166" i="12"/>
  <c r="AN171" i="12"/>
  <c r="J176" i="12"/>
  <c r="P191" i="12"/>
  <c r="AN196" i="12"/>
  <c r="J202" i="12"/>
  <c r="P208" i="12"/>
  <c r="AN213" i="12"/>
  <c r="J216" i="12"/>
  <c r="AB233" i="12"/>
  <c r="J238" i="12"/>
  <c r="J148" i="12"/>
  <c r="J158" i="12"/>
  <c r="V165" i="12"/>
  <c r="J169" i="12"/>
  <c r="P176" i="12"/>
  <c r="V179" i="12"/>
  <c r="P183" i="12"/>
  <c r="J184" i="12"/>
  <c r="V191" i="12"/>
  <c r="J194" i="12"/>
  <c r="P202" i="12"/>
  <c r="V208" i="12"/>
  <c r="AN212" i="12"/>
  <c r="AN217" i="12"/>
  <c r="AB228" i="12"/>
  <c r="J229" i="12"/>
  <c r="V230" i="12"/>
  <c r="AH238" i="12"/>
  <c r="AE535" i="12"/>
  <c r="AG535" i="12"/>
  <c r="V258" i="12"/>
  <c r="AN268" i="12"/>
  <c r="V300" i="12"/>
  <c r="V304" i="12"/>
  <c r="AN307" i="12"/>
  <c r="AN321" i="12"/>
  <c r="V324" i="12"/>
  <c r="V325" i="12"/>
  <c r="AB331" i="12"/>
  <c r="AH337" i="12"/>
  <c r="AB363" i="12"/>
  <c r="AB384" i="12"/>
  <c r="AM535" i="12"/>
  <c r="V251" i="12"/>
  <c r="AN261" i="12"/>
  <c r="V266" i="12"/>
  <c r="P270" i="12"/>
  <c r="V280" i="12"/>
  <c r="V294" i="12"/>
  <c r="P297" i="12"/>
  <c r="J298" i="12"/>
  <c r="AH299" i="12"/>
  <c r="P310" i="12"/>
  <c r="AN311" i="12"/>
  <c r="AB322" i="12"/>
  <c r="P332" i="12"/>
  <c r="P333" i="12"/>
  <c r="AN346" i="12"/>
  <c r="V349" i="12"/>
  <c r="V350" i="12"/>
  <c r="V366" i="12"/>
  <c r="Y535" i="12"/>
  <c r="P255" i="12"/>
  <c r="J256" i="12"/>
  <c r="AB265" i="12"/>
  <c r="V269" i="12"/>
  <c r="V276" i="12"/>
  <c r="AB279" i="12"/>
  <c r="AB284" i="12"/>
  <c r="J292" i="12"/>
  <c r="AH300" i="12"/>
  <c r="AN302" i="12"/>
  <c r="AH303" i="12"/>
  <c r="J305" i="12"/>
  <c r="AB307" i="12"/>
  <c r="AB321" i="12"/>
  <c r="AH324" i="12"/>
  <c r="J325" i="12"/>
  <c r="AH327" i="12"/>
  <c r="AN330" i="12"/>
  <c r="AN331" i="12"/>
  <c r="AN373" i="12"/>
  <c r="AH381" i="12"/>
  <c r="AN278" i="12"/>
  <c r="AH279" i="12"/>
  <c r="AN283" i="12"/>
  <c r="AH284" i="12"/>
  <c r="P292" i="12"/>
  <c r="AN303" i="12"/>
  <c r="P304" i="12"/>
  <c r="P305" i="12"/>
  <c r="AN306" i="12"/>
  <c r="AH307" i="12"/>
  <c r="AH315" i="12"/>
  <c r="AH319" i="12"/>
  <c r="J326" i="12"/>
  <c r="P329" i="12"/>
  <c r="AB347" i="12"/>
  <c r="AN356" i="12"/>
  <c r="AB368" i="12"/>
  <c r="V423" i="12"/>
  <c r="J427" i="12"/>
  <c r="AH451" i="12"/>
  <c r="P461" i="12"/>
  <c r="P462" i="12"/>
  <c r="J500" i="12"/>
  <c r="P415" i="12"/>
  <c r="P421" i="12"/>
  <c r="J433" i="12"/>
  <c r="AB438" i="12"/>
  <c r="AH471" i="12"/>
  <c r="V474" i="12"/>
  <c r="V482" i="12"/>
  <c r="AH487" i="12"/>
  <c r="AN494" i="12"/>
  <c r="AN498" i="12"/>
  <c r="V420" i="12"/>
  <c r="P443" i="12"/>
  <c r="AB461" i="12"/>
  <c r="P477" i="12"/>
  <c r="AB485" i="12"/>
  <c r="J489" i="12"/>
  <c r="AB420" i="12"/>
  <c r="P423" i="12"/>
  <c r="J424" i="12"/>
  <c r="V457" i="12"/>
  <c r="V458" i="12"/>
  <c r="AN463" i="12"/>
  <c r="AB479" i="12"/>
  <c r="AB495" i="12"/>
  <c r="J507" i="12"/>
  <c r="AK694" i="12"/>
  <c r="S694" i="12"/>
  <c r="V540" i="12"/>
  <c r="AN554" i="12"/>
  <c r="J560" i="12"/>
  <c r="P564" i="12"/>
  <c r="J565" i="12"/>
  <c r="AH566" i="12"/>
  <c r="P580" i="12"/>
  <c r="AB594" i="12"/>
  <c r="AN599" i="12"/>
  <c r="Y694" i="12"/>
  <c r="AB540" i="12"/>
  <c r="P525" i="12"/>
  <c r="AH532" i="12"/>
  <c r="AB533" i="12"/>
  <c r="AA694" i="12"/>
  <c r="AN543" i="12"/>
  <c r="P556" i="12"/>
  <c r="V559" i="12"/>
  <c r="P568" i="12"/>
  <c r="J569" i="12"/>
  <c r="AH570" i="12"/>
  <c r="AH571" i="12"/>
  <c r="J572" i="12"/>
  <c r="AH574" i="12"/>
  <c r="AH575" i="12"/>
  <c r="AN585" i="12"/>
  <c r="AN586" i="12"/>
  <c r="P591" i="12"/>
  <c r="AB600" i="12"/>
  <c r="P610" i="12"/>
  <c r="AH628" i="12"/>
  <c r="AE694" i="12"/>
  <c r="J545" i="12"/>
  <c r="P552" i="12"/>
  <c r="V555" i="12"/>
  <c r="AH562" i="12"/>
  <c r="AB563" i="12"/>
  <c r="P601" i="12"/>
  <c r="AN607" i="12"/>
  <c r="O694" i="12"/>
  <c r="AH540" i="12"/>
  <c r="P545" i="12"/>
  <c r="AH554" i="12"/>
  <c r="AB555" i="12"/>
  <c r="AN562" i="12"/>
  <c r="AH563" i="12"/>
  <c r="J564" i="12"/>
  <c r="I577" i="12"/>
  <c r="AN581" i="12"/>
  <c r="AN582" i="12"/>
  <c r="AB587" i="12"/>
  <c r="AN603" i="12"/>
  <c r="P614" i="12"/>
  <c r="AM694" i="12"/>
  <c r="AH608" i="12"/>
  <c r="J611" i="12"/>
  <c r="AH612" i="12"/>
  <c r="J615" i="12"/>
  <c r="V622" i="12"/>
  <c r="AH630" i="12"/>
  <c r="AB643" i="12"/>
  <c r="AH650" i="12"/>
  <c r="P655" i="12"/>
  <c r="M694" i="12"/>
  <c r="AH609" i="12"/>
  <c r="AH613" i="12"/>
  <c r="V609" i="12"/>
  <c r="J651" i="12"/>
  <c r="AN667" i="12"/>
  <c r="AN669" i="12"/>
  <c r="AH683" i="12"/>
  <c r="AN686" i="12"/>
  <c r="AN691" i="12"/>
  <c r="AA707" i="12"/>
  <c r="AN680" i="12"/>
  <c r="AH681" i="12"/>
  <c r="AB687" i="12"/>
  <c r="U741" i="12"/>
  <c r="S707" i="12"/>
  <c r="P669" i="12"/>
  <c r="AM707" i="12"/>
  <c r="AN655" i="12"/>
  <c r="AB658" i="12"/>
  <c r="AB670" i="12"/>
  <c r="AB680" i="12"/>
  <c r="J683" i="12"/>
  <c r="P688" i="12"/>
  <c r="Y707" i="12"/>
  <c r="Y741" i="12"/>
  <c r="AH720" i="12"/>
  <c r="AA741" i="12"/>
  <c r="M741" i="12"/>
  <c r="AE741" i="12"/>
  <c r="AG707" i="12"/>
  <c r="O741" i="12"/>
  <c r="AG741" i="12"/>
  <c r="S741" i="12"/>
  <c r="AK741" i="12"/>
  <c r="AA757" i="12"/>
  <c r="M757" i="12"/>
  <c r="S757" i="12"/>
  <c r="K371" i="1"/>
  <c r="I802" i="9"/>
  <c r="G802" i="9"/>
  <c r="I801" i="9"/>
  <c r="G801" i="9"/>
  <c r="I799" i="9"/>
  <c r="G799" i="9"/>
  <c r="I798" i="9"/>
  <c r="J798" i="9" s="1"/>
  <c r="G798" i="9"/>
  <c r="I797" i="9"/>
  <c r="G797" i="9"/>
  <c r="I796" i="9"/>
  <c r="G796" i="9"/>
  <c r="I795" i="9"/>
  <c r="G795" i="9"/>
  <c r="J795" i="9" s="1"/>
  <c r="I794" i="9"/>
  <c r="G794" i="9"/>
  <c r="I793" i="9"/>
  <c r="G793" i="9"/>
  <c r="I792" i="9"/>
  <c r="G792" i="9"/>
  <c r="I791" i="9"/>
  <c r="G791" i="9"/>
  <c r="I790" i="9"/>
  <c r="G790" i="9"/>
  <c r="I789" i="9"/>
  <c r="G789" i="9"/>
  <c r="I788" i="9"/>
  <c r="G788" i="9"/>
  <c r="I787" i="9"/>
  <c r="G787" i="9"/>
  <c r="I786" i="9"/>
  <c r="G786" i="9"/>
  <c r="I785" i="9"/>
  <c r="G785" i="9"/>
  <c r="I784" i="9"/>
  <c r="G784" i="9"/>
  <c r="I783" i="9"/>
  <c r="G783" i="9"/>
  <c r="I782" i="9"/>
  <c r="G782" i="9"/>
  <c r="I781" i="9"/>
  <c r="G781" i="9"/>
  <c r="I775" i="9"/>
  <c r="G775" i="9"/>
  <c r="J775" i="9" s="1"/>
  <c r="I774" i="9"/>
  <c r="G774" i="9"/>
  <c r="I773" i="9"/>
  <c r="G773" i="9"/>
  <c r="I772" i="9"/>
  <c r="G772" i="9"/>
  <c r="I771" i="9"/>
  <c r="G771" i="9"/>
  <c r="I770" i="9"/>
  <c r="G770" i="9"/>
  <c r="I769" i="9"/>
  <c r="G769" i="9"/>
  <c r="I768" i="9"/>
  <c r="J768" i="9" s="1"/>
  <c r="G768" i="9"/>
  <c r="I767" i="9"/>
  <c r="G767" i="9"/>
  <c r="I766" i="9"/>
  <c r="G766" i="9"/>
  <c r="I765" i="9"/>
  <c r="G765" i="9"/>
  <c r="I764" i="9"/>
  <c r="G764" i="9"/>
  <c r="I763" i="9"/>
  <c r="G763" i="9"/>
  <c r="I762" i="9"/>
  <c r="G762" i="9"/>
  <c r="I761" i="9"/>
  <c r="G761" i="9"/>
  <c r="I760" i="9"/>
  <c r="G760" i="9"/>
  <c r="J760" i="9" s="1"/>
  <c r="I759" i="9"/>
  <c r="G759" i="9"/>
  <c r="I758" i="9"/>
  <c r="G758" i="9"/>
  <c r="I757" i="9"/>
  <c r="G757" i="9"/>
  <c r="I756" i="9"/>
  <c r="G756" i="9"/>
  <c r="I755" i="9"/>
  <c r="G755" i="9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I745" i="9"/>
  <c r="J745" i="9" s="1"/>
  <c r="I744" i="9"/>
  <c r="G744" i="9"/>
  <c r="I743" i="9"/>
  <c r="G743" i="9"/>
  <c r="I742" i="9"/>
  <c r="G742" i="9"/>
  <c r="I741" i="9"/>
  <c r="G741" i="9"/>
  <c r="I740" i="9"/>
  <c r="G740" i="9"/>
  <c r="I739" i="9"/>
  <c r="G739" i="9"/>
  <c r="I738" i="9"/>
  <c r="J738" i="9" s="1"/>
  <c r="I737" i="9"/>
  <c r="G737" i="9"/>
  <c r="I736" i="9"/>
  <c r="G736" i="9"/>
  <c r="I735" i="9"/>
  <c r="G735" i="9"/>
  <c r="I734" i="9"/>
  <c r="J734" i="9" s="1"/>
  <c r="I733" i="9"/>
  <c r="J733" i="9" s="1"/>
  <c r="I732" i="9"/>
  <c r="J732" i="9" s="1"/>
  <c r="I731" i="9"/>
  <c r="G731" i="9"/>
  <c r="I726" i="9"/>
  <c r="G726" i="9"/>
  <c r="I725" i="9"/>
  <c r="G725" i="9"/>
  <c r="I724" i="9"/>
  <c r="G724" i="9"/>
  <c r="I723" i="9"/>
  <c r="G723" i="9"/>
  <c r="I722" i="9"/>
  <c r="G722" i="9"/>
  <c r="I721" i="9"/>
  <c r="G721" i="9"/>
  <c r="J721" i="9" s="1"/>
  <c r="I720" i="9"/>
  <c r="G720" i="9"/>
  <c r="I719" i="9"/>
  <c r="G719" i="9"/>
  <c r="I718" i="9"/>
  <c r="G718" i="9"/>
  <c r="I717" i="9"/>
  <c r="G717" i="9"/>
  <c r="I716" i="9"/>
  <c r="G716" i="9"/>
  <c r="I715" i="9"/>
  <c r="G715" i="9"/>
  <c r="J715" i="9" s="1"/>
  <c r="I714" i="9"/>
  <c r="G714" i="9"/>
  <c r="J714" i="9" s="1"/>
  <c r="I713" i="9"/>
  <c r="G713" i="9"/>
  <c r="I712" i="9"/>
  <c r="G712" i="9"/>
  <c r="I711" i="9"/>
  <c r="G711" i="9"/>
  <c r="I710" i="9"/>
  <c r="G710" i="9"/>
  <c r="I704" i="9"/>
  <c r="G704" i="9"/>
  <c r="I703" i="9"/>
  <c r="G703" i="9"/>
  <c r="I701" i="9"/>
  <c r="G701" i="9"/>
  <c r="I700" i="9"/>
  <c r="G700" i="9"/>
  <c r="I699" i="9"/>
  <c r="G699" i="9"/>
  <c r="I698" i="9"/>
  <c r="G698" i="9"/>
  <c r="I697" i="9"/>
  <c r="G697" i="9"/>
  <c r="I695" i="9"/>
  <c r="G695" i="9"/>
  <c r="I694" i="9"/>
  <c r="G694" i="9"/>
  <c r="I693" i="9"/>
  <c r="G693" i="9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I689" i="9"/>
  <c r="F689" i="9"/>
  <c r="G689" i="9" s="1"/>
  <c r="I688" i="9"/>
  <c r="G688" i="9"/>
  <c r="I687" i="9"/>
  <c r="G687" i="9"/>
  <c r="I686" i="9"/>
  <c r="G686" i="9"/>
  <c r="I685" i="9"/>
  <c r="G685" i="9"/>
  <c r="I684" i="9"/>
  <c r="G684" i="9"/>
  <c r="I683" i="9"/>
  <c r="G683" i="9"/>
  <c r="I682" i="9"/>
  <c r="G682" i="9"/>
  <c r="I681" i="9"/>
  <c r="G681" i="9"/>
  <c r="I680" i="9"/>
  <c r="F680" i="9"/>
  <c r="G680" i="9" s="1"/>
  <c r="I679" i="9"/>
  <c r="F679" i="9"/>
  <c r="G679" i="9" s="1"/>
  <c r="J679" i="9" s="1"/>
  <c r="I678" i="9"/>
  <c r="F678" i="9"/>
  <c r="G678" i="9" s="1"/>
  <c r="I677" i="9"/>
  <c r="G677" i="9"/>
  <c r="I676" i="9"/>
  <c r="G676" i="9"/>
  <c r="I675" i="9"/>
  <c r="G675" i="9"/>
  <c r="I674" i="9"/>
  <c r="G674" i="9"/>
  <c r="I673" i="9"/>
  <c r="G673" i="9"/>
  <c r="I672" i="9"/>
  <c r="G672" i="9"/>
  <c r="I671" i="9"/>
  <c r="G671" i="9"/>
  <c r="J671" i="9" s="1"/>
  <c r="I670" i="9"/>
  <c r="G670" i="9"/>
  <c r="I669" i="9"/>
  <c r="G669" i="9"/>
  <c r="I668" i="9"/>
  <c r="F668" i="9"/>
  <c r="G668" i="9" s="1"/>
  <c r="I667" i="9"/>
  <c r="F667" i="9"/>
  <c r="G667" i="9" s="1"/>
  <c r="J667" i="9" s="1"/>
  <c r="I666" i="9"/>
  <c r="F666" i="9"/>
  <c r="G666" i="9" s="1"/>
  <c r="I665" i="9"/>
  <c r="G665" i="9"/>
  <c r="I664" i="9"/>
  <c r="G664" i="9"/>
  <c r="I663" i="9"/>
  <c r="J663" i="9" s="1"/>
  <c r="G663" i="9"/>
  <c r="I662" i="9"/>
  <c r="G662" i="9"/>
  <c r="I661" i="9"/>
  <c r="G661" i="9"/>
  <c r="I660" i="9"/>
  <c r="G660" i="9"/>
  <c r="I659" i="9"/>
  <c r="G659" i="9"/>
  <c r="I658" i="9"/>
  <c r="G658" i="9"/>
  <c r="I657" i="9"/>
  <c r="G657" i="9"/>
  <c r="I656" i="9"/>
  <c r="G656" i="9"/>
  <c r="I655" i="9"/>
  <c r="G655" i="9"/>
  <c r="I654" i="9"/>
  <c r="F654" i="9"/>
  <c r="G654" i="9" s="1"/>
  <c r="I653" i="9"/>
  <c r="F653" i="9"/>
  <c r="G653" i="9" s="1"/>
  <c r="I652" i="9"/>
  <c r="F652" i="9"/>
  <c r="G652" i="9" s="1"/>
  <c r="I651" i="9"/>
  <c r="G651" i="9"/>
  <c r="I650" i="9"/>
  <c r="G650" i="9"/>
  <c r="I649" i="9"/>
  <c r="G649" i="9"/>
  <c r="I648" i="9"/>
  <c r="G648" i="9"/>
  <c r="I647" i="9"/>
  <c r="G647" i="9"/>
  <c r="I646" i="9"/>
  <c r="G646" i="9"/>
  <c r="I645" i="9"/>
  <c r="G645" i="9"/>
  <c r="I644" i="9"/>
  <c r="J644" i="9" s="1"/>
  <c r="G644" i="9"/>
  <c r="I643" i="9"/>
  <c r="G643" i="9"/>
  <c r="I642" i="9"/>
  <c r="F642" i="9"/>
  <c r="G642" i="9" s="1"/>
  <c r="I641" i="9"/>
  <c r="F641" i="9"/>
  <c r="G641" i="9" s="1"/>
  <c r="I640" i="9"/>
  <c r="F640" i="9"/>
  <c r="G640" i="9" s="1"/>
  <c r="I639" i="9"/>
  <c r="F639" i="9"/>
  <c r="G639" i="9" s="1"/>
  <c r="I638" i="9"/>
  <c r="G638" i="9"/>
  <c r="I637" i="9"/>
  <c r="G637" i="9"/>
  <c r="I636" i="9"/>
  <c r="G636" i="9"/>
  <c r="I635" i="9"/>
  <c r="G635" i="9"/>
  <c r="I634" i="9"/>
  <c r="G634" i="9"/>
  <c r="I633" i="9"/>
  <c r="G633" i="9"/>
  <c r="I630" i="9"/>
  <c r="G630" i="9"/>
  <c r="J630" i="9" s="1"/>
  <c r="I629" i="9"/>
  <c r="G629" i="9"/>
  <c r="I628" i="9"/>
  <c r="G628" i="9"/>
  <c r="I627" i="9"/>
  <c r="G627" i="9"/>
  <c r="J627" i="9" s="1"/>
  <c r="I626" i="9"/>
  <c r="G626" i="9"/>
  <c r="I625" i="9"/>
  <c r="G625" i="9"/>
  <c r="I624" i="9"/>
  <c r="G624" i="9"/>
  <c r="I623" i="9"/>
  <c r="G623" i="9"/>
  <c r="I622" i="9"/>
  <c r="G622" i="9"/>
  <c r="J622" i="9" s="1"/>
  <c r="I621" i="9"/>
  <c r="G621" i="9"/>
  <c r="J621" i="9" s="1"/>
  <c r="I620" i="9"/>
  <c r="G620" i="9"/>
  <c r="I619" i="9"/>
  <c r="G619" i="9"/>
  <c r="I618" i="9"/>
  <c r="G618" i="9"/>
  <c r="I617" i="9"/>
  <c r="G617" i="9"/>
  <c r="I616" i="9"/>
  <c r="G616" i="9"/>
  <c r="I615" i="9"/>
  <c r="G615" i="9"/>
  <c r="I614" i="9"/>
  <c r="G614" i="9"/>
  <c r="I613" i="9"/>
  <c r="G613" i="9"/>
  <c r="I612" i="9"/>
  <c r="G612" i="9"/>
  <c r="J612" i="9" s="1"/>
  <c r="I611" i="9"/>
  <c r="G611" i="9"/>
  <c r="I609" i="9"/>
  <c r="G609" i="9"/>
  <c r="I608" i="9"/>
  <c r="G608" i="9"/>
  <c r="I607" i="9"/>
  <c r="G607" i="9"/>
  <c r="I606" i="9"/>
  <c r="G606" i="9"/>
  <c r="I605" i="9"/>
  <c r="G605" i="9"/>
  <c r="J605" i="9" s="1"/>
  <c r="I604" i="9"/>
  <c r="G604" i="9"/>
  <c r="J604" i="9" s="1"/>
  <c r="I603" i="9"/>
  <c r="G603" i="9"/>
  <c r="I602" i="9"/>
  <c r="G602" i="9"/>
  <c r="J602" i="9" s="1"/>
  <c r="I601" i="9"/>
  <c r="G601" i="9"/>
  <c r="I600" i="9"/>
  <c r="G600" i="9"/>
  <c r="I599" i="9"/>
  <c r="G599" i="9"/>
  <c r="J599" i="9" s="1"/>
  <c r="I598" i="9"/>
  <c r="G598" i="9"/>
  <c r="I597" i="9"/>
  <c r="G597" i="9"/>
  <c r="J597" i="9" s="1"/>
  <c r="I596" i="9"/>
  <c r="G596" i="9"/>
  <c r="I595" i="9"/>
  <c r="G595" i="9"/>
  <c r="I594" i="9"/>
  <c r="G594" i="9"/>
  <c r="I593" i="9"/>
  <c r="G593" i="9"/>
  <c r="I592" i="9"/>
  <c r="G592" i="9"/>
  <c r="I591" i="9"/>
  <c r="G591" i="9"/>
  <c r="I590" i="9"/>
  <c r="G590" i="9"/>
  <c r="I589" i="9"/>
  <c r="G589" i="9"/>
  <c r="I588" i="9"/>
  <c r="G588" i="9"/>
  <c r="I587" i="9"/>
  <c r="G587" i="9"/>
  <c r="I586" i="9"/>
  <c r="G586" i="9"/>
  <c r="I585" i="9"/>
  <c r="G585" i="9"/>
  <c r="I584" i="9"/>
  <c r="G584" i="9"/>
  <c r="J584" i="9" s="1"/>
  <c r="I583" i="9"/>
  <c r="G583" i="9"/>
  <c r="I582" i="9"/>
  <c r="G582" i="9"/>
  <c r="I581" i="9"/>
  <c r="G581" i="9"/>
  <c r="I580" i="9"/>
  <c r="G580" i="9"/>
  <c r="I579" i="9"/>
  <c r="G579" i="9"/>
  <c r="I578" i="9"/>
  <c r="G578" i="9"/>
  <c r="I577" i="9"/>
  <c r="G577" i="9"/>
  <c r="I576" i="9"/>
  <c r="G576" i="9"/>
  <c r="I575" i="9"/>
  <c r="G575" i="9"/>
  <c r="J575" i="9" s="1"/>
  <c r="I574" i="9"/>
  <c r="G574" i="9"/>
  <c r="I573" i="9"/>
  <c r="G573" i="9"/>
  <c r="I572" i="9"/>
  <c r="G572" i="9"/>
  <c r="I571" i="9"/>
  <c r="G571" i="9"/>
  <c r="I570" i="9"/>
  <c r="G570" i="9"/>
  <c r="I569" i="9"/>
  <c r="G569" i="9"/>
  <c r="I568" i="9"/>
  <c r="G568" i="9"/>
  <c r="J568" i="9" s="1"/>
  <c r="I567" i="9"/>
  <c r="G567" i="9"/>
  <c r="J567" i="9" s="1"/>
  <c r="I566" i="9"/>
  <c r="G566" i="9"/>
  <c r="I565" i="9"/>
  <c r="G565" i="9"/>
  <c r="I564" i="9"/>
  <c r="G564" i="9"/>
  <c r="I563" i="9"/>
  <c r="G563" i="9"/>
  <c r="I562" i="9"/>
  <c r="G562" i="9"/>
  <c r="I561" i="9"/>
  <c r="G561" i="9"/>
  <c r="I558" i="9"/>
  <c r="G558" i="9"/>
  <c r="I557" i="9"/>
  <c r="G557" i="9"/>
  <c r="I556" i="9"/>
  <c r="G556" i="9"/>
  <c r="I555" i="9"/>
  <c r="G555" i="9"/>
  <c r="I554" i="9"/>
  <c r="G554" i="9"/>
  <c r="I553" i="9"/>
  <c r="G553" i="9"/>
  <c r="I552" i="9"/>
  <c r="G552" i="9"/>
  <c r="K548" i="9"/>
  <c r="I546" i="9"/>
  <c r="G546" i="9"/>
  <c r="I545" i="9"/>
  <c r="G545" i="9"/>
  <c r="I544" i="9"/>
  <c r="G544" i="9"/>
  <c r="I543" i="9"/>
  <c r="G543" i="9"/>
  <c r="I542" i="9"/>
  <c r="G542" i="9"/>
  <c r="I541" i="9"/>
  <c r="G541" i="9"/>
  <c r="I540" i="9"/>
  <c r="G540" i="9"/>
  <c r="I539" i="9"/>
  <c r="G539" i="9"/>
  <c r="I538" i="9"/>
  <c r="G538" i="9"/>
  <c r="I537" i="9"/>
  <c r="G537" i="9"/>
  <c r="I536" i="9"/>
  <c r="G536" i="9"/>
  <c r="I535" i="9"/>
  <c r="G535" i="9"/>
  <c r="J535" i="9" s="1"/>
  <c r="I534" i="9"/>
  <c r="G534" i="9"/>
  <c r="I533" i="9"/>
  <c r="G533" i="9"/>
  <c r="I532" i="9"/>
  <c r="G532" i="9"/>
  <c r="I531" i="9"/>
  <c r="G531" i="9"/>
  <c r="I530" i="9"/>
  <c r="G530" i="9"/>
  <c r="I529" i="9"/>
  <c r="G529" i="9"/>
  <c r="J529" i="9" s="1"/>
  <c r="I528" i="9"/>
  <c r="G528" i="9"/>
  <c r="I527" i="9"/>
  <c r="G527" i="9"/>
  <c r="I526" i="9"/>
  <c r="G526" i="9"/>
  <c r="I525" i="9"/>
  <c r="G525" i="9"/>
  <c r="I524" i="9"/>
  <c r="G524" i="9"/>
  <c r="I522" i="9"/>
  <c r="G522" i="9"/>
  <c r="I521" i="9"/>
  <c r="G521" i="9"/>
  <c r="I519" i="9"/>
  <c r="G519" i="9"/>
  <c r="J519" i="9" s="1"/>
  <c r="I518" i="9"/>
  <c r="G518" i="9"/>
  <c r="I516" i="9"/>
  <c r="G516" i="9"/>
  <c r="I515" i="9"/>
  <c r="G515" i="9"/>
  <c r="J515" i="9" s="1"/>
  <c r="I514" i="9"/>
  <c r="G514" i="9"/>
  <c r="I513" i="9"/>
  <c r="G513" i="9"/>
  <c r="I512" i="9"/>
  <c r="G512" i="9"/>
  <c r="I511" i="9"/>
  <c r="G511" i="9"/>
  <c r="I510" i="9"/>
  <c r="G510" i="9"/>
  <c r="I508" i="9"/>
  <c r="G508" i="9"/>
  <c r="I507" i="9"/>
  <c r="G507" i="9"/>
  <c r="J507" i="9" s="1"/>
  <c r="I506" i="9"/>
  <c r="G506" i="9"/>
  <c r="I505" i="9"/>
  <c r="G505" i="9"/>
  <c r="J505" i="9" s="1"/>
  <c r="I504" i="9"/>
  <c r="G504" i="9"/>
  <c r="I503" i="9"/>
  <c r="G503" i="9"/>
  <c r="I502" i="9"/>
  <c r="G502" i="9"/>
  <c r="I501" i="9"/>
  <c r="G501" i="9"/>
  <c r="I500" i="9"/>
  <c r="G500" i="9"/>
  <c r="I499" i="9"/>
  <c r="G499" i="9"/>
  <c r="J499" i="9" s="1"/>
  <c r="I498" i="9"/>
  <c r="G498" i="9"/>
  <c r="I497" i="9"/>
  <c r="G497" i="9"/>
  <c r="I496" i="9"/>
  <c r="G496" i="9"/>
  <c r="J496" i="9" s="1"/>
  <c r="I495" i="9"/>
  <c r="G495" i="9"/>
  <c r="I494" i="9"/>
  <c r="G494" i="9"/>
  <c r="I493" i="9"/>
  <c r="G493" i="9"/>
  <c r="I492" i="9"/>
  <c r="G492" i="9"/>
  <c r="I491" i="9"/>
  <c r="G491" i="9"/>
  <c r="I490" i="9"/>
  <c r="G490" i="9"/>
  <c r="I489" i="9"/>
  <c r="G489" i="9"/>
  <c r="I488" i="9"/>
  <c r="G488" i="9"/>
  <c r="I487" i="9"/>
  <c r="G487" i="9"/>
  <c r="I486" i="9"/>
  <c r="G486" i="9"/>
  <c r="I485" i="9"/>
  <c r="G485" i="9"/>
  <c r="I484" i="9"/>
  <c r="G484" i="9"/>
  <c r="J484" i="9" s="1"/>
  <c r="I483" i="9"/>
  <c r="G483" i="9"/>
  <c r="I482" i="9"/>
  <c r="G482" i="9"/>
  <c r="I481" i="9"/>
  <c r="G481" i="9"/>
  <c r="I480" i="9"/>
  <c r="G480" i="9"/>
  <c r="I479" i="9"/>
  <c r="G479" i="9"/>
  <c r="J479" i="9" s="1"/>
  <c r="I478" i="9"/>
  <c r="G478" i="9"/>
  <c r="I476" i="9"/>
  <c r="G476" i="9"/>
  <c r="I475" i="9"/>
  <c r="G475" i="9"/>
  <c r="I474" i="9"/>
  <c r="G474" i="9"/>
  <c r="I473" i="9"/>
  <c r="G473" i="9"/>
  <c r="I472" i="9"/>
  <c r="G472" i="9"/>
  <c r="I471" i="9"/>
  <c r="G471" i="9"/>
  <c r="I470" i="9"/>
  <c r="G470" i="9"/>
  <c r="I469" i="9"/>
  <c r="G469" i="9"/>
  <c r="I468" i="9"/>
  <c r="G468" i="9"/>
  <c r="I467" i="9"/>
  <c r="G467" i="9"/>
  <c r="I466" i="9"/>
  <c r="G466" i="9"/>
  <c r="I465" i="9"/>
  <c r="G465" i="9"/>
  <c r="I464" i="9"/>
  <c r="G464" i="9"/>
  <c r="I463" i="9"/>
  <c r="G463" i="9"/>
  <c r="I462" i="9"/>
  <c r="G462" i="9"/>
  <c r="I461" i="9"/>
  <c r="G461" i="9"/>
  <c r="J461" i="9" s="1"/>
  <c r="I460" i="9"/>
  <c r="G460" i="9"/>
  <c r="J460" i="9" s="1"/>
  <c r="I459" i="9"/>
  <c r="G459" i="9"/>
  <c r="I458" i="9"/>
  <c r="G458" i="9"/>
  <c r="I456" i="9"/>
  <c r="G456" i="9"/>
  <c r="I455" i="9"/>
  <c r="G455" i="9"/>
  <c r="I454" i="9"/>
  <c r="G454" i="9"/>
  <c r="I453" i="9"/>
  <c r="G453" i="9"/>
  <c r="I452" i="9"/>
  <c r="G452" i="9"/>
  <c r="J452" i="9" s="1"/>
  <c r="I451" i="9"/>
  <c r="G451" i="9"/>
  <c r="I450" i="9"/>
  <c r="G450" i="9"/>
  <c r="I449" i="9"/>
  <c r="G449" i="9"/>
  <c r="I448" i="9"/>
  <c r="G448" i="9"/>
  <c r="I447" i="9"/>
  <c r="G447" i="9"/>
  <c r="I446" i="9"/>
  <c r="G446" i="9"/>
  <c r="I445" i="9"/>
  <c r="G445" i="9"/>
  <c r="I443" i="9"/>
  <c r="G443" i="9"/>
  <c r="I442" i="9"/>
  <c r="G442" i="9"/>
  <c r="I441" i="9"/>
  <c r="G441" i="9"/>
  <c r="J441" i="9" s="1"/>
  <c r="I440" i="9"/>
  <c r="G440" i="9"/>
  <c r="I439" i="9"/>
  <c r="G439" i="9"/>
  <c r="I438" i="9"/>
  <c r="G438" i="9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I430" i="9"/>
  <c r="G430" i="9"/>
  <c r="I429" i="9"/>
  <c r="G429" i="9"/>
  <c r="I428" i="9"/>
  <c r="G428" i="9"/>
  <c r="I427" i="9"/>
  <c r="G427" i="9"/>
  <c r="J427" i="9" s="1"/>
  <c r="I426" i="9"/>
  <c r="G426" i="9"/>
  <c r="I425" i="9"/>
  <c r="G425" i="9"/>
  <c r="I424" i="9"/>
  <c r="G424" i="9"/>
  <c r="I423" i="9"/>
  <c r="G423" i="9"/>
  <c r="I422" i="9"/>
  <c r="G422" i="9"/>
  <c r="I421" i="9"/>
  <c r="G421" i="9"/>
  <c r="I420" i="9"/>
  <c r="G420" i="9"/>
  <c r="I419" i="9"/>
  <c r="G419" i="9"/>
  <c r="I418" i="9"/>
  <c r="G418" i="9"/>
  <c r="I417" i="9"/>
  <c r="G417" i="9"/>
  <c r="I416" i="9"/>
  <c r="G416" i="9"/>
  <c r="I415" i="9"/>
  <c r="G415" i="9"/>
  <c r="I414" i="9"/>
  <c r="G414" i="9"/>
  <c r="I413" i="9"/>
  <c r="G413" i="9"/>
  <c r="I412" i="9"/>
  <c r="G412" i="9"/>
  <c r="I411" i="9"/>
  <c r="G411" i="9"/>
  <c r="I410" i="9"/>
  <c r="G410" i="9"/>
  <c r="J410" i="9" s="1"/>
  <c r="I409" i="9"/>
  <c r="G409" i="9"/>
  <c r="I407" i="9"/>
  <c r="G407" i="9"/>
  <c r="I406" i="9"/>
  <c r="G406" i="9"/>
  <c r="I405" i="9"/>
  <c r="G405" i="9"/>
  <c r="I404" i="9"/>
  <c r="G404" i="9"/>
  <c r="I403" i="9"/>
  <c r="G403" i="9"/>
  <c r="I402" i="9"/>
  <c r="G402" i="9"/>
  <c r="I401" i="9"/>
  <c r="G401" i="9"/>
  <c r="J401" i="9" s="1"/>
  <c r="I400" i="9"/>
  <c r="G400" i="9"/>
  <c r="I399" i="9"/>
  <c r="G399" i="9"/>
  <c r="I398" i="9"/>
  <c r="G398" i="9"/>
  <c r="I397" i="9"/>
  <c r="G397" i="9"/>
  <c r="I396" i="9"/>
  <c r="G396" i="9"/>
  <c r="I395" i="9"/>
  <c r="G395" i="9"/>
  <c r="I394" i="9"/>
  <c r="G394" i="9"/>
  <c r="I393" i="9"/>
  <c r="G393" i="9"/>
  <c r="I392" i="9"/>
  <c r="G392" i="9"/>
  <c r="I391" i="9"/>
  <c r="G391" i="9"/>
  <c r="I389" i="9"/>
  <c r="G389" i="9"/>
  <c r="I388" i="9"/>
  <c r="G388" i="9"/>
  <c r="I387" i="9"/>
  <c r="G387" i="9"/>
  <c r="I386" i="9"/>
  <c r="G386" i="9"/>
  <c r="I385" i="9"/>
  <c r="G385" i="9"/>
  <c r="I384" i="9"/>
  <c r="G384" i="9"/>
  <c r="J384" i="9" s="1"/>
  <c r="I383" i="9"/>
  <c r="G383" i="9"/>
  <c r="I382" i="9"/>
  <c r="G382" i="9"/>
  <c r="I381" i="9"/>
  <c r="G381" i="9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I374" i="9"/>
  <c r="G374" i="9"/>
  <c r="I373" i="9"/>
  <c r="G373" i="9"/>
  <c r="I372" i="9"/>
  <c r="G372" i="9"/>
  <c r="I370" i="9"/>
  <c r="G370" i="9"/>
  <c r="I369" i="9"/>
  <c r="G369" i="9"/>
  <c r="I368" i="9"/>
  <c r="J368" i="9" s="1"/>
  <c r="G368" i="9"/>
  <c r="I367" i="9"/>
  <c r="G367" i="9"/>
  <c r="I366" i="9"/>
  <c r="G366" i="9"/>
  <c r="I365" i="9"/>
  <c r="G365" i="9"/>
  <c r="I364" i="9"/>
  <c r="G364" i="9"/>
  <c r="I363" i="9"/>
  <c r="G363" i="9"/>
  <c r="I362" i="9"/>
  <c r="G362" i="9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I354" i="9"/>
  <c r="G354" i="9"/>
  <c r="I353" i="9"/>
  <c r="G353" i="9"/>
  <c r="I352" i="9"/>
  <c r="G352" i="9"/>
  <c r="I351" i="9"/>
  <c r="G351" i="9"/>
  <c r="J351" i="9" s="1"/>
  <c r="I350" i="9"/>
  <c r="G350" i="9"/>
  <c r="I349" i="9"/>
  <c r="G349" i="9"/>
  <c r="J349" i="9" s="1"/>
  <c r="I348" i="9"/>
  <c r="G348" i="9"/>
  <c r="I347" i="9"/>
  <c r="G347" i="9"/>
  <c r="I345" i="9"/>
  <c r="G345" i="9"/>
  <c r="J345" i="9" s="1"/>
  <c r="I344" i="9"/>
  <c r="G344" i="9"/>
  <c r="J344" i="9" s="1"/>
  <c r="I343" i="9"/>
  <c r="G343" i="9"/>
  <c r="I342" i="9"/>
  <c r="G342" i="9"/>
  <c r="I341" i="9"/>
  <c r="G341" i="9"/>
  <c r="I340" i="9"/>
  <c r="G340" i="9"/>
  <c r="I339" i="9"/>
  <c r="G339" i="9"/>
  <c r="I338" i="9"/>
  <c r="G338" i="9"/>
  <c r="I337" i="9"/>
  <c r="G337" i="9"/>
  <c r="I336" i="9"/>
  <c r="G336" i="9"/>
  <c r="J336" i="9" s="1"/>
  <c r="I335" i="9"/>
  <c r="G335" i="9"/>
  <c r="I334" i="9"/>
  <c r="G334" i="9"/>
  <c r="I333" i="9"/>
  <c r="G333" i="9"/>
  <c r="I332" i="9"/>
  <c r="G332" i="9"/>
  <c r="I331" i="9"/>
  <c r="G331" i="9"/>
  <c r="I330" i="9"/>
  <c r="G330" i="9"/>
  <c r="I329" i="9"/>
  <c r="G329" i="9"/>
  <c r="I328" i="9"/>
  <c r="G328" i="9"/>
  <c r="I327" i="9"/>
  <c r="G327" i="9"/>
  <c r="I326" i="9"/>
  <c r="G326" i="9"/>
  <c r="I325" i="9"/>
  <c r="G325" i="9"/>
  <c r="I324" i="9"/>
  <c r="G324" i="9"/>
  <c r="I323" i="9"/>
  <c r="G323" i="9"/>
  <c r="I321" i="9"/>
  <c r="G321" i="9"/>
  <c r="I320" i="9"/>
  <c r="G320" i="9"/>
  <c r="I319" i="9"/>
  <c r="G319" i="9"/>
  <c r="I318" i="9"/>
  <c r="G318" i="9"/>
  <c r="I317" i="9"/>
  <c r="G317" i="9"/>
  <c r="I316" i="9"/>
  <c r="G316" i="9"/>
  <c r="I315" i="9"/>
  <c r="G315" i="9"/>
  <c r="I314" i="9"/>
  <c r="G314" i="9"/>
  <c r="I313" i="9"/>
  <c r="G313" i="9"/>
  <c r="I312" i="9"/>
  <c r="G312" i="9"/>
  <c r="I311" i="9"/>
  <c r="G311" i="9"/>
  <c r="I310" i="9"/>
  <c r="G310" i="9"/>
  <c r="I309" i="9"/>
  <c r="G309" i="9"/>
  <c r="I308" i="9"/>
  <c r="G308" i="9"/>
  <c r="I307" i="9"/>
  <c r="G307" i="9"/>
  <c r="I306" i="9"/>
  <c r="G306" i="9"/>
  <c r="I305" i="9"/>
  <c r="G305" i="9"/>
  <c r="I304" i="9"/>
  <c r="G304" i="9"/>
  <c r="J304" i="9" s="1"/>
  <c r="I303" i="9"/>
  <c r="G303" i="9"/>
  <c r="I302" i="9"/>
  <c r="G302" i="9"/>
  <c r="I301" i="9"/>
  <c r="G301" i="9"/>
  <c r="J301" i="9" s="1"/>
  <c r="I300" i="9"/>
  <c r="G300" i="9"/>
  <c r="I299" i="9"/>
  <c r="G299" i="9"/>
  <c r="I295" i="9"/>
  <c r="G295" i="9"/>
  <c r="I294" i="9"/>
  <c r="G294" i="9"/>
  <c r="J294" i="9" s="1"/>
  <c r="I293" i="9"/>
  <c r="G293" i="9"/>
  <c r="J293" i="9" s="1"/>
  <c r="I292" i="9"/>
  <c r="G292" i="9"/>
  <c r="I290" i="9"/>
  <c r="G290" i="9"/>
  <c r="I289" i="9"/>
  <c r="G289" i="9"/>
  <c r="J289" i="9" s="1"/>
  <c r="I288" i="9"/>
  <c r="G288" i="9"/>
  <c r="I287" i="9"/>
  <c r="G287" i="9"/>
  <c r="I285" i="9"/>
  <c r="G285" i="9"/>
  <c r="J285" i="9" s="1"/>
  <c r="I284" i="9"/>
  <c r="G284" i="9"/>
  <c r="I283" i="9"/>
  <c r="G283" i="9"/>
  <c r="I282" i="9"/>
  <c r="G282" i="9"/>
  <c r="J282" i="9" s="1"/>
  <c r="I281" i="9"/>
  <c r="G281" i="9"/>
  <c r="I280" i="9"/>
  <c r="G280" i="9"/>
  <c r="I279" i="9"/>
  <c r="G279" i="9"/>
  <c r="I278" i="9"/>
  <c r="G278" i="9"/>
  <c r="I277" i="9"/>
  <c r="G277" i="9"/>
  <c r="I276" i="9"/>
  <c r="G276" i="9"/>
  <c r="I275" i="9"/>
  <c r="G275" i="9"/>
  <c r="I274" i="9"/>
  <c r="G274" i="9"/>
  <c r="J274" i="9" s="1"/>
  <c r="I273" i="9"/>
  <c r="G273" i="9"/>
  <c r="I272" i="9"/>
  <c r="G272" i="9"/>
  <c r="I271" i="9"/>
  <c r="G271" i="9"/>
  <c r="I270" i="9"/>
  <c r="G270" i="9"/>
  <c r="I269" i="9"/>
  <c r="G269" i="9"/>
  <c r="J269" i="9" s="1"/>
  <c r="I268" i="9"/>
  <c r="G268" i="9"/>
  <c r="I267" i="9"/>
  <c r="G267" i="9"/>
  <c r="I266" i="9"/>
  <c r="G266" i="9"/>
  <c r="J266" i="9" s="1"/>
  <c r="I265" i="9"/>
  <c r="G265" i="9"/>
  <c r="I264" i="9"/>
  <c r="G264" i="9"/>
  <c r="I263" i="9"/>
  <c r="G263" i="9"/>
  <c r="I262" i="9"/>
  <c r="G262" i="9"/>
  <c r="I261" i="9"/>
  <c r="G261" i="9"/>
  <c r="I260" i="9"/>
  <c r="G260" i="9"/>
  <c r="I259" i="9"/>
  <c r="G259" i="9"/>
  <c r="I258" i="9"/>
  <c r="G258" i="9"/>
  <c r="J258" i="9" s="1"/>
  <c r="I257" i="9"/>
  <c r="G257" i="9"/>
  <c r="J257" i="9" s="1"/>
  <c r="I256" i="9"/>
  <c r="G256" i="9"/>
  <c r="I255" i="9"/>
  <c r="G255" i="9"/>
  <c r="I254" i="9"/>
  <c r="G254" i="9"/>
  <c r="I253" i="9"/>
  <c r="G253" i="9"/>
  <c r="I252" i="9"/>
  <c r="G252" i="9"/>
  <c r="I244" i="9"/>
  <c r="G244" i="9"/>
  <c r="I243" i="9"/>
  <c r="G243" i="9"/>
  <c r="I242" i="9"/>
  <c r="G242" i="9"/>
  <c r="J242" i="9" s="1"/>
  <c r="I241" i="9"/>
  <c r="G241" i="9"/>
  <c r="I240" i="9"/>
  <c r="G240" i="9"/>
  <c r="I239" i="9"/>
  <c r="G239" i="9"/>
  <c r="I238" i="9"/>
  <c r="F238" i="9"/>
  <c r="G238" i="9" s="1"/>
  <c r="J238" i="9" s="1"/>
  <c r="I237" i="9"/>
  <c r="F237" i="9"/>
  <c r="G237" i="9" s="1"/>
  <c r="I236" i="9"/>
  <c r="F236" i="9"/>
  <c r="G236" i="9" s="1"/>
  <c r="I235" i="9"/>
  <c r="F235" i="9"/>
  <c r="G235" i="9" s="1"/>
  <c r="I232" i="9"/>
  <c r="G232" i="9"/>
  <c r="I231" i="9"/>
  <c r="G231" i="9"/>
  <c r="I230" i="9"/>
  <c r="G230" i="9"/>
  <c r="I226" i="9"/>
  <c r="G226" i="9"/>
  <c r="I225" i="9"/>
  <c r="G225" i="9"/>
  <c r="J225" i="9" s="1"/>
  <c r="I224" i="9"/>
  <c r="G224" i="9"/>
  <c r="I223" i="9"/>
  <c r="G223" i="9"/>
  <c r="I222" i="9"/>
  <c r="G222" i="9"/>
  <c r="I221" i="9"/>
  <c r="G221" i="9"/>
  <c r="I220" i="9"/>
  <c r="G220" i="9"/>
  <c r="I219" i="9"/>
  <c r="G219" i="9"/>
  <c r="J219" i="9" s="1"/>
  <c r="I218" i="9"/>
  <c r="G218" i="9"/>
  <c r="I217" i="9"/>
  <c r="G217" i="9"/>
  <c r="I216" i="9"/>
  <c r="G216" i="9"/>
  <c r="I215" i="9"/>
  <c r="G215" i="9"/>
  <c r="J215" i="9" s="1"/>
  <c r="I214" i="9"/>
  <c r="G214" i="9"/>
  <c r="I213" i="9"/>
  <c r="G213" i="9"/>
  <c r="I212" i="9"/>
  <c r="G212" i="9"/>
  <c r="I211" i="9"/>
  <c r="G211" i="9"/>
  <c r="I210" i="9"/>
  <c r="G210" i="9"/>
  <c r="I209" i="9"/>
  <c r="G209" i="9"/>
  <c r="I208" i="9"/>
  <c r="G208" i="9"/>
  <c r="I207" i="9"/>
  <c r="G207" i="9"/>
  <c r="I206" i="9"/>
  <c r="G206" i="9"/>
  <c r="I205" i="9"/>
  <c r="G205" i="9"/>
  <c r="I203" i="9"/>
  <c r="G203" i="9"/>
  <c r="I202" i="9"/>
  <c r="G202" i="9"/>
  <c r="I201" i="9"/>
  <c r="G201" i="9"/>
  <c r="J201" i="9" s="1"/>
  <c r="I200" i="9"/>
  <c r="G200" i="9"/>
  <c r="I199" i="9"/>
  <c r="G199" i="9"/>
  <c r="I198" i="9"/>
  <c r="G198" i="9"/>
  <c r="I197" i="9"/>
  <c r="G197" i="9"/>
  <c r="I196" i="9"/>
  <c r="J196" i="9" s="1"/>
  <c r="G196" i="9"/>
  <c r="I195" i="9"/>
  <c r="G195" i="9"/>
  <c r="I194" i="9"/>
  <c r="G194" i="9"/>
  <c r="I193" i="9"/>
  <c r="G193" i="9"/>
  <c r="I192" i="9"/>
  <c r="G192" i="9"/>
  <c r="I190" i="9"/>
  <c r="G190" i="9"/>
  <c r="I189" i="9"/>
  <c r="G189" i="9"/>
  <c r="I188" i="9"/>
  <c r="G188" i="9"/>
  <c r="I187" i="9"/>
  <c r="G187" i="9"/>
  <c r="I186" i="9"/>
  <c r="G186" i="9"/>
  <c r="I185" i="9"/>
  <c r="G185" i="9"/>
  <c r="I184" i="9"/>
  <c r="G184" i="9"/>
  <c r="I183" i="9"/>
  <c r="G183" i="9"/>
  <c r="I181" i="9"/>
  <c r="G181" i="9"/>
  <c r="I180" i="9"/>
  <c r="G180" i="9"/>
  <c r="J180" i="9" s="1"/>
  <c r="I179" i="9"/>
  <c r="G179" i="9"/>
  <c r="I178" i="9"/>
  <c r="G178" i="9"/>
  <c r="I177" i="9"/>
  <c r="G177" i="9"/>
  <c r="I176" i="9"/>
  <c r="G176" i="9"/>
  <c r="I175" i="9"/>
  <c r="G175" i="9"/>
  <c r="I173" i="9"/>
  <c r="G173" i="9"/>
  <c r="I172" i="9"/>
  <c r="G172" i="9"/>
  <c r="I171" i="9"/>
  <c r="G171" i="9"/>
  <c r="I170" i="9"/>
  <c r="G170" i="9"/>
  <c r="I169" i="9"/>
  <c r="G169" i="9"/>
  <c r="I168" i="9"/>
  <c r="G168" i="9"/>
  <c r="I167" i="9"/>
  <c r="G167" i="9"/>
  <c r="I166" i="9"/>
  <c r="G166" i="9"/>
  <c r="J166" i="9" s="1"/>
  <c r="I165" i="9"/>
  <c r="G165" i="9"/>
  <c r="I164" i="9"/>
  <c r="G164" i="9"/>
  <c r="I163" i="9"/>
  <c r="G163" i="9"/>
  <c r="I162" i="9"/>
  <c r="G162" i="9"/>
  <c r="I161" i="9"/>
  <c r="G161" i="9"/>
  <c r="I160" i="9"/>
  <c r="G160" i="9"/>
  <c r="I159" i="9"/>
  <c r="G159" i="9"/>
  <c r="J159" i="9" s="1"/>
  <c r="I157" i="9"/>
  <c r="G157" i="9"/>
  <c r="I156" i="9"/>
  <c r="G156" i="9"/>
  <c r="I155" i="9"/>
  <c r="G155" i="9"/>
  <c r="I154" i="9"/>
  <c r="G154" i="9"/>
  <c r="I153" i="9"/>
  <c r="G153" i="9"/>
  <c r="I152" i="9"/>
  <c r="G152" i="9"/>
  <c r="I151" i="9"/>
  <c r="G151" i="9"/>
  <c r="J151" i="9" s="1"/>
  <c r="I150" i="9"/>
  <c r="G150" i="9"/>
  <c r="I149" i="9"/>
  <c r="G149" i="9"/>
  <c r="I148" i="9"/>
  <c r="G148" i="9"/>
  <c r="I147" i="9"/>
  <c r="G147" i="9"/>
  <c r="I146" i="9"/>
  <c r="G146" i="9"/>
  <c r="I145" i="9"/>
  <c r="G145" i="9"/>
  <c r="I144" i="9"/>
  <c r="G144" i="9"/>
  <c r="I143" i="9"/>
  <c r="G143" i="9"/>
  <c r="I142" i="9"/>
  <c r="G142" i="9"/>
  <c r="I141" i="9"/>
  <c r="G141" i="9"/>
  <c r="J141" i="9" s="1"/>
  <c r="I139" i="9"/>
  <c r="G139" i="9"/>
  <c r="I138" i="9"/>
  <c r="G138" i="9"/>
  <c r="I137" i="9"/>
  <c r="G137" i="9"/>
  <c r="I136" i="9"/>
  <c r="G136" i="9"/>
  <c r="I135" i="9"/>
  <c r="G135" i="9"/>
  <c r="I134" i="9"/>
  <c r="G134" i="9"/>
  <c r="I133" i="9"/>
  <c r="G133" i="9"/>
  <c r="J133" i="9" s="1"/>
  <c r="I132" i="9"/>
  <c r="G132" i="9"/>
  <c r="I131" i="9"/>
  <c r="G131" i="9"/>
  <c r="I130" i="9"/>
  <c r="G130" i="9"/>
  <c r="I129" i="9"/>
  <c r="G129" i="9"/>
  <c r="I128" i="9"/>
  <c r="G128" i="9"/>
  <c r="I127" i="9"/>
  <c r="G127" i="9"/>
  <c r="I125" i="9"/>
  <c r="G125" i="9"/>
  <c r="J125" i="9" s="1"/>
  <c r="I124" i="9"/>
  <c r="G124" i="9"/>
  <c r="I123" i="9"/>
  <c r="G123" i="9"/>
  <c r="I122" i="9"/>
  <c r="G122" i="9"/>
  <c r="I121" i="9"/>
  <c r="G121" i="9"/>
  <c r="I120" i="9"/>
  <c r="J120" i="9" s="1"/>
  <c r="G120" i="9"/>
  <c r="I119" i="9"/>
  <c r="G119" i="9"/>
  <c r="I118" i="9"/>
  <c r="G118" i="9"/>
  <c r="I117" i="9"/>
  <c r="G117" i="9"/>
  <c r="I116" i="9"/>
  <c r="G116" i="9"/>
  <c r="I115" i="9"/>
  <c r="G115" i="9"/>
  <c r="I114" i="9"/>
  <c r="G114" i="9"/>
  <c r="I113" i="9"/>
  <c r="G113" i="9"/>
  <c r="I112" i="9"/>
  <c r="G112" i="9"/>
  <c r="I111" i="9"/>
  <c r="G111" i="9"/>
  <c r="I109" i="9"/>
  <c r="G109" i="9"/>
  <c r="I108" i="9"/>
  <c r="G108" i="9"/>
  <c r="I107" i="9"/>
  <c r="G107" i="9"/>
  <c r="I106" i="9"/>
  <c r="G106" i="9"/>
  <c r="I105" i="9"/>
  <c r="G105" i="9"/>
  <c r="I104" i="9"/>
  <c r="G104" i="9"/>
  <c r="I103" i="9"/>
  <c r="G103" i="9"/>
  <c r="I102" i="9"/>
  <c r="G102" i="9"/>
  <c r="I101" i="9"/>
  <c r="G101" i="9"/>
  <c r="I100" i="9"/>
  <c r="G100" i="9"/>
  <c r="I99" i="9"/>
  <c r="G99" i="9"/>
  <c r="I98" i="9"/>
  <c r="G98" i="9"/>
  <c r="I97" i="9"/>
  <c r="G97" i="9"/>
  <c r="I96" i="9"/>
  <c r="G96" i="9"/>
  <c r="I95" i="9"/>
  <c r="G95" i="9"/>
  <c r="I94" i="9"/>
  <c r="G94" i="9"/>
  <c r="I93" i="9"/>
  <c r="G93" i="9"/>
  <c r="I92" i="9"/>
  <c r="G92" i="9"/>
  <c r="I91" i="9"/>
  <c r="G91" i="9"/>
  <c r="I90" i="9"/>
  <c r="G90" i="9"/>
  <c r="I89" i="9"/>
  <c r="G89" i="9"/>
  <c r="I88" i="9"/>
  <c r="G88" i="9"/>
  <c r="I87" i="9"/>
  <c r="F87" i="9"/>
  <c r="G87" i="9" s="1"/>
  <c r="I86" i="9"/>
  <c r="G86" i="9"/>
  <c r="I85" i="9"/>
  <c r="G85" i="9"/>
  <c r="I80" i="9"/>
  <c r="G80" i="9"/>
  <c r="I79" i="9"/>
  <c r="G79" i="9"/>
  <c r="I78" i="9"/>
  <c r="G78" i="9"/>
  <c r="J78" i="9" s="1"/>
  <c r="I77" i="9"/>
  <c r="G77" i="9"/>
  <c r="I76" i="9"/>
  <c r="G76" i="9"/>
  <c r="I75" i="9"/>
  <c r="G75" i="9"/>
  <c r="J75" i="9" s="1"/>
  <c r="I74" i="9"/>
  <c r="G74" i="9"/>
  <c r="I71" i="9"/>
  <c r="G71" i="9"/>
  <c r="I70" i="9"/>
  <c r="G70" i="9"/>
  <c r="J70" i="9" s="1"/>
  <c r="I69" i="9"/>
  <c r="G69" i="9"/>
  <c r="I68" i="9"/>
  <c r="J68" i="9" s="1"/>
  <c r="G68" i="9"/>
  <c r="I67" i="9"/>
  <c r="G67" i="9"/>
  <c r="I66" i="9"/>
  <c r="G66" i="9"/>
  <c r="I65" i="9"/>
  <c r="G65" i="9"/>
  <c r="I64" i="9"/>
  <c r="G64" i="9"/>
  <c r="J64" i="9" s="1"/>
  <c r="I63" i="9"/>
  <c r="G63" i="9"/>
  <c r="I62" i="9"/>
  <c r="G62" i="9"/>
  <c r="I61" i="9"/>
  <c r="G61" i="9"/>
  <c r="I60" i="9"/>
  <c r="G60" i="9"/>
  <c r="I59" i="9"/>
  <c r="G59" i="9"/>
  <c r="I58" i="9"/>
  <c r="G58" i="9"/>
  <c r="I57" i="9"/>
  <c r="G57" i="9"/>
  <c r="I56" i="9"/>
  <c r="G56" i="9"/>
  <c r="I55" i="9"/>
  <c r="G55" i="9"/>
  <c r="I54" i="9"/>
  <c r="G54" i="9"/>
  <c r="I53" i="9"/>
  <c r="G53" i="9"/>
  <c r="I52" i="9"/>
  <c r="G52" i="9"/>
  <c r="J52" i="9" s="1"/>
  <c r="I51" i="9"/>
  <c r="G51" i="9"/>
  <c r="I50" i="9"/>
  <c r="G50" i="9"/>
  <c r="I49" i="9"/>
  <c r="G49" i="9"/>
  <c r="I48" i="9"/>
  <c r="G48" i="9"/>
  <c r="I47" i="9"/>
  <c r="G47" i="9"/>
  <c r="I46" i="9"/>
  <c r="G46" i="9"/>
  <c r="I45" i="9"/>
  <c r="G45" i="9"/>
  <c r="I44" i="9"/>
  <c r="G44" i="9"/>
  <c r="I43" i="9"/>
  <c r="G43" i="9"/>
  <c r="I42" i="9"/>
  <c r="G42" i="9"/>
  <c r="I41" i="9"/>
  <c r="G41" i="9"/>
  <c r="I40" i="9"/>
  <c r="G40" i="9"/>
  <c r="I39" i="9"/>
  <c r="G39" i="9"/>
  <c r="I38" i="9"/>
  <c r="G38" i="9"/>
  <c r="I37" i="9"/>
  <c r="G37" i="9"/>
  <c r="J37" i="9" s="1"/>
  <c r="I36" i="9"/>
  <c r="G36" i="9"/>
  <c r="I35" i="9"/>
  <c r="G35" i="9"/>
  <c r="I34" i="9"/>
  <c r="G34" i="9"/>
  <c r="I33" i="9"/>
  <c r="G33" i="9"/>
  <c r="I32" i="9"/>
  <c r="G32" i="9"/>
  <c r="I31" i="9"/>
  <c r="G31" i="9"/>
  <c r="I30" i="9"/>
  <c r="G30" i="9"/>
  <c r="I29" i="9"/>
  <c r="G29" i="9"/>
  <c r="J29" i="9" s="1"/>
  <c r="I28" i="9"/>
  <c r="G28" i="9"/>
  <c r="I802" i="8"/>
  <c r="G802" i="8"/>
  <c r="I801" i="8"/>
  <c r="G801" i="8"/>
  <c r="I799" i="8"/>
  <c r="G799" i="8"/>
  <c r="I798" i="8"/>
  <c r="G798" i="8"/>
  <c r="I797" i="8"/>
  <c r="G797" i="8"/>
  <c r="I796" i="8"/>
  <c r="G796" i="8"/>
  <c r="J796" i="8" s="1"/>
  <c r="I795" i="8"/>
  <c r="G795" i="8"/>
  <c r="I794" i="8"/>
  <c r="G794" i="8"/>
  <c r="I793" i="8"/>
  <c r="G793" i="8"/>
  <c r="I792" i="8"/>
  <c r="G792" i="8"/>
  <c r="I791" i="8"/>
  <c r="G791" i="8"/>
  <c r="I790" i="8"/>
  <c r="G790" i="8"/>
  <c r="I789" i="8"/>
  <c r="G789" i="8"/>
  <c r="I788" i="8"/>
  <c r="G788" i="8"/>
  <c r="I787" i="8"/>
  <c r="G787" i="8"/>
  <c r="I786" i="8"/>
  <c r="G786" i="8"/>
  <c r="J786" i="8" s="1"/>
  <c r="I785" i="8"/>
  <c r="G785" i="8"/>
  <c r="I784" i="8"/>
  <c r="G784" i="8"/>
  <c r="I783" i="8"/>
  <c r="G783" i="8"/>
  <c r="I782" i="8"/>
  <c r="G782" i="8"/>
  <c r="I781" i="8"/>
  <c r="G781" i="8"/>
  <c r="I775" i="8"/>
  <c r="G775" i="8"/>
  <c r="J775" i="8" s="1"/>
  <c r="I774" i="8"/>
  <c r="G774" i="8"/>
  <c r="I773" i="8"/>
  <c r="G773" i="8"/>
  <c r="I772" i="8"/>
  <c r="G772" i="8"/>
  <c r="I771" i="8"/>
  <c r="G771" i="8"/>
  <c r="I770" i="8"/>
  <c r="G770" i="8"/>
  <c r="I769" i="8"/>
  <c r="G769" i="8"/>
  <c r="J769" i="8" s="1"/>
  <c r="I768" i="8"/>
  <c r="G768" i="8"/>
  <c r="I767" i="8"/>
  <c r="G767" i="8"/>
  <c r="J767" i="8" s="1"/>
  <c r="I766" i="8"/>
  <c r="G766" i="8"/>
  <c r="I765" i="8"/>
  <c r="G765" i="8"/>
  <c r="I764" i="8"/>
  <c r="G764" i="8"/>
  <c r="I763" i="8"/>
  <c r="G763" i="8"/>
  <c r="I762" i="8"/>
  <c r="G762" i="8"/>
  <c r="I761" i="8"/>
  <c r="G761" i="8"/>
  <c r="J761" i="8" s="1"/>
  <c r="I760" i="8"/>
  <c r="G760" i="8"/>
  <c r="I759" i="8"/>
  <c r="G759" i="8"/>
  <c r="I758" i="8"/>
  <c r="G758" i="8"/>
  <c r="J758" i="8" s="1"/>
  <c r="I757" i="8"/>
  <c r="G757" i="8"/>
  <c r="J757" i="8" s="1"/>
  <c r="I756" i="8"/>
  <c r="G756" i="8"/>
  <c r="I755" i="8"/>
  <c r="G755" i="8"/>
  <c r="I754" i="8"/>
  <c r="J754" i="8" s="1"/>
  <c r="I753" i="8"/>
  <c r="J753" i="8" s="1"/>
  <c r="I752" i="8"/>
  <c r="J752" i="8" s="1"/>
  <c r="I751" i="8"/>
  <c r="J751" i="8" s="1"/>
  <c r="I750" i="8"/>
  <c r="J750" i="8" s="1"/>
  <c r="I749" i="8"/>
  <c r="J749" i="8" s="1"/>
  <c r="I748" i="8"/>
  <c r="J748" i="8" s="1"/>
  <c r="I747" i="8"/>
  <c r="J747" i="8" s="1"/>
  <c r="I746" i="8"/>
  <c r="J746" i="8" s="1"/>
  <c r="I745" i="8"/>
  <c r="J745" i="8" s="1"/>
  <c r="I744" i="8"/>
  <c r="G744" i="8"/>
  <c r="I743" i="8"/>
  <c r="G743" i="8"/>
  <c r="I742" i="8"/>
  <c r="G742" i="8"/>
  <c r="I741" i="8"/>
  <c r="G741" i="8"/>
  <c r="I740" i="8"/>
  <c r="G740" i="8"/>
  <c r="J740" i="8" s="1"/>
  <c r="I739" i="8"/>
  <c r="G739" i="8"/>
  <c r="J739" i="8" s="1"/>
  <c r="I738" i="8"/>
  <c r="J738" i="8" s="1"/>
  <c r="I737" i="8"/>
  <c r="G737" i="8"/>
  <c r="I736" i="8"/>
  <c r="G736" i="8"/>
  <c r="I735" i="8"/>
  <c r="G735" i="8"/>
  <c r="I734" i="8"/>
  <c r="J734" i="8" s="1"/>
  <c r="I733" i="8"/>
  <c r="J733" i="8" s="1"/>
  <c r="I732" i="8"/>
  <c r="J732" i="8" s="1"/>
  <c r="I731" i="8"/>
  <c r="G731" i="8"/>
  <c r="I726" i="8"/>
  <c r="G726" i="8"/>
  <c r="I725" i="8"/>
  <c r="G725" i="8"/>
  <c r="I724" i="8"/>
  <c r="G724" i="8"/>
  <c r="I723" i="8"/>
  <c r="G723" i="8"/>
  <c r="I722" i="8"/>
  <c r="G722" i="8"/>
  <c r="I721" i="8"/>
  <c r="G721" i="8"/>
  <c r="I720" i="8"/>
  <c r="G720" i="8"/>
  <c r="I719" i="8"/>
  <c r="G719" i="8"/>
  <c r="I718" i="8"/>
  <c r="G718" i="8"/>
  <c r="I717" i="8"/>
  <c r="G717" i="8"/>
  <c r="J717" i="8" s="1"/>
  <c r="I716" i="8"/>
  <c r="G716" i="8"/>
  <c r="I715" i="8"/>
  <c r="G715" i="8"/>
  <c r="I714" i="8"/>
  <c r="G714" i="8"/>
  <c r="I713" i="8"/>
  <c r="G713" i="8"/>
  <c r="I712" i="8"/>
  <c r="G712" i="8"/>
  <c r="I711" i="8"/>
  <c r="G711" i="8"/>
  <c r="I710" i="8"/>
  <c r="G710" i="8"/>
  <c r="J710" i="8" s="1"/>
  <c r="I704" i="8"/>
  <c r="G704" i="8"/>
  <c r="J704" i="8" s="1"/>
  <c r="I703" i="8"/>
  <c r="G703" i="8"/>
  <c r="I701" i="8"/>
  <c r="G701" i="8"/>
  <c r="I700" i="8"/>
  <c r="G700" i="8"/>
  <c r="I699" i="8"/>
  <c r="G699" i="8"/>
  <c r="I698" i="8"/>
  <c r="G698" i="8"/>
  <c r="I697" i="8"/>
  <c r="G697" i="8"/>
  <c r="I695" i="8"/>
  <c r="G695" i="8"/>
  <c r="I694" i="8"/>
  <c r="G694" i="8"/>
  <c r="I693" i="8"/>
  <c r="G693" i="8"/>
  <c r="I692" i="8"/>
  <c r="F692" i="8"/>
  <c r="G692" i="8" s="1"/>
  <c r="I691" i="8"/>
  <c r="F691" i="8"/>
  <c r="G691" i="8" s="1"/>
  <c r="I690" i="8"/>
  <c r="F690" i="8"/>
  <c r="G690" i="8" s="1"/>
  <c r="I689" i="8"/>
  <c r="F689" i="8"/>
  <c r="G689" i="8" s="1"/>
  <c r="I688" i="8"/>
  <c r="G688" i="8"/>
  <c r="I687" i="8"/>
  <c r="G687" i="8"/>
  <c r="I686" i="8"/>
  <c r="G686" i="8"/>
  <c r="J686" i="8" s="1"/>
  <c r="I685" i="8"/>
  <c r="G685" i="8"/>
  <c r="I684" i="8"/>
  <c r="G684" i="8"/>
  <c r="I683" i="8"/>
  <c r="G683" i="8"/>
  <c r="I682" i="8"/>
  <c r="G682" i="8"/>
  <c r="I681" i="8"/>
  <c r="G681" i="8"/>
  <c r="I680" i="8"/>
  <c r="F680" i="8"/>
  <c r="G680" i="8" s="1"/>
  <c r="I679" i="8"/>
  <c r="F679" i="8"/>
  <c r="G679" i="8" s="1"/>
  <c r="I678" i="8"/>
  <c r="F678" i="8"/>
  <c r="G678" i="8" s="1"/>
  <c r="J678" i="8" s="1"/>
  <c r="I677" i="8"/>
  <c r="G677" i="8"/>
  <c r="I676" i="8"/>
  <c r="G676" i="8"/>
  <c r="I675" i="8"/>
  <c r="G675" i="8"/>
  <c r="I674" i="8"/>
  <c r="G674" i="8"/>
  <c r="I673" i="8"/>
  <c r="G673" i="8"/>
  <c r="I672" i="8"/>
  <c r="G672" i="8"/>
  <c r="I671" i="8"/>
  <c r="G671" i="8"/>
  <c r="I670" i="8"/>
  <c r="G670" i="8"/>
  <c r="I669" i="8"/>
  <c r="G669" i="8"/>
  <c r="I668" i="8"/>
  <c r="F668" i="8"/>
  <c r="G668" i="8" s="1"/>
  <c r="J668" i="8" s="1"/>
  <c r="I667" i="8"/>
  <c r="F667" i="8"/>
  <c r="G667" i="8" s="1"/>
  <c r="I666" i="8"/>
  <c r="F666" i="8"/>
  <c r="G666" i="8" s="1"/>
  <c r="I665" i="8"/>
  <c r="G665" i="8"/>
  <c r="I664" i="8"/>
  <c r="G664" i="8"/>
  <c r="I663" i="8"/>
  <c r="G663" i="8"/>
  <c r="I662" i="8"/>
  <c r="G662" i="8"/>
  <c r="J662" i="8" s="1"/>
  <c r="I661" i="8"/>
  <c r="G661" i="8"/>
  <c r="J661" i="8" s="1"/>
  <c r="I660" i="8"/>
  <c r="G660" i="8"/>
  <c r="I659" i="8"/>
  <c r="G659" i="8"/>
  <c r="I658" i="8"/>
  <c r="G658" i="8"/>
  <c r="I657" i="8"/>
  <c r="G657" i="8"/>
  <c r="I656" i="8"/>
  <c r="G656" i="8"/>
  <c r="I655" i="8"/>
  <c r="G655" i="8"/>
  <c r="I654" i="8"/>
  <c r="F654" i="8"/>
  <c r="G654" i="8" s="1"/>
  <c r="I653" i="8"/>
  <c r="F653" i="8"/>
  <c r="G653" i="8" s="1"/>
  <c r="J653" i="8" s="1"/>
  <c r="I652" i="8"/>
  <c r="F652" i="8"/>
  <c r="G652" i="8" s="1"/>
  <c r="I651" i="8"/>
  <c r="G651" i="8"/>
  <c r="I650" i="8"/>
  <c r="G650" i="8"/>
  <c r="I649" i="8"/>
  <c r="G649" i="8"/>
  <c r="I648" i="8"/>
  <c r="G648" i="8"/>
  <c r="I647" i="8"/>
  <c r="G647" i="8"/>
  <c r="I646" i="8"/>
  <c r="G646" i="8"/>
  <c r="I645" i="8"/>
  <c r="G645" i="8"/>
  <c r="I644" i="8"/>
  <c r="G644" i="8"/>
  <c r="J644" i="8" s="1"/>
  <c r="I643" i="8"/>
  <c r="G643" i="8"/>
  <c r="I642" i="8"/>
  <c r="F642" i="8"/>
  <c r="G642" i="8" s="1"/>
  <c r="I641" i="8"/>
  <c r="F641" i="8"/>
  <c r="G641" i="8" s="1"/>
  <c r="J641" i="8" s="1"/>
  <c r="I640" i="8"/>
  <c r="F640" i="8"/>
  <c r="G640" i="8" s="1"/>
  <c r="I639" i="8"/>
  <c r="F639" i="8"/>
  <c r="G639" i="8" s="1"/>
  <c r="I638" i="8"/>
  <c r="G638" i="8"/>
  <c r="I637" i="8"/>
  <c r="G637" i="8"/>
  <c r="I636" i="8"/>
  <c r="G636" i="8"/>
  <c r="J636" i="8" s="1"/>
  <c r="I635" i="8"/>
  <c r="G635" i="8"/>
  <c r="I634" i="8"/>
  <c r="G634" i="8"/>
  <c r="I633" i="8"/>
  <c r="G633" i="8"/>
  <c r="I630" i="8"/>
  <c r="G630" i="8"/>
  <c r="I629" i="8"/>
  <c r="G629" i="8"/>
  <c r="I628" i="8"/>
  <c r="G628" i="8"/>
  <c r="J628" i="8" s="1"/>
  <c r="I627" i="8"/>
  <c r="G627" i="8"/>
  <c r="I626" i="8"/>
  <c r="G626" i="8"/>
  <c r="I625" i="8"/>
  <c r="G625" i="8"/>
  <c r="I624" i="8"/>
  <c r="G624" i="8"/>
  <c r="I623" i="8"/>
  <c r="G623" i="8"/>
  <c r="J623" i="8" s="1"/>
  <c r="I622" i="8"/>
  <c r="G622" i="8"/>
  <c r="I621" i="8"/>
  <c r="G621" i="8"/>
  <c r="J621" i="8" s="1"/>
  <c r="I620" i="8"/>
  <c r="G620" i="8"/>
  <c r="J620" i="8" s="1"/>
  <c r="I619" i="8"/>
  <c r="G619" i="8"/>
  <c r="I618" i="8"/>
  <c r="G618" i="8"/>
  <c r="I617" i="8"/>
  <c r="G617" i="8"/>
  <c r="J617" i="8" s="1"/>
  <c r="I616" i="8"/>
  <c r="G616" i="8"/>
  <c r="I615" i="8"/>
  <c r="G615" i="8"/>
  <c r="J615" i="8" s="1"/>
  <c r="I614" i="8"/>
  <c r="G614" i="8"/>
  <c r="I613" i="8"/>
  <c r="G613" i="8"/>
  <c r="I612" i="8"/>
  <c r="G612" i="8"/>
  <c r="I611" i="8"/>
  <c r="G611" i="8"/>
  <c r="I609" i="8"/>
  <c r="G609" i="8"/>
  <c r="I608" i="8"/>
  <c r="G608" i="8"/>
  <c r="I607" i="8"/>
  <c r="G607" i="8"/>
  <c r="J607" i="8" s="1"/>
  <c r="I606" i="8"/>
  <c r="G606" i="8"/>
  <c r="I605" i="8"/>
  <c r="G605" i="8"/>
  <c r="I604" i="8"/>
  <c r="J604" i="8" s="1"/>
  <c r="G604" i="8"/>
  <c r="I603" i="8"/>
  <c r="G603" i="8"/>
  <c r="I602" i="8"/>
  <c r="G602" i="8"/>
  <c r="I601" i="8"/>
  <c r="G601" i="8"/>
  <c r="I600" i="8"/>
  <c r="G600" i="8"/>
  <c r="I599" i="8"/>
  <c r="G599" i="8"/>
  <c r="I598" i="8"/>
  <c r="G598" i="8"/>
  <c r="I597" i="8"/>
  <c r="G597" i="8"/>
  <c r="I596" i="8"/>
  <c r="G596" i="8"/>
  <c r="I595" i="8"/>
  <c r="G595" i="8"/>
  <c r="I594" i="8"/>
  <c r="G594" i="8"/>
  <c r="I593" i="8"/>
  <c r="G593" i="8"/>
  <c r="I592" i="8"/>
  <c r="G592" i="8"/>
  <c r="I591" i="8"/>
  <c r="G591" i="8"/>
  <c r="I590" i="8"/>
  <c r="G590" i="8"/>
  <c r="I589" i="8"/>
  <c r="G589" i="8"/>
  <c r="I588" i="8"/>
  <c r="G588" i="8"/>
  <c r="I587" i="8"/>
  <c r="G587" i="8"/>
  <c r="I586" i="8"/>
  <c r="G586" i="8"/>
  <c r="I585" i="8"/>
  <c r="G585" i="8"/>
  <c r="I584" i="8"/>
  <c r="G584" i="8"/>
  <c r="I583" i="8"/>
  <c r="G583" i="8"/>
  <c r="I582" i="8"/>
  <c r="G582" i="8"/>
  <c r="I581" i="8"/>
  <c r="G581" i="8"/>
  <c r="I580" i="8"/>
  <c r="G580" i="8"/>
  <c r="I579" i="8"/>
  <c r="G579" i="8"/>
  <c r="I578" i="8"/>
  <c r="G578" i="8"/>
  <c r="I577" i="8"/>
  <c r="G577" i="8"/>
  <c r="I576" i="8"/>
  <c r="G576" i="8"/>
  <c r="I575" i="8"/>
  <c r="G575" i="8"/>
  <c r="I574" i="8"/>
  <c r="G574" i="8"/>
  <c r="I573" i="8"/>
  <c r="G573" i="8"/>
  <c r="I572" i="8"/>
  <c r="G572" i="8"/>
  <c r="I571" i="8"/>
  <c r="G571" i="8"/>
  <c r="I570" i="8"/>
  <c r="G570" i="8"/>
  <c r="I569" i="8"/>
  <c r="G569" i="8"/>
  <c r="J569" i="8" s="1"/>
  <c r="I568" i="8"/>
  <c r="G568" i="8"/>
  <c r="I567" i="8"/>
  <c r="G567" i="8"/>
  <c r="I566" i="8"/>
  <c r="G566" i="8"/>
  <c r="I565" i="8"/>
  <c r="G565" i="8"/>
  <c r="I564" i="8"/>
  <c r="G564" i="8"/>
  <c r="I563" i="8"/>
  <c r="G563" i="8"/>
  <c r="I562" i="8"/>
  <c r="G562" i="8"/>
  <c r="I561" i="8"/>
  <c r="G561" i="8"/>
  <c r="J561" i="8" s="1"/>
  <c r="I558" i="8"/>
  <c r="G558" i="8"/>
  <c r="I557" i="8"/>
  <c r="G557" i="8"/>
  <c r="I556" i="8"/>
  <c r="G556" i="8"/>
  <c r="I555" i="8"/>
  <c r="G555" i="8"/>
  <c r="I554" i="8"/>
  <c r="G554" i="8"/>
  <c r="I553" i="8"/>
  <c r="G553" i="8"/>
  <c r="I552" i="8"/>
  <c r="G552" i="8"/>
  <c r="K548" i="8"/>
  <c r="I546" i="8"/>
  <c r="G546" i="8"/>
  <c r="I545" i="8"/>
  <c r="G545" i="8"/>
  <c r="J545" i="8" s="1"/>
  <c r="I544" i="8"/>
  <c r="G544" i="8"/>
  <c r="I543" i="8"/>
  <c r="G543" i="8"/>
  <c r="I542" i="8"/>
  <c r="J542" i="8" s="1"/>
  <c r="G542" i="8"/>
  <c r="I541" i="8"/>
  <c r="G541" i="8"/>
  <c r="I540" i="8"/>
  <c r="G540" i="8"/>
  <c r="I539" i="8"/>
  <c r="G539" i="8"/>
  <c r="I538" i="8"/>
  <c r="G538" i="8"/>
  <c r="I537" i="8"/>
  <c r="G537" i="8"/>
  <c r="J537" i="8" s="1"/>
  <c r="I536" i="8"/>
  <c r="G536" i="8"/>
  <c r="I535" i="8"/>
  <c r="G535" i="8"/>
  <c r="J535" i="8" s="1"/>
  <c r="I534" i="8"/>
  <c r="G534" i="8"/>
  <c r="I533" i="8"/>
  <c r="G533" i="8"/>
  <c r="I532" i="8"/>
  <c r="G532" i="8"/>
  <c r="I531" i="8"/>
  <c r="G531" i="8"/>
  <c r="I530" i="8"/>
  <c r="G530" i="8"/>
  <c r="I529" i="8"/>
  <c r="G529" i="8"/>
  <c r="I528" i="8"/>
  <c r="G528" i="8"/>
  <c r="I527" i="8"/>
  <c r="G527" i="8"/>
  <c r="I526" i="8"/>
  <c r="G526" i="8"/>
  <c r="I525" i="8"/>
  <c r="J525" i="8" s="1"/>
  <c r="G525" i="8"/>
  <c r="I524" i="8"/>
  <c r="G524" i="8"/>
  <c r="I522" i="8"/>
  <c r="G522" i="8"/>
  <c r="I521" i="8"/>
  <c r="G521" i="8"/>
  <c r="I519" i="8"/>
  <c r="G519" i="8"/>
  <c r="I518" i="8"/>
  <c r="G518" i="8"/>
  <c r="J518" i="8" s="1"/>
  <c r="I516" i="8"/>
  <c r="G516" i="8"/>
  <c r="J516" i="8" s="1"/>
  <c r="I515" i="8"/>
  <c r="G515" i="8"/>
  <c r="I514" i="8"/>
  <c r="G514" i="8"/>
  <c r="I513" i="8"/>
  <c r="G513" i="8"/>
  <c r="I512" i="8"/>
  <c r="G512" i="8"/>
  <c r="I511" i="8"/>
  <c r="G511" i="8"/>
  <c r="I510" i="8"/>
  <c r="G510" i="8"/>
  <c r="I508" i="8"/>
  <c r="G508" i="8"/>
  <c r="I507" i="8"/>
  <c r="G507" i="8"/>
  <c r="I506" i="8"/>
  <c r="G506" i="8"/>
  <c r="I505" i="8"/>
  <c r="G505" i="8"/>
  <c r="I504" i="8"/>
  <c r="G504" i="8"/>
  <c r="I503" i="8"/>
  <c r="G503" i="8"/>
  <c r="I502" i="8"/>
  <c r="G502" i="8"/>
  <c r="I501" i="8"/>
  <c r="G501" i="8"/>
  <c r="I500" i="8"/>
  <c r="G500" i="8"/>
  <c r="I499" i="8"/>
  <c r="G499" i="8"/>
  <c r="I498" i="8"/>
  <c r="G498" i="8"/>
  <c r="I497" i="8"/>
  <c r="G497" i="8"/>
  <c r="I496" i="8"/>
  <c r="G496" i="8"/>
  <c r="I495" i="8"/>
  <c r="G495" i="8"/>
  <c r="I494" i="8"/>
  <c r="G494" i="8"/>
  <c r="I493" i="8"/>
  <c r="G493" i="8"/>
  <c r="I492" i="8"/>
  <c r="G492" i="8"/>
  <c r="I491" i="8"/>
  <c r="G491" i="8"/>
  <c r="I490" i="8"/>
  <c r="G490" i="8"/>
  <c r="I489" i="8"/>
  <c r="G489" i="8"/>
  <c r="I488" i="8"/>
  <c r="G488" i="8"/>
  <c r="I487" i="8"/>
  <c r="G487" i="8"/>
  <c r="I486" i="8"/>
  <c r="G486" i="8"/>
  <c r="I485" i="8"/>
  <c r="G485" i="8"/>
  <c r="I484" i="8"/>
  <c r="G484" i="8"/>
  <c r="I483" i="8"/>
  <c r="G483" i="8"/>
  <c r="I482" i="8"/>
  <c r="G482" i="8"/>
  <c r="I481" i="8"/>
  <c r="G481" i="8"/>
  <c r="I480" i="8"/>
  <c r="G480" i="8"/>
  <c r="I479" i="8"/>
  <c r="G479" i="8"/>
  <c r="I478" i="8"/>
  <c r="G478" i="8"/>
  <c r="I476" i="8"/>
  <c r="G476" i="8"/>
  <c r="I475" i="8"/>
  <c r="G475" i="8"/>
  <c r="I474" i="8"/>
  <c r="G474" i="8"/>
  <c r="I473" i="8"/>
  <c r="G473" i="8"/>
  <c r="I472" i="8"/>
  <c r="G472" i="8"/>
  <c r="I471" i="8"/>
  <c r="G471" i="8"/>
  <c r="I470" i="8"/>
  <c r="G470" i="8"/>
  <c r="I469" i="8"/>
  <c r="G469" i="8"/>
  <c r="I468" i="8"/>
  <c r="G468" i="8"/>
  <c r="I467" i="8"/>
  <c r="G467" i="8"/>
  <c r="I466" i="8"/>
  <c r="G466" i="8"/>
  <c r="I465" i="8"/>
  <c r="G465" i="8"/>
  <c r="I464" i="8"/>
  <c r="G464" i="8"/>
  <c r="I463" i="8"/>
  <c r="G463" i="8"/>
  <c r="I462" i="8"/>
  <c r="G462" i="8"/>
  <c r="I461" i="8"/>
  <c r="G461" i="8"/>
  <c r="J461" i="8" s="1"/>
  <c r="I460" i="8"/>
  <c r="G460" i="8"/>
  <c r="I459" i="8"/>
  <c r="G459" i="8"/>
  <c r="I458" i="8"/>
  <c r="G458" i="8"/>
  <c r="I456" i="8"/>
  <c r="G456" i="8"/>
  <c r="I455" i="8"/>
  <c r="G455" i="8"/>
  <c r="I454" i="8"/>
  <c r="G454" i="8"/>
  <c r="I453" i="8"/>
  <c r="G453" i="8"/>
  <c r="I452" i="8"/>
  <c r="G452" i="8"/>
  <c r="I451" i="8"/>
  <c r="G451" i="8"/>
  <c r="I450" i="8"/>
  <c r="G450" i="8"/>
  <c r="I449" i="8"/>
  <c r="G449" i="8"/>
  <c r="I448" i="8"/>
  <c r="G448" i="8"/>
  <c r="I447" i="8"/>
  <c r="G447" i="8"/>
  <c r="I446" i="8"/>
  <c r="G446" i="8"/>
  <c r="I445" i="8"/>
  <c r="G445" i="8"/>
  <c r="I443" i="8"/>
  <c r="G443" i="8"/>
  <c r="I442" i="8"/>
  <c r="G442" i="8"/>
  <c r="J442" i="8" s="1"/>
  <c r="I441" i="8"/>
  <c r="G441" i="8"/>
  <c r="I440" i="8"/>
  <c r="G440" i="8"/>
  <c r="I439" i="8"/>
  <c r="G439" i="8"/>
  <c r="I438" i="8"/>
  <c r="G438" i="8"/>
  <c r="I437" i="8"/>
  <c r="G437" i="8"/>
  <c r="I436" i="8"/>
  <c r="G436" i="8"/>
  <c r="I435" i="8"/>
  <c r="G435" i="8"/>
  <c r="I434" i="8"/>
  <c r="G434" i="8"/>
  <c r="I433" i="8"/>
  <c r="G433" i="8"/>
  <c r="I432" i="8"/>
  <c r="G432" i="8"/>
  <c r="I430" i="8"/>
  <c r="J430" i="8" s="1"/>
  <c r="G430" i="8"/>
  <c r="I429" i="8"/>
  <c r="G429" i="8"/>
  <c r="I428" i="8"/>
  <c r="G428" i="8"/>
  <c r="I427" i="8"/>
  <c r="G427" i="8"/>
  <c r="I426" i="8"/>
  <c r="G426" i="8"/>
  <c r="I425" i="8"/>
  <c r="G425" i="8"/>
  <c r="J425" i="8" s="1"/>
  <c r="I424" i="8"/>
  <c r="G424" i="8"/>
  <c r="I423" i="8"/>
  <c r="G423" i="8"/>
  <c r="I422" i="8"/>
  <c r="G422" i="8"/>
  <c r="I421" i="8"/>
  <c r="G421" i="8"/>
  <c r="I420" i="8"/>
  <c r="G420" i="8"/>
  <c r="I419" i="8"/>
  <c r="G419" i="8"/>
  <c r="I418" i="8"/>
  <c r="G418" i="8"/>
  <c r="I417" i="8"/>
  <c r="G417" i="8"/>
  <c r="J417" i="8" s="1"/>
  <c r="I416" i="8"/>
  <c r="G416" i="8"/>
  <c r="I415" i="8"/>
  <c r="G415" i="8"/>
  <c r="I414" i="8"/>
  <c r="G414" i="8"/>
  <c r="I413" i="8"/>
  <c r="G413" i="8"/>
  <c r="I412" i="8"/>
  <c r="G412" i="8"/>
  <c r="I411" i="8"/>
  <c r="G411" i="8"/>
  <c r="J411" i="8" s="1"/>
  <c r="I410" i="8"/>
  <c r="G410" i="8"/>
  <c r="I409" i="8"/>
  <c r="G409" i="8"/>
  <c r="I407" i="8"/>
  <c r="G407" i="8"/>
  <c r="I406" i="8"/>
  <c r="G406" i="8"/>
  <c r="I405" i="8"/>
  <c r="G405" i="8"/>
  <c r="I404" i="8"/>
  <c r="G404" i="8"/>
  <c r="I403" i="8"/>
  <c r="G403" i="8"/>
  <c r="I402" i="8"/>
  <c r="G402" i="8"/>
  <c r="I401" i="8"/>
  <c r="G401" i="8"/>
  <c r="I400" i="8"/>
  <c r="G400" i="8"/>
  <c r="I399" i="8"/>
  <c r="G399" i="8"/>
  <c r="I398" i="8"/>
  <c r="G398" i="8"/>
  <c r="J398" i="8" s="1"/>
  <c r="I397" i="8"/>
  <c r="G397" i="8"/>
  <c r="I396" i="8"/>
  <c r="G396" i="8"/>
  <c r="I395" i="8"/>
  <c r="G395" i="8"/>
  <c r="I394" i="8"/>
  <c r="G394" i="8"/>
  <c r="I393" i="8"/>
  <c r="G393" i="8"/>
  <c r="I392" i="8"/>
  <c r="G392" i="8"/>
  <c r="I391" i="8"/>
  <c r="G391" i="8"/>
  <c r="I389" i="8"/>
  <c r="G389" i="8"/>
  <c r="I388" i="8"/>
  <c r="G388" i="8"/>
  <c r="I387" i="8"/>
  <c r="G387" i="8"/>
  <c r="I386" i="8"/>
  <c r="G386" i="8"/>
  <c r="I385" i="8"/>
  <c r="G385" i="8"/>
  <c r="I384" i="8"/>
  <c r="G384" i="8"/>
  <c r="I383" i="8"/>
  <c r="G383" i="8"/>
  <c r="I382" i="8"/>
  <c r="G382" i="8"/>
  <c r="I381" i="8"/>
  <c r="G381" i="8"/>
  <c r="I380" i="8"/>
  <c r="G380" i="8"/>
  <c r="I379" i="8"/>
  <c r="G379" i="8"/>
  <c r="I378" i="8"/>
  <c r="G378" i="8"/>
  <c r="I377" i="8"/>
  <c r="G377" i="8"/>
  <c r="I376" i="8"/>
  <c r="G376" i="8"/>
  <c r="I375" i="8"/>
  <c r="G375" i="8"/>
  <c r="I374" i="8"/>
  <c r="G374" i="8"/>
  <c r="I373" i="8"/>
  <c r="G373" i="8"/>
  <c r="I372" i="8"/>
  <c r="G372" i="8"/>
  <c r="I370" i="8"/>
  <c r="G370" i="8"/>
  <c r="I369" i="8"/>
  <c r="G369" i="8"/>
  <c r="I368" i="8"/>
  <c r="G368" i="8"/>
  <c r="I367" i="8"/>
  <c r="G367" i="8"/>
  <c r="I366" i="8"/>
  <c r="G366" i="8"/>
  <c r="I365" i="8"/>
  <c r="G365" i="8"/>
  <c r="I364" i="8"/>
  <c r="G364" i="8"/>
  <c r="I363" i="8"/>
  <c r="G363" i="8"/>
  <c r="I362" i="8"/>
  <c r="G362" i="8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I354" i="8"/>
  <c r="G354" i="8"/>
  <c r="I353" i="8"/>
  <c r="G353" i="8"/>
  <c r="I352" i="8"/>
  <c r="G352" i="8"/>
  <c r="J352" i="8" s="1"/>
  <c r="I351" i="8"/>
  <c r="G351" i="8"/>
  <c r="I350" i="8"/>
  <c r="G350" i="8"/>
  <c r="I349" i="8"/>
  <c r="G349" i="8"/>
  <c r="I348" i="8"/>
  <c r="G348" i="8"/>
  <c r="I347" i="8"/>
  <c r="G347" i="8"/>
  <c r="I345" i="8"/>
  <c r="G345" i="8"/>
  <c r="I344" i="8"/>
  <c r="G344" i="8"/>
  <c r="J344" i="8" s="1"/>
  <c r="I343" i="8"/>
  <c r="G343" i="8"/>
  <c r="I342" i="8"/>
  <c r="G342" i="8"/>
  <c r="I341" i="8"/>
  <c r="G341" i="8"/>
  <c r="I340" i="8"/>
  <c r="G340" i="8"/>
  <c r="I339" i="8"/>
  <c r="G339" i="8"/>
  <c r="J339" i="8" s="1"/>
  <c r="I338" i="8"/>
  <c r="G338" i="8"/>
  <c r="I337" i="8"/>
  <c r="G337" i="8"/>
  <c r="I336" i="8"/>
  <c r="G336" i="8"/>
  <c r="I335" i="8"/>
  <c r="G335" i="8"/>
  <c r="I334" i="8"/>
  <c r="G334" i="8"/>
  <c r="I333" i="8"/>
  <c r="G333" i="8"/>
  <c r="I332" i="8"/>
  <c r="G332" i="8"/>
  <c r="I331" i="8"/>
  <c r="G331" i="8"/>
  <c r="I330" i="8"/>
  <c r="G330" i="8"/>
  <c r="I329" i="8"/>
  <c r="G329" i="8"/>
  <c r="I328" i="8"/>
  <c r="G328" i="8"/>
  <c r="I327" i="8"/>
  <c r="G327" i="8"/>
  <c r="J327" i="8" s="1"/>
  <c r="I326" i="8"/>
  <c r="G326" i="8"/>
  <c r="I325" i="8"/>
  <c r="G325" i="8"/>
  <c r="I324" i="8"/>
  <c r="G324" i="8"/>
  <c r="I323" i="8"/>
  <c r="G323" i="8"/>
  <c r="J323" i="8" s="1"/>
  <c r="I321" i="8"/>
  <c r="G321" i="8"/>
  <c r="I320" i="8"/>
  <c r="G320" i="8"/>
  <c r="I319" i="8"/>
  <c r="G319" i="8"/>
  <c r="I318" i="8"/>
  <c r="G318" i="8"/>
  <c r="I317" i="8"/>
  <c r="G317" i="8"/>
  <c r="I316" i="8"/>
  <c r="G316" i="8"/>
  <c r="I315" i="8"/>
  <c r="G315" i="8"/>
  <c r="I314" i="8"/>
  <c r="G314" i="8"/>
  <c r="I313" i="8"/>
  <c r="G313" i="8"/>
  <c r="J313" i="8" s="1"/>
  <c r="I312" i="8"/>
  <c r="G312" i="8"/>
  <c r="I311" i="8"/>
  <c r="G311" i="8"/>
  <c r="I310" i="8"/>
  <c r="G310" i="8"/>
  <c r="I309" i="8"/>
  <c r="G309" i="8"/>
  <c r="I308" i="8"/>
  <c r="G308" i="8"/>
  <c r="I307" i="8"/>
  <c r="G307" i="8"/>
  <c r="I306" i="8"/>
  <c r="G306" i="8"/>
  <c r="I305" i="8"/>
  <c r="G305" i="8"/>
  <c r="I304" i="8"/>
  <c r="G304" i="8"/>
  <c r="I303" i="8"/>
  <c r="G303" i="8"/>
  <c r="I302" i="8"/>
  <c r="G302" i="8"/>
  <c r="J302" i="8" s="1"/>
  <c r="I301" i="8"/>
  <c r="G301" i="8"/>
  <c r="I300" i="8"/>
  <c r="G300" i="8"/>
  <c r="I299" i="8"/>
  <c r="G299" i="8"/>
  <c r="I295" i="8"/>
  <c r="G295" i="8"/>
  <c r="I294" i="8"/>
  <c r="G294" i="8"/>
  <c r="I293" i="8"/>
  <c r="G293" i="8"/>
  <c r="J293" i="8" s="1"/>
  <c r="I292" i="8"/>
  <c r="G292" i="8"/>
  <c r="I290" i="8"/>
  <c r="G290" i="8"/>
  <c r="I289" i="8"/>
  <c r="G289" i="8"/>
  <c r="I288" i="8"/>
  <c r="G288" i="8"/>
  <c r="I287" i="8"/>
  <c r="G287" i="8"/>
  <c r="I285" i="8"/>
  <c r="G285" i="8"/>
  <c r="J285" i="8" s="1"/>
  <c r="I284" i="8"/>
  <c r="G284" i="8"/>
  <c r="I283" i="8"/>
  <c r="G283" i="8"/>
  <c r="I282" i="8"/>
  <c r="G282" i="8"/>
  <c r="J282" i="8" s="1"/>
  <c r="I281" i="8"/>
  <c r="G281" i="8"/>
  <c r="I280" i="8"/>
  <c r="G280" i="8"/>
  <c r="I279" i="8"/>
  <c r="G279" i="8"/>
  <c r="I278" i="8"/>
  <c r="G278" i="8"/>
  <c r="I277" i="8"/>
  <c r="G277" i="8"/>
  <c r="I276" i="8"/>
  <c r="G276" i="8"/>
  <c r="I275" i="8"/>
  <c r="G275" i="8"/>
  <c r="I274" i="8"/>
  <c r="G274" i="8"/>
  <c r="I273" i="8"/>
  <c r="G273" i="8"/>
  <c r="I272" i="8"/>
  <c r="G272" i="8"/>
  <c r="I271" i="8"/>
  <c r="G271" i="8"/>
  <c r="I270" i="8"/>
  <c r="G270" i="8"/>
  <c r="I269" i="8"/>
  <c r="G269" i="8"/>
  <c r="J269" i="8" s="1"/>
  <c r="I268" i="8"/>
  <c r="G268" i="8"/>
  <c r="I267" i="8"/>
  <c r="G267" i="8"/>
  <c r="J267" i="8" s="1"/>
  <c r="I266" i="8"/>
  <c r="G266" i="8"/>
  <c r="I265" i="8"/>
  <c r="G265" i="8"/>
  <c r="I264" i="8"/>
  <c r="G264" i="8"/>
  <c r="I263" i="8"/>
  <c r="G263" i="8"/>
  <c r="I262" i="8"/>
  <c r="G262" i="8"/>
  <c r="I261" i="8"/>
  <c r="G261" i="8"/>
  <c r="I260" i="8"/>
  <c r="G260" i="8"/>
  <c r="I259" i="8"/>
  <c r="G259" i="8"/>
  <c r="I258" i="8"/>
  <c r="G258" i="8"/>
  <c r="I257" i="8"/>
  <c r="G257" i="8"/>
  <c r="J257" i="8" s="1"/>
  <c r="I256" i="8"/>
  <c r="G256" i="8"/>
  <c r="I255" i="8"/>
  <c r="G255" i="8"/>
  <c r="I254" i="8"/>
  <c r="G254" i="8"/>
  <c r="I253" i="8"/>
  <c r="G253" i="8"/>
  <c r="I252" i="8"/>
  <c r="G252" i="8"/>
  <c r="I244" i="8"/>
  <c r="G244" i="8"/>
  <c r="J244" i="8" s="1"/>
  <c r="I243" i="8"/>
  <c r="G243" i="8"/>
  <c r="I242" i="8"/>
  <c r="G242" i="8"/>
  <c r="I241" i="8"/>
  <c r="J241" i="8" s="1"/>
  <c r="G241" i="8"/>
  <c r="I240" i="8"/>
  <c r="G240" i="8"/>
  <c r="I239" i="8"/>
  <c r="G239" i="8"/>
  <c r="I238" i="8"/>
  <c r="F238" i="8"/>
  <c r="G238" i="8" s="1"/>
  <c r="I237" i="8"/>
  <c r="F237" i="8"/>
  <c r="G237" i="8" s="1"/>
  <c r="I236" i="8"/>
  <c r="F236" i="8"/>
  <c r="G236" i="8" s="1"/>
  <c r="I235" i="8"/>
  <c r="F235" i="8"/>
  <c r="G235" i="8" s="1"/>
  <c r="I234" i="8"/>
  <c r="G234" i="8"/>
  <c r="I233" i="8"/>
  <c r="G233" i="8"/>
  <c r="I232" i="8"/>
  <c r="G232" i="8"/>
  <c r="I231" i="8"/>
  <c r="G231" i="8"/>
  <c r="I230" i="8"/>
  <c r="G230" i="8"/>
  <c r="I226" i="8"/>
  <c r="G226" i="8"/>
  <c r="I225" i="8"/>
  <c r="G225" i="8"/>
  <c r="I224" i="8"/>
  <c r="G224" i="8"/>
  <c r="I223" i="8"/>
  <c r="G223" i="8"/>
  <c r="I222" i="8"/>
  <c r="G222" i="8"/>
  <c r="I221" i="8"/>
  <c r="G221" i="8"/>
  <c r="I220" i="8"/>
  <c r="G220" i="8"/>
  <c r="J220" i="8" s="1"/>
  <c r="I219" i="8"/>
  <c r="G219" i="8"/>
  <c r="I218" i="8"/>
  <c r="G218" i="8"/>
  <c r="I217" i="8"/>
  <c r="G217" i="8"/>
  <c r="I216" i="8"/>
  <c r="G216" i="8"/>
  <c r="I215" i="8"/>
  <c r="G215" i="8"/>
  <c r="I214" i="8"/>
  <c r="G214" i="8"/>
  <c r="I213" i="8"/>
  <c r="G213" i="8"/>
  <c r="I212" i="8"/>
  <c r="G212" i="8"/>
  <c r="J212" i="8" s="1"/>
  <c r="I211" i="8"/>
  <c r="G211" i="8"/>
  <c r="I210" i="8"/>
  <c r="G210" i="8"/>
  <c r="I209" i="8"/>
  <c r="G209" i="8"/>
  <c r="I208" i="8"/>
  <c r="G208" i="8"/>
  <c r="J208" i="8" s="1"/>
  <c r="I207" i="8"/>
  <c r="G207" i="8"/>
  <c r="I206" i="8"/>
  <c r="G206" i="8"/>
  <c r="I205" i="8"/>
  <c r="G205" i="8"/>
  <c r="I203" i="8"/>
  <c r="G203" i="8"/>
  <c r="I202" i="8"/>
  <c r="G202" i="8"/>
  <c r="I201" i="8"/>
  <c r="G201" i="8"/>
  <c r="I200" i="8"/>
  <c r="G200" i="8"/>
  <c r="I199" i="8"/>
  <c r="G199" i="8"/>
  <c r="I198" i="8"/>
  <c r="G198" i="8"/>
  <c r="J198" i="8" s="1"/>
  <c r="I197" i="8"/>
  <c r="J197" i="8" s="1"/>
  <c r="G197" i="8"/>
  <c r="I196" i="8"/>
  <c r="G196" i="8"/>
  <c r="I195" i="8"/>
  <c r="G195" i="8"/>
  <c r="I194" i="8"/>
  <c r="G194" i="8"/>
  <c r="I193" i="8"/>
  <c r="G193" i="8"/>
  <c r="I192" i="8"/>
  <c r="G192" i="8"/>
  <c r="I190" i="8"/>
  <c r="G190" i="8"/>
  <c r="I189" i="8"/>
  <c r="G189" i="8"/>
  <c r="I188" i="8"/>
  <c r="G188" i="8"/>
  <c r="I187" i="8"/>
  <c r="G187" i="8"/>
  <c r="I186" i="8"/>
  <c r="G186" i="8"/>
  <c r="I185" i="8"/>
  <c r="G185" i="8"/>
  <c r="I184" i="8"/>
  <c r="G184" i="8"/>
  <c r="I183" i="8"/>
  <c r="G183" i="8"/>
  <c r="I182" i="8"/>
  <c r="G182" i="8"/>
  <c r="I181" i="8"/>
  <c r="G181" i="8"/>
  <c r="I180" i="8"/>
  <c r="G180" i="8"/>
  <c r="I179" i="8"/>
  <c r="G179" i="8"/>
  <c r="J179" i="8" s="1"/>
  <c r="I178" i="8"/>
  <c r="G178" i="8"/>
  <c r="I177" i="8"/>
  <c r="G177" i="8"/>
  <c r="I176" i="8"/>
  <c r="G176" i="8"/>
  <c r="I175" i="8"/>
  <c r="G175" i="8"/>
  <c r="I173" i="8"/>
  <c r="G173" i="8"/>
  <c r="I172" i="8"/>
  <c r="G172" i="8"/>
  <c r="I171" i="8"/>
  <c r="G171" i="8"/>
  <c r="I170" i="8"/>
  <c r="G170" i="8"/>
  <c r="J170" i="8" s="1"/>
  <c r="I169" i="8"/>
  <c r="G169" i="8"/>
  <c r="I168" i="8"/>
  <c r="G168" i="8"/>
  <c r="I167" i="8"/>
  <c r="G167" i="8"/>
  <c r="I166" i="8"/>
  <c r="G166" i="8"/>
  <c r="I165" i="8"/>
  <c r="G165" i="8"/>
  <c r="I164" i="8"/>
  <c r="G164" i="8"/>
  <c r="I163" i="8"/>
  <c r="G163" i="8"/>
  <c r="I162" i="8"/>
  <c r="G162" i="8"/>
  <c r="I161" i="8"/>
  <c r="G161" i="8"/>
  <c r="I160" i="8"/>
  <c r="G160" i="8"/>
  <c r="I159" i="8"/>
  <c r="G159" i="8"/>
  <c r="I157" i="8"/>
  <c r="G157" i="8"/>
  <c r="I156" i="8"/>
  <c r="G156" i="8"/>
  <c r="I155" i="8"/>
  <c r="G155" i="8"/>
  <c r="I154" i="8"/>
  <c r="G154" i="8"/>
  <c r="I153" i="8"/>
  <c r="G153" i="8"/>
  <c r="I152" i="8"/>
  <c r="G152" i="8"/>
  <c r="I151" i="8"/>
  <c r="G151" i="8"/>
  <c r="I150" i="8"/>
  <c r="J150" i="8" s="1"/>
  <c r="G150" i="8"/>
  <c r="I149" i="8"/>
  <c r="G149" i="8"/>
  <c r="I148" i="8"/>
  <c r="G148" i="8"/>
  <c r="J148" i="8" s="1"/>
  <c r="I147" i="8"/>
  <c r="G147" i="8"/>
  <c r="I146" i="8"/>
  <c r="G146" i="8"/>
  <c r="I145" i="8"/>
  <c r="G145" i="8"/>
  <c r="J145" i="8" s="1"/>
  <c r="I144" i="8"/>
  <c r="G144" i="8"/>
  <c r="I143" i="8"/>
  <c r="G143" i="8"/>
  <c r="I142" i="8"/>
  <c r="G142" i="8"/>
  <c r="I141" i="8"/>
  <c r="G141" i="8"/>
  <c r="I139" i="8"/>
  <c r="G139" i="8"/>
  <c r="I138" i="8"/>
  <c r="G138" i="8"/>
  <c r="I137" i="8"/>
  <c r="G137" i="8"/>
  <c r="I136" i="8"/>
  <c r="G136" i="8"/>
  <c r="J136" i="8" s="1"/>
  <c r="I135" i="8"/>
  <c r="G135" i="8"/>
  <c r="I134" i="8"/>
  <c r="G134" i="8"/>
  <c r="I133" i="8"/>
  <c r="G133" i="8"/>
  <c r="J133" i="8" s="1"/>
  <c r="I132" i="8"/>
  <c r="G132" i="8"/>
  <c r="I131" i="8"/>
  <c r="G131" i="8"/>
  <c r="I130" i="8"/>
  <c r="G130" i="8"/>
  <c r="I129" i="8"/>
  <c r="G129" i="8"/>
  <c r="I128" i="8"/>
  <c r="G128" i="8"/>
  <c r="I127" i="8"/>
  <c r="G127" i="8"/>
  <c r="I125" i="8"/>
  <c r="G125" i="8"/>
  <c r="I124" i="8"/>
  <c r="G124" i="8"/>
  <c r="I123" i="8"/>
  <c r="G123" i="8"/>
  <c r="J123" i="8" s="1"/>
  <c r="I122" i="8"/>
  <c r="G122" i="8"/>
  <c r="I121" i="8"/>
  <c r="G121" i="8"/>
  <c r="I120" i="8"/>
  <c r="G120" i="8"/>
  <c r="I119" i="8"/>
  <c r="G119" i="8"/>
  <c r="J119" i="8" s="1"/>
  <c r="I118" i="8"/>
  <c r="G118" i="8"/>
  <c r="I117" i="8"/>
  <c r="G117" i="8"/>
  <c r="I116" i="8"/>
  <c r="G116" i="8"/>
  <c r="I115" i="8"/>
  <c r="G115" i="8"/>
  <c r="I114" i="8"/>
  <c r="G114" i="8"/>
  <c r="I113" i="8"/>
  <c r="G113" i="8"/>
  <c r="I112" i="8"/>
  <c r="G112" i="8"/>
  <c r="I111" i="8"/>
  <c r="G111" i="8"/>
  <c r="J111" i="8" s="1"/>
  <c r="I109" i="8"/>
  <c r="G109" i="8"/>
  <c r="I108" i="8"/>
  <c r="G108" i="8"/>
  <c r="I107" i="8"/>
  <c r="G107" i="8"/>
  <c r="I106" i="8"/>
  <c r="G106" i="8"/>
  <c r="J106" i="8" s="1"/>
  <c r="I105" i="8"/>
  <c r="G105" i="8"/>
  <c r="I104" i="8"/>
  <c r="G104" i="8"/>
  <c r="I103" i="8"/>
  <c r="G103" i="8"/>
  <c r="I102" i="8"/>
  <c r="G102" i="8"/>
  <c r="I101" i="8"/>
  <c r="G101" i="8"/>
  <c r="I100" i="8"/>
  <c r="G100" i="8"/>
  <c r="J100" i="8" s="1"/>
  <c r="I99" i="8"/>
  <c r="G99" i="8"/>
  <c r="I98" i="8"/>
  <c r="G98" i="8"/>
  <c r="I97" i="8"/>
  <c r="G97" i="8"/>
  <c r="I96" i="8"/>
  <c r="G96" i="8"/>
  <c r="I95" i="8"/>
  <c r="G95" i="8"/>
  <c r="I94" i="8"/>
  <c r="G94" i="8"/>
  <c r="I93" i="8"/>
  <c r="G93" i="8"/>
  <c r="I92" i="8"/>
  <c r="G92" i="8"/>
  <c r="J92" i="8" s="1"/>
  <c r="I91" i="8"/>
  <c r="G91" i="8"/>
  <c r="I90" i="8"/>
  <c r="G90" i="8"/>
  <c r="I89" i="8"/>
  <c r="G89" i="8"/>
  <c r="I88" i="8"/>
  <c r="G88" i="8"/>
  <c r="I87" i="8"/>
  <c r="F87" i="8"/>
  <c r="G87" i="8" s="1"/>
  <c r="I86" i="8"/>
  <c r="G86" i="8"/>
  <c r="I85" i="8"/>
  <c r="G85" i="8"/>
  <c r="I80" i="8"/>
  <c r="G80" i="8"/>
  <c r="I79" i="8"/>
  <c r="G79" i="8"/>
  <c r="I78" i="8"/>
  <c r="G78" i="8"/>
  <c r="J78" i="8" s="1"/>
  <c r="I77" i="8"/>
  <c r="G77" i="8"/>
  <c r="I76" i="8"/>
  <c r="G76" i="8"/>
  <c r="I75" i="8"/>
  <c r="G75" i="8"/>
  <c r="J75" i="8" s="1"/>
  <c r="I74" i="8"/>
  <c r="G74" i="8"/>
  <c r="I71" i="8"/>
  <c r="G71" i="8"/>
  <c r="I70" i="8"/>
  <c r="G70" i="8"/>
  <c r="I69" i="8"/>
  <c r="G69" i="8"/>
  <c r="I68" i="8"/>
  <c r="G68" i="8"/>
  <c r="I67" i="8"/>
  <c r="G67" i="8"/>
  <c r="J67" i="8" s="1"/>
  <c r="I66" i="8"/>
  <c r="G66" i="8"/>
  <c r="I65" i="8"/>
  <c r="G65" i="8"/>
  <c r="I64" i="8"/>
  <c r="G64" i="8"/>
  <c r="I63" i="8"/>
  <c r="G63" i="8"/>
  <c r="I62" i="8"/>
  <c r="G62" i="8"/>
  <c r="I61" i="8"/>
  <c r="G61" i="8"/>
  <c r="I60" i="8"/>
  <c r="G60" i="8"/>
  <c r="I59" i="8"/>
  <c r="G59" i="8"/>
  <c r="J59" i="8" s="1"/>
  <c r="I58" i="8"/>
  <c r="G58" i="8"/>
  <c r="J58" i="8" s="1"/>
  <c r="I57" i="8"/>
  <c r="G57" i="8"/>
  <c r="I56" i="8"/>
  <c r="G56" i="8"/>
  <c r="I55" i="8"/>
  <c r="G55" i="8"/>
  <c r="I54" i="8"/>
  <c r="G54" i="8"/>
  <c r="I53" i="8"/>
  <c r="G53" i="8"/>
  <c r="I52" i="8"/>
  <c r="G52" i="8"/>
  <c r="I51" i="8"/>
  <c r="G51" i="8"/>
  <c r="I50" i="8"/>
  <c r="G50" i="8"/>
  <c r="J50" i="8" s="1"/>
  <c r="I49" i="8"/>
  <c r="G49" i="8"/>
  <c r="J49" i="8" s="1"/>
  <c r="I48" i="8"/>
  <c r="G48" i="8"/>
  <c r="I47" i="8"/>
  <c r="G47" i="8"/>
  <c r="I46" i="8"/>
  <c r="G46" i="8"/>
  <c r="I45" i="8"/>
  <c r="G45" i="8"/>
  <c r="I44" i="8"/>
  <c r="G44" i="8"/>
  <c r="I43" i="8"/>
  <c r="G43" i="8"/>
  <c r="I42" i="8"/>
  <c r="G42" i="8"/>
  <c r="I41" i="8"/>
  <c r="G41" i="8"/>
  <c r="J41" i="8" s="1"/>
  <c r="I40" i="8"/>
  <c r="G40" i="8"/>
  <c r="I39" i="8"/>
  <c r="G39" i="8"/>
  <c r="I38" i="8"/>
  <c r="G38" i="8"/>
  <c r="I37" i="8"/>
  <c r="G37" i="8"/>
  <c r="I36" i="8"/>
  <c r="G36" i="8"/>
  <c r="I35" i="8"/>
  <c r="G35" i="8"/>
  <c r="J35" i="8" s="1"/>
  <c r="I34" i="8"/>
  <c r="G34" i="8"/>
  <c r="I33" i="8"/>
  <c r="G33" i="8"/>
  <c r="I32" i="8"/>
  <c r="G32" i="8"/>
  <c r="I31" i="8"/>
  <c r="G31" i="8"/>
  <c r="I30" i="8"/>
  <c r="G30" i="8"/>
  <c r="I29" i="8"/>
  <c r="G29" i="8"/>
  <c r="I28" i="8"/>
  <c r="G28" i="8"/>
  <c r="J17" i="8"/>
  <c r="M31" i="7"/>
  <c r="K31" i="7"/>
  <c r="K20" i="7"/>
  <c r="K14" i="7"/>
  <c r="K11" i="7"/>
  <c r="BF181" i="12" l="1"/>
  <c r="BF489" i="12"/>
  <c r="BF592" i="12"/>
  <c r="BF583" i="12"/>
  <c r="BF49" i="12"/>
  <c r="BF360" i="12"/>
  <c r="BH360" i="12" s="1"/>
  <c r="BF61" i="12"/>
  <c r="BF552" i="12"/>
  <c r="BF59" i="12"/>
  <c r="BF70" i="12"/>
  <c r="BF79" i="12"/>
  <c r="BF254" i="12"/>
  <c r="BF418" i="12"/>
  <c r="BF543" i="12"/>
  <c r="BF15" i="12"/>
  <c r="BF117" i="12"/>
  <c r="BF310" i="12"/>
  <c r="BF661" i="12"/>
  <c r="BF126" i="12"/>
  <c r="BF111" i="12"/>
  <c r="BF568" i="12"/>
  <c r="BF417" i="12"/>
  <c r="BH417" i="12" s="1"/>
  <c r="BF148" i="12"/>
  <c r="BF361" i="12"/>
  <c r="BH361" i="12" s="1"/>
  <c r="BF445" i="12"/>
  <c r="BF509" i="12"/>
  <c r="BF31" i="12"/>
  <c r="BF327" i="12"/>
  <c r="BF86" i="12"/>
  <c r="BF149" i="12"/>
  <c r="BF482" i="12"/>
  <c r="BF32" i="12"/>
  <c r="BF302" i="12"/>
  <c r="BF657" i="12"/>
  <c r="BF33" i="12"/>
  <c r="BF643" i="12"/>
  <c r="BF164" i="12"/>
  <c r="BF397" i="12"/>
  <c r="BF216" i="12"/>
  <c r="BF98" i="12"/>
  <c r="BF208" i="12"/>
  <c r="BF585" i="12"/>
  <c r="BF427" i="12"/>
  <c r="BF101" i="12"/>
  <c r="BF134" i="12"/>
  <c r="BF480" i="12"/>
  <c r="BH480" i="12" s="1"/>
  <c r="BF150" i="12"/>
  <c r="BF517" i="12"/>
  <c r="BH517" i="12" s="1"/>
  <c r="BF529" i="12"/>
  <c r="BF243" i="12"/>
  <c r="BF416" i="12"/>
  <c r="BF541" i="12"/>
  <c r="BF336" i="12"/>
  <c r="BF81" i="12"/>
  <c r="BF651" i="12"/>
  <c r="BF352" i="12"/>
  <c r="BF406" i="12"/>
  <c r="BF595" i="12"/>
  <c r="BF398" i="12"/>
  <c r="BF307" i="12"/>
  <c r="BF230" i="12"/>
  <c r="BF102" i="12"/>
  <c r="BF253" i="12"/>
  <c r="BF71" i="12"/>
  <c r="BF540" i="12"/>
  <c r="BF609" i="12"/>
  <c r="BF508" i="12"/>
  <c r="BF429" i="12"/>
  <c r="BH429" i="12" s="1"/>
  <c r="BF232" i="12"/>
  <c r="BF48" i="12"/>
  <c r="BH48" i="12" s="1"/>
  <c r="BF411" i="12"/>
  <c r="BF335" i="12"/>
  <c r="BF295" i="12"/>
  <c r="BF588" i="12"/>
  <c r="BF497" i="12"/>
  <c r="BF359" i="12"/>
  <c r="BH359" i="12" s="1"/>
  <c r="BF141" i="12"/>
  <c r="BF681" i="12"/>
  <c r="BF271" i="12"/>
  <c r="BF167" i="12"/>
  <c r="BF618" i="12"/>
  <c r="BF557" i="12"/>
  <c r="BF332" i="12"/>
  <c r="BF279" i="12"/>
  <c r="BF215" i="12"/>
  <c r="BF104" i="12"/>
  <c r="BF77" i="12"/>
  <c r="BF379" i="12"/>
  <c r="BF365" i="12"/>
  <c r="BF236" i="12"/>
  <c r="BF21" i="12"/>
  <c r="BF221" i="12" s="1"/>
  <c r="BF673" i="12"/>
  <c r="BF516" i="12"/>
  <c r="BF388" i="12"/>
  <c r="BF293" i="12"/>
  <c r="BH293" i="12" s="1"/>
  <c r="BF116" i="12"/>
  <c r="BF349" i="12"/>
  <c r="BF87" i="12"/>
  <c r="BF362" i="12"/>
  <c r="BF22" i="12"/>
  <c r="BF601" i="12"/>
  <c r="BF263" i="12"/>
  <c r="BF403" i="12"/>
  <c r="BF575" i="12"/>
  <c r="BF394" i="12"/>
  <c r="BF303" i="12"/>
  <c r="BF217" i="12"/>
  <c r="BF96" i="12"/>
  <c r="BF143" i="12"/>
  <c r="BF43" i="12"/>
  <c r="BF512" i="12"/>
  <c r="BF556" i="12"/>
  <c r="BF331" i="12"/>
  <c r="BF278" i="12"/>
  <c r="BF493" i="12"/>
  <c r="BF355" i="12"/>
  <c r="BF92" i="12"/>
  <c r="BF438" i="12"/>
  <c r="BF250" i="12"/>
  <c r="BF163" i="12"/>
  <c r="BF113" i="12"/>
  <c r="BF546" i="12"/>
  <c r="BF400" i="12"/>
  <c r="BF323" i="12"/>
  <c r="BF210" i="12"/>
  <c r="BF100" i="12"/>
  <c r="BF73" i="12"/>
  <c r="BF542" i="12"/>
  <c r="BF258" i="12"/>
  <c r="BF173" i="12"/>
  <c r="BF616" i="12"/>
  <c r="BF669" i="12"/>
  <c r="BF630" i="12"/>
  <c r="BF435" i="12"/>
  <c r="BF674" i="12"/>
  <c r="BF635" i="12"/>
  <c r="BH312" i="12"/>
  <c r="BH378" i="12"/>
  <c r="BH248" i="12"/>
  <c r="BH431" i="12"/>
  <c r="J596" i="12"/>
  <c r="BG596" i="12" s="1"/>
  <c r="J279" i="8"/>
  <c r="J71" i="9"/>
  <c r="J107" i="9"/>
  <c r="J617" i="12"/>
  <c r="BG617" i="12" s="1"/>
  <c r="J36" i="8"/>
  <c r="J42" i="8"/>
  <c r="J66" i="8"/>
  <c r="J90" i="8"/>
  <c r="J102" i="8"/>
  <c r="J222" i="8"/>
  <c r="J231" i="8"/>
  <c r="J237" i="8"/>
  <c r="J243" i="8"/>
  <c r="J274" i="8"/>
  <c r="J321" i="8"/>
  <c r="J347" i="8"/>
  <c r="J372" i="8"/>
  <c r="J427" i="8"/>
  <c r="J586" i="8"/>
  <c r="J198" i="9"/>
  <c r="J283" i="9"/>
  <c r="J312" i="9"/>
  <c r="J331" i="9"/>
  <c r="J337" i="9"/>
  <c r="J394" i="9"/>
  <c r="J640" i="9"/>
  <c r="J670" i="9"/>
  <c r="J701" i="9"/>
  <c r="J788" i="9"/>
  <c r="J801" i="9"/>
  <c r="J154" i="9"/>
  <c r="J91" i="8"/>
  <c r="J162" i="8"/>
  <c r="J187" i="8"/>
  <c r="J443" i="8"/>
  <c r="J469" i="8"/>
  <c r="J528" i="8"/>
  <c r="J546" i="8"/>
  <c r="J606" i="8"/>
  <c r="J619" i="8"/>
  <c r="J645" i="8"/>
  <c r="J669" i="8"/>
  <c r="J718" i="8"/>
  <c r="J742" i="8"/>
  <c r="J759" i="8"/>
  <c r="J765" i="8"/>
  <c r="J788" i="8"/>
  <c r="J794" i="8"/>
  <c r="J92" i="9"/>
  <c r="J111" i="9"/>
  <c r="J117" i="9"/>
  <c r="J143" i="9"/>
  <c r="J168" i="9"/>
  <c r="J213" i="9"/>
  <c r="J497" i="9"/>
  <c r="J510" i="9"/>
  <c r="J516" i="9"/>
  <c r="J537" i="9"/>
  <c r="J74" i="9"/>
  <c r="J278" i="9"/>
  <c r="J388" i="9"/>
  <c r="J635" i="9"/>
  <c r="J33" i="8"/>
  <c r="J51" i="8"/>
  <c r="J77" i="8"/>
  <c r="J87" i="8"/>
  <c r="J93" i="8"/>
  <c r="J253" i="8"/>
  <c r="J265" i="8"/>
  <c r="J277" i="8"/>
  <c r="J283" i="8"/>
  <c r="J290" i="8"/>
  <c r="J312" i="8"/>
  <c r="J331" i="8"/>
  <c r="J343" i="8"/>
  <c r="J368" i="8"/>
  <c r="J381" i="8"/>
  <c r="J394" i="8"/>
  <c r="J565" i="8"/>
  <c r="J577" i="8"/>
  <c r="J156" i="8"/>
  <c r="J626" i="8"/>
  <c r="J652" i="8"/>
  <c r="J670" i="8"/>
  <c r="J694" i="8"/>
  <c r="J57" i="9"/>
  <c r="J99" i="9"/>
  <c r="J150" i="9"/>
  <c r="J189" i="9"/>
  <c r="J611" i="9"/>
  <c r="J206" i="8"/>
  <c r="J125" i="8"/>
  <c r="J369" i="8"/>
  <c r="J388" i="8"/>
  <c r="J514" i="8"/>
  <c r="J578" i="8"/>
  <c r="J596" i="8"/>
  <c r="J792" i="9"/>
  <c r="J433" i="8"/>
  <c r="J502" i="8"/>
  <c r="J536" i="8"/>
  <c r="J177" i="9"/>
  <c r="J364" i="8"/>
  <c r="J597" i="8"/>
  <c r="J603" i="8"/>
  <c r="J374" i="9"/>
  <c r="J588" i="9"/>
  <c r="BH524" i="12"/>
  <c r="BH452" i="12"/>
  <c r="BH405" i="12"/>
  <c r="BH401" i="12"/>
  <c r="BG525" i="12"/>
  <c r="BH348" i="12"/>
  <c r="BG560" i="12"/>
  <c r="BG636" i="12"/>
  <c r="AN707" i="12"/>
  <c r="BH402" i="12"/>
  <c r="BG640" i="12"/>
  <c r="BG718" i="12"/>
  <c r="BH718" i="12" s="1"/>
  <c r="BG541" i="12"/>
  <c r="BH281" i="12"/>
  <c r="BH340" i="12"/>
  <c r="BH338" i="12"/>
  <c r="BG325" i="12"/>
  <c r="BG383" i="12"/>
  <c r="BH419" i="12"/>
  <c r="BG433" i="12"/>
  <c r="BG306" i="12"/>
  <c r="BH382" i="12"/>
  <c r="BH13" i="12"/>
  <c r="J34" i="8"/>
  <c r="J680" i="9"/>
  <c r="J769" i="9"/>
  <c r="J326" i="9"/>
  <c r="J392" i="9"/>
  <c r="J425" i="9"/>
  <c r="J241" i="9"/>
  <c r="J178" i="9"/>
  <c r="J221" i="9"/>
  <c r="BH444" i="12"/>
  <c r="J86" i="9"/>
  <c r="J94" i="9"/>
  <c r="J136" i="9"/>
  <c r="J145" i="9"/>
  <c r="J137" i="8"/>
  <c r="J163" i="8"/>
  <c r="J171" i="8"/>
  <c r="J180" i="8"/>
  <c r="J188" i="8"/>
  <c r="J213" i="8"/>
  <c r="J221" i="8"/>
  <c r="J232" i="8"/>
  <c r="J316" i="8"/>
  <c r="J459" i="8"/>
  <c r="J492" i="8"/>
  <c r="J575" i="8"/>
  <c r="J583" i="8"/>
  <c r="J42" i="9"/>
  <c r="BG104" i="12"/>
  <c r="BG392" i="12"/>
  <c r="BG523" i="12"/>
  <c r="J663" i="8"/>
  <c r="J725" i="9"/>
  <c r="BG651" i="12"/>
  <c r="BG81" i="12"/>
  <c r="BG380" i="12"/>
  <c r="G804" i="8"/>
  <c r="J573" i="8"/>
  <c r="J671" i="8"/>
  <c r="BG572" i="12"/>
  <c r="J112" i="8"/>
  <c r="J120" i="8"/>
  <c r="J129" i="8"/>
  <c r="J239" i="8"/>
  <c r="J254" i="8"/>
  <c r="J262" i="8"/>
  <c r="J270" i="8"/>
  <c r="J278" i="8"/>
  <c r="J287" i="8"/>
  <c r="J299" i="8"/>
  <c r="J566" i="8"/>
  <c r="J582" i="8"/>
  <c r="J656" i="8"/>
  <c r="J680" i="8"/>
  <c r="J711" i="8"/>
  <c r="J719" i="8"/>
  <c r="J731" i="8"/>
  <c r="J762" i="8"/>
  <c r="J770" i="8"/>
  <c r="J783" i="8"/>
  <c r="J33" i="9"/>
  <c r="J135" i="9"/>
  <c r="J144" i="9"/>
  <c r="J152" i="9"/>
  <c r="J161" i="9"/>
  <c r="J288" i="9"/>
  <c r="J300" i="9"/>
  <c r="J316" i="9"/>
  <c r="J391" i="9"/>
  <c r="J424" i="9"/>
  <c r="J590" i="9"/>
  <c r="J606" i="9"/>
  <c r="J615" i="9"/>
  <c r="J710" i="9"/>
  <c r="J797" i="9"/>
  <c r="BH416" i="12"/>
  <c r="BH408" i="12"/>
  <c r="BG23" i="12"/>
  <c r="BG88" i="12"/>
  <c r="BG112" i="12"/>
  <c r="BG717" i="12"/>
  <c r="BH717" i="12" s="1"/>
  <c r="J97" i="8"/>
  <c r="J105" i="8"/>
  <c r="J114" i="8"/>
  <c r="J122" i="8"/>
  <c r="J342" i="8"/>
  <c r="J351" i="8"/>
  <c r="J367" i="8"/>
  <c r="J384" i="8"/>
  <c r="J401" i="8"/>
  <c r="J410" i="8"/>
  <c r="J468" i="8"/>
  <c r="J510" i="8"/>
  <c r="J529" i="8"/>
  <c r="J592" i="8"/>
  <c r="J600" i="8"/>
  <c r="J624" i="8"/>
  <c r="J682" i="8"/>
  <c r="J699" i="8"/>
  <c r="J713" i="8"/>
  <c r="J721" i="8"/>
  <c r="J206" i="9"/>
  <c r="J290" i="9"/>
  <c r="J302" i="9"/>
  <c r="J318" i="9"/>
  <c r="J327" i="9"/>
  <c r="J343" i="9"/>
  <c r="J443" i="9"/>
  <c r="J546" i="9"/>
  <c r="J592" i="9"/>
  <c r="J617" i="9"/>
  <c r="J625" i="9"/>
  <c r="J698" i="9"/>
  <c r="J712" i="9"/>
  <c r="J770" i="9"/>
  <c r="J783" i="9"/>
  <c r="J791" i="9"/>
  <c r="J799" i="9"/>
  <c r="BG552" i="12"/>
  <c r="BG79" i="12"/>
  <c r="BG749" i="12"/>
  <c r="BH749" i="12" s="1"/>
  <c r="BH364" i="12"/>
  <c r="J45" i="8"/>
  <c r="J53" i="8"/>
  <c r="J61" i="8"/>
  <c r="J69" i="8"/>
  <c r="J175" i="8"/>
  <c r="J183" i="8"/>
  <c r="J445" i="8"/>
  <c r="J495" i="8"/>
  <c r="J503" i="8"/>
  <c r="J512" i="8"/>
  <c r="J522" i="8"/>
  <c r="J609" i="8"/>
  <c r="J643" i="8"/>
  <c r="J683" i="8"/>
  <c r="J736" i="8"/>
  <c r="J76" i="9"/>
  <c r="J172" i="9"/>
  <c r="J181" i="9"/>
  <c r="J236" i="9"/>
  <c r="J412" i="9"/>
  <c r="J428" i="9"/>
  <c r="J446" i="9"/>
  <c r="J471" i="9"/>
  <c r="BG127" i="12"/>
  <c r="BG544" i="12"/>
  <c r="BH422" i="12"/>
  <c r="BG83" i="12"/>
  <c r="BG63" i="12"/>
  <c r="BG90" i="12"/>
  <c r="I694" i="12"/>
  <c r="I759" i="12" s="1"/>
  <c r="I760" i="12" s="1"/>
  <c r="J744" i="9"/>
  <c r="J772" i="9"/>
  <c r="BG93" i="12"/>
  <c r="BG370" i="12"/>
  <c r="BH370" i="12" s="1"/>
  <c r="BG250" i="12"/>
  <c r="BG724" i="12"/>
  <c r="BH724" i="12" s="1"/>
  <c r="BG671" i="12"/>
  <c r="BG682" i="12"/>
  <c r="J99" i="8"/>
  <c r="J124" i="8"/>
  <c r="J176" i="8"/>
  <c r="J184" i="8"/>
  <c r="J412" i="8"/>
  <c r="J463" i="8"/>
  <c r="J496" i="8"/>
  <c r="J513" i="8"/>
  <c r="J540" i="8"/>
  <c r="J105" i="9"/>
  <c r="J192" i="9"/>
  <c r="J224" i="9"/>
  <c r="J413" i="9"/>
  <c r="J563" i="9"/>
  <c r="J571" i="9"/>
  <c r="J579" i="9"/>
  <c r="J653" i="9"/>
  <c r="J661" i="9"/>
  <c r="J765" i="9"/>
  <c r="BG445" i="12"/>
  <c r="BG673" i="12"/>
  <c r="BG632" i="12"/>
  <c r="BH432" i="12"/>
  <c r="BG683" i="12"/>
  <c r="BG184" i="12"/>
  <c r="BG165" i="12"/>
  <c r="BG42" i="12"/>
  <c r="BH42" i="12" s="1"/>
  <c r="BG586" i="12"/>
  <c r="BG637" i="12"/>
  <c r="BG627" i="12"/>
  <c r="BG546" i="12"/>
  <c r="BG510" i="12"/>
  <c r="BG668" i="12"/>
  <c r="J168" i="8"/>
  <c r="J194" i="8"/>
  <c r="J218" i="8"/>
  <c r="J226" i="8"/>
  <c r="J413" i="8"/>
  <c r="J429" i="8"/>
  <c r="J497" i="8"/>
  <c r="J54" i="9"/>
  <c r="J200" i="9"/>
  <c r="J217" i="9"/>
  <c r="J277" i="9"/>
  <c r="J405" i="9"/>
  <c r="J564" i="9"/>
  <c r="J662" i="9"/>
  <c r="BG615" i="12"/>
  <c r="BH615" i="12" s="1"/>
  <c r="BG176" i="12"/>
  <c r="BG29" i="12"/>
  <c r="BG38" i="12"/>
  <c r="BH38" i="12" s="1"/>
  <c r="BG319" i="12"/>
  <c r="BH319" i="12" s="1"/>
  <c r="BG278" i="12"/>
  <c r="BG190" i="12"/>
  <c r="BH190" i="12" s="1"/>
  <c r="BG64" i="12"/>
  <c r="BG135" i="12"/>
  <c r="BG465" i="12"/>
  <c r="BH465" i="12" s="1"/>
  <c r="BG530" i="12"/>
  <c r="BG152" i="12"/>
  <c r="BG71" i="12"/>
  <c r="BG111" i="12"/>
  <c r="BG602" i="12"/>
  <c r="BG570" i="12"/>
  <c r="BG736" i="12"/>
  <c r="BH736" i="12" s="1"/>
  <c r="BG650" i="12"/>
  <c r="BG571" i="12"/>
  <c r="BG504" i="12"/>
  <c r="BG670" i="12"/>
  <c r="J175" i="9"/>
  <c r="BG326" i="12"/>
  <c r="BG256" i="12"/>
  <c r="BG199" i="12"/>
  <c r="BG163" i="12"/>
  <c r="BG327" i="12"/>
  <c r="BG113" i="12"/>
  <c r="BG396" i="12"/>
  <c r="BG720" i="12"/>
  <c r="BH720" i="12" s="1"/>
  <c r="BG648" i="12"/>
  <c r="BG578" i="12"/>
  <c r="BG628" i="12"/>
  <c r="BG562" i="12"/>
  <c r="BG641" i="12"/>
  <c r="BG679" i="12"/>
  <c r="BG667" i="12"/>
  <c r="BH358" i="12"/>
  <c r="BH483" i="12"/>
  <c r="J40" i="8"/>
  <c r="J135" i="8"/>
  <c r="J161" i="8"/>
  <c r="J195" i="8"/>
  <c r="J230" i="8"/>
  <c r="J252" i="8"/>
  <c r="J422" i="8"/>
  <c r="J515" i="8"/>
  <c r="J526" i="8"/>
  <c r="J572" i="8"/>
  <c r="J31" i="9"/>
  <c r="J55" i="9"/>
  <c r="J194" i="9"/>
  <c r="J323" i="9"/>
  <c r="J432" i="9"/>
  <c r="J483" i="9"/>
  <c r="J526" i="9"/>
  <c r="J534" i="9"/>
  <c r="J555" i="9"/>
  <c r="J581" i="9"/>
  <c r="J613" i="9"/>
  <c r="J647" i="9"/>
  <c r="BG25" i="12"/>
  <c r="BG35" i="12"/>
  <c r="BH35" i="12" s="1"/>
  <c r="BG175" i="12"/>
  <c r="BG142" i="12"/>
  <c r="BG475" i="12"/>
  <c r="BH475" i="12" s="1"/>
  <c r="BG522" i="12"/>
  <c r="BG609" i="12"/>
  <c r="BG643" i="12"/>
  <c r="BG125" i="12"/>
  <c r="BH335" i="12"/>
  <c r="BH323" i="12"/>
  <c r="BG298" i="12"/>
  <c r="BG592" i="12"/>
  <c r="BG520" i="12"/>
  <c r="BG406" i="12"/>
  <c r="BF11" i="12"/>
  <c r="BC221" i="12"/>
  <c r="J336" i="8"/>
  <c r="J38" i="9"/>
  <c r="J208" i="9"/>
  <c r="J565" i="9"/>
  <c r="J573" i="9"/>
  <c r="I804" i="9"/>
  <c r="BG507" i="12"/>
  <c r="BG194" i="12"/>
  <c r="BH194" i="12" s="1"/>
  <c r="BG202" i="12"/>
  <c r="BH202" i="12" s="1"/>
  <c r="V221" i="12"/>
  <c r="BG56" i="12"/>
  <c r="BH56" i="12" s="1"/>
  <c r="BG147" i="12"/>
  <c r="BG294" i="12"/>
  <c r="BH294" i="12" s="1"/>
  <c r="BG171" i="12"/>
  <c r="BG130" i="12"/>
  <c r="BG134" i="12"/>
  <c r="BG454" i="12"/>
  <c r="BH454" i="12" s="1"/>
  <c r="BG366" i="12"/>
  <c r="BG330" i="12"/>
  <c r="BG315" i="12"/>
  <c r="BH315" i="12" s="1"/>
  <c r="BG122" i="12"/>
  <c r="BG279" i="12"/>
  <c r="BG373" i="12"/>
  <c r="BH373" i="12" s="1"/>
  <c r="BG193" i="12"/>
  <c r="BH193" i="12" s="1"/>
  <c r="BG218" i="12"/>
  <c r="BG612" i="12"/>
  <c r="BG610" i="12"/>
  <c r="BG629" i="12"/>
  <c r="BG591" i="12"/>
  <c r="BG368" i="12"/>
  <c r="BH368" i="12" s="1"/>
  <c r="BG434" i="12"/>
  <c r="BH434" i="12" s="1"/>
  <c r="BG493" i="12"/>
  <c r="BG233" i="12"/>
  <c r="BG519" i="12"/>
  <c r="BG496" i="12"/>
  <c r="BG441" i="12"/>
  <c r="BG581" i="12"/>
  <c r="BG533" i="12"/>
  <c r="BE221" i="12"/>
  <c r="BG52" i="12"/>
  <c r="BG529" i="12"/>
  <c r="BG532" i="12"/>
  <c r="AH741" i="12"/>
  <c r="J57" i="8"/>
  <c r="J95" i="8"/>
  <c r="J103" i="8"/>
  <c r="J128" i="8"/>
  <c r="J178" i="8"/>
  <c r="J186" i="8"/>
  <c r="J210" i="8"/>
  <c r="J260" i="8"/>
  <c r="J337" i="8"/>
  <c r="J345" i="8"/>
  <c r="J354" i="8"/>
  <c r="J362" i="8"/>
  <c r="J404" i="8"/>
  <c r="J452" i="8"/>
  <c r="J519" i="8"/>
  <c r="J590" i="8"/>
  <c r="J598" i="8"/>
  <c r="J629" i="8"/>
  <c r="J639" i="8"/>
  <c r="J647" i="8"/>
  <c r="J679" i="8"/>
  <c r="J760" i="8"/>
  <c r="J768" i="8"/>
  <c r="J781" i="8"/>
  <c r="J789" i="8"/>
  <c r="J797" i="8"/>
  <c r="J39" i="9"/>
  <c r="J47" i="9"/>
  <c r="J115" i="9"/>
  <c r="J123" i="9"/>
  <c r="J149" i="9"/>
  <c r="J157" i="9"/>
  <c r="J292" i="9"/>
  <c r="J303" i="9"/>
  <c r="J319" i="9"/>
  <c r="J352" i="9"/>
  <c r="J393" i="9"/>
  <c r="J468" i="9"/>
  <c r="J492" i="9"/>
  <c r="J500" i="9"/>
  <c r="J508" i="9"/>
  <c r="J518" i="9"/>
  <c r="J556" i="9"/>
  <c r="J574" i="9"/>
  <c r="J620" i="9"/>
  <c r="J628" i="9"/>
  <c r="J675" i="9"/>
  <c r="J682" i="9"/>
  <c r="J699" i="9"/>
  <c r="J713" i="9"/>
  <c r="J762" i="9"/>
  <c r="J782" i="9"/>
  <c r="BG54" i="12"/>
  <c r="BG105" i="12"/>
  <c r="BG251" i="12"/>
  <c r="BG284" i="12"/>
  <c r="BH284" i="12" s="1"/>
  <c r="BG198" i="12"/>
  <c r="BG77" i="12"/>
  <c r="BG259" i="12"/>
  <c r="BG324" i="12"/>
  <c r="BH324" i="12" s="1"/>
  <c r="BG228" i="12"/>
  <c r="BG74" i="12"/>
  <c r="BG388" i="12"/>
  <c r="AH535" i="12"/>
  <c r="BG73" i="12"/>
  <c r="BG415" i="12"/>
  <c r="BH415" i="12" s="1"/>
  <c r="BG446" i="12"/>
  <c r="BH446" i="12" s="1"/>
  <c r="BG723" i="12"/>
  <c r="BH723" i="12" s="1"/>
  <c r="BG608" i="12"/>
  <c r="BG265" i="12"/>
  <c r="BG719" i="12"/>
  <c r="BH719" i="12" s="1"/>
  <c r="BG691" i="12"/>
  <c r="BH691" i="12" s="1"/>
  <c r="BG644" i="12"/>
  <c r="BG597" i="12"/>
  <c r="BH597" i="12" s="1"/>
  <c r="BC617" i="12"/>
  <c r="BE617" i="12"/>
  <c r="BH377" i="12"/>
  <c r="BG678" i="12"/>
  <c r="BG191" i="12"/>
  <c r="BH191" i="12" s="1"/>
  <c r="BG37" i="12"/>
  <c r="BH37" i="12" s="1"/>
  <c r="BG215" i="12"/>
  <c r="BG479" i="12"/>
  <c r="BG170" i="12"/>
  <c r="J89" i="8"/>
  <c r="J568" i="8"/>
  <c r="J741" i="8"/>
  <c r="J52" i="8"/>
  <c r="J147" i="8"/>
  <c r="J307" i="8"/>
  <c r="J481" i="8"/>
  <c r="J505" i="8"/>
  <c r="J531" i="8"/>
  <c r="J585" i="8"/>
  <c r="J791" i="8"/>
  <c r="J101" i="9"/>
  <c r="J576" i="9"/>
  <c r="J756" i="9"/>
  <c r="J764" i="9"/>
  <c r="BE577" i="12"/>
  <c r="BC577" i="12"/>
  <c r="BF577" i="12" s="1"/>
  <c r="BG424" i="12"/>
  <c r="BG169" i="12"/>
  <c r="BG143" i="12"/>
  <c r="BG97" i="12"/>
  <c r="BG197" i="12"/>
  <c r="BG213" i="12"/>
  <c r="BG334" i="12"/>
  <c r="BG482" i="12"/>
  <c r="BG384" i="12"/>
  <c r="BG300" i="12"/>
  <c r="BG311" i="12"/>
  <c r="BG350" i="12"/>
  <c r="BG154" i="12"/>
  <c r="BH154" i="12" s="1"/>
  <c r="BG512" i="12"/>
  <c r="BG343" i="12"/>
  <c r="BH343" i="12" s="1"/>
  <c r="BG211" i="12"/>
  <c r="BG51" i="12"/>
  <c r="BG686" i="12"/>
  <c r="BG616" i="12"/>
  <c r="BG481" i="12"/>
  <c r="BG549" i="12"/>
  <c r="BG488" i="12"/>
  <c r="BG118" i="12"/>
  <c r="BG690" i="12"/>
  <c r="BH690" i="12" s="1"/>
  <c r="G694" i="12"/>
  <c r="G759" i="12" s="1"/>
  <c r="G760" i="12" s="1"/>
  <c r="J576" i="12"/>
  <c r="BG576" i="12" s="1"/>
  <c r="BG110" i="12"/>
  <c r="J76" i="8"/>
  <c r="BG249" i="12"/>
  <c r="BG201" i="12"/>
  <c r="BG86" i="12"/>
  <c r="BG76" i="12"/>
  <c r="BG688" i="12"/>
  <c r="J32" i="9"/>
  <c r="AH694" i="12"/>
  <c r="BG21" i="12"/>
  <c r="BG120" i="12"/>
  <c r="BG195" i="12"/>
  <c r="BG657" i="12"/>
  <c r="BG144" i="12"/>
  <c r="BG613" i="12"/>
  <c r="BC576" i="12"/>
  <c r="BE576" i="12"/>
  <c r="J80" i="9"/>
  <c r="J100" i="9"/>
  <c r="J386" i="9"/>
  <c r="BG166" i="12"/>
  <c r="V535" i="12"/>
  <c r="BG41" i="12"/>
  <c r="BH41" i="12" s="1"/>
  <c r="BG33" i="12"/>
  <c r="BG174" i="12"/>
  <c r="BH174" i="12" s="1"/>
  <c r="BG106" i="12"/>
  <c r="BG206" i="12"/>
  <c r="BG160" i="12"/>
  <c r="BG214" i="12"/>
  <c r="BG115" i="12"/>
  <c r="BG471" i="12"/>
  <c r="BH471" i="12" s="1"/>
  <c r="BG477" i="12"/>
  <c r="BH477" i="12" s="1"/>
  <c r="BG409" i="12"/>
  <c r="BG186" i="12"/>
  <c r="BH186" i="12" s="1"/>
  <c r="BG269" i="12"/>
  <c r="BG60" i="12"/>
  <c r="BG297" i="12"/>
  <c r="BH297" i="12" s="1"/>
  <c r="BG423" i="12"/>
  <c r="BG354" i="12"/>
  <c r="BG352" i="12"/>
  <c r="BG561" i="12"/>
  <c r="BG563" i="12"/>
  <c r="BG654" i="12"/>
  <c r="BG550" i="12"/>
  <c r="J29" i="8"/>
  <c r="J37" i="8"/>
  <c r="J98" i="8"/>
  <c r="J164" i="8"/>
  <c r="J172" i="8"/>
  <c r="J181" i="8"/>
  <c r="J271" i="8"/>
  <c r="J288" i="8"/>
  <c r="J300" i="8"/>
  <c r="J308" i="8"/>
  <c r="J324" i="8"/>
  <c r="J349" i="8"/>
  <c r="J365" i="8"/>
  <c r="J391" i="8"/>
  <c r="J532" i="8"/>
  <c r="J552" i="8"/>
  <c r="J593" i="8"/>
  <c r="J601" i="8"/>
  <c r="J608" i="8"/>
  <c r="J634" i="8"/>
  <c r="J642" i="8"/>
  <c r="J658" i="8"/>
  <c r="J792" i="8"/>
  <c r="J801" i="8"/>
  <c r="J50" i="9"/>
  <c r="J65" i="9"/>
  <c r="J230" i="9"/>
  <c r="J270" i="9"/>
  <c r="J347" i="9"/>
  <c r="J355" i="9"/>
  <c r="J387" i="9"/>
  <c r="J421" i="9"/>
  <c r="J438" i="9"/>
  <c r="J463" i="9"/>
  <c r="J521" i="9"/>
  <c r="J561" i="9"/>
  <c r="J585" i="9"/>
  <c r="J600" i="9"/>
  <c r="J678" i="9"/>
  <c r="J685" i="9"/>
  <c r="J757" i="9"/>
  <c r="J785" i="9"/>
  <c r="BG45" i="12"/>
  <c r="BG234" i="12"/>
  <c r="BH234" i="12" s="1"/>
  <c r="BG270" i="12"/>
  <c r="BG332" i="12"/>
  <c r="BG167" i="12"/>
  <c r="BG30" i="12"/>
  <c r="BG159" i="12"/>
  <c r="BG264" i="12"/>
  <c r="BG527" i="12"/>
  <c r="BH430" i="12"/>
  <c r="J119" i="9"/>
  <c r="J422" i="9"/>
  <c r="J455" i="9"/>
  <c r="J472" i="9"/>
  <c r="J593" i="9"/>
  <c r="J601" i="9"/>
  <c r="J608" i="9"/>
  <c r="J648" i="9"/>
  <c r="BG554" i="12"/>
  <c r="BG663" i="12"/>
  <c r="J38" i="8"/>
  <c r="J132" i="8"/>
  <c r="J207" i="8"/>
  <c r="J214" i="8"/>
  <c r="J280" i="8"/>
  <c r="J289" i="8"/>
  <c r="J325" i="8"/>
  <c r="J350" i="8"/>
  <c r="J375" i="8"/>
  <c r="J456" i="8"/>
  <c r="J553" i="8"/>
  <c r="J563" i="8"/>
  <c r="J602" i="8"/>
  <c r="J618" i="8"/>
  <c r="J625" i="8"/>
  <c r="J635" i="8"/>
  <c r="J667" i="8"/>
  <c r="J675" i="8"/>
  <c r="J735" i="8"/>
  <c r="J764" i="8"/>
  <c r="J772" i="8"/>
  <c r="J66" i="9"/>
  <c r="J102" i="9"/>
  <c r="J170" i="9"/>
  <c r="J231" i="9"/>
  <c r="J299" i="9"/>
  <c r="J307" i="9"/>
  <c r="J315" i="9"/>
  <c r="J348" i="9"/>
  <c r="J364" i="9"/>
  <c r="J373" i="9"/>
  <c r="J430" i="9"/>
  <c r="J513" i="9"/>
  <c r="J624" i="9"/>
  <c r="J656" i="9"/>
  <c r="J686" i="9"/>
  <c r="J694" i="9"/>
  <c r="J766" i="9"/>
  <c r="J786" i="9"/>
  <c r="J794" i="9"/>
  <c r="BG565" i="12"/>
  <c r="BG91" i="12"/>
  <c r="BH91" i="12" s="1"/>
  <c r="BG28" i="12"/>
  <c r="BG12" i="12"/>
  <c r="BG333" i="12"/>
  <c r="BG255" i="12"/>
  <c r="BG275" i="12"/>
  <c r="J46" i="8"/>
  <c r="J70" i="8"/>
  <c r="J107" i="8"/>
  <c r="J116" i="8"/>
  <c r="J149" i="8"/>
  <c r="J157" i="8"/>
  <c r="J223" i="8"/>
  <c r="J424" i="8"/>
  <c r="J458" i="8"/>
  <c r="J474" i="8"/>
  <c r="J483" i="8"/>
  <c r="J499" i="8"/>
  <c r="J507" i="8"/>
  <c r="J571" i="8"/>
  <c r="J579" i="8"/>
  <c r="J611" i="8"/>
  <c r="J691" i="8"/>
  <c r="J714" i="8"/>
  <c r="J744" i="8"/>
  <c r="J87" i="9"/>
  <c r="J95" i="9"/>
  <c r="J381" i="9"/>
  <c r="J398" i="9"/>
  <c r="J406" i="9"/>
  <c r="J489" i="9"/>
  <c r="J524" i="9"/>
  <c r="J532" i="9"/>
  <c r="J609" i="9"/>
  <c r="BG569" i="12"/>
  <c r="BG489" i="12"/>
  <c r="BG500" i="12"/>
  <c r="BG305" i="12"/>
  <c r="BG346" i="12"/>
  <c r="BH346" i="12" s="1"/>
  <c r="BG229" i="12"/>
  <c r="BG148" i="12"/>
  <c r="BG87" i="12"/>
  <c r="BG39" i="12"/>
  <c r="BH39" i="12" s="1"/>
  <c r="BG182" i="12"/>
  <c r="BG108" i="12"/>
  <c r="BG100" i="12"/>
  <c r="BG92" i="12"/>
  <c r="J154" i="8"/>
  <c r="BG611" i="12"/>
  <c r="BG85" i="12"/>
  <c r="AB535" i="12"/>
  <c r="BG238" i="12"/>
  <c r="AH221" i="12"/>
  <c r="BG44" i="12"/>
  <c r="BG34" i="12"/>
  <c r="BG208" i="12"/>
  <c r="BG266" i="12"/>
  <c r="BG157" i="12"/>
  <c r="BG173" i="12"/>
  <c r="BG11" i="12"/>
  <c r="BG140" i="12"/>
  <c r="BG183" i="12"/>
  <c r="BG89" i="12"/>
  <c r="BG387" i="12"/>
  <c r="BG457" i="12"/>
  <c r="BH457" i="12" s="1"/>
  <c r="BG181" i="12"/>
  <c r="BG237" i="12"/>
  <c r="BG411" i="12"/>
  <c r="BG116" i="12"/>
  <c r="J55" i="8"/>
  <c r="J85" i="8"/>
  <c r="J108" i="8"/>
  <c r="J117" i="8"/>
  <c r="J142" i="8"/>
  <c r="J192" i="8"/>
  <c r="J224" i="8"/>
  <c r="J235" i="8"/>
  <c r="J441" i="8"/>
  <c r="J484" i="8"/>
  <c r="J500" i="8"/>
  <c r="J554" i="8"/>
  <c r="J612" i="8"/>
  <c r="J692" i="8"/>
  <c r="J701" i="8"/>
  <c r="J715" i="8"/>
  <c r="J60" i="9"/>
  <c r="J88" i="9"/>
  <c r="J96" i="9"/>
  <c r="J104" i="9"/>
  <c r="J113" i="9"/>
  <c r="J121" i="9"/>
  <c r="J138" i="9"/>
  <c r="J147" i="9"/>
  <c r="J155" i="9"/>
  <c r="J171" i="9"/>
  <c r="J232" i="9"/>
  <c r="J474" i="9"/>
  <c r="J514" i="9"/>
  <c r="J525" i="9"/>
  <c r="J695" i="9"/>
  <c r="J774" i="9"/>
  <c r="BG141" i="12"/>
  <c r="BG545" i="12"/>
  <c r="BH545" i="12" s="1"/>
  <c r="BG216" i="12"/>
  <c r="AB221" i="12"/>
  <c r="BG75" i="12"/>
  <c r="BG600" i="12"/>
  <c r="J622" i="8"/>
  <c r="J411" i="9"/>
  <c r="AB694" i="12"/>
  <c r="BG107" i="12"/>
  <c r="BG31" i="12"/>
  <c r="BG187" i="12"/>
  <c r="BH187" i="12" s="1"/>
  <c r="J320" i="9"/>
  <c r="J683" i="9"/>
  <c r="BG253" i="12"/>
  <c r="BG331" i="12"/>
  <c r="BG138" i="12"/>
  <c r="BG355" i="12"/>
  <c r="BG356" i="12"/>
  <c r="BG738" i="12"/>
  <c r="BH738" i="12" s="1"/>
  <c r="BG492" i="12"/>
  <c r="J146" i="8"/>
  <c r="J471" i="8"/>
  <c r="J576" i="8"/>
  <c r="J48" i="8"/>
  <c r="J56" i="8"/>
  <c r="J64" i="8"/>
  <c r="J74" i="8"/>
  <c r="J134" i="8"/>
  <c r="J143" i="8"/>
  <c r="J160" i="8"/>
  <c r="J193" i="8"/>
  <c r="J201" i="8"/>
  <c r="J236" i="8"/>
  <c r="J319" i="8"/>
  <c r="J402" i="8"/>
  <c r="J451" i="8"/>
  <c r="J460" i="8"/>
  <c r="J476" i="8"/>
  <c r="J493" i="8"/>
  <c r="J543" i="8"/>
  <c r="J581" i="8"/>
  <c r="J613" i="8"/>
  <c r="J685" i="8"/>
  <c r="J716" i="8"/>
  <c r="J724" i="8"/>
  <c r="J77" i="9"/>
  <c r="J114" i="9"/>
  <c r="J139" i="9"/>
  <c r="J165" i="9"/>
  <c r="J190" i="9"/>
  <c r="J223" i="9"/>
  <c r="J265" i="9"/>
  <c r="J342" i="9"/>
  <c r="J375" i="9"/>
  <c r="J383" i="9"/>
  <c r="J554" i="9"/>
  <c r="J596" i="9"/>
  <c r="J731" i="9"/>
  <c r="BG630" i="12"/>
  <c r="BG646" i="12"/>
  <c r="BG490" i="12"/>
  <c r="BG567" i="12"/>
  <c r="BG232" i="12"/>
  <c r="BG149" i="12"/>
  <c r="BG123" i="12"/>
  <c r="BH123" i="12" s="1"/>
  <c r="BG119" i="12"/>
  <c r="BG474" i="12"/>
  <c r="BH474" i="12" s="1"/>
  <c r="BG369" i="12"/>
  <c r="BH369" i="12" s="1"/>
  <c r="BG164" i="12"/>
  <c r="BG217" i="12"/>
  <c r="BG414" i="12"/>
  <c r="BG362" i="12"/>
  <c r="BG363" i="12"/>
  <c r="BG178" i="12"/>
  <c r="BG440" i="12"/>
  <c r="BH440" i="12" s="1"/>
  <c r="BG14" i="12"/>
  <c r="BG706" i="12"/>
  <c r="BH706" i="12" s="1"/>
  <c r="BG584" i="12"/>
  <c r="BG607" i="12"/>
  <c r="BG622" i="12"/>
  <c r="BH622" i="12" s="1"/>
  <c r="BG357" i="12"/>
  <c r="BG495" i="12"/>
  <c r="BH495" i="12" s="1"/>
  <c r="BG574" i="12"/>
  <c r="BG503" i="12"/>
  <c r="BG582" i="12"/>
  <c r="BG680" i="12"/>
  <c r="BG645" i="12"/>
  <c r="BG573" i="12"/>
  <c r="BG635" i="12"/>
  <c r="BG59" i="12"/>
  <c r="BG587" i="12"/>
  <c r="BG739" i="12"/>
  <c r="BH739" i="12" s="1"/>
  <c r="BG114" i="12"/>
  <c r="BG484" i="12"/>
  <c r="BG351" i="12"/>
  <c r="BG133" i="12"/>
  <c r="BG349" i="12"/>
  <c r="BG150" i="12"/>
  <c r="BG681" i="12"/>
  <c r="BG659" i="12"/>
  <c r="BG606" i="12"/>
  <c r="BG395" i="12"/>
  <c r="BG391" i="12"/>
  <c r="BG666" i="12"/>
  <c r="BG687" i="12"/>
  <c r="BG558" i="12"/>
  <c r="BG498" i="12"/>
  <c r="BH498" i="12" s="1"/>
  <c r="BG146" i="12"/>
  <c r="BG559" i="12"/>
  <c r="BG158" i="12"/>
  <c r="BG236" i="12"/>
  <c r="BG189" i="12"/>
  <c r="BH189" i="12" s="1"/>
  <c r="BG43" i="12"/>
  <c r="BG263" i="12"/>
  <c r="BG322" i="12"/>
  <c r="BG61" i="12"/>
  <c r="BG131" i="12"/>
  <c r="BG509" i="12"/>
  <c r="BG462" i="12"/>
  <c r="BH462" i="12" s="1"/>
  <c r="BG375" i="12"/>
  <c r="BH375" i="12" s="1"/>
  <c r="BG280" i="12"/>
  <c r="BG347" i="12"/>
  <c r="BG307" i="12"/>
  <c r="BG137" i="12"/>
  <c r="BG508" i="12"/>
  <c r="BG407" i="12"/>
  <c r="BG461" i="12"/>
  <c r="BH461" i="12" s="1"/>
  <c r="BG603" i="12"/>
  <c r="BG721" i="12"/>
  <c r="BH721" i="12" s="1"/>
  <c r="BG478" i="12"/>
  <c r="BG674" i="12"/>
  <c r="BG642" i="12"/>
  <c r="BH308" i="12"/>
  <c r="BH313" i="12"/>
  <c r="BG98" i="12"/>
  <c r="BG136" i="12"/>
  <c r="BG321" i="12"/>
  <c r="BH321" i="12" s="1"/>
  <c r="BG458" i="12"/>
  <c r="BH458" i="12" s="1"/>
  <c r="BG393" i="12"/>
  <c r="BG463" i="12"/>
  <c r="BH463" i="12" s="1"/>
  <c r="BG70" i="12"/>
  <c r="BG17" i="12"/>
  <c r="BG276" i="12"/>
  <c r="BG516" i="12"/>
  <c r="BG394" i="12"/>
  <c r="BG566" i="12"/>
  <c r="BG485" i="12"/>
  <c r="BH485" i="12" s="1"/>
  <c r="BE596" i="12"/>
  <c r="BC596" i="12"/>
  <c r="BG685" i="12"/>
  <c r="BH685" i="12" s="1"/>
  <c r="BG599" i="12"/>
  <c r="BG618" i="12"/>
  <c r="BG553" i="12"/>
  <c r="BG243" i="12"/>
  <c r="BG453" i="12"/>
  <c r="BH453" i="12" s="1"/>
  <c r="BG555" i="12"/>
  <c r="BG501" i="12"/>
  <c r="BG47" i="12"/>
  <c r="BG594" i="12"/>
  <c r="BG624" i="12"/>
  <c r="BG412" i="12"/>
  <c r="BG80" i="12"/>
  <c r="BG585" i="12"/>
  <c r="BG261" i="12"/>
  <c r="BG336" i="12"/>
  <c r="BG254" i="12"/>
  <c r="BG365" i="12"/>
  <c r="BG128" i="12"/>
  <c r="BG65" i="12"/>
  <c r="BG589" i="12"/>
  <c r="BG649" i="12"/>
  <c r="BG460" i="12"/>
  <c r="BH460" i="12" s="1"/>
  <c r="BG551" i="12"/>
  <c r="BG404" i="12"/>
  <c r="BG410" i="12"/>
  <c r="BG588" i="12"/>
  <c r="BG754" i="12"/>
  <c r="BH754" i="12" s="1"/>
  <c r="BH400" i="12"/>
  <c r="BH309" i="12"/>
  <c r="BH379" i="12"/>
  <c r="BG310" i="12"/>
  <c r="BG161" i="12"/>
  <c r="BH161" i="12" s="1"/>
  <c r="BG386" i="12"/>
  <c r="BG755" i="12"/>
  <c r="BH755" i="12" s="1"/>
  <c r="BG497" i="12"/>
  <c r="BG658" i="12"/>
  <c r="BG470" i="12"/>
  <c r="BH470" i="12" s="1"/>
  <c r="BG557" i="12"/>
  <c r="P221" i="12"/>
  <c r="BG40" i="12"/>
  <c r="BH40" i="12" s="1"/>
  <c r="BG26" i="12"/>
  <c r="BG303" i="12"/>
  <c r="BG247" i="12"/>
  <c r="BH247" i="12" s="1"/>
  <c r="BG99" i="12"/>
  <c r="BG36" i="12"/>
  <c r="BH36" i="12" s="1"/>
  <c r="BG16" i="12"/>
  <c r="BH16" i="12" s="1"/>
  <c r="BG268" i="12"/>
  <c r="BH268" i="12" s="1"/>
  <c r="BG219" i="12"/>
  <c r="BG177" i="12"/>
  <c r="BG117" i="12"/>
  <c r="BG399" i="12"/>
  <c r="BG185" i="12"/>
  <c r="BH185" i="12" s="1"/>
  <c r="BG62" i="12"/>
  <c r="BG241" i="12"/>
  <c r="BG542" i="12"/>
  <c r="BG456" i="12"/>
  <c r="BH456" i="12" s="1"/>
  <c r="BG669" i="12"/>
  <c r="BG593" i="12"/>
  <c r="BG102" i="12"/>
  <c r="BG633" i="12"/>
  <c r="BG568" i="12"/>
  <c r="BG631" i="12"/>
  <c r="BH435" i="12"/>
  <c r="BG27" i="12"/>
  <c r="BH27" i="12" s="1"/>
  <c r="BG295" i="12"/>
  <c r="BG302" i="12"/>
  <c r="BG207" i="12"/>
  <c r="BG46" i="12"/>
  <c r="BG132" i="12"/>
  <c r="BG271" i="12"/>
  <c r="BG96" i="12"/>
  <c r="BG55" i="12"/>
  <c r="BG162" i="12"/>
  <c r="BG398" i="12"/>
  <c r="BG513" i="12"/>
  <c r="BG246" i="12"/>
  <c r="BH246" i="12" s="1"/>
  <c r="BG24" i="12"/>
  <c r="BG82" i="12"/>
  <c r="BG442" i="12"/>
  <c r="BG329" i="12"/>
  <c r="BG277" i="12"/>
  <c r="BG466" i="12"/>
  <c r="BH466" i="12" s="1"/>
  <c r="BG304" i="12"/>
  <c r="BG151" i="12"/>
  <c r="BG494" i="12"/>
  <c r="BG746" i="12"/>
  <c r="BH746" i="12" s="1"/>
  <c r="BG601" i="12"/>
  <c r="BG580" i="12"/>
  <c r="BG487" i="12"/>
  <c r="BH487" i="12" s="1"/>
  <c r="BG605" i="12"/>
  <c r="BG543" i="12"/>
  <c r="BG84" i="12"/>
  <c r="BG556" i="12"/>
  <c r="BG344" i="12"/>
  <c r="BH344" i="12" s="1"/>
  <c r="BG716" i="12"/>
  <c r="BH716" i="12" s="1"/>
  <c r="BG564" i="12"/>
  <c r="BG427" i="12"/>
  <c r="BG292" i="12"/>
  <c r="BG20" i="12"/>
  <c r="BG53" i="12"/>
  <c r="BG101" i="12"/>
  <c r="BG155" i="12"/>
  <c r="BG179" i="12"/>
  <c r="BG145" i="12"/>
  <c r="BG32" i="12"/>
  <c r="BG15" i="12"/>
  <c r="BG299" i="12"/>
  <c r="BG258" i="12"/>
  <c r="BG129" i="12"/>
  <c r="BG124" i="12"/>
  <c r="BG103" i="12"/>
  <c r="BG421" i="12"/>
  <c r="BG436" i="12"/>
  <c r="BG381" i="12"/>
  <c r="BG172" i="12"/>
  <c r="BG506" i="12"/>
  <c r="BH506" i="12" s="1"/>
  <c r="BG376" i="12"/>
  <c r="BG212" i="12"/>
  <c r="BG196" i="12"/>
  <c r="BG745" i="12"/>
  <c r="BH745" i="12" s="1"/>
  <c r="BG661" i="12"/>
  <c r="BG750" i="12"/>
  <c r="BH750" i="12" s="1"/>
  <c r="BG623" i="12"/>
  <c r="BG451" i="12"/>
  <c r="BG389" i="12"/>
  <c r="BG677" i="12"/>
  <c r="BG590" i="12"/>
  <c r="BG403" i="12"/>
  <c r="BG22" i="12"/>
  <c r="BG583" i="12"/>
  <c r="BG752" i="12"/>
  <c r="BH752" i="12" s="1"/>
  <c r="BH339" i="12"/>
  <c r="BH296" i="12"/>
  <c r="BH210" i="12"/>
  <c r="BH418" i="12"/>
  <c r="BH397" i="12"/>
  <c r="BG50" i="12"/>
  <c r="BG200" i="12"/>
  <c r="BH200" i="12" s="1"/>
  <c r="BG49" i="12"/>
  <c r="BG260" i="12"/>
  <c r="BG337" i="12"/>
  <c r="BH337" i="12" s="1"/>
  <c r="BG242" i="12"/>
  <c r="BG245" i="12"/>
  <c r="BG94" i="12"/>
  <c r="BG420" i="12"/>
  <c r="BG425" i="12"/>
  <c r="BG428" i="12"/>
  <c r="BG156" i="12"/>
  <c r="BG230" i="12"/>
  <c r="BG126" i="12"/>
  <c r="BG78" i="12"/>
  <c r="BG437" i="12"/>
  <c r="BG511" i="12"/>
  <c r="BG72" i="12"/>
  <c r="BG374" i="12"/>
  <c r="BG748" i="12"/>
  <c r="BH748" i="12" s="1"/>
  <c r="BG595" i="12"/>
  <c r="BG614" i="12"/>
  <c r="BG575" i="12"/>
  <c r="BG438" i="12"/>
  <c r="BG604" i="12"/>
  <c r="BG662" i="12"/>
  <c r="BG540" i="12"/>
  <c r="BG701" i="12"/>
  <c r="BH701" i="12" s="1"/>
  <c r="BG656" i="12"/>
  <c r="BG655" i="12"/>
  <c r="BH385" i="12"/>
  <c r="BH314" i="12"/>
  <c r="BH531" i="12"/>
  <c r="BG450" i="12"/>
  <c r="BH450" i="12" s="1"/>
  <c r="BG288" i="12"/>
  <c r="BH288" i="12" s="1"/>
  <c r="BG283" i="12"/>
  <c r="BE535" i="12"/>
  <c r="BC535" i="12"/>
  <c r="AN535" i="12"/>
  <c r="BG443" i="12"/>
  <c r="BG188" i="12"/>
  <c r="BH188" i="12" s="1"/>
  <c r="AN221" i="12"/>
  <c r="J48" i="9"/>
  <c r="J98" i="9"/>
  <c r="I31" i="7"/>
  <c r="K32" i="7"/>
  <c r="N31" i="6"/>
  <c r="J80" i="8"/>
  <c r="J203" i="8"/>
  <c r="G548" i="9"/>
  <c r="I707" i="9"/>
  <c r="J572" i="9"/>
  <c r="AB757" i="12"/>
  <c r="G727" i="8"/>
  <c r="J162" i="9"/>
  <c r="J173" i="9"/>
  <c r="J339" i="9"/>
  <c r="J542" i="9"/>
  <c r="K33" i="7"/>
  <c r="N33" i="19" s="1"/>
  <c r="J655" i="8"/>
  <c r="J39" i="8"/>
  <c r="J139" i="8"/>
  <c r="J169" i="8"/>
  <c r="J217" i="8"/>
  <c r="J405" i="8"/>
  <c r="J428" i="8"/>
  <c r="J574" i="8"/>
  <c r="J756" i="8"/>
  <c r="J106" i="9"/>
  <c r="J207" i="9"/>
  <c r="I548" i="9"/>
  <c r="J372" i="9"/>
  <c r="J464" i="9"/>
  <c r="J476" i="9"/>
  <c r="J488" i="9"/>
  <c r="J718" i="9"/>
  <c r="J724" i="9"/>
  <c r="J735" i="9"/>
  <c r="J741" i="9"/>
  <c r="AB741" i="12"/>
  <c r="AN741" i="12"/>
  <c r="J535" i="12"/>
  <c r="J478" i="8"/>
  <c r="J195" i="9"/>
  <c r="J439" i="9"/>
  <c r="AH707" i="12"/>
  <c r="J387" i="8"/>
  <c r="J406" i="8"/>
  <c r="J454" i="8"/>
  <c r="J146" i="9"/>
  <c r="J655" i="9"/>
  <c r="J128" i="9"/>
  <c r="J416" i="9"/>
  <c r="I245" i="8"/>
  <c r="J94" i="8"/>
  <c r="J240" i="8"/>
  <c r="J258" i="8"/>
  <c r="J328" i="8"/>
  <c r="J524" i="8"/>
  <c r="J97" i="9"/>
  <c r="J103" i="9"/>
  <c r="J109" i="9"/>
  <c r="J116" i="9"/>
  <c r="J122" i="9"/>
  <c r="J129" i="9"/>
  <c r="J616" i="9"/>
  <c r="J321" i="9"/>
  <c r="J369" i="9"/>
  <c r="J741" i="12"/>
  <c r="J130" i="8"/>
  <c r="J152" i="8"/>
  <c r="J199" i="8"/>
  <c r="J266" i="8"/>
  <c r="J340" i="8"/>
  <c r="J555" i="8"/>
  <c r="J580" i="8"/>
  <c r="J725" i="8"/>
  <c r="J790" i="8"/>
  <c r="J44" i="9"/>
  <c r="J61" i="9"/>
  <c r="J93" i="9"/>
  <c r="J209" i="9"/>
  <c r="J254" i="9"/>
  <c r="J260" i="9"/>
  <c r="J340" i="9"/>
  <c r="J113" i="8"/>
  <c r="J131" i="8"/>
  <c r="J153" i="8"/>
  <c r="J159" i="8"/>
  <c r="J177" i="8"/>
  <c r="J200" i="8"/>
  <c r="J211" i="8"/>
  <c r="J242" i="8"/>
  <c r="J261" i="8"/>
  <c r="J409" i="8"/>
  <c r="J432" i="8"/>
  <c r="J438" i="8"/>
  <c r="J480" i="8"/>
  <c r="J534" i="8"/>
  <c r="J556" i="8"/>
  <c r="J564" i="8"/>
  <c r="J649" i="8"/>
  <c r="J666" i="8"/>
  <c r="J689" i="8"/>
  <c r="J695" i="8"/>
  <c r="J703" i="8"/>
  <c r="J774" i="8"/>
  <c r="J785" i="8"/>
  <c r="J34" i="9"/>
  <c r="J45" i="9"/>
  <c r="J51" i="9"/>
  <c r="J56" i="9"/>
  <c r="J62" i="9"/>
  <c r="J67" i="9"/>
  <c r="J79" i="9"/>
  <c r="J124" i="9"/>
  <c r="J131" i="9"/>
  <c r="J137" i="9"/>
  <c r="J167" i="9"/>
  <c r="J179" i="9"/>
  <c r="J197" i="9"/>
  <c r="J203" i="9"/>
  <c r="J210" i="9"/>
  <c r="J226" i="9"/>
  <c r="J237" i="9"/>
  <c r="J261" i="9"/>
  <c r="J267" i="9"/>
  <c r="J273" i="9"/>
  <c r="J365" i="9"/>
  <c r="J429" i="9"/>
  <c r="J442" i="9"/>
  <c r="J454" i="9"/>
  <c r="J545" i="9"/>
  <c r="J569" i="9"/>
  <c r="J580" i="9"/>
  <c r="J586" i="9"/>
  <c r="J642" i="9"/>
  <c r="J658" i="9"/>
  <c r="J669" i="9"/>
  <c r="J759" i="9"/>
  <c r="J189" i="8"/>
  <c r="J421" i="8"/>
  <c r="J439" i="8"/>
  <c r="V757" i="12"/>
  <c r="J47" i="8"/>
  <c r="J89" i="9"/>
  <c r="J354" i="9"/>
  <c r="J643" i="9"/>
  <c r="P741" i="12"/>
  <c r="J416" i="8"/>
  <c r="J588" i="8"/>
  <c r="J187" i="9"/>
  <c r="J199" i="9"/>
  <c r="J279" i="9"/>
  <c r="J32" i="8"/>
  <c r="J43" i="8"/>
  <c r="J88" i="8"/>
  <c r="J121" i="8"/>
  <c r="J138" i="8"/>
  <c r="J144" i="8"/>
  <c r="J155" i="8"/>
  <c r="J167" i="8"/>
  <c r="J185" i="8"/>
  <c r="J202" i="8"/>
  <c r="J219" i="8"/>
  <c r="J225" i="8"/>
  <c r="J275" i="8"/>
  <c r="J294" i="8"/>
  <c r="J303" i="8"/>
  <c r="J320" i="8"/>
  <c r="J326" i="8"/>
  <c r="J332" i="8"/>
  <c r="J355" i="8"/>
  <c r="J361" i="8"/>
  <c r="J373" i="8"/>
  <c r="J392" i="8"/>
  <c r="J506" i="8"/>
  <c r="J558" i="8"/>
  <c r="J589" i="8"/>
  <c r="J594" i="8"/>
  <c r="J616" i="8"/>
  <c r="J640" i="8"/>
  <c r="J657" i="8"/>
  <c r="J674" i="8"/>
  <c r="J698" i="8"/>
  <c r="J722" i="8"/>
  <c r="J799" i="8"/>
  <c r="J36" i="9"/>
  <c r="J53" i="9"/>
  <c r="J59" i="9"/>
  <c r="J69" i="9"/>
  <c r="J85" i="9"/>
  <c r="J90" i="9"/>
  <c r="J164" i="9"/>
  <c r="J169" i="9"/>
  <c r="J176" i="9"/>
  <c r="J188" i="9"/>
  <c r="J212" i="9"/>
  <c r="J218" i="9"/>
  <c r="J239" i="9"/>
  <c r="J244" i="9"/>
  <c r="J275" i="9"/>
  <c r="J280" i="9"/>
  <c r="J287" i="9"/>
  <c r="J313" i="9"/>
  <c r="J325" i="9"/>
  <c r="J402" i="9"/>
  <c r="J409" i="9"/>
  <c r="J445" i="9"/>
  <c r="J451" i="9"/>
  <c r="J458" i="9"/>
  <c r="J469" i="9"/>
  <c r="J475" i="9"/>
  <c r="J493" i="9"/>
  <c r="J511" i="9"/>
  <c r="J558" i="9"/>
  <c r="J594" i="9"/>
  <c r="J626" i="9"/>
  <c r="J634" i="9"/>
  <c r="J666" i="9"/>
  <c r="J681" i="9"/>
  <c r="J693" i="9"/>
  <c r="J700" i="9"/>
  <c r="J717" i="9"/>
  <c r="J723" i="9"/>
  <c r="J740" i="9"/>
  <c r="J761" i="9"/>
  <c r="J767" i="9"/>
  <c r="P707" i="12"/>
  <c r="J44" i="8"/>
  <c r="J54" i="8"/>
  <c r="J65" i="8"/>
  <c r="J71" i="8"/>
  <c r="J79" i="8"/>
  <c r="J104" i="8"/>
  <c r="J109" i="8"/>
  <c r="J127" i="8"/>
  <c r="J165" i="8"/>
  <c r="J182" i="8"/>
  <c r="J205" i="8"/>
  <c r="J215" i="8"/>
  <c r="J295" i="8"/>
  <c r="J304" i="8"/>
  <c r="J315" i="8"/>
  <c r="J374" i="8"/>
  <c r="J380" i="8"/>
  <c r="J386" i="8"/>
  <c r="J393" i="8"/>
  <c r="J399" i="8"/>
  <c r="J446" i="8"/>
  <c r="J464" i="8"/>
  <c r="J475" i="8"/>
  <c r="J488" i="8"/>
  <c r="J511" i="8"/>
  <c r="J530" i="8"/>
  <c r="J541" i="8"/>
  <c r="J557" i="8"/>
  <c r="J570" i="8"/>
  <c r="J587" i="8"/>
  <c r="J614" i="8"/>
  <c r="J648" i="8"/>
  <c r="J681" i="8"/>
  <c r="J693" i="8"/>
  <c r="J700" i="8"/>
  <c r="J723" i="8"/>
  <c r="J755" i="8"/>
  <c r="J771" i="8"/>
  <c r="J798" i="8"/>
  <c r="J35" i="9"/>
  <c r="J40" i="9"/>
  <c r="J46" i="9"/>
  <c r="J142" i="9"/>
  <c r="J153" i="9"/>
  <c r="J183" i="9"/>
  <c r="J214" i="9"/>
  <c r="J235" i="9"/>
  <c r="J240" i="9"/>
  <c r="J253" i="9"/>
  <c r="J271" i="9"/>
  <c r="J308" i="9"/>
  <c r="J332" i="9"/>
  <c r="J350" i="9"/>
  <c r="J362" i="9"/>
  <c r="J367" i="9"/>
  <c r="J407" i="9"/>
  <c r="J414" i="9"/>
  <c r="J478" i="9"/>
  <c r="J495" i="9"/>
  <c r="J512" i="9"/>
  <c r="J530" i="9"/>
  <c r="J541" i="9"/>
  <c r="J557" i="9"/>
  <c r="J570" i="9"/>
  <c r="J587" i="9"/>
  <c r="J607" i="9"/>
  <c r="J623" i="9"/>
  <c r="J636" i="9"/>
  <c r="J641" i="9"/>
  <c r="J668" i="9"/>
  <c r="J758" i="9"/>
  <c r="J784" i="9"/>
  <c r="J790" i="9"/>
  <c r="J796" i="9"/>
  <c r="J802" i="9"/>
  <c r="V707" i="12"/>
  <c r="J630" i="8"/>
  <c r="J654" i="8"/>
  <c r="J660" i="8"/>
  <c r="J712" i="8"/>
  <c r="J766" i="8"/>
  <c r="J787" i="8"/>
  <c r="J793" i="8"/>
  <c r="J41" i="9"/>
  <c r="J58" i="9"/>
  <c r="J112" i="9"/>
  <c r="J118" i="9"/>
  <c r="J130" i="9"/>
  <c r="J148" i="9"/>
  <c r="J184" i="9"/>
  <c r="J202" i="9"/>
  <c r="J220" i="9"/>
  <c r="J295" i="9"/>
  <c r="J456" i="9"/>
  <c r="J506" i="9"/>
  <c r="J531" i="9"/>
  <c r="J536" i="9"/>
  <c r="J582" i="9"/>
  <c r="J618" i="9"/>
  <c r="J629" i="9"/>
  <c r="J652" i="9"/>
  <c r="J674" i="9"/>
  <c r="J690" i="9"/>
  <c r="J697" i="9"/>
  <c r="J704" i="9"/>
  <c r="J720" i="9"/>
  <c r="J726" i="9"/>
  <c r="J737" i="9"/>
  <c r="J31" i="8"/>
  <c r="J62" i="8"/>
  <c r="J68" i="8"/>
  <c r="J86" i="8"/>
  <c r="J96" i="8"/>
  <c r="J101" i="8"/>
  <c r="J118" i="8"/>
  <c r="J141" i="8"/>
  <c r="J151" i="8"/>
  <c r="J173" i="8"/>
  <c r="J190" i="8"/>
  <c r="J196" i="8"/>
  <c r="J238" i="8"/>
  <c r="J256" i="8"/>
  <c r="J273" i="8"/>
  <c r="J284" i="8"/>
  <c r="J292" i="8"/>
  <c r="J301" i="8"/>
  <c r="J318" i="8"/>
  <c r="J348" i="8"/>
  <c r="J370" i="8"/>
  <c r="J383" i="8"/>
  <c r="J389" i="8"/>
  <c r="J407" i="8"/>
  <c r="J414" i="8"/>
  <c r="J455" i="8"/>
  <c r="J472" i="8"/>
  <c r="J479" i="8"/>
  <c r="J508" i="8"/>
  <c r="J521" i="8"/>
  <c r="J527" i="8"/>
  <c r="J538" i="8"/>
  <c r="J562" i="8"/>
  <c r="J567" i="8"/>
  <c r="J584" i="8"/>
  <c r="J595" i="8"/>
  <c r="J605" i="8"/>
  <c r="J627" i="8"/>
  <c r="J673" i="8"/>
  <c r="J690" i="8"/>
  <c r="J697" i="8"/>
  <c r="J720" i="8"/>
  <c r="J726" i="8"/>
  <c r="J737" i="8"/>
  <c r="J743" i="8"/>
  <c r="J784" i="8"/>
  <c r="J795" i="8"/>
  <c r="J802" i="8"/>
  <c r="J43" i="9"/>
  <c r="J49" i="9"/>
  <c r="J91" i="9"/>
  <c r="J108" i="9"/>
  <c r="J127" i="9"/>
  <c r="J132" i="9"/>
  <c r="J156" i="9"/>
  <c r="J163" i="9"/>
  <c r="J186" i="9"/>
  <c r="J193" i="9"/>
  <c r="J205" i="9"/>
  <c r="J222" i="9"/>
  <c r="J243" i="9"/>
  <c r="J256" i="9"/>
  <c r="J262" i="9"/>
  <c r="J284" i="9"/>
  <c r="J370" i="9"/>
  <c r="J404" i="9"/>
  <c r="J417" i="9"/>
  <c r="J459" i="9"/>
  <c r="J481" i="9"/>
  <c r="J503" i="9"/>
  <c r="J522" i="9"/>
  <c r="J528" i="9"/>
  <c r="J538" i="9"/>
  <c r="J562" i="9"/>
  <c r="J589" i="9"/>
  <c r="J595" i="9"/>
  <c r="J639" i="9"/>
  <c r="J649" i="9"/>
  <c r="J654" i="9"/>
  <c r="J660" i="9"/>
  <c r="J711" i="9"/>
  <c r="J771" i="9"/>
  <c r="J781" i="9"/>
  <c r="J787" i="9"/>
  <c r="J793" i="9"/>
  <c r="J757" i="12"/>
  <c r="J502" i="9"/>
  <c r="J527" i="9"/>
  <c r="J543" i="9"/>
  <c r="J553" i="9"/>
  <c r="J566" i="9"/>
  <c r="J577" i="9"/>
  <c r="J583" i="9"/>
  <c r="J598" i="9"/>
  <c r="J603" i="9"/>
  <c r="J614" i="9"/>
  <c r="J619" i="9"/>
  <c r="J673" i="9"/>
  <c r="J689" i="9"/>
  <c r="J703" i="9"/>
  <c r="J719" i="9"/>
  <c r="J736" i="9"/>
  <c r="J742" i="9"/>
  <c r="J763" i="9"/>
  <c r="J789" i="9"/>
  <c r="J707" i="12"/>
  <c r="J716" i="9"/>
  <c r="J722" i="9"/>
  <c r="J755" i="9"/>
  <c r="AB707" i="12"/>
  <c r="V741" i="12"/>
  <c r="AK759" i="12"/>
  <c r="J577" i="12"/>
  <c r="AN757" i="12"/>
  <c r="AN694" i="12"/>
  <c r="AH757" i="12"/>
  <c r="P757" i="12"/>
  <c r="P694" i="12"/>
  <c r="P371" i="12"/>
  <c r="BG371" i="12" s="1"/>
  <c r="BH371" i="12" s="1"/>
  <c r="AG759" i="12"/>
  <c r="Y759" i="12"/>
  <c r="AE759" i="12"/>
  <c r="U759" i="12"/>
  <c r="M759" i="12"/>
  <c r="M760" i="12" s="1"/>
  <c r="O759" i="12"/>
  <c r="O760" i="12" s="1"/>
  <c r="AM759" i="12"/>
  <c r="J221" i="12"/>
  <c r="AA759" i="12"/>
  <c r="S759" i="12"/>
  <c r="V694" i="12"/>
  <c r="G707" i="9"/>
  <c r="I777" i="9"/>
  <c r="I245" i="9"/>
  <c r="G727" i="9"/>
  <c r="J252" i="9"/>
  <c r="J134" i="9"/>
  <c r="J160" i="9"/>
  <c r="J185" i="9"/>
  <c r="J211" i="9"/>
  <c r="J552" i="9"/>
  <c r="J578" i="9"/>
  <c r="J657" i="9"/>
  <c r="G804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G777" i="9"/>
  <c r="I548" i="8"/>
  <c r="I804" i="8"/>
  <c r="J782" i="8"/>
  <c r="I707" i="8"/>
  <c r="J209" i="8"/>
  <c r="G548" i="8"/>
  <c r="I727" i="8"/>
  <c r="G707" i="8"/>
  <c r="J489" i="8"/>
  <c r="G245" i="8"/>
  <c r="J28" i="8"/>
  <c r="I777" i="8"/>
  <c r="J60" i="8"/>
  <c r="J115" i="8"/>
  <c r="J166" i="8"/>
  <c r="J599" i="8"/>
  <c r="J763" i="8"/>
  <c r="G777" i="8"/>
  <c r="G31" i="7"/>
  <c r="G33" i="7" s="1"/>
  <c r="BF596" i="12" l="1"/>
  <c r="BH92" i="12"/>
  <c r="BF617" i="12"/>
  <c r="BF576" i="12"/>
  <c r="BF535" i="12"/>
  <c r="BF694" i="12"/>
  <c r="BH556" i="12"/>
  <c r="BH112" i="12"/>
  <c r="BH637" i="12"/>
  <c r="BH403" i="12"/>
  <c r="BH532" i="12"/>
  <c r="BH383" i="12"/>
  <c r="BH683" i="12"/>
  <c r="BH581" i="12"/>
  <c r="BH278" i="12"/>
  <c r="BH606" i="12"/>
  <c r="BH263" i="12"/>
  <c r="BH233" i="12"/>
  <c r="BH160" i="12"/>
  <c r="BH238" i="12"/>
  <c r="BH554" i="12"/>
  <c r="BH298" i="12"/>
  <c r="BH527" i="12"/>
  <c r="BH175" i="12"/>
  <c r="BH557" i="12"/>
  <c r="BH249" i="12"/>
  <c r="BH494" i="12"/>
  <c r="BH594" i="12"/>
  <c r="BH441" i="12"/>
  <c r="BH394" i="12"/>
  <c r="BH111" i="12"/>
  <c r="BH177" i="12"/>
  <c r="BH201" i="12"/>
  <c r="BH549" i="12"/>
  <c r="BH552" i="12"/>
  <c r="BH83" i="12"/>
  <c r="BH144" i="12"/>
  <c r="BH135" i="12"/>
  <c r="BH127" i="12"/>
  <c r="BH493" i="12"/>
  <c r="BH152" i="12"/>
  <c r="BH71" i="12"/>
  <c r="BH299" i="12"/>
  <c r="BH128" i="12"/>
  <c r="BH327" i="12"/>
  <c r="BH184" i="12"/>
  <c r="BH229" i="12"/>
  <c r="BH513" i="12"/>
  <c r="BH242" i="12"/>
  <c r="BH546" i="12"/>
  <c r="BH170" i="12"/>
  <c r="BH261" i="12"/>
  <c r="BH98" i="12"/>
  <c r="BH176" i="12"/>
  <c r="BH618" i="12"/>
  <c r="BH60" i="12"/>
  <c r="BH558" i="12"/>
  <c r="BH414" i="12"/>
  <c r="BH250" i="12"/>
  <c r="BH331" i="12"/>
  <c r="BH525" i="12"/>
  <c r="BH163" i="12"/>
  <c r="BH640" i="12"/>
  <c r="BH391" i="12"/>
  <c r="BH106" i="12"/>
  <c r="BH120" i="12"/>
  <c r="BH129" i="12"/>
  <c r="BH522" i="12"/>
  <c r="BH28" i="12"/>
  <c r="BH388" i="12"/>
  <c r="BH20" i="12"/>
  <c r="BH132" i="12"/>
  <c r="BH590" i="12"/>
  <c r="BH355" i="12"/>
  <c r="BH365" i="12"/>
  <c r="BH560" i="12"/>
  <c r="BH218" i="12"/>
  <c r="BH276" i="12"/>
  <c r="BH687" i="12"/>
  <c r="BH50" i="12"/>
  <c r="BH84" i="12"/>
  <c r="BH559" i="12"/>
  <c r="BH357" i="12"/>
  <c r="BH140" i="12"/>
  <c r="BH565" i="12"/>
  <c r="BH271" i="12"/>
  <c r="BH292" i="12"/>
  <c r="BH51" i="12"/>
  <c r="BH133" i="12"/>
  <c r="BH571" i="12"/>
  <c r="BH544" i="12"/>
  <c r="BH508" i="12"/>
  <c r="BH195" i="12"/>
  <c r="BH490" i="12"/>
  <c r="BH682" i="12"/>
  <c r="BH646" i="12"/>
  <c r="BH688" i="12"/>
  <c r="BH643" i="12"/>
  <c r="BH306" i="12"/>
  <c r="BH376" i="12"/>
  <c r="BH636" i="12"/>
  <c r="BH582" i="12"/>
  <c r="BH17" i="12"/>
  <c r="BH602" i="12"/>
  <c r="BH562" i="12"/>
  <c r="BH668" i="12"/>
  <c r="BH630" i="12"/>
  <c r="BH651" i="12"/>
  <c r="BH566" i="12"/>
  <c r="BH159" i="12"/>
  <c r="BH125" i="12"/>
  <c r="BH671" i="12"/>
  <c r="BH183" i="12"/>
  <c r="BH259" i="12"/>
  <c r="BH496" i="12"/>
  <c r="BH616" i="12"/>
  <c r="BH90" i="12"/>
  <c r="BH31" i="12"/>
  <c r="BH64" i="12"/>
  <c r="BH641" i="12"/>
  <c r="BH657" i="12"/>
  <c r="BH670" i="12"/>
  <c r="BH488" i="12"/>
  <c r="BH396" i="12"/>
  <c r="BH74" i="12"/>
  <c r="BH586" i="12"/>
  <c r="BH632" i="12"/>
  <c r="BH366" i="12"/>
  <c r="BH304" i="12"/>
  <c r="BH130" i="12"/>
  <c r="BH148" i="12"/>
  <c r="BH211" i="12"/>
  <c r="BH663" i="12"/>
  <c r="BH100" i="12"/>
  <c r="BH570" i="12"/>
  <c r="BH182" i="12"/>
  <c r="BH592" i="12"/>
  <c r="BH433" i="12"/>
  <c r="BH280" i="12"/>
  <c r="BH149" i="12"/>
  <c r="BH572" i="12"/>
  <c r="BH116" i="12"/>
  <c r="BH541" i="12"/>
  <c r="BH199" i="12"/>
  <c r="BH79" i="12"/>
  <c r="BH587" i="12"/>
  <c r="BH12" i="12"/>
  <c r="BH270" i="12"/>
  <c r="BH567" i="12"/>
  <c r="J727" i="8"/>
  <c r="BH520" i="12"/>
  <c r="BH393" i="12"/>
  <c r="BH279" i="12"/>
  <c r="BH54" i="12"/>
  <c r="BH607" i="12"/>
  <c r="BH88" i="12"/>
  <c r="BG707" i="12"/>
  <c r="BH707" i="12" s="1"/>
  <c r="BH530" i="12"/>
  <c r="BH569" i="12"/>
  <c r="BH555" i="12"/>
  <c r="BH173" i="12"/>
  <c r="BH600" i="12"/>
  <c r="BH609" i="12"/>
  <c r="BH613" i="12"/>
  <c r="BH659" i="12"/>
  <c r="BH395" i="12"/>
  <c r="BH411" i="12"/>
  <c r="BH504" i="12"/>
  <c r="BH334" i="12"/>
  <c r="BH484" i="12"/>
  <c r="BH437" i="12"/>
  <c r="BH436" i="12"/>
  <c r="BH427" i="12"/>
  <c r="BH492" i="12"/>
  <c r="BH354" i="12"/>
  <c r="BH255" i="12"/>
  <c r="BH113" i="12"/>
  <c r="BH196" i="12"/>
  <c r="BH124" i="12"/>
  <c r="BH678" i="12"/>
  <c r="BH677" i="12"/>
  <c r="BH679" i="12"/>
  <c r="BH94" i="12"/>
  <c r="BH141" i="12"/>
  <c r="BH595" i="12"/>
  <c r="BH512" i="12"/>
  <c r="BH145" i="12"/>
  <c r="BH158" i="12"/>
  <c r="BH363" i="12"/>
  <c r="BH578" i="12"/>
  <c r="BH423" i="12"/>
  <c r="BH55" i="12"/>
  <c r="BH591" i="12"/>
  <c r="BH655" i="12"/>
  <c r="BH53" i="12"/>
  <c r="BH264" i="12"/>
  <c r="BH686" i="12"/>
  <c r="BH507" i="12"/>
  <c r="BH172" i="12"/>
  <c r="BH117" i="12"/>
  <c r="BH179" i="12"/>
  <c r="BH65" i="12"/>
  <c r="BH146" i="12"/>
  <c r="BH33" i="12"/>
  <c r="BH529" i="12"/>
  <c r="BH114" i="12"/>
  <c r="BH325" i="12"/>
  <c r="BH336" i="12"/>
  <c r="BH46" i="12"/>
  <c r="BH275" i="12"/>
  <c r="BH265" i="12"/>
  <c r="BH633" i="12"/>
  <c r="BH509" i="12"/>
  <c r="BH34" i="12"/>
  <c r="BH105" i="12"/>
  <c r="BH115" i="12"/>
  <c r="BH260" i="12"/>
  <c r="BH501" i="12"/>
  <c r="BH575" i="12"/>
  <c r="BH104" i="12"/>
  <c r="BH59" i="12"/>
  <c r="BH479" i="12"/>
  <c r="BH588" i="12"/>
  <c r="BH85" i="12"/>
  <c r="BH428" i="12"/>
  <c r="BH500" i="12"/>
  <c r="BH406" i="12"/>
  <c r="BH136" i="12"/>
  <c r="BH608" i="12"/>
  <c r="BH392" i="12"/>
  <c r="BH661" i="12"/>
  <c r="BH77" i="12"/>
  <c r="BH21" i="12"/>
  <c r="BH219" i="12"/>
  <c r="BH302" i="12"/>
  <c r="BH374" i="12"/>
  <c r="BH481" i="12"/>
  <c r="BH584" i="12"/>
  <c r="BH214" i="12"/>
  <c r="BH583" i="12"/>
  <c r="BH101" i="12"/>
  <c r="BH542" i="12"/>
  <c r="BH673" i="12"/>
  <c r="BH511" i="12"/>
  <c r="BH52" i="12"/>
  <c r="BH482" i="12"/>
  <c r="BH674" i="12"/>
  <c r="BH206" i="12"/>
  <c r="BH147" i="12"/>
  <c r="BH232" i="12"/>
  <c r="BH445" i="12"/>
  <c r="BH667" i="12"/>
  <c r="BH63" i="12"/>
  <c r="BH648" i="12"/>
  <c r="BH381" i="12"/>
  <c r="BH580" i="12"/>
  <c r="BH322" i="12"/>
  <c r="BH110" i="12"/>
  <c r="BH169" i="12"/>
  <c r="BH142" i="12"/>
  <c r="BH44" i="12"/>
  <c r="BH258" i="12"/>
  <c r="BH650" i="12"/>
  <c r="BH78" i="12"/>
  <c r="BH412" i="12"/>
  <c r="BH122" i="12"/>
  <c r="BH599" i="12"/>
  <c r="BH604" i="12"/>
  <c r="BH442" i="12"/>
  <c r="BH631" i="12"/>
  <c r="BH627" i="12"/>
  <c r="BH24" i="12"/>
  <c r="BH138" i="12"/>
  <c r="BH70" i="12"/>
  <c r="BH22" i="12"/>
  <c r="BH601" i="12"/>
  <c r="BH29" i="12"/>
  <c r="BH102" i="12"/>
  <c r="BH347" i="12"/>
  <c r="BH516" i="12"/>
  <c r="BH585" i="12"/>
  <c r="BH564" i="12"/>
  <c r="BH574" i="12"/>
  <c r="BC694" i="12"/>
  <c r="BC759" i="12" s="1"/>
  <c r="BC760" i="12" s="1"/>
  <c r="BH171" i="12"/>
  <c r="BH561" i="12"/>
  <c r="BH295" i="12"/>
  <c r="BH165" i="12"/>
  <c r="BH256" i="12"/>
  <c r="BH23" i="12"/>
  <c r="BH143" i="12"/>
  <c r="BH384" i="12"/>
  <c r="BH326" i="12"/>
  <c r="BH251" i="12"/>
  <c r="BH126" i="12"/>
  <c r="BH61" i="12"/>
  <c r="BH30" i="12"/>
  <c r="BH629" i="12"/>
  <c r="BH624" i="12"/>
  <c r="BH656" i="12"/>
  <c r="BH654" i="12"/>
  <c r="BH510" i="12"/>
  <c r="BH424" i="12"/>
  <c r="BH76" i="12"/>
  <c r="BH86" i="12"/>
  <c r="BH178" i="12"/>
  <c r="BH407" i="12"/>
  <c r="BH489" i="12"/>
  <c r="BE694" i="12"/>
  <c r="BE759" i="12" s="1"/>
  <c r="BE760" i="12" s="1"/>
  <c r="BH380" i="12"/>
  <c r="BH420" i="12"/>
  <c r="BH241" i="12"/>
  <c r="BH644" i="12"/>
  <c r="BH533" i="12"/>
  <c r="BH89" i="12"/>
  <c r="BH523" i="12"/>
  <c r="BH157" i="12"/>
  <c r="BH216" i="12"/>
  <c r="BH451" i="12"/>
  <c r="BH47" i="12"/>
  <c r="BH197" i="12"/>
  <c r="BH134" i="12"/>
  <c r="BH87" i="12"/>
  <c r="BH25" i="12"/>
  <c r="BH75" i="12"/>
  <c r="BH131" i="12"/>
  <c r="BH181" i="12"/>
  <c r="BH681" i="12"/>
  <c r="BH15" i="12"/>
  <c r="BH254" i="12"/>
  <c r="BH73" i="12"/>
  <c r="BH543" i="12"/>
  <c r="BH386" i="12"/>
  <c r="BH666" i="12"/>
  <c r="BH156" i="12"/>
  <c r="BH93" i="12"/>
  <c r="BH563" i="12"/>
  <c r="BH303" i="12"/>
  <c r="BH215" i="12"/>
  <c r="BH410" i="12"/>
  <c r="BH253" i="12"/>
  <c r="BH269" i="12"/>
  <c r="BH305" i="12"/>
  <c r="BH307" i="12"/>
  <c r="BH108" i="12"/>
  <c r="BH330" i="12"/>
  <c r="BH628" i="12"/>
  <c r="BH610" i="12"/>
  <c r="BH605" i="12"/>
  <c r="BH389" i="12"/>
  <c r="AB759" i="12"/>
  <c r="AB776" i="12" s="1"/>
  <c r="BH103" i="12"/>
  <c r="BH497" i="12"/>
  <c r="BH399" i="12"/>
  <c r="BH478" i="12"/>
  <c r="BH150" i="12"/>
  <c r="BH589" i="12"/>
  <c r="BH81" i="12"/>
  <c r="BH387" i="12"/>
  <c r="BH356" i="12"/>
  <c r="BH352" i="12"/>
  <c r="BH425" i="12"/>
  <c r="BH32" i="12"/>
  <c r="BH398" i="12"/>
  <c r="BH217" i="12"/>
  <c r="BH611" i="12"/>
  <c r="BH118" i="12"/>
  <c r="BH207" i="12"/>
  <c r="BH573" i="12"/>
  <c r="BH212" i="12"/>
  <c r="BH332" i="12"/>
  <c r="BH119" i="12"/>
  <c r="BH603" i="12"/>
  <c r="BH503" i="12"/>
  <c r="BH311" i="12"/>
  <c r="BH155" i="12"/>
  <c r="BH245" i="12"/>
  <c r="BH14" i="12"/>
  <c r="BH333" i="12"/>
  <c r="AE760" i="12"/>
  <c r="AE776" i="12"/>
  <c r="AE775" i="12"/>
  <c r="AE773" i="12"/>
  <c r="BH612" i="12"/>
  <c r="BG741" i="12"/>
  <c r="BH741" i="12" s="1"/>
  <c r="Y760" i="12"/>
  <c r="Y776" i="12"/>
  <c r="Y775" i="12"/>
  <c r="Y773" i="12"/>
  <c r="BH166" i="12"/>
  <c r="BH300" i="12"/>
  <c r="BH11" i="12"/>
  <c r="AG760" i="12"/>
  <c r="AG775" i="12"/>
  <c r="AG776" i="12"/>
  <c r="AG773" i="12"/>
  <c r="BH540" i="12"/>
  <c r="J727" i="9"/>
  <c r="BH82" i="12"/>
  <c r="BH26" i="12"/>
  <c r="BH198" i="12"/>
  <c r="BH551" i="12"/>
  <c r="J804" i="9"/>
  <c r="BH329" i="12"/>
  <c r="BH553" i="12"/>
  <c r="BH649" i="12"/>
  <c r="BH237" i="12"/>
  <c r="BH213" i="12"/>
  <c r="U760" i="12"/>
  <c r="U776" i="12"/>
  <c r="U775" i="12"/>
  <c r="U773" i="12"/>
  <c r="BH43" i="12"/>
  <c r="BH310" i="12"/>
  <c r="BH623" i="12"/>
  <c r="BH107" i="12"/>
  <c r="BH208" i="12"/>
  <c r="BH62" i="12"/>
  <c r="BH151" i="12"/>
  <c r="BH680" i="12"/>
  <c r="BH349" i="12"/>
  <c r="BH645" i="12"/>
  <c r="BH550" i="12"/>
  <c r="BH519" i="12"/>
  <c r="BH362" i="12"/>
  <c r="BH669" i="12"/>
  <c r="BH97" i="12"/>
  <c r="BH617" i="12"/>
  <c r="BH228" i="12"/>
  <c r="BH99" i="12"/>
  <c r="BH614" i="12"/>
  <c r="BH642" i="12"/>
  <c r="BH576" i="12"/>
  <c r="BH236" i="12"/>
  <c r="BH662" i="12"/>
  <c r="S760" i="12"/>
  <c r="S776" i="12"/>
  <c r="S775" i="12"/>
  <c r="S773" i="12"/>
  <c r="AA760" i="12"/>
  <c r="AA776" i="12"/>
  <c r="AA775" i="12"/>
  <c r="AA773" i="12"/>
  <c r="J694" i="12"/>
  <c r="BG694" i="12" s="1"/>
  <c r="BG577" i="12"/>
  <c r="BH409" i="12"/>
  <c r="BH438" i="12"/>
  <c r="BH96" i="12"/>
  <c r="BH421" i="12"/>
  <c r="BH277" i="12"/>
  <c r="BH351" i="12"/>
  <c r="BH350" i="12"/>
  <c r="BH162" i="12"/>
  <c r="AH759" i="12"/>
  <c r="BH45" i="12"/>
  <c r="V759" i="12"/>
  <c r="BH404" i="12"/>
  <c r="BH137" i="12"/>
  <c r="BH72" i="12"/>
  <c r="BH230" i="12"/>
  <c r="BH49" i="12"/>
  <c r="BH243" i="12"/>
  <c r="BH593" i="12"/>
  <c r="BH635" i="12"/>
  <c r="BG757" i="12"/>
  <c r="BH757" i="12" s="1"/>
  <c r="BH658" i="12"/>
  <c r="BH596" i="12"/>
  <c r="BH80" i="12"/>
  <c r="BH568" i="12"/>
  <c r="BH167" i="12"/>
  <c r="BH266" i="12"/>
  <c r="BH164" i="12"/>
  <c r="P535" i="12"/>
  <c r="P759" i="12" s="1"/>
  <c r="P763" i="12" s="1"/>
  <c r="K565" i="18"/>
  <c r="L565" i="18" s="1"/>
  <c r="BH443" i="12"/>
  <c r="AM760" i="12"/>
  <c r="AM775" i="12"/>
  <c r="AM776" i="12"/>
  <c r="AM773" i="12"/>
  <c r="AN759" i="12"/>
  <c r="AN772" i="12" s="1"/>
  <c r="BG221" i="12"/>
  <c r="AK760" i="12"/>
  <c r="AK775" i="12"/>
  <c r="AK776" i="12"/>
  <c r="AK773" i="12"/>
  <c r="G806" i="8"/>
  <c r="G807" i="8" s="1"/>
  <c r="J707" i="9"/>
  <c r="J777" i="8"/>
  <c r="J707" i="8"/>
  <c r="K34" i="7"/>
  <c r="K35" i="7" s="1"/>
  <c r="I33" i="7"/>
  <c r="J804" i="8"/>
  <c r="J777" i="9"/>
  <c r="I806" i="9"/>
  <c r="I807" i="9" s="1"/>
  <c r="J548" i="8"/>
  <c r="J245" i="9"/>
  <c r="J548" i="9"/>
  <c r="G806" i="9"/>
  <c r="G807" i="9" s="1"/>
  <c r="I806" i="8"/>
  <c r="I807" i="8" s="1"/>
  <c r="J245" i="8"/>
  <c r="P776" i="12" l="1"/>
  <c r="BF771" i="12"/>
  <c r="AB775" i="12"/>
  <c r="BH221" i="12"/>
  <c r="J759" i="12"/>
  <c r="V776" i="12"/>
  <c r="V775" i="12"/>
  <c r="BH694" i="12"/>
  <c r="BH577" i="12"/>
  <c r="AH776" i="12"/>
  <c r="AH775" i="12"/>
  <c r="J806" i="8"/>
  <c r="BG535" i="12"/>
  <c r="BH535" i="12" s="1"/>
  <c r="P775" i="12"/>
  <c r="AN760" i="12"/>
  <c r="K1595" i="16"/>
  <c r="L1595" i="16" s="1"/>
  <c r="V760" i="12"/>
  <c r="K1592" i="14"/>
  <c r="P760" i="12"/>
  <c r="AB760" i="12"/>
  <c r="K1591" i="15"/>
  <c r="J806" i="9"/>
  <c r="K36" i="7"/>
  <c r="I36" i="7" s="1"/>
  <c r="AH760" i="12"/>
  <c r="BH759" i="12" l="1"/>
  <c r="BH770" i="12" s="1"/>
  <c r="J760" i="12"/>
  <c r="J775" i="12"/>
  <c r="N26" i="19"/>
  <c r="BF772" i="12"/>
  <c r="BG759" i="12"/>
  <c r="BF759" i="12"/>
  <c r="J807" i="8"/>
  <c r="P833" i="25"/>
  <c r="P771" i="12"/>
  <c r="AB833" i="25"/>
  <c r="AB835" i="25" s="1"/>
  <c r="AB771" i="12"/>
  <c r="AB773" i="12" s="1"/>
  <c r="AH833" i="25"/>
  <c r="AH835" i="25" s="1"/>
  <c r="AH771" i="12"/>
  <c r="AH773" i="12" s="1"/>
  <c r="J807" i="9"/>
  <c r="P31" i="6"/>
  <c r="K31" i="6" s="1"/>
  <c r="K33" i="6" s="1"/>
  <c r="P33" i="19" s="1"/>
  <c r="K37" i="7"/>
  <c r="K38" i="7" s="1"/>
  <c r="G36" i="7"/>
  <c r="M31" i="6"/>
  <c r="K20" i="6"/>
  <c r="K14" i="6"/>
  <c r="K11" i="6"/>
  <c r="O28" i="19" l="1"/>
  <c r="BF760" i="12"/>
  <c r="P773" i="12"/>
  <c r="P835" i="25"/>
  <c r="K32" i="6"/>
  <c r="K34" i="6"/>
  <c r="K35" i="6" s="1"/>
  <c r="Q33" i="19" l="1"/>
  <c r="K36" i="6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I775" i="5"/>
  <c r="G775" i="5"/>
  <c r="J775" i="5" s="1"/>
  <c r="I774" i="5"/>
  <c r="G774" i="5"/>
  <c r="I773" i="5"/>
  <c r="G773" i="5"/>
  <c r="J773" i="5" s="1"/>
  <c r="I772" i="5"/>
  <c r="G772" i="5"/>
  <c r="I771" i="5"/>
  <c r="G771" i="5"/>
  <c r="J771" i="5" s="1"/>
  <c r="I770" i="5"/>
  <c r="G770" i="5"/>
  <c r="I769" i="5"/>
  <c r="G769" i="5"/>
  <c r="I768" i="5"/>
  <c r="G768" i="5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I748" i="5"/>
  <c r="G748" i="5"/>
  <c r="I747" i="5"/>
  <c r="G747" i="5"/>
  <c r="I746" i="5"/>
  <c r="G746" i="5"/>
  <c r="I745" i="5"/>
  <c r="G745" i="5"/>
  <c r="I744" i="5"/>
  <c r="G744" i="5"/>
  <c r="J744" i="5" s="1"/>
  <c r="I743" i="5"/>
  <c r="G743" i="5"/>
  <c r="I742" i="5"/>
  <c r="G742" i="5"/>
  <c r="J742" i="5" s="1"/>
  <c r="I741" i="5"/>
  <c r="G741" i="5"/>
  <c r="J741" i="5" s="1"/>
  <c r="I740" i="5"/>
  <c r="G740" i="5"/>
  <c r="I739" i="5"/>
  <c r="G739" i="5"/>
  <c r="I738" i="5"/>
  <c r="G738" i="5"/>
  <c r="J738" i="5" s="1"/>
  <c r="I737" i="5"/>
  <c r="G737" i="5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I717" i="5"/>
  <c r="J717" i="5" s="1"/>
  <c r="I716" i="5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I703" i="5"/>
  <c r="G703" i="5"/>
  <c r="J703" i="5" s="1"/>
  <c r="I702" i="5"/>
  <c r="G702" i="5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I682" i="5"/>
  <c r="G682" i="5"/>
  <c r="I680" i="5"/>
  <c r="G680" i="5"/>
  <c r="I679" i="5"/>
  <c r="G679" i="5"/>
  <c r="I678" i="5"/>
  <c r="G678" i="5"/>
  <c r="I677" i="5"/>
  <c r="G677" i="5"/>
  <c r="I676" i="5"/>
  <c r="G676" i="5"/>
  <c r="J676" i="5" s="1"/>
  <c r="I674" i="5"/>
  <c r="G674" i="5"/>
  <c r="I673" i="5"/>
  <c r="G673" i="5"/>
  <c r="I672" i="5"/>
  <c r="G672" i="5"/>
  <c r="J672" i="5" s="1"/>
  <c r="I671" i="5"/>
  <c r="F671" i="5"/>
  <c r="G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I658" i="5"/>
  <c r="F658" i="5"/>
  <c r="G658" i="5" s="1"/>
  <c r="I657" i="5"/>
  <c r="F657" i="5"/>
  <c r="G657" i="5" s="1"/>
  <c r="I656" i="5"/>
  <c r="G656" i="5"/>
  <c r="I655" i="5"/>
  <c r="G655" i="5"/>
  <c r="I654" i="5"/>
  <c r="G654" i="5"/>
  <c r="J654" i="5" s="1"/>
  <c r="I653" i="5"/>
  <c r="G653" i="5"/>
  <c r="I652" i="5"/>
  <c r="G652" i="5"/>
  <c r="J652" i="5" s="1"/>
  <c r="I651" i="5"/>
  <c r="G651" i="5"/>
  <c r="I650" i="5"/>
  <c r="G650" i="5"/>
  <c r="I649" i="5"/>
  <c r="G649" i="5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I640" i="5"/>
  <c r="G640" i="5"/>
  <c r="I639" i="5"/>
  <c r="G639" i="5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I608" i="5"/>
  <c r="G608" i="5"/>
  <c r="J608" i="5" s="1"/>
  <c r="I607" i="5"/>
  <c r="G607" i="5"/>
  <c r="I606" i="5"/>
  <c r="G606" i="5"/>
  <c r="J606" i="5" s="1"/>
  <c r="I605" i="5"/>
  <c r="G605" i="5"/>
  <c r="I604" i="5"/>
  <c r="G604" i="5"/>
  <c r="J604" i="5" s="1"/>
  <c r="I603" i="5"/>
  <c r="G603" i="5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I591" i="5"/>
  <c r="G591" i="5"/>
  <c r="I590" i="5"/>
  <c r="G590" i="5"/>
  <c r="J590" i="5" s="1"/>
  <c r="I588" i="5"/>
  <c r="G588" i="5"/>
  <c r="I587" i="5"/>
  <c r="G587" i="5"/>
  <c r="I586" i="5"/>
  <c r="G586" i="5"/>
  <c r="J586" i="5" s="1"/>
  <c r="I585" i="5"/>
  <c r="G585" i="5"/>
  <c r="I584" i="5"/>
  <c r="G584" i="5"/>
  <c r="I583" i="5"/>
  <c r="G583" i="5"/>
  <c r="I582" i="5"/>
  <c r="G582" i="5"/>
  <c r="I581" i="5"/>
  <c r="G581" i="5"/>
  <c r="J581" i="5" s="1"/>
  <c r="I580" i="5"/>
  <c r="G580" i="5"/>
  <c r="I579" i="5"/>
  <c r="G579" i="5"/>
  <c r="J579" i="5" s="1"/>
  <c r="I578" i="5"/>
  <c r="G578" i="5"/>
  <c r="I577" i="5"/>
  <c r="G577" i="5"/>
  <c r="J577" i="5" s="1"/>
  <c r="I576" i="5"/>
  <c r="G576" i="5"/>
  <c r="J576" i="5" s="1"/>
  <c r="I575" i="5"/>
  <c r="G575" i="5"/>
  <c r="I574" i="5"/>
  <c r="G574" i="5"/>
  <c r="I573" i="5"/>
  <c r="G573" i="5"/>
  <c r="J573" i="5" s="1"/>
  <c r="I572" i="5"/>
  <c r="G572" i="5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I565" i="5"/>
  <c r="G565" i="5"/>
  <c r="I564" i="5"/>
  <c r="G564" i="5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I557" i="5"/>
  <c r="G557" i="5"/>
  <c r="J557" i="5" s="1"/>
  <c r="I556" i="5"/>
  <c r="G556" i="5"/>
  <c r="I555" i="5"/>
  <c r="G555" i="5"/>
  <c r="I554" i="5"/>
  <c r="G554" i="5"/>
  <c r="I553" i="5"/>
  <c r="G553" i="5"/>
  <c r="I552" i="5"/>
  <c r="G552" i="5"/>
  <c r="J552" i="5" s="1"/>
  <c r="I551" i="5"/>
  <c r="G551" i="5"/>
  <c r="I550" i="5"/>
  <c r="G550" i="5"/>
  <c r="I549" i="5"/>
  <c r="G549" i="5"/>
  <c r="J549" i="5" s="1"/>
  <c r="I548" i="5"/>
  <c r="G548" i="5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I541" i="5"/>
  <c r="G541" i="5"/>
  <c r="J541" i="5" s="1"/>
  <c r="I540" i="5"/>
  <c r="G540" i="5"/>
  <c r="I537" i="5"/>
  <c r="G537" i="5"/>
  <c r="I536" i="5"/>
  <c r="G536" i="5"/>
  <c r="J536" i="5" s="1"/>
  <c r="I535" i="5"/>
  <c r="G535" i="5"/>
  <c r="J535" i="5" s="1"/>
  <c r="I534" i="5"/>
  <c r="G534" i="5"/>
  <c r="I533" i="5"/>
  <c r="G533" i="5"/>
  <c r="I532" i="5"/>
  <c r="G532" i="5"/>
  <c r="I531" i="5"/>
  <c r="G531" i="5"/>
  <c r="J531" i="5" s="1"/>
  <c r="I525" i="5"/>
  <c r="G525" i="5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I518" i="5"/>
  <c r="G518" i="5"/>
  <c r="I517" i="5"/>
  <c r="G517" i="5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I510" i="5"/>
  <c r="G510" i="5"/>
  <c r="J510" i="5" s="1"/>
  <c r="I509" i="5"/>
  <c r="G509" i="5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I491" i="5"/>
  <c r="G491" i="5"/>
  <c r="J491" i="5" s="1"/>
  <c r="I490" i="5"/>
  <c r="G490" i="5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I470" i="5"/>
  <c r="G470" i="5"/>
  <c r="I469" i="5"/>
  <c r="G469" i="5"/>
  <c r="I468" i="5"/>
  <c r="G468" i="5"/>
  <c r="I467" i="5"/>
  <c r="G467" i="5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I458" i="5"/>
  <c r="G458" i="5"/>
  <c r="I457" i="5"/>
  <c r="G457" i="5"/>
  <c r="I455" i="5"/>
  <c r="G455" i="5"/>
  <c r="I454" i="5"/>
  <c r="G454" i="5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I441" i="5"/>
  <c r="G441" i="5"/>
  <c r="I440" i="5"/>
  <c r="G440" i="5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I424" i="5"/>
  <c r="G424" i="5"/>
  <c r="I422" i="5"/>
  <c r="G422" i="5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I400" i="5"/>
  <c r="G400" i="5"/>
  <c r="I399" i="5"/>
  <c r="G399" i="5"/>
  <c r="I398" i="5"/>
  <c r="G398" i="5"/>
  <c r="I397" i="5"/>
  <c r="G397" i="5"/>
  <c r="I396" i="5"/>
  <c r="G396" i="5"/>
  <c r="J396" i="5" s="1"/>
  <c r="I395" i="5"/>
  <c r="G395" i="5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I368" i="5"/>
  <c r="G368" i="5"/>
  <c r="J368" i="5" s="1"/>
  <c r="I367" i="5"/>
  <c r="G367" i="5"/>
  <c r="I366" i="5"/>
  <c r="G366" i="5"/>
  <c r="I365" i="5"/>
  <c r="G365" i="5"/>
  <c r="I364" i="5"/>
  <c r="G364" i="5"/>
  <c r="I363" i="5"/>
  <c r="G363" i="5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I348" i="5"/>
  <c r="G348" i="5"/>
  <c r="I347" i="5"/>
  <c r="G347" i="5"/>
  <c r="I346" i="5"/>
  <c r="G346" i="5"/>
  <c r="I345" i="5"/>
  <c r="G345" i="5"/>
  <c r="I344" i="5"/>
  <c r="G344" i="5"/>
  <c r="I343" i="5"/>
  <c r="G343" i="5"/>
  <c r="J343" i="5" s="1"/>
  <c r="I342" i="5"/>
  <c r="G342" i="5"/>
  <c r="I341" i="5"/>
  <c r="G341" i="5"/>
  <c r="J341" i="5" s="1"/>
  <c r="I340" i="5"/>
  <c r="G340" i="5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I329" i="5"/>
  <c r="G329" i="5"/>
  <c r="J329" i="5" s="1"/>
  <c r="I328" i="5"/>
  <c r="G328" i="5"/>
  <c r="J328" i="5" s="1"/>
  <c r="I327" i="5"/>
  <c r="G327" i="5"/>
  <c r="I326" i="5"/>
  <c r="G326" i="5"/>
  <c r="I324" i="5"/>
  <c r="G324" i="5"/>
  <c r="J324" i="5" s="1"/>
  <c r="I323" i="5"/>
  <c r="G323" i="5"/>
  <c r="I322" i="5"/>
  <c r="G322" i="5"/>
  <c r="J322" i="5" s="1"/>
  <c r="I321" i="5"/>
  <c r="G321" i="5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I272" i="5"/>
  <c r="G272" i="5"/>
  <c r="I271" i="5"/>
  <c r="G271" i="5"/>
  <c r="J271" i="5" s="1"/>
  <c r="I269" i="5"/>
  <c r="G269" i="5"/>
  <c r="I268" i="5"/>
  <c r="G268" i="5"/>
  <c r="J268" i="5" s="1"/>
  <c r="I267" i="5"/>
  <c r="G267" i="5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I255" i="5"/>
  <c r="G255" i="5"/>
  <c r="I254" i="5"/>
  <c r="G254" i="5"/>
  <c r="I253" i="5"/>
  <c r="G253" i="5"/>
  <c r="I252" i="5"/>
  <c r="G252" i="5"/>
  <c r="I251" i="5"/>
  <c r="G251" i="5"/>
  <c r="I250" i="5"/>
  <c r="G250" i="5"/>
  <c r="I249" i="5"/>
  <c r="G249" i="5"/>
  <c r="J249" i="5" s="1"/>
  <c r="I248" i="5"/>
  <c r="G248" i="5"/>
  <c r="I247" i="5"/>
  <c r="G247" i="5"/>
  <c r="I246" i="5"/>
  <c r="G246" i="5"/>
  <c r="I245" i="5"/>
  <c r="G245" i="5"/>
  <c r="I244" i="5"/>
  <c r="G244" i="5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I210" i="5"/>
  <c r="G210" i="5"/>
  <c r="I209" i="5"/>
  <c r="G209" i="5"/>
  <c r="I205" i="5"/>
  <c r="G205" i="5"/>
  <c r="J205" i="5" s="1"/>
  <c r="I204" i="5"/>
  <c r="G204" i="5"/>
  <c r="J204" i="5" s="1"/>
  <c r="I203" i="5"/>
  <c r="G203" i="5"/>
  <c r="J203" i="5" s="1"/>
  <c r="I202" i="5"/>
  <c r="G202" i="5"/>
  <c r="I201" i="5"/>
  <c r="G201" i="5"/>
  <c r="J201" i="5" s="1"/>
  <c r="I200" i="5"/>
  <c r="G200" i="5"/>
  <c r="I199" i="5"/>
  <c r="G199" i="5"/>
  <c r="J199" i="5" s="1"/>
  <c r="I198" i="5"/>
  <c r="G198" i="5"/>
  <c r="J198" i="5" s="1"/>
  <c r="I197" i="5"/>
  <c r="G197" i="5"/>
  <c r="J197" i="5" s="1"/>
  <c r="I196" i="5"/>
  <c r="G196" i="5"/>
  <c r="I195" i="5"/>
  <c r="G195" i="5"/>
  <c r="I194" i="5"/>
  <c r="G194" i="5"/>
  <c r="I193" i="5"/>
  <c r="G193" i="5"/>
  <c r="I192" i="5"/>
  <c r="G192" i="5"/>
  <c r="I191" i="5"/>
  <c r="G191" i="5"/>
  <c r="I190" i="5"/>
  <c r="G190" i="5"/>
  <c r="I189" i="5"/>
  <c r="G189" i="5"/>
  <c r="I188" i="5"/>
  <c r="G188" i="5"/>
  <c r="I187" i="5"/>
  <c r="G187" i="5"/>
  <c r="I186" i="5"/>
  <c r="G186" i="5"/>
  <c r="I185" i="5"/>
  <c r="G185" i="5"/>
  <c r="I184" i="5"/>
  <c r="G184" i="5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I177" i="5"/>
  <c r="G177" i="5"/>
  <c r="I176" i="5"/>
  <c r="G176" i="5"/>
  <c r="I175" i="5"/>
  <c r="G175" i="5"/>
  <c r="I174" i="5"/>
  <c r="G174" i="5"/>
  <c r="J174" i="5" s="1"/>
  <c r="I173" i="5"/>
  <c r="G173" i="5"/>
  <c r="I172" i="5"/>
  <c r="G172" i="5"/>
  <c r="I171" i="5"/>
  <c r="G171" i="5"/>
  <c r="I169" i="5"/>
  <c r="G169" i="5"/>
  <c r="J169" i="5" s="1"/>
  <c r="I168" i="5"/>
  <c r="G168" i="5"/>
  <c r="I167" i="5"/>
  <c r="G167" i="5"/>
  <c r="J167" i="5" s="1"/>
  <c r="I166" i="5"/>
  <c r="G166" i="5"/>
  <c r="I165" i="5"/>
  <c r="G165" i="5"/>
  <c r="J165" i="5" s="1"/>
  <c r="I164" i="5"/>
  <c r="G164" i="5"/>
  <c r="I163" i="5"/>
  <c r="G163" i="5"/>
  <c r="I162" i="5"/>
  <c r="G162" i="5"/>
  <c r="I161" i="5"/>
  <c r="G161" i="5"/>
  <c r="J161" i="5" s="1"/>
  <c r="I160" i="5"/>
  <c r="G160" i="5"/>
  <c r="I159" i="5"/>
  <c r="G159" i="5"/>
  <c r="I158" i="5"/>
  <c r="G158" i="5"/>
  <c r="I157" i="5"/>
  <c r="G157" i="5"/>
  <c r="J157" i="5" s="1"/>
  <c r="I156" i="5"/>
  <c r="G156" i="5"/>
  <c r="I155" i="5"/>
  <c r="G155" i="5"/>
  <c r="I154" i="5"/>
  <c r="G154" i="5"/>
  <c r="J154" i="5" s="1"/>
  <c r="I152" i="5"/>
  <c r="G152" i="5"/>
  <c r="J152" i="5" s="1"/>
  <c r="I151" i="5"/>
  <c r="G151" i="5"/>
  <c r="I150" i="5"/>
  <c r="G150" i="5"/>
  <c r="I149" i="5"/>
  <c r="G149" i="5"/>
  <c r="I148" i="5"/>
  <c r="G148" i="5"/>
  <c r="J148" i="5" s="1"/>
  <c r="I147" i="5"/>
  <c r="G147" i="5"/>
  <c r="I146" i="5"/>
  <c r="G146" i="5"/>
  <c r="I145" i="5"/>
  <c r="G145" i="5"/>
  <c r="I144" i="5"/>
  <c r="G144" i="5"/>
  <c r="J144" i="5" s="1"/>
  <c r="I143" i="5"/>
  <c r="G143" i="5"/>
  <c r="I142" i="5"/>
  <c r="G142" i="5"/>
  <c r="I141" i="5"/>
  <c r="G141" i="5"/>
  <c r="I140" i="5"/>
  <c r="G140" i="5"/>
  <c r="J140" i="5" s="1"/>
  <c r="I139" i="5"/>
  <c r="G139" i="5"/>
  <c r="I138" i="5"/>
  <c r="G138" i="5"/>
  <c r="I136" i="5"/>
  <c r="G136" i="5"/>
  <c r="I135" i="5"/>
  <c r="G135" i="5"/>
  <c r="I134" i="5"/>
  <c r="G134" i="5"/>
  <c r="I133" i="5"/>
  <c r="G133" i="5"/>
  <c r="I132" i="5"/>
  <c r="G132" i="5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I125" i="5"/>
  <c r="G125" i="5"/>
  <c r="I124" i="5"/>
  <c r="G124" i="5"/>
  <c r="I123" i="5"/>
  <c r="G123" i="5"/>
  <c r="J123" i="5" s="1"/>
  <c r="I122" i="5"/>
  <c r="G122" i="5"/>
  <c r="I121" i="5"/>
  <c r="G121" i="5"/>
  <c r="I120" i="5"/>
  <c r="G120" i="5"/>
  <c r="I118" i="5"/>
  <c r="G118" i="5"/>
  <c r="J118" i="5" s="1"/>
  <c r="I117" i="5"/>
  <c r="G117" i="5"/>
  <c r="I116" i="5"/>
  <c r="G116" i="5"/>
  <c r="J116" i="5" s="1"/>
  <c r="I115" i="5"/>
  <c r="G115" i="5"/>
  <c r="I114" i="5"/>
  <c r="G114" i="5"/>
  <c r="I113" i="5"/>
  <c r="G113" i="5"/>
  <c r="I112" i="5"/>
  <c r="G112" i="5"/>
  <c r="I111" i="5"/>
  <c r="G111" i="5"/>
  <c r="I110" i="5"/>
  <c r="G110" i="5"/>
  <c r="J110" i="5" s="1"/>
  <c r="I109" i="5"/>
  <c r="G109" i="5"/>
  <c r="I108" i="5"/>
  <c r="G108" i="5"/>
  <c r="I107" i="5"/>
  <c r="G107" i="5"/>
  <c r="I106" i="5"/>
  <c r="G106" i="5"/>
  <c r="J106" i="5" s="1"/>
  <c r="I104" i="5"/>
  <c r="G104" i="5"/>
  <c r="I103" i="5"/>
  <c r="G103" i="5"/>
  <c r="I102" i="5"/>
  <c r="G102" i="5"/>
  <c r="I101" i="5"/>
  <c r="G101" i="5"/>
  <c r="J101" i="5" s="1"/>
  <c r="I100" i="5"/>
  <c r="G100" i="5"/>
  <c r="I99" i="5"/>
  <c r="G99" i="5"/>
  <c r="I98" i="5"/>
  <c r="G98" i="5"/>
  <c r="I97" i="5"/>
  <c r="G97" i="5"/>
  <c r="I96" i="5"/>
  <c r="G96" i="5"/>
  <c r="I95" i="5"/>
  <c r="G95" i="5"/>
  <c r="I94" i="5"/>
  <c r="G94" i="5"/>
  <c r="I93" i="5"/>
  <c r="G93" i="5"/>
  <c r="J93" i="5" s="1"/>
  <c r="I92" i="5"/>
  <c r="G92" i="5"/>
  <c r="I91" i="5"/>
  <c r="G91" i="5"/>
  <c r="I90" i="5"/>
  <c r="G90" i="5"/>
  <c r="I88" i="5"/>
  <c r="G88" i="5"/>
  <c r="J88" i="5" s="1"/>
  <c r="I87" i="5"/>
  <c r="G87" i="5"/>
  <c r="I86" i="5"/>
  <c r="G86" i="5"/>
  <c r="I85" i="5"/>
  <c r="G85" i="5"/>
  <c r="I84" i="5"/>
  <c r="G84" i="5"/>
  <c r="I83" i="5"/>
  <c r="G83" i="5"/>
  <c r="I82" i="5"/>
  <c r="G82" i="5"/>
  <c r="I81" i="5"/>
  <c r="G81" i="5"/>
  <c r="I80" i="5"/>
  <c r="G80" i="5"/>
  <c r="I79" i="5"/>
  <c r="G79" i="5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I68" i="5"/>
  <c r="G68" i="5"/>
  <c r="I67" i="5"/>
  <c r="G67" i="5"/>
  <c r="I66" i="5"/>
  <c r="F66" i="5"/>
  <c r="G66" i="5" s="1"/>
  <c r="I65" i="5"/>
  <c r="G65" i="5"/>
  <c r="I64" i="5"/>
  <c r="G64" i="5"/>
  <c r="J64" i="5" s="1"/>
  <c r="I59" i="5"/>
  <c r="G59" i="5"/>
  <c r="I58" i="5"/>
  <c r="G58" i="5"/>
  <c r="J58" i="5" s="1"/>
  <c r="I57" i="5"/>
  <c r="G57" i="5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I48" i="5"/>
  <c r="G48" i="5"/>
  <c r="I47" i="5"/>
  <c r="G47" i="5"/>
  <c r="I46" i="5"/>
  <c r="G46" i="5"/>
  <c r="J46" i="5" s="1"/>
  <c r="I45" i="5"/>
  <c r="G45" i="5"/>
  <c r="I44" i="5"/>
  <c r="G44" i="5"/>
  <c r="J44" i="5" s="1"/>
  <c r="I43" i="5"/>
  <c r="G43" i="5"/>
  <c r="I42" i="5"/>
  <c r="G42" i="5"/>
  <c r="I41" i="5"/>
  <c r="G41" i="5"/>
  <c r="I40" i="5"/>
  <c r="G40" i="5"/>
  <c r="I39" i="5"/>
  <c r="G39" i="5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I32" i="5"/>
  <c r="G32" i="5"/>
  <c r="I31" i="5"/>
  <c r="G31" i="5"/>
  <c r="I30" i="5"/>
  <c r="G30" i="5"/>
  <c r="I29" i="5"/>
  <c r="G29" i="5"/>
  <c r="I28" i="5"/>
  <c r="G28" i="5"/>
  <c r="I27" i="5"/>
  <c r="G27" i="5"/>
  <c r="I26" i="5"/>
  <c r="G26" i="5"/>
  <c r="J26" i="5" s="1"/>
  <c r="I25" i="5"/>
  <c r="G25" i="5"/>
  <c r="I24" i="5"/>
  <c r="G24" i="5"/>
  <c r="J24" i="5" s="1"/>
  <c r="I23" i="5"/>
  <c r="G23" i="5"/>
  <c r="J23" i="5" s="1"/>
  <c r="I22" i="5"/>
  <c r="G22" i="5"/>
  <c r="I21" i="5"/>
  <c r="G21" i="5"/>
  <c r="I20" i="5"/>
  <c r="G20" i="5"/>
  <c r="I19" i="5"/>
  <c r="G19" i="5"/>
  <c r="I18" i="5"/>
  <c r="G18" i="5"/>
  <c r="J18" i="5" s="1"/>
  <c r="I17" i="5"/>
  <c r="G17" i="5"/>
  <c r="I16" i="5"/>
  <c r="G16" i="5"/>
  <c r="I15" i="5"/>
  <c r="G15" i="5"/>
  <c r="J15" i="5" s="1"/>
  <c r="I14" i="5"/>
  <c r="G14" i="5"/>
  <c r="J14" i="5" s="1"/>
  <c r="I13" i="5"/>
  <c r="G13" i="5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454" i="5" l="1"/>
  <c r="J27" i="5"/>
  <c r="J166" i="5"/>
  <c r="J252" i="5"/>
  <c r="J321" i="5"/>
  <c r="J330" i="5"/>
  <c r="J346" i="5"/>
  <c r="J380" i="5"/>
  <c r="J422" i="5"/>
  <c r="J448" i="5"/>
  <c r="J481" i="5"/>
  <c r="J500" i="5"/>
  <c r="J509" i="5"/>
  <c r="J525" i="5"/>
  <c r="J540" i="5"/>
  <c r="J556" i="5"/>
  <c r="J564" i="5"/>
  <c r="J580" i="5"/>
  <c r="J588" i="5"/>
  <c r="J605" i="5"/>
  <c r="J639" i="5"/>
  <c r="J680" i="5"/>
  <c r="J745" i="5"/>
  <c r="J178" i="5"/>
  <c r="J273" i="5"/>
  <c r="J349" i="5"/>
  <c r="J400" i="5"/>
  <c r="J674" i="5"/>
  <c r="J17" i="5"/>
  <c r="J33" i="5"/>
  <c r="J66" i="5"/>
  <c r="J716" i="5"/>
  <c r="J21" i="5"/>
  <c r="J160" i="5"/>
  <c r="J186" i="5"/>
  <c r="J246" i="5"/>
  <c r="J272" i="5"/>
  <c r="J291" i="5"/>
  <c r="J298" i="5"/>
  <c r="J315" i="5"/>
  <c r="J323" i="5"/>
  <c r="J340" i="5"/>
  <c r="J348" i="5"/>
  <c r="J365" i="5"/>
  <c r="J425" i="5"/>
  <c r="J442" i="5"/>
  <c r="J467" i="5"/>
  <c r="J492" i="5"/>
  <c r="J519" i="5"/>
  <c r="J532" i="5"/>
  <c r="J550" i="5"/>
  <c r="J558" i="5"/>
  <c r="J574" i="5"/>
  <c r="J582" i="5"/>
  <c r="J633" i="5"/>
  <c r="J649" i="5"/>
  <c r="J657" i="5"/>
  <c r="J673" i="5"/>
  <c r="J683" i="5"/>
  <c r="J704" i="5"/>
  <c r="J718" i="5"/>
  <c r="J739" i="5"/>
  <c r="J768" i="5"/>
  <c r="J776" i="5"/>
  <c r="J575" i="5"/>
  <c r="J583" i="5"/>
  <c r="J592" i="5"/>
  <c r="J7" i="5"/>
  <c r="J13" i="5"/>
  <c r="J25" i="5"/>
  <c r="J31" i="5"/>
  <c r="J43" i="5"/>
  <c r="J49" i="5"/>
  <c r="J57" i="5"/>
  <c r="J67" i="5"/>
  <c r="J79" i="5"/>
  <c r="J92" i="5"/>
  <c r="J98" i="5"/>
  <c r="J104" i="5"/>
  <c r="J111" i="5"/>
  <c r="J117" i="5"/>
  <c r="J124" i="5"/>
  <c r="J136" i="5"/>
  <c r="J143" i="5"/>
  <c r="J149" i="5"/>
  <c r="J156" i="5"/>
  <c r="J162" i="5"/>
  <c r="J175" i="5"/>
  <c r="J188" i="5"/>
  <c r="J194" i="5"/>
  <c r="J200" i="5"/>
  <c r="J209" i="5"/>
  <c r="J223" i="5"/>
  <c r="J248" i="5"/>
  <c r="J254" i="5"/>
  <c r="J267" i="5"/>
  <c r="J283" i="5"/>
  <c r="J307" i="5"/>
  <c r="J326" i="5"/>
  <c r="J344" i="5"/>
  <c r="J363" i="5"/>
  <c r="J370" i="5"/>
  <c r="J389" i="5"/>
  <c r="J395" i="5"/>
  <c r="J401" i="5"/>
  <c r="J407" i="5"/>
  <c r="J440" i="5"/>
  <c r="J459" i="5"/>
  <c r="J471" i="5"/>
  <c r="J490" i="5"/>
  <c r="J511" i="5"/>
  <c r="J517" i="5"/>
  <c r="J534" i="5"/>
  <c r="J542" i="5"/>
  <c r="J548" i="5"/>
  <c r="J554" i="5"/>
  <c r="J566" i="5"/>
  <c r="J572" i="5"/>
  <c r="J578" i="5"/>
  <c r="J584" i="5"/>
  <c r="J591" i="5"/>
  <c r="J603" i="5"/>
  <c r="J609" i="5"/>
  <c r="J623" i="5"/>
  <c r="J641" i="5"/>
  <c r="J653" i="5"/>
  <c r="J659" i="5"/>
  <c r="J665" i="5"/>
  <c r="J671" i="5"/>
  <c r="J678" i="5"/>
  <c r="J696" i="5"/>
  <c r="J702" i="5"/>
  <c r="J737" i="5"/>
  <c r="J743" i="5"/>
  <c r="J749" i="5"/>
  <c r="J760" i="5"/>
  <c r="J772" i="5"/>
  <c r="J39" i="5"/>
  <c r="J45" i="5"/>
  <c r="J59" i="5"/>
  <c r="J69" i="5"/>
  <c r="J81" i="5"/>
  <c r="J87" i="5"/>
  <c r="J94" i="5"/>
  <c r="J100" i="5"/>
  <c r="J107" i="5"/>
  <c r="J113" i="5"/>
  <c r="J120" i="5"/>
  <c r="J126" i="5"/>
  <c r="J132" i="5"/>
  <c r="J139" i="5"/>
  <c r="J145" i="5"/>
  <c r="J151" i="5"/>
  <c r="J171" i="5"/>
  <c r="J184" i="5"/>
  <c r="J190" i="5"/>
  <c r="J196" i="5"/>
  <c r="J202" i="5"/>
  <c r="J211" i="5"/>
  <c r="J244" i="5"/>
  <c r="J250" i="5"/>
  <c r="J256" i="5"/>
  <c r="J565" i="5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I743" i="3"/>
  <c r="G743" i="3"/>
  <c r="I742" i="3"/>
  <c r="G742" i="3"/>
  <c r="I741" i="3"/>
  <c r="G741" i="3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I719" i="3"/>
  <c r="G719" i="3"/>
  <c r="I718" i="3"/>
  <c r="G718" i="3"/>
  <c r="I717" i="3"/>
  <c r="G717" i="3"/>
  <c r="I716" i="3"/>
  <c r="G716" i="3"/>
  <c r="I715" i="3"/>
  <c r="G715" i="3"/>
  <c r="I714" i="3"/>
  <c r="G714" i="3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I640" i="3"/>
  <c r="F640" i="3"/>
  <c r="G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7" i="3"/>
  <c r="G477" i="3"/>
  <c r="I476" i="3"/>
  <c r="G476" i="3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I29" i="3"/>
  <c r="G29" i="3"/>
  <c r="AO446" i="1"/>
  <c r="AO11" i="1"/>
  <c r="AS11" i="1" s="1"/>
  <c r="AO12" i="1"/>
  <c r="AS12" i="1" s="1"/>
  <c r="AO13" i="1"/>
  <c r="AO14" i="1"/>
  <c r="AS14" i="1" s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M42" i="1"/>
  <c r="AK42" i="1"/>
  <c r="AM41" i="1"/>
  <c r="AK41" i="1"/>
  <c r="AM40" i="1"/>
  <c r="AK40" i="1"/>
  <c r="AM39" i="1"/>
  <c r="AK39" i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J80" i="3" l="1"/>
  <c r="J271" i="3"/>
  <c r="J400" i="3"/>
  <c r="J476" i="3"/>
  <c r="J584" i="3"/>
  <c r="J641" i="3"/>
  <c r="J659" i="3"/>
  <c r="J714" i="3"/>
  <c r="J720" i="3"/>
  <c r="J744" i="3"/>
  <c r="J692" i="3"/>
  <c r="AN271" i="1"/>
  <c r="AN543" i="1"/>
  <c r="AN718" i="1"/>
  <c r="AN39" i="1"/>
  <c r="AN43" i="1"/>
  <c r="J30" i="3"/>
  <c r="J92" i="3"/>
  <c r="J194" i="3"/>
  <c r="J529" i="3"/>
  <c r="J558" i="3"/>
  <c r="AN757" i="1"/>
  <c r="J668" i="3"/>
  <c r="AN168" i="1"/>
  <c r="AN194" i="1"/>
  <c r="AN294" i="1"/>
  <c r="AB123" i="1"/>
  <c r="AB482" i="1"/>
  <c r="AB577" i="1"/>
  <c r="AB640" i="1"/>
  <c r="AB676" i="1"/>
  <c r="AB725" i="1"/>
  <c r="AN774" i="1"/>
  <c r="J680" i="3"/>
  <c r="J741" i="3"/>
  <c r="AN384" i="1"/>
  <c r="J35" i="3"/>
  <c r="J59" i="3"/>
  <c r="J276" i="3"/>
  <c r="J296" i="3"/>
  <c r="J393" i="3"/>
  <c r="J399" i="3"/>
  <c r="J418" i="3"/>
  <c r="J443" i="3"/>
  <c r="J456" i="3"/>
  <c r="J469" i="3"/>
  <c r="J482" i="3"/>
  <c r="J546" i="3"/>
  <c r="J601" i="3"/>
  <c r="J626" i="3"/>
  <c r="J640" i="3"/>
  <c r="J701" i="3"/>
  <c r="J719" i="3"/>
  <c r="J766" i="3"/>
  <c r="J783" i="3"/>
  <c r="AQ119" i="1"/>
  <c r="AT119" i="1" s="1"/>
  <c r="AQ23" i="1"/>
  <c r="AT23" i="1" s="1"/>
  <c r="AS107" i="1"/>
  <c r="AT107" i="1" s="1"/>
  <c r="AN203" i="1"/>
  <c r="AN665" i="1"/>
  <c r="AN694" i="1"/>
  <c r="AN724" i="1"/>
  <c r="AQ204" i="1"/>
  <c r="AT204" i="1" s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T275" i="1" s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57" i="1" l="1"/>
  <c r="AT141" i="1"/>
  <c r="AT321" i="1"/>
  <c r="AT489" i="1"/>
  <c r="AT743" i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N788" i="1"/>
  <c r="AN789" i="1" s="1"/>
  <c r="V788" i="1"/>
  <c r="V789" i="1" s="1"/>
  <c r="P788" i="1"/>
  <c r="V833" i="25" l="1"/>
  <c r="V771" i="12"/>
  <c r="K550" i="14"/>
  <c r="AH789" i="1"/>
  <c r="AV788" i="1"/>
  <c r="AV790" i="1" s="1"/>
  <c r="K549" i="3"/>
  <c r="K527" i="5"/>
  <c r="P789" i="1"/>
  <c r="J808" i="3"/>
  <c r="K31" i="4"/>
  <c r="I504" i="1"/>
  <c r="G504" i="1"/>
  <c r="V773" i="12" l="1"/>
  <c r="V835" i="25"/>
  <c r="AO835" i="25" s="1"/>
  <c r="AO833" i="25"/>
  <c r="O31" i="6"/>
  <c r="G31" i="4"/>
  <c r="I31" i="4"/>
  <c r="K32" i="4"/>
  <c r="K33" i="4"/>
  <c r="O33" i="19" s="1"/>
  <c r="J504" i="1"/>
  <c r="R31" i="6" l="1"/>
  <c r="I31" i="6"/>
  <c r="G35" i="19"/>
  <c r="S33" i="19"/>
  <c r="S35" i="19" s="1"/>
  <c r="T35" i="19" s="1"/>
  <c r="N28" i="19" s="1"/>
  <c r="P28" i="19" s="1"/>
  <c r="G33" i="4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I35" i="19" l="1"/>
  <c r="G33" i="19"/>
  <c r="G31" i="6"/>
  <c r="G33" i="6" s="1"/>
  <c r="I33" i="6"/>
  <c r="K37" i="4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I33" i="19" l="1"/>
  <c r="I39" i="19" s="1"/>
  <c r="G39" i="19"/>
  <c r="J610" i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611" i="1" l="1"/>
  <c r="AT571" i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  <c r="O28" i="28" l="1"/>
  <c r="P28" i="28" s="1"/>
  <c r="O28" i="30"/>
  <c r="P28" i="30" s="1"/>
  <c r="O28" i="32"/>
  <c r="P28" i="3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A525" authorId="0" shapeId="0" xr:uid="{00000000-0006-0000-1500-000001000000}">
      <text>
        <r>
          <rPr>
            <b/>
            <sz val="9"/>
            <color indexed="81"/>
            <rFont val="Tahoma"/>
            <family val="2"/>
            <charset val="204"/>
          </rPr>
          <t>Былал ли?</t>
        </r>
      </text>
    </comment>
    <comment ref="BA526" authorId="0" shapeId="0" xr:uid="{00000000-0006-0000-1500-000002000000}">
      <text>
        <r>
          <rPr>
            <b/>
            <sz val="9"/>
            <color indexed="81"/>
            <rFont val="Tahoma"/>
            <family val="2"/>
            <charset val="204"/>
          </rPr>
          <t xml:space="preserve">Была ли?
</t>
        </r>
      </text>
    </comment>
  </commentList>
</comments>
</file>

<file path=xl/sharedStrings.xml><?xml version="1.0" encoding="utf-8"?>
<sst xmlns="http://schemas.openxmlformats.org/spreadsheetml/2006/main" count="45775" uniqueCount="669">
  <si>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</si>
  <si>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</si>
  <si>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</si>
  <si>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</si>
  <si>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</si>
  <si>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</si>
  <si>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</si>
  <si>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</si>
  <si>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</si>
  <si>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</si>
  <si>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</si>
  <si>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</si>
  <si>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</si>
  <si>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</si>
  <si>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</si>
  <si>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</si>
  <si>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</si>
  <si>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</si>
  <si>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</si>
  <si>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</si>
  <si>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</si>
  <si>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</si>
  <si>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</si>
  <si>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</si>
  <si>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</si>
  <si>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</si>
  <si>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</si>
  <si>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</si>
  <si>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</si>
  <si>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</si>
  <si>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</si>
  <si>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</si>
  <si>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</si>
  <si>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</si>
  <si>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</si>
  <si>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</si>
  <si>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</si>
  <si>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</si>
  <si>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</si>
  <si>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</si>
  <si>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</si>
  <si>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</si>
  <si>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</si>
  <si>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</si>
  <si>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</si>
  <si>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</si>
  <si>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</si>
  <si>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</si>
  <si>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</si>
  <si>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</si>
  <si>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</si>
  <si>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</si>
  <si>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</si>
  <si>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</si>
  <si>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</si>
  <si>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</si>
  <si>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</si>
  <si>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</si>
  <si>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</si>
  <si>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</si>
  <si>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</si>
  <si>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</si>
  <si>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</si>
  <si>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</si>
  <si>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</si>
  <si>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</si>
  <si>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</si>
  <si>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</si>
  <si>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</si>
  <si>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</si>
  <si>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</si>
  <si>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</si>
  <si>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</si>
  <si>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</si>
  <si>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</si>
  <si>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</si>
  <si>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</si>
  <si>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</si>
  <si>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</si>
  <si>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</si>
  <si>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</si>
  <si>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</si>
  <si>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</si>
  <si>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</si>
  <si>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</si>
  <si>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</si>
  <si>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</si>
  <si>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</si>
  <si>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</si>
  <si>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</si>
  <si>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</si>
  <si>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</si>
  <si>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</si>
  <si>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</si>
  <si>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</si>
  <si>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</si>
  <si>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</si>
  <si>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</si>
  <si>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</si>
  <si>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</si>
  <si>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</si>
  <si>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</si>
  <si>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</si>
  <si>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</si>
  <si>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</si>
  <si>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</si>
  <si>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</si>
  <si>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</si>
  <si>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</si>
  <si>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</si>
  <si>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</si>
  <si>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</si>
  <si>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</si>
  <si>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</si>
  <si>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</si>
  <si>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</si>
  <si>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</si>
  <si>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</si>
  <si>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</si>
  <si>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</si>
  <si>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</si>
  <si>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</si>
  <si>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</si>
  <si>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</si>
  <si>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</si>
  <si>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</si>
  <si>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</si>
  <si>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</si>
  <si>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</si>
  <si>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</si>
  <si>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</si>
  <si>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</si>
  <si>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</si>
  <si>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</si>
  <si>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</si>
  <si>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</si>
  <si>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</si>
  <si>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</si>
  <si>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</si>
  <si>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</si>
  <si>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</si>
  <si>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</si>
  <si>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</si>
  <si>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</si>
  <si>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</si>
  <si>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</si>
  <si>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</si>
  <si>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</si>
  <si>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</si>
  <si>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</si>
  <si>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</si>
  <si>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</si>
  <si>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</si>
  <si>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</si>
  <si>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</si>
  <si>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</si>
  <si>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</si>
  <si>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</si>
  <si>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</si>
  <si>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</si>
  <si>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</si>
  <si>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</si>
  <si>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</si>
  <si>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</si>
  <si>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</si>
  <si>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</si>
  <si>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</si>
  <si>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</si>
  <si>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</si>
  <si>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</si>
  <si>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</si>
  <si>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</si>
  <si>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</si>
  <si>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</si>
  <si>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</si>
  <si>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</si>
  <si>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</si>
  <si>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</si>
  <si>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</si>
  <si>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</si>
  <si>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</si>
  <si>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</si>
  <si>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</si>
  <si>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</si>
  <si>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</si>
  <si>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</si>
  <si>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</si>
  <si>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</si>
  <si>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</si>
  <si>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</si>
  <si>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</si>
  <si>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</si>
  <si>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</si>
  <si>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</si>
  <si>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</si>
  <si>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</si>
  <si>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</si>
  <si>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</si>
  <si>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</si>
  <si>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</si>
  <si>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</si>
  <si>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</si>
  <si>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</si>
  <si>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</si>
  <si>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</si>
  <si>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</si>
  <si>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</si>
  <si>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</si>
  <si>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</si>
  <si>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</si>
  <si>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</si>
  <si>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</si>
  <si>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</si>
  <si>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</si>
  <si>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</si>
  <si>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</si>
  <si>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</si>
  <si>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</si>
  <si>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</si>
  <si>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</si>
  <si>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</si>
  <si>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</si>
  <si>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</si>
  <si>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</si>
  <si>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</si>
  <si>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</si>
  <si>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</si>
  <si>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</si>
  <si>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</si>
  <si>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</si>
  <si>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</si>
  <si>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</si>
  <si>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</si>
  <si>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</si>
  <si>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</si>
  <si>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</si>
  <si>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</si>
  <si>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</si>
  <si>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</si>
  <si>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</si>
  <si>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</si>
  <si>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</si>
  <si>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</si>
  <si>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</si>
  <si>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</si>
  <si>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</si>
  <si>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</si>
  <si>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</si>
  <si>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</si>
  <si>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</si>
  <si>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</si>
  <si>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</si>
  <si>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</si>
  <si>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</si>
  <si>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</si>
  <si>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</si>
  <si>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</si>
  <si>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</si>
  <si>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</si>
  <si>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</si>
  <si>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</si>
  <si>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</si>
  <si>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</si>
  <si>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</si>
  <si>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</si>
  <si>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</si>
  <si>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</si>
  <si>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</si>
  <si>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</si>
  <si>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</si>
  <si>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</si>
  <si>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</si>
  <si>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</si>
  <si>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</si>
  <si>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</si>
  <si>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</si>
  <si>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</si>
  <si>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</si>
  <si>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</si>
  <si>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</si>
  <si>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</si>
  <si>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</si>
  <si>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</si>
  <si>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</si>
  <si>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</si>
  <si>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</si>
  <si>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</si>
  <si>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</si>
  <si>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</si>
  <si>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</si>
  <si>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</si>
  <si>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</si>
  <si>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</si>
  <si>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</si>
  <si>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</si>
  <si>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</si>
  <si>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</si>
  <si>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</si>
  <si>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</si>
  <si>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</si>
  <si>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</si>
  <si>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</si>
  <si>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</si>
  <si>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</si>
  <si>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</si>
  <si>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</si>
  <si>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</si>
  <si>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</si>
  <si>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</si>
  <si>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</si>
  <si>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</si>
  <si>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</si>
  <si>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</si>
  <si>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</si>
  <si>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</si>
  <si>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</si>
  <si>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</si>
  <si>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</si>
  <si>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</si>
  <si>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</si>
  <si>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</si>
  <si>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</si>
  <si>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</si>
  <si>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</si>
  <si>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</si>
  <si>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</si>
  <si>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</si>
  <si>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</si>
  <si>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</si>
  <si>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</si>
  <si>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</si>
  <si>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</si>
  <si>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</si>
  <si>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</si>
  <si>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</si>
  <si>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</si>
  <si>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</si>
  <si>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</si>
  <si>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</si>
  <si>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</si>
  <si>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</si>
  <si>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</si>
  <si>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</si>
  <si>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</si>
  <si>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</si>
  <si>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</si>
  <si>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</si>
  <si>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</si>
  <si>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</si>
  <si>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</si>
  <si>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</si>
  <si>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</si>
  <si>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</si>
  <si>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</si>
  <si>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</si>
  <si>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</si>
  <si>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</si>
  <si>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</si>
  <si>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</si>
  <si>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</si>
  <si>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</si>
  <si>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</si>
  <si>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</si>
  <si>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</si>
  <si>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</si>
  <si>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</si>
  <si>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</si>
  <si>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</si>
  <si>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</si>
  <si>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</si>
  <si>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</si>
  <si>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</si>
  <si>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</si>
  <si>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</si>
  <si>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</si>
  <si>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</si>
  <si>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</si>
  <si>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</si>
  <si>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</si>
  <si>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</si>
  <si>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</si>
  <si>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</si>
  <si>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</si>
  <si>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</si>
  <si>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</si>
  <si>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</si>
  <si>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</si>
  <si>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</si>
  <si>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</si>
  <si>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</si>
  <si>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</si>
  <si>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</si>
  <si>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</si>
  <si>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</si>
  <si>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</si>
  <si>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</si>
  <si>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</si>
  <si>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</si>
  <si>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</si>
  <si>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</si>
  <si>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</si>
  <si>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</si>
  <si>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</si>
  <si>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</si>
  <si>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</si>
  <si>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</si>
  <si>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</si>
  <si>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</si>
  <si>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</si>
  <si>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</si>
  <si>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</si>
  <si>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</si>
  <si>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</si>
  <si>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</si>
  <si>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</si>
  <si>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</si>
  <si>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</si>
  <si>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</si>
  <si>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</si>
  <si>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</si>
  <si>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</si>
  <si>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</si>
  <si>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</si>
  <si>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</si>
  <si>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</si>
  <si>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</si>
  <si>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</si>
  <si>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</si>
  <si>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</si>
  <si>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</si>
  <si>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</si>
  <si>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</si>
  <si>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</si>
  <si>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</si>
  <si>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</si>
  <si>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</si>
  <si>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</si>
  <si>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</si>
  <si>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</si>
  <si>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</si>
  <si>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</si>
  <si>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</si>
  <si>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</si>
  <si>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</si>
  <si>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</si>
  <si>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</si>
  <si>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</si>
  <si>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</si>
  <si>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</si>
  <si>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</si>
  <si>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</si>
  <si>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</si>
  <si>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</si>
  <si>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</si>
  <si>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</si>
  <si>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</si>
  <si>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</si>
  <si>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</si>
  <si>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</si>
  <si>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</si>
  <si>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</si>
  <si>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</si>
  <si>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</si>
  <si>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</si>
  <si>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</si>
  <si>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</si>
  <si>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</si>
  <si>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</si>
  <si>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</si>
  <si>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</si>
  <si>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</si>
  <si>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</si>
  <si>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</si>
  <si>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</si>
  <si>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</si>
  <si>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</si>
  <si>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</si>
  <si>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</si>
  <si>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</si>
  <si>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</si>
  <si>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</si>
  <si>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</si>
  <si>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</si>
  <si>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</si>
  <si>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</si>
  <si>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</si>
  <si>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</si>
  <si>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</si>
  <si>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</si>
  <si>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</si>
  <si>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</si>
  <si>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</si>
  <si>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</si>
  <si>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</si>
  <si>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</si>
  <si>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</si>
  <si>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</si>
  <si>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</si>
  <si>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</si>
  <si>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</si>
  <si>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</si>
  <si>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</si>
  <si>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</si>
  <si>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</si>
  <si>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</si>
  <si>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</si>
  <si>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</si>
  <si>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</si>
  <si>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</si>
  <si>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</si>
  <si>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</si>
  <si>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</si>
  <si>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</si>
  <si>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</si>
  <si>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</si>
  <si>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</si>
  <si>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</si>
  <si>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</si>
  <si>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</si>
  <si>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</si>
  <si>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</si>
  <si>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</si>
  <si>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</si>
  <si>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</si>
  <si>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</si>
  <si>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</si>
  <si>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</si>
  <si>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</si>
  <si>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</si>
  <si>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</si>
  <si>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</si>
  <si>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</si>
  <si>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</si>
  <si>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</si>
  <si>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</si>
  <si>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</si>
  <si>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</si>
  <si>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</si>
  <si>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</si>
  <si>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</si>
  <si>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</si>
  <si>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</si>
  <si>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</si>
  <si>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</si>
  <si>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</si>
  <si>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</si>
  <si>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</si>
  <si>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</si>
  <si>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</si>
  <si>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</si>
  <si>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</si>
  <si>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</si>
  <si>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</si>
  <si>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</si>
  <si>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</si>
  <si>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</si>
  <si>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</si>
  <si>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</si>
  <si>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</si>
  <si>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</si>
  <si>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</si>
  <si>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</si>
  <si>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</si>
  <si>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</si>
  <si>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</si>
  <si>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</si>
  <si>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</si>
  <si>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</si>
  <si>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</si>
  <si>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</si>
  <si>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</si>
  <si>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</si>
  <si>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</si>
  <si>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</si>
  <si>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</si>
  <si>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</si>
  <si>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</si>
  <si>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</si>
  <si>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</si>
  <si>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</si>
  <si>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</si>
  <si>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</si>
  <si>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</si>
  <si>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</si>
  <si>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</si>
  <si>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</si>
  <si>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</si>
  <si>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</si>
  <si>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</si>
  <si>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</si>
  <si>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</si>
  <si>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</si>
  <si>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</si>
  <si>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</si>
  <si>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</si>
  <si>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</si>
  <si>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</si>
  <si>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</si>
  <si>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</si>
  <si>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</si>
  <si>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</si>
  <si>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</si>
  <si>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</si>
  <si>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</si>
  <si>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</si>
  <si>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</si>
  <si>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</si>
  <si>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</si>
  <si>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</si>
  <si>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</si>
  <si>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</si>
  <si>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</si>
  <si>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</si>
  <si>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</si>
  <si>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</si>
  <si>
    <t>ДО ИЗМЕНЕНИЙ</t>
  </si>
  <si>
    <t>ПОСЛЕ ИЗМЕНЕНИЙ</t>
  </si>
  <si>
    <t>КОРРЕКТИРОВОЧНЫЙ АКТ</t>
  </si>
  <si>
    <t>к АКТУ О ПРИЕМКЕ ВЫПОЛНЕННЫХ РАБОТ №1 от 20.03.2024г.</t>
  </si>
  <si>
    <t>СУММА ИЗМЕНЕНИЙ ПО АКТУ</t>
  </si>
  <si>
    <t>к АКТУ О ПРИЕМКЕ ВЫПОЛНЕННЫХ РАБОТ №2 от 02.05.2024г.</t>
  </si>
  <si>
    <t>к АКТУ О ПРИЕМКЕ ВЫПОЛНЕННЫХ РАБОТ №3 от 23.05.2024г.</t>
  </si>
  <si>
    <t>НАЧАТЬ СО СКРЫТИЯ НУЛЕВЫХ СТРОК</t>
  </si>
  <si>
    <t>6</t>
  </si>
  <si>
    <t>Акты о приёмке выполненных работ №5</t>
  </si>
  <si>
    <t>ф900, ф1000</t>
  </si>
  <si>
    <t>Корректировка по актам КС2,3 №1 от 20.03.2024, КС2,3 №2 от 02.05.24, КС2,3 №3 от 23.05.2024, КС2,3 №4 от 20.06.2024</t>
  </si>
  <si>
    <t>кс-3№5</t>
  </si>
  <si>
    <t>итого</t>
  </si>
  <si>
    <t>Акт о приёмке выполненных работ №5</t>
  </si>
  <si>
    <t>Изменение стоимости, всего:</t>
  </si>
  <si>
    <t>в том числе уменьшение:</t>
  </si>
  <si>
    <t>в том числе увеличение:</t>
  </si>
  <si>
    <t>корр.акты кс-2</t>
  </si>
  <si>
    <t>кс-2</t>
  </si>
  <si>
    <t>Строительно-монтажные работы:</t>
  </si>
  <si>
    <t>с НДС</t>
  </si>
  <si>
    <t>к АКТУ О ПРИЕМКЕ ВЫПОЛНЕННЫХ РАБОТ №4 от 20.06.2024г.</t>
  </si>
  <si>
    <t>4к</t>
  </si>
  <si>
    <t>1к</t>
  </si>
  <si>
    <t>2к</t>
  </si>
  <si>
    <t>3к</t>
  </si>
  <si>
    <t>20.08.2024</t>
  </si>
  <si>
    <t xml:space="preserve">Уменьшение стоимости с НДС 20% </t>
  </si>
  <si>
    <t>Корректировка по актам КС2,3 №1 от 20.03.2024</t>
  </si>
  <si>
    <t>Корректировка по актам КС2,3 №2 от 02.05.2024</t>
  </si>
  <si>
    <t>Корректировка по актам КС2,3 №3 от 23.05.2024</t>
  </si>
  <si>
    <t>Корректировка по актам КС2,3 №4 от 20.06.2024</t>
  </si>
  <si>
    <t>п. 354 исключен, т.к. в остатке еще 13,038</t>
  </si>
  <si>
    <t>п. 362 исключен, т.к. в остатке 0</t>
  </si>
  <si>
    <t>Приложение № 1 к Дополнительному соглашению № 8 от 01 октября 2024г.    
к Договору строительного субподряда  № МВМ/19-07-СП1  от «29» сентября 2023г.</t>
  </si>
  <si>
    <t>Приложение № 1.1. к Договору строительного субподряда  № МВМ/19-07-СП1  от «29» сентября 2023г.</t>
  </si>
  <si>
    <t>ООО «ШЕЛЛРОКК»</t>
  </si>
  <si>
    <t>ООО «ИНЖСОЛЮШН»</t>
  </si>
  <si>
    <t>Генеральный директор</t>
  </si>
  <si>
    <t>______________/ Е.А. Бусел /</t>
  </si>
  <si>
    <t>______________/ Гусенков А.В. /</t>
  </si>
  <si>
    <t>Акты о приёмке выполненных работ №4</t>
  </si>
  <si>
    <t>корректировка                       (справочно)</t>
  </si>
  <si>
    <t>Зачет аванса 84,39%</t>
  </si>
  <si>
    <t>-</t>
  </si>
  <si>
    <t>требуется готовить ДС, так как закрыли с заказчиком 88п.м. медных труб в изоляции</t>
  </si>
  <si>
    <t>кс-3№6</t>
  </si>
  <si>
    <t>Акт о приёмке выполненных работ №6</t>
  </si>
  <si>
    <t>кс-3№7</t>
  </si>
  <si>
    <t>Акт о приёмке выполненных работ №7</t>
  </si>
  <si>
    <t>август 24г.</t>
  </si>
  <si>
    <t>8</t>
  </si>
  <si>
    <t>минус 0,01 коп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</si>
</sst>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  <numFmt numFmtId="174" formatCode="#,##0.00;\(#,##0.00\)"/>
    <numFmt numFmtId="175" formatCode="#,##0.00;\(#,##0.00\);[Red]General"/>
    <numFmt numFmtId="176" formatCode="#,##0.000"/>
    <numFmt numFmtId="177" formatCode="0.00000"/>
    <numFmt numFmtId="178" formatCode="0.00000000E+00"/>
    <numFmt numFmtId="179" formatCode="000000"/>
    <numFmt numFmtId="180" formatCode="0.000_ ;[Red]\-0.000\ "/>
  </numFmts>
  <fonts count="64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  <font>
      <b/>
      <sz val="10"/>
      <color rgb="FFFF0000"/>
      <name val="Arial Cyr"/>
      <charset val="204"/>
    </font>
    <font>
      <b/>
      <i/>
      <u/>
      <sz val="10"/>
      <name val="Arial"/>
      <family val="2"/>
      <charset val="204"/>
    </font>
    <font>
      <b/>
      <sz val="10"/>
      <color rgb="FF00B0F0"/>
      <name val="Arial Cyr"/>
      <charset val="204"/>
    </font>
    <font>
      <sz val="10"/>
      <color theme="0"/>
      <name val="Arial Cyr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b/>
      <sz val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10"/>
      <color rgb="FF00B0F0"/>
      <name val="Arial Cyr"/>
      <family val="2"/>
      <charset val="204"/>
    </font>
    <font>
      <sz val="10"/>
      <color rgb="FF00B0F0"/>
      <name val="Arial Cyr"/>
      <charset val="204"/>
    </font>
    <font>
      <b/>
      <sz val="9"/>
      <color indexed="81"/>
      <name val="Tahoma"/>
      <family val="2"/>
      <charset val="204"/>
    </font>
    <font>
      <i/>
      <sz val="12"/>
      <name val="Times New Roman"/>
      <family val="1"/>
      <charset val="204"/>
    </font>
    <font>
      <sz val="10"/>
      <color theme="4"/>
      <name val="Arial Cyr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color rgb="FFFF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2013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4" fontId="31" fillId="0" borderId="0" xfId="3" applyNumberFormat="1" applyFont="1"/>
    <xf numFmtId="164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right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wrapText="1"/>
    </xf>
    <xf numFmtId="0" fontId="0" fillId="13" borderId="2" xfId="0" applyFill="1" applyBorder="1" applyAlignment="1">
      <alignment horizontal="left" wrapText="1"/>
    </xf>
    <xf numFmtId="0" fontId="9" fillId="13" borderId="2" xfId="0" applyFont="1" applyFill="1" applyBorder="1" applyAlignment="1">
      <alignment horizontal="right" wrapText="1"/>
    </xf>
    <xf numFmtId="165" fontId="9" fillId="13" borderId="2" xfId="0" applyNumberFormat="1" applyFont="1" applyFill="1" applyBorder="1" applyAlignment="1">
      <alignment horizontal="center" wrapText="1"/>
    </xf>
    <xf numFmtId="4" fontId="0" fillId="13" borderId="9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left" wrapText="1"/>
    </xf>
    <xf numFmtId="0" fontId="9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0" fontId="12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right" wrapText="1"/>
    </xf>
    <xf numFmtId="0" fontId="12" fillId="13" borderId="2" xfId="0" applyFont="1" applyFill="1" applyBorder="1" applyAlignment="1">
      <alignment horizontal="left" wrapText="1"/>
    </xf>
    <xf numFmtId="4" fontId="0" fillId="11" borderId="2" xfId="0" applyNumberFormat="1" applyFill="1" applyBorder="1" applyAlignment="1">
      <alignment horizontal="left"/>
    </xf>
    <xf numFmtId="0" fontId="0" fillId="11" borderId="2" xfId="0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wrapText="1"/>
    </xf>
    <xf numFmtId="4" fontId="0" fillId="11" borderId="9" xfId="0" applyNumberFormat="1" applyFill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0" fontId="0" fillId="11" borderId="24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47" fillId="4" borderId="1" xfId="0" applyNumberFormat="1" applyFont="1" applyFill="1" applyBorder="1" applyAlignment="1">
      <alignment horizontal="center" wrapText="1"/>
    </xf>
    <xf numFmtId="172" fontId="6" fillId="8" borderId="1" xfId="0" applyNumberFormat="1" applyFont="1" applyFill="1" applyBorder="1" applyAlignment="1">
      <alignment horizontal="center" vertical="center"/>
    </xf>
    <xf numFmtId="172" fontId="9" fillId="13" borderId="2" xfId="0" applyNumberFormat="1" applyFont="1" applyFill="1" applyBorder="1" applyAlignment="1">
      <alignment horizontal="center" wrapText="1"/>
    </xf>
    <xf numFmtId="172" fontId="9" fillId="8" borderId="38" xfId="0" applyNumberFormat="1" applyFont="1" applyFill="1" applyBorder="1" applyAlignment="1">
      <alignment horizontal="center" wrapText="1"/>
    </xf>
    <xf numFmtId="172" fontId="0" fillId="8" borderId="1" xfId="0" applyNumberFormat="1" applyFont="1" applyFill="1" applyBorder="1" applyAlignment="1">
      <alignment horizontal="center" wrapText="1"/>
    </xf>
    <xf numFmtId="172" fontId="0" fillId="8" borderId="5" xfId="0" applyNumberFormat="1" applyFill="1" applyBorder="1" applyAlignment="1">
      <alignment horizontal="center"/>
    </xf>
    <xf numFmtId="172" fontId="9" fillId="8" borderId="5" xfId="0" applyNumberFormat="1" applyFont="1" applyFill="1" applyBorder="1" applyAlignment="1">
      <alignment horizontal="center" wrapText="1"/>
    </xf>
    <xf numFmtId="172" fontId="0" fillId="8" borderId="7" xfId="0" applyNumberForma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4" fontId="6" fillId="14" borderId="4" xfId="0" applyNumberFormat="1" applyFont="1" applyFill="1" applyBorder="1" applyAlignment="1">
      <alignment horizontal="center" vertical="center"/>
    </xf>
    <xf numFmtId="4" fontId="6" fillId="14" borderId="25" xfId="0" applyNumberFormat="1" applyFont="1" applyFill="1" applyBorder="1" applyAlignment="1">
      <alignment horizontal="center" vertical="center"/>
    </xf>
    <xf numFmtId="173" fontId="25" fillId="0" borderId="2" xfId="0" applyNumberFormat="1" applyFont="1" applyBorder="1" applyAlignment="1">
      <alignment horizontal="center" wrapText="1"/>
    </xf>
    <xf numFmtId="0" fontId="10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4" fontId="0" fillId="0" borderId="39" xfId="0" applyNumberFormat="1" applyBorder="1" applyAlignment="1">
      <alignment horizontal="right"/>
    </xf>
    <xf numFmtId="4" fontId="3" fillId="0" borderId="39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10" xfId="0" applyFont="1" applyBorder="1"/>
    <xf numFmtId="0" fontId="48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3" fontId="0" fillId="0" borderId="2" xfId="0" applyNumberFormat="1" applyFont="1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wrapText="1"/>
    </xf>
    <xf numFmtId="4" fontId="0" fillId="2" borderId="2" xfId="0" applyNumberFormat="1" applyFont="1" applyFill="1" applyBorder="1" applyAlignment="1">
      <alignment horizontal="right"/>
    </xf>
    <xf numFmtId="4" fontId="0" fillId="2" borderId="10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center" wrapText="1"/>
    </xf>
    <xf numFmtId="173" fontId="49" fillId="0" borderId="2" xfId="0" applyNumberFormat="1" applyFont="1" applyBorder="1" applyAlignment="1">
      <alignment horizontal="center" wrapText="1"/>
    </xf>
    <xf numFmtId="2" fontId="49" fillId="0" borderId="2" xfId="0" applyNumberFormat="1" applyFont="1" applyBorder="1" applyAlignment="1">
      <alignment horizontal="center" wrapText="1"/>
    </xf>
    <xf numFmtId="165" fontId="49" fillId="0" borderId="2" xfId="0" applyNumberFormat="1" applyFont="1" applyBorder="1" applyAlignment="1">
      <alignment horizontal="center" wrapText="1"/>
    </xf>
    <xf numFmtId="0" fontId="31" fillId="10" borderId="2" xfId="3" applyFont="1" applyFill="1" applyBorder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25" fillId="4" borderId="1" xfId="0" applyNumberFormat="1" applyFont="1" applyFill="1" applyBorder="1" applyAlignment="1">
      <alignment horizontal="center" wrapText="1"/>
    </xf>
    <xf numFmtId="0" fontId="8" fillId="10" borderId="2" xfId="0" quotePrefix="1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vertical="center"/>
    </xf>
    <xf numFmtId="4" fontId="0" fillId="10" borderId="2" xfId="0" applyNumberFormat="1" applyFont="1" applyFill="1" applyBorder="1" applyAlignment="1">
      <alignment horizontal="right"/>
    </xf>
    <xf numFmtId="0" fontId="0" fillId="10" borderId="2" xfId="0" applyFont="1" applyFill="1" applyBorder="1"/>
    <xf numFmtId="0" fontId="0" fillId="10" borderId="10" xfId="0" applyFont="1" applyFill="1" applyBorder="1"/>
    <xf numFmtId="0" fontId="48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left" wrapText="1"/>
    </xf>
    <xf numFmtId="4" fontId="0" fillId="10" borderId="10" xfId="0" applyNumberFormat="1" applyFont="1" applyFill="1" applyBorder="1" applyAlignment="1">
      <alignment horizontal="right"/>
    </xf>
    <xf numFmtId="0" fontId="0" fillId="10" borderId="0" xfId="0" applyFont="1" applyFill="1"/>
    <xf numFmtId="0" fontId="0" fillId="10" borderId="0" xfId="0" applyFont="1" applyFill="1" applyAlignment="1">
      <alignment horizontal="center"/>
    </xf>
    <xf numFmtId="4" fontId="0" fillId="10" borderId="0" xfId="0" applyNumberFormat="1" applyFont="1" applyFill="1"/>
    <xf numFmtId="4" fontId="0" fillId="10" borderId="0" xfId="0" applyNumberFormat="1" applyFont="1" applyFill="1" applyBorder="1"/>
    <xf numFmtId="3" fontId="0" fillId="10" borderId="2" xfId="0" applyNumberFormat="1" applyFont="1" applyFill="1" applyBorder="1" applyAlignment="1">
      <alignment horizontal="right"/>
    </xf>
    <xf numFmtId="3" fontId="0" fillId="10" borderId="10" xfId="0" applyNumberFormat="1" applyFont="1" applyFill="1" applyBorder="1" applyAlignment="1">
      <alignment horizontal="right"/>
    </xf>
    <xf numFmtId="0" fontId="3" fillId="10" borderId="2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center" wrapText="1"/>
    </xf>
    <xf numFmtId="170" fontId="0" fillId="10" borderId="2" xfId="0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left"/>
    </xf>
    <xf numFmtId="0" fontId="2" fillId="0" borderId="49" xfId="0" applyFont="1" applyBorder="1" applyAlignment="1">
      <alignment horizontal="left" wrapText="1"/>
    </xf>
    <xf numFmtId="0" fontId="10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left" wrapText="1"/>
    </xf>
    <xf numFmtId="0" fontId="9" fillId="0" borderId="55" xfId="0" applyFont="1" applyBorder="1" applyAlignment="1">
      <alignment horizontal="right" wrapText="1"/>
    </xf>
    <xf numFmtId="0" fontId="9" fillId="0" borderId="55" xfId="0" applyFont="1" applyBorder="1" applyAlignment="1">
      <alignment horizontal="center" wrapText="1"/>
    </xf>
    <xf numFmtId="0" fontId="0" fillId="0" borderId="55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2" fontId="9" fillId="7" borderId="1" xfId="0" applyNumberFormat="1" applyFont="1" applyFill="1" applyBorder="1" applyAlignment="1">
      <alignment horizontal="center" wrapText="1"/>
    </xf>
    <xf numFmtId="173" fontId="9" fillId="7" borderId="1" xfId="0" applyNumberFormat="1" applyFont="1" applyFill="1" applyBorder="1" applyAlignment="1">
      <alignment horizontal="center" wrapText="1"/>
    </xf>
    <xf numFmtId="0" fontId="47" fillId="10" borderId="2" xfId="0" applyFont="1" applyFill="1" applyBorder="1" applyAlignment="1">
      <alignment horizontal="center" wrapText="1"/>
    </xf>
    <xf numFmtId="4" fontId="50" fillId="15" borderId="2" xfId="0" applyNumberFormat="1" applyFont="1" applyFill="1" applyBorder="1" applyAlignment="1">
      <alignment horizontal="right"/>
    </xf>
    <xf numFmtId="170" fontId="9" fillId="7" borderId="1" xfId="0" applyNumberFormat="1" applyFont="1" applyFill="1" applyBorder="1" applyAlignment="1">
      <alignment horizontal="center" wrapTex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10" borderId="1" xfId="3" applyFont="1" applyFill="1" applyBorder="1" applyAlignment="1">
      <alignment horizont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38" xfId="3" applyFont="1" applyFill="1" applyBorder="1" applyAlignment="1">
      <alignment horizontal="center" vertical="center" wrapText="1" shrinkToFit="1"/>
    </xf>
    <xf numFmtId="0" fontId="31" fillId="10" borderId="39" xfId="3" applyFont="1" applyFill="1" applyBorder="1" applyAlignment="1">
      <alignment horizontal="center" vertical="center" wrapText="1" shrinkToFit="1"/>
    </xf>
    <xf numFmtId="4" fontId="31" fillId="0" borderId="0" xfId="3" applyNumberFormat="1" applyFont="1" applyAlignment="1">
      <alignment horizontal="center" vertical="center" wrapText="1" shrinkToFit="1"/>
    </xf>
    <xf numFmtId="169" fontId="31" fillId="0" borderId="0" xfId="4" applyFont="1" applyAlignment="1">
      <alignment horizontal="center" vertical="center"/>
    </xf>
    <xf numFmtId="166" fontId="31" fillId="0" borderId="0" xfId="3" applyNumberFormat="1" applyFont="1" applyAlignment="1">
      <alignment horizontal="center" vertical="center"/>
    </xf>
    <xf numFmtId="4" fontId="51" fillId="0" borderId="0" xfId="3" applyNumberFormat="1" applyFont="1"/>
    <xf numFmtId="173" fontId="9" fillId="2" borderId="2" xfId="0" applyNumberFormat="1" applyFont="1" applyFill="1" applyBorder="1" applyAlignment="1">
      <alignment horizontal="center" wrapText="1"/>
    </xf>
    <xf numFmtId="170" fontId="9" fillId="2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49" fontId="26" fillId="10" borderId="2" xfId="0" applyNumberFormat="1" applyFont="1" applyFill="1" applyBorder="1" applyAlignment="1">
      <alignment horizontal="center" vertical="center" wrapText="1"/>
    </xf>
    <xf numFmtId="0" fontId="26" fillId="10" borderId="0" xfId="0" applyFont="1" applyFill="1" applyAlignment="1">
      <alignment horizontal="center" vertical="center"/>
    </xf>
    <xf numFmtId="49" fontId="26" fillId="10" borderId="0" xfId="2" applyNumberFormat="1" applyFont="1" applyFill="1" applyBorder="1" applyAlignment="1">
      <alignment horizontal="center" vertical="center"/>
    </xf>
    <xf numFmtId="166" fontId="26" fillId="10" borderId="0" xfId="0" applyNumberFormat="1" applyFont="1" applyFill="1" applyAlignment="1">
      <alignment horizontal="right" vertical="center"/>
    </xf>
    <xf numFmtId="14" fontId="26" fillId="10" borderId="2" xfId="0" applyNumberFormat="1" applyFont="1" applyFill="1" applyBorder="1" applyAlignment="1">
      <alignment horizontal="center" vertical="center"/>
    </xf>
    <xf numFmtId="175" fontId="47" fillId="0" borderId="11" xfId="0" applyNumberFormat="1" applyFont="1" applyBorder="1" applyAlignment="1">
      <alignment horizontal="right"/>
    </xf>
    <xf numFmtId="175" fontId="24" fillId="0" borderId="6" xfId="0" applyNumberFormat="1" applyFont="1" applyBorder="1" applyAlignment="1">
      <alignment horizontal="right"/>
    </xf>
    <xf numFmtId="175" fontId="47" fillId="0" borderId="29" xfId="0" applyNumberFormat="1" applyFont="1" applyBorder="1" applyAlignment="1">
      <alignment horizontal="right"/>
    </xf>
    <xf numFmtId="175" fontId="53" fillId="0" borderId="12" xfId="0" applyNumberFormat="1" applyFont="1" applyBorder="1" applyAlignment="1">
      <alignment horizontal="right"/>
    </xf>
    <xf numFmtId="175" fontId="53" fillId="0" borderId="8" xfId="0" applyNumberFormat="1" applyFont="1" applyBorder="1" applyAlignment="1">
      <alignment horizontal="right"/>
    </xf>
    <xf numFmtId="175" fontId="53" fillId="0" borderId="30" xfId="0" applyNumberFormat="1" applyFont="1" applyBorder="1" applyAlignment="1">
      <alignment horizontal="right"/>
    </xf>
    <xf numFmtId="2" fontId="0" fillId="0" borderId="0" xfId="0" applyNumberFormat="1"/>
    <xf numFmtId="0" fontId="0" fillId="11" borderId="0" xfId="0" applyFill="1"/>
    <xf numFmtId="173" fontId="0" fillId="11" borderId="2" xfId="0" applyNumberFormat="1" applyFill="1" applyBorder="1" applyAlignment="1">
      <alignment horizontal="center" wrapText="1"/>
    </xf>
    <xf numFmtId="0" fontId="0" fillId="11" borderId="2" xfId="0" applyFill="1" applyBorder="1" applyAlignment="1">
      <alignment horizontal="right" wrapText="1"/>
    </xf>
    <xf numFmtId="0" fontId="0" fillId="11" borderId="2" xfId="0" applyFill="1" applyBorder="1" applyAlignment="1">
      <alignment horizontal="center" wrapText="1"/>
    </xf>
    <xf numFmtId="165" fontId="9" fillId="11" borderId="2" xfId="0" applyNumberFormat="1" applyFont="1" applyFill="1" applyBorder="1" applyAlignment="1">
      <alignment horizontal="center" wrapText="1"/>
    </xf>
    <xf numFmtId="2" fontId="9" fillId="11" borderId="2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 wrapText="1"/>
    </xf>
    <xf numFmtId="165" fontId="0" fillId="0" borderId="2" xfId="0" applyNumberFormat="1" applyBorder="1" applyAlignment="1">
      <alignment horizontal="center" wrapText="1"/>
    </xf>
    <xf numFmtId="0" fontId="0" fillId="0" borderId="47" xfId="0" applyBorder="1" applyAlignment="1">
      <alignment horizontal="center" vertical="center"/>
    </xf>
    <xf numFmtId="170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wrapText="1"/>
    </xf>
    <xf numFmtId="173" fontId="9" fillId="0" borderId="55" xfId="0" applyNumberFormat="1" applyFont="1" applyBorder="1" applyAlignment="1">
      <alignment horizontal="center" wrapText="1"/>
    </xf>
    <xf numFmtId="173" fontId="24" fillId="0" borderId="2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right" vertical="center"/>
    </xf>
    <xf numFmtId="4" fontId="24" fillId="0" borderId="10" xfId="0" applyNumberFormat="1" applyFont="1" applyBorder="1" applyAlignment="1">
      <alignment horizontal="right" vertical="center"/>
    </xf>
    <xf numFmtId="165" fontId="25" fillId="10" borderId="2" xfId="0" applyNumberFormat="1" applyFont="1" applyFill="1" applyBorder="1" applyAlignment="1">
      <alignment horizontal="center" wrapText="1"/>
    </xf>
    <xf numFmtId="0" fontId="0" fillId="11" borderId="2" xfId="0" applyFill="1" applyBorder="1" applyAlignment="1">
      <alignment horizontal="center"/>
    </xf>
    <xf numFmtId="0" fontId="2" fillId="11" borderId="2" xfId="0" applyFont="1" applyFill="1" applyBorder="1" applyAlignment="1">
      <alignment horizontal="left" wrapText="1"/>
    </xf>
    <xf numFmtId="0" fontId="10" fillId="11" borderId="2" xfId="0" applyFont="1" applyFill="1" applyBorder="1" applyAlignment="1">
      <alignment horizontal="center"/>
    </xf>
    <xf numFmtId="4" fontId="3" fillId="11" borderId="2" xfId="0" applyNumberFormat="1" applyFont="1" applyFill="1" applyBorder="1" applyAlignment="1">
      <alignment horizontal="right"/>
    </xf>
    <xf numFmtId="0" fontId="18" fillId="10" borderId="1" xfId="0" applyFont="1" applyFill="1" applyBorder="1" applyAlignment="1">
      <alignment horizontal="center" vertical="center" wrapText="1"/>
    </xf>
    <xf numFmtId="0" fontId="18" fillId="10" borderId="2" xfId="0" applyFont="1" applyFill="1" applyBorder="1"/>
    <xf numFmtId="0" fontId="18" fillId="10" borderId="2" xfId="0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9" fillId="10" borderId="2" xfId="0" quotePrefix="1" applyFont="1" applyFill="1" applyBorder="1" applyAlignment="1">
      <alignment horizontal="center"/>
    </xf>
    <xf numFmtId="0" fontId="19" fillId="10" borderId="2" xfId="0" applyFont="1" applyFill="1" applyBorder="1" applyAlignment="1">
      <alignment horizontal="center"/>
    </xf>
    <xf numFmtId="0" fontId="19" fillId="10" borderId="9" xfId="0" applyFont="1" applyFill="1" applyBorder="1"/>
    <xf numFmtId="0" fontId="6" fillId="10" borderId="1" xfId="0" applyFont="1" applyFill="1" applyBorder="1" applyAlignment="1">
      <alignment horizontal="center" vertical="center"/>
    </xf>
    <xf numFmtId="0" fontId="5" fillId="10" borderId="2" xfId="0" quotePrefix="1" applyFont="1" applyFill="1" applyBorder="1" applyAlignment="1">
      <alignment horizontal="center"/>
    </xf>
    <xf numFmtId="0" fontId="20" fillId="10" borderId="2" xfId="0" applyFont="1" applyFill="1" applyBorder="1"/>
    <xf numFmtId="0" fontId="21" fillId="10" borderId="2" xfId="0" quotePrefix="1" applyFont="1" applyFill="1" applyBorder="1" applyAlignment="1">
      <alignment horizontal="center"/>
    </xf>
    <xf numFmtId="0" fontId="21" fillId="10" borderId="9" xfId="0" quotePrefix="1" applyFont="1" applyFill="1" applyBorder="1" applyAlignment="1">
      <alignment horizontal="center"/>
    </xf>
    <xf numFmtId="0" fontId="6" fillId="10" borderId="38" xfId="0" applyFont="1" applyFill="1" applyBorder="1" applyAlignment="1">
      <alignment horizontal="center" vertical="center"/>
    </xf>
    <xf numFmtId="0" fontId="7" fillId="10" borderId="39" xfId="0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0" fontId="6" fillId="10" borderId="40" xfId="0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4" fontId="6" fillId="10" borderId="4" xfId="0" applyNumberFormat="1" applyFont="1" applyFill="1" applyBorder="1" applyAlignment="1">
      <alignment horizontal="center" vertical="center"/>
    </xf>
    <xf numFmtId="4" fontId="6" fillId="10" borderId="26" xfId="0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0" fillId="10" borderId="2" xfId="0" applyFill="1" applyBorder="1"/>
    <xf numFmtId="0" fontId="5" fillId="10" borderId="2" xfId="0" quotePrefix="1" applyFont="1" applyFill="1" applyBorder="1" applyAlignment="1">
      <alignment horizontal="center" wrapText="1"/>
    </xf>
    <xf numFmtId="0" fontId="5" fillId="10" borderId="2" xfId="0" quotePrefix="1" applyFont="1" applyFill="1" applyBorder="1" applyAlignment="1">
      <alignment horizontal="left" wrapText="1"/>
    </xf>
    <xf numFmtId="0" fontId="0" fillId="10" borderId="2" xfId="0" applyFill="1" applyBorder="1" applyAlignment="1">
      <alignment horizontal="left" wrapText="1"/>
    </xf>
    <xf numFmtId="4" fontId="0" fillId="10" borderId="2" xfId="0" applyNumberFormat="1" applyFill="1" applyBorder="1" applyAlignment="1">
      <alignment horizontal="right"/>
    </xf>
    <xf numFmtId="0" fontId="0" fillId="10" borderId="2" xfId="0" applyFill="1" applyBorder="1" applyAlignment="1">
      <alignment horizontal="right" wrapText="1"/>
    </xf>
    <xf numFmtId="4" fontId="0" fillId="10" borderId="9" xfId="0" applyNumberFormat="1" applyFill="1" applyBorder="1" applyAlignment="1">
      <alignment horizontal="right"/>
    </xf>
    <xf numFmtId="0" fontId="2" fillId="10" borderId="2" xfId="0" applyFont="1" applyFill="1" applyBorder="1" applyAlignment="1">
      <alignment horizontal="center" wrapText="1"/>
    </xf>
    <xf numFmtId="0" fontId="0" fillId="10" borderId="2" xfId="0" applyFill="1" applyBorder="1" applyAlignment="1">
      <alignment horizontal="center" wrapText="1"/>
    </xf>
    <xf numFmtId="0" fontId="0" fillId="10" borderId="2" xfId="0" applyFill="1" applyBorder="1" applyAlignment="1">
      <alignment horizontal="left" vertical="center" wrapText="1"/>
    </xf>
    <xf numFmtId="4" fontId="0" fillId="10" borderId="2" xfId="0" applyNumberFormat="1" applyFill="1" applyBorder="1" applyAlignment="1">
      <alignment horizontal="right" vertical="center"/>
    </xf>
    <xf numFmtId="4" fontId="0" fillId="10" borderId="9" xfId="0" applyNumberFormat="1" applyFill="1" applyBorder="1" applyAlignment="1">
      <alignment horizontal="right" vertical="center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left" vertical="top" wrapText="1"/>
    </xf>
    <xf numFmtId="170" fontId="9" fillId="10" borderId="2" xfId="0" applyNumberFormat="1" applyFont="1" applyFill="1" applyBorder="1" applyAlignment="1">
      <alignment horizontal="center" wrapText="1"/>
    </xf>
    <xf numFmtId="0" fontId="0" fillId="10" borderId="16" xfId="0" applyFill="1" applyBorder="1" applyAlignment="1">
      <alignment horizontal="left" wrapText="1"/>
    </xf>
    <xf numFmtId="0" fontId="9" fillId="10" borderId="16" xfId="0" applyFont="1" applyFill="1" applyBorder="1" applyAlignment="1">
      <alignment horizontal="center" wrapText="1"/>
    </xf>
    <xf numFmtId="4" fontId="0" fillId="10" borderId="16" xfId="0" applyNumberFormat="1" applyFill="1" applyBorder="1" applyAlignment="1">
      <alignment horizontal="right"/>
    </xf>
    <xf numFmtId="4" fontId="0" fillId="10" borderId="18" xfId="0" applyNumberFormat="1" applyFill="1" applyBorder="1" applyAlignment="1">
      <alignment horizontal="right"/>
    </xf>
    <xf numFmtId="0" fontId="3" fillId="10" borderId="14" xfId="0" applyFont="1" applyFill="1" applyBorder="1" applyAlignment="1">
      <alignment horizontal="left"/>
    </xf>
    <xf numFmtId="0" fontId="2" fillId="10" borderId="14" xfId="0" applyFont="1" applyFill="1" applyBorder="1" applyAlignment="1">
      <alignment horizontal="center" wrapText="1"/>
    </xf>
    <xf numFmtId="0" fontId="10" fillId="10" borderId="14" xfId="0" applyFont="1" applyFill="1" applyBorder="1" applyAlignment="1">
      <alignment horizontal="center"/>
    </xf>
    <xf numFmtId="0" fontId="9" fillId="10" borderId="14" xfId="0" applyFont="1" applyFill="1" applyBorder="1" applyAlignment="1">
      <alignment horizontal="center" wrapText="1"/>
    </xf>
    <xf numFmtId="4" fontId="0" fillId="10" borderId="14" xfId="0" applyNumberFormat="1" applyFill="1" applyBorder="1" applyAlignment="1">
      <alignment horizontal="right"/>
    </xf>
    <xf numFmtId="4" fontId="3" fillId="10" borderId="15" xfId="0" applyNumberFormat="1" applyFont="1" applyFill="1" applyBorder="1" applyAlignment="1">
      <alignment horizontal="right"/>
    </xf>
    <xf numFmtId="0" fontId="3" fillId="10" borderId="4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center" wrapText="1"/>
    </xf>
    <xf numFmtId="0" fontId="10" fillId="10" borderId="4" xfId="0" applyFont="1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4" fontId="0" fillId="10" borderId="4" xfId="0" applyNumberFormat="1" applyFill="1" applyBorder="1" applyAlignment="1">
      <alignment horizontal="right"/>
    </xf>
    <xf numFmtId="0" fontId="0" fillId="10" borderId="4" xfId="0" applyFill="1" applyBorder="1"/>
    <xf numFmtId="0" fontId="11" fillId="10" borderId="2" xfId="0" applyFont="1" applyFill="1" applyBorder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4" fontId="0" fillId="10" borderId="0" xfId="0" applyNumberFormat="1" applyFill="1"/>
    <xf numFmtId="3" fontId="0" fillId="10" borderId="2" xfId="0" applyNumberFormat="1" applyFill="1" applyBorder="1" applyAlignment="1">
      <alignment horizontal="right"/>
    </xf>
    <xf numFmtId="3" fontId="0" fillId="10" borderId="9" xfId="0" applyNumberFormat="1" applyFill="1" applyBorder="1" applyAlignment="1">
      <alignment horizontal="right"/>
    </xf>
    <xf numFmtId="0" fontId="9" fillId="10" borderId="3" xfId="0" applyFont="1" applyFill="1" applyBorder="1" applyAlignment="1">
      <alignment horizontal="center" wrapText="1"/>
    </xf>
    <xf numFmtId="4" fontId="0" fillId="10" borderId="10" xfId="0" applyNumberFormat="1" applyFill="1" applyBorder="1" applyAlignment="1">
      <alignment horizontal="right"/>
    </xf>
    <xf numFmtId="4" fontId="0" fillId="10" borderId="17" xfId="0" applyNumberFormat="1" applyFill="1" applyBorder="1" applyAlignment="1">
      <alignment horizontal="right"/>
    </xf>
    <xf numFmtId="0" fontId="3" fillId="10" borderId="13" xfId="0" applyFont="1" applyFill="1" applyBorder="1" applyAlignment="1">
      <alignment horizontal="left"/>
    </xf>
    <xf numFmtId="0" fontId="2" fillId="10" borderId="13" xfId="0" applyFont="1" applyFill="1" applyBorder="1" applyAlignment="1">
      <alignment horizontal="left" wrapText="1"/>
    </xf>
    <xf numFmtId="0" fontId="10" fillId="10" borderId="13" xfId="0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4" fontId="0" fillId="10" borderId="13" xfId="0" applyNumberFormat="1" applyFill="1" applyBorder="1" applyAlignment="1">
      <alignment horizontal="right"/>
    </xf>
    <xf numFmtId="4" fontId="3" fillId="10" borderId="13" xfId="0" applyNumberFormat="1" applyFont="1" applyFill="1" applyBorder="1" applyAlignment="1">
      <alignment horizontal="right"/>
    </xf>
    <xf numFmtId="0" fontId="2" fillId="10" borderId="4" xfId="0" applyFont="1" applyFill="1" applyBorder="1" applyAlignment="1">
      <alignment horizontal="left" wrapText="1"/>
    </xf>
    <xf numFmtId="0" fontId="0" fillId="10" borderId="3" xfId="0" applyFill="1" applyBorder="1" applyAlignment="1">
      <alignment horizontal="left" wrapText="1"/>
    </xf>
    <xf numFmtId="0" fontId="3" fillId="10" borderId="6" xfId="0" applyFont="1" applyFill="1" applyBorder="1" applyAlignment="1">
      <alignment horizontal="left"/>
    </xf>
    <xf numFmtId="0" fontId="2" fillId="10" borderId="6" xfId="0" applyFont="1" applyFill="1" applyBorder="1" applyAlignment="1">
      <alignment horizontal="left" wrapText="1"/>
    </xf>
    <xf numFmtId="0" fontId="10" fillId="10" borderId="6" xfId="0" applyFont="1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4" fontId="0" fillId="10" borderId="6" xfId="0" applyNumberFormat="1" applyFill="1" applyBorder="1" applyAlignment="1">
      <alignment horizontal="right"/>
    </xf>
    <xf numFmtId="4" fontId="3" fillId="10" borderId="11" xfId="0" applyNumberFormat="1" applyFont="1" applyFill="1" applyBorder="1" applyAlignment="1">
      <alignment horizontal="right"/>
    </xf>
    <xf numFmtId="0" fontId="0" fillId="10" borderId="2" xfId="0" applyFill="1" applyBorder="1" applyAlignment="1">
      <alignment horizontal="center"/>
    </xf>
    <xf numFmtId="0" fontId="12" fillId="10" borderId="2" xfId="0" applyFont="1" applyFill="1" applyBorder="1" applyAlignment="1">
      <alignment horizontal="left" wrapText="1"/>
    </xf>
    <xf numFmtId="0" fontId="17" fillId="2" borderId="20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wrapText="1"/>
    </xf>
    <xf numFmtId="0" fontId="9" fillId="2" borderId="32" xfId="0" applyFont="1" applyFill="1" applyBorder="1" applyAlignment="1">
      <alignment horizontal="center" wrapText="1"/>
    </xf>
    <xf numFmtId="0" fontId="0" fillId="2" borderId="24" xfId="0" applyFill="1" applyBorder="1" applyAlignment="1">
      <alignment horizontal="center"/>
    </xf>
    <xf numFmtId="0" fontId="0" fillId="2" borderId="33" xfId="0" applyFill="1" applyBorder="1"/>
    <xf numFmtId="165" fontId="47" fillId="2" borderId="1" xfId="0" applyNumberFormat="1" applyFont="1" applyFill="1" applyBorder="1" applyAlignment="1">
      <alignment horizontal="center" wrapText="1"/>
    </xf>
    <xf numFmtId="165" fontId="9" fillId="2" borderId="1" xfId="0" applyNumberFormat="1" applyFont="1" applyFill="1" applyBorder="1" applyAlignment="1">
      <alignment horizontal="center" wrapText="1"/>
    </xf>
    <xf numFmtId="177" fontId="9" fillId="2" borderId="1" xfId="0" applyNumberFormat="1" applyFont="1" applyFill="1" applyBorder="1" applyAlignment="1">
      <alignment horizontal="center" wrapText="1"/>
    </xf>
    <xf numFmtId="170" fontId="9" fillId="2" borderId="1" xfId="0" applyNumberFormat="1" applyFont="1" applyFill="1" applyBorder="1" applyAlignment="1">
      <alignment horizontal="center" wrapText="1"/>
    </xf>
    <xf numFmtId="0" fontId="47" fillId="2" borderId="1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0" fontId="9" fillId="2" borderId="38" xfId="0" applyFont="1" applyFill="1" applyBorder="1" applyAlignment="1">
      <alignment horizontal="center" wrapText="1"/>
    </xf>
    <xf numFmtId="0" fontId="9" fillId="2" borderId="24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0" fillId="2" borderId="35" xfId="0" applyFill="1" applyBorder="1" applyAlignment="1">
      <alignment horizontal="center"/>
    </xf>
    <xf numFmtId="0" fontId="9" fillId="2" borderId="37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/>
    <xf numFmtId="0" fontId="6" fillId="0" borderId="3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50" xfId="0" applyFont="1" applyFill="1" applyBorder="1" applyAlignment="1">
      <alignment horizontal="center" vertical="center"/>
    </xf>
    <xf numFmtId="0" fontId="6" fillId="11" borderId="51" xfId="0" applyFont="1" applyFill="1" applyBorder="1" applyAlignment="1">
      <alignment horizontal="center" vertical="center"/>
    </xf>
    <xf numFmtId="0" fontId="6" fillId="11" borderId="56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wrapText="1"/>
    </xf>
    <xf numFmtId="2" fontId="47" fillId="2" borderId="1" xfId="0" applyNumberFormat="1" applyFont="1" applyFill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24" fillId="0" borderId="2" xfId="0" applyNumberFormat="1" applyFont="1" applyBorder="1" applyAlignment="1">
      <alignment horizontal="center" wrapText="1"/>
    </xf>
    <xf numFmtId="0" fontId="17" fillId="0" borderId="20" xfId="0" applyFont="1" applyBorder="1" applyAlignment="1">
      <alignment horizontal="center" vertical="center"/>
    </xf>
    <xf numFmtId="0" fontId="5" fillId="17" borderId="23" xfId="0" applyFont="1" applyFill="1" applyBorder="1" applyAlignment="1">
      <alignment horizontal="center" vertical="center" wrapText="1"/>
    </xf>
    <xf numFmtId="0" fontId="6" fillId="17" borderId="39" xfId="0" applyFont="1" applyFill="1" applyBorder="1" applyAlignment="1">
      <alignment horizontal="center" vertical="center"/>
    </xf>
    <xf numFmtId="0" fontId="6" fillId="17" borderId="40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4" fontId="0" fillId="17" borderId="2" xfId="0" applyNumberFormat="1" applyFill="1" applyBorder="1" applyAlignment="1">
      <alignment horizontal="right" vertical="center"/>
    </xf>
    <xf numFmtId="4" fontId="0" fillId="17" borderId="9" xfId="0" applyNumberFormat="1" applyFill="1" applyBorder="1" applyAlignment="1">
      <alignment horizontal="right" vertical="center"/>
    </xf>
    <xf numFmtId="0" fontId="6" fillId="17" borderId="0" xfId="0" applyFont="1" applyFill="1" applyBorder="1" applyAlignment="1">
      <alignment horizontal="center" vertical="center"/>
    </xf>
    <xf numFmtId="0" fontId="5" fillId="18" borderId="23" xfId="0" applyFont="1" applyFill="1" applyBorder="1" applyAlignment="1">
      <alignment horizontal="center" vertical="center" wrapText="1"/>
    </xf>
    <xf numFmtId="0" fontId="6" fillId="18" borderId="39" xfId="0" applyFont="1" applyFill="1" applyBorder="1" applyAlignment="1">
      <alignment horizontal="center" vertical="center"/>
    </xf>
    <xf numFmtId="0" fontId="6" fillId="18" borderId="40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4" fontId="0" fillId="18" borderId="2" xfId="0" applyNumberFormat="1" applyFill="1" applyBorder="1" applyAlignment="1">
      <alignment horizontal="right" vertical="center"/>
    </xf>
    <xf numFmtId="4" fontId="0" fillId="18" borderId="9" xfId="0" applyNumberFormat="1" applyFill="1" applyBorder="1" applyAlignment="1">
      <alignment horizontal="right" vertical="center"/>
    </xf>
    <xf numFmtId="0" fontId="9" fillId="18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 wrapText="1"/>
    </xf>
    <xf numFmtId="0" fontId="54" fillId="17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17" fillId="17" borderId="20" xfId="0" applyFont="1" applyFill="1" applyBorder="1" applyAlignment="1">
      <alignment horizontal="center" vertical="center"/>
    </xf>
    <xf numFmtId="0" fontId="17" fillId="18" borderId="20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2" xfId="0" quotePrefix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vertical="center"/>
    </xf>
    <xf numFmtId="0" fontId="17" fillId="17" borderId="2" xfId="0" applyFont="1" applyFill="1" applyBorder="1" applyAlignment="1">
      <alignment horizontal="center" vertical="center"/>
    </xf>
    <xf numFmtId="0" fontId="19" fillId="17" borderId="2" xfId="0" quotePrefix="1" applyFont="1" applyFill="1" applyBorder="1" applyAlignment="1">
      <alignment horizontal="center" vertical="center"/>
    </xf>
    <xf numFmtId="0" fontId="19" fillId="17" borderId="2" xfId="0" applyFont="1" applyFill="1" applyBorder="1" applyAlignment="1">
      <alignment horizontal="center" vertical="center"/>
    </xf>
    <xf numFmtId="0" fontId="19" fillId="17" borderId="9" xfId="0" applyFont="1" applyFill="1" applyBorder="1" applyAlignment="1">
      <alignment vertical="center"/>
    </xf>
    <xf numFmtId="0" fontId="17" fillId="18" borderId="2" xfId="0" applyFont="1" applyFill="1" applyBorder="1" applyAlignment="1">
      <alignment horizontal="center" vertical="center"/>
    </xf>
    <xf numFmtId="0" fontId="19" fillId="18" borderId="2" xfId="0" quotePrefix="1" applyFont="1" applyFill="1" applyBorder="1" applyAlignment="1">
      <alignment horizontal="center" vertical="center"/>
    </xf>
    <xf numFmtId="0" fontId="19" fillId="18" borderId="2" xfId="0" applyFont="1" applyFill="1" applyBorder="1" applyAlignment="1">
      <alignment horizontal="center" vertical="center"/>
    </xf>
    <xf numFmtId="0" fontId="19" fillId="18" borderId="9" xfId="0" applyFont="1" applyFill="1" applyBorder="1" applyAlignment="1">
      <alignment vertical="center"/>
    </xf>
    <xf numFmtId="0" fontId="8" fillId="0" borderId="2" xfId="0" quotePrefix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17" borderId="2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8" borderId="2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2" xfId="0" quotePrefix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0" fontId="9" fillId="18" borderId="2" xfId="0" applyFont="1" applyFill="1" applyBorder="1" applyAlignment="1">
      <alignment horizontal="center" vertical="center" wrapText="1"/>
    </xf>
    <xf numFmtId="172" fontId="9" fillId="8" borderId="1" xfId="0" applyNumberFormat="1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right" vertical="center" wrapText="1"/>
    </xf>
    <xf numFmtId="0" fontId="25" fillId="5" borderId="1" xfId="0" applyFont="1" applyFill="1" applyBorder="1" applyAlignment="1">
      <alignment horizontal="center" vertical="center" wrapText="1"/>
    </xf>
    <xf numFmtId="4" fontId="0" fillId="13" borderId="2" xfId="0" applyNumberFormat="1" applyFill="1" applyBorder="1" applyAlignment="1">
      <alignment horizontal="right" vertical="center"/>
    </xf>
    <xf numFmtId="0" fontId="25" fillId="6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170" fontId="54" fillId="17" borderId="1" xfId="0" applyNumberFormat="1" applyFont="1" applyFill="1" applyBorder="1" applyAlignment="1">
      <alignment horizontal="center" vertical="center" wrapText="1"/>
    </xf>
    <xf numFmtId="170" fontId="9" fillId="18" borderId="1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vertical="center" wrapText="1"/>
    </xf>
    <xf numFmtId="4" fontId="0" fillId="0" borderId="16" xfId="0" applyNumberFormat="1" applyFill="1" applyBorder="1" applyAlignment="1">
      <alignment horizontal="right" vertical="center"/>
    </xf>
    <xf numFmtId="4" fontId="0" fillId="0" borderId="17" xfId="0" applyNumberFormat="1" applyFill="1" applyBorder="1" applyAlignment="1">
      <alignment horizontal="right" vertical="center"/>
    </xf>
    <xf numFmtId="0" fontId="9" fillId="3" borderId="31" xfId="0" applyFont="1" applyFill="1" applyBorder="1" applyAlignment="1">
      <alignment horizontal="center" vertical="center" wrapText="1"/>
    </xf>
    <xf numFmtId="4" fontId="0" fillId="3" borderId="16" xfId="0" applyNumberFormat="1" applyFill="1" applyBorder="1" applyAlignment="1">
      <alignment horizontal="right" vertical="center"/>
    </xf>
    <xf numFmtId="4" fontId="0" fillId="3" borderId="18" xfId="0" applyNumberFormat="1" applyFill="1" applyBorder="1" applyAlignment="1">
      <alignment horizontal="right" vertical="center"/>
    </xf>
    <xf numFmtId="0" fontId="9" fillId="4" borderId="31" xfId="0" applyFont="1" applyFill="1" applyBorder="1" applyAlignment="1">
      <alignment horizontal="center" vertical="center" wrapText="1"/>
    </xf>
    <xf numFmtId="4" fontId="0" fillId="4" borderId="16" xfId="0" applyNumberFormat="1" applyFill="1" applyBorder="1" applyAlignment="1">
      <alignment horizontal="right" vertical="center"/>
    </xf>
    <xf numFmtId="4" fontId="0" fillId="4" borderId="18" xfId="0" applyNumberFormat="1" applyFill="1" applyBorder="1" applyAlignment="1">
      <alignment horizontal="right" vertical="center"/>
    </xf>
    <xf numFmtId="0" fontId="9" fillId="5" borderId="31" xfId="0" applyFont="1" applyFill="1" applyBorder="1" applyAlignment="1">
      <alignment horizontal="center" vertical="center" wrapText="1"/>
    </xf>
    <xf numFmtId="4" fontId="0" fillId="5" borderId="16" xfId="0" applyNumberFormat="1" applyFill="1" applyBorder="1" applyAlignment="1">
      <alignment horizontal="right" vertical="center"/>
    </xf>
    <xf numFmtId="4" fontId="0" fillId="5" borderId="18" xfId="0" applyNumberFormat="1" applyFill="1" applyBorder="1" applyAlignment="1">
      <alignment horizontal="right" vertical="center"/>
    </xf>
    <xf numFmtId="0" fontId="9" fillId="6" borderId="31" xfId="0" applyFont="1" applyFill="1" applyBorder="1" applyAlignment="1">
      <alignment horizontal="center" vertical="center" wrapText="1"/>
    </xf>
    <xf numFmtId="4" fontId="0" fillId="6" borderId="16" xfId="0" applyNumberFormat="1" applyFill="1" applyBorder="1" applyAlignment="1">
      <alignment horizontal="right" vertical="center"/>
    </xf>
    <xf numFmtId="4" fontId="0" fillId="6" borderId="18" xfId="0" applyNumberFormat="1" applyFill="1" applyBorder="1" applyAlignment="1">
      <alignment horizontal="right" vertical="center"/>
    </xf>
    <xf numFmtId="0" fontId="9" fillId="7" borderId="31" xfId="0" applyFont="1" applyFill="1" applyBorder="1" applyAlignment="1">
      <alignment horizontal="center" vertical="center" wrapText="1"/>
    </xf>
    <xf numFmtId="4" fontId="0" fillId="7" borderId="16" xfId="0" applyNumberFormat="1" applyFill="1" applyBorder="1" applyAlignment="1">
      <alignment horizontal="right" vertical="center"/>
    </xf>
    <xf numFmtId="4" fontId="0" fillId="7" borderId="18" xfId="0" applyNumberFormat="1" applyFill="1" applyBorder="1" applyAlignment="1">
      <alignment horizontal="right" vertical="center"/>
    </xf>
    <xf numFmtId="0" fontId="54" fillId="17" borderId="31" xfId="0" applyFont="1" applyFill="1" applyBorder="1" applyAlignment="1">
      <alignment horizontal="center" vertical="center" wrapText="1"/>
    </xf>
    <xf numFmtId="4" fontId="0" fillId="17" borderId="16" xfId="0" applyNumberFormat="1" applyFill="1" applyBorder="1" applyAlignment="1">
      <alignment horizontal="right" vertical="center"/>
    </xf>
    <xf numFmtId="4" fontId="0" fillId="17" borderId="18" xfId="0" applyNumberFormat="1" applyFill="1" applyBorder="1" applyAlignment="1">
      <alignment horizontal="right" vertical="center"/>
    </xf>
    <xf numFmtId="0" fontId="9" fillId="18" borderId="31" xfId="0" applyFont="1" applyFill="1" applyBorder="1" applyAlignment="1">
      <alignment horizontal="center" vertical="center" wrapText="1"/>
    </xf>
    <xf numFmtId="4" fontId="0" fillId="18" borderId="16" xfId="0" applyNumberFormat="1" applyFill="1" applyBorder="1" applyAlignment="1">
      <alignment horizontal="right" vertical="center"/>
    </xf>
    <xf numFmtId="4" fontId="0" fillId="18" borderId="18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4" fontId="0" fillId="0" borderId="14" xfId="0" applyNumberForma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0" fontId="9" fillId="3" borderId="32" xfId="0" applyFont="1" applyFill="1" applyBorder="1" applyAlignment="1">
      <alignment horizontal="center" vertical="center" wrapText="1"/>
    </xf>
    <xf numFmtId="4" fontId="0" fillId="3" borderId="14" xfId="0" applyNumberFormat="1" applyFill="1" applyBorder="1" applyAlignment="1">
      <alignment horizontal="right" vertical="center"/>
    </xf>
    <xf numFmtId="4" fontId="3" fillId="3" borderId="15" xfId="0" applyNumberFormat="1" applyFont="1" applyFill="1" applyBorder="1" applyAlignment="1">
      <alignment horizontal="right" vertical="center"/>
    </xf>
    <xf numFmtId="0" fontId="9" fillId="4" borderId="32" xfId="0" applyFont="1" applyFill="1" applyBorder="1" applyAlignment="1">
      <alignment horizontal="center" vertical="center" wrapText="1"/>
    </xf>
    <xf numFmtId="4" fontId="0" fillId="4" borderId="14" xfId="0" applyNumberFormat="1" applyFill="1" applyBorder="1" applyAlignment="1">
      <alignment horizontal="right" vertical="center"/>
    </xf>
    <xf numFmtId="4" fontId="3" fillId="4" borderId="15" xfId="0" applyNumberFormat="1" applyFont="1" applyFill="1" applyBorder="1" applyAlignment="1">
      <alignment horizontal="right" vertical="center"/>
    </xf>
    <xf numFmtId="0" fontId="9" fillId="5" borderId="32" xfId="0" applyFont="1" applyFill="1" applyBorder="1" applyAlignment="1">
      <alignment horizontal="center" vertical="center" wrapText="1"/>
    </xf>
    <xf numFmtId="4" fontId="0" fillId="5" borderId="14" xfId="0" applyNumberFormat="1" applyFill="1" applyBorder="1" applyAlignment="1">
      <alignment horizontal="right" vertical="center"/>
    </xf>
    <xf numFmtId="4" fontId="3" fillId="5" borderId="15" xfId="0" applyNumberFormat="1" applyFont="1" applyFill="1" applyBorder="1" applyAlignment="1">
      <alignment horizontal="right" vertical="center"/>
    </xf>
    <xf numFmtId="0" fontId="9" fillId="6" borderId="32" xfId="0" applyFont="1" applyFill="1" applyBorder="1" applyAlignment="1">
      <alignment horizontal="center" vertical="center" wrapText="1"/>
    </xf>
    <xf numFmtId="4" fontId="0" fillId="6" borderId="14" xfId="0" applyNumberFormat="1" applyFill="1" applyBorder="1" applyAlignment="1">
      <alignment horizontal="right" vertical="center"/>
    </xf>
    <xf numFmtId="4" fontId="3" fillId="6" borderId="15" xfId="0" applyNumberFormat="1" applyFont="1" applyFill="1" applyBorder="1" applyAlignment="1">
      <alignment horizontal="right" vertical="center"/>
    </xf>
    <xf numFmtId="0" fontId="9" fillId="7" borderId="32" xfId="0" applyFont="1" applyFill="1" applyBorder="1" applyAlignment="1">
      <alignment horizontal="center" vertical="center" wrapText="1"/>
    </xf>
    <xf numFmtId="4" fontId="0" fillId="7" borderId="14" xfId="0" applyNumberFormat="1" applyFill="1" applyBorder="1" applyAlignment="1">
      <alignment horizontal="right" vertical="center"/>
    </xf>
    <xf numFmtId="4" fontId="3" fillId="7" borderId="15" xfId="0" applyNumberFormat="1" applyFont="1" applyFill="1" applyBorder="1" applyAlignment="1">
      <alignment horizontal="right" vertical="center"/>
    </xf>
    <xf numFmtId="0" fontId="54" fillId="17" borderId="32" xfId="0" applyFont="1" applyFill="1" applyBorder="1" applyAlignment="1">
      <alignment horizontal="center" vertical="center" wrapText="1"/>
    </xf>
    <xf numFmtId="4" fontId="0" fillId="17" borderId="14" xfId="0" applyNumberFormat="1" applyFill="1" applyBorder="1" applyAlignment="1">
      <alignment horizontal="right" vertical="center"/>
    </xf>
    <xf numFmtId="4" fontId="3" fillId="17" borderId="15" xfId="0" applyNumberFormat="1" applyFont="1" applyFill="1" applyBorder="1" applyAlignment="1">
      <alignment horizontal="right" vertical="center"/>
    </xf>
    <xf numFmtId="0" fontId="9" fillId="18" borderId="32" xfId="0" applyFont="1" applyFill="1" applyBorder="1" applyAlignment="1">
      <alignment horizontal="center" vertical="center" wrapText="1"/>
    </xf>
    <xf numFmtId="4" fontId="0" fillId="18" borderId="14" xfId="0" applyNumberFormat="1" applyFill="1" applyBorder="1" applyAlignment="1">
      <alignment horizontal="right" vertical="center"/>
    </xf>
    <xf numFmtId="4" fontId="3" fillId="18" borderId="15" xfId="0" applyNumberFormat="1" applyFont="1" applyFill="1" applyBorder="1" applyAlignment="1">
      <alignment horizontal="right" vertical="center"/>
    </xf>
    <xf numFmtId="4" fontId="0" fillId="8" borderId="14" xfId="0" applyNumberFormat="1" applyFill="1" applyBorder="1" applyAlignment="1">
      <alignment horizontal="right" vertical="center"/>
    </xf>
    <xf numFmtId="4" fontId="3" fillId="8" borderId="15" xfId="0" applyNumberFormat="1" applyFont="1" applyFill="1" applyBorder="1" applyAlignment="1">
      <alignment horizontal="right" vertical="center"/>
    </xf>
    <xf numFmtId="4" fontId="0" fillId="0" borderId="0" xfId="0" applyNumberFormat="1" applyFill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right" vertical="center"/>
    </xf>
    <xf numFmtId="0" fontId="0" fillId="0" borderId="4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3" borderId="2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" fontId="0" fillId="3" borderId="4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vertical="center"/>
    </xf>
    <xf numFmtId="0" fontId="0" fillId="3" borderId="26" xfId="0" applyFill="1" applyBorder="1" applyAlignment="1">
      <alignment vertical="center"/>
    </xf>
    <xf numFmtId="0" fontId="0" fillId="4" borderId="2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" fontId="0" fillId="4" borderId="4" xfId="0" applyNumberFormat="1" applyFill="1" applyBorder="1" applyAlignment="1">
      <alignment horizontal="right" vertical="center"/>
    </xf>
    <xf numFmtId="0" fontId="0" fillId="4" borderId="4" xfId="0" applyFill="1" applyBorder="1" applyAlignment="1">
      <alignment vertical="center"/>
    </xf>
    <xf numFmtId="0" fontId="0" fillId="4" borderId="26" xfId="0" applyFill="1" applyBorder="1" applyAlignment="1">
      <alignment vertical="center"/>
    </xf>
    <xf numFmtId="0" fontId="0" fillId="5" borderId="2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" fontId="0" fillId="5" borderId="4" xfId="0" applyNumberFormat="1" applyFill="1" applyBorder="1" applyAlignment="1">
      <alignment horizontal="right" vertical="center"/>
    </xf>
    <xf numFmtId="0" fontId="0" fillId="5" borderId="4" xfId="0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0" fontId="0" fillId="6" borderId="2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4" fontId="0" fillId="6" borderId="4" xfId="0" applyNumberFormat="1" applyFill="1" applyBorder="1" applyAlignment="1">
      <alignment horizontal="right" vertical="center"/>
    </xf>
    <xf numFmtId="0" fontId="0" fillId="6" borderId="4" xfId="0" applyFill="1" applyBorder="1" applyAlignment="1">
      <alignment vertical="center"/>
    </xf>
    <xf numFmtId="0" fontId="0" fillId="6" borderId="26" xfId="0" applyFill="1" applyBorder="1" applyAlignment="1">
      <alignment vertical="center"/>
    </xf>
    <xf numFmtId="0" fontId="0" fillId="7" borderId="2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4" fontId="0" fillId="7" borderId="4" xfId="0" applyNumberFormat="1" applyFill="1" applyBorder="1" applyAlignment="1">
      <alignment horizontal="right" vertical="center"/>
    </xf>
    <xf numFmtId="0" fontId="0" fillId="7" borderId="4" xfId="0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3" fillId="17" borderId="24" xfId="0" applyFont="1" applyFill="1" applyBorder="1" applyAlignment="1">
      <alignment horizontal="center" vertical="center"/>
    </xf>
    <xf numFmtId="0" fontId="0" fillId="17" borderId="4" xfId="0" applyFill="1" applyBorder="1" applyAlignment="1">
      <alignment horizontal="center" vertical="center"/>
    </xf>
    <xf numFmtId="4" fontId="0" fillId="17" borderId="4" xfId="0" applyNumberFormat="1" applyFill="1" applyBorder="1" applyAlignment="1">
      <alignment horizontal="right" vertical="center"/>
    </xf>
    <xf numFmtId="0" fontId="0" fillId="17" borderId="4" xfId="0" applyFill="1" applyBorder="1" applyAlignment="1">
      <alignment vertical="center"/>
    </xf>
    <xf numFmtId="0" fontId="0" fillId="17" borderId="26" xfId="0" applyFill="1" applyBorder="1" applyAlignment="1">
      <alignment vertical="center"/>
    </xf>
    <xf numFmtId="0" fontId="0" fillId="18" borderId="24" xfId="0" applyFill="1" applyBorder="1" applyAlignment="1">
      <alignment horizontal="center" vertical="center"/>
    </xf>
    <xf numFmtId="0" fontId="0" fillId="18" borderId="4" xfId="0" applyFill="1" applyBorder="1" applyAlignment="1">
      <alignment horizontal="center" vertical="center"/>
    </xf>
    <xf numFmtId="4" fontId="0" fillId="18" borderId="4" xfId="0" applyNumberFormat="1" applyFill="1" applyBorder="1" applyAlignment="1">
      <alignment horizontal="right" vertical="center"/>
    </xf>
    <xf numFmtId="0" fontId="0" fillId="18" borderId="4" xfId="0" applyFill="1" applyBorder="1" applyAlignment="1">
      <alignment vertical="center"/>
    </xf>
    <xf numFmtId="0" fontId="0" fillId="18" borderId="26" xfId="0" applyFill="1" applyBorder="1" applyAlignment="1">
      <alignment vertical="center"/>
    </xf>
    <xf numFmtId="0" fontId="0" fillId="8" borderId="4" xfId="0" applyFill="1" applyBorder="1" applyAlignment="1">
      <alignment horizontal="center" vertical="center"/>
    </xf>
    <xf numFmtId="4" fontId="0" fillId="8" borderId="4" xfId="0" applyNumberFormat="1" applyFill="1" applyBorder="1" applyAlignment="1">
      <alignment horizontal="right" vertical="center"/>
    </xf>
    <xf numFmtId="0" fontId="0" fillId="8" borderId="4" xfId="0" applyFill="1" applyBorder="1" applyAlignment="1">
      <alignment vertical="center"/>
    </xf>
    <xf numFmtId="0" fontId="0" fillId="8" borderId="26" xfId="0" applyFill="1" applyBorder="1" applyAlignment="1">
      <alignment vertical="center"/>
    </xf>
    <xf numFmtId="0" fontId="0" fillId="3" borderId="33" xfId="0" applyFill="1" applyBorder="1" applyAlignment="1">
      <alignment vertical="center"/>
    </xf>
    <xf numFmtId="4" fontId="0" fillId="3" borderId="0" xfId="0" applyNumberFormat="1" applyFill="1" applyBorder="1" applyAlignment="1">
      <alignment vertical="center"/>
    </xf>
    <xf numFmtId="4" fontId="0" fillId="3" borderId="34" xfId="0" applyNumberFormat="1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4" fontId="0" fillId="4" borderId="0" xfId="0" applyNumberFormat="1" applyFill="1" applyBorder="1" applyAlignment="1">
      <alignment vertical="center"/>
    </xf>
    <xf numFmtId="4" fontId="0" fillId="4" borderId="34" xfId="0" applyNumberFormat="1" applyFill="1" applyBorder="1" applyAlignment="1">
      <alignment vertical="center"/>
    </xf>
    <xf numFmtId="0" fontId="0" fillId="5" borderId="33" xfId="0" applyFill="1" applyBorder="1" applyAlignment="1">
      <alignment vertical="center"/>
    </xf>
    <xf numFmtId="4" fontId="0" fillId="5" borderId="0" xfId="0" applyNumberFormat="1" applyFill="1" applyBorder="1" applyAlignment="1">
      <alignment vertical="center"/>
    </xf>
    <xf numFmtId="4" fontId="0" fillId="5" borderId="34" xfId="0" applyNumberFormat="1" applyFill="1" applyBorder="1" applyAlignment="1">
      <alignment vertical="center"/>
    </xf>
    <xf numFmtId="0" fontId="0" fillId="6" borderId="33" xfId="0" applyFill="1" applyBorder="1" applyAlignment="1">
      <alignment vertical="center"/>
    </xf>
    <xf numFmtId="4" fontId="0" fillId="6" borderId="0" xfId="0" applyNumberFormat="1" applyFill="1" applyBorder="1" applyAlignment="1">
      <alignment vertical="center"/>
    </xf>
    <xf numFmtId="4" fontId="0" fillId="6" borderId="34" xfId="0" applyNumberFormat="1" applyFill="1" applyBorder="1" applyAlignment="1">
      <alignment vertical="center"/>
    </xf>
    <xf numFmtId="0" fontId="0" fillId="7" borderId="33" xfId="0" applyFill="1" applyBorder="1" applyAlignment="1">
      <alignment vertical="center"/>
    </xf>
    <xf numFmtId="4" fontId="0" fillId="7" borderId="0" xfId="0" applyNumberFormat="1" applyFill="1" applyBorder="1" applyAlignment="1">
      <alignment vertical="center"/>
    </xf>
    <xf numFmtId="4" fontId="0" fillId="7" borderId="34" xfId="0" applyNumberFormat="1" applyFill="1" applyBorder="1" applyAlignment="1">
      <alignment vertical="center"/>
    </xf>
    <xf numFmtId="0" fontId="3" fillId="17" borderId="33" xfId="0" applyFont="1" applyFill="1" applyBorder="1" applyAlignment="1">
      <alignment vertical="center"/>
    </xf>
    <xf numFmtId="4" fontId="0" fillId="17" borderId="0" xfId="0" applyNumberFormat="1" applyFill="1" applyBorder="1" applyAlignment="1">
      <alignment vertical="center"/>
    </xf>
    <xf numFmtId="4" fontId="0" fillId="17" borderId="34" xfId="0" applyNumberFormat="1" applyFill="1" applyBorder="1" applyAlignment="1">
      <alignment vertical="center"/>
    </xf>
    <xf numFmtId="0" fontId="0" fillId="18" borderId="33" xfId="0" applyFill="1" applyBorder="1" applyAlignment="1">
      <alignment vertical="center"/>
    </xf>
    <xf numFmtId="4" fontId="0" fillId="18" borderId="0" xfId="0" applyNumberFormat="1" applyFill="1" applyBorder="1" applyAlignment="1">
      <alignment vertical="center"/>
    </xf>
    <xf numFmtId="4" fontId="0" fillId="18" borderId="34" xfId="0" applyNumberFormat="1" applyFill="1" applyBorder="1" applyAlignment="1">
      <alignment vertical="center"/>
    </xf>
    <xf numFmtId="4" fontId="0" fillId="8" borderId="0" xfId="0" applyNumberForma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right" vertical="center"/>
    </xf>
    <xf numFmtId="3" fontId="0" fillId="0" borderId="10" xfId="0" applyNumberFormat="1" applyFill="1" applyBorder="1" applyAlignment="1">
      <alignment horizontal="right" vertical="center"/>
    </xf>
    <xf numFmtId="3" fontId="0" fillId="3" borderId="2" xfId="0" applyNumberFormat="1" applyFill="1" applyBorder="1" applyAlignment="1">
      <alignment horizontal="right" vertical="center"/>
    </xf>
    <xf numFmtId="3" fontId="0" fillId="3" borderId="9" xfId="0" applyNumberFormat="1" applyFill="1" applyBorder="1" applyAlignment="1">
      <alignment horizontal="right" vertical="center"/>
    </xf>
    <xf numFmtId="3" fontId="0" fillId="4" borderId="2" xfId="0" applyNumberFormat="1" applyFill="1" applyBorder="1" applyAlignment="1">
      <alignment horizontal="right" vertical="center"/>
    </xf>
    <xf numFmtId="3" fontId="0" fillId="4" borderId="9" xfId="0" applyNumberFormat="1" applyFill="1" applyBorder="1" applyAlignment="1">
      <alignment horizontal="right" vertical="center"/>
    </xf>
    <xf numFmtId="3" fontId="0" fillId="5" borderId="2" xfId="0" applyNumberFormat="1" applyFill="1" applyBorder="1" applyAlignment="1">
      <alignment horizontal="right" vertical="center"/>
    </xf>
    <xf numFmtId="3" fontId="0" fillId="5" borderId="9" xfId="0" applyNumberFormat="1" applyFill="1" applyBorder="1" applyAlignment="1">
      <alignment horizontal="right" vertical="center"/>
    </xf>
    <xf numFmtId="3" fontId="0" fillId="6" borderId="2" xfId="0" applyNumberFormat="1" applyFill="1" applyBorder="1" applyAlignment="1">
      <alignment horizontal="right" vertical="center"/>
    </xf>
    <xf numFmtId="3" fontId="0" fillId="6" borderId="9" xfId="0" applyNumberFormat="1" applyFill="1" applyBorder="1" applyAlignment="1">
      <alignment horizontal="right" vertical="center"/>
    </xf>
    <xf numFmtId="3" fontId="0" fillId="7" borderId="2" xfId="0" applyNumberFormat="1" applyFill="1" applyBorder="1" applyAlignment="1">
      <alignment horizontal="right" vertical="center"/>
    </xf>
    <xf numFmtId="3" fontId="0" fillId="7" borderId="9" xfId="0" applyNumberFormat="1" applyFill="1" applyBorder="1" applyAlignment="1">
      <alignment horizontal="right" vertical="center"/>
    </xf>
    <xf numFmtId="3" fontId="0" fillId="17" borderId="2" xfId="0" applyNumberFormat="1" applyFill="1" applyBorder="1" applyAlignment="1">
      <alignment horizontal="right" vertical="center"/>
    </xf>
    <xf numFmtId="3" fontId="0" fillId="17" borderId="9" xfId="0" applyNumberFormat="1" applyFill="1" applyBorder="1" applyAlignment="1">
      <alignment horizontal="right" vertical="center"/>
    </xf>
    <xf numFmtId="3" fontId="0" fillId="18" borderId="2" xfId="0" applyNumberFormat="1" applyFill="1" applyBorder="1" applyAlignment="1">
      <alignment horizontal="right" vertical="center"/>
    </xf>
    <xf numFmtId="3" fontId="0" fillId="18" borderId="9" xfId="0" applyNumberFormat="1" applyFill="1" applyBorder="1" applyAlignment="1">
      <alignment horizontal="right" vertical="center"/>
    </xf>
    <xf numFmtId="3" fontId="0" fillId="8" borderId="2" xfId="0" applyNumberFormat="1" applyFill="1" applyBorder="1" applyAlignment="1">
      <alignment horizontal="right" vertical="center"/>
    </xf>
    <xf numFmtId="173" fontId="9" fillId="7" borderId="1" xfId="0" applyNumberFormat="1" applyFont="1" applyFill="1" applyBorder="1" applyAlignment="1">
      <alignment horizontal="center" vertical="center" wrapText="1"/>
    </xf>
    <xf numFmtId="173" fontId="54" fillId="17" borderId="1" xfId="0" applyNumberFormat="1" applyFont="1" applyFill="1" applyBorder="1" applyAlignment="1">
      <alignment horizontal="center" vertical="center" wrapText="1"/>
    </xf>
    <xf numFmtId="173" fontId="9" fillId="18" borderId="1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165" fontId="9" fillId="6" borderId="1" xfId="0" applyNumberFormat="1" applyFont="1" applyFill="1" applyBorder="1" applyAlignment="1">
      <alignment horizontal="center" vertical="center" wrapText="1"/>
    </xf>
    <xf numFmtId="165" fontId="9" fillId="7" borderId="1" xfId="0" applyNumberFormat="1" applyFont="1" applyFill="1" applyBorder="1" applyAlignment="1">
      <alignment horizontal="center" vertical="center" wrapText="1"/>
    </xf>
    <xf numFmtId="165" fontId="54" fillId="17" borderId="1" xfId="0" applyNumberFormat="1" applyFont="1" applyFill="1" applyBorder="1" applyAlignment="1">
      <alignment horizontal="center" vertical="center" wrapText="1"/>
    </xf>
    <xf numFmtId="165" fontId="9" fillId="18" borderId="1" xfId="0" applyNumberFormat="1" applyFont="1" applyFill="1" applyBorder="1" applyAlignment="1">
      <alignment horizontal="center" vertical="center" wrapText="1"/>
    </xf>
    <xf numFmtId="4" fontId="0" fillId="13" borderId="9" xfId="0" applyNumberFormat="1" applyFill="1" applyBorder="1" applyAlignment="1">
      <alignment horizontal="right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177" fontId="9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0" fontId="55" fillId="17" borderId="1" xfId="0" applyNumberFormat="1" applyFont="1" applyFill="1" applyBorder="1" applyAlignment="1">
      <alignment horizontal="center" vertical="center" wrapText="1"/>
    </xf>
    <xf numFmtId="170" fontId="25" fillId="18" borderId="1" xfId="0" applyNumberFormat="1" applyFont="1" applyFill="1" applyBorder="1" applyAlignment="1">
      <alignment horizontal="center" vertical="center" wrapText="1"/>
    </xf>
    <xf numFmtId="2" fontId="55" fillId="17" borderId="1" xfId="0" applyNumberFormat="1" applyFont="1" applyFill="1" applyBorder="1" applyAlignment="1">
      <alignment horizontal="center" vertical="center" wrapText="1"/>
    </xf>
    <xf numFmtId="2" fontId="25" fillId="18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2" fontId="54" fillId="17" borderId="1" xfId="0" applyNumberFormat="1" applyFont="1" applyFill="1" applyBorder="1" applyAlignment="1">
      <alignment horizontal="center" vertical="center" wrapText="1"/>
    </xf>
    <xf numFmtId="2" fontId="9" fillId="18" borderId="1" xfId="0" applyNumberFormat="1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vertical="center" wrapText="1"/>
    </xf>
    <xf numFmtId="170" fontId="45" fillId="4" borderId="1" xfId="0" applyNumberFormat="1" applyFont="1" applyFill="1" applyBorder="1" applyAlignment="1">
      <alignment horizontal="center" vertical="center" wrapText="1"/>
    </xf>
    <xf numFmtId="177" fontId="9" fillId="7" borderId="1" xfId="0" applyNumberFormat="1" applyFont="1" applyFill="1" applyBorder="1" applyAlignment="1">
      <alignment horizontal="center" vertical="center" wrapText="1"/>
    </xf>
    <xf numFmtId="177" fontId="54" fillId="17" borderId="1" xfId="0" applyNumberFormat="1" applyFont="1" applyFill="1" applyBorder="1" applyAlignment="1">
      <alignment horizontal="center" vertical="center" wrapText="1"/>
    </xf>
    <xf numFmtId="177" fontId="9" fillId="18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4" fontId="24" fillId="3" borderId="9" xfId="0" applyNumberFormat="1" applyFont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4" fontId="0" fillId="0" borderId="25" xfId="0" applyNumberFormat="1" applyFill="1" applyBorder="1" applyAlignment="1">
      <alignment horizontal="right" vertical="center"/>
    </xf>
    <xf numFmtId="0" fontId="9" fillId="3" borderId="24" xfId="0" applyFont="1" applyFill="1" applyBorder="1" applyAlignment="1">
      <alignment horizontal="center" vertical="center" wrapText="1"/>
    </xf>
    <xf numFmtId="4" fontId="0" fillId="3" borderId="26" xfId="0" applyNumberFormat="1" applyFill="1" applyBorder="1" applyAlignment="1">
      <alignment horizontal="right" vertical="center"/>
    </xf>
    <xf numFmtId="0" fontId="9" fillId="4" borderId="24" xfId="0" applyFont="1" applyFill="1" applyBorder="1" applyAlignment="1">
      <alignment horizontal="center" vertical="center" wrapText="1"/>
    </xf>
    <xf numFmtId="4" fontId="0" fillId="4" borderId="26" xfId="0" applyNumberFormat="1" applyFill="1" applyBorder="1" applyAlignment="1">
      <alignment horizontal="right" vertical="center"/>
    </xf>
    <xf numFmtId="0" fontId="9" fillId="5" borderId="24" xfId="0" applyFont="1" applyFill="1" applyBorder="1" applyAlignment="1">
      <alignment horizontal="center" vertical="center" wrapText="1"/>
    </xf>
    <xf numFmtId="4" fontId="0" fillId="5" borderId="26" xfId="0" applyNumberFormat="1" applyFill="1" applyBorder="1" applyAlignment="1">
      <alignment horizontal="right" vertical="center"/>
    </xf>
    <xf numFmtId="0" fontId="9" fillId="6" borderId="24" xfId="0" applyFont="1" applyFill="1" applyBorder="1" applyAlignment="1">
      <alignment horizontal="center" vertical="center" wrapText="1"/>
    </xf>
    <xf numFmtId="4" fontId="0" fillId="6" borderId="26" xfId="0" applyNumberFormat="1" applyFill="1" applyBorder="1" applyAlignment="1">
      <alignment horizontal="right" vertical="center"/>
    </xf>
    <xf numFmtId="0" fontId="9" fillId="7" borderId="24" xfId="0" applyFont="1" applyFill="1" applyBorder="1" applyAlignment="1">
      <alignment horizontal="center" vertical="center" wrapText="1"/>
    </xf>
    <xf numFmtId="4" fontId="0" fillId="7" borderId="26" xfId="0" applyNumberFormat="1" applyFill="1" applyBorder="1" applyAlignment="1">
      <alignment horizontal="right" vertical="center"/>
    </xf>
    <xf numFmtId="0" fontId="54" fillId="17" borderId="24" xfId="0" applyFont="1" applyFill="1" applyBorder="1" applyAlignment="1">
      <alignment horizontal="center" vertical="center" wrapText="1"/>
    </xf>
    <xf numFmtId="4" fontId="0" fillId="17" borderId="26" xfId="0" applyNumberFormat="1" applyFill="1" applyBorder="1" applyAlignment="1">
      <alignment horizontal="right" vertical="center"/>
    </xf>
    <xf numFmtId="0" fontId="9" fillId="18" borderId="24" xfId="0" applyFont="1" applyFill="1" applyBorder="1" applyAlignment="1">
      <alignment horizontal="center" vertical="center" wrapText="1"/>
    </xf>
    <xf numFmtId="4" fontId="0" fillId="18" borderId="26" xfId="0" applyNumberFormat="1" applyFill="1" applyBorder="1" applyAlignment="1">
      <alignment horizontal="right" vertical="center"/>
    </xf>
    <xf numFmtId="0" fontId="24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right" vertical="center" wrapText="1"/>
    </xf>
    <xf numFmtId="0" fontId="24" fillId="0" borderId="2" xfId="0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right" vertical="center"/>
    </xf>
    <xf numFmtId="0" fontId="24" fillId="0" borderId="2" xfId="0" applyFont="1" applyFill="1" applyBorder="1" applyAlignment="1">
      <alignment vertical="center"/>
    </xf>
    <xf numFmtId="0" fontId="24" fillId="0" borderId="10" xfId="0" applyFont="1" applyFill="1" applyBorder="1" applyAlignment="1">
      <alignment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4" fontId="24" fillId="3" borderId="2" xfId="0" applyNumberFormat="1" applyFont="1" applyFill="1" applyBorder="1" applyAlignment="1">
      <alignment horizontal="right" vertical="center"/>
    </xf>
    <xf numFmtId="0" fontId="24" fillId="3" borderId="2" xfId="0" applyFont="1" applyFill="1" applyBorder="1" applyAlignment="1">
      <alignment vertical="center"/>
    </xf>
    <xf numFmtId="0" fontId="24" fillId="3" borderId="9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4" fontId="24" fillId="4" borderId="2" xfId="0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vertical="center"/>
    </xf>
    <xf numFmtId="0" fontId="24" fillId="4" borderId="9" xfId="0" applyFont="1" applyFill="1" applyBorder="1" applyAlignment="1">
      <alignment vertical="center"/>
    </xf>
    <xf numFmtId="0" fontId="24" fillId="5" borderId="1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4" fontId="24" fillId="5" borderId="2" xfId="0" applyNumberFormat="1" applyFont="1" applyFill="1" applyBorder="1" applyAlignment="1">
      <alignment horizontal="right" vertical="center"/>
    </xf>
    <xf numFmtId="0" fontId="24" fillId="5" borderId="2" xfId="0" applyFont="1" applyFill="1" applyBorder="1" applyAlignment="1">
      <alignment vertical="center"/>
    </xf>
    <xf numFmtId="0" fontId="24" fillId="5" borderId="9" xfId="0" applyFont="1" applyFill="1" applyBorder="1" applyAlignment="1">
      <alignment vertical="center"/>
    </xf>
    <xf numFmtId="0" fontId="24" fillId="6" borderId="1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4" fontId="24" fillId="6" borderId="2" xfId="0" applyNumberFormat="1" applyFont="1" applyFill="1" applyBorder="1" applyAlignment="1">
      <alignment horizontal="right" vertical="center"/>
    </xf>
    <xf numFmtId="0" fontId="24" fillId="6" borderId="2" xfId="0" applyFont="1" applyFill="1" applyBorder="1" applyAlignment="1">
      <alignment vertical="center"/>
    </xf>
    <xf numFmtId="0" fontId="24" fillId="6" borderId="9" xfId="0" applyFont="1" applyFill="1" applyBorder="1" applyAlignment="1">
      <alignment vertical="center"/>
    </xf>
    <xf numFmtId="0" fontId="24" fillId="7" borderId="1" xfId="0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4" fontId="24" fillId="7" borderId="2" xfId="0" applyNumberFormat="1" applyFont="1" applyFill="1" applyBorder="1" applyAlignment="1">
      <alignment horizontal="right" vertical="center"/>
    </xf>
    <xf numFmtId="0" fontId="24" fillId="7" borderId="2" xfId="0" applyFont="1" applyFill="1" applyBorder="1" applyAlignment="1">
      <alignment vertical="center"/>
    </xf>
    <xf numFmtId="0" fontId="24" fillId="7" borderId="9" xfId="0" applyFont="1" applyFill="1" applyBorder="1" applyAlignment="1">
      <alignment vertical="center"/>
    </xf>
    <xf numFmtId="0" fontId="47" fillId="17" borderId="1" xfId="0" applyFont="1" applyFill="1" applyBorder="1" applyAlignment="1">
      <alignment horizontal="center" vertical="center" wrapText="1"/>
    </xf>
    <xf numFmtId="0" fontId="24" fillId="17" borderId="2" xfId="0" applyFont="1" applyFill="1" applyBorder="1" applyAlignment="1">
      <alignment horizontal="center" vertical="center" wrapText="1"/>
    </xf>
    <xf numFmtId="4" fontId="24" fillId="17" borderId="2" xfId="0" applyNumberFormat="1" applyFont="1" applyFill="1" applyBorder="1" applyAlignment="1">
      <alignment horizontal="right" vertical="center"/>
    </xf>
    <xf numFmtId="0" fontId="24" fillId="17" borderId="2" xfId="0" applyFont="1" applyFill="1" applyBorder="1" applyAlignment="1">
      <alignment vertical="center"/>
    </xf>
    <xf numFmtId="0" fontId="24" fillId="17" borderId="9" xfId="0" applyFont="1" applyFill="1" applyBorder="1" applyAlignment="1">
      <alignment vertical="center"/>
    </xf>
    <xf numFmtId="0" fontId="24" fillId="18" borderId="1" xfId="0" applyFont="1" applyFill="1" applyBorder="1" applyAlignment="1">
      <alignment horizontal="center" vertical="center" wrapText="1"/>
    </xf>
    <xf numFmtId="0" fontId="24" fillId="18" borderId="2" xfId="0" applyFont="1" applyFill="1" applyBorder="1" applyAlignment="1">
      <alignment horizontal="center" vertical="center" wrapText="1"/>
    </xf>
    <xf numFmtId="4" fontId="24" fillId="18" borderId="2" xfId="0" applyNumberFormat="1" applyFont="1" applyFill="1" applyBorder="1" applyAlignment="1">
      <alignment horizontal="right" vertical="center"/>
    </xf>
    <xf numFmtId="0" fontId="24" fillId="18" borderId="2" xfId="0" applyFont="1" applyFill="1" applyBorder="1" applyAlignment="1">
      <alignment vertical="center"/>
    </xf>
    <xf numFmtId="0" fontId="24" fillId="18" borderId="9" xfId="0" applyFont="1" applyFill="1" applyBorder="1" applyAlignment="1">
      <alignment vertical="center"/>
    </xf>
    <xf numFmtId="0" fontId="24" fillId="8" borderId="2" xfId="0" applyFont="1" applyFill="1" applyBorder="1" applyAlignment="1">
      <alignment horizontal="center" vertical="center" wrapText="1"/>
    </xf>
    <xf numFmtId="4" fontId="24" fillId="8" borderId="2" xfId="0" applyNumberFormat="1" applyFont="1" applyFill="1" applyBorder="1" applyAlignment="1">
      <alignment horizontal="right" vertical="center"/>
    </xf>
    <xf numFmtId="0" fontId="24" fillId="8" borderId="2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" fontId="50" fillId="15" borderId="2" xfId="0" applyNumberFormat="1" applyFon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" fontId="0" fillId="0" borderId="13" xfId="0" applyNumberForma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0" fontId="0" fillId="3" borderId="35" xfId="0" applyFill="1" applyBorder="1" applyAlignment="1">
      <alignment horizontal="center" vertical="center"/>
    </xf>
    <xf numFmtId="4" fontId="0" fillId="3" borderId="13" xfId="0" applyNumberFormat="1" applyFill="1" applyBorder="1" applyAlignment="1">
      <alignment horizontal="right" vertical="center"/>
    </xf>
    <xf numFmtId="4" fontId="3" fillId="3" borderId="13" xfId="0" applyNumberFormat="1" applyFont="1" applyFill="1" applyBorder="1" applyAlignment="1">
      <alignment horizontal="right" vertical="center"/>
    </xf>
    <xf numFmtId="4" fontId="3" fillId="3" borderId="36" xfId="0" applyNumberFormat="1" applyFont="1" applyFill="1" applyBorder="1" applyAlignment="1">
      <alignment horizontal="right" vertical="center"/>
    </xf>
    <xf numFmtId="0" fontId="0" fillId="4" borderId="35" xfId="0" applyFill="1" applyBorder="1" applyAlignment="1">
      <alignment horizontal="center" vertical="center"/>
    </xf>
    <xf numFmtId="4" fontId="0" fillId="4" borderId="13" xfId="0" applyNumberFormat="1" applyFill="1" applyBorder="1" applyAlignment="1">
      <alignment horizontal="right" vertical="center"/>
    </xf>
    <xf numFmtId="4" fontId="3" fillId="4" borderId="13" xfId="0" applyNumberFormat="1" applyFont="1" applyFill="1" applyBorder="1" applyAlignment="1">
      <alignment horizontal="right" vertical="center"/>
    </xf>
    <xf numFmtId="4" fontId="3" fillId="4" borderId="36" xfId="0" applyNumberFormat="1" applyFont="1" applyFill="1" applyBorder="1" applyAlignment="1">
      <alignment horizontal="right" vertical="center"/>
    </xf>
    <xf numFmtId="0" fontId="0" fillId="5" borderId="35" xfId="0" applyFill="1" applyBorder="1" applyAlignment="1">
      <alignment horizontal="center" vertical="center"/>
    </xf>
    <xf numFmtId="4" fontId="0" fillId="5" borderId="13" xfId="0" applyNumberFormat="1" applyFill="1" applyBorder="1" applyAlignment="1">
      <alignment horizontal="right" vertical="center"/>
    </xf>
    <xf numFmtId="4" fontId="3" fillId="5" borderId="13" xfId="0" applyNumberFormat="1" applyFont="1" applyFill="1" applyBorder="1" applyAlignment="1">
      <alignment horizontal="right" vertical="center"/>
    </xf>
    <xf numFmtId="4" fontId="3" fillId="5" borderId="36" xfId="0" applyNumberFormat="1" applyFont="1" applyFill="1" applyBorder="1" applyAlignment="1">
      <alignment horizontal="right" vertical="center"/>
    </xf>
    <xf numFmtId="0" fontId="0" fillId="6" borderId="35" xfId="0" applyFill="1" applyBorder="1" applyAlignment="1">
      <alignment horizontal="center" vertical="center"/>
    </xf>
    <xf numFmtId="4" fontId="0" fillId="6" borderId="13" xfId="0" applyNumberFormat="1" applyFill="1" applyBorder="1" applyAlignment="1">
      <alignment horizontal="right" vertical="center"/>
    </xf>
    <xf numFmtId="4" fontId="3" fillId="6" borderId="13" xfId="0" applyNumberFormat="1" applyFont="1" applyFill="1" applyBorder="1" applyAlignment="1">
      <alignment horizontal="right" vertical="center"/>
    </xf>
    <xf numFmtId="4" fontId="3" fillId="6" borderId="36" xfId="0" applyNumberFormat="1" applyFont="1" applyFill="1" applyBorder="1" applyAlignment="1">
      <alignment horizontal="right" vertical="center"/>
    </xf>
    <xf numFmtId="0" fontId="0" fillId="7" borderId="35" xfId="0" applyFill="1" applyBorder="1" applyAlignment="1">
      <alignment horizontal="center" vertical="center"/>
    </xf>
    <xf numFmtId="4" fontId="0" fillId="7" borderId="13" xfId="0" applyNumberFormat="1" applyFill="1" applyBorder="1" applyAlignment="1">
      <alignment horizontal="right" vertical="center"/>
    </xf>
    <xf numFmtId="4" fontId="3" fillId="7" borderId="13" xfId="0" applyNumberFormat="1" applyFont="1" applyFill="1" applyBorder="1" applyAlignment="1">
      <alignment horizontal="right" vertical="center"/>
    </xf>
    <xf numFmtId="4" fontId="3" fillId="7" borderId="36" xfId="0" applyNumberFormat="1" applyFont="1" applyFill="1" applyBorder="1" applyAlignment="1">
      <alignment horizontal="right" vertical="center"/>
    </xf>
    <xf numFmtId="0" fontId="3" fillId="17" borderId="35" xfId="0" applyFont="1" applyFill="1" applyBorder="1" applyAlignment="1">
      <alignment horizontal="center" vertical="center"/>
    </xf>
    <xf numFmtId="4" fontId="0" fillId="17" borderId="13" xfId="0" applyNumberFormat="1" applyFill="1" applyBorder="1" applyAlignment="1">
      <alignment horizontal="right" vertical="center"/>
    </xf>
    <xf numFmtId="4" fontId="3" fillId="17" borderId="13" xfId="0" applyNumberFormat="1" applyFont="1" applyFill="1" applyBorder="1" applyAlignment="1">
      <alignment horizontal="right" vertical="center"/>
    </xf>
    <xf numFmtId="4" fontId="3" fillId="17" borderId="36" xfId="0" applyNumberFormat="1" applyFont="1" applyFill="1" applyBorder="1" applyAlignment="1">
      <alignment horizontal="right" vertical="center"/>
    </xf>
    <xf numFmtId="0" fontId="0" fillId="18" borderId="35" xfId="0" applyFill="1" applyBorder="1" applyAlignment="1">
      <alignment horizontal="center" vertical="center"/>
    </xf>
    <xf numFmtId="4" fontId="0" fillId="18" borderId="13" xfId="0" applyNumberFormat="1" applyFill="1" applyBorder="1" applyAlignment="1">
      <alignment horizontal="right" vertical="center"/>
    </xf>
    <xf numFmtId="4" fontId="3" fillId="18" borderId="13" xfId="0" applyNumberFormat="1" applyFont="1" applyFill="1" applyBorder="1" applyAlignment="1">
      <alignment horizontal="right" vertical="center"/>
    </xf>
    <xf numFmtId="4" fontId="3" fillId="18" borderId="36" xfId="0" applyNumberFormat="1" applyFont="1" applyFill="1" applyBorder="1" applyAlignment="1">
      <alignment horizontal="right" vertical="center"/>
    </xf>
    <xf numFmtId="4" fontId="0" fillId="8" borderId="13" xfId="0" applyNumberFormat="1" applyFill="1" applyBorder="1" applyAlignment="1">
      <alignment horizontal="right" vertical="center"/>
    </xf>
    <xf numFmtId="4" fontId="3" fillId="8" borderId="13" xfId="0" applyNumberFormat="1" applyFont="1" applyFill="1" applyBorder="1" applyAlignment="1">
      <alignment horizontal="right" vertical="center"/>
    </xf>
    <xf numFmtId="4" fontId="3" fillId="8" borderId="36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54" fillId="17" borderId="37" xfId="0" applyFont="1" applyFill="1" applyBorder="1" applyAlignment="1">
      <alignment horizontal="center" vertical="center" wrapText="1"/>
    </xf>
    <xf numFmtId="0" fontId="9" fillId="18" borderId="3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" fontId="0" fillId="0" borderId="6" xfId="0" applyNumberFormat="1" applyFill="1" applyBorder="1" applyAlignment="1">
      <alignment horizontal="right" vertical="center"/>
    </xf>
    <xf numFmtId="4" fontId="3" fillId="0" borderId="11" xfId="0" applyNumberFormat="1" applyFont="1" applyFill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4" fontId="0" fillId="3" borderId="6" xfId="0" applyNumberForma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0" fontId="0" fillId="4" borderId="5" xfId="0" applyFill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/>
    </xf>
    <xf numFmtId="4" fontId="3" fillId="4" borderId="11" xfId="0" applyNumberFormat="1" applyFont="1" applyFill="1" applyBorder="1" applyAlignment="1">
      <alignment horizontal="right" vertical="center"/>
    </xf>
    <xf numFmtId="0" fontId="0" fillId="5" borderId="5" xfId="0" applyFill="1" applyBorder="1" applyAlignment="1">
      <alignment horizontal="center" vertical="center"/>
    </xf>
    <xf numFmtId="4" fontId="0" fillId="5" borderId="6" xfId="0" applyNumberForma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" vertical="center"/>
    </xf>
    <xf numFmtId="4" fontId="0" fillId="6" borderId="6" xfId="0" applyNumberFormat="1" applyFill="1" applyBorder="1" applyAlignment="1">
      <alignment horizontal="right" vertical="center"/>
    </xf>
    <xf numFmtId="4" fontId="3" fillId="6" borderId="11" xfId="0" applyNumberFormat="1" applyFont="1" applyFill="1" applyBorder="1" applyAlignment="1">
      <alignment horizontal="right" vertical="center"/>
    </xf>
    <xf numFmtId="0" fontId="0" fillId="7" borderId="5" xfId="0" applyFill="1" applyBorder="1" applyAlignment="1">
      <alignment horizontal="center" vertical="center"/>
    </xf>
    <xf numFmtId="4" fontId="0" fillId="7" borderId="6" xfId="0" applyNumberFormat="1" applyFill="1" applyBorder="1" applyAlignment="1">
      <alignment horizontal="right" vertical="center"/>
    </xf>
    <xf numFmtId="4" fontId="3" fillId="7" borderId="11" xfId="0" applyNumberFormat="1" applyFont="1" applyFill="1" applyBorder="1" applyAlignment="1">
      <alignment horizontal="right" vertical="center"/>
    </xf>
    <xf numFmtId="0" fontId="3" fillId="17" borderId="5" xfId="0" applyFont="1" applyFill="1" applyBorder="1" applyAlignment="1">
      <alignment horizontal="center" vertical="center"/>
    </xf>
    <xf numFmtId="4" fontId="0" fillId="17" borderId="6" xfId="0" applyNumberFormat="1" applyFill="1" applyBorder="1" applyAlignment="1">
      <alignment horizontal="right" vertical="center"/>
    </xf>
    <xf numFmtId="4" fontId="3" fillId="17" borderId="11" xfId="0" applyNumberFormat="1" applyFont="1" applyFill="1" applyBorder="1" applyAlignment="1">
      <alignment horizontal="right" vertical="center"/>
    </xf>
    <xf numFmtId="0" fontId="0" fillId="18" borderId="5" xfId="0" applyFill="1" applyBorder="1" applyAlignment="1">
      <alignment horizontal="center" vertical="center"/>
    </xf>
    <xf numFmtId="4" fontId="0" fillId="18" borderId="6" xfId="0" applyNumberFormat="1" applyFill="1" applyBorder="1" applyAlignment="1">
      <alignment horizontal="right" vertical="center"/>
    </xf>
    <xf numFmtId="4" fontId="3" fillId="18" borderId="11" xfId="0" applyNumberFormat="1" applyFont="1" applyFill="1" applyBorder="1" applyAlignment="1">
      <alignment horizontal="right" vertical="center"/>
    </xf>
    <xf numFmtId="4" fontId="0" fillId="8" borderId="6" xfId="0" applyNumberFormat="1" applyFill="1" applyBorder="1" applyAlignment="1">
      <alignment horizontal="right" vertical="center"/>
    </xf>
    <xf numFmtId="4" fontId="3" fillId="8" borderId="11" xfId="0" applyNumberFormat="1" applyFon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8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" fontId="3" fillId="5" borderId="6" xfId="0" applyNumberFormat="1" applyFont="1" applyFill="1" applyBorder="1" applyAlignment="1">
      <alignment horizontal="right" vertical="center"/>
    </xf>
    <xf numFmtId="4" fontId="3" fillId="6" borderId="6" xfId="0" applyNumberFormat="1" applyFont="1" applyFill="1" applyBorder="1" applyAlignment="1">
      <alignment horizontal="right" vertical="center"/>
    </xf>
    <xf numFmtId="4" fontId="3" fillId="7" borderId="6" xfId="0" applyNumberFormat="1" applyFont="1" applyFill="1" applyBorder="1" applyAlignment="1">
      <alignment horizontal="right" vertical="center"/>
    </xf>
    <xf numFmtId="4" fontId="3" fillId="17" borderId="6" xfId="0" applyNumberFormat="1" applyFont="1" applyFill="1" applyBorder="1" applyAlignment="1">
      <alignment horizontal="right" vertical="center"/>
    </xf>
    <xf numFmtId="4" fontId="3" fillId="18" borderId="6" xfId="0" applyNumberFormat="1" applyFont="1" applyFill="1" applyBorder="1" applyAlignment="1">
      <alignment horizontal="right" vertical="center"/>
    </xf>
    <xf numFmtId="4" fontId="3" fillId="8" borderId="6" xfId="0" applyNumberFormat="1" applyFont="1" applyFill="1" applyBorder="1" applyAlignment="1">
      <alignment horizontal="right" vertical="center"/>
    </xf>
    <xf numFmtId="4" fontId="0" fillId="3" borderId="2" xfId="0" applyNumberFormat="1" applyFill="1" applyBorder="1" applyAlignment="1">
      <alignment horizontal="left" vertical="center"/>
    </xf>
    <xf numFmtId="4" fontId="0" fillId="4" borderId="2" xfId="0" applyNumberFormat="1" applyFill="1" applyBorder="1" applyAlignment="1">
      <alignment horizontal="left" vertical="center"/>
    </xf>
    <xf numFmtId="4" fontId="0" fillId="5" borderId="2" xfId="0" applyNumberFormat="1" applyFill="1" applyBorder="1" applyAlignment="1">
      <alignment horizontal="left" vertical="center"/>
    </xf>
    <xf numFmtId="4" fontId="0" fillId="6" borderId="2" xfId="0" applyNumberFormat="1" applyFill="1" applyBorder="1" applyAlignment="1">
      <alignment horizontal="left" vertical="center"/>
    </xf>
    <xf numFmtId="4" fontId="0" fillId="7" borderId="2" xfId="0" applyNumberFormat="1" applyFill="1" applyBorder="1" applyAlignment="1">
      <alignment horizontal="left" vertical="center"/>
    </xf>
    <xf numFmtId="4" fontId="0" fillId="17" borderId="2" xfId="0" applyNumberFormat="1" applyFill="1" applyBorder="1" applyAlignment="1">
      <alignment horizontal="left" vertical="center"/>
    </xf>
    <xf numFmtId="4" fontId="0" fillId="18" borderId="2" xfId="0" applyNumberForma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172" fontId="0" fillId="8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4" fillId="17" borderId="5" xfId="0" applyFont="1" applyFill="1" applyBorder="1" applyAlignment="1">
      <alignment horizontal="center" vertical="center" wrapText="1"/>
    </xf>
    <xf numFmtId="0" fontId="9" fillId="17" borderId="6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9" fillId="18" borderId="5" xfId="0" applyFont="1" applyFill="1" applyBorder="1" applyAlignment="1">
      <alignment horizontal="center" vertical="center" wrapText="1"/>
    </xf>
    <xf numFmtId="0" fontId="9" fillId="18" borderId="6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172" fontId="9" fillId="8" borderId="5" xfId="0" applyNumberFormat="1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" fontId="0" fillId="0" borderId="8" xfId="0" applyNumberFormat="1" applyFill="1" applyBorder="1" applyAlignment="1">
      <alignment horizontal="right" vertical="center"/>
    </xf>
    <xf numFmtId="4" fontId="3" fillId="0" borderId="12" xfId="0" applyNumberFormat="1" applyFont="1" applyFill="1" applyBorder="1" applyAlignment="1">
      <alignment horizontal="right" vertical="center"/>
    </xf>
    <xf numFmtId="4" fontId="3" fillId="0" borderId="30" xfId="0" applyNumberFormat="1" applyFont="1" applyFill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4" fontId="0" fillId="3" borderId="8" xfId="0" applyNumberForma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0" fillId="4" borderId="7" xfId="0" applyFill="1" applyBorder="1" applyAlignment="1">
      <alignment horizontal="center" vertical="center"/>
    </xf>
    <xf numFmtId="4" fontId="0" fillId="4" borderId="8" xfId="0" applyNumberFormat="1" applyFill="1" applyBorder="1" applyAlignment="1">
      <alignment horizontal="right" vertical="center"/>
    </xf>
    <xf numFmtId="4" fontId="3" fillId="4" borderId="12" xfId="0" applyNumberFormat="1" applyFont="1" applyFill="1" applyBorder="1" applyAlignment="1">
      <alignment horizontal="right" vertical="center"/>
    </xf>
    <xf numFmtId="0" fontId="0" fillId="5" borderId="7" xfId="0" applyFill="1" applyBorder="1" applyAlignment="1">
      <alignment horizontal="center" vertical="center"/>
    </xf>
    <xf numFmtId="4" fontId="0" fillId="5" borderId="8" xfId="0" applyNumberFormat="1" applyFill="1" applyBorder="1" applyAlignment="1">
      <alignment horizontal="right" vertical="center"/>
    </xf>
    <xf numFmtId="4" fontId="3" fillId="5" borderId="12" xfId="0" applyNumberFormat="1" applyFont="1" applyFill="1" applyBorder="1" applyAlignment="1">
      <alignment horizontal="right" vertical="center"/>
    </xf>
    <xf numFmtId="0" fontId="0" fillId="6" borderId="7" xfId="0" applyFill="1" applyBorder="1" applyAlignment="1">
      <alignment horizontal="center" vertical="center"/>
    </xf>
    <xf numFmtId="4" fontId="0" fillId="6" borderId="8" xfId="0" applyNumberFormat="1" applyFill="1" applyBorder="1" applyAlignment="1">
      <alignment horizontal="right" vertical="center"/>
    </xf>
    <xf numFmtId="4" fontId="3" fillId="6" borderId="12" xfId="0" applyNumberFormat="1" applyFont="1" applyFill="1" applyBorder="1" applyAlignment="1">
      <alignment horizontal="right" vertical="center"/>
    </xf>
    <xf numFmtId="0" fontId="0" fillId="7" borderId="7" xfId="0" applyFill="1" applyBorder="1" applyAlignment="1">
      <alignment horizontal="center" vertical="center"/>
    </xf>
    <xf numFmtId="4" fontId="0" fillId="7" borderId="8" xfId="0" applyNumberFormat="1" applyFill="1" applyBorder="1" applyAlignment="1">
      <alignment horizontal="right" vertical="center"/>
    </xf>
    <xf numFmtId="4" fontId="3" fillId="7" borderId="12" xfId="0" applyNumberFormat="1" applyFont="1" applyFill="1" applyBorder="1" applyAlignment="1">
      <alignment horizontal="right" vertical="center"/>
    </xf>
    <xf numFmtId="0" fontId="3" fillId="17" borderId="7" xfId="0" applyFont="1" applyFill="1" applyBorder="1" applyAlignment="1">
      <alignment horizontal="center" vertical="center"/>
    </xf>
    <xf numFmtId="4" fontId="0" fillId="17" borderId="8" xfId="0" applyNumberFormat="1" applyFill="1" applyBorder="1" applyAlignment="1">
      <alignment horizontal="right" vertical="center"/>
    </xf>
    <xf numFmtId="4" fontId="3" fillId="17" borderId="12" xfId="0" applyNumberFormat="1" applyFont="1" applyFill="1" applyBorder="1" applyAlignment="1">
      <alignment horizontal="right" vertical="center"/>
    </xf>
    <xf numFmtId="0" fontId="0" fillId="18" borderId="7" xfId="0" applyFill="1" applyBorder="1" applyAlignment="1">
      <alignment horizontal="center" vertical="center"/>
    </xf>
    <xf numFmtId="4" fontId="0" fillId="18" borderId="8" xfId="0" applyNumberFormat="1" applyFill="1" applyBorder="1" applyAlignment="1">
      <alignment horizontal="right" vertical="center"/>
    </xf>
    <xf numFmtId="4" fontId="3" fillId="18" borderId="12" xfId="0" applyNumberFormat="1" applyFont="1" applyFill="1" applyBorder="1" applyAlignment="1">
      <alignment horizontal="right" vertical="center"/>
    </xf>
    <xf numFmtId="172" fontId="0" fillId="8" borderId="7" xfId="0" applyNumberFormat="1" applyFill="1" applyBorder="1" applyAlignment="1">
      <alignment horizontal="center" vertical="center"/>
    </xf>
    <xf numFmtId="4" fontId="0" fillId="8" borderId="8" xfId="0" applyNumberFormat="1" applyFill="1" applyBorder="1" applyAlignment="1">
      <alignment horizontal="right" vertical="center"/>
    </xf>
    <xf numFmtId="4" fontId="3" fillId="8" borderId="12" xfId="0" applyNumberFormat="1" applyFont="1" applyFill="1" applyBorder="1" applyAlignment="1">
      <alignment horizontal="right" vertical="center"/>
    </xf>
    <xf numFmtId="0" fontId="8" fillId="0" borderId="0" xfId="0" quotePrefix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17" borderId="0" xfId="0" applyFill="1" applyAlignment="1">
      <alignment vertical="center"/>
    </xf>
    <xf numFmtId="0" fontId="0" fillId="18" borderId="0" xfId="0" applyFill="1" applyAlignment="1">
      <alignment vertical="center"/>
    </xf>
    <xf numFmtId="0" fontId="0" fillId="8" borderId="0" xfId="0" applyFill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4" borderId="0" xfId="0" applyNumberFormat="1" applyFill="1" applyAlignment="1">
      <alignment vertical="center"/>
    </xf>
    <xf numFmtId="4" fontId="0" fillId="5" borderId="0" xfId="0" applyNumberFormat="1" applyFill="1" applyAlignment="1">
      <alignment vertical="center"/>
    </xf>
    <xf numFmtId="4" fontId="0" fillId="6" borderId="0" xfId="0" applyNumberFormat="1" applyFill="1" applyAlignment="1">
      <alignment vertical="center"/>
    </xf>
    <xf numFmtId="4" fontId="0" fillId="7" borderId="0" xfId="0" applyNumberFormat="1" applyFill="1" applyAlignment="1">
      <alignment vertical="center"/>
    </xf>
    <xf numFmtId="0" fontId="3" fillId="17" borderId="0" xfId="0" applyFont="1" applyFill="1" applyAlignment="1">
      <alignment vertical="center"/>
    </xf>
    <xf numFmtId="4" fontId="0" fillId="17" borderId="0" xfId="0" applyNumberFormat="1" applyFill="1" applyAlignment="1">
      <alignment vertical="center"/>
    </xf>
    <xf numFmtId="4" fontId="0" fillId="18" borderId="0" xfId="0" applyNumberFormat="1" applyFill="1" applyAlignment="1">
      <alignment vertical="center"/>
    </xf>
    <xf numFmtId="4" fontId="0" fillId="8" borderId="0" xfId="0" applyNumberFormat="1" applyFill="1" applyAlignment="1">
      <alignment vertical="center"/>
    </xf>
    <xf numFmtId="170" fontId="0" fillId="4" borderId="0" xfId="0" applyNumberFormat="1" applyFill="1" applyAlignment="1">
      <alignment vertical="center"/>
    </xf>
    <xf numFmtId="4" fontId="3" fillId="17" borderId="0" xfId="0" applyNumberFormat="1" applyFont="1" applyFill="1" applyAlignment="1">
      <alignment vertical="center"/>
    </xf>
    <xf numFmtId="178" fontId="56" fillId="7" borderId="1" xfId="0" applyNumberFormat="1" applyFont="1" applyFill="1" applyBorder="1" applyAlignment="1">
      <alignment horizontal="center" vertical="center" wrapText="1"/>
    </xf>
    <xf numFmtId="4" fontId="57" fillId="8" borderId="2" xfId="0" applyNumberFormat="1" applyFont="1" applyFill="1" applyBorder="1" applyAlignment="1">
      <alignment horizontal="right" vertical="center"/>
    </xf>
    <xf numFmtId="4" fontId="57" fillId="8" borderId="9" xfId="0" applyNumberFormat="1" applyFont="1" applyFill="1" applyBorder="1" applyAlignment="1">
      <alignment horizontal="right" vertical="center"/>
    </xf>
    <xf numFmtId="173" fontId="9" fillId="19" borderId="1" xfId="0" applyNumberFormat="1" applyFont="1" applyFill="1" applyBorder="1" applyAlignment="1">
      <alignment horizontal="center" vertical="center" wrapText="1"/>
    </xf>
    <xf numFmtId="165" fontId="9" fillId="19" borderId="1" xfId="0" applyNumberFormat="1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2" fontId="9" fillId="19" borderId="1" xfId="0" applyNumberFormat="1" applyFont="1" applyFill="1" applyBorder="1" applyAlignment="1">
      <alignment horizontal="center" vertical="center" wrapText="1"/>
    </xf>
    <xf numFmtId="170" fontId="9" fillId="19" borderId="1" xfId="0" applyNumberFormat="1" applyFont="1" applyFill="1" applyBorder="1" applyAlignment="1">
      <alignment horizontal="center" vertical="center" wrapText="1"/>
    </xf>
    <xf numFmtId="177" fontId="9" fillId="19" borderId="1" xfId="0" applyNumberFormat="1" applyFont="1" applyFill="1" applyBorder="1" applyAlignment="1">
      <alignment horizontal="center" vertical="center" wrapText="1"/>
    </xf>
    <xf numFmtId="173" fontId="25" fillId="19" borderId="1" xfId="0" applyNumberFormat="1" applyFont="1" applyFill="1" applyBorder="1" applyAlignment="1">
      <alignment horizontal="center" vertical="center" wrapText="1"/>
    </xf>
    <xf numFmtId="165" fontId="25" fillId="19" borderId="1" xfId="0" applyNumberFormat="1" applyFont="1" applyFill="1" applyBorder="1" applyAlignment="1">
      <alignment horizontal="center" vertical="center" wrapText="1"/>
    </xf>
    <xf numFmtId="170" fontId="24" fillId="19" borderId="1" xfId="0" applyNumberFormat="1" applyFont="1" applyFill="1" applyBorder="1" applyAlignment="1">
      <alignment horizontal="center" vertical="center" wrapText="1"/>
    </xf>
    <xf numFmtId="0" fontId="24" fillId="19" borderId="1" xfId="0" applyFont="1" applyFill="1" applyBorder="1" applyAlignment="1">
      <alignment horizontal="center" vertical="center" wrapText="1"/>
    </xf>
    <xf numFmtId="165" fontId="24" fillId="19" borderId="1" xfId="0" applyNumberFormat="1" applyFont="1" applyFill="1" applyBorder="1" applyAlignment="1">
      <alignment horizontal="center" vertical="center" wrapText="1"/>
    </xf>
    <xf numFmtId="2" fontId="24" fillId="19" borderId="1" xfId="0" applyNumberFormat="1" applyFont="1" applyFill="1" applyBorder="1" applyAlignment="1">
      <alignment horizontal="center" vertical="center" wrapText="1"/>
    </xf>
    <xf numFmtId="173" fontId="24" fillId="19" borderId="1" xfId="0" applyNumberFormat="1" applyFont="1" applyFill="1" applyBorder="1" applyAlignment="1">
      <alignment horizontal="center" vertical="center" wrapText="1"/>
    </xf>
    <xf numFmtId="0" fontId="46" fillId="19" borderId="1" xfId="0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/>
    </xf>
    <xf numFmtId="0" fontId="54" fillId="20" borderId="1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173" fontId="6" fillId="20" borderId="1" xfId="0" applyNumberFormat="1" applyFont="1" applyFill="1" applyBorder="1" applyAlignment="1">
      <alignment horizontal="center" vertical="center"/>
    </xf>
    <xf numFmtId="170" fontId="9" fillId="20" borderId="1" xfId="0" applyNumberFormat="1" applyFont="1" applyFill="1" applyBorder="1" applyAlignment="1">
      <alignment horizontal="center" vertical="center" wrapText="1"/>
    </xf>
    <xf numFmtId="2" fontId="9" fillId="20" borderId="1" xfId="0" applyNumberFormat="1" applyFont="1" applyFill="1" applyBorder="1" applyAlignment="1">
      <alignment horizontal="center" vertical="center" wrapText="1"/>
    </xf>
    <xf numFmtId="2" fontId="9" fillId="7" borderId="1" xfId="0" applyNumberFormat="1" applyFont="1" applyFill="1" applyBorder="1" applyAlignment="1">
      <alignment horizontal="center" vertical="center" wrapText="1"/>
    </xf>
    <xf numFmtId="0" fontId="54" fillId="15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9" fillId="15" borderId="3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0" fillId="3" borderId="0" xfId="0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right" vertical="center"/>
    </xf>
    <xf numFmtId="4" fontId="3" fillId="3" borderId="0" xfId="0" applyNumberFormat="1" applyFont="1" applyFill="1" applyBorder="1" applyAlignment="1">
      <alignment horizontal="right" vertical="center"/>
    </xf>
    <xf numFmtId="0" fontId="0" fillId="4" borderId="0" xfId="0" applyFill="1" applyBorder="1" applyAlignment="1">
      <alignment horizontal="center" vertical="center"/>
    </xf>
    <xf numFmtId="4" fontId="0" fillId="4" borderId="0" xfId="0" applyNumberFormat="1" applyFill="1" applyBorder="1" applyAlignment="1">
      <alignment horizontal="right" vertical="center"/>
    </xf>
    <xf numFmtId="4" fontId="3" fillId="4" borderId="0" xfId="0" applyNumberFormat="1" applyFont="1" applyFill="1" applyBorder="1" applyAlignment="1">
      <alignment horizontal="right" vertical="center"/>
    </xf>
    <xf numFmtId="0" fontId="0" fillId="5" borderId="0" xfId="0" applyFill="1" applyBorder="1" applyAlignment="1">
      <alignment horizontal="center" vertical="center"/>
    </xf>
    <xf numFmtId="4" fontId="0" fillId="5" borderId="0" xfId="0" applyNumberFormat="1" applyFill="1" applyBorder="1" applyAlignment="1">
      <alignment horizontal="right" vertical="center"/>
    </xf>
    <xf numFmtId="4" fontId="3" fillId="5" borderId="0" xfId="0" applyNumberFormat="1" applyFont="1" applyFill="1" applyBorder="1" applyAlignment="1">
      <alignment horizontal="right" vertical="center"/>
    </xf>
    <xf numFmtId="0" fontId="0" fillId="6" borderId="0" xfId="0" applyFill="1" applyBorder="1" applyAlignment="1">
      <alignment horizontal="center" vertical="center"/>
    </xf>
    <xf numFmtId="4" fontId="0" fillId="6" borderId="0" xfId="0" applyNumberFormat="1" applyFill="1" applyBorder="1" applyAlignment="1">
      <alignment horizontal="right" vertical="center"/>
    </xf>
    <xf numFmtId="4" fontId="3" fillId="6" borderId="0" xfId="0" applyNumberFormat="1" applyFont="1" applyFill="1" applyBorder="1" applyAlignment="1">
      <alignment horizontal="right" vertical="center"/>
    </xf>
    <xf numFmtId="0" fontId="0" fillId="7" borderId="0" xfId="0" applyFill="1" applyBorder="1" applyAlignment="1">
      <alignment horizontal="center" vertical="center"/>
    </xf>
    <xf numFmtId="4" fontId="0" fillId="7" borderId="0" xfId="0" applyNumberFormat="1" applyFill="1" applyBorder="1" applyAlignment="1">
      <alignment horizontal="right" vertical="center"/>
    </xf>
    <xf numFmtId="4" fontId="3" fillId="7" borderId="0" xfId="0" applyNumberFormat="1" applyFont="1" applyFill="1" applyBorder="1" applyAlignment="1">
      <alignment horizontal="right" vertical="center"/>
    </xf>
    <xf numFmtId="0" fontId="3" fillId="17" borderId="0" xfId="0" applyFont="1" applyFill="1" applyBorder="1" applyAlignment="1">
      <alignment horizontal="center" vertical="center"/>
    </xf>
    <xf numFmtId="4" fontId="0" fillId="17" borderId="0" xfId="0" applyNumberFormat="1" applyFill="1" applyBorder="1" applyAlignment="1">
      <alignment horizontal="right" vertical="center"/>
    </xf>
    <xf numFmtId="4" fontId="3" fillId="17" borderId="0" xfId="0" applyNumberFormat="1" applyFont="1" applyFill="1" applyBorder="1" applyAlignment="1">
      <alignment horizontal="right" vertical="center"/>
    </xf>
    <xf numFmtId="0" fontId="0" fillId="18" borderId="0" xfId="0" applyFill="1" applyBorder="1" applyAlignment="1">
      <alignment horizontal="center" vertical="center"/>
    </xf>
    <xf numFmtId="4" fontId="0" fillId="18" borderId="0" xfId="0" applyNumberFormat="1" applyFill="1" applyBorder="1" applyAlignment="1">
      <alignment horizontal="right" vertical="center"/>
    </xf>
    <xf numFmtId="4" fontId="3" fillId="18" borderId="0" xfId="0" applyNumberFormat="1" applyFont="1" applyFill="1" applyBorder="1" applyAlignment="1">
      <alignment horizontal="right" vertical="center"/>
    </xf>
    <xf numFmtId="172" fontId="0" fillId="8" borderId="0" xfId="0" applyNumberFormat="1" applyFill="1" applyBorder="1" applyAlignment="1">
      <alignment horizontal="center" vertical="center"/>
    </xf>
    <xf numFmtId="4" fontId="0" fillId="8" borderId="0" xfId="0" applyNumberFormat="1" applyFill="1" applyBorder="1" applyAlignment="1">
      <alignment horizontal="right" vertical="center"/>
    </xf>
    <xf numFmtId="4" fontId="3" fillId="8" borderId="0" xfId="0" applyNumberFormat="1" applyFont="1" applyFill="1" applyBorder="1" applyAlignment="1">
      <alignment horizontal="right" vertical="center"/>
    </xf>
    <xf numFmtId="0" fontId="6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 wrapText="1"/>
    </xf>
    <xf numFmtId="4" fontId="0" fillId="0" borderId="9" xfId="0" applyNumberFormat="1" applyFill="1" applyBorder="1" applyAlignment="1">
      <alignment horizontal="right" vertical="center"/>
    </xf>
    <xf numFmtId="2" fontId="9" fillId="0" borderId="2" xfId="0" applyNumberFormat="1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3" fontId="9" fillId="0" borderId="2" xfId="0" applyNumberFormat="1" applyFont="1" applyFill="1" applyBorder="1" applyAlignment="1">
      <alignment horizontal="center" vertical="center" wrapText="1"/>
    </xf>
    <xf numFmtId="4" fontId="50" fillId="0" borderId="2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7" fillId="0" borderId="3" xfId="0" applyFont="1" applyBorder="1" applyAlignment="1">
      <alignment horizontal="center" vertical="center"/>
    </xf>
    <xf numFmtId="0" fontId="19" fillId="0" borderId="3" xfId="0" quotePrefix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6" xfId="0" applyFont="1" applyBorder="1" applyAlignment="1">
      <alignment vertical="center"/>
    </xf>
    <xf numFmtId="0" fontId="17" fillId="17" borderId="3" xfId="0" applyFont="1" applyFill="1" applyBorder="1" applyAlignment="1">
      <alignment horizontal="center" vertical="center"/>
    </xf>
    <xf numFmtId="0" fontId="19" fillId="17" borderId="3" xfId="0" quotePrefix="1" applyFont="1" applyFill="1" applyBorder="1" applyAlignment="1">
      <alignment horizontal="center" vertical="center"/>
    </xf>
    <xf numFmtId="0" fontId="19" fillId="17" borderId="3" xfId="0" applyFont="1" applyFill="1" applyBorder="1" applyAlignment="1">
      <alignment horizontal="center" vertical="center"/>
    </xf>
    <xf numFmtId="0" fontId="19" fillId="17" borderId="56" xfId="0" applyFont="1" applyFill="1" applyBorder="1" applyAlignment="1">
      <alignment vertical="center"/>
    </xf>
    <xf numFmtId="0" fontId="17" fillId="18" borderId="3" xfId="0" applyFont="1" applyFill="1" applyBorder="1" applyAlignment="1">
      <alignment horizontal="center" vertical="center"/>
    </xf>
    <xf numFmtId="0" fontId="19" fillId="18" borderId="3" xfId="0" quotePrefix="1" applyFont="1" applyFill="1" applyBorder="1" applyAlignment="1">
      <alignment horizontal="center" vertical="center"/>
    </xf>
    <xf numFmtId="0" fontId="19" fillId="18" borderId="3" xfId="0" applyFont="1" applyFill="1" applyBorder="1" applyAlignment="1">
      <alignment horizontal="center" vertical="center"/>
    </xf>
    <xf numFmtId="0" fontId="19" fillId="18" borderId="56" xfId="0" applyFont="1" applyFill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1" fillId="0" borderId="2" xfId="0" quotePrefix="1" applyFont="1" applyBorder="1" applyAlignment="1">
      <alignment horizontal="center" vertical="center"/>
    </xf>
    <xf numFmtId="0" fontId="21" fillId="0" borderId="9" xfId="0" quotePrefix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2" xfId="0" applyFont="1" applyBorder="1" applyAlignment="1">
      <alignment horizontal="center" vertical="center"/>
    </xf>
    <xf numFmtId="0" fontId="31" fillId="10" borderId="1" xfId="3" applyFont="1" applyFill="1" applyBorder="1" applyAlignment="1">
      <alignment horizontal="center"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0" fontId="31" fillId="0" borderId="0" xfId="3" applyFont="1" applyAlignment="1">
      <alignment horizontal="right"/>
    </xf>
    <xf numFmtId="180" fontId="9" fillId="0" borderId="2" xfId="0" applyNumberFormat="1" applyFont="1" applyFill="1" applyBorder="1" applyAlignment="1">
      <alignment horizontal="center" vertical="center" wrapText="1"/>
    </xf>
    <xf numFmtId="171" fontId="9" fillId="0" borderId="2" xfId="0" applyNumberFormat="1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center" vertical="center" wrapText="1"/>
    </xf>
    <xf numFmtId="4" fontId="0" fillId="8" borderId="26" xfId="0" applyNumberFormat="1" applyFill="1" applyBorder="1" applyAlignment="1">
      <alignment horizontal="right" vertical="center"/>
    </xf>
    <xf numFmtId="0" fontId="3" fillId="10" borderId="1" xfId="0" applyFont="1" applyFill="1" applyBorder="1" applyAlignment="1">
      <alignment horizontal="center" vertical="center" wrapText="1"/>
    </xf>
    <xf numFmtId="0" fontId="31" fillId="2" borderId="0" xfId="3" applyFont="1" applyFill="1"/>
    <xf numFmtId="4" fontId="59" fillId="0" borderId="0" xfId="3" applyNumberFormat="1" applyFont="1" applyAlignment="1">
      <alignment horizontal="center" vertical="center" wrapText="1" shrinkToFit="1"/>
    </xf>
    <xf numFmtId="169" fontId="59" fillId="0" borderId="0" xfId="4" applyFont="1" applyAlignment="1">
      <alignment horizontal="center" vertical="center"/>
    </xf>
    <xf numFmtId="166" fontId="59" fillId="0" borderId="0" xfId="3" applyNumberFormat="1" applyFont="1" applyAlignment="1">
      <alignment horizontal="center" vertical="center"/>
    </xf>
    <xf numFmtId="166" fontId="59" fillId="0" borderId="0" xfId="3" applyNumberFormat="1" applyFont="1" applyAlignment="1">
      <alignment vertical="center"/>
    </xf>
    <xf numFmtId="168" fontId="34" fillId="10" borderId="47" xfId="3" applyNumberFormat="1" applyFont="1" applyFill="1" applyBorder="1" applyAlignment="1">
      <alignment vertical="center" wrapText="1" shrinkToFit="1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2" fillId="0" borderId="19" xfId="0" applyFont="1" applyBorder="1" applyAlignment="1">
      <alignment horizontal="center" vertical="center" wrapText="1"/>
    </xf>
    <xf numFmtId="0" fontId="60" fillId="0" borderId="0" xfId="0" applyFont="1" applyAlignment="1">
      <alignment horizontal="left" vertical="center"/>
    </xf>
    <xf numFmtId="0" fontId="60" fillId="0" borderId="0" xfId="0" applyFont="1" applyAlignment="1">
      <alignment vertical="center"/>
    </xf>
    <xf numFmtId="0" fontId="60" fillId="0" borderId="0" xfId="0" applyFont="1"/>
    <xf numFmtId="0" fontId="18" fillId="10" borderId="2" xfId="0" applyFont="1" applyFill="1" applyBorder="1" applyAlignment="1">
      <alignment vertical="center"/>
    </xf>
    <xf numFmtId="0" fontId="17" fillId="10" borderId="2" xfId="0" applyFont="1" applyFill="1" applyBorder="1" applyAlignment="1">
      <alignment horizontal="center" vertical="center"/>
    </xf>
    <xf numFmtId="0" fontId="19" fillId="10" borderId="2" xfId="0" quotePrefix="1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19" fillId="10" borderId="9" xfId="0" applyFont="1" applyFill="1" applyBorder="1" applyAlignment="1">
      <alignment vertical="center"/>
    </xf>
    <xf numFmtId="0" fontId="5" fillId="10" borderId="2" xfId="0" quotePrefix="1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vertical="center"/>
    </xf>
    <xf numFmtId="0" fontId="21" fillId="10" borderId="2" xfId="0" quotePrefix="1" applyFont="1" applyFill="1" applyBorder="1" applyAlignment="1">
      <alignment horizontal="center" vertical="center"/>
    </xf>
    <xf numFmtId="0" fontId="21" fillId="10" borderId="9" xfId="0" quotePrefix="1" applyFont="1" applyFill="1" applyBorder="1" applyAlignment="1">
      <alignment horizontal="center" vertical="center"/>
    </xf>
    <xf numFmtId="0" fontId="8" fillId="10" borderId="2" xfId="0" quotePrefix="1" applyFont="1" applyFill="1" applyBorder="1" applyAlignment="1">
      <alignment horizontal="center" vertical="center" wrapText="1"/>
    </xf>
    <xf numFmtId="0" fontId="0" fillId="10" borderId="2" xfId="0" applyFill="1" applyBorder="1" applyAlignment="1">
      <alignment vertical="center"/>
    </xf>
    <xf numFmtId="0" fontId="5" fillId="10" borderId="2" xfId="0" quotePrefix="1" applyFont="1" applyFill="1" applyBorder="1" applyAlignment="1">
      <alignment horizontal="center" vertical="center" wrapText="1"/>
    </xf>
    <xf numFmtId="0" fontId="5" fillId="10" borderId="2" xfId="0" quotePrefix="1" applyFont="1" applyFill="1" applyBorder="1" applyAlignment="1">
      <alignment horizontal="left" vertical="center" wrapText="1"/>
    </xf>
    <xf numFmtId="0" fontId="0" fillId="10" borderId="2" xfId="0" applyFill="1" applyBorder="1" applyAlignment="1">
      <alignment horizontal="right" vertical="center" wrapText="1"/>
    </xf>
    <xf numFmtId="4" fontId="0" fillId="10" borderId="10" xfId="0" applyNumberFormat="1" applyFill="1" applyBorder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165" fontId="9" fillId="0" borderId="2" xfId="0" applyNumberFormat="1" applyFont="1" applyBorder="1" applyAlignment="1">
      <alignment horizontal="center" vertical="center" wrapText="1"/>
    </xf>
    <xf numFmtId="165" fontId="9" fillId="10" borderId="2" xfId="0" applyNumberFormat="1" applyFont="1" applyFill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173" fontId="0" fillId="0" borderId="2" xfId="0" applyNumberForma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vertical="center" wrapText="1"/>
    </xf>
    <xf numFmtId="170" fontId="9" fillId="10" borderId="2" xfId="0" applyNumberFormat="1" applyFont="1" applyFill="1" applyBorder="1" applyAlignment="1">
      <alignment horizontal="center" vertical="center" wrapText="1"/>
    </xf>
    <xf numFmtId="0" fontId="0" fillId="10" borderId="31" xfId="0" applyFill="1" applyBorder="1" applyAlignment="1">
      <alignment horizontal="center" vertical="center"/>
    </xf>
    <xf numFmtId="0" fontId="0" fillId="10" borderId="16" xfId="0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center" vertical="center" wrapText="1"/>
    </xf>
    <xf numFmtId="4" fontId="0" fillId="10" borderId="16" xfId="0" applyNumberFormat="1" applyFill="1" applyBorder="1" applyAlignment="1">
      <alignment horizontal="right" vertical="center"/>
    </xf>
    <xf numFmtId="4" fontId="0" fillId="10" borderId="18" xfId="0" applyNumberFormat="1" applyFill="1" applyBorder="1" applyAlignment="1">
      <alignment horizontal="right" vertical="center"/>
    </xf>
    <xf numFmtId="0" fontId="0" fillId="10" borderId="24" xfId="0" applyFill="1" applyBorder="1" applyAlignment="1">
      <alignment horizontal="center" vertical="center"/>
    </xf>
    <xf numFmtId="0" fontId="0" fillId="10" borderId="4" xfId="0" applyFill="1" applyBorder="1" applyAlignment="1">
      <alignment horizontal="left" vertical="center" wrapText="1"/>
    </xf>
    <xf numFmtId="0" fontId="9" fillId="10" borderId="4" xfId="0" applyFont="1" applyFill="1" applyBorder="1" applyAlignment="1">
      <alignment horizontal="center" wrapText="1"/>
    </xf>
    <xf numFmtId="0" fontId="9" fillId="10" borderId="4" xfId="0" applyFont="1" applyFill="1" applyBorder="1" applyAlignment="1">
      <alignment horizontal="center" vertical="center" wrapText="1"/>
    </xf>
    <xf numFmtId="4" fontId="0" fillId="10" borderId="4" xfId="0" applyNumberFormat="1" applyFill="1" applyBorder="1" applyAlignment="1">
      <alignment horizontal="right" vertical="center"/>
    </xf>
    <xf numFmtId="4" fontId="0" fillId="10" borderId="26" xfId="0" applyNumberFormat="1" applyFill="1" applyBorder="1" applyAlignment="1">
      <alignment horizontal="right" vertical="center"/>
    </xf>
    <xf numFmtId="0" fontId="0" fillId="10" borderId="37" xfId="0" applyFill="1" applyBorder="1" applyAlignment="1">
      <alignment horizontal="center" vertical="center"/>
    </xf>
    <xf numFmtId="0" fontId="0" fillId="10" borderId="3" xfId="0" applyFill="1" applyBorder="1" applyAlignment="1">
      <alignment horizontal="left" vertical="center" wrapText="1"/>
    </xf>
    <xf numFmtId="0" fontId="9" fillId="10" borderId="3" xfId="0" applyFont="1" applyFill="1" applyBorder="1" applyAlignment="1">
      <alignment horizontal="center" vertical="center" wrapText="1"/>
    </xf>
    <xf numFmtId="4" fontId="0" fillId="10" borderId="3" xfId="0" applyNumberFormat="1" applyFill="1" applyBorder="1" applyAlignment="1">
      <alignment horizontal="right" vertical="center"/>
    </xf>
    <xf numFmtId="4" fontId="0" fillId="10" borderId="56" xfId="0" applyNumberFormat="1" applyFill="1" applyBorder="1" applyAlignment="1">
      <alignment horizontal="right" vertical="center"/>
    </xf>
    <xf numFmtId="0" fontId="3" fillId="10" borderId="16" xfId="0" applyFont="1" applyFill="1" applyBorder="1" applyAlignment="1">
      <alignment horizontal="left" vertical="center"/>
    </xf>
    <xf numFmtId="0" fontId="2" fillId="10" borderId="16" xfId="0" applyFont="1" applyFill="1" applyBorder="1" applyAlignment="1">
      <alignment horizontal="center" wrapText="1"/>
    </xf>
    <xf numFmtId="0" fontId="10" fillId="10" borderId="16" xfId="0" applyFont="1" applyFill="1" applyBorder="1" applyAlignment="1">
      <alignment horizontal="center" vertical="center"/>
    </xf>
    <xf numFmtId="4" fontId="3" fillId="10" borderId="18" xfId="0" applyNumberFormat="1" applyFont="1" applyFill="1" applyBorder="1" applyAlignment="1">
      <alignment horizontal="right" vertical="center"/>
    </xf>
    <xf numFmtId="0" fontId="3" fillId="10" borderId="4" xfId="0" applyFont="1" applyFill="1" applyBorder="1" applyAlignment="1">
      <alignment horizontal="left" vertical="center"/>
    </xf>
    <xf numFmtId="0" fontId="10" fillId="10" borderId="4" xfId="0" applyFont="1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4" xfId="0" applyFill="1" applyBorder="1" applyAlignment="1">
      <alignment vertical="center"/>
    </xf>
    <xf numFmtId="0" fontId="48" fillId="10" borderId="2" xfId="0" applyFont="1" applyFill="1" applyBorder="1" applyAlignment="1">
      <alignment horizontal="center" vertical="center"/>
    </xf>
    <xf numFmtId="0" fontId="0" fillId="10" borderId="0" xfId="0" applyFill="1" applyAlignment="1">
      <alignment vertical="center"/>
    </xf>
    <xf numFmtId="4" fontId="0" fillId="10" borderId="0" xfId="0" applyNumberFormat="1" applyFill="1" applyAlignment="1">
      <alignment vertical="center"/>
    </xf>
    <xf numFmtId="3" fontId="0" fillId="10" borderId="2" xfId="0" applyNumberFormat="1" applyFill="1" applyBorder="1" applyAlignment="1">
      <alignment horizontal="right" vertical="center"/>
    </xf>
    <xf numFmtId="3" fontId="0" fillId="10" borderId="9" xfId="0" applyNumberFormat="1" applyFill="1" applyBorder="1" applyAlignment="1">
      <alignment horizontal="right" vertical="center"/>
    </xf>
    <xf numFmtId="0" fontId="3" fillId="10" borderId="2" xfId="0" applyFont="1" applyFill="1" applyBorder="1" applyAlignment="1">
      <alignment horizontal="center" vertical="center" wrapText="1"/>
    </xf>
    <xf numFmtId="0" fontId="0" fillId="10" borderId="0" xfId="0" applyFill="1" applyAlignment="1">
      <alignment horizontal="left" vertical="center"/>
    </xf>
    <xf numFmtId="2" fontId="9" fillId="10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left" vertical="center"/>
    </xf>
    <xf numFmtId="177" fontId="9" fillId="10" borderId="2" xfId="0" applyNumberFormat="1" applyFont="1" applyFill="1" applyBorder="1" applyAlignment="1">
      <alignment horizontal="center" vertical="center" wrapText="1"/>
    </xf>
    <xf numFmtId="177" fontId="9" fillId="7" borderId="0" xfId="0" applyNumberFormat="1" applyFont="1" applyFill="1" applyAlignment="1">
      <alignment horizontal="left" vertical="center" wrapText="1"/>
    </xf>
    <xf numFmtId="173" fontId="0" fillId="10" borderId="2" xfId="0" applyNumberFormat="1" applyFill="1" applyBorder="1" applyAlignment="1">
      <alignment horizontal="center" vertical="center" wrapText="1"/>
    </xf>
    <xf numFmtId="165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4" fontId="60" fillId="0" borderId="0" xfId="0" applyNumberFormat="1" applyFont="1" applyAlignment="1">
      <alignment horizontal="left" vertical="center"/>
    </xf>
    <xf numFmtId="4" fontId="0" fillId="10" borderId="17" xfId="0" applyNumberFormat="1" applyFill="1" applyBorder="1" applyAlignment="1">
      <alignment horizontal="right" vertical="center"/>
    </xf>
    <xf numFmtId="0" fontId="3" fillId="10" borderId="13" xfId="0" applyFont="1" applyFill="1" applyBorder="1" applyAlignment="1">
      <alignment horizontal="left" vertical="center"/>
    </xf>
    <xf numFmtId="0" fontId="10" fillId="10" borderId="13" xfId="0" applyFont="1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4" fontId="0" fillId="10" borderId="13" xfId="0" applyNumberFormat="1" applyFill="1" applyBorder="1" applyAlignment="1">
      <alignment horizontal="right" vertical="center"/>
    </xf>
    <xf numFmtId="4" fontId="3" fillId="10" borderId="13" xfId="0" applyNumberFormat="1" applyFont="1" applyFill="1" applyBorder="1" applyAlignment="1">
      <alignment horizontal="right" vertical="center"/>
    </xf>
    <xf numFmtId="0" fontId="3" fillId="10" borderId="6" xfId="0" applyFont="1" applyFill="1" applyBorder="1" applyAlignment="1">
      <alignment horizontal="left" vertical="center"/>
    </xf>
    <xf numFmtId="0" fontId="10" fillId="10" borderId="6" xfId="0" applyFont="1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4" fontId="0" fillId="10" borderId="6" xfId="0" applyNumberFormat="1" applyFill="1" applyBorder="1" applyAlignment="1">
      <alignment horizontal="right" vertical="center"/>
    </xf>
    <xf numFmtId="4" fontId="3" fillId="10" borderId="11" xfId="0" applyNumberFormat="1" applyFont="1" applyFill="1" applyBorder="1" applyAlignment="1">
      <alignment horizontal="right" vertical="center"/>
    </xf>
    <xf numFmtId="0" fontId="0" fillId="10" borderId="2" xfId="0" applyFill="1" applyBorder="1" applyAlignment="1">
      <alignment horizontal="center" vertical="center"/>
    </xf>
    <xf numFmtId="0" fontId="12" fillId="10" borderId="2" xfId="0" applyFont="1" applyFill="1" applyBorder="1" applyAlignment="1">
      <alignment horizontal="left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8" fillId="0" borderId="2" xfId="0" quotePrefix="1" applyFont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left" vertical="center" wrapText="1"/>
    </xf>
    <xf numFmtId="0" fontId="9" fillId="11" borderId="2" xfId="0" applyFont="1" applyFill="1" applyBorder="1" applyAlignment="1">
      <alignment horizontal="center" vertical="center" wrapText="1"/>
    </xf>
    <xf numFmtId="4" fontId="0" fillId="11" borderId="2" xfId="0" applyNumberFormat="1" applyFill="1" applyBorder="1" applyAlignment="1">
      <alignment horizontal="right" vertical="center"/>
    </xf>
    <xf numFmtId="4" fontId="0" fillId="11" borderId="9" xfId="0" applyNumberFormat="1" applyFill="1" applyBorder="1" applyAlignment="1">
      <alignment horizontal="right" vertical="center"/>
    </xf>
    <xf numFmtId="4" fontId="0" fillId="11" borderId="2" xfId="0" applyNumberFormat="1" applyFill="1" applyBorder="1" applyAlignment="1">
      <alignment horizontal="left" vertical="center"/>
    </xf>
    <xf numFmtId="0" fontId="12" fillId="13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left" vertical="center"/>
    </xf>
    <xf numFmtId="0" fontId="10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4" fontId="0" fillId="0" borderId="55" xfId="0" applyNumberFormat="1" applyBorder="1" applyAlignment="1">
      <alignment horizontal="right" vertical="center"/>
    </xf>
    <xf numFmtId="4" fontId="3" fillId="0" borderId="52" xfId="0" applyNumberFormat="1" applyFont="1" applyBorder="1" applyAlignment="1">
      <alignment horizontal="right" vertical="center"/>
    </xf>
    <xf numFmtId="0" fontId="2" fillId="10" borderId="2" xfId="0" applyFont="1" applyFill="1" applyBorder="1" applyAlignment="1">
      <alignment horizontal="left" wrapText="1"/>
    </xf>
    <xf numFmtId="0" fontId="10" fillId="10" borderId="2" xfId="0" applyFont="1" applyFill="1" applyBorder="1" applyAlignment="1">
      <alignment horizontal="center" vertical="center"/>
    </xf>
    <xf numFmtId="4" fontId="3" fillId="10" borderId="2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0" fontId="8" fillId="0" borderId="0" xfId="0" quotePrefix="1" applyFont="1" applyAlignment="1">
      <alignment horizontal="center" vertical="center" wrapText="1"/>
    </xf>
    <xf numFmtId="0" fontId="39" fillId="0" borderId="44" xfId="0" applyFont="1" applyBorder="1" applyAlignment="1">
      <alignment horizontal="left" vertical="center" wrapText="1"/>
    </xf>
    <xf numFmtId="0" fontId="39" fillId="0" borderId="0" xfId="0" applyFont="1" applyAlignment="1">
      <alignment vertical="center"/>
    </xf>
    <xf numFmtId="43" fontId="40" fillId="10" borderId="0" xfId="1" applyFont="1" applyFill="1" applyAlignment="1">
      <alignment horizontal="left" vertical="center"/>
    </xf>
    <xf numFmtId="0" fontId="39" fillId="10" borderId="0" xfId="0" applyFont="1" applyFill="1" applyAlignment="1">
      <alignment horizontal="left" vertical="center" wrapText="1"/>
    </xf>
    <xf numFmtId="0" fontId="39" fillId="0" borderId="0" xfId="0" applyFont="1" applyAlignment="1">
      <alignment vertical="center" wrapText="1"/>
    </xf>
    <xf numFmtId="43" fontId="39" fillId="10" borderId="0" xfId="1" applyFont="1" applyFill="1" applyAlignment="1">
      <alignment horizontal="left" vertical="center"/>
    </xf>
    <xf numFmtId="0" fontId="61" fillId="0" borderId="0" xfId="0" applyFont="1" applyAlignment="1">
      <alignment vertical="center" wrapText="1"/>
    </xf>
    <xf numFmtId="0" fontId="62" fillId="0" borderId="0" xfId="0" applyFont="1" applyAlignment="1">
      <alignment vertical="center" wrapText="1"/>
    </xf>
    <xf numFmtId="0" fontId="8" fillId="0" borderId="0" xfId="0" quotePrefix="1" applyFont="1" applyAlignment="1">
      <alignment horizontal="left" vertical="center" wrapText="1"/>
    </xf>
    <xf numFmtId="0" fontId="9" fillId="15" borderId="2" xfId="0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right" vertical="center"/>
    </xf>
    <xf numFmtId="4" fontId="0" fillId="0" borderId="9" xfId="0" applyNumberFormat="1" applyFont="1" applyFill="1" applyBorder="1" applyAlignment="1">
      <alignment horizontal="right" vertical="center"/>
    </xf>
    <xf numFmtId="4" fontId="0" fillId="2" borderId="2" xfId="0" applyNumberFormat="1" applyFont="1" applyFill="1" applyBorder="1" applyAlignment="1">
      <alignment horizontal="right" vertical="center"/>
    </xf>
    <xf numFmtId="4" fontId="0" fillId="0" borderId="10" xfId="0" applyNumberFormat="1" applyFont="1" applyFill="1" applyBorder="1" applyAlignment="1">
      <alignment horizontal="right" vertical="center"/>
    </xf>
    <xf numFmtId="180" fontId="9" fillId="2" borderId="2" xfId="0" applyNumberFormat="1" applyFont="1" applyFill="1" applyBorder="1" applyAlignment="1">
      <alignment horizontal="center" vertical="center" wrapText="1"/>
    </xf>
    <xf numFmtId="171" fontId="9" fillId="2" borderId="2" xfId="0" applyNumberFormat="1" applyFont="1" applyFill="1" applyBorder="1" applyAlignment="1">
      <alignment horizontal="center" vertical="center" wrapText="1"/>
    </xf>
    <xf numFmtId="49" fontId="63" fillId="10" borderId="2" xfId="0" applyNumberFormat="1" applyFont="1" applyFill="1" applyBorder="1" applyAlignment="1">
      <alignment horizontal="center" vertical="center" wrapText="1"/>
    </xf>
    <xf numFmtId="14" fontId="63" fillId="10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10" xfId="3" applyFont="1" applyFill="1" applyBorder="1" applyAlignment="1">
      <alignment horizontal="center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53" xfId="3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4" fillId="10" borderId="0" xfId="3" applyFont="1" applyFill="1" applyAlignment="1">
      <alignment horizontal="right" vertical="center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26" fillId="0" borderId="2" xfId="0" applyFont="1" applyBorder="1" applyAlignment="1">
      <alignment horizontal="center" vertical="center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0" fontId="23" fillId="6" borderId="41" xfId="0" applyFont="1" applyFill="1" applyBorder="1" applyAlignment="1">
      <alignment horizontal="center" vertical="center"/>
    </xf>
    <xf numFmtId="0" fontId="31" fillId="10" borderId="19" xfId="3" applyFont="1" applyFill="1" applyBorder="1" applyAlignment="1">
      <alignment horizontal="center" vertical="center" wrapText="1" shrinkToFit="1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20" xfId="3" applyFont="1" applyFill="1" applyBorder="1" applyAlignment="1">
      <alignment horizontal="center" vertical="center" wrapText="1" shrinkToFit="1"/>
    </xf>
    <xf numFmtId="0" fontId="31" fillId="10" borderId="23" xfId="3" applyFont="1" applyFill="1" applyBorder="1" applyAlignment="1">
      <alignment horizontal="center" vertical="center" wrapText="1" shrinkToFit="1"/>
    </xf>
    <xf numFmtId="0" fontId="31" fillId="10" borderId="9" xfId="3" applyFont="1" applyFill="1" applyBorder="1" applyAlignment="1">
      <alignment horizontal="center" vertical="center" wrapText="1" shrinkToFit="1"/>
    </xf>
    <xf numFmtId="0" fontId="34" fillId="10" borderId="10" xfId="3" applyFont="1" applyFill="1" applyBorder="1" applyAlignment="1">
      <alignment horizontal="left" vertical="center" wrapText="1" shrinkToFit="1"/>
    </xf>
    <xf numFmtId="0" fontId="34" fillId="10" borderId="53" xfId="3" applyFont="1" applyFill="1" applyBorder="1" applyAlignment="1">
      <alignment horizontal="left" vertical="center" wrapText="1" shrinkToFit="1"/>
    </xf>
    <xf numFmtId="0" fontId="34" fillId="10" borderId="47" xfId="3" applyFont="1" applyFill="1" applyBorder="1" applyAlignment="1">
      <alignment horizontal="left" vertical="center" wrapText="1" shrinkToFi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57" xfId="3" applyNumberFormat="1" applyFont="1" applyFill="1" applyBorder="1" applyAlignment="1">
      <alignment vertical="center" wrapText="1" shrinkToFit="1"/>
    </xf>
    <xf numFmtId="0" fontId="31" fillId="10" borderId="10" xfId="3" applyFont="1" applyFill="1" applyBorder="1" applyAlignment="1">
      <alignment horizontal="left" vertical="center" wrapText="1" shrinkToFit="1"/>
    </xf>
    <xf numFmtId="0" fontId="31" fillId="10" borderId="53" xfId="3" applyFont="1" applyFill="1" applyBorder="1" applyAlignment="1">
      <alignment horizontal="left" vertical="center" wrapText="1" shrinkToFit="1"/>
    </xf>
    <xf numFmtId="0" fontId="31" fillId="10" borderId="47" xfId="3" applyFont="1" applyFill="1" applyBorder="1" applyAlignment="1">
      <alignment horizontal="left" vertical="center" wrapText="1" shrinkToFit="1"/>
    </xf>
    <xf numFmtId="0" fontId="52" fillId="10" borderId="10" xfId="3" applyFont="1" applyFill="1" applyBorder="1" applyAlignment="1">
      <alignment horizontal="left" vertical="center" wrapText="1" shrinkToFit="1"/>
    </xf>
    <xf numFmtId="0" fontId="52" fillId="10" borderId="53" xfId="3" applyFont="1" applyFill="1" applyBorder="1" applyAlignment="1">
      <alignment horizontal="left" vertical="center" wrapText="1" shrinkToFit="1"/>
    </xf>
    <xf numFmtId="0" fontId="52" fillId="10" borderId="47" xfId="3" applyFont="1" applyFill="1" applyBorder="1" applyAlignment="1">
      <alignment horizontal="left" vertical="center" wrapText="1" shrinkToFit="1"/>
    </xf>
    <xf numFmtId="174" fontId="37" fillId="10" borderId="10" xfId="3" applyNumberFormat="1" applyFont="1" applyFill="1" applyBorder="1" applyAlignment="1">
      <alignment vertical="center" wrapText="1" shrinkToFit="1"/>
    </xf>
    <xf numFmtId="174" fontId="37" fillId="10" borderId="47" xfId="3" applyNumberFormat="1" applyFont="1" applyFill="1" applyBorder="1" applyAlignment="1">
      <alignment vertical="center" wrapText="1" shrinkToFit="1"/>
    </xf>
    <xf numFmtId="0" fontId="31" fillId="10" borderId="9" xfId="3" applyFont="1" applyFill="1" applyBorder="1" applyAlignment="1">
      <alignment horizontal="center"/>
    </xf>
    <xf numFmtId="168" fontId="34" fillId="10" borderId="2" xfId="3" applyNumberFormat="1" applyFont="1" applyFill="1" applyBorder="1" applyAlignment="1">
      <alignment vertical="center" wrapText="1" shrinkToFit="1"/>
    </xf>
    <xf numFmtId="168" fontId="34" fillId="10" borderId="9" xfId="3" applyNumberFormat="1" applyFont="1" applyFill="1" applyBorder="1" applyAlignment="1">
      <alignment vertical="center" wrapText="1" shrinkToFit="1"/>
    </xf>
    <xf numFmtId="167" fontId="36" fillId="2" borderId="2" xfId="3" applyNumberFormat="1" applyFont="1" applyFill="1" applyBorder="1" applyAlignment="1">
      <alignment horizontal="right" vertical="center" wrapText="1" shrinkToFit="1"/>
    </xf>
    <xf numFmtId="167" fontId="31" fillId="2" borderId="2" xfId="3" applyNumberFormat="1" applyFont="1" applyFill="1" applyBorder="1" applyAlignment="1">
      <alignment horizontal="right" vertical="center" wrapText="1" shrinkToFit="1"/>
    </xf>
    <xf numFmtId="0" fontId="31" fillId="10" borderId="39" xfId="3" applyFont="1" applyFill="1" applyBorder="1" applyAlignment="1">
      <alignment horizontal="left" vertical="center" wrapText="1" shrinkToFit="1"/>
    </xf>
    <xf numFmtId="174" fontId="36" fillId="10" borderId="39" xfId="3" applyNumberFormat="1" applyFont="1" applyFill="1" applyBorder="1" applyAlignment="1">
      <alignment vertical="center" wrapText="1" shrinkToFit="1"/>
    </xf>
    <xf numFmtId="174" fontId="36" fillId="10" borderId="42" xfId="3" applyNumberFormat="1" applyFont="1" applyFill="1" applyBorder="1" applyAlignment="1">
      <alignment vertical="center" wrapText="1" shrinkToFit="1"/>
    </xf>
    <xf numFmtId="174" fontId="36" fillId="10" borderId="58" xfId="3" applyNumberFormat="1" applyFont="1" applyFill="1" applyBorder="1" applyAlignment="1">
      <alignment vertical="center" wrapText="1" shrinkToFit="1"/>
    </xf>
    <xf numFmtId="168" fontId="31" fillId="10" borderId="39" xfId="3" applyNumberFormat="1" applyFont="1" applyFill="1" applyBorder="1" applyAlignment="1">
      <alignment vertical="center" wrapText="1" shrinkToFit="1"/>
    </xf>
    <xf numFmtId="168" fontId="31" fillId="10" borderId="40" xfId="3" applyNumberFormat="1" applyFont="1" applyFill="1" applyBorder="1" applyAlignment="1">
      <alignment vertical="center" wrapText="1" shrinkToFit="1"/>
    </xf>
    <xf numFmtId="168" fontId="37" fillId="10" borderId="4" xfId="3" applyNumberFormat="1" applyFont="1" applyFill="1" applyBorder="1" applyAlignment="1">
      <alignment horizontal="right" vertical="center"/>
    </xf>
    <xf numFmtId="0" fontId="37" fillId="10" borderId="4" xfId="3" applyFont="1" applyFill="1" applyBorder="1" applyAlignment="1">
      <alignment horizontal="right" vertical="center"/>
    </xf>
    <xf numFmtId="168" fontId="34" fillId="10" borderId="4" xfId="3" applyNumberFormat="1" applyFont="1" applyFill="1" applyBorder="1" applyAlignment="1">
      <alignment horizontal="right" vertical="center"/>
    </xf>
    <xf numFmtId="0" fontId="34" fillId="10" borderId="4" xfId="3" applyFont="1" applyFill="1" applyBorder="1" applyAlignment="1">
      <alignment horizontal="right" vertical="center"/>
    </xf>
    <xf numFmtId="167" fontId="26" fillId="2" borderId="0" xfId="0" applyNumberFormat="1" applyFont="1" applyFill="1" applyAlignment="1">
      <alignment horizontal="right" vertical="center"/>
    </xf>
    <xf numFmtId="0" fontId="5" fillId="0" borderId="22" xfId="0" applyFont="1" applyBorder="1" applyAlignment="1">
      <alignment horizontal="center" wrapText="1"/>
    </xf>
    <xf numFmtId="167" fontId="26" fillId="10" borderId="0" xfId="0" applyNumberFormat="1" applyFont="1" applyFill="1" applyAlignment="1">
      <alignment horizontal="right" vertical="center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67" fontId="36" fillId="0" borderId="2" xfId="3" applyNumberFormat="1" applyFont="1" applyBorder="1" applyAlignment="1">
      <alignment horizontal="right" vertical="center" wrapText="1" shrinkToFit="1"/>
    </xf>
    <xf numFmtId="167" fontId="31" fillId="0" borderId="2" xfId="3" applyNumberFormat="1" applyFont="1" applyBorder="1" applyAlignment="1">
      <alignment horizontal="right" vertical="center" wrapText="1" shrinkToFit="1"/>
    </xf>
    <xf numFmtId="174" fontId="31" fillId="10" borderId="39" xfId="3" applyNumberFormat="1" applyFont="1" applyFill="1" applyBorder="1" applyAlignment="1">
      <alignment vertical="center" wrapText="1" shrinkToFit="1"/>
    </xf>
    <xf numFmtId="174" fontId="31" fillId="10" borderId="42" xfId="3" applyNumberFormat="1" applyFont="1" applyFill="1" applyBorder="1" applyAlignment="1">
      <alignment vertical="center" wrapText="1" shrinkToFit="1"/>
    </xf>
    <xf numFmtId="174" fontId="31" fillId="10" borderId="58" xfId="3" applyNumberFormat="1" applyFont="1" applyFill="1" applyBorder="1" applyAlignment="1">
      <alignment vertical="center" wrapText="1" shrinkToFit="1"/>
    </xf>
    <xf numFmtId="174" fontId="34" fillId="10" borderId="10" xfId="3" applyNumberFormat="1" applyFont="1" applyFill="1" applyBorder="1" applyAlignment="1">
      <alignment vertical="center" wrapText="1" shrinkToFit="1"/>
    </xf>
    <xf numFmtId="174" fontId="34" fillId="10" borderId="47" xfId="3" applyNumberFormat="1" applyFont="1" applyFill="1" applyBorder="1" applyAlignment="1">
      <alignment vertical="center" wrapText="1" shrinkToFit="1"/>
    </xf>
    <xf numFmtId="168" fontId="34" fillId="10" borderId="47" xfId="3" applyNumberFormat="1" applyFont="1" applyFill="1" applyBorder="1" applyAlignment="1">
      <alignment vertical="center" wrapText="1" shrinkToFit="1"/>
    </xf>
    <xf numFmtId="0" fontId="61" fillId="0" borderId="0" xfId="0" applyFont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62" fillId="0" borderId="0" xfId="0" applyFont="1" applyAlignment="1">
      <alignment horizontal="left" vertical="center" wrapText="1"/>
    </xf>
    <xf numFmtId="167" fontId="31" fillId="21" borderId="2" xfId="3" applyNumberFormat="1" applyFont="1" applyFill="1" applyBorder="1" applyAlignment="1">
      <alignment horizontal="right" vertical="center" wrapText="1" shrinkToFit="1"/>
    </xf>
    <xf numFmtId="167" fontId="34" fillId="21" borderId="2" xfId="3" applyNumberFormat="1" applyFont="1" applyFill="1" applyBorder="1" applyAlignment="1">
      <alignment horizontal="right" vertical="center" wrapText="1" shrinkToFit="1"/>
    </xf>
    <xf numFmtId="14" fontId="34" fillId="0" borderId="10" xfId="3" applyNumberFormat="1" applyFont="1" applyBorder="1" applyAlignment="1">
      <alignment horizontal="center"/>
    </xf>
    <xf numFmtId="14" fontId="34" fillId="0" borderId="47" xfId="3" applyNumberFormat="1" applyFont="1" applyBorder="1" applyAlignment="1">
      <alignment horizontal="center"/>
    </xf>
    <xf numFmtId="14" fontId="31" fillId="0" borderId="10" xfId="3" applyNumberFormat="1" applyFont="1" applyBorder="1" applyAlignment="1">
      <alignment horizontal="center"/>
    </xf>
    <xf numFmtId="14" fontId="31" fillId="0" borderId="53" xfId="3" applyNumberFormat="1" applyFont="1" applyBorder="1" applyAlignment="1">
      <alignment horizontal="center"/>
    </xf>
    <xf numFmtId="49" fontId="36" fillId="10" borderId="10" xfId="3" applyNumberFormat="1" applyFont="1" applyFill="1" applyBorder="1" applyAlignment="1">
      <alignment horizontal="center"/>
    </xf>
    <xf numFmtId="49" fontId="36" fillId="10" borderId="47" xfId="3" applyNumberFormat="1" applyFont="1" applyFill="1" applyBorder="1" applyAlignment="1">
      <alignment horizontal="center"/>
    </xf>
    <xf numFmtId="14" fontId="36" fillId="10" borderId="10" xfId="3" applyNumberFormat="1" applyFont="1" applyFill="1" applyBorder="1" applyAlignment="1">
      <alignment horizontal="center"/>
    </xf>
    <xf numFmtId="14" fontId="36" fillId="10" borderId="47" xfId="3" applyNumberFormat="1" applyFont="1" applyFill="1" applyBorder="1" applyAlignment="1">
      <alignment horizontal="center"/>
    </xf>
    <xf numFmtId="14" fontId="31" fillId="0" borderId="47" xfId="3" applyNumberFormat="1" applyFont="1" applyBorder="1" applyAlignment="1">
      <alignment horizontal="center"/>
    </xf>
    <xf numFmtId="0" fontId="14" fillId="0" borderId="0" xfId="0" applyFont="1" applyFill="1" applyAlignment="1">
      <alignment horizontal="left" vertical="center" wrapText="1"/>
    </xf>
    <xf numFmtId="0" fontId="0" fillId="0" borderId="0" xfId="0" applyFill="1"/>
    <xf numFmtId="0" fontId="13" fillId="0" borderId="0" xfId="0" applyFont="1" applyFill="1" applyAlignment="1">
      <alignment horizontal="left" vertical="center" wrapText="1"/>
    </xf>
    <xf numFmtId="179" fontId="13" fillId="0" borderId="0" xfId="0" applyNumberFormat="1" applyFont="1" applyFill="1" applyAlignment="1">
      <alignment vertical="center" wrapText="1"/>
    </xf>
    <xf numFmtId="179" fontId="0" fillId="0" borderId="0" xfId="0" applyNumberFormat="1" applyFill="1"/>
    <xf numFmtId="0" fontId="14" fillId="0" borderId="0" xfId="0" applyFont="1" applyFill="1" applyAlignment="1">
      <alignment vertical="center" wrapText="1"/>
    </xf>
    <xf numFmtId="0" fontId="0" fillId="0" borderId="0" xfId="0" applyFill="1" applyAlignment="1">
      <alignment horizontal="right" vertical="center" wrapText="1"/>
    </xf>
    <xf numFmtId="0" fontId="5" fillId="17" borderId="21" xfId="0" applyFont="1" applyFill="1" applyBorder="1" applyAlignment="1">
      <alignment horizontal="center" vertical="center" wrapText="1"/>
    </xf>
    <xf numFmtId="0" fontId="0" fillId="17" borderId="22" xfId="0" applyFill="1" applyBorder="1" applyAlignment="1">
      <alignment horizontal="center" vertical="center" wrapText="1"/>
    </xf>
    <xf numFmtId="0" fontId="23" fillId="7" borderId="41" xfId="0" applyFont="1" applyFill="1" applyBorder="1" applyAlignment="1">
      <alignment horizontal="center" vertical="center"/>
    </xf>
    <xf numFmtId="0" fontId="23" fillId="17" borderId="41" xfId="0" applyFont="1" applyFill="1" applyBorder="1" applyAlignment="1">
      <alignment horizontal="center" vertical="center"/>
    </xf>
    <xf numFmtId="0" fontId="23" fillId="18" borderId="41" xfId="0" applyFont="1" applyFill="1" applyBorder="1" applyAlignment="1">
      <alignment horizontal="center" vertical="center"/>
    </xf>
    <xf numFmtId="0" fontId="5" fillId="18" borderId="21" xfId="0" applyFont="1" applyFill="1" applyBorder="1" applyAlignment="1">
      <alignment horizontal="center" vertical="center" wrapText="1"/>
    </xf>
    <xf numFmtId="0" fontId="0" fillId="18" borderId="22" xfId="0" applyFill="1" applyBorder="1" applyAlignment="1">
      <alignment horizontal="center" vertical="center" wrapText="1"/>
    </xf>
    <xf numFmtId="0" fontId="31" fillId="0" borderId="0" xfId="3" applyFont="1" applyAlignment="1">
      <alignment horizontal="right"/>
    </xf>
    <xf numFmtId="0" fontId="31" fillId="0" borderId="50" xfId="3" applyFont="1" applyBorder="1" applyAlignment="1">
      <alignment horizontal="right"/>
    </xf>
    <xf numFmtId="0" fontId="31" fillId="0" borderId="45" xfId="3" applyFont="1" applyBorder="1" applyAlignment="1">
      <alignment horizontal="right"/>
    </xf>
    <xf numFmtId="49" fontId="31" fillId="0" borderId="10" xfId="3" applyNumberFormat="1" applyFont="1" applyBorder="1" applyAlignment="1">
      <alignment horizontal="center"/>
    </xf>
    <xf numFmtId="49" fontId="31" fillId="0" borderId="47" xfId="3" applyNumberFormat="1" applyFont="1" applyBorder="1" applyAlignment="1">
      <alignment horizontal="center"/>
    </xf>
    <xf numFmtId="0" fontId="31" fillId="0" borderId="10" xfId="3" applyFont="1" applyBorder="1" applyAlignment="1">
      <alignment horizontal="right"/>
    </xf>
    <xf numFmtId="0" fontId="31" fillId="0" borderId="53" xfId="3" applyFont="1" applyBorder="1" applyAlignment="1">
      <alignment horizontal="right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5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6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externalLink" Target="externalLinks/externalLink9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externalLink" Target="externalLinks/externalLink7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38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.24_&#1048;&#1085;&#1078;&#1089;&#1086;&#1083;&#1102;&#1096;&#1085;_&#1082;&#1089;-2,3+&#1082;&#1089;-6&#107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6;&#1072;&#1073;&#1086;&#1095;&#1072;&#1103;%20&#1076;&#1086;&#1082;&#1091;&#1084;&#1077;&#1085;&#1090;&#1072;&#1094;&#1080;&#1103;/&#1042;&#1067;&#1055;&#1054;&#1051;&#1053;&#1045;&#1053;&#1048;&#1045;/&#1050;&#1057;%20&#1086;&#1090;%20&#1087;&#1086;&#1076;&#1088;&#1103;&#1076;&#1095;&#1080;&#1082;&#1086;&#1074;/&#1048;&#1085;&#1078;&#1089;&#1086;&#1083;&#1102;&#1096;&#1085;/06.24_&#1048;&#1085;&#1078;&#1089;&#1086;&#1083;&#1102;&#1096;&#1085;_&#1050;&#1057;23%20&#1089;&#1074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%20&#1060;&#1080;&#1083;/!!!!%20&#1082;&#1089;-3%20&#8470;1,&#8470;2,&#8470;3,&#8470;4%20&#1082;&#1089;-6&#1072;_&#1086;&#1090;&#1082;&#1086;&#1088;&#1088;._25.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91;&#1089;&#1086;&#1088;/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0;&#1086;&#1087;&#1080;&#1103;%20&#1048;&#1085;&#1078;&#1089;&#1086;&#1083;&#1102;&#1096;&#1085;%20.&#8470;5-&#1089;&#1086;&#1075;&#1083;&#1072;&#1089;&#1086;&#1074;&#1072;&#1085;&#1086;.%20&#1042;&#1077;&#1076;&#1086;&#1084;&#1086;&#1089;&#1090;&#1100;%20&#1087;&#1086;%20&#8470;78_&#1074;&#1086;&#1087;&#1088;.&#1057;&#1044;&#1054;_&#1086;&#1090;%2029.10.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72;&#1074;&#1075;&#1091;&#1089;&#1090;%2001.10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-2 №1"/>
      <sheetName val="вдц+кс-6"/>
      <sheetName val="кс-3"/>
      <sheetName val="кс-2"/>
    </sheetNames>
    <sheetDataSet>
      <sheetData sheetId="0"/>
      <sheetData sheetId="1">
        <row r="548">
          <cell r="J548">
            <v>14309357.718854373</v>
          </cell>
        </row>
      </sheetData>
      <sheetData sheetId="2">
        <row r="788">
          <cell r="P788">
            <v>14309357.718854373</v>
          </cell>
        </row>
      </sheetData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1">
          <cell r="K41">
            <v>3765830.5192735754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</row>
      </sheetData>
      <sheetData sheetId="4">
        <row r="788">
          <cell r="P788">
            <v>14309357.718854373</v>
          </cell>
          <cell r="AT788">
            <v>28768564.571298383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</sheetNames>
    <sheetDataSet>
      <sheetData sheetId="0"/>
      <sheetData sheetId="1"/>
      <sheetData sheetId="2">
        <row r="389">
          <cell r="E389">
            <v>0.74938840579710142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44">
          <cell r="AN544">
            <v>3019832.9556735749</v>
          </cell>
        </row>
      </sheetData>
      <sheetData sheetId="12"/>
      <sheetData sheetId="13">
        <row r="1594">
          <cell r="J1594">
            <v>-196640.56100000069</v>
          </cell>
        </row>
      </sheetData>
      <sheetData sheetId="14">
        <row r="1595">
          <cell r="J1595">
            <v>-134234.04999999981</v>
          </cell>
        </row>
      </sheetData>
      <sheetData sheetId="15">
        <row r="1594">
          <cell r="J1594">
            <v>-237995.11199999973</v>
          </cell>
        </row>
      </sheetData>
      <sheetData sheetId="16">
        <row r="1598">
          <cell r="J1598">
            <v>-150235.50999999978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кс-3 №5 В ПЕЧАТЬ"/>
      <sheetName val="кс-3 №5"/>
      <sheetName val="кс-2"/>
      <sheetName val="только кс-2 №1"/>
      <sheetName val="кс-2 №5корр"/>
      <sheetName val="кс-2 №5 В ПЕЧАТЬ"/>
      <sheetName val="кс-3 №6 В ПЕЧАТЬ"/>
      <sheetName val="кс-2 №6 В ПЕЧАТЬ"/>
      <sheetName val="кс-3 №7 В ПЕЧАТЬ"/>
      <sheetName val="кс-2 №7 В ПЕЧАТЬ"/>
      <sheetName val="кс-6"/>
      <sheetName val=" от Гусенкова А."/>
      <sheetName val="корр. кс-2 №1 "/>
      <sheetName val="корр. кс-2№2 "/>
      <sheetName val="корр. кс-2№3 "/>
      <sheetName val="корр. кс-2 №4"/>
      <sheetName val="кс-3"/>
      <sheetName val="кс-2 121№5"/>
    </sheetNames>
    <sheetDataSet>
      <sheetData sheetId="0"/>
      <sheetData sheetId="1"/>
      <sheetData sheetId="2">
        <row r="31">
          <cell r="K31">
            <v>0</v>
          </cell>
        </row>
      </sheetData>
      <sheetData sheetId="3"/>
      <sheetData sheetId="4">
        <row r="31">
          <cell r="K31">
            <v>6513354.6559999995</v>
          </cell>
        </row>
      </sheetData>
      <sheetData sheetId="5"/>
      <sheetData sheetId="6">
        <row r="31">
          <cell r="K31">
            <v>12894265.629358973</v>
          </cell>
        </row>
      </sheetData>
      <sheetData sheetId="7"/>
      <sheetData sheetId="8"/>
      <sheetData sheetId="9">
        <row r="808">
          <cell r="J808">
            <v>7837129.8540000003</v>
          </cell>
        </row>
      </sheetData>
      <sheetData sheetId="10"/>
      <sheetData sheetId="11"/>
      <sheetData sheetId="12"/>
      <sheetData sheetId="13"/>
      <sheetData sheetId="14"/>
      <sheetData sheetId="15">
        <row r="904">
          <cell r="J904">
            <v>-719085.71299999917</v>
          </cell>
        </row>
        <row r="907">
          <cell r="J907">
            <v>3046744.8062735759</v>
          </cell>
        </row>
      </sheetData>
      <sheetData sheetId="16">
        <row r="849">
          <cell r="J849">
            <v>4297114.9274968058</v>
          </cell>
        </row>
      </sheetData>
      <sheetData sheetId="17"/>
      <sheetData sheetId="18">
        <row r="849">
          <cell r="J849">
            <v>12715793.378250197</v>
          </cell>
        </row>
      </sheetData>
      <sheetData sheetId="19"/>
      <sheetData sheetId="20"/>
      <sheetData sheetId="21">
        <row r="830">
          <cell r="J830">
            <v>64038448.668614298</v>
          </cell>
          <cell r="BF830">
            <v>613624.44758215162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 (2)"/>
      <sheetName val="кс-2 №5"/>
    </sheetNames>
    <sheetDataSet>
      <sheetData sheetId="0"/>
      <sheetData sheetId="1">
        <row r="550">
          <cell r="J550">
            <v>0</v>
          </cell>
        </row>
        <row r="850">
          <cell r="K850">
            <v>2759260.1951666665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40625" defaultRowHeight="12.75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ht="13.5" thickBot="1" x14ac:dyDescent="0.25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5" hidden="1" x14ac:dyDescent="0.25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5" hidden="1" x14ac:dyDescent="0.25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5" hidden="1" x14ac:dyDescent="0.25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5.5" hidden="1" x14ac:dyDescent="0.2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" hidden="1" customHeight="1" x14ac:dyDescent="0.2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" hidden="1" customHeight="1" x14ac:dyDescent="0.2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5.5" hidden="1" x14ac:dyDescent="0.2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5.5" hidden="1" x14ac:dyDescent="0.2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25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5.5" hidden="1" x14ac:dyDescent="0.2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5.5" hidden="1" x14ac:dyDescent="0.2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5.5" hidden="1" x14ac:dyDescent="0.2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8.25" hidden="1" x14ac:dyDescent="0.2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25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5" hidden="1" thickBot="1" x14ac:dyDescent="0.25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5" hidden="1" x14ac:dyDescent="0.25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8.25" hidden="1" x14ac:dyDescent="0.2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8.25" hidden="1" x14ac:dyDescent="0.2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38.25" hidden="1" x14ac:dyDescent="0.2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8.25" hidden="1" x14ac:dyDescent="0.2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38.25" hidden="1" x14ac:dyDescent="0.2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8.25" hidden="1" x14ac:dyDescent="0.2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38.25" hidden="1" x14ac:dyDescent="0.2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8.25" hidden="1" x14ac:dyDescent="0.2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38.25" hidden="1" x14ac:dyDescent="0.2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8.25" hidden="1" x14ac:dyDescent="0.2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5.5" hidden="1" x14ac:dyDescent="0.2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8.25" hidden="1" x14ac:dyDescent="0.2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5.5" hidden="1" x14ac:dyDescent="0.2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8.25" x14ac:dyDescent="0.2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5.5" x14ac:dyDescent="0.2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5.5" hidden="1" x14ac:dyDescent="0.2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8.25" x14ac:dyDescent="0.2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5.5" x14ac:dyDescent="0.2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5.5" hidden="1" x14ac:dyDescent="0.2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8.25" hidden="1" x14ac:dyDescent="0.2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5.5" hidden="1" x14ac:dyDescent="0.2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5.5" x14ac:dyDescent="0.2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5.5" hidden="1" x14ac:dyDescent="0.2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8.25" hidden="1" x14ac:dyDescent="0.2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5.5" hidden="1" x14ac:dyDescent="0.2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5.5" x14ac:dyDescent="0.2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5.5" hidden="1" x14ac:dyDescent="0.2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5.5" hidden="1" x14ac:dyDescent="0.2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5.5" hidden="1" x14ac:dyDescent="0.2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5.5" hidden="1" x14ac:dyDescent="0.2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5.5" hidden="1" x14ac:dyDescent="0.2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5.5" hidden="1" x14ac:dyDescent="0.2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5.5" hidden="1" x14ac:dyDescent="0.2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5.5" hidden="1" x14ac:dyDescent="0.2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5.5" hidden="1" x14ac:dyDescent="0.2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5.5" hidden="1" x14ac:dyDescent="0.2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8.25" x14ac:dyDescent="0.2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5.5" x14ac:dyDescent="0.2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8.25" hidden="1" x14ac:dyDescent="0.2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" hidden="1" customHeight="1" x14ac:dyDescent="0.2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" hidden="1" customHeight="1" x14ac:dyDescent="0.2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" hidden="1" customHeight="1" x14ac:dyDescent="0.2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" hidden="1" customHeight="1" x14ac:dyDescent="0.2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25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" hidden="1" customHeight="1" x14ac:dyDescent="0.2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" hidden="1" customHeight="1" x14ac:dyDescent="0.2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" hidden="1" customHeight="1" x14ac:dyDescent="0.2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8.25" hidden="1" x14ac:dyDescent="0.2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" hidden="1" customHeight="1" x14ac:dyDescent="0.2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" hidden="1" customHeight="1" x14ac:dyDescent="0.2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5.5" hidden="1" x14ac:dyDescent="0.2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" hidden="1" customHeight="1" x14ac:dyDescent="0.2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5.5" hidden="1" x14ac:dyDescent="0.2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5.5" hidden="1" x14ac:dyDescent="0.2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5.5" hidden="1" x14ac:dyDescent="0.2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5.5" hidden="1" x14ac:dyDescent="0.2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5.5" hidden="1" x14ac:dyDescent="0.2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5.5" hidden="1" x14ac:dyDescent="0.2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5.5" hidden="1" x14ac:dyDescent="0.2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5.5" hidden="1" x14ac:dyDescent="0.2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5.5" hidden="1" x14ac:dyDescent="0.2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5.5" hidden="1" x14ac:dyDescent="0.2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5.5" hidden="1" x14ac:dyDescent="0.2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5.5" hidden="1" x14ac:dyDescent="0.2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5.5" hidden="1" x14ac:dyDescent="0.2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5.5" hidden="1" x14ac:dyDescent="0.2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5.5" hidden="1" x14ac:dyDescent="0.2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5" hidden="1" thickBot="1" x14ac:dyDescent="0.25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5" hidden="1" x14ac:dyDescent="0.25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5.5" hidden="1" x14ac:dyDescent="0.2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5.5" hidden="1" x14ac:dyDescent="0.2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5" hidden="1" thickBot="1" x14ac:dyDescent="0.25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5" hidden="1" x14ac:dyDescent="0.25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5.5" hidden="1" x14ac:dyDescent="0.2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1" hidden="1" x14ac:dyDescent="0.2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1" hidden="1" x14ac:dyDescent="0.2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5.5" hidden="1" x14ac:dyDescent="0.2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5.5" hidden="1" x14ac:dyDescent="0.2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5.5" hidden="1" x14ac:dyDescent="0.2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5.5" hidden="1" x14ac:dyDescent="0.2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5.5" hidden="1" x14ac:dyDescent="0.2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5" hidden="1" thickBot="1" x14ac:dyDescent="0.25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5" hidden="1" x14ac:dyDescent="0.25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5.5" hidden="1" x14ac:dyDescent="0.2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5.5" hidden="1" x14ac:dyDescent="0.2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5.5" hidden="1" x14ac:dyDescent="0.2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5.5" hidden="1" x14ac:dyDescent="0.2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5" thickBot="1" x14ac:dyDescent="0.25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5" thickBot="1" x14ac:dyDescent="0.25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5" thickBot="1" x14ac:dyDescent="0.25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5" thickBot="1" x14ac:dyDescent="0.25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5" thickBot="1" x14ac:dyDescent="0.25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25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">
      <c r="A788" s="682" t="s">
        <v>548</v>
      </c>
      <c r="B788" s="683" t="s">
        <v>567</v>
      </c>
      <c r="C788" s="1839"/>
      <c r="D788" s="1839"/>
      <c r="E788" s="1839"/>
      <c r="F788" s="1839"/>
      <c r="G788" s="1839"/>
      <c r="H788" s="1839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1837" t="s">
        <v>561</v>
      </c>
      <c r="T788" s="1837"/>
      <c r="U788" s="1837"/>
      <c r="V788" s="1837"/>
      <c r="W788" s="1837"/>
      <c r="X788" s="1837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">
      <c r="A789" s="681" t="s">
        <v>284</v>
      </c>
      <c r="B789" s="1838" t="s">
        <v>551</v>
      </c>
      <c r="C789" s="1838"/>
      <c r="D789" s="1838"/>
      <c r="E789" s="1838"/>
      <c r="F789" s="1838"/>
      <c r="G789" s="1838"/>
      <c r="H789" s="1838"/>
      <c r="I789" s="1838"/>
      <c r="J789" s="1838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">
      <c r="A790" s="682" t="s">
        <v>553</v>
      </c>
      <c r="B790" s="683" t="s">
        <v>560</v>
      </c>
      <c r="C790" s="1839"/>
      <c r="D790" s="1839"/>
      <c r="E790" s="1839"/>
      <c r="F790" s="1839"/>
      <c r="G790" s="1839"/>
      <c r="H790" s="1839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1837" t="s">
        <v>564</v>
      </c>
      <c r="T790" s="1837"/>
      <c r="U790" s="1837"/>
      <c r="V790" s="1837"/>
      <c r="W790" s="1837"/>
      <c r="X790" s="1837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">
      <c r="A791" s="681" t="s">
        <v>284</v>
      </c>
      <c r="B791" s="1838" t="s">
        <v>551</v>
      </c>
      <c r="C791" s="1838"/>
      <c r="D791" s="1838"/>
      <c r="E791" s="1838"/>
      <c r="F791" s="1838"/>
      <c r="G791" s="1838"/>
      <c r="H791" s="1838"/>
      <c r="I791" s="1838"/>
      <c r="J791" s="1838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5" x14ac:dyDescent="0.2">
      <c r="B792" s="593"/>
      <c r="C792" s="593"/>
    </row>
    <row r="793" spans="1:49" ht="15" x14ac:dyDescent="0.2">
      <c r="B793" s="1836"/>
      <c r="C793" s="1836"/>
    </row>
    <row r="794" spans="1:49" ht="15" x14ac:dyDescent="0.2">
      <c r="B794" s="592"/>
      <c r="C794" s="592"/>
    </row>
    <row r="795" spans="1:49" ht="15" x14ac:dyDescent="0.2">
      <c r="C795" s="592"/>
    </row>
    <row r="796" spans="1:49" ht="13.5" x14ac:dyDescent="0.25">
      <c r="A796" s="587"/>
      <c r="B796" s="630"/>
      <c r="C796" s="589"/>
      <c r="D796" s="587"/>
      <c r="E796" s="587"/>
      <c r="J796" s="590"/>
    </row>
    <row r="797" spans="1:49" ht="15" x14ac:dyDescent="0.2">
      <c r="B797" s="1835"/>
      <c r="C797" s="1835"/>
    </row>
    <row r="798" spans="1:49" ht="15" x14ac:dyDescent="0.2">
      <c r="B798" s="593"/>
      <c r="C798" s="593"/>
    </row>
    <row r="799" spans="1:49" ht="15" x14ac:dyDescent="0.2">
      <c r="B799" s="593"/>
      <c r="C799" s="593"/>
    </row>
    <row r="800" spans="1:49" ht="15" x14ac:dyDescent="0.2">
      <c r="B800" s="593"/>
      <c r="C800" s="593"/>
    </row>
    <row r="801" spans="2:7" ht="15" x14ac:dyDescent="0.2">
      <c r="B801" s="1836"/>
      <c r="C801" s="1836"/>
    </row>
    <row r="802" spans="2:7" ht="15" x14ac:dyDescent="0.2">
      <c r="B802" s="592"/>
      <c r="C802" s="592"/>
    </row>
    <row r="803" spans="2:7" ht="15" x14ac:dyDescent="0.2">
      <c r="B803" s="592"/>
      <c r="C803" s="592"/>
      <c r="F803" s="592"/>
      <c r="G803" s="592"/>
    </row>
  </sheetData>
  <autoFilter ref="A3:M781" xr:uid="{00000000-0009-0000-0000-000000000000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57" priority="3" operator="lessThan">
      <formula>0</formula>
    </cfRule>
    <cfRule type="cellIs" dxfId="56" priority="4" operator="greaterThan">
      <formula>0</formula>
    </cfRule>
  </conditionalFormatting>
  <conditionalFormatting sqref="R788:R791">
    <cfRule type="cellIs" dxfId="55" priority="1" operator="greaterThan">
      <formula>0</formula>
    </cfRule>
    <cfRule type="cellIs" dxfId="54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  <pageSetUpPr fitToPage="1"/>
  </sheetPr>
  <dimension ref="A1:AD59"/>
  <sheetViews>
    <sheetView view="pageBreakPreview" topLeftCell="A19" zoomScale="80" zoomScaleNormal="100" zoomScaleSheetLayoutView="80" workbookViewId="0">
      <selection activeCell="N28" sqref="N28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862"/>
      <c r="B1" s="1862"/>
      <c r="C1" s="1862"/>
      <c r="D1" s="1862"/>
      <c r="E1" s="843"/>
      <c r="F1" s="843"/>
      <c r="G1" s="843"/>
      <c r="H1" s="1859" t="s">
        <v>525</v>
      </c>
      <c r="I1" s="1859"/>
      <c r="J1" s="1859"/>
      <c r="K1" s="1859"/>
      <c r="L1" s="1859"/>
    </row>
    <row r="2" spans="1:12" x14ac:dyDescent="0.25">
      <c r="A2" s="843"/>
      <c r="B2" s="843"/>
      <c r="C2" s="843"/>
      <c r="D2" s="843"/>
      <c r="E2" s="843"/>
      <c r="F2" s="843"/>
      <c r="G2" s="843"/>
      <c r="H2" s="1859" t="s">
        <v>526</v>
      </c>
      <c r="I2" s="1859"/>
      <c r="J2" s="1859"/>
      <c r="K2" s="1859"/>
      <c r="L2" s="1859"/>
    </row>
    <row r="3" spans="1:12" x14ac:dyDescent="0.25">
      <c r="A3" s="843"/>
      <c r="B3" s="843"/>
      <c r="C3" s="843"/>
      <c r="D3" s="843"/>
      <c r="E3" s="843"/>
      <c r="F3" s="843"/>
      <c r="G3" s="843"/>
      <c r="H3" s="1859" t="s">
        <v>527</v>
      </c>
      <c r="I3" s="1859"/>
      <c r="J3" s="1859"/>
      <c r="K3" s="1859"/>
      <c r="L3" s="1859"/>
    </row>
    <row r="4" spans="1:12" x14ac:dyDescent="0.25">
      <c r="A4" s="843"/>
      <c r="B4" s="843"/>
      <c r="C4" s="843"/>
      <c r="D4" s="843"/>
      <c r="E4" s="843"/>
      <c r="F4" s="843"/>
      <c r="G4" s="843"/>
      <c r="H4" s="843"/>
      <c r="I4" s="843"/>
      <c r="J4" s="843"/>
      <c r="K4" s="1860" t="s">
        <v>528</v>
      </c>
      <c r="L4" s="1861"/>
    </row>
    <row r="5" spans="1:12" x14ac:dyDescent="0.25">
      <c r="A5" s="843"/>
      <c r="B5" s="843"/>
      <c r="C5" s="843"/>
      <c r="D5" s="843"/>
      <c r="E5" s="843"/>
      <c r="F5" s="843"/>
      <c r="G5" s="843"/>
      <c r="H5" s="843"/>
      <c r="I5" s="1859" t="s">
        <v>501</v>
      </c>
      <c r="J5" s="1859"/>
      <c r="K5" s="1860">
        <v>322005</v>
      </c>
      <c r="L5" s="1861"/>
    </row>
    <row r="6" spans="1:12" x14ac:dyDescent="0.25">
      <c r="A6" s="843"/>
      <c r="B6" s="843"/>
      <c r="C6" s="843"/>
      <c r="D6" s="843"/>
      <c r="E6" s="843"/>
      <c r="F6" s="843"/>
      <c r="G6" s="843"/>
      <c r="H6" s="843"/>
      <c r="I6" s="840"/>
      <c r="J6" s="840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840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843"/>
      <c r="K8" s="841"/>
      <c r="L8" s="842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840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843"/>
      <c r="K10" s="841"/>
      <c r="L10" s="842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840"/>
      <c r="K11" s="1871" t="str">
        <f>IF([3]Source!Y15&lt;&gt;"",[3]Source!Y15,"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84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40"/>
      <c r="K13" s="597"/>
      <c r="L13" s="598"/>
    </row>
    <row r="14" spans="1:12" x14ac:dyDescent="0.25">
      <c r="A14" s="843"/>
      <c r="B14" s="843"/>
      <c r="C14" s="843"/>
      <c r="D14" s="843"/>
      <c r="E14" s="843"/>
      <c r="F14" s="843"/>
      <c r="G14" s="843"/>
      <c r="H14" s="1859" t="s">
        <v>531</v>
      </c>
      <c r="I14" s="1859"/>
      <c r="J14" s="1873"/>
      <c r="K14" s="1860" t="str">
        <f>IF([3]Source!AC15&lt;&gt;"",[3]Source!AC15," ")</f>
        <v xml:space="preserve"> </v>
      </c>
      <c r="L14" s="1861"/>
    </row>
    <row r="15" spans="1:12" x14ac:dyDescent="0.25">
      <c r="A15" s="843"/>
      <c r="B15" s="843"/>
      <c r="C15" s="843"/>
      <c r="D15" s="843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843"/>
      <c r="B16" s="843"/>
      <c r="C16" s="843"/>
      <c r="D16" s="843"/>
      <c r="E16" s="843"/>
      <c r="F16" s="843"/>
      <c r="G16" s="843"/>
      <c r="H16" s="843"/>
      <c r="I16" s="1874" t="s">
        <v>516</v>
      </c>
      <c r="J16" s="1875"/>
      <c r="K16" s="1876">
        <v>45198</v>
      </c>
      <c r="L16" s="1877"/>
    </row>
    <row r="17" spans="1:30" x14ac:dyDescent="0.25">
      <c r="A17" s="843"/>
      <c r="B17" s="843"/>
      <c r="C17" s="843"/>
      <c r="D17" s="843"/>
      <c r="E17" s="1859" t="s">
        <v>581</v>
      </c>
      <c r="F17" s="1859"/>
      <c r="G17" s="1859"/>
      <c r="H17" s="1859"/>
      <c r="I17" s="1863" t="s">
        <v>514</v>
      </c>
      <c r="J17" s="1864"/>
      <c r="K17" s="1865" t="s">
        <v>623</v>
      </c>
      <c r="L17" s="1866"/>
    </row>
    <row r="18" spans="1:30" x14ac:dyDescent="0.25">
      <c r="A18" s="843"/>
      <c r="B18" s="843"/>
      <c r="C18" s="843"/>
      <c r="D18" s="843"/>
      <c r="E18" s="915"/>
      <c r="F18" s="915"/>
      <c r="G18" s="915"/>
      <c r="H18" s="915"/>
      <c r="I18" s="1874" t="s">
        <v>516</v>
      </c>
      <c r="J18" s="1875"/>
      <c r="K18" s="1876">
        <v>45505</v>
      </c>
      <c r="L18" s="1877"/>
    </row>
    <row r="19" spans="1:30" x14ac:dyDescent="0.25">
      <c r="A19" s="843"/>
      <c r="B19" s="843"/>
      <c r="C19" s="843"/>
      <c r="D19" s="843"/>
      <c r="E19" s="843"/>
      <c r="F19" s="843"/>
      <c r="G19" s="843"/>
      <c r="H19" s="843"/>
      <c r="I19" s="843"/>
      <c r="J19" s="843"/>
      <c r="K19" s="843"/>
      <c r="L19" s="843"/>
    </row>
    <row r="20" spans="1:30" s="606" customFormat="1" x14ac:dyDescent="0.2">
      <c r="A20" s="605"/>
      <c r="B20" s="605"/>
      <c r="C20" s="605"/>
      <c r="D20" s="605"/>
      <c r="E20" s="1878" t="s">
        <v>533</v>
      </c>
      <c r="F20" s="1879"/>
      <c r="G20" s="1878" t="s">
        <v>534</v>
      </c>
      <c r="H20" s="1882"/>
      <c r="I20" s="1878" t="s">
        <v>520</v>
      </c>
      <c r="J20" s="1879"/>
      <c r="K20" s="1879"/>
      <c r="L20" s="1882"/>
    </row>
    <row r="21" spans="1:30" s="606" customFormat="1" x14ac:dyDescent="0.2">
      <c r="A21" s="605"/>
      <c r="B21" s="605"/>
      <c r="C21" s="605"/>
      <c r="D21" s="605"/>
      <c r="E21" s="1880"/>
      <c r="F21" s="1881"/>
      <c r="G21" s="1880"/>
      <c r="H21" s="1883"/>
      <c r="I21" s="1884" t="s">
        <v>521</v>
      </c>
      <c r="J21" s="1885"/>
      <c r="K21" s="1884" t="s">
        <v>522</v>
      </c>
      <c r="L21" s="1886"/>
    </row>
    <row r="22" spans="1:30" x14ac:dyDescent="0.25">
      <c r="A22" s="843"/>
      <c r="B22" s="843"/>
      <c r="C22" s="843"/>
      <c r="D22" s="843"/>
      <c r="E22" s="1868">
        <v>5</v>
      </c>
      <c r="F22" s="1888"/>
      <c r="G22" s="1876">
        <v>45524</v>
      </c>
      <c r="H22" s="1877"/>
      <c r="I22" s="1876">
        <v>45464</v>
      </c>
      <c r="J22" s="1889"/>
      <c r="K22" s="1876">
        <f>G22</f>
        <v>45524</v>
      </c>
      <c r="L22" s="1877"/>
    </row>
    <row r="23" spans="1:30" x14ac:dyDescent="0.25">
      <c r="A23" s="843"/>
      <c r="B23" s="843"/>
      <c r="C23" s="843"/>
      <c r="D23" s="843"/>
      <c r="E23" s="843"/>
      <c r="F23" s="843"/>
      <c r="G23" s="843"/>
      <c r="H23" s="843"/>
      <c r="I23" s="843"/>
      <c r="J23" s="843"/>
      <c r="K23" s="843"/>
      <c r="L23" s="843"/>
    </row>
    <row r="24" spans="1:30" x14ac:dyDescent="0.25">
      <c r="A24" s="843"/>
      <c r="B24" s="843"/>
      <c r="C24" s="843"/>
      <c r="D24" s="843"/>
      <c r="E24" s="843"/>
      <c r="F24" s="843"/>
      <c r="G24" s="843"/>
      <c r="H24" s="843"/>
      <c r="I24" s="843"/>
      <c r="J24" s="843"/>
      <c r="K24" s="843"/>
      <c r="L24" s="843"/>
    </row>
    <row r="25" spans="1:30" s="607" customFormat="1" x14ac:dyDescent="0.25">
      <c r="A25" s="1890" t="s">
        <v>535</v>
      </c>
      <c r="B25" s="1890"/>
      <c r="C25" s="1890"/>
      <c r="D25" s="1890"/>
      <c r="E25" s="1890"/>
      <c r="F25" s="1890"/>
      <c r="G25" s="1890"/>
      <c r="H25" s="1890"/>
      <c r="I25" s="1890"/>
      <c r="J25" s="1890"/>
      <c r="K25" s="1890"/>
      <c r="L25" s="1890"/>
    </row>
    <row r="26" spans="1:30" ht="20.25" x14ac:dyDescent="0.3">
      <c r="A26" s="843"/>
      <c r="B26" s="843"/>
      <c r="C26" s="843"/>
      <c r="D26" s="843"/>
      <c r="E26" s="843"/>
      <c r="F26" s="843"/>
      <c r="G26" s="843"/>
      <c r="H26" s="843"/>
      <c r="I26" s="843"/>
      <c r="J26" s="843"/>
      <c r="K26" s="843"/>
      <c r="L26" s="843"/>
      <c r="M26" s="595" t="s">
        <v>583</v>
      </c>
      <c r="N26" s="912">
        <f>'кс-6'!J759</f>
        <v>63424824.22103215</v>
      </c>
    </row>
    <row r="27" spans="1:30" ht="16.5" thickBot="1" x14ac:dyDescent="0.3">
      <c r="A27" s="843"/>
      <c r="B27" s="843"/>
      <c r="C27" s="843"/>
      <c r="D27" s="843"/>
      <c r="E27" s="843"/>
      <c r="F27" s="843"/>
      <c r="G27" s="843"/>
      <c r="H27" s="843"/>
      <c r="I27" s="843"/>
      <c r="J27" s="843"/>
      <c r="K27" s="843"/>
      <c r="L27" s="843"/>
    </row>
    <row r="28" spans="1:30" ht="15" customHeight="1" x14ac:dyDescent="0.25">
      <c r="A28" s="1918" t="s">
        <v>536</v>
      </c>
      <c r="B28" s="1920" t="s">
        <v>537</v>
      </c>
      <c r="C28" s="1920"/>
      <c r="D28" s="1920"/>
      <c r="E28" s="1920"/>
      <c r="F28" s="1920" t="s">
        <v>538</v>
      </c>
      <c r="G28" s="1920" t="s">
        <v>539</v>
      </c>
      <c r="H28" s="1920"/>
      <c r="I28" s="1920"/>
      <c r="J28" s="1920"/>
      <c r="K28" s="1920"/>
      <c r="L28" s="1921"/>
      <c r="M28" s="595" t="s">
        <v>584</v>
      </c>
      <c r="N28" s="737" t="e">
        <f>N26-T35</f>
        <v>#REF!</v>
      </c>
      <c r="O28" s="736">
        <f>'кс-6'!BF759</f>
        <v>-2.5436479311746751E-10</v>
      </c>
      <c r="P28" s="737" t="e">
        <f>N28-O28</f>
        <v>#REF!</v>
      </c>
      <c r="Q28" s="737"/>
    </row>
    <row r="29" spans="1:30" ht="15" customHeight="1" x14ac:dyDescent="0.25">
      <c r="A29" s="1919"/>
      <c r="B29" s="1887"/>
      <c r="C29" s="1887"/>
      <c r="D29" s="1887"/>
      <c r="E29" s="1887"/>
      <c r="F29" s="1887"/>
      <c r="G29" s="1887" t="s">
        <v>540</v>
      </c>
      <c r="H29" s="1887"/>
      <c r="I29" s="1887" t="s">
        <v>541</v>
      </c>
      <c r="J29" s="1887"/>
      <c r="K29" s="1887" t="s">
        <v>542</v>
      </c>
      <c r="L29" s="1922"/>
    </row>
    <row r="30" spans="1:30" ht="15" customHeight="1" x14ac:dyDescent="0.25">
      <c r="A30" s="1919"/>
      <c r="B30" s="1887"/>
      <c r="C30" s="1887"/>
      <c r="D30" s="1887"/>
      <c r="E30" s="1887"/>
      <c r="F30" s="1887"/>
      <c r="G30" s="1887"/>
      <c r="H30" s="1887"/>
      <c r="I30" s="1887"/>
      <c r="J30" s="1887"/>
      <c r="K30" s="1887"/>
      <c r="L30" s="1922"/>
    </row>
    <row r="31" spans="1:30" ht="15" customHeight="1" x14ac:dyDescent="0.25">
      <c r="A31" s="1919"/>
      <c r="B31" s="1887"/>
      <c r="C31" s="1887"/>
      <c r="D31" s="1887"/>
      <c r="E31" s="1887"/>
      <c r="F31" s="1887"/>
      <c r="G31" s="1887"/>
      <c r="H31" s="1887"/>
      <c r="I31" s="1887"/>
      <c r="J31" s="1887"/>
      <c r="K31" s="1887"/>
      <c r="L31" s="1922"/>
    </row>
    <row r="32" spans="1:30" ht="15.75" customHeight="1" x14ac:dyDescent="0.25">
      <c r="A32" s="905">
        <v>1</v>
      </c>
      <c r="B32" s="1891">
        <v>2</v>
      </c>
      <c r="C32" s="1891"/>
      <c r="D32" s="1891"/>
      <c r="E32" s="1891"/>
      <c r="F32" s="838">
        <v>3</v>
      </c>
      <c r="G32" s="1891">
        <v>4</v>
      </c>
      <c r="H32" s="1891"/>
      <c r="I32" s="1891">
        <v>5</v>
      </c>
      <c r="J32" s="1891"/>
      <c r="K32" s="1891">
        <v>6</v>
      </c>
      <c r="L32" s="1938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627</v>
      </c>
      <c r="S32" s="606" t="s">
        <v>628</v>
      </c>
      <c r="T32" s="609" t="s">
        <v>636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06"/>
      <c r="B33" s="1892" t="s">
        <v>543</v>
      </c>
      <c r="C33" s="1892"/>
      <c r="D33" s="1892"/>
      <c r="E33" s="1892"/>
      <c r="F33" s="611"/>
      <c r="G33" s="1926" t="e">
        <f>G35+G37</f>
        <v>#REF!</v>
      </c>
      <c r="H33" s="1927"/>
      <c r="I33" s="1926" t="e">
        <f>G33</f>
        <v>#REF!</v>
      </c>
      <c r="J33" s="1927"/>
      <c r="K33" s="1939">
        <f>R33</f>
        <v>2540814.7062279792</v>
      </c>
      <c r="L33" s="1940"/>
      <c r="M33" s="909" t="s">
        <v>634</v>
      </c>
      <c r="N33" s="910">
        <f>'кс-3 №1'!K33</f>
        <v>0</v>
      </c>
      <c r="O33" s="911">
        <f>'кс-3 №2'!K33</f>
        <v>6513354.6559999995</v>
      </c>
      <c r="P33" s="911">
        <f>'кс-3 №3'!K33</f>
        <v>12894265.629358973</v>
      </c>
      <c r="Q33" s="911" t="e">
        <f>#REF!</f>
        <v>#REF!</v>
      </c>
      <c r="R33" s="911">
        <f>'кс-2 121№5'!J851/1.2</f>
        <v>2540814.7062279792</v>
      </c>
      <c r="S33" s="911" t="e">
        <f>SUM(N33:R33)</f>
        <v>#REF!</v>
      </c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x14ac:dyDescent="0.2">
      <c r="A34" s="906"/>
      <c r="B34" s="1930" t="s">
        <v>629</v>
      </c>
      <c r="C34" s="1931"/>
      <c r="D34" s="1931"/>
      <c r="E34" s="1932"/>
      <c r="F34" s="611"/>
      <c r="G34" s="1926"/>
      <c r="H34" s="1927"/>
      <c r="I34" s="1926"/>
      <c r="J34" s="1927"/>
      <c r="K34" s="1928">
        <f>K33</f>
        <v>2540814.7062279792</v>
      </c>
      <c r="L34" s="1929"/>
      <c r="M34" s="909" t="s">
        <v>633</v>
      </c>
      <c r="N34" s="910">
        <f>'корр. кс-2 №1 '!J1594/1.2</f>
        <v>-163867.13416666724</v>
      </c>
      <c r="O34" s="911">
        <f>'корр. кс-2№2 '!J1595/1.2</f>
        <v>-111861.70833333318</v>
      </c>
      <c r="P34" s="911">
        <f>'корр. кс-2№3 '!J1594/1.2</f>
        <v>-198329.25999999978</v>
      </c>
      <c r="Q34" s="911">
        <f>'корр. кс-2 №4'!J1598/1.2</f>
        <v>-125196.25833333316</v>
      </c>
      <c r="R34" s="911">
        <v>0</v>
      </c>
      <c r="S34" s="911">
        <f>SUM(N34:R34)</f>
        <v>-599254.36083333334</v>
      </c>
      <c r="T34" s="614">
        <f>S34*1.2</f>
        <v>-719105.23300000001</v>
      </c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customHeight="1" x14ac:dyDescent="0.2">
      <c r="A35" s="906"/>
      <c r="B35" s="1923" t="s">
        <v>635</v>
      </c>
      <c r="C35" s="1924"/>
      <c r="D35" s="1924"/>
      <c r="E35" s="1925"/>
      <c r="F35" s="611"/>
      <c r="G35" s="1926" t="e">
        <f>N33+O33+P33+Q33+R33</f>
        <v>#REF!</v>
      </c>
      <c r="H35" s="1927"/>
      <c r="I35" s="1926" t="e">
        <f>G35</f>
        <v>#REF!</v>
      </c>
      <c r="J35" s="1927"/>
      <c r="K35" s="1928"/>
      <c r="L35" s="1929"/>
      <c r="M35" s="909"/>
      <c r="N35" s="910">
        <f>'корр. кс-2 №1 '!K1594</f>
        <v>-163867.13416666724</v>
      </c>
      <c r="O35" s="911">
        <f>'корр. кс-2№2 '!K1595</f>
        <v>-111861.70833333318</v>
      </c>
      <c r="P35" s="911">
        <f>'корр. кс-2№3 '!K1594</f>
        <v>-198329.25999999978</v>
      </c>
      <c r="Q35" s="911">
        <f>'корр. кс-2 №4'!K1598</f>
        <v>-125196.25833333316</v>
      </c>
      <c r="R35" s="911"/>
      <c r="S35" s="911" t="e">
        <f>S33+S34</f>
        <v>#REF!</v>
      </c>
      <c r="T35" s="614" t="e">
        <f>S35*1.2</f>
        <v>#REF!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customHeight="1" x14ac:dyDescent="0.2">
      <c r="A36" s="906"/>
      <c r="B36" s="1933" t="s">
        <v>630</v>
      </c>
      <c r="C36" s="1934"/>
      <c r="D36" s="1934"/>
      <c r="E36" s="1935"/>
      <c r="F36" s="611"/>
      <c r="G36" s="903"/>
      <c r="H36" s="904"/>
      <c r="I36" s="903"/>
      <c r="J36" s="904"/>
      <c r="K36" s="1928"/>
      <c r="L36" s="1929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x14ac:dyDescent="0.2">
      <c r="A37" s="906"/>
      <c r="B37" s="1930" t="s">
        <v>631</v>
      </c>
      <c r="C37" s="1931"/>
      <c r="D37" s="1931"/>
      <c r="E37" s="1932"/>
      <c r="F37" s="611"/>
      <c r="G37" s="1936">
        <f>S34</f>
        <v>-599254.36083333334</v>
      </c>
      <c r="H37" s="1937"/>
      <c r="I37" s="1936">
        <f>G37</f>
        <v>-599254.36083333334</v>
      </c>
      <c r="J37" s="1937"/>
      <c r="K37" s="1928"/>
      <c r="L37" s="1929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thickBot="1" x14ac:dyDescent="0.25">
      <c r="A38" s="907"/>
      <c r="B38" s="1943" t="s">
        <v>632</v>
      </c>
      <c r="C38" s="1943"/>
      <c r="D38" s="1943"/>
      <c r="E38" s="1943"/>
      <c r="F38" s="908"/>
      <c r="G38" s="1944">
        <v>0</v>
      </c>
      <c r="H38" s="1944"/>
      <c r="I38" s="1945">
        <v>0</v>
      </c>
      <c r="J38" s="1946"/>
      <c r="K38" s="1947"/>
      <c r="L38" s="1948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899" t="s">
        <v>544</v>
      </c>
      <c r="B39" s="1899"/>
      <c r="C39" s="1899"/>
      <c r="D39" s="1899"/>
      <c r="E39" s="1899"/>
      <c r="F39" s="1899"/>
      <c r="G39" s="1949" t="e">
        <f>G33</f>
        <v>#REF!</v>
      </c>
      <c r="H39" s="1950"/>
      <c r="I39" s="1949" t="e">
        <f>I33</f>
        <v>#REF!</v>
      </c>
      <c r="J39" s="1950"/>
      <c r="K39" s="1951">
        <f>K33</f>
        <v>2540814.7062279792</v>
      </c>
      <c r="L39" s="1952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902" t="s">
        <v>545</v>
      </c>
      <c r="B40" s="1902"/>
      <c r="C40" s="1902"/>
      <c r="D40" s="1902"/>
      <c r="E40" s="1902"/>
      <c r="F40" s="1902"/>
      <c r="G40" s="1898"/>
      <c r="H40" s="1898"/>
      <c r="I40" s="1898"/>
      <c r="J40" s="1898"/>
      <c r="K40" s="1898">
        <f>0.2*K39</f>
        <v>508162.94124559587</v>
      </c>
      <c r="L40" s="1898"/>
      <c r="M40" s="738">
        <f>'[5]кс-2 №4'!J809</f>
        <v>1291659.8090000004</v>
      </c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899" t="s">
        <v>546</v>
      </c>
      <c r="B41" s="1899"/>
      <c r="C41" s="1899"/>
      <c r="D41" s="1899"/>
      <c r="E41" s="1899"/>
      <c r="F41" s="1899"/>
      <c r="G41" s="1904"/>
      <c r="H41" s="1904"/>
      <c r="I41" s="1904"/>
      <c r="J41" s="1904"/>
      <c r="K41" s="1904">
        <f>K39+K40</f>
        <v>3048977.6474735751</v>
      </c>
      <c r="L41" s="1904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902" t="s">
        <v>568</v>
      </c>
      <c r="B42" s="1902"/>
      <c r="C42" s="1902"/>
      <c r="D42" s="1902"/>
      <c r="E42" s="1902"/>
      <c r="F42" s="1902"/>
      <c r="G42" s="1941"/>
      <c r="H42" s="1941"/>
      <c r="I42" s="1941"/>
      <c r="J42" s="1941"/>
      <c r="K42" s="1942">
        <f>0.5498*K41</f>
        <v>1676327.9105809715</v>
      </c>
      <c r="L42" s="1942"/>
    </row>
    <row r="43" spans="1:30" s="615" customFormat="1" ht="15.75" customHeight="1" x14ac:dyDescent="0.2">
      <c r="A43" s="1899" t="s">
        <v>547</v>
      </c>
      <c r="B43" s="1899"/>
      <c r="C43" s="1899"/>
      <c r="D43" s="1899"/>
      <c r="E43" s="1899"/>
      <c r="F43" s="1899"/>
      <c r="G43" s="1903"/>
      <c r="H43" s="1903"/>
      <c r="I43" s="1903"/>
      <c r="J43" s="1903"/>
      <c r="K43" s="1904">
        <f>K41-K42</f>
        <v>1372649.7368926036</v>
      </c>
      <c r="L43" s="1904"/>
    </row>
    <row r="44" spans="1:30" s="615" customFormat="1" ht="15.75" customHeight="1" x14ac:dyDescent="0.2">
      <c r="A44" s="1902" t="s">
        <v>383</v>
      </c>
      <c r="B44" s="1902"/>
      <c r="C44" s="1902"/>
      <c r="D44" s="1902"/>
      <c r="E44" s="1902"/>
      <c r="F44" s="1902"/>
      <c r="G44" s="1906"/>
      <c r="H44" s="1906"/>
      <c r="I44" s="1906"/>
      <c r="J44" s="1906"/>
      <c r="K44" s="1905">
        <f>K43/6</f>
        <v>228774.95614876726</v>
      </c>
      <c r="L44" s="1905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843"/>
      <c r="C46" s="843"/>
      <c r="D46" s="843"/>
      <c r="E46" s="843"/>
      <c r="F46" s="843"/>
      <c r="G46" s="843"/>
      <c r="H46" s="843"/>
      <c r="I46" s="843"/>
      <c r="J46" s="843"/>
      <c r="K46" s="843"/>
      <c r="L46" s="843"/>
    </row>
    <row r="47" spans="1:30" x14ac:dyDescent="0.25">
      <c r="A47" s="619"/>
      <c r="B47" s="843"/>
      <c r="C47" s="843"/>
      <c r="D47" s="843"/>
      <c r="E47" s="843"/>
      <c r="F47" s="843"/>
      <c r="G47" s="843"/>
      <c r="H47" s="843"/>
      <c r="I47" s="843"/>
      <c r="J47" s="843"/>
      <c r="K47" s="843"/>
      <c r="L47" s="843"/>
    </row>
    <row r="48" spans="1:30" x14ac:dyDescent="0.25">
      <c r="A48" s="843"/>
      <c r="B48" s="843"/>
      <c r="C48" s="843"/>
      <c r="D48" s="843"/>
      <c r="E48" s="843"/>
      <c r="F48" s="843"/>
      <c r="G48" s="843"/>
      <c r="H48" s="843"/>
      <c r="I48" s="843"/>
      <c r="J48" s="843"/>
      <c r="K48" s="843"/>
      <c r="L48" s="843"/>
      <c r="N48" s="620"/>
    </row>
    <row r="49" spans="1:12" x14ac:dyDescent="0.25">
      <c r="A49" s="843"/>
      <c r="B49" s="843"/>
      <c r="C49" s="843"/>
      <c r="D49" s="843"/>
      <c r="E49" s="843"/>
      <c r="F49" s="843"/>
      <c r="G49" s="843"/>
      <c r="H49" s="843"/>
      <c r="I49" s="843"/>
      <c r="J49" s="843"/>
      <c r="K49" s="843"/>
      <c r="L49" s="843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08" t="s">
        <v>554</v>
      </c>
      <c r="C51" s="1908"/>
      <c r="D51" s="1908"/>
      <c r="E51" s="1908"/>
      <c r="F51" s="1908"/>
      <c r="G51" s="1908"/>
      <c r="H51" s="1908"/>
      <c r="I51" s="626"/>
      <c r="J51" s="1909" t="s">
        <v>555</v>
      </c>
      <c r="K51" s="1909"/>
      <c r="L51" s="1909"/>
    </row>
    <row r="52" spans="1:12" x14ac:dyDescent="0.25">
      <c r="A52" s="843"/>
      <c r="B52" s="843"/>
      <c r="C52" s="627"/>
      <c r="D52" s="627"/>
      <c r="E52" s="1907" t="s">
        <v>551</v>
      </c>
      <c r="F52" s="1907"/>
      <c r="G52" s="1907"/>
      <c r="H52" s="1907"/>
      <c r="I52" s="1907"/>
      <c r="J52" s="1907" t="s">
        <v>552</v>
      </c>
      <c r="K52" s="1907"/>
      <c r="L52" s="1907"/>
    </row>
    <row r="53" spans="1:12" x14ac:dyDescent="0.25">
      <c r="A53" s="621"/>
      <c r="B53" s="843"/>
      <c r="C53" s="843"/>
      <c r="D53" s="843"/>
      <c r="E53" s="843"/>
      <c r="F53" s="843"/>
      <c r="G53" s="843"/>
      <c r="H53" s="843"/>
      <c r="I53" s="843"/>
      <c r="J53" s="843"/>
      <c r="K53" s="622"/>
      <c r="L53" s="843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08" t="s">
        <v>549</v>
      </c>
      <c r="C55" s="1908"/>
      <c r="D55" s="1908"/>
      <c r="E55" s="1908"/>
      <c r="F55" s="1908"/>
      <c r="G55" s="1908"/>
      <c r="H55" s="1908"/>
      <c r="I55" s="626"/>
      <c r="J55" s="1909" t="s">
        <v>550</v>
      </c>
      <c r="K55" s="1909"/>
      <c r="L55" s="1909"/>
    </row>
    <row r="56" spans="1:12" x14ac:dyDescent="0.25">
      <c r="A56" s="843"/>
      <c r="B56" s="843"/>
      <c r="C56" s="627"/>
      <c r="D56" s="627"/>
      <c r="E56" s="1907" t="s">
        <v>551</v>
      </c>
      <c r="F56" s="1907"/>
      <c r="G56" s="1907"/>
      <c r="H56" s="1907"/>
      <c r="I56" s="1907"/>
      <c r="J56" s="1907" t="s">
        <v>552</v>
      </c>
      <c r="K56" s="1907"/>
      <c r="L56" s="1907"/>
    </row>
    <row r="57" spans="1:12" x14ac:dyDescent="0.25">
      <c r="A57" s="843"/>
      <c r="B57" s="843"/>
      <c r="C57" s="843"/>
      <c r="D57" s="843"/>
      <c r="E57" s="843"/>
      <c r="F57" s="843"/>
      <c r="G57" s="843"/>
      <c r="H57" s="843"/>
      <c r="I57" s="843"/>
      <c r="J57" s="843"/>
      <c r="K57" s="840"/>
      <c r="L57" s="843"/>
    </row>
    <row r="58" spans="1:12" x14ac:dyDescent="0.25">
      <c r="K58" s="628"/>
    </row>
    <row r="59" spans="1:12" x14ac:dyDescent="0.25">
      <c r="B59" s="629"/>
    </row>
  </sheetData>
  <mergeCells count="103"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E52:I52"/>
    <mergeCell ref="J52:L52"/>
    <mergeCell ref="B55:H55"/>
    <mergeCell ref="J55:L55"/>
    <mergeCell ref="B32:E32"/>
    <mergeCell ref="G32:H32"/>
    <mergeCell ref="I32:J32"/>
    <mergeCell ref="K32:L32"/>
    <mergeCell ref="B33:E33"/>
    <mergeCell ref="G33:H33"/>
    <mergeCell ref="I33:J33"/>
    <mergeCell ref="K33:L33"/>
    <mergeCell ref="G34:H34"/>
    <mergeCell ref="I34:J34"/>
    <mergeCell ref="B35:E35"/>
    <mergeCell ref="G35:H35"/>
    <mergeCell ref="I35:J35"/>
    <mergeCell ref="K35:L35"/>
    <mergeCell ref="B34:E34"/>
    <mergeCell ref="B36:E36"/>
    <mergeCell ref="B37:E37"/>
    <mergeCell ref="K34:L34"/>
    <mergeCell ref="K36:L36"/>
    <mergeCell ref="K37:L37"/>
    <mergeCell ref="G37:H37"/>
    <mergeCell ref="I37:J37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M920"/>
  <sheetViews>
    <sheetView view="pageBreakPreview" topLeftCell="A879" zoomScale="80" zoomScaleNormal="80" zoomScaleSheetLayoutView="80" workbookViewId="0">
      <selection activeCell="J902" sqref="J902"/>
    </sheetView>
  </sheetViews>
  <sheetFormatPr defaultColWidth="9.140625" defaultRowHeight="12.75" x14ac:dyDescent="0.2"/>
  <cols>
    <col min="1" max="1" width="14.28515625" style="942" customWidth="1"/>
    <col min="2" max="2" width="62" customWidth="1"/>
    <col min="3" max="3" width="16.140625" style="563" customWidth="1"/>
    <col min="4" max="4" width="7.7109375" customWidth="1"/>
    <col min="5" max="5" width="9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709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940" t="s">
        <v>505</v>
      </c>
      <c r="J5" s="699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940"/>
      <c r="J6" s="739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940" t="s">
        <v>505</v>
      </c>
      <c r="J7" s="699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940"/>
      <c r="J8" s="740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741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741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940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40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53" t="s">
        <v>581</v>
      </c>
      <c r="G14" s="1953"/>
      <c r="H14" s="1953"/>
      <c r="I14" s="744" t="s">
        <v>514</v>
      </c>
      <c r="J14" s="745" t="s">
        <v>623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940" t="s">
        <v>516</v>
      </c>
      <c r="J15" s="746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8" t="s">
        <v>517</v>
      </c>
      <c r="I16" s="1849"/>
      <c r="J16" s="742"/>
    </row>
    <row r="17" spans="1:10" ht="18.75" customHeight="1" x14ac:dyDescent="0.2">
      <c r="A17" s="504"/>
      <c r="B17" s="505"/>
      <c r="C17" s="505"/>
      <c r="D17" s="506"/>
      <c r="E17" s="506"/>
      <c r="F17" s="506"/>
      <c r="G17" s="1850" t="s">
        <v>518</v>
      </c>
      <c r="H17" s="1852" t="s">
        <v>519</v>
      </c>
      <c r="I17" s="1854" t="s">
        <v>520</v>
      </c>
      <c r="J17" s="1855"/>
    </row>
    <row r="18" spans="1:10" x14ac:dyDescent="0.2">
      <c r="A18" s="504"/>
      <c r="B18" s="505"/>
      <c r="C18" s="505"/>
      <c r="D18" s="506"/>
      <c r="E18" s="506"/>
      <c r="F18" s="506"/>
      <c r="G18" s="1851"/>
      <c r="H18" s="1853"/>
      <c r="I18" s="943" t="s">
        <v>521</v>
      </c>
      <c r="J18" s="709" t="s">
        <v>522</v>
      </c>
    </row>
    <row r="19" spans="1:10" x14ac:dyDescent="0.2">
      <c r="A19" s="504"/>
      <c r="B19" s="941"/>
      <c r="C19" s="941"/>
      <c r="D19" s="941"/>
      <c r="E19" s="941"/>
      <c r="F19" s="941"/>
      <c r="G19" s="943">
        <v>5</v>
      </c>
      <c r="H19" s="520">
        <v>45534</v>
      </c>
      <c r="I19" s="520">
        <v>45506</v>
      </c>
      <c r="J19" s="520">
        <f>H19</f>
        <v>45534</v>
      </c>
    </row>
    <row r="20" spans="1:10" ht="15" customHeight="1" x14ac:dyDescent="0.2">
      <c r="A20" s="523"/>
      <c r="B20" s="1840" t="s">
        <v>523</v>
      </c>
      <c r="C20" s="1840"/>
      <c r="D20" s="1840"/>
      <c r="E20" s="1840"/>
      <c r="F20" s="1840"/>
      <c r="G20" s="1840"/>
      <c r="H20" s="710"/>
      <c r="I20" s="710"/>
      <c r="J20" s="710"/>
    </row>
    <row r="21" spans="1:10" ht="15" customHeight="1" thickBot="1" x14ac:dyDescent="0.25">
      <c r="A21" s="79"/>
      <c r="B21" s="1840" t="s">
        <v>524</v>
      </c>
      <c r="C21" s="1841"/>
      <c r="D21" s="1841"/>
      <c r="E21" s="1841"/>
      <c r="F21" s="1841"/>
      <c r="G21" s="1841"/>
      <c r="H21" s="1842"/>
      <c r="I21" s="1842"/>
      <c r="J21" s="1842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843" t="s">
        <v>444</v>
      </c>
      <c r="G22" s="1844"/>
      <c r="H22" s="1843" t="s">
        <v>445</v>
      </c>
      <c r="I22" s="1844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47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82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536">
        <f t="shared" si="2"/>
        <v>0</v>
      </c>
    </row>
    <row r="36" spans="1:10" ht="12.75" customHeight="1" x14ac:dyDescent="0.2">
      <c r="A36" s="531">
        <v>7</v>
      </c>
      <c r="B36" s="537" t="s">
        <v>10</v>
      </c>
      <c r="C36" s="533"/>
      <c r="D36" s="533" t="s">
        <v>7</v>
      </c>
      <c r="E36" s="82">
        <v>2</v>
      </c>
      <c r="F36" s="536">
        <v>3500</v>
      </c>
      <c r="G36" s="536">
        <f t="shared" si="0"/>
        <v>7000</v>
      </c>
      <c r="H36" s="536">
        <v>7162</v>
      </c>
      <c r="I36" s="536">
        <f t="shared" si="1"/>
        <v>14324</v>
      </c>
      <c r="J36" s="536">
        <f t="shared" si="2"/>
        <v>21324</v>
      </c>
    </row>
    <row r="37" spans="1:10" x14ac:dyDescent="0.2">
      <c r="A37" s="762">
        <v>6</v>
      </c>
      <c r="B37" s="763" t="s">
        <v>586</v>
      </c>
      <c r="C37" s="764"/>
      <c r="D37" s="764" t="s">
        <v>7</v>
      </c>
      <c r="E37" s="764">
        <v>7</v>
      </c>
      <c r="F37" s="765">
        <v>3500</v>
      </c>
      <c r="G37" s="765">
        <f t="shared" si="0"/>
        <v>24500</v>
      </c>
      <c r="H37" s="765">
        <v>10080</v>
      </c>
      <c r="I37" s="765">
        <f t="shared" si="1"/>
        <v>70560</v>
      </c>
      <c r="J37" s="765">
        <f t="shared" si="2"/>
        <v>95060</v>
      </c>
    </row>
    <row r="38" spans="1:10" ht="39" customHeight="1" x14ac:dyDescent="0.2">
      <c r="A38" s="762">
        <v>7</v>
      </c>
      <c r="B38" s="763" t="s">
        <v>587</v>
      </c>
      <c r="C38" s="764"/>
      <c r="D38" s="764" t="s">
        <v>7</v>
      </c>
      <c r="E38" s="764">
        <v>1</v>
      </c>
      <c r="F38" s="765">
        <v>3500</v>
      </c>
      <c r="G38" s="765">
        <f t="shared" si="0"/>
        <v>3500</v>
      </c>
      <c r="H38" s="765">
        <v>19404</v>
      </c>
      <c r="I38" s="765">
        <f t="shared" si="1"/>
        <v>19404</v>
      </c>
      <c r="J38" s="765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49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49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49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49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49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49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49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49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49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49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49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49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49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49">
        <f t="shared" si="2"/>
        <v>0</v>
      </c>
    </row>
    <row r="54" spans="1:10" ht="12.6" customHeight="1" x14ac:dyDescent="0.2">
      <c r="A54" s="531">
        <v>23</v>
      </c>
      <c r="B54" s="535" t="s">
        <v>23</v>
      </c>
      <c r="C54" s="533"/>
      <c r="D54" s="533" t="s">
        <v>21</v>
      </c>
      <c r="E54" s="82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49">
        <f t="shared" si="2"/>
        <v>0</v>
      </c>
    </row>
    <row r="55" spans="1:10" ht="12.6" customHeight="1" x14ac:dyDescent="0.2">
      <c r="A55" s="531">
        <v>24</v>
      </c>
      <c r="B55" s="535" t="s">
        <v>24</v>
      </c>
      <c r="C55" s="533"/>
      <c r="D55" s="533" t="s">
        <v>21</v>
      </c>
      <c r="E55" s="82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49">
        <f t="shared" si="2"/>
        <v>0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49">
        <f t="shared" si="2"/>
        <v>0</v>
      </c>
    </row>
    <row r="57" spans="1:10" ht="12.6" customHeight="1" x14ac:dyDescent="0.2">
      <c r="A57" s="531">
        <v>26</v>
      </c>
      <c r="B57" s="535" t="s">
        <v>26</v>
      </c>
      <c r="C57" s="533"/>
      <c r="D57" s="533" t="s">
        <v>21</v>
      </c>
      <c r="E57" s="82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49">
        <f t="shared" si="2"/>
        <v>0</v>
      </c>
    </row>
    <row r="58" spans="1:10" ht="12.6" customHeight="1" x14ac:dyDescent="0.2">
      <c r="A58" s="531">
        <v>27</v>
      </c>
      <c r="B58" s="535" t="s">
        <v>27</v>
      </c>
      <c r="C58" s="533"/>
      <c r="D58" s="533" t="s">
        <v>21</v>
      </c>
      <c r="E58" s="82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49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82"/>
      <c r="F59" s="536">
        <v>500</v>
      </c>
      <c r="G59" s="536">
        <f t="shared" si="0"/>
        <v>0</v>
      </c>
      <c r="H59" s="536">
        <v>149</v>
      </c>
      <c r="I59" s="536">
        <f t="shared" si="1"/>
        <v>0</v>
      </c>
      <c r="J59" s="749">
        <f t="shared" si="2"/>
        <v>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82"/>
      <c r="F60" s="536">
        <v>500</v>
      </c>
      <c r="G60" s="536">
        <f t="shared" si="0"/>
        <v>0</v>
      </c>
      <c r="H60" s="536">
        <v>88</v>
      </c>
      <c r="I60" s="536">
        <f t="shared" si="1"/>
        <v>0</v>
      </c>
      <c r="J60" s="749">
        <f t="shared" si="2"/>
        <v>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49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49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49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49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49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49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49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49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49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49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49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49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49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49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49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49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49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49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49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49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49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49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49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49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49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49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49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49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50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50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50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50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50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50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50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50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50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49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49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49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49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49">
        <f t="shared" si="9"/>
        <v>0</v>
      </c>
    </row>
    <row r="110" spans="1:10" x14ac:dyDescent="0.2">
      <c r="A110" s="531">
        <v>79</v>
      </c>
      <c r="B110" s="535" t="s">
        <v>57</v>
      </c>
      <c r="C110" s="538"/>
      <c r="D110" s="533" t="s">
        <v>56</v>
      </c>
      <c r="E110" s="82"/>
      <c r="F110" s="536">
        <v>1050</v>
      </c>
      <c r="G110" s="536">
        <f t="shared" si="7"/>
        <v>0</v>
      </c>
      <c r="H110" s="536">
        <v>1190</v>
      </c>
      <c r="I110" s="536">
        <f t="shared" si="8"/>
        <v>0</v>
      </c>
      <c r="J110" s="749">
        <f t="shared" si="9"/>
        <v>0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49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49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49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49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49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50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50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50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50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50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50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49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49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49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49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49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49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50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49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49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50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50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50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50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50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49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49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49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49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49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50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49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49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50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50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50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50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50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50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66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50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49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49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49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49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49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49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49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50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49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49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50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50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50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50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50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50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49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49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49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49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49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49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50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49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49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50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50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50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50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50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50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50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49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49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49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49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49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49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50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49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49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50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50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50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50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49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49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49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49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50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49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49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49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49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49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49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49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49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82">
        <v>5.03</v>
      </c>
      <c r="F216" s="536">
        <v>1200</v>
      </c>
      <c r="G216" s="536">
        <f t="shared" si="28"/>
        <v>6036</v>
      </c>
      <c r="H216" s="536">
        <v>3017</v>
      </c>
      <c r="I216" s="536">
        <f t="shared" si="29"/>
        <v>15175.51</v>
      </c>
      <c r="J216" s="749">
        <f t="shared" si="30"/>
        <v>21211.510000000002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49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82">
        <v>89.72</v>
      </c>
      <c r="F218" s="536">
        <v>600</v>
      </c>
      <c r="G218" s="536">
        <f t="shared" si="28"/>
        <v>53832</v>
      </c>
      <c r="H218" s="536">
        <v>588</v>
      </c>
      <c r="I218" s="536">
        <f t="shared" si="29"/>
        <v>52755.360000000001</v>
      </c>
      <c r="J218" s="749">
        <f t="shared" si="30"/>
        <v>106587.36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49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49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49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49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49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49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49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49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49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49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49">
        <f t="shared" si="31"/>
        <v>0</v>
      </c>
    </row>
    <row r="231" spans="1:10" ht="39.75" customHeight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49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49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49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49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49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49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49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49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49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49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49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49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49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49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52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301143.40000000002</v>
      </c>
      <c r="H249" s="554"/>
      <c r="I249" s="555">
        <f>SUM(I30:I248)</f>
        <v>405510.71200000006</v>
      </c>
      <c r="J249" s="555">
        <f>SUM(J30:J248)</f>
        <v>706654.11199999996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ht="42" customHeight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37.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49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49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49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49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49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49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49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49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49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49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49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49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49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49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49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49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49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49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49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49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49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49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49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49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49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49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49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49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49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49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49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49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49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49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49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55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55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55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55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49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49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49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49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49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</v>
      </c>
      <c r="F308" s="536">
        <v>1875</v>
      </c>
      <c r="G308" s="536">
        <f t="shared" si="43"/>
        <v>52912.5</v>
      </c>
      <c r="H308" s="536">
        <v>869</v>
      </c>
      <c r="I308" s="536">
        <f t="shared" si="44"/>
        <v>24523.18</v>
      </c>
      <c r="J308" s="749">
        <f t="shared" si="45"/>
        <v>77435.679999999993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49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49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67"/>
      <c r="F311" s="536">
        <v>1875</v>
      </c>
      <c r="G311" s="536">
        <f t="shared" si="43"/>
        <v>0</v>
      </c>
      <c r="H311" s="536">
        <v>1617</v>
      </c>
      <c r="I311" s="536">
        <f t="shared" si="44"/>
        <v>0</v>
      </c>
      <c r="J311" s="749">
        <f t="shared" ref="J311:J312" si="46">G311+I311</f>
        <v>0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49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49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49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49"/>
    </row>
    <row r="316" spans="1:10" x14ac:dyDescent="0.2">
      <c r="A316" s="531">
        <v>285</v>
      </c>
      <c r="B316" s="535" t="s">
        <v>144</v>
      </c>
      <c r="C316" s="538"/>
      <c r="D316" s="533" t="s">
        <v>56</v>
      </c>
      <c r="E316" s="767"/>
      <c r="F316" s="536">
        <v>1875</v>
      </c>
      <c r="G316" s="536">
        <f t="shared" si="43"/>
        <v>0</v>
      </c>
      <c r="H316" s="536">
        <v>2132</v>
      </c>
      <c r="I316" s="536">
        <f t="shared" si="44"/>
        <v>0</v>
      </c>
      <c r="J316" s="749">
        <f t="shared" ref="J316:J320" si="47">G316+I316</f>
        <v>0</v>
      </c>
    </row>
    <row r="317" spans="1:10" ht="25.5" x14ac:dyDescent="0.2">
      <c r="A317" s="762"/>
      <c r="B317" s="768" t="s">
        <v>588</v>
      </c>
      <c r="C317" s="769"/>
      <c r="D317" s="764" t="s">
        <v>56</v>
      </c>
      <c r="E317" s="764">
        <v>98.763999999999996</v>
      </c>
      <c r="F317" s="765">
        <v>2075</v>
      </c>
      <c r="G317" s="765">
        <f t="shared" si="43"/>
        <v>204935.3</v>
      </c>
      <c r="H317" s="765">
        <v>1226</v>
      </c>
      <c r="I317" s="765">
        <f t="shared" si="44"/>
        <v>121084.66399999999</v>
      </c>
      <c r="J317" s="771">
        <f t="shared" si="47"/>
        <v>326019.96399999998</v>
      </c>
    </row>
    <row r="318" spans="1:10" x14ac:dyDescent="0.2">
      <c r="A318" s="762"/>
      <c r="B318" s="768" t="s">
        <v>589</v>
      </c>
      <c r="C318" s="769"/>
      <c r="D318" s="764" t="s">
        <v>137</v>
      </c>
      <c r="E318" s="764"/>
      <c r="F318" s="765"/>
      <c r="G318" s="765">
        <f t="shared" si="43"/>
        <v>0</v>
      </c>
      <c r="H318" s="765"/>
      <c r="I318" s="765">
        <f t="shared" si="44"/>
        <v>0</v>
      </c>
      <c r="J318" s="771"/>
    </row>
    <row r="319" spans="1:10" ht="25.5" x14ac:dyDescent="0.2">
      <c r="A319" s="762"/>
      <c r="B319" s="768" t="s">
        <v>590</v>
      </c>
      <c r="C319" s="769"/>
      <c r="D319" s="764" t="s">
        <v>56</v>
      </c>
      <c r="E319" s="770">
        <v>60.78</v>
      </c>
      <c r="F319" s="765">
        <v>2075</v>
      </c>
      <c r="G319" s="765">
        <f t="shared" si="43"/>
        <v>126118.5</v>
      </c>
      <c r="H319" s="765">
        <v>2132</v>
      </c>
      <c r="I319" s="765">
        <f t="shared" si="44"/>
        <v>129582.96</v>
      </c>
      <c r="J319" s="771">
        <f t="shared" ref="J319" si="48">G319+I319</f>
        <v>255701.46000000002</v>
      </c>
    </row>
    <row r="320" spans="1:10" x14ac:dyDescent="0.2">
      <c r="A320" s="531">
        <v>286</v>
      </c>
      <c r="B320" s="535" t="s">
        <v>145</v>
      </c>
      <c r="C320" s="538"/>
      <c r="D320" s="533" t="s">
        <v>56</v>
      </c>
      <c r="E320" s="82"/>
      <c r="F320" s="536">
        <v>1875</v>
      </c>
      <c r="G320" s="536">
        <f t="shared" si="43"/>
        <v>0</v>
      </c>
      <c r="H320" s="536">
        <v>1190</v>
      </c>
      <c r="I320" s="536">
        <f t="shared" si="44"/>
        <v>0</v>
      </c>
      <c r="J320" s="749">
        <f t="shared" si="47"/>
        <v>0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49"/>
    </row>
    <row r="322" spans="1:10" ht="25.5" x14ac:dyDescent="0.2">
      <c r="A322" s="531">
        <v>288</v>
      </c>
      <c r="B322" s="535" t="s">
        <v>147</v>
      </c>
      <c r="C322" s="538"/>
      <c r="D322" s="533" t="s">
        <v>56</v>
      </c>
      <c r="E322" s="767"/>
      <c r="F322" s="536">
        <v>1875</v>
      </c>
      <c r="G322" s="536">
        <f t="shared" si="43"/>
        <v>0</v>
      </c>
      <c r="H322" s="536">
        <v>1764</v>
      </c>
      <c r="I322" s="536">
        <f t="shared" si="44"/>
        <v>0</v>
      </c>
      <c r="J322" s="749">
        <f t="shared" ref="J322:J323" si="49">G322+I322</f>
        <v>0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49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49"/>
    </row>
    <row r="325" spans="1:10" x14ac:dyDescent="0.2">
      <c r="A325" s="531">
        <v>291</v>
      </c>
      <c r="B325" s="535" t="s">
        <v>150</v>
      </c>
      <c r="C325" s="538"/>
      <c r="D325" s="533" t="s">
        <v>56</v>
      </c>
      <c r="E325" s="767"/>
      <c r="F325" s="536">
        <v>1875</v>
      </c>
      <c r="G325" s="536">
        <f t="shared" si="43"/>
        <v>0</v>
      </c>
      <c r="H325" s="536">
        <v>2646</v>
      </c>
      <c r="I325" s="536">
        <f t="shared" si="44"/>
        <v>0</v>
      </c>
      <c r="J325" s="749">
        <f t="shared" ref="J325:J328" si="50">G325+I325</f>
        <v>0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49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49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49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49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49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49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49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49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49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49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49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67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49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49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49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49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49"/>
    </row>
    <row r="343" spans="1:10" x14ac:dyDescent="0.2">
      <c r="A343" s="531">
        <v>309</v>
      </c>
      <c r="B343" s="535" t="s">
        <v>144</v>
      </c>
      <c r="C343" s="538"/>
      <c r="D343" s="533" t="s">
        <v>56</v>
      </c>
      <c r="E343" s="767"/>
      <c r="F343" s="536">
        <v>1875</v>
      </c>
      <c r="G343" s="536">
        <f t="shared" si="51"/>
        <v>0</v>
      </c>
      <c r="H343" s="536">
        <v>2132</v>
      </c>
      <c r="I343" s="536">
        <f t="shared" si="52"/>
        <v>0</v>
      </c>
      <c r="J343" s="749">
        <f t="shared" ref="J343:J347" si="55">G343+I343</f>
        <v>0</v>
      </c>
    </row>
    <row r="344" spans="1:10" ht="25.5" x14ac:dyDescent="0.2">
      <c r="A344" s="762"/>
      <c r="B344" s="768" t="s">
        <v>588</v>
      </c>
      <c r="C344" s="769"/>
      <c r="D344" s="764" t="s">
        <v>56</v>
      </c>
      <c r="E344" s="764">
        <v>86.6</v>
      </c>
      <c r="F344" s="765">
        <v>2075</v>
      </c>
      <c r="G344" s="765">
        <f t="shared" si="51"/>
        <v>179695</v>
      </c>
      <c r="H344" s="765">
        <v>1226</v>
      </c>
      <c r="I344" s="765">
        <f t="shared" si="52"/>
        <v>106171.59999999999</v>
      </c>
      <c r="J344" s="771">
        <f t="shared" si="55"/>
        <v>285866.59999999998</v>
      </c>
    </row>
    <row r="345" spans="1:10" ht="12" customHeight="1" x14ac:dyDescent="0.2">
      <c r="A345" s="762"/>
      <c r="B345" s="768" t="s">
        <v>589</v>
      </c>
      <c r="C345" s="769"/>
      <c r="D345" s="764" t="s">
        <v>137</v>
      </c>
      <c r="E345" s="764"/>
      <c r="F345" s="765"/>
      <c r="G345" s="765">
        <f t="shared" si="51"/>
        <v>0</v>
      </c>
      <c r="H345" s="765"/>
      <c r="I345" s="765">
        <f t="shared" si="52"/>
        <v>0</v>
      </c>
      <c r="J345" s="771"/>
    </row>
    <row r="346" spans="1:10" ht="25.5" x14ac:dyDescent="0.2">
      <c r="A346" s="762"/>
      <c r="B346" s="768" t="s">
        <v>590</v>
      </c>
      <c r="C346" s="769"/>
      <c r="D346" s="764" t="s">
        <v>56</v>
      </c>
      <c r="E346" s="770">
        <v>50.86</v>
      </c>
      <c r="F346" s="765">
        <v>2075</v>
      </c>
      <c r="G346" s="765">
        <f t="shared" si="51"/>
        <v>105534.5</v>
      </c>
      <c r="H346" s="765">
        <v>2132</v>
      </c>
      <c r="I346" s="765">
        <f t="shared" si="52"/>
        <v>108433.52</v>
      </c>
      <c r="J346" s="771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49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49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67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49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49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49"/>
    </row>
    <row r="352" spans="1:10" x14ac:dyDescent="0.2">
      <c r="A352" s="531">
        <v>315</v>
      </c>
      <c r="B352" s="535" t="s">
        <v>150</v>
      </c>
      <c r="C352" s="538"/>
      <c r="D352" s="533" t="s">
        <v>56</v>
      </c>
      <c r="E352" s="767"/>
      <c r="F352" s="536">
        <v>1875</v>
      </c>
      <c r="G352" s="536">
        <f t="shared" si="51"/>
        <v>0</v>
      </c>
      <c r="H352" s="536">
        <v>2646</v>
      </c>
      <c r="I352" s="536">
        <f t="shared" si="52"/>
        <v>0</v>
      </c>
      <c r="J352" s="749">
        <f t="shared" ref="J352:J355" si="58">G352+I352</f>
        <v>0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49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49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49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49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49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49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49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49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49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49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67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49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49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49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49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49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49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49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67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49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49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49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67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49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49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49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67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49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49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49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49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399" si="66">E382*F382</f>
        <v>0</v>
      </c>
      <c r="H382" s="536">
        <v>22342.319999999996</v>
      </c>
      <c r="I382" s="536">
        <f t="shared" ref="I382:I399" si="67">E382*H382</f>
        <v>0</v>
      </c>
      <c r="J382" s="749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49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49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49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49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49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49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49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67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49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49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49"/>
    </row>
    <row r="393" spans="1:10" x14ac:dyDescent="0.2">
      <c r="A393" s="531">
        <v>356</v>
      </c>
      <c r="B393" s="535" t="s">
        <v>144</v>
      </c>
      <c r="C393" s="538"/>
      <c r="D393" s="533" t="s">
        <v>56</v>
      </c>
      <c r="E393" s="767">
        <v>28.477</v>
      </c>
      <c r="F393" s="536">
        <v>1875</v>
      </c>
      <c r="G393" s="536">
        <f t="shared" si="66"/>
        <v>53394.375</v>
      </c>
      <c r="H393" s="536">
        <v>2132</v>
      </c>
      <c r="I393" s="536">
        <f t="shared" si="67"/>
        <v>60712.964</v>
      </c>
      <c r="J393" s="749">
        <f t="shared" ref="J393:J394" si="70">G393+I393</f>
        <v>114107.33900000001</v>
      </c>
    </row>
    <row r="394" spans="1:10" ht="12" customHeight="1" x14ac:dyDescent="0.2">
      <c r="A394" s="531">
        <v>357</v>
      </c>
      <c r="B394" s="535" t="s">
        <v>148</v>
      </c>
      <c r="C394" s="538"/>
      <c r="D394" s="533" t="s">
        <v>56</v>
      </c>
      <c r="E394" s="82"/>
      <c r="F394" s="536">
        <v>1875</v>
      </c>
      <c r="G394" s="536">
        <f t="shared" si="66"/>
        <v>0</v>
      </c>
      <c r="H394" s="536">
        <v>1428</v>
      </c>
      <c r="I394" s="536">
        <f t="shared" si="67"/>
        <v>0</v>
      </c>
      <c r="J394" s="749">
        <f t="shared" si="70"/>
        <v>0</v>
      </c>
    </row>
    <row r="395" spans="1:10" x14ac:dyDescent="0.2">
      <c r="A395" s="531">
        <v>358</v>
      </c>
      <c r="B395" s="535" t="s">
        <v>164</v>
      </c>
      <c r="C395" s="538"/>
      <c r="D395" s="533" t="s">
        <v>137</v>
      </c>
      <c r="E395" s="82"/>
      <c r="F395" s="536"/>
      <c r="G395" s="536">
        <f t="shared" si="66"/>
        <v>0</v>
      </c>
      <c r="H395" s="536"/>
      <c r="I395" s="536">
        <f t="shared" si="67"/>
        <v>0</v>
      </c>
      <c r="J395" s="749"/>
    </row>
    <row r="396" spans="1:10" x14ac:dyDescent="0.2">
      <c r="A396" s="531">
        <v>359</v>
      </c>
      <c r="B396" s="535" t="s">
        <v>150</v>
      </c>
      <c r="C396" s="538"/>
      <c r="D396" s="533" t="s">
        <v>56</v>
      </c>
      <c r="E396" s="767">
        <v>9.17</v>
      </c>
      <c r="F396" s="536">
        <v>1875</v>
      </c>
      <c r="G396" s="536">
        <f t="shared" si="66"/>
        <v>17193.75</v>
      </c>
      <c r="H396" s="536">
        <v>2646</v>
      </c>
      <c r="I396" s="536">
        <f t="shared" si="67"/>
        <v>24263.82</v>
      </c>
      <c r="J396" s="749">
        <f t="shared" ref="J396:J399" si="71">G396+I396</f>
        <v>41457.57</v>
      </c>
    </row>
    <row r="397" spans="1:10" ht="25.5" x14ac:dyDescent="0.2">
      <c r="A397" s="531">
        <v>360</v>
      </c>
      <c r="B397" s="535" t="s">
        <v>151</v>
      </c>
      <c r="C397" s="533" t="s">
        <v>152</v>
      </c>
      <c r="D397" s="533" t="s">
        <v>56</v>
      </c>
      <c r="E397" s="533"/>
      <c r="F397" s="536">
        <v>600</v>
      </c>
      <c r="G397" s="536">
        <f t="shared" si="66"/>
        <v>0</v>
      </c>
      <c r="H397" s="536">
        <v>381</v>
      </c>
      <c r="I397" s="536">
        <f t="shared" si="67"/>
        <v>0</v>
      </c>
      <c r="J397" s="749">
        <f t="shared" si="71"/>
        <v>0</v>
      </c>
    </row>
    <row r="398" spans="1:10" x14ac:dyDescent="0.2">
      <c r="A398" s="531">
        <v>361</v>
      </c>
      <c r="B398" s="535" t="s">
        <v>153</v>
      </c>
      <c r="C398" s="538"/>
      <c r="D398" s="533" t="s">
        <v>56</v>
      </c>
      <c r="E398" s="82"/>
      <c r="F398" s="536">
        <v>1000</v>
      </c>
      <c r="G398" s="536">
        <f t="shared" si="66"/>
        <v>0</v>
      </c>
      <c r="H398" s="536">
        <v>123</v>
      </c>
      <c r="I398" s="536">
        <f t="shared" si="67"/>
        <v>0</v>
      </c>
      <c r="J398" s="749">
        <f t="shared" si="71"/>
        <v>0</v>
      </c>
    </row>
    <row r="399" spans="1:10" x14ac:dyDescent="0.2">
      <c r="A399" s="531">
        <v>362</v>
      </c>
      <c r="B399" s="535" t="s">
        <v>60</v>
      </c>
      <c r="C399" s="538"/>
      <c r="D399" s="533" t="s">
        <v>5</v>
      </c>
      <c r="E399" s="533"/>
      <c r="F399" s="536">
        <v>0</v>
      </c>
      <c r="G399" s="536">
        <f t="shared" si="66"/>
        <v>0</v>
      </c>
      <c r="H399" s="536">
        <v>96507</v>
      </c>
      <c r="I399" s="536">
        <f t="shared" si="67"/>
        <v>0</v>
      </c>
      <c r="J399" s="749">
        <f t="shared" si="71"/>
        <v>0</v>
      </c>
    </row>
    <row r="400" spans="1:10" x14ac:dyDescent="0.2">
      <c r="A400" s="531">
        <v>363</v>
      </c>
      <c r="B400" s="567" t="s">
        <v>118</v>
      </c>
      <c r="C400" s="538"/>
      <c r="D400" s="533"/>
      <c r="E400" s="533"/>
      <c r="F400" s="533"/>
      <c r="G400" s="536"/>
      <c r="H400" s="147"/>
      <c r="I400" s="536"/>
      <c r="J400" s="147"/>
    </row>
    <row r="401" spans="1:10" ht="25.5" x14ac:dyDescent="0.2">
      <c r="A401" s="531">
        <v>364</v>
      </c>
      <c r="B401" s="535" t="s">
        <v>289</v>
      </c>
      <c r="C401" s="533" t="s">
        <v>367</v>
      </c>
      <c r="D401" s="533" t="s">
        <v>14</v>
      </c>
      <c r="E401" s="533"/>
      <c r="F401" s="536">
        <v>8293.6</v>
      </c>
      <c r="G401" s="536">
        <f t="shared" ref="G401:G417" si="72">E401*F401</f>
        <v>0</v>
      </c>
      <c r="H401" s="536">
        <v>22342.319999999996</v>
      </c>
      <c r="I401" s="536">
        <f t="shared" ref="I401:I417" si="73">E401*H401</f>
        <v>0</v>
      </c>
      <c r="J401" s="749">
        <f t="shared" ref="J401:J404" si="74">G401+I401</f>
        <v>0</v>
      </c>
    </row>
    <row r="402" spans="1:10" x14ac:dyDescent="0.2">
      <c r="A402" s="531">
        <v>365</v>
      </c>
      <c r="B402" s="535" t="s">
        <v>132</v>
      </c>
      <c r="C402" s="538" t="s">
        <v>133</v>
      </c>
      <c r="D402" s="533" t="s">
        <v>14</v>
      </c>
      <c r="E402" s="533"/>
      <c r="F402" s="536">
        <v>4003.24</v>
      </c>
      <c r="G402" s="536">
        <f t="shared" si="72"/>
        <v>0</v>
      </c>
      <c r="H402" s="536">
        <v>9764</v>
      </c>
      <c r="I402" s="536">
        <f t="shared" si="73"/>
        <v>0</v>
      </c>
      <c r="J402" s="749">
        <f t="shared" si="74"/>
        <v>0</v>
      </c>
    </row>
    <row r="403" spans="1:10" x14ac:dyDescent="0.2">
      <c r="A403" s="531">
        <v>366</v>
      </c>
      <c r="B403" s="535" t="s">
        <v>134</v>
      </c>
      <c r="C403" s="538"/>
      <c r="D403" s="533" t="s">
        <v>14</v>
      </c>
      <c r="E403" s="533"/>
      <c r="F403" s="536">
        <v>800</v>
      </c>
      <c r="G403" s="536">
        <f t="shared" si="72"/>
        <v>0</v>
      </c>
      <c r="H403" s="536">
        <v>2142</v>
      </c>
      <c r="I403" s="536">
        <f t="shared" si="73"/>
        <v>0</v>
      </c>
      <c r="J403" s="749">
        <f t="shared" si="74"/>
        <v>0</v>
      </c>
    </row>
    <row r="404" spans="1:10" x14ac:dyDescent="0.2">
      <c r="A404" s="531">
        <v>367</v>
      </c>
      <c r="B404" s="535" t="s">
        <v>135</v>
      </c>
      <c r="C404" s="538"/>
      <c r="D404" s="533" t="s">
        <v>56</v>
      </c>
      <c r="E404" s="82"/>
      <c r="F404" s="536">
        <v>1875</v>
      </c>
      <c r="G404" s="536">
        <f t="shared" si="72"/>
        <v>0</v>
      </c>
      <c r="H404" s="536">
        <v>869</v>
      </c>
      <c r="I404" s="536">
        <f t="shared" si="73"/>
        <v>0</v>
      </c>
      <c r="J404" s="749">
        <f t="shared" si="74"/>
        <v>0</v>
      </c>
    </row>
    <row r="405" spans="1:10" x14ac:dyDescent="0.2">
      <c r="A405" s="531">
        <v>368</v>
      </c>
      <c r="B405" s="535" t="s">
        <v>136</v>
      </c>
      <c r="C405" s="538"/>
      <c r="D405" s="533" t="s">
        <v>137</v>
      </c>
      <c r="E405" s="82"/>
      <c r="F405" s="536"/>
      <c r="G405" s="536">
        <f t="shared" si="72"/>
        <v>0</v>
      </c>
      <c r="H405" s="536"/>
      <c r="I405" s="536">
        <f t="shared" si="73"/>
        <v>0</v>
      </c>
      <c r="J405" s="749"/>
    </row>
    <row r="406" spans="1:10" x14ac:dyDescent="0.2">
      <c r="A406" s="531">
        <v>369</v>
      </c>
      <c r="B406" s="535" t="s">
        <v>161</v>
      </c>
      <c r="C406" s="538"/>
      <c r="D406" s="533" t="s">
        <v>137</v>
      </c>
      <c r="E406" s="82"/>
      <c r="F406" s="536"/>
      <c r="G406" s="536">
        <f t="shared" si="72"/>
        <v>0</v>
      </c>
      <c r="H406" s="536"/>
      <c r="I406" s="536">
        <f t="shared" si="73"/>
        <v>0</v>
      </c>
      <c r="J406" s="749"/>
    </row>
    <row r="407" spans="1:10" x14ac:dyDescent="0.2">
      <c r="A407" s="531">
        <v>370</v>
      </c>
      <c r="B407" s="535" t="s">
        <v>138</v>
      </c>
      <c r="C407" s="538"/>
      <c r="D407" s="533" t="s">
        <v>137</v>
      </c>
      <c r="E407" s="82"/>
      <c r="F407" s="536"/>
      <c r="G407" s="536">
        <f t="shared" si="72"/>
        <v>0</v>
      </c>
      <c r="H407" s="536"/>
      <c r="I407" s="536">
        <f t="shared" si="73"/>
        <v>0</v>
      </c>
      <c r="J407" s="749"/>
    </row>
    <row r="408" spans="1:10" x14ac:dyDescent="0.2">
      <c r="A408" s="531">
        <v>371</v>
      </c>
      <c r="B408" s="535" t="s">
        <v>139</v>
      </c>
      <c r="C408" s="538"/>
      <c r="D408" s="533" t="s">
        <v>56</v>
      </c>
      <c r="E408" s="767"/>
      <c r="F408" s="536">
        <v>1875</v>
      </c>
      <c r="G408" s="536">
        <f t="shared" si="72"/>
        <v>0</v>
      </c>
      <c r="H408" s="536">
        <v>1617</v>
      </c>
      <c r="I408" s="536">
        <f t="shared" si="73"/>
        <v>0</v>
      </c>
      <c r="J408" s="749">
        <f t="shared" ref="J408:J409" si="75">G408+I408</f>
        <v>0</v>
      </c>
    </row>
    <row r="409" spans="1:10" x14ac:dyDescent="0.2">
      <c r="A409" s="531">
        <v>372</v>
      </c>
      <c r="B409" s="535" t="s">
        <v>140</v>
      </c>
      <c r="C409" s="538"/>
      <c r="D409" s="533" t="s">
        <v>56</v>
      </c>
      <c r="E409" s="82">
        <v>14.518000000000001</v>
      </c>
      <c r="F409" s="536">
        <v>1875</v>
      </c>
      <c r="G409" s="536">
        <f t="shared" si="72"/>
        <v>27221.25</v>
      </c>
      <c r="H409" s="536">
        <v>1226</v>
      </c>
      <c r="I409" s="536">
        <f t="shared" si="73"/>
        <v>17799.067999999999</v>
      </c>
      <c r="J409" s="749">
        <f t="shared" si="75"/>
        <v>45020.317999999999</v>
      </c>
    </row>
    <row r="410" spans="1:10" x14ac:dyDescent="0.2">
      <c r="A410" s="531">
        <v>373</v>
      </c>
      <c r="B410" s="535" t="s">
        <v>163</v>
      </c>
      <c r="C410" s="538"/>
      <c r="D410" s="533" t="s">
        <v>137</v>
      </c>
      <c r="E410" s="82"/>
      <c r="F410" s="536"/>
      <c r="G410" s="536">
        <f t="shared" si="72"/>
        <v>0</v>
      </c>
      <c r="H410" s="536"/>
      <c r="I410" s="536">
        <f t="shared" si="73"/>
        <v>0</v>
      </c>
      <c r="J410" s="749"/>
    </row>
    <row r="411" spans="1:10" x14ac:dyDescent="0.2">
      <c r="A411" s="531">
        <v>374</v>
      </c>
      <c r="B411" s="535" t="s">
        <v>144</v>
      </c>
      <c r="C411" s="538"/>
      <c r="D411" s="533" t="s">
        <v>56</v>
      </c>
      <c r="E411" s="767">
        <v>17.757000000000001</v>
      </c>
      <c r="F411" s="536">
        <v>1875</v>
      </c>
      <c r="G411" s="536">
        <f t="shared" si="72"/>
        <v>33294.375</v>
      </c>
      <c r="H411" s="536">
        <v>2132</v>
      </c>
      <c r="I411" s="536">
        <f t="shared" si="73"/>
        <v>37857.924000000006</v>
      </c>
      <c r="J411" s="749">
        <f t="shared" ref="J411:J412" si="76">G411+I411</f>
        <v>71152.298999999999</v>
      </c>
    </row>
    <row r="412" spans="1:10" ht="12" customHeight="1" x14ac:dyDescent="0.2">
      <c r="A412" s="531">
        <v>375</v>
      </c>
      <c r="B412" s="535" t="s">
        <v>148</v>
      </c>
      <c r="C412" s="538"/>
      <c r="D412" s="533" t="s">
        <v>56</v>
      </c>
      <c r="E412" s="82"/>
      <c r="F412" s="536">
        <v>1875</v>
      </c>
      <c r="G412" s="536">
        <f t="shared" si="72"/>
        <v>0</v>
      </c>
      <c r="H412" s="536">
        <v>1428</v>
      </c>
      <c r="I412" s="536">
        <f t="shared" si="73"/>
        <v>0</v>
      </c>
      <c r="J412" s="749">
        <f t="shared" si="76"/>
        <v>0</v>
      </c>
    </row>
    <row r="413" spans="1:10" x14ac:dyDescent="0.2">
      <c r="A413" s="531">
        <v>376</v>
      </c>
      <c r="B413" s="535" t="s">
        <v>164</v>
      </c>
      <c r="C413" s="538"/>
      <c r="D413" s="533" t="s">
        <v>137</v>
      </c>
      <c r="E413" s="82"/>
      <c r="F413" s="536"/>
      <c r="G413" s="536">
        <f t="shared" si="72"/>
        <v>0</v>
      </c>
      <c r="H413" s="536"/>
      <c r="I413" s="536">
        <f t="shared" si="73"/>
        <v>0</v>
      </c>
      <c r="J413" s="749"/>
    </row>
    <row r="414" spans="1:10" ht="12" customHeight="1" x14ac:dyDescent="0.2">
      <c r="A414" s="531">
        <v>377</v>
      </c>
      <c r="B414" s="535" t="s">
        <v>150</v>
      </c>
      <c r="C414" s="538"/>
      <c r="D414" s="533" t="s">
        <v>56</v>
      </c>
      <c r="E414" s="767">
        <v>8.14</v>
      </c>
      <c r="F414" s="536">
        <v>1875</v>
      </c>
      <c r="G414" s="536">
        <f t="shared" si="72"/>
        <v>15262.500000000002</v>
      </c>
      <c r="H414" s="536">
        <v>2646</v>
      </c>
      <c r="I414" s="536">
        <f t="shared" si="73"/>
        <v>21538.440000000002</v>
      </c>
      <c r="J414" s="749">
        <f t="shared" ref="J414:J417" si="77">G414+I414</f>
        <v>36800.94</v>
      </c>
    </row>
    <row r="415" spans="1:10" ht="16.899999999999999" customHeight="1" x14ac:dyDescent="0.2">
      <c r="A415" s="531">
        <v>378</v>
      </c>
      <c r="B415" s="535" t="s">
        <v>151</v>
      </c>
      <c r="C415" s="533" t="s">
        <v>152</v>
      </c>
      <c r="D415" s="533" t="s">
        <v>56</v>
      </c>
      <c r="E415" s="533"/>
      <c r="F415" s="536">
        <v>600</v>
      </c>
      <c r="G415" s="536">
        <f t="shared" si="72"/>
        <v>0</v>
      </c>
      <c r="H415" s="536">
        <v>381</v>
      </c>
      <c r="I415" s="536">
        <f t="shared" si="73"/>
        <v>0</v>
      </c>
      <c r="J415" s="749">
        <f t="shared" si="77"/>
        <v>0</v>
      </c>
    </row>
    <row r="416" spans="1:10" x14ac:dyDescent="0.2">
      <c r="A416" s="531">
        <v>379</v>
      </c>
      <c r="B416" s="535" t="s">
        <v>153</v>
      </c>
      <c r="C416" s="538"/>
      <c r="D416" s="533" t="s">
        <v>56</v>
      </c>
      <c r="E416" s="82"/>
      <c r="F416" s="536">
        <v>1000</v>
      </c>
      <c r="G416" s="536">
        <f t="shared" si="72"/>
        <v>0</v>
      </c>
      <c r="H416" s="536">
        <v>123</v>
      </c>
      <c r="I416" s="536">
        <f t="shared" si="73"/>
        <v>0</v>
      </c>
      <c r="J416" s="749">
        <f t="shared" si="77"/>
        <v>0</v>
      </c>
    </row>
    <row r="417" spans="1:10" x14ac:dyDescent="0.2">
      <c r="A417" s="531">
        <v>380</v>
      </c>
      <c r="B417" s="535" t="s">
        <v>60</v>
      </c>
      <c r="C417" s="538"/>
      <c r="D417" s="533" t="s">
        <v>5</v>
      </c>
      <c r="E417" s="533"/>
      <c r="F417" s="536">
        <v>0</v>
      </c>
      <c r="G417" s="536">
        <f t="shared" si="72"/>
        <v>0</v>
      </c>
      <c r="H417" s="536">
        <v>84698</v>
      </c>
      <c r="I417" s="536">
        <f t="shared" si="73"/>
        <v>0</v>
      </c>
      <c r="J417" s="749">
        <f t="shared" si="77"/>
        <v>0</v>
      </c>
    </row>
    <row r="418" spans="1:10" x14ac:dyDescent="0.2">
      <c r="A418" s="531">
        <v>381</v>
      </c>
      <c r="B418" s="567" t="s">
        <v>120</v>
      </c>
      <c r="C418" s="538"/>
      <c r="D418" s="533"/>
      <c r="E418" s="533"/>
      <c r="F418" s="533"/>
      <c r="G418" s="536"/>
      <c r="H418" s="147"/>
      <c r="I418" s="536"/>
      <c r="J418" s="147"/>
    </row>
    <row r="419" spans="1:10" ht="25.5" x14ac:dyDescent="0.2">
      <c r="A419" s="531">
        <v>382</v>
      </c>
      <c r="B419" s="535" t="s">
        <v>289</v>
      </c>
      <c r="C419" s="533" t="s">
        <v>367</v>
      </c>
      <c r="D419" s="533" t="s">
        <v>14</v>
      </c>
      <c r="E419" s="533"/>
      <c r="F419" s="536">
        <v>8293.6</v>
      </c>
      <c r="G419" s="536">
        <f t="shared" ref="G419:G440" si="78">E419*F419</f>
        <v>0</v>
      </c>
      <c r="H419" s="536">
        <v>22342.319999999996</v>
      </c>
      <c r="I419" s="536">
        <f t="shared" ref="I419:I440" si="79">E419*H419</f>
        <v>0</v>
      </c>
      <c r="J419" s="749">
        <f t="shared" ref="J419:J424" si="80">G419+I419</f>
        <v>0</v>
      </c>
    </row>
    <row r="420" spans="1:10" x14ac:dyDescent="0.2">
      <c r="A420" s="531">
        <v>383</v>
      </c>
      <c r="B420" s="535" t="s">
        <v>165</v>
      </c>
      <c r="C420" s="538" t="s">
        <v>166</v>
      </c>
      <c r="D420" s="533" t="s">
        <v>14</v>
      </c>
      <c r="E420" s="533"/>
      <c r="F420" s="536">
        <v>800</v>
      </c>
      <c r="G420" s="536">
        <f t="shared" si="78"/>
        <v>0</v>
      </c>
      <c r="H420" s="536">
        <v>813</v>
      </c>
      <c r="I420" s="536">
        <f t="shared" si="79"/>
        <v>0</v>
      </c>
      <c r="J420" s="749">
        <f t="shared" si="80"/>
        <v>0</v>
      </c>
    </row>
    <row r="421" spans="1:10" x14ac:dyDescent="0.2">
      <c r="A421" s="531">
        <v>384</v>
      </c>
      <c r="B421" s="535" t="s">
        <v>132</v>
      </c>
      <c r="C421" s="538" t="s">
        <v>133</v>
      </c>
      <c r="D421" s="533" t="s">
        <v>14</v>
      </c>
      <c r="E421" s="533"/>
      <c r="F421" s="536">
        <v>4003.24</v>
      </c>
      <c r="G421" s="536">
        <f t="shared" si="78"/>
        <v>0</v>
      </c>
      <c r="H421" s="536">
        <v>9764</v>
      </c>
      <c r="I421" s="536">
        <f t="shared" si="79"/>
        <v>0</v>
      </c>
      <c r="J421" s="749">
        <f t="shared" si="80"/>
        <v>0</v>
      </c>
    </row>
    <row r="422" spans="1:10" x14ac:dyDescent="0.2">
      <c r="A422" s="531">
        <v>385</v>
      </c>
      <c r="B422" s="535" t="s">
        <v>167</v>
      </c>
      <c r="C422" s="538"/>
      <c r="D422" s="533" t="s">
        <v>14</v>
      </c>
      <c r="E422" s="533"/>
      <c r="F422" s="536">
        <v>600</v>
      </c>
      <c r="G422" s="536">
        <f t="shared" si="78"/>
        <v>0</v>
      </c>
      <c r="H422" s="536">
        <v>532</v>
      </c>
      <c r="I422" s="536">
        <f t="shared" si="79"/>
        <v>0</v>
      </c>
      <c r="J422" s="749">
        <f t="shared" si="80"/>
        <v>0</v>
      </c>
    </row>
    <row r="423" spans="1:10" x14ac:dyDescent="0.2">
      <c r="A423" s="531">
        <v>386</v>
      </c>
      <c r="B423" s="535" t="s">
        <v>134</v>
      </c>
      <c r="C423" s="538"/>
      <c r="D423" s="533" t="s">
        <v>14</v>
      </c>
      <c r="E423" s="533"/>
      <c r="F423" s="536">
        <v>800</v>
      </c>
      <c r="G423" s="536">
        <f t="shared" si="78"/>
        <v>0</v>
      </c>
      <c r="H423" s="536">
        <v>2142</v>
      </c>
      <c r="I423" s="536">
        <f t="shared" si="79"/>
        <v>0</v>
      </c>
      <c r="J423" s="749">
        <f t="shared" si="80"/>
        <v>0</v>
      </c>
    </row>
    <row r="424" spans="1:10" x14ac:dyDescent="0.2">
      <c r="A424" s="531">
        <v>387</v>
      </c>
      <c r="B424" s="535" t="s">
        <v>157</v>
      </c>
      <c r="C424" s="533"/>
      <c r="D424" s="533" t="s">
        <v>56</v>
      </c>
      <c r="E424" s="82"/>
      <c r="F424" s="536">
        <v>1875</v>
      </c>
      <c r="G424" s="536">
        <f t="shared" si="78"/>
        <v>0</v>
      </c>
      <c r="H424" s="536">
        <v>840</v>
      </c>
      <c r="I424" s="536">
        <f t="shared" si="79"/>
        <v>0</v>
      </c>
      <c r="J424" s="749">
        <f t="shared" si="80"/>
        <v>0</v>
      </c>
    </row>
    <row r="425" spans="1:10" x14ac:dyDescent="0.2">
      <c r="A425" s="531">
        <v>388</v>
      </c>
      <c r="B425" s="535" t="s">
        <v>168</v>
      </c>
      <c r="C425" s="538"/>
      <c r="D425" s="533" t="s">
        <v>137</v>
      </c>
      <c r="E425" s="82"/>
      <c r="F425" s="536"/>
      <c r="G425" s="536">
        <f t="shared" si="78"/>
        <v>0</v>
      </c>
      <c r="H425" s="536"/>
      <c r="I425" s="536">
        <f t="shared" si="79"/>
        <v>0</v>
      </c>
      <c r="J425" s="749"/>
    </row>
    <row r="426" spans="1:10" x14ac:dyDescent="0.2">
      <c r="A426" s="531">
        <v>389</v>
      </c>
      <c r="B426" s="535" t="s">
        <v>159</v>
      </c>
      <c r="C426" s="533"/>
      <c r="D426" s="533" t="s">
        <v>56</v>
      </c>
      <c r="E426" s="767"/>
      <c r="F426" s="536">
        <v>1875</v>
      </c>
      <c r="G426" s="536">
        <f t="shared" si="78"/>
        <v>0</v>
      </c>
      <c r="H426" s="536">
        <v>3080</v>
      </c>
      <c r="I426" s="536">
        <f t="shared" si="79"/>
        <v>0</v>
      </c>
      <c r="J426" s="749">
        <f t="shared" ref="J426:J427" si="81">G426+I426</f>
        <v>0</v>
      </c>
    </row>
    <row r="427" spans="1:10" x14ac:dyDescent="0.2">
      <c r="A427" s="531">
        <v>390</v>
      </c>
      <c r="B427" s="535" t="s">
        <v>135</v>
      </c>
      <c r="C427" s="538"/>
      <c r="D427" s="533" t="s">
        <v>56</v>
      </c>
      <c r="E427" s="82">
        <v>8.9169999999999998</v>
      </c>
      <c r="F427" s="536">
        <v>1875</v>
      </c>
      <c r="G427" s="536">
        <f t="shared" si="78"/>
        <v>16719.375</v>
      </c>
      <c r="H427" s="536">
        <v>869</v>
      </c>
      <c r="I427" s="536">
        <f t="shared" si="79"/>
        <v>7748.8729999999996</v>
      </c>
      <c r="J427" s="749">
        <f t="shared" si="81"/>
        <v>24468.248</v>
      </c>
    </row>
    <row r="428" spans="1:10" x14ac:dyDescent="0.2">
      <c r="A428" s="531">
        <v>391</v>
      </c>
      <c r="B428" s="535" t="s">
        <v>136</v>
      </c>
      <c r="C428" s="538"/>
      <c r="D428" s="533" t="s">
        <v>137</v>
      </c>
      <c r="E428" s="82"/>
      <c r="F428" s="536"/>
      <c r="G428" s="536">
        <f t="shared" si="78"/>
        <v>0</v>
      </c>
      <c r="H428" s="536"/>
      <c r="I428" s="536">
        <f t="shared" si="79"/>
        <v>0</v>
      </c>
      <c r="J428" s="749"/>
    </row>
    <row r="429" spans="1:10" x14ac:dyDescent="0.2">
      <c r="A429" s="531">
        <v>392</v>
      </c>
      <c r="B429" s="535" t="s">
        <v>161</v>
      </c>
      <c r="C429" s="538"/>
      <c r="D429" s="533" t="s">
        <v>137</v>
      </c>
      <c r="E429" s="82"/>
      <c r="F429" s="536"/>
      <c r="G429" s="536">
        <f t="shared" si="78"/>
        <v>0</v>
      </c>
      <c r="H429" s="536"/>
      <c r="I429" s="536">
        <f t="shared" si="79"/>
        <v>0</v>
      </c>
      <c r="J429" s="749"/>
    </row>
    <row r="430" spans="1:10" x14ac:dyDescent="0.2">
      <c r="A430" s="531">
        <v>393</v>
      </c>
      <c r="B430" s="535" t="s">
        <v>138</v>
      </c>
      <c r="C430" s="538"/>
      <c r="D430" s="533" t="s">
        <v>137</v>
      </c>
      <c r="E430" s="82"/>
      <c r="F430" s="536"/>
      <c r="G430" s="536">
        <f t="shared" si="78"/>
        <v>0</v>
      </c>
      <c r="H430" s="536"/>
      <c r="I430" s="536">
        <f t="shared" si="79"/>
        <v>0</v>
      </c>
      <c r="J430" s="749"/>
    </row>
    <row r="431" spans="1:10" x14ac:dyDescent="0.2">
      <c r="A431" s="531">
        <v>394</v>
      </c>
      <c r="B431" s="535" t="s">
        <v>139</v>
      </c>
      <c r="C431" s="538"/>
      <c r="D431" s="533" t="s">
        <v>56</v>
      </c>
      <c r="E431" s="767">
        <v>1.66</v>
      </c>
      <c r="F431" s="536">
        <v>1875</v>
      </c>
      <c r="G431" s="536">
        <f t="shared" si="78"/>
        <v>3112.5</v>
      </c>
      <c r="H431" s="536">
        <v>1617</v>
      </c>
      <c r="I431" s="536">
        <f t="shared" si="79"/>
        <v>2684.22</v>
      </c>
      <c r="J431" s="749">
        <f t="shared" ref="J431:J432" si="82">G431+I431</f>
        <v>5796.7199999999993</v>
      </c>
    </row>
    <row r="432" spans="1:10" x14ac:dyDescent="0.2">
      <c r="A432" s="531">
        <v>395</v>
      </c>
      <c r="B432" s="535" t="s">
        <v>140</v>
      </c>
      <c r="C432" s="538"/>
      <c r="D432" s="533" t="s">
        <v>56</v>
      </c>
      <c r="E432" s="82">
        <v>16.600000000000001</v>
      </c>
      <c r="F432" s="536">
        <v>1875</v>
      </c>
      <c r="G432" s="536">
        <f t="shared" si="78"/>
        <v>31125.000000000004</v>
      </c>
      <c r="H432" s="536">
        <v>1226</v>
      </c>
      <c r="I432" s="536">
        <f t="shared" si="79"/>
        <v>20351.600000000002</v>
      </c>
      <c r="J432" s="749">
        <f t="shared" si="82"/>
        <v>51476.600000000006</v>
      </c>
    </row>
    <row r="433" spans="1:10" x14ac:dyDescent="0.2">
      <c r="A433" s="531">
        <v>396</v>
      </c>
      <c r="B433" s="535" t="s">
        <v>163</v>
      </c>
      <c r="C433" s="538"/>
      <c r="D433" s="533" t="s">
        <v>137</v>
      </c>
      <c r="E433" s="82"/>
      <c r="F433" s="536"/>
      <c r="G433" s="536">
        <f t="shared" si="78"/>
        <v>0</v>
      </c>
      <c r="H433" s="536"/>
      <c r="I433" s="536">
        <f t="shared" si="79"/>
        <v>0</v>
      </c>
      <c r="J433" s="749"/>
    </row>
    <row r="434" spans="1:10" x14ac:dyDescent="0.2">
      <c r="A434" s="531">
        <v>397</v>
      </c>
      <c r="B434" s="535" t="s">
        <v>144</v>
      </c>
      <c r="C434" s="538"/>
      <c r="D434" s="533" t="s">
        <v>56</v>
      </c>
      <c r="E434" s="767">
        <v>13.13</v>
      </c>
      <c r="F434" s="536">
        <v>1875</v>
      </c>
      <c r="G434" s="536">
        <f t="shared" si="78"/>
        <v>24618.75</v>
      </c>
      <c r="H434" s="536">
        <v>2132</v>
      </c>
      <c r="I434" s="536">
        <f t="shared" si="79"/>
        <v>27993.16</v>
      </c>
      <c r="J434" s="749">
        <f t="shared" ref="J434:J435" si="83">G434+I434</f>
        <v>52611.91</v>
      </c>
    </row>
    <row r="435" spans="1:10" x14ac:dyDescent="0.2">
      <c r="A435" s="531">
        <v>398</v>
      </c>
      <c r="B435" s="535" t="s">
        <v>148</v>
      </c>
      <c r="C435" s="538"/>
      <c r="D435" s="533" t="s">
        <v>56</v>
      </c>
      <c r="E435" s="82">
        <v>2.52</v>
      </c>
      <c r="F435" s="536">
        <v>1875</v>
      </c>
      <c r="G435" s="536">
        <f t="shared" si="78"/>
        <v>4725</v>
      </c>
      <c r="H435" s="536">
        <v>1428</v>
      </c>
      <c r="I435" s="536">
        <f t="shared" si="79"/>
        <v>3598.56</v>
      </c>
      <c r="J435" s="749">
        <f t="shared" si="83"/>
        <v>8323.56</v>
      </c>
    </row>
    <row r="436" spans="1:10" x14ac:dyDescent="0.2">
      <c r="A436" s="531">
        <v>399</v>
      </c>
      <c r="B436" s="535" t="s">
        <v>164</v>
      </c>
      <c r="C436" s="538"/>
      <c r="D436" s="533" t="s">
        <v>137</v>
      </c>
      <c r="E436" s="82"/>
      <c r="F436" s="536"/>
      <c r="G436" s="536">
        <f t="shared" si="78"/>
        <v>0</v>
      </c>
      <c r="H436" s="536"/>
      <c r="I436" s="536">
        <f t="shared" si="79"/>
        <v>0</v>
      </c>
      <c r="J436" s="749"/>
    </row>
    <row r="437" spans="1:10" x14ac:dyDescent="0.2">
      <c r="A437" s="531">
        <v>400</v>
      </c>
      <c r="B437" s="535" t="s">
        <v>150</v>
      </c>
      <c r="C437" s="538"/>
      <c r="D437" s="533" t="s">
        <v>56</v>
      </c>
      <c r="E437" s="767">
        <v>9.1769999999999996</v>
      </c>
      <c r="F437" s="536">
        <v>1875</v>
      </c>
      <c r="G437" s="536">
        <f t="shared" si="78"/>
        <v>17206.875</v>
      </c>
      <c r="H437" s="536">
        <v>2646</v>
      </c>
      <c r="I437" s="536">
        <f t="shared" si="79"/>
        <v>24282.342000000001</v>
      </c>
      <c r="J437" s="749">
        <f t="shared" ref="J437:J440" si="84">G437+I437</f>
        <v>41489.217000000004</v>
      </c>
    </row>
    <row r="438" spans="1:10" ht="25.5" x14ac:dyDescent="0.2">
      <c r="A438" s="531">
        <v>401</v>
      </c>
      <c r="B438" s="535" t="s">
        <v>151</v>
      </c>
      <c r="C438" s="533" t="s">
        <v>152</v>
      </c>
      <c r="D438" s="533" t="s">
        <v>56</v>
      </c>
      <c r="E438" s="533"/>
      <c r="F438" s="536">
        <v>600</v>
      </c>
      <c r="G438" s="536">
        <f t="shared" si="78"/>
        <v>0</v>
      </c>
      <c r="H438" s="536">
        <v>381</v>
      </c>
      <c r="I438" s="536">
        <f t="shared" si="79"/>
        <v>0</v>
      </c>
      <c r="J438" s="749">
        <f t="shared" si="84"/>
        <v>0</v>
      </c>
    </row>
    <row r="439" spans="1:10" x14ac:dyDescent="0.2">
      <c r="A439" s="531">
        <v>402</v>
      </c>
      <c r="B439" s="535" t="s">
        <v>153</v>
      </c>
      <c r="C439" s="538"/>
      <c r="D439" s="533" t="s">
        <v>56</v>
      </c>
      <c r="E439" s="82"/>
      <c r="F439" s="536">
        <v>1000</v>
      </c>
      <c r="G439" s="536">
        <f t="shared" si="78"/>
        <v>0</v>
      </c>
      <c r="H439" s="536">
        <v>123</v>
      </c>
      <c r="I439" s="536">
        <f t="shared" si="79"/>
        <v>0</v>
      </c>
      <c r="J439" s="749">
        <f t="shared" si="84"/>
        <v>0</v>
      </c>
    </row>
    <row r="440" spans="1:10" x14ac:dyDescent="0.2">
      <c r="A440" s="531">
        <v>403</v>
      </c>
      <c r="B440" s="535" t="s">
        <v>60</v>
      </c>
      <c r="C440" s="538"/>
      <c r="D440" s="533" t="s">
        <v>5</v>
      </c>
      <c r="E440" s="533"/>
      <c r="F440" s="536">
        <v>0</v>
      </c>
      <c r="G440" s="536">
        <f t="shared" si="78"/>
        <v>0</v>
      </c>
      <c r="H440" s="536">
        <v>103023</v>
      </c>
      <c r="I440" s="536">
        <f t="shared" si="79"/>
        <v>0</v>
      </c>
      <c r="J440" s="749">
        <f t="shared" si="84"/>
        <v>0</v>
      </c>
    </row>
    <row r="441" spans="1:10" ht="22.5" customHeight="1" x14ac:dyDescent="0.2">
      <c r="A441" s="531">
        <v>404</v>
      </c>
      <c r="B441" s="567" t="s">
        <v>169</v>
      </c>
      <c r="C441" s="538"/>
      <c r="D441" s="533"/>
      <c r="E441" s="533"/>
      <c r="F441" s="533"/>
      <c r="G441" s="536"/>
      <c r="H441" s="147"/>
      <c r="I441" s="536"/>
      <c r="J441" s="147"/>
    </row>
    <row r="442" spans="1:10" ht="15" customHeight="1" x14ac:dyDescent="0.2">
      <c r="A442" s="531">
        <v>405</v>
      </c>
      <c r="B442" s="535" t="s">
        <v>134</v>
      </c>
      <c r="C442" s="538"/>
      <c r="D442" s="533" t="s">
        <v>14</v>
      </c>
      <c r="E442" s="533"/>
      <c r="F442" s="536">
        <v>800</v>
      </c>
      <c r="G442" s="536">
        <f t="shared" ref="G442:G453" si="85">E442*F442</f>
        <v>0</v>
      </c>
      <c r="H442" s="536">
        <v>2142</v>
      </c>
      <c r="I442" s="536">
        <f t="shared" ref="I442:I453" si="86">E442*H442</f>
        <v>0</v>
      </c>
      <c r="J442" s="749">
        <f t="shared" ref="J442:J443" si="87">G442+I442</f>
        <v>0</v>
      </c>
    </row>
    <row r="443" spans="1:10" ht="15" customHeight="1" x14ac:dyDescent="0.2">
      <c r="A443" s="531">
        <v>406</v>
      </c>
      <c r="B443" s="535" t="s">
        <v>135</v>
      </c>
      <c r="C443" s="538"/>
      <c r="D443" s="533" t="s">
        <v>56</v>
      </c>
      <c r="E443" s="82"/>
      <c r="F443" s="536">
        <v>1875</v>
      </c>
      <c r="G443" s="536">
        <f t="shared" si="85"/>
        <v>0</v>
      </c>
      <c r="H443" s="536">
        <v>869</v>
      </c>
      <c r="I443" s="536">
        <f t="shared" si="86"/>
        <v>0</v>
      </c>
      <c r="J443" s="749">
        <f t="shared" si="87"/>
        <v>0</v>
      </c>
    </row>
    <row r="444" spans="1:10" ht="15" customHeight="1" x14ac:dyDescent="0.2">
      <c r="A444" s="531">
        <v>407</v>
      </c>
      <c r="B444" s="535" t="s">
        <v>136</v>
      </c>
      <c r="C444" s="538"/>
      <c r="D444" s="533" t="s">
        <v>137</v>
      </c>
      <c r="E444" s="82"/>
      <c r="F444" s="536"/>
      <c r="G444" s="536">
        <f t="shared" si="85"/>
        <v>0</v>
      </c>
      <c r="H444" s="536"/>
      <c r="I444" s="536">
        <f t="shared" si="86"/>
        <v>0</v>
      </c>
      <c r="J444" s="749"/>
    </row>
    <row r="445" spans="1:10" ht="15" customHeight="1" x14ac:dyDescent="0.2">
      <c r="A445" s="531">
        <v>408</v>
      </c>
      <c r="B445" s="535" t="s">
        <v>161</v>
      </c>
      <c r="C445" s="538"/>
      <c r="D445" s="533" t="s">
        <v>137</v>
      </c>
      <c r="E445" s="82"/>
      <c r="F445" s="536"/>
      <c r="G445" s="536">
        <f t="shared" si="85"/>
        <v>0</v>
      </c>
      <c r="H445" s="536"/>
      <c r="I445" s="536">
        <f t="shared" si="86"/>
        <v>0</v>
      </c>
      <c r="J445" s="749"/>
    </row>
    <row r="446" spans="1:10" ht="15" customHeight="1" x14ac:dyDescent="0.2">
      <c r="A446" s="531">
        <v>409</v>
      </c>
      <c r="B446" s="535" t="s">
        <v>138</v>
      </c>
      <c r="C446" s="538"/>
      <c r="D446" s="533" t="s">
        <v>137</v>
      </c>
      <c r="E446" s="82"/>
      <c r="F446" s="536"/>
      <c r="G446" s="536">
        <f t="shared" si="85"/>
        <v>0</v>
      </c>
      <c r="H446" s="536"/>
      <c r="I446" s="536">
        <f t="shared" si="86"/>
        <v>0</v>
      </c>
      <c r="J446" s="749"/>
    </row>
    <row r="447" spans="1:10" ht="15" customHeight="1" x14ac:dyDescent="0.2">
      <c r="A447" s="531">
        <v>410</v>
      </c>
      <c r="B447" s="535" t="s">
        <v>162</v>
      </c>
      <c r="C447" s="538"/>
      <c r="D447" s="533" t="s">
        <v>137</v>
      </c>
      <c r="E447" s="82"/>
      <c r="F447" s="536"/>
      <c r="G447" s="536">
        <f t="shared" si="85"/>
        <v>0</v>
      </c>
      <c r="H447" s="536"/>
      <c r="I447" s="536">
        <f t="shared" si="86"/>
        <v>0</v>
      </c>
      <c r="J447" s="749"/>
    </row>
    <row r="448" spans="1:10" ht="25.5" customHeight="1" x14ac:dyDescent="0.2">
      <c r="A448" s="531">
        <v>411</v>
      </c>
      <c r="B448" s="535" t="s">
        <v>139</v>
      </c>
      <c r="C448" s="538"/>
      <c r="D448" s="533" t="s">
        <v>56</v>
      </c>
      <c r="E448" s="767"/>
      <c r="F448" s="536">
        <v>1875</v>
      </c>
      <c r="G448" s="536">
        <f t="shared" si="85"/>
        <v>0</v>
      </c>
      <c r="H448" s="536">
        <v>1617</v>
      </c>
      <c r="I448" s="536">
        <f t="shared" si="86"/>
        <v>0</v>
      </c>
      <c r="J448" s="749">
        <f t="shared" ref="J448:J449" si="88">G448+I448</f>
        <v>0</v>
      </c>
    </row>
    <row r="449" spans="1:10" x14ac:dyDescent="0.2">
      <c r="A449" s="531">
        <v>412</v>
      </c>
      <c r="B449" s="535" t="s">
        <v>148</v>
      </c>
      <c r="C449" s="538"/>
      <c r="D449" s="533" t="s">
        <v>56</v>
      </c>
      <c r="E449" s="82"/>
      <c r="F449" s="536">
        <v>1875</v>
      </c>
      <c r="G449" s="536">
        <f t="shared" si="85"/>
        <v>0</v>
      </c>
      <c r="H449" s="536">
        <v>1428</v>
      </c>
      <c r="I449" s="536">
        <f t="shared" si="86"/>
        <v>0</v>
      </c>
      <c r="J449" s="749">
        <f t="shared" si="88"/>
        <v>0</v>
      </c>
    </row>
    <row r="450" spans="1:10" x14ac:dyDescent="0.2">
      <c r="A450" s="531">
        <v>413</v>
      </c>
      <c r="B450" s="535" t="s">
        <v>170</v>
      </c>
      <c r="C450" s="538"/>
      <c r="D450" s="533" t="s">
        <v>137</v>
      </c>
      <c r="E450" s="82"/>
      <c r="F450" s="536"/>
      <c r="G450" s="536">
        <f t="shared" si="85"/>
        <v>0</v>
      </c>
      <c r="H450" s="536"/>
      <c r="I450" s="536">
        <f t="shared" si="86"/>
        <v>0</v>
      </c>
      <c r="J450" s="749"/>
    </row>
    <row r="451" spans="1:10" x14ac:dyDescent="0.2">
      <c r="A451" s="531">
        <v>414</v>
      </c>
      <c r="B451" s="535" t="s">
        <v>150</v>
      </c>
      <c r="C451" s="538"/>
      <c r="D451" s="533" t="s">
        <v>56</v>
      </c>
      <c r="E451" s="767"/>
      <c r="F451" s="536">
        <v>1875</v>
      </c>
      <c r="G451" s="536">
        <f t="shared" si="85"/>
        <v>0</v>
      </c>
      <c r="H451" s="536">
        <v>2646</v>
      </c>
      <c r="I451" s="536">
        <f t="shared" si="86"/>
        <v>0</v>
      </c>
      <c r="J451" s="749">
        <f t="shared" ref="J451:J453" si="89">G451+I451</f>
        <v>0</v>
      </c>
    </row>
    <row r="452" spans="1:10" x14ac:dyDescent="0.2">
      <c r="A452" s="531">
        <v>415</v>
      </c>
      <c r="B452" s="535" t="s">
        <v>171</v>
      </c>
      <c r="C452" s="538"/>
      <c r="D452" s="533" t="s">
        <v>172</v>
      </c>
      <c r="E452" s="82"/>
      <c r="F452" s="536">
        <v>1000</v>
      </c>
      <c r="G452" s="536">
        <f t="shared" si="85"/>
        <v>0</v>
      </c>
      <c r="H452" s="536">
        <v>95</v>
      </c>
      <c r="I452" s="536">
        <f t="shared" si="86"/>
        <v>0</v>
      </c>
      <c r="J452" s="749">
        <f t="shared" si="89"/>
        <v>0</v>
      </c>
    </row>
    <row r="453" spans="1:10" x14ac:dyDescent="0.2">
      <c r="A453" s="531">
        <v>416</v>
      </c>
      <c r="B453" s="535" t="s">
        <v>60</v>
      </c>
      <c r="C453" s="538"/>
      <c r="D453" s="533" t="s">
        <v>5</v>
      </c>
      <c r="E453" s="533">
        <v>0.09</v>
      </c>
      <c r="F453" s="536">
        <v>0</v>
      </c>
      <c r="G453" s="536">
        <f t="shared" si="85"/>
        <v>0</v>
      </c>
      <c r="H453" s="536">
        <v>49673</v>
      </c>
      <c r="I453" s="536">
        <f t="shared" si="86"/>
        <v>4470.57</v>
      </c>
      <c r="J453" s="749">
        <f t="shared" si="89"/>
        <v>4470.57</v>
      </c>
    </row>
    <row r="454" spans="1:10" x14ac:dyDescent="0.2">
      <c r="A454" s="531">
        <v>417</v>
      </c>
      <c r="B454" s="567" t="s">
        <v>173</v>
      </c>
      <c r="C454" s="538"/>
      <c r="D454" s="533"/>
      <c r="E454" s="533"/>
      <c r="F454" s="533"/>
      <c r="G454" s="536"/>
      <c r="H454" s="147"/>
      <c r="I454" s="536"/>
      <c r="J454" s="147"/>
    </row>
    <row r="455" spans="1:10" ht="29.25" customHeight="1" x14ac:dyDescent="0.2">
      <c r="A455" s="531">
        <v>418</v>
      </c>
      <c r="B455" s="535" t="s">
        <v>134</v>
      </c>
      <c r="C455" s="538"/>
      <c r="D455" s="533" t="s">
        <v>14</v>
      </c>
      <c r="E455" s="533"/>
      <c r="F455" s="536">
        <v>800</v>
      </c>
      <c r="G455" s="536">
        <f t="shared" ref="G455:G466" si="90">E455*F455</f>
        <v>0</v>
      </c>
      <c r="H455" s="536">
        <v>2142</v>
      </c>
      <c r="I455" s="536">
        <f t="shared" ref="I455:I466" si="91">E455*H455</f>
        <v>0</v>
      </c>
      <c r="J455" s="749">
        <f t="shared" ref="J455:J456" si="92">G455+I455</f>
        <v>0</v>
      </c>
    </row>
    <row r="456" spans="1:10" ht="29.25" customHeight="1" x14ac:dyDescent="0.2">
      <c r="A456" s="531">
        <v>419</v>
      </c>
      <c r="B456" s="535" t="s">
        <v>135</v>
      </c>
      <c r="C456" s="538"/>
      <c r="D456" s="533" t="s">
        <v>56</v>
      </c>
      <c r="E456" s="82">
        <v>0.65</v>
      </c>
      <c r="F456" s="536">
        <v>1875</v>
      </c>
      <c r="G456" s="536">
        <f t="shared" si="90"/>
        <v>1218.75</v>
      </c>
      <c r="H456" s="536">
        <v>869</v>
      </c>
      <c r="I456" s="536">
        <f t="shared" si="91"/>
        <v>564.85</v>
      </c>
      <c r="J456" s="749">
        <f t="shared" si="92"/>
        <v>1783.6</v>
      </c>
    </row>
    <row r="457" spans="1:10" x14ac:dyDescent="0.2">
      <c r="A457" s="531">
        <v>420</v>
      </c>
      <c r="B457" s="535" t="s">
        <v>136</v>
      </c>
      <c r="C457" s="538"/>
      <c r="D457" s="533" t="s">
        <v>137</v>
      </c>
      <c r="E457" s="82"/>
      <c r="F457" s="536"/>
      <c r="G457" s="536">
        <f t="shared" si="90"/>
        <v>0</v>
      </c>
      <c r="H457" s="536"/>
      <c r="I457" s="536">
        <f t="shared" si="91"/>
        <v>0</v>
      </c>
      <c r="J457" s="749"/>
    </row>
    <row r="458" spans="1:10" x14ac:dyDescent="0.2">
      <c r="A458" s="531">
        <v>421</v>
      </c>
      <c r="B458" s="535" t="s">
        <v>161</v>
      </c>
      <c r="C458" s="538"/>
      <c r="D458" s="533" t="s">
        <v>137</v>
      </c>
      <c r="E458" s="82"/>
      <c r="F458" s="536"/>
      <c r="G458" s="536">
        <f t="shared" si="90"/>
        <v>0</v>
      </c>
      <c r="H458" s="536"/>
      <c r="I458" s="536">
        <f t="shared" si="91"/>
        <v>0</v>
      </c>
      <c r="J458" s="749"/>
    </row>
    <row r="459" spans="1:10" ht="15.75" customHeight="1" x14ac:dyDescent="0.2">
      <c r="A459" s="531">
        <v>422</v>
      </c>
      <c r="B459" s="535" t="s">
        <v>138</v>
      </c>
      <c r="C459" s="538"/>
      <c r="D459" s="533" t="s">
        <v>137</v>
      </c>
      <c r="E459" s="82"/>
      <c r="F459" s="536"/>
      <c r="G459" s="536">
        <f t="shared" si="90"/>
        <v>0</v>
      </c>
      <c r="H459" s="536"/>
      <c r="I459" s="536">
        <f t="shared" si="91"/>
        <v>0</v>
      </c>
      <c r="J459" s="749"/>
    </row>
    <row r="460" spans="1:10" ht="15.75" customHeight="1" x14ac:dyDescent="0.2">
      <c r="A460" s="531">
        <v>423</v>
      </c>
      <c r="B460" s="535" t="s">
        <v>162</v>
      </c>
      <c r="C460" s="538"/>
      <c r="D460" s="533" t="s">
        <v>137</v>
      </c>
      <c r="E460" s="82"/>
      <c r="F460" s="536"/>
      <c r="G460" s="536">
        <f t="shared" si="90"/>
        <v>0</v>
      </c>
      <c r="H460" s="536"/>
      <c r="I460" s="536">
        <f t="shared" si="91"/>
        <v>0</v>
      </c>
      <c r="J460" s="749"/>
    </row>
    <row r="461" spans="1:10" ht="12.75" customHeight="1" x14ac:dyDescent="0.2">
      <c r="A461" s="531">
        <v>424</v>
      </c>
      <c r="B461" s="535" t="s">
        <v>139</v>
      </c>
      <c r="C461" s="538"/>
      <c r="D461" s="533" t="s">
        <v>56</v>
      </c>
      <c r="E461" s="767"/>
      <c r="F461" s="536">
        <v>1875</v>
      </c>
      <c r="G461" s="536">
        <f t="shared" si="90"/>
        <v>0</v>
      </c>
      <c r="H461" s="536">
        <v>1617</v>
      </c>
      <c r="I461" s="536">
        <f t="shared" si="91"/>
        <v>0</v>
      </c>
      <c r="J461" s="749">
        <f t="shared" ref="J461:J462" si="93">G461+I461</f>
        <v>0</v>
      </c>
    </row>
    <row r="462" spans="1:10" ht="12.75" customHeight="1" x14ac:dyDescent="0.2">
      <c r="A462" s="531">
        <v>425</v>
      </c>
      <c r="B462" s="535" t="s">
        <v>148</v>
      </c>
      <c r="C462" s="538"/>
      <c r="D462" s="533" t="s">
        <v>56</v>
      </c>
      <c r="E462" s="82"/>
      <c r="F462" s="536">
        <v>1875</v>
      </c>
      <c r="G462" s="536">
        <f t="shared" si="90"/>
        <v>0</v>
      </c>
      <c r="H462" s="536">
        <v>1428</v>
      </c>
      <c r="I462" s="536">
        <f t="shared" si="91"/>
        <v>0</v>
      </c>
      <c r="J462" s="749">
        <f t="shared" si="93"/>
        <v>0</v>
      </c>
    </row>
    <row r="463" spans="1:10" ht="15" customHeight="1" x14ac:dyDescent="0.2">
      <c r="A463" s="531">
        <v>426</v>
      </c>
      <c r="B463" s="535" t="s">
        <v>170</v>
      </c>
      <c r="C463" s="538"/>
      <c r="D463" s="533" t="s">
        <v>137</v>
      </c>
      <c r="E463" s="82"/>
      <c r="F463" s="536"/>
      <c r="G463" s="536">
        <f t="shared" si="90"/>
        <v>0</v>
      </c>
      <c r="H463" s="536"/>
      <c r="I463" s="536">
        <f t="shared" si="91"/>
        <v>0</v>
      </c>
      <c r="J463" s="749"/>
    </row>
    <row r="464" spans="1:10" ht="15" customHeight="1" x14ac:dyDescent="0.2">
      <c r="A464" s="531">
        <v>427</v>
      </c>
      <c r="B464" s="535" t="s">
        <v>150</v>
      </c>
      <c r="C464" s="538"/>
      <c r="D464" s="533" t="s">
        <v>56</v>
      </c>
      <c r="E464" s="767">
        <v>1.62</v>
      </c>
      <c r="F464" s="536">
        <v>1875</v>
      </c>
      <c r="G464" s="536">
        <f t="shared" si="90"/>
        <v>3037.5</v>
      </c>
      <c r="H464" s="536">
        <v>2646</v>
      </c>
      <c r="I464" s="536">
        <f t="shared" si="91"/>
        <v>4286.5200000000004</v>
      </c>
      <c r="J464" s="749">
        <f t="shared" ref="J464:J466" si="94">G464+I464</f>
        <v>7324.02</v>
      </c>
    </row>
    <row r="465" spans="1:10" ht="12.6" customHeight="1" x14ac:dyDescent="0.2">
      <c r="A465" s="531">
        <v>428</v>
      </c>
      <c r="B465" s="535" t="s">
        <v>171</v>
      </c>
      <c r="C465" s="538"/>
      <c r="D465" s="533" t="s">
        <v>172</v>
      </c>
      <c r="E465" s="82"/>
      <c r="F465" s="536">
        <v>1000</v>
      </c>
      <c r="G465" s="536">
        <f t="shared" si="90"/>
        <v>0</v>
      </c>
      <c r="H465" s="536">
        <v>95</v>
      </c>
      <c r="I465" s="536">
        <f t="shared" si="91"/>
        <v>0</v>
      </c>
      <c r="J465" s="749">
        <f t="shared" si="94"/>
        <v>0</v>
      </c>
    </row>
    <row r="466" spans="1:10" ht="30" customHeight="1" x14ac:dyDescent="0.2">
      <c r="A466" s="531">
        <v>429</v>
      </c>
      <c r="B466" s="535" t="s">
        <v>60</v>
      </c>
      <c r="C466" s="538"/>
      <c r="D466" s="533" t="s">
        <v>5</v>
      </c>
      <c r="E466" s="533"/>
      <c r="F466" s="536">
        <v>0</v>
      </c>
      <c r="G466" s="536">
        <f t="shared" si="90"/>
        <v>0</v>
      </c>
      <c r="H466" s="536">
        <v>49673</v>
      </c>
      <c r="I466" s="536">
        <f t="shared" si="91"/>
        <v>0</v>
      </c>
      <c r="J466" s="749">
        <f t="shared" si="94"/>
        <v>0</v>
      </c>
    </row>
    <row r="467" spans="1:10" x14ac:dyDescent="0.2">
      <c r="A467" s="531">
        <v>430</v>
      </c>
      <c r="B467" s="567" t="s">
        <v>174</v>
      </c>
      <c r="C467" s="538"/>
      <c r="D467" s="533"/>
      <c r="E467" s="533"/>
      <c r="F467" s="533"/>
      <c r="G467" s="536"/>
      <c r="H467" s="147"/>
      <c r="I467" s="536"/>
      <c r="J467" s="147"/>
    </row>
    <row r="468" spans="1:10" x14ac:dyDescent="0.2">
      <c r="A468" s="531">
        <v>431</v>
      </c>
      <c r="B468" s="535" t="s">
        <v>175</v>
      </c>
      <c r="C468" s="538" t="s">
        <v>176</v>
      </c>
      <c r="D468" s="533" t="s">
        <v>14</v>
      </c>
      <c r="E468" s="533"/>
      <c r="F468" s="536">
        <v>800</v>
      </c>
      <c r="G468" s="536">
        <f t="shared" ref="G468:G486" si="95">E468*F468</f>
        <v>0</v>
      </c>
      <c r="H468" s="536">
        <v>627</v>
      </c>
      <c r="I468" s="536">
        <f t="shared" ref="I468:I486" si="96">E468*H468</f>
        <v>0</v>
      </c>
      <c r="J468" s="749">
        <f t="shared" ref="J468:J471" si="97">G468+I468</f>
        <v>0</v>
      </c>
    </row>
    <row r="469" spans="1:10" ht="15" customHeight="1" x14ac:dyDescent="0.2">
      <c r="A469" s="531">
        <v>432</v>
      </c>
      <c r="B469" s="535" t="s">
        <v>156</v>
      </c>
      <c r="C469" s="538"/>
      <c r="D469" s="533" t="s">
        <v>14</v>
      </c>
      <c r="E469" s="533"/>
      <c r="F469" s="536">
        <v>600</v>
      </c>
      <c r="G469" s="536">
        <f t="shared" si="95"/>
        <v>0</v>
      </c>
      <c r="H469" s="536">
        <v>595</v>
      </c>
      <c r="I469" s="536">
        <f t="shared" si="96"/>
        <v>0</v>
      </c>
      <c r="J469" s="749">
        <f t="shared" si="97"/>
        <v>0</v>
      </c>
    </row>
    <row r="470" spans="1:10" ht="15" customHeight="1" x14ac:dyDescent="0.2">
      <c r="A470" s="531">
        <v>433</v>
      </c>
      <c r="B470" s="535" t="s">
        <v>177</v>
      </c>
      <c r="C470" s="538"/>
      <c r="D470" s="533" t="s">
        <v>14</v>
      </c>
      <c r="E470" s="533"/>
      <c r="F470" s="536">
        <v>800</v>
      </c>
      <c r="G470" s="536">
        <f t="shared" si="95"/>
        <v>0</v>
      </c>
      <c r="H470" s="536">
        <v>2975</v>
      </c>
      <c r="I470" s="536">
        <f t="shared" si="96"/>
        <v>0</v>
      </c>
      <c r="J470" s="749">
        <f t="shared" si="97"/>
        <v>0</v>
      </c>
    </row>
    <row r="471" spans="1:10" ht="12.75" customHeight="1" x14ac:dyDescent="0.2">
      <c r="A471" s="531">
        <v>434</v>
      </c>
      <c r="B471" s="535" t="s">
        <v>157</v>
      </c>
      <c r="C471" s="533"/>
      <c r="D471" s="533" t="s">
        <v>56</v>
      </c>
      <c r="E471" s="82">
        <v>3.11</v>
      </c>
      <c r="F471" s="536">
        <v>1875</v>
      </c>
      <c r="G471" s="536">
        <f t="shared" si="95"/>
        <v>5831.25</v>
      </c>
      <c r="H471" s="536">
        <v>840</v>
      </c>
      <c r="I471" s="536">
        <f t="shared" si="96"/>
        <v>2612.4</v>
      </c>
      <c r="J471" s="749">
        <f t="shared" si="97"/>
        <v>8443.65</v>
      </c>
    </row>
    <row r="472" spans="1:10" ht="15" customHeight="1" x14ac:dyDescent="0.2">
      <c r="A472" s="531">
        <v>435</v>
      </c>
      <c r="B472" s="535" t="s">
        <v>158</v>
      </c>
      <c r="C472" s="538"/>
      <c r="D472" s="533" t="s">
        <v>137</v>
      </c>
      <c r="E472" s="82"/>
      <c r="F472" s="536"/>
      <c r="G472" s="536">
        <f t="shared" si="95"/>
        <v>0</v>
      </c>
      <c r="H472" s="536"/>
      <c r="I472" s="536">
        <f t="shared" si="96"/>
        <v>0</v>
      </c>
      <c r="J472" s="749"/>
    </row>
    <row r="473" spans="1:10" ht="12.6" customHeight="1" x14ac:dyDescent="0.2">
      <c r="A473" s="531">
        <v>436</v>
      </c>
      <c r="B473" s="535" t="s">
        <v>159</v>
      </c>
      <c r="C473" s="533"/>
      <c r="D473" s="533" t="s">
        <v>56</v>
      </c>
      <c r="E473" s="767"/>
      <c r="F473" s="536">
        <v>1875</v>
      </c>
      <c r="G473" s="536">
        <f t="shared" si="95"/>
        <v>0</v>
      </c>
      <c r="H473" s="536">
        <v>3080</v>
      </c>
      <c r="I473" s="536">
        <f t="shared" si="96"/>
        <v>0</v>
      </c>
      <c r="J473" s="749">
        <f t="shared" ref="J473:J474" si="98">G473+I473</f>
        <v>0</v>
      </c>
    </row>
    <row r="474" spans="1:10" ht="12.6" customHeight="1" x14ac:dyDescent="0.2">
      <c r="A474" s="531">
        <v>437</v>
      </c>
      <c r="B474" s="535" t="s">
        <v>135</v>
      </c>
      <c r="C474" s="538"/>
      <c r="D474" s="533" t="s">
        <v>56</v>
      </c>
      <c r="E474" s="82"/>
      <c r="F474" s="536">
        <v>1875</v>
      </c>
      <c r="G474" s="536">
        <f t="shared" si="95"/>
        <v>0</v>
      </c>
      <c r="H474" s="536">
        <v>869</v>
      </c>
      <c r="I474" s="536">
        <f t="shared" si="96"/>
        <v>0</v>
      </c>
      <c r="J474" s="749">
        <f t="shared" si="98"/>
        <v>0</v>
      </c>
    </row>
    <row r="475" spans="1:10" ht="12.6" customHeight="1" x14ac:dyDescent="0.2">
      <c r="A475" s="531">
        <v>438</v>
      </c>
      <c r="B475" s="535" t="s">
        <v>161</v>
      </c>
      <c r="C475" s="538"/>
      <c r="D475" s="533" t="s">
        <v>137</v>
      </c>
      <c r="E475" s="82"/>
      <c r="F475" s="536"/>
      <c r="G475" s="536">
        <f t="shared" si="95"/>
        <v>0</v>
      </c>
      <c r="H475" s="536"/>
      <c r="I475" s="536">
        <f t="shared" si="96"/>
        <v>0</v>
      </c>
      <c r="J475" s="749"/>
    </row>
    <row r="476" spans="1:10" ht="25.5" customHeight="1" x14ac:dyDescent="0.2">
      <c r="A476" s="531">
        <v>439</v>
      </c>
      <c r="B476" s="535" t="s">
        <v>138</v>
      </c>
      <c r="C476" s="538"/>
      <c r="D476" s="533" t="s">
        <v>137</v>
      </c>
      <c r="E476" s="82"/>
      <c r="F476" s="536"/>
      <c r="G476" s="536">
        <f t="shared" si="95"/>
        <v>0</v>
      </c>
      <c r="H476" s="536"/>
      <c r="I476" s="536">
        <f t="shared" si="96"/>
        <v>0</v>
      </c>
      <c r="J476" s="749"/>
    </row>
    <row r="477" spans="1:10" x14ac:dyDescent="0.2">
      <c r="A477" s="531">
        <v>440</v>
      </c>
      <c r="B477" s="535" t="s">
        <v>162</v>
      </c>
      <c r="C477" s="538"/>
      <c r="D477" s="533" t="s">
        <v>137</v>
      </c>
      <c r="E477" s="82"/>
      <c r="F477" s="536"/>
      <c r="G477" s="536">
        <f t="shared" si="95"/>
        <v>0</v>
      </c>
      <c r="H477" s="536"/>
      <c r="I477" s="536">
        <f t="shared" si="96"/>
        <v>0</v>
      </c>
      <c r="J477" s="749"/>
    </row>
    <row r="478" spans="1:10" ht="12.75" customHeight="1" x14ac:dyDescent="0.2">
      <c r="A478" s="531">
        <v>441</v>
      </c>
      <c r="B478" s="535" t="s">
        <v>139</v>
      </c>
      <c r="C478" s="538"/>
      <c r="D478" s="533" t="s">
        <v>56</v>
      </c>
      <c r="E478" s="767"/>
      <c r="F478" s="536">
        <v>1875</v>
      </c>
      <c r="G478" s="536">
        <f t="shared" si="95"/>
        <v>0</v>
      </c>
      <c r="H478" s="536">
        <v>1617</v>
      </c>
      <c r="I478" s="536">
        <f t="shared" si="96"/>
        <v>0</v>
      </c>
      <c r="J478" s="749">
        <f t="shared" ref="J478:J479" si="99">G478+I478</f>
        <v>0</v>
      </c>
    </row>
    <row r="479" spans="1:10" ht="15" customHeight="1" x14ac:dyDescent="0.2">
      <c r="A479" s="531">
        <v>442</v>
      </c>
      <c r="B479" s="535" t="s">
        <v>140</v>
      </c>
      <c r="C479" s="538"/>
      <c r="D479" s="533" t="s">
        <v>56</v>
      </c>
      <c r="E479" s="82">
        <v>19.329999999999998</v>
      </c>
      <c r="F479" s="536">
        <v>1875</v>
      </c>
      <c r="G479" s="536">
        <f t="shared" si="95"/>
        <v>36243.75</v>
      </c>
      <c r="H479" s="536">
        <v>1226</v>
      </c>
      <c r="I479" s="536">
        <f t="shared" si="96"/>
        <v>23698.579999999998</v>
      </c>
      <c r="J479" s="749">
        <f t="shared" si="99"/>
        <v>59942.33</v>
      </c>
    </row>
    <row r="480" spans="1:10" x14ac:dyDescent="0.2">
      <c r="A480" s="531">
        <v>443</v>
      </c>
      <c r="B480" s="535" t="s">
        <v>625</v>
      </c>
      <c r="C480" s="538"/>
      <c r="D480" s="533" t="s">
        <v>137</v>
      </c>
      <c r="E480" s="82"/>
      <c r="F480" s="536"/>
      <c r="G480" s="536">
        <f t="shared" si="95"/>
        <v>0</v>
      </c>
      <c r="H480" s="536"/>
      <c r="I480" s="536">
        <f t="shared" si="96"/>
        <v>0</v>
      </c>
      <c r="J480" s="749"/>
    </row>
    <row r="481" spans="1:10" x14ac:dyDescent="0.2">
      <c r="A481" s="531">
        <v>444</v>
      </c>
      <c r="B481" s="535" t="s">
        <v>144</v>
      </c>
      <c r="C481" s="538"/>
      <c r="D481" s="533" t="s">
        <v>56</v>
      </c>
      <c r="E481" s="767"/>
      <c r="F481" s="536">
        <v>1875</v>
      </c>
      <c r="G481" s="536">
        <f t="shared" si="95"/>
        <v>0</v>
      </c>
      <c r="H481" s="536">
        <v>2132</v>
      </c>
      <c r="I481" s="536">
        <f t="shared" si="96"/>
        <v>0</v>
      </c>
      <c r="J481" s="749">
        <f t="shared" ref="J481:J482" si="100">G481+I481</f>
        <v>0</v>
      </c>
    </row>
    <row r="482" spans="1:10" x14ac:dyDescent="0.2">
      <c r="A482" s="531">
        <v>445</v>
      </c>
      <c r="B482" s="535" t="s">
        <v>148</v>
      </c>
      <c r="C482" s="538"/>
      <c r="D482" s="533" t="s">
        <v>56</v>
      </c>
      <c r="E482" s="82">
        <v>7.4</v>
      </c>
      <c r="F482" s="536">
        <v>1875</v>
      </c>
      <c r="G482" s="536">
        <f t="shared" si="95"/>
        <v>13875</v>
      </c>
      <c r="H482" s="536">
        <v>1428</v>
      </c>
      <c r="I482" s="536">
        <f t="shared" si="96"/>
        <v>10567.2</v>
      </c>
      <c r="J482" s="749">
        <f t="shared" si="100"/>
        <v>24442.2</v>
      </c>
    </row>
    <row r="483" spans="1:10" x14ac:dyDescent="0.2">
      <c r="A483" s="531">
        <v>446</v>
      </c>
      <c r="B483" s="535" t="s">
        <v>178</v>
      </c>
      <c r="C483" s="538"/>
      <c r="D483" s="533" t="s">
        <v>137</v>
      </c>
      <c r="E483" s="82"/>
      <c r="F483" s="536"/>
      <c r="G483" s="536">
        <f t="shared" si="95"/>
        <v>0</v>
      </c>
      <c r="H483" s="536"/>
      <c r="I483" s="536">
        <f t="shared" si="96"/>
        <v>0</v>
      </c>
      <c r="J483" s="749"/>
    </row>
    <row r="484" spans="1:10" x14ac:dyDescent="0.2">
      <c r="A484" s="531">
        <v>447</v>
      </c>
      <c r="B484" s="535" t="s">
        <v>150</v>
      </c>
      <c r="C484" s="538"/>
      <c r="D484" s="533" t="s">
        <v>56</v>
      </c>
      <c r="E484" s="767">
        <v>3.56</v>
      </c>
      <c r="F484" s="536">
        <v>1875</v>
      </c>
      <c r="G484" s="536">
        <f t="shared" si="95"/>
        <v>6675</v>
      </c>
      <c r="H484" s="536">
        <v>2646</v>
      </c>
      <c r="I484" s="536">
        <f t="shared" si="96"/>
        <v>9419.76</v>
      </c>
      <c r="J484" s="749">
        <f t="shared" ref="J484:J486" si="101">G484+I484</f>
        <v>16094.76</v>
      </c>
    </row>
    <row r="485" spans="1:10" x14ac:dyDescent="0.2">
      <c r="A485" s="531">
        <v>448</v>
      </c>
      <c r="B485" s="535" t="s">
        <v>171</v>
      </c>
      <c r="C485" s="538"/>
      <c r="D485" s="533" t="s">
        <v>172</v>
      </c>
      <c r="E485" s="82"/>
      <c r="F485" s="536">
        <v>1000</v>
      </c>
      <c r="G485" s="536">
        <f t="shared" si="95"/>
        <v>0</v>
      </c>
      <c r="H485" s="536">
        <v>95</v>
      </c>
      <c r="I485" s="536">
        <f t="shared" si="96"/>
        <v>0</v>
      </c>
      <c r="J485" s="749">
        <f t="shared" si="101"/>
        <v>0</v>
      </c>
    </row>
    <row r="486" spans="1:10" x14ac:dyDescent="0.2">
      <c r="A486" s="531">
        <v>449</v>
      </c>
      <c r="B486" s="535" t="s">
        <v>60</v>
      </c>
      <c r="C486" s="538"/>
      <c r="D486" s="533" t="s">
        <v>5</v>
      </c>
      <c r="E486" s="533"/>
      <c r="F486" s="536">
        <v>0</v>
      </c>
      <c r="G486" s="536">
        <f t="shared" si="95"/>
        <v>0</v>
      </c>
      <c r="H486" s="536">
        <v>68052</v>
      </c>
      <c r="I486" s="536">
        <f t="shared" si="96"/>
        <v>0</v>
      </c>
      <c r="J486" s="749">
        <f t="shared" si="101"/>
        <v>0</v>
      </c>
    </row>
    <row r="487" spans="1:10" x14ac:dyDescent="0.2">
      <c r="A487" s="531">
        <v>450</v>
      </c>
      <c r="B487" s="567" t="s">
        <v>179</v>
      </c>
      <c r="C487" s="538"/>
      <c r="D487" s="533"/>
      <c r="E487" s="533"/>
      <c r="F487" s="533"/>
      <c r="G487" s="536"/>
      <c r="H487" s="147"/>
      <c r="I487" s="536"/>
      <c r="J487" s="147"/>
    </row>
    <row r="488" spans="1:10" x14ac:dyDescent="0.2">
      <c r="A488" s="531">
        <v>451</v>
      </c>
      <c r="B488" s="535" t="s">
        <v>180</v>
      </c>
      <c r="C488" s="538" t="s">
        <v>181</v>
      </c>
      <c r="D488" s="533" t="s">
        <v>14</v>
      </c>
      <c r="E488" s="533"/>
      <c r="F488" s="536">
        <v>800</v>
      </c>
      <c r="G488" s="536">
        <f t="shared" ref="G488:G507" si="102">E488*F488</f>
        <v>0</v>
      </c>
      <c r="H488" s="536">
        <v>508</v>
      </c>
      <c r="I488" s="536">
        <f t="shared" ref="I488:I507" si="103">E488*H488</f>
        <v>0</v>
      </c>
      <c r="J488" s="749">
        <f t="shared" ref="J488:J491" si="104">G488+I488</f>
        <v>0</v>
      </c>
    </row>
    <row r="489" spans="1:10" x14ac:dyDescent="0.2">
      <c r="A489" s="531">
        <v>452</v>
      </c>
      <c r="B489" s="535" t="s">
        <v>167</v>
      </c>
      <c r="C489" s="538"/>
      <c r="D489" s="533" t="s">
        <v>14</v>
      </c>
      <c r="E489" s="533"/>
      <c r="F489" s="536">
        <v>600</v>
      </c>
      <c r="G489" s="536">
        <f t="shared" si="102"/>
        <v>0</v>
      </c>
      <c r="H489" s="536">
        <v>532</v>
      </c>
      <c r="I489" s="536">
        <f t="shared" si="103"/>
        <v>0</v>
      </c>
      <c r="J489" s="749">
        <f t="shared" si="104"/>
        <v>0</v>
      </c>
    </row>
    <row r="490" spans="1:10" x14ac:dyDescent="0.2">
      <c r="A490" s="531">
        <v>453</v>
      </c>
      <c r="B490" s="535" t="s">
        <v>177</v>
      </c>
      <c r="C490" s="538"/>
      <c r="D490" s="533" t="s">
        <v>14</v>
      </c>
      <c r="E490" s="533"/>
      <c r="F490" s="536">
        <v>800</v>
      </c>
      <c r="G490" s="536">
        <f t="shared" si="102"/>
        <v>0</v>
      </c>
      <c r="H490" s="536">
        <v>2975</v>
      </c>
      <c r="I490" s="536">
        <f t="shared" si="103"/>
        <v>0</v>
      </c>
      <c r="J490" s="749">
        <f t="shared" si="104"/>
        <v>0</v>
      </c>
    </row>
    <row r="491" spans="1:10" x14ac:dyDescent="0.2">
      <c r="A491" s="531">
        <v>454</v>
      </c>
      <c r="B491" s="535" t="s">
        <v>157</v>
      </c>
      <c r="C491" s="533"/>
      <c r="D491" s="533" t="s">
        <v>56</v>
      </c>
      <c r="E491" s="82">
        <v>6</v>
      </c>
      <c r="F491" s="536">
        <v>1875</v>
      </c>
      <c r="G491" s="536">
        <f t="shared" si="102"/>
        <v>11250</v>
      </c>
      <c r="H491" s="536">
        <v>840</v>
      </c>
      <c r="I491" s="536">
        <f t="shared" si="103"/>
        <v>5040</v>
      </c>
      <c r="J491" s="749">
        <f t="shared" si="104"/>
        <v>16290</v>
      </c>
    </row>
    <row r="492" spans="1:10" x14ac:dyDescent="0.2">
      <c r="A492" s="531">
        <v>455</v>
      </c>
      <c r="B492" s="535" t="s">
        <v>168</v>
      </c>
      <c r="C492" s="538"/>
      <c r="D492" s="533" t="s">
        <v>137</v>
      </c>
      <c r="E492" s="82"/>
      <c r="F492" s="536"/>
      <c r="G492" s="536">
        <f t="shared" si="102"/>
        <v>0</v>
      </c>
      <c r="H492" s="536"/>
      <c r="I492" s="536">
        <f t="shared" si="103"/>
        <v>0</v>
      </c>
      <c r="J492" s="749"/>
    </row>
    <row r="493" spans="1:10" x14ac:dyDescent="0.2">
      <c r="A493" s="531">
        <v>456</v>
      </c>
      <c r="B493" s="535" t="s">
        <v>159</v>
      </c>
      <c r="C493" s="533"/>
      <c r="D493" s="533" t="s">
        <v>56</v>
      </c>
      <c r="E493" s="767"/>
      <c r="F493" s="536">
        <v>1875</v>
      </c>
      <c r="G493" s="536">
        <f t="shared" si="102"/>
        <v>0</v>
      </c>
      <c r="H493" s="536">
        <v>3080</v>
      </c>
      <c r="I493" s="536">
        <f t="shared" si="103"/>
        <v>0</v>
      </c>
      <c r="J493" s="749">
        <f t="shared" ref="J493:J494" si="105">G493+I493</f>
        <v>0</v>
      </c>
    </row>
    <row r="494" spans="1:10" x14ac:dyDescent="0.2">
      <c r="A494" s="531">
        <v>457</v>
      </c>
      <c r="B494" s="535" t="s">
        <v>135</v>
      </c>
      <c r="C494" s="538"/>
      <c r="D494" s="533" t="s">
        <v>56</v>
      </c>
      <c r="E494" s="82"/>
      <c r="F494" s="536">
        <v>1875</v>
      </c>
      <c r="G494" s="536">
        <f t="shared" si="102"/>
        <v>0</v>
      </c>
      <c r="H494" s="536">
        <v>869</v>
      </c>
      <c r="I494" s="536">
        <f t="shared" si="103"/>
        <v>0</v>
      </c>
      <c r="J494" s="749">
        <f t="shared" si="105"/>
        <v>0</v>
      </c>
    </row>
    <row r="495" spans="1:10" x14ac:dyDescent="0.2">
      <c r="A495" s="531">
        <v>458</v>
      </c>
      <c r="B495" s="535" t="s">
        <v>161</v>
      </c>
      <c r="C495" s="538"/>
      <c r="D495" s="533" t="s">
        <v>137</v>
      </c>
      <c r="E495" s="82"/>
      <c r="F495" s="536"/>
      <c r="G495" s="536">
        <f t="shared" si="102"/>
        <v>0</v>
      </c>
      <c r="H495" s="536"/>
      <c r="I495" s="536">
        <f t="shared" si="103"/>
        <v>0</v>
      </c>
      <c r="J495" s="749"/>
    </row>
    <row r="496" spans="1:10" x14ac:dyDescent="0.2">
      <c r="A496" s="531">
        <v>459</v>
      </c>
      <c r="B496" s="535" t="s">
        <v>138</v>
      </c>
      <c r="C496" s="538"/>
      <c r="D496" s="533" t="s">
        <v>137</v>
      </c>
      <c r="E496" s="82"/>
      <c r="F496" s="536"/>
      <c r="G496" s="536">
        <f t="shared" si="102"/>
        <v>0</v>
      </c>
      <c r="H496" s="536"/>
      <c r="I496" s="536">
        <f t="shared" si="103"/>
        <v>0</v>
      </c>
      <c r="J496" s="749"/>
    </row>
    <row r="497" spans="1:10" x14ac:dyDescent="0.2">
      <c r="A497" s="531">
        <v>460</v>
      </c>
      <c r="B497" s="535" t="s">
        <v>162</v>
      </c>
      <c r="C497" s="538"/>
      <c r="D497" s="533" t="s">
        <v>137</v>
      </c>
      <c r="E497" s="82"/>
      <c r="F497" s="536"/>
      <c r="G497" s="536">
        <f t="shared" si="102"/>
        <v>0</v>
      </c>
      <c r="H497" s="536"/>
      <c r="I497" s="536">
        <f t="shared" si="103"/>
        <v>0</v>
      </c>
      <c r="J497" s="749"/>
    </row>
    <row r="498" spans="1:10" ht="28.5" customHeight="1" x14ac:dyDescent="0.2">
      <c r="A498" s="531">
        <v>461</v>
      </c>
      <c r="B498" s="535" t="s">
        <v>139</v>
      </c>
      <c r="C498" s="538"/>
      <c r="D498" s="533" t="s">
        <v>56</v>
      </c>
      <c r="E498" s="767"/>
      <c r="F498" s="536">
        <v>1875</v>
      </c>
      <c r="G498" s="536">
        <f t="shared" si="102"/>
        <v>0</v>
      </c>
      <c r="H498" s="536">
        <v>1617</v>
      </c>
      <c r="I498" s="536">
        <f t="shared" si="103"/>
        <v>0</v>
      </c>
      <c r="J498" s="749">
        <f t="shared" ref="J498:J499" si="106">G498+I498</f>
        <v>0</v>
      </c>
    </row>
    <row r="499" spans="1:10" ht="26.25" customHeight="1" x14ac:dyDescent="0.2">
      <c r="A499" s="531">
        <v>462</v>
      </c>
      <c r="B499" s="535" t="s">
        <v>140</v>
      </c>
      <c r="C499" s="538"/>
      <c r="D499" s="533" t="s">
        <v>56</v>
      </c>
      <c r="E499" s="82">
        <v>22.529</v>
      </c>
      <c r="F499" s="536">
        <v>1875</v>
      </c>
      <c r="G499" s="536">
        <f t="shared" si="102"/>
        <v>42241.875</v>
      </c>
      <c r="H499" s="536">
        <v>1226</v>
      </c>
      <c r="I499" s="536">
        <f t="shared" si="103"/>
        <v>27620.554</v>
      </c>
      <c r="J499" s="749">
        <f t="shared" si="106"/>
        <v>69862.429000000004</v>
      </c>
    </row>
    <row r="500" spans="1:10" x14ac:dyDescent="0.2">
      <c r="A500" s="531">
        <v>463</v>
      </c>
      <c r="B500" s="535" t="s">
        <v>625</v>
      </c>
      <c r="C500" s="538"/>
      <c r="D500" s="533" t="s">
        <v>137</v>
      </c>
      <c r="E500" s="82"/>
      <c r="F500" s="536"/>
      <c r="G500" s="536">
        <f t="shared" si="102"/>
        <v>0</v>
      </c>
      <c r="H500" s="536"/>
      <c r="I500" s="536">
        <f t="shared" si="103"/>
        <v>0</v>
      </c>
      <c r="J500" s="749"/>
    </row>
    <row r="501" spans="1:10" x14ac:dyDescent="0.2">
      <c r="A501" s="531">
        <v>464</v>
      </c>
      <c r="B501" s="535" t="s">
        <v>143</v>
      </c>
      <c r="C501" s="538"/>
      <c r="D501" s="533" t="s">
        <v>137</v>
      </c>
      <c r="E501" s="82"/>
      <c r="F501" s="536"/>
      <c r="G501" s="536">
        <f t="shared" si="102"/>
        <v>0</v>
      </c>
      <c r="H501" s="536"/>
      <c r="I501" s="536">
        <f t="shared" si="103"/>
        <v>0</v>
      </c>
      <c r="J501" s="749"/>
    </row>
    <row r="502" spans="1:10" x14ac:dyDescent="0.2">
      <c r="A502" s="531">
        <v>465</v>
      </c>
      <c r="B502" s="535" t="s">
        <v>144</v>
      </c>
      <c r="C502" s="538"/>
      <c r="D502" s="533" t="s">
        <v>56</v>
      </c>
      <c r="E502" s="767">
        <v>3.73</v>
      </c>
      <c r="F502" s="536">
        <v>1875</v>
      </c>
      <c r="G502" s="536">
        <f t="shared" si="102"/>
        <v>6993.75</v>
      </c>
      <c r="H502" s="536">
        <v>2132</v>
      </c>
      <c r="I502" s="536">
        <f t="shared" si="103"/>
        <v>7952.36</v>
      </c>
      <c r="J502" s="749">
        <f t="shared" ref="J502:J503" si="107">G502+I502</f>
        <v>14946.11</v>
      </c>
    </row>
    <row r="503" spans="1:10" x14ac:dyDescent="0.2">
      <c r="A503" s="531">
        <v>466</v>
      </c>
      <c r="B503" s="535" t="s">
        <v>148</v>
      </c>
      <c r="C503" s="538"/>
      <c r="D503" s="533" t="s">
        <v>56</v>
      </c>
      <c r="E503" s="82">
        <v>6.9</v>
      </c>
      <c r="F503" s="536">
        <v>1875</v>
      </c>
      <c r="G503" s="536">
        <f t="shared" si="102"/>
        <v>12937.5</v>
      </c>
      <c r="H503" s="536">
        <v>1428</v>
      </c>
      <c r="I503" s="536">
        <f t="shared" si="103"/>
        <v>9853.2000000000007</v>
      </c>
      <c r="J503" s="749">
        <f t="shared" si="107"/>
        <v>22790.7</v>
      </c>
    </row>
    <row r="504" spans="1:10" x14ac:dyDescent="0.2">
      <c r="A504" s="531">
        <v>467</v>
      </c>
      <c r="B504" s="535" t="s">
        <v>178</v>
      </c>
      <c r="C504" s="538"/>
      <c r="D504" s="533" t="s">
        <v>137</v>
      </c>
      <c r="E504" s="82"/>
      <c r="F504" s="536"/>
      <c r="G504" s="536">
        <f t="shared" si="102"/>
        <v>0</v>
      </c>
      <c r="H504" s="536"/>
      <c r="I504" s="536">
        <f t="shared" si="103"/>
        <v>0</v>
      </c>
      <c r="J504" s="749"/>
    </row>
    <row r="505" spans="1:10" x14ac:dyDescent="0.2">
      <c r="A505" s="531">
        <v>468</v>
      </c>
      <c r="B505" s="535" t="s">
        <v>150</v>
      </c>
      <c r="C505" s="538"/>
      <c r="D505" s="533" t="s">
        <v>56</v>
      </c>
      <c r="E505" s="767"/>
      <c r="F505" s="536">
        <v>1875</v>
      </c>
      <c r="G505" s="536">
        <f t="shared" si="102"/>
        <v>0</v>
      </c>
      <c r="H505" s="536">
        <v>2646</v>
      </c>
      <c r="I505" s="536">
        <f t="shared" si="103"/>
        <v>0</v>
      </c>
      <c r="J505" s="749">
        <f t="shared" ref="J505:J507" si="108">G505+I505</f>
        <v>0</v>
      </c>
    </row>
    <row r="506" spans="1:10" x14ac:dyDescent="0.2">
      <c r="A506" s="531">
        <v>469</v>
      </c>
      <c r="B506" s="535" t="s">
        <v>171</v>
      </c>
      <c r="C506" s="538"/>
      <c r="D506" s="533" t="s">
        <v>172</v>
      </c>
      <c r="E506" s="82"/>
      <c r="F506" s="536">
        <v>1000</v>
      </c>
      <c r="G506" s="536">
        <f t="shared" si="102"/>
        <v>0</v>
      </c>
      <c r="H506" s="536">
        <v>95</v>
      </c>
      <c r="I506" s="536">
        <f t="shared" si="103"/>
        <v>0</v>
      </c>
      <c r="J506" s="749">
        <f t="shared" si="108"/>
        <v>0</v>
      </c>
    </row>
    <row r="507" spans="1:10" x14ac:dyDescent="0.2">
      <c r="A507" s="531">
        <v>470</v>
      </c>
      <c r="B507" s="535" t="s">
        <v>60</v>
      </c>
      <c r="C507" s="538"/>
      <c r="D507" s="533" t="s">
        <v>5</v>
      </c>
      <c r="E507" s="533"/>
      <c r="F507" s="536">
        <v>0</v>
      </c>
      <c r="G507" s="536">
        <f t="shared" si="102"/>
        <v>0</v>
      </c>
      <c r="H507" s="536">
        <v>67567</v>
      </c>
      <c r="I507" s="536">
        <f t="shared" si="103"/>
        <v>0</v>
      </c>
      <c r="J507" s="749">
        <f t="shared" si="108"/>
        <v>0</v>
      </c>
    </row>
    <row r="508" spans="1:10" x14ac:dyDescent="0.2">
      <c r="A508" s="531">
        <v>471</v>
      </c>
      <c r="B508" s="567" t="s">
        <v>122</v>
      </c>
      <c r="C508" s="538"/>
      <c r="D508" s="533"/>
      <c r="E508" s="533"/>
      <c r="F508" s="533"/>
      <c r="G508" s="536"/>
      <c r="H508" s="147"/>
      <c r="I508" s="536"/>
      <c r="J508" s="147"/>
    </row>
    <row r="509" spans="1:10" x14ac:dyDescent="0.2">
      <c r="A509" s="531">
        <v>472</v>
      </c>
      <c r="B509" s="535" t="s">
        <v>182</v>
      </c>
      <c r="C509" s="538" t="s">
        <v>183</v>
      </c>
      <c r="D509" s="533" t="s">
        <v>14</v>
      </c>
      <c r="E509" s="533"/>
      <c r="F509" s="536">
        <v>1500</v>
      </c>
      <c r="G509" s="536">
        <f t="shared" ref="G509:G518" si="109">E509*F509</f>
        <v>0</v>
      </c>
      <c r="H509" s="536">
        <v>4977</v>
      </c>
      <c r="I509" s="536">
        <f t="shared" ref="I509:I518" si="110">E509*H509</f>
        <v>0</v>
      </c>
      <c r="J509" s="749">
        <f t="shared" ref="J509:J510" si="111">G509+I509</f>
        <v>0</v>
      </c>
    </row>
    <row r="510" spans="1:10" x14ac:dyDescent="0.2">
      <c r="A510" s="531">
        <v>473</v>
      </c>
      <c r="B510" s="535" t="s">
        <v>145</v>
      </c>
      <c r="C510" s="538"/>
      <c r="D510" s="533" t="s">
        <v>56</v>
      </c>
      <c r="E510" s="82">
        <v>1.98</v>
      </c>
      <c r="F510" s="536">
        <v>1875</v>
      </c>
      <c r="G510" s="536">
        <f t="shared" si="109"/>
        <v>3712.5</v>
      </c>
      <c r="H510" s="536">
        <v>1190</v>
      </c>
      <c r="I510" s="536">
        <f t="shared" si="110"/>
        <v>2356.1999999999998</v>
      </c>
      <c r="J510" s="749">
        <f t="shared" si="111"/>
        <v>6068.7</v>
      </c>
    </row>
    <row r="511" spans="1:10" x14ac:dyDescent="0.2">
      <c r="A511" s="531">
        <v>474</v>
      </c>
      <c r="B511" s="535" t="s">
        <v>184</v>
      </c>
      <c r="C511" s="538"/>
      <c r="D511" s="533" t="s">
        <v>137</v>
      </c>
      <c r="E511" s="82"/>
      <c r="F511" s="536"/>
      <c r="G511" s="536">
        <f t="shared" si="109"/>
        <v>0</v>
      </c>
      <c r="H511" s="536"/>
      <c r="I511" s="536">
        <f t="shared" si="110"/>
        <v>0</v>
      </c>
      <c r="J511" s="749"/>
    </row>
    <row r="512" spans="1:10" ht="25.5" x14ac:dyDescent="0.2">
      <c r="A512" s="531">
        <v>475</v>
      </c>
      <c r="B512" s="535" t="s">
        <v>147</v>
      </c>
      <c r="C512" s="538"/>
      <c r="D512" s="533" t="s">
        <v>56</v>
      </c>
      <c r="E512" s="767">
        <v>11.71</v>
      </c>
      <c r="F512" s="536">
        <v>1875</v>
      </c>
      <c r="G512" s="536">
        <f t="shared" si="109"/>
        <v>21956.25</v>
      </c>
      <c r="H512" s="536">
        <v>1764</v>
      </c>
      <c r="I512" s="536">
        <f t="shared" si="110"/>
        <v>20656.440000000002</v>
      </c>
      <c r="J512" s="749">
        <f t="shared" ref="J512:J513" si="112">G512+I512</f>
        <v>42612.69</v>
      </c>
    </row>
    <row r="513" spans="1:10" x14ac:dyDescent="0.2">
      <c r="A513" s="531">
        <v>476</v>
      </c>
      <c r="B513" s="535" t="s">
        <v>148</v>
      </c>
      <c r="C513" s="538"/>
      <c r="D513" s="533" t="s">
        <v>56</v>
      </c>
      <c r="E513" s="82"/>
      <c r="F513" s="536">
        <v>1875</v>
      </c>
      <c r="G513" s="536">
        <f t="shared" si="109"/>
        <v>0</v>
      </c>
      <c r="H513" s="536">
        <v>1428</v>
      </c>
      <c r="I513" s="536">
        <f t="shared" si="110"/>
        <v>0</v>
      </c>
      <c r="J513" s="749">
        <f t="shared" si="112"/>
        <v>0</v>
      </c>
    </row>
    <row r="514" spans="1:10" x14ac:dyDescent="0.2">
      <c r="A514" s="531">
        <v>477</v>
      </c>
      <c r="B514" s="535" t="s">
        <v>185</v>
      </c>
      <c r="C514" s="538"/>
      <c r="D514" s="533" t="s">
        <v>137</v>
      </c>
      <c r="E514" s="82"/>
      <c r="F514" s="536"/>
      <c r="G514" s="536">
        <f t="shared" si="109"/>
        <v>0</v>
      </c>
      <c r="H514" s="536"/>
      <c r="I514" s="536">
        <f t="shared" si="110"/>
        <v>0</v>
      </c>
      <c r="J514" s="749"/>
    </row>
    <row r="515" spans="1:10" x14ac:dyDescent="0.2">
      <c r="A515" s="531">
        <v>478</v>
      </c>
      <c r="B515" s="535" t="s">
        <v>150</v>
      </c>
      <c r="C515" s="538"/>
      <c r="D515" s="533" t="s">
        <v>56</v>
      </c>
      <c r="E515" s="767"/>
      <c r="F515" s="536">
        <v>1875</v>
      </c>
      <c r="G515" s="536">
        <f t="shared" si="109"/>
        <v>0</v>
      </c>
      <c r="H515" s="536">
        <v>2646</v>
      </c>
      <c r="I515" s="536">
        <f t="shared" si="110"/>
        <v>0</v>
      </c>
      <c r="J515" s="749">
        <f t="shared" ref="J515:J518" si="113">G515+I515</f>
        <v>0</v>
      </c>
    </row>
    <row r="516" spans="1:10" ht="25.5" x14ac:dyDescent="0.2">
      <c r="A516" s="531">
        <v>479</v>
      </c>
      <c r="B516" s="535" t="s">
        <v>151</v>
      </c>
      <c r="C516" s="533" t="s">
        <v>152</v>
      </c>
      <c r="D516" s="533" t="s">
        <v>56</v>
      </c>
      <c r="E516" s="82"/>
      <c r="F516" s="536">
        <v>600</v>
      </c>
      <c r="G516" s="536">
        <f t="shared" si="109"/>
        <v>0</v>
      </c>
      <c r="H516" s="536">
        <v>381</v>
      </c>
      <c r="I516" s="536">
        <f t="shared" si="110"/>
        <v>0</v>
      </c>
      <c r="J516" s="749">
        <f t="shared" si="113"/>
        <v>0</v>
      </c>
    </row>
    <row r="517" spans="1:10" x14ac:dyDescent="0.2">
      <c r="A517" s="531">
        <v>480</v>
      </c>
      <c r="B517" s="535" t="s">
        <v>153</v>
      </c>
      <c r="C517" s="538"/>
      <c r="D517" s="533" t="s">
        <v>56</v>
      </c>
      <c r="E517" s="82"/>
      <c r="F517" s="536">
        <v>1000</v>
      </c>
      <c r="G517" s="536">
        <f t="shared" si="109"/>
        <v>0</v>
      </c>
      <c r="H517" s="536">
        <v>123</v>
      </c>
      <c r="I517" s="536">
        <f t="shared" si="110"/>
        <v>0</v>
      </c>
      <c r="J517" s="749">
        <f t="shared" si="113"/>
        <v>0</v>
      </c>
    </row>
    <row r="518" spans="1:10" x14ac:dyDescent="0.2">
      <c r="A518" s="531">
        <v>481</v>
      </c>
      <c r="B518" s="535" t="s">
        <v>60</v>
      </c>
      <c r="C518" s="538"/>
      <c r="D518" s="533" t="s">
        <v>5</v>
      </c>
      <c r="E518" s="533"/>
      <c r="F518" s="536">
        <v>0</v>
      </c>
      <c r="G518" s="536">
        <f t="shared" si="109"/>
        <v>0</v>
      </c>
      <c r="H518" s="536">
        <v>14017</v>
      </c>
      <c r="I518" s="536">
        <f t="shared" si="110"/>
        <v>0</v>
      </c>
      <c r="J518" s="749">
        <f t="shared" si="113"/>
        <v>0</v>
      </c>
    </row>
    <row r="519" spans="1:10" x14ac:dyDescent="0.2">
      <c r="A519" s="531">
        <v>482</v>
      </c>
      <c r="B519" s="567" t="s">
        <v>186</v>
      </c>
      <c r="C519" s="538"/>
      <c r="D519" s="533"/>
      <c r="E519" s="533"/>
      <c r="F519" s="533"/>
      <c r="G519" s="536"/>
      <c r="H519" s="147"/>
      <c r="I519" s="536"/>
      <c r="J519" s="147"/>
    </row>
    <row r="520" spans="1:10" ht="38.25" x14ac:dyDescent="0.2">
      <c r="A520" s="531">
        <v>483</v>
      </c>
      <c r="B520" s="535" t="s">
        <v>187</v>
      </c>
      <c r="C520" s="533" t="s">
        <v>458</v>
      </c>
      <c r="D520" s="533" t="s">
        <v>14</v>
      </c>
      <c r="E520" s="533"/>
      <c r="F520" s="536">
        <v>315576</v>
      </c>
      <c r="G520" s="536">
        <f t="shared" ref="G520:G526" si="114">E520*F520</f>
        <v>0</v>
      </c>
      <c r="H520" s="536">
        <v>0</v>
      </c>
      <c r="I520" s="536">
        <f t="shared" ref="I520:I526" si="115">E520*H520</f>
        <v>0</v>
      </c>
      <c r="J520" s="749">
        <f t="shared" ref="J520:J526" si="116">G520+I520</f>
        <v>0</v>
      </c>
    </row>
    <row r="521" spans="1:10" x14ac:dyDescent="0.2">
      <c r="A521" s="531">
        <v>484</v>
      </c>
      <c r="B521" s="535" t="s">
        <v>188</v>
      </c>
      <c r="C521" s="533" t="s">
        <v>189</v>
      </c>
      <c r="D521" s="533" t="s">
        <v>14</v>
      </c>
      <c r="E521" s="533"/>
      <c r="F521" s="536">
        <v>129211</v>
      </c>
      <c r="G521" s="536">
        <f t="shared" si="114"/>
        <v>0</v>
      </c>
      <c r="H521" s="536">
        <v>0</v>
      </c>
      <c r="I521" s="536">
        <f t="shared" si="115"/>
        <v>0</v>
      </c>
      <c r="J521" s="749">
        <f t="shared" si="116"/>
        <v>0</v>
      </c>
    </row>
    <row r="522" spans="1:10" x14ac:dyDescent="0.2">
      <c r="A522" s="531">
        <v>485</v>
      </c>
      <c r="B522" s="535" t="s">
        <v>190</v>
      </c>
      <c r="C522" s="533" t="s">
        <v>191</v>
      </c>
      <c r="D522" s="533" t="s">
        <v>14</v>
      </c>
      <c r="E522" s="533"/>
      <c r="F522" s="536">
        <v>800</v>
      </c>
      <c r="G522" s="536">
        <f t="shared" si="114"/>
        <v>0</v>
      </c>
      <c r="H522" s="536">
        <v>0</v>
      </c>
      <c r="I522" s="536">
        <f t="shared" si="115"/>
        <v>0</v>
      </c>
      <c r="J522" s="749">
        <f t="shared" si="116"/>
        <v>0</v>
      </c>
    </row>
    <row r="523" spans="1:10" x14ac:dyDescent="0.2">
      <c r="A523" s="531">
        <v>486</v>
      </c>
      <c r="B523" s="535" t="s">
        <v>192</v>
      </c>
      <c r="C523" s="533" t="s">
        <v>193</v>
      </c>
      <c r="D523" s="533" t="s">
        <v>14</v>
      </c>
      <c r="E523" s="533"/>
      <c r="F523" s="536">
        <v>800</v>
      </c>
      <c r="G523" s="536">
        <f t="shared" si="114"/>
        <v>0</v>
      </c>
      <c r="H523" s="536">
        <v>0</v>
      </c>
      <c r="I523" s="536">
        <f t="shared" si="115"/>
        <v>0</v>
      </c>
      <c r="J523" s="749">
        <f t="shared" si="116"/>
        <v>0</v>
      </c>
    </row>
    <row r="524" spans="1:10" ht="25.5" x14ac:dyDescent="0.2">
      <c r="A524" s="531">
        <v>487</v>
      </c>
      <c r="B524" s="535" t="s">
        <v>410</v>
      </c>
      <c r="C524" s="533" t="s">
        <v>411</v>
      </c>
      <c r="D524" s="533" t="s">
        <v>14</v>
      </c>
      <c r="E524" s="533"/>
      <c r="F524" s="536">
        <v>1199</v>
      </c>
      <c r="G524" s="536">
        <f t="shared" si="114"/>
        <v>0</v>
      </c>
      <c r="H524" s="536">
        <v>0</v>
      </c>
      <c r="I524" s="536">
        <f t="shared" si="115"/>
        <v>0</v>
      </c>
      <c r="J524" s="749">
        <f t="shared" si="116"/>
        <v>0</v>
      </c>
    </row>
    <row r="525" spans="1:10" x14ac:dyDescent="0.2">
      <c r="A525" s="531">
        <v>488</v>
      </c>
      <c r="B525" s="535" t="s">
        <v>412</v>
      </c>
      <c r="C525" s="533" t="s">
        <v>413</v>
      </c>
      <c r="D525" s="533" t="s">
        <v>14</v>
      </c>
      <c r="E525" s="533"/>
      <c r="F525" s="536">
        <v>3283</v>
      </c>
      <c r="G525" s="536">
        <f t="shared" si="114"/>
        <v>0</v>
      </c>
      <c r="H525" s="536">
        <v>0</v>
      </c>
      <c r="I525" s="536">
        <f t="shared" si="115"/>
        <v>0</v>
      </c>
      <c r="J525" s="749">
        <f t="shared" si="116"/>
        <v>0</v>
      </c>
    </row>
    <row r="526" spans="1:10" ht="24.75" customHeight="1" x14ac:dyDescent="0.2">
      <c r="A526" s="531">
        <v>489</v>
      </c>
      <c r="B526" s="535" t="s">
        <v>135</v>
      </c>
      <c r="C526" s="538"/>
      <c r="D526" s="533" t="s">
        <v>56</v>
      </c>
      <c r="E526" s="82"/>
      <c r="F526" s="536">
        <v>1875</v>
      </c>
      <c r="G526" s="536">
        <f t="shared" si="114"/>
        <v>0</v>
      </c>
      <c r="H526" s="536">
        <v>869</v>
      </c>
      <c r="I526" s="536">
        <f t="shared" si="115"/>
        <v>0</v>
      </c>
      <c r="J526" s="749">
        <f t="shared" si="116"/>
        <v>0</v>
      </c>
    </row>
    <row r="527" spans="1:10" ht="31.9" customHeight="1" x14ac:dyDescent="0.2">
      <c r="A527" s="531">
        <v>490</v>
      </c>
      <c r="B527" s="535" t="s">
        <v>160</v>
      </c>
      <c r="C527" s="538"/>
      <c r="D527" s="533" t="s">
        <v>137</v>
      </c>
      <c r="E527" s="82"/>
      <c r="F527" s="533"/>
      <c r="G527" s="536"/>
      <c r="H527" s="147"/>
      <c r="I527" s="536"/>
      <c r="J527" s="147"/>
    </row>
    <row r="528" spans="1:10" ht="31.9" customHeight="1" x14ac:dyDescent="0.2">
      <c r="A528" s="531">
        <v>491</v>
      </c>
      <c r="B528" s="535" t="s">
        <v>139</v>
      </c>
      <c r="C528" s="538"/>
      <c r="D528" s="533" t="s">
        <v>56</v>
      </c>
      <c r="E528" s="767">
        <v>49.26</v>
      </c>
      <c r="F528" s="536">
        <v>1875</v>
      </c>
      <c r="G528" s="536">
        <f>E528*F528</f>
        <v>92362.5</v>
      </c>
      <c r="H528" s="536">
        <v>1617</v>
      </c>
      <c r="I528" s="536">
        <f>E528*H528</f>
        <v>79653.42</v>
      </c>
      <c r="J528" s="749">
        <f t="shared" ref="J528:J529" si="117">G528+I528</f>
        <v>172015.91999999998</v>
      </c>
    </row>
    <row r="529" spans="1:10" ht="39.75" customHeight="1" x14ac:dyDescent="0.2">
      <c r="A529" s="531">
        <v>492</v>
      </c>
      <c r="B529" s="535" t="s">
        <v>60</v>
      </c>
      <c r="C529" s="538"/>
      <c r="D529" s="533" t="s">
        <v>5</v>
      </c>
      <c r="E529" s="533"/>
      <c r="F529" s="536">
        <v>0</v>
      </c>
      <c r="G529" s="536">
        <f>E529*F529</f>
        <v>0</v>
      </c>
      <c r="H529" s="536">
        <v>131146</v>
      </c>
      <c r="I529" s="536">
        <f>E529*H529</f>
        <v>0</v>
      </c>
      <c r="J529" s="749">
        <f t="shared" si="117"/>
        <v>0</v>
      </c>
    </row>
    <row r="530" spans="1:10" ht="12" customHeight="1" x14ac:dyDescent="0.2">
      <c r="A530" s="531">
        <v>493</v>
      </c>
      <c r="B530" s="567" t="s">
        <v>194</v>
      </c>
      <c r="C530" s="538"/>
      <c r="D530" s="533"/>
      <c r="E530" s="533"/>
      <c r="F530" s="533"/>
      <c r="G530" s="536"/>
      <c r="H530" s="147"/>
      <c r="I530" s="536"/>
      <c r="J530" s="147"/>
    </row>
    <row r="531" spans="1:10" ht="12" customHeight="1" x14ac:dyDescent="0.2">
      <c r="A531" s="531">
        <v>494</v>
      </c>
      <c r="B531" s="535" t="s">
        <v>459</v>
      </c>
      <c r="C531" s="533" t="s">
        <v>437</v>
      </c>
      <c r="D531" s="533" t="s">
        <v>14</v>
      </c>
      <c r="E531" s="533"/>
      <c r="F531" s="536">
        <v>40266</v>
      </c>
      <c r="G531" s="536">
        <f>E531*F531</f>
        <v>0</v>
      </c>
      <c r="H531" s="536">
        <v>149591</v>
      </c>
      <c r="I531" s="536">
        <f>E531*H531</f>
        <v>0</v>
      </c>
      <c r="J531" s="749">
        <f t="shared" ref="J531:J532" si="118">G531+I531</f>
        <v>0</v>
      </c>
    </row>
    <row r="532" spans="1:10" ht="12" customHeight="1" x14ac:dyDescent="0.2">
      <c r="A532" s="531">
        <v>495</v>
      </c>
      <c r="B532" s="535" t="s">
        <v>460</v>
      </c>
      <c r="C532" s="533"/>
      <c r="D532" s="533" t="s">
        <v>202</v>
      </c>
      <c r="E532" s="82">
        <v>1637.44</v>
      </c>
      <c r="F532" s="536">
        <v>139</v>
      </c>
      <c r="G532" s="536">
        <f>E532*F532</f>
        <v>227604.16</v>
      </c>
      <c r="H532" s="536">
        <v>151</v>
      </c>
      <c r="I532" s="536">
        <f>E532*H532</f>
        <v>247253.44</v>
      </c>
      <c r="J532" s="749">
        <f t="shared" si="118"/>
        <v>474857.6</v>
      </c>
    </row>
    <row r="533" spans="1:10" ht="12" customHeight="1" x14ac:dyDescent="0.2">
      <c r="A533" s="531">
        <v>496</v>
      </c>
      <c r="B533" s="567" t="s">
        <v>195</v>
      </c>
      <c r="C533" s="538"/>
      <c r="D533" s="533"/>
      <c r="E533" s="533"/>
      <c r="F533" s="533"/>
      <c r="G533" s="536"/>
      <c r="H533" s="147"/>
      <c r="I533" s="536"/>
      <c r="J533" s="147"/>
    </row>
    <row r="534" spans="1:10" ht="12" customHeight="1" x14ac:dyDescent="0.2">
      <c r="A534" s="531">
        <v>497</v>
      </c>
      <c r="B534" s="535" t="s">
        <v>196</v>
      </c>
      <c r="C534" s="533"/>
      <c r="D534" s="533" t="s">
        <v>7</v>
      </c>
      <c r="E534" s="82"/>
      <c r="F534" s="536">
        <v>800</v>
      </c>
      <c r="G534" s="536">
        <f t="shared" ref="G534:G544" si="119">E534*F534</f>
        <v>0</v>
      </c>
      <c r="H534" s="536">
        <v>2623</v>
      </c>
      <c r="I534" s="536">
        <f t="shared" ref="I534:I544" si="120">E534*H534</f>
        <v>0</v>
      </c>
      <c r="J534" s="749">
        <f t="shared" ref="J534:J544" si="121">G534+I534</f>
        <v>0</v>
      </c>
    </row>
    <row r="535" spans="1:10" ht="12" customHeight="1" x14ac:dyDescent="0.2">
      <c r="A535" s="531">
        <v>498</v>
      </c>
      <c r="B535" s="535" t="s">
        <v>15</v>
      </c>
      <c r="C535" s="533"/>
      <c r="D535" s="533" t="s">
        <v>7</v>
      </c>
      <c r="E535" s="82"/>
      <c r="F535" s="536">
        <v>600</v>
      </c>
      <c r="G535" s="536">
        <f t="shared" si="119"/>
        <v>0</v>
      </c>
      <c r="H535" s="536">
        <v>335</v>
      </c>
      <c r="I535" s="536">
        <f t="shared" si="120"/>
        <v>0</v>
      </c>
      <c r="J535" s="749">
        <f t="shared" si="121"/>
        <v>0</v>
      </c>
    </row>
    <row r="536" spans="1:10" ht="12" customHeight="1" x14ac:dyDescent="0.2">
      <c r="A536" s="531">
        <v>499</v>
      </c>
      <c r="B536" s="535" t="s">
        <v>19</v>
      </c>
      <c r="C536" s="533" t="s">
        <v>326</v>
      </c>
      <c r="D536" s="533" t="s">
        <v>7</v>
      </c>
      <c r="E536" s="82"/>
      <c r="F536" s="536">
        <v>600</v>
      </c>
      <c r="G536" s="536">
        <f t="shared" si="119"/>
        <v>0</v>
      </c>
      <c r="H536" s="536">
        <v>928</v>
      </c>
      <c r="I536" s="536">
        <f t="shared" si="120"/>
        <v>0</v>
      </c>
      <c r="J536" s="749">
        <f t="shared" si="121"/>
        <v>0</v>
      </c>
    </row>
    <row r="537" spans="1:10" ht="12" customHeight="1" x14ac:dyDescent="0.2">
      <c r="A537" s="531">
        <v>500</v>
      </c>
      <c r="B537" s="535" t="s">
        <v>197</v>
      </c>
      <c r="C537" s="533"/>
      <c r="D537" s="533" t="s">
        <v>7</v>
      </c>
      <c r="E537" s="82"/>
      <c r="F537" s="536">
        <v>600</v>
      </c>
      <c r="G537" s="536">
        <f t="shared" si="119"/>
        <v>0</v>
      </c>
      <c r="H537" s="536">
        <v>1424</v>
      </c>
      <c r="I537" s="536">
        <f t="shared" si="120"/>
        <v>0</v>
      </c>
      <c r="J537" s="749">
        <f t="shared" si="121"/>
        <v>0</v>
      </c>
    </row>
    <row r="538" spans="1:10" x14ac:dyDescent="0.2">
      <c r="A538" s="531">
        <v>501</v>
      </c>
      <c r="B538" s="535" t="s">
        <v>198</v>
      </c>
      <c r="C538" s="533"/>
      <c r="D538" s="533" t="s">
        <v>21</v>
      </c>
      <c r="E538" s="82"/>
      <c r="F538" s="536">
        <v>1300</v>
      </c>
      <c r="G538" s="536">
        <f t="shared" si="119"/>
        <v>0</v>
      </c>
      <c r="H538" s="536">
        <v>957</v>
      </c>
      <c r="I538" s="536">
        <f t="shared" si="120"/>
        <v>0</v>
      </c>
      <c r="J538" s="749">
        <f t="shared" si="121"/>
        <v>0</v>
      </c>
    </row>
    <row r="539" spans="1:10" ht="26.25" customHeight="1" x14ac:dyDescent="0.2">
      <c r="A539" s="531">
        <v>502</v>
      </c>
      <c r="B539" s="535" t="s">
        <v>23</v>
      </c>
      <c r="C539" s="533"/>
      <c r="D539" s="533" t="s">
        <v>21</v>
      </c>
      <c r="E539" s="82"/>
      <c r="F539" s="536">
        <v>700</v>
      </c>
      <c r="G539" s="536">
        <f t="shared" si="119"/>
        <v>0</v>
      </c>
      <c r="H539" s="536">
        <v>421</v>
      </c>
      <c r="I539" s="536">
        <f t="shared" si="120"/>
        <v>0</v>
      </c>
      <c r="J539" s="749">
        <f t="shared" si="121"/>
        <v>0</v>
      </c>
    </row>
    <row r="540" spans="1:10" ht="31.9" customHeight="1" x14ac:dyDescent="0.2">
      <c r="A540" s="531">
        <v>503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19"/>
        <v>0</v>
      </c>
      <c r="H540" s="536">
        <v>18051</v>
      </c>
      <c r="I540" s="536">
        <f t="shared" si="120"/>
        <v>0</v>
      </c>
      <c r="J540" s="749">
        <f t="shared" si="121"/>
        <v>0</v>
      </c>
    </row>
    <row r="541" spans="1:10" ht="31.9" customHeight="1" x14ac:dyDescent="0.2">
      <c r="A541" s="531">
        <v>504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119"/>
        <v>0</v>
      </c>
      <c r="H541" s="536">
        <v>629</v>
      </c>
      <c r="I541" s="536">
        <f t="shared" si="120"/>
        <v>0</v>
      </c>
      <c r="J541" s="749">
        <f t="shared" si="121"/>
        <v>0</v>
      </c>
    </row>
    <row r="542" spans="1:10" ht="38.25" customHeight="1" x14ac:dyDescent="0.2">
      <c r="A542" s="762">
        <v>497</v>
      </c>
      <c r="B542" s="768" t="s">
        <v>591</v>
      </c>
      <c r="C542" s="764"/>
      <c r="D542" s="764" t="s">
        <v>7</v>
      </c>
      <c r="E542" s="764"/>
      <c r="F542" s="765">
        <v>2950</v>
      </c>
      <c r="G542" s="765">
        <f t="shared" si="119"/>
        <v>0</v>
      </c>
      <c r="H542" s="765">
        <v>10010</v>
      </c>
      <c r="I542" s="765">
        <f t="shared" si="120"/>
        <v>0</v>
      </c>
      <c r="J542" s="771">
        <f t="shared" si="121"/>
        <v>0</v>
      </c>
    </row>
    <row r="543" spans="1:10" ht="12" customHeight="1" x14ac:dyDescent="0.2">
      <c r="A543" s="762">
        <v>508</v>
      </c>
      <c r="B543" s="768" t="s">
        <v>592</v>
      </c>
      <c r="C543" s="764"/>
      <c r="D543" s="764" t="s">
        <v>7</v>
      </c>
      <c r="E543" s="764"/>
      <c r="F543" s="765">
        <v>600</v>
      </c>
      <c r="G543" s="765">
        <f t="shared" si="119"/>
        <v>0</v>
      </c>
      <c r="H543" s="765">
        <v>1994</v>
      </c>
      <c r="I543" s="765">
        <f t="shared" si="120"/>
        <v>0</v>
      </c>
      <c r="J543" s="771">
        <f t="shared" si="121"/>
        <v>0</v>
      </c>
    </row>
    <row r="544" spans="1:10" ht="12" customHeight="1" x14ac:dyDescent="0.2">
      <c r="A544" s="531">
        <v>505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19"/>
        <v>0</v>
      </c>
      <c r="H544" s="536">
        <v>66966</v>
      </c>
      <c r="I544" s="536">
        <f t="shared" si="120"/>
        <v>0</v>
      </c>
      <c r="J544" s="749">
        <f t="shared" si="121"/>
        <v>0</v>
      </c>
    </row>
    <row r="545" spans="1:11" ht="12" customHeight="1" x14ac:dyDescent="0.2">
      <c r="A545" s="531">
        <v>506</v>
      </c>
      <c r="B545" s="567" t="s">
        <v>203</v>
      </c>
      <c r="C545" s="538"/>
      <c r="D545" s="533"/>
      <c r="E545" s="533"/>
      <c r="F545" s="533"/>
      <c r="G545" s="536"/>
      <c r="H545" s="147"/>
      <c r="I545" s="536"/>
      <c r="J545" s="147"/>
    </row>
    <row r="546" spans="1:11" ht="12" hidden="1" customHeight="1" x14ac:dyDescent="0.2">
      <c r="A546" s="772">
        <v>507</v>
      </c>
      <c r="B546" s="773" t="s">
        <v>204</v>
      </c>
      <c r="C546" s="774"/>
      <c r="D546" s="774" t="s">
        <v>7</v>
      </c>
      <c r="E546" s="774"/>
      <c r="F546" s="775">
        <v>1200</v>
      </c>
      <c r="G546" s="775">
        <f t="shared" ref="G546:G552" si="122">E546*F546</f>
        <v>0</v>
      </c>
      <c r="H546" s="775">
        <v>1853</v>
      </c>
      <c r="I546" s="775">
        <f t="shared" ref="I546:I552" si="123">E546*H546</f>
        <v>0</v>
      </c>
      <c r="J546" s="784">
        <f t="shared" ref="J546:J552" si="124">G546+I546</f>
        <v>0</v>
      </c>
    </row>
    <row r="547" spans="1:11" ht="12" customHeight="1" x14ac:dyDescent="0.2">
      <c r="A547" s="762">
        <v>508</v>
      </c>
      <c r="B547" s="768" t="s">
        <v>592</v>
      </c>
      <c r="C547" s="764"/>
      <c r="D547" s="764" t="s">
        <v>7</v>
      </c>
      <c r="E547" s="764"/>
      <c r="F547" s="765">
        <v>600</v>
      </c>
      <c r="G547" s="765">
        <f t="shared" si="122"/>
        <v>0</v>
      </c>
      <c r="H547" s="765">
        <v>1994</v>
      </c>
      <c r="I547" s="765">
        <f t="shared" si="123"/>
        <v>0</v>
      </c>
      <c r="J547" s="771">
        <f t="shared" si="124"/>
        <v>0</v>
      </c>
    </row>
    <row r="548" spans="1:11" ht="12" customHeight="1" x14ac:dyDescent="0.2">
      <c r="A548" s="531">
        <v>508</v>
      </c>
      <c r="B548" s="535" t="s">
        <v>15</v>
      </c>
      <c r="C548" s="533"/>
      <c r="D548" s="533" t="s">
        <v>7</v>
      </c>
      <c r="E548" s="82"/>
      <c r="F548" s="536">
        <v>600</v>
      </c>
      <c r="G548" s="536">
        <f t="shared" si="122"/>
        <v>0</v>
      </c>
      <c r="H548" s="536">
        <v>335</v>
      </c>
      <c r="I548" s="536">
        <f t="shared" si="123"/>
        <v>0</v>
      </c>
      <c r="J548" s="749">
        <f t="shared" si="124"/>
        <v>0</v>
      </c>
    </row>
    <row r="549" spans="1:11" ht="12" customHeight="1" x14ac:dyDescent="0.2">
      <c r="A549" s="531">
        <v>509</v>
      </c>
      <c r="B549" s="535" t="s">
        <v>19</v>
      </c>
      <c r="C549" s="533" t="s">
        <v>326</v>
      </c>
      <c r="D549" s="533" t="s">
        <v>7</v>
      </c>
      <c r="E549" s="82"/>
      <c r="F549" s="536">
        <v>600</v>
      </c>
      <c r="G549" s="536">
        <f t="shared" si="122"/>
        <v>0</v>
      </c>
      <c r="H549" s="536">
        <v>928</v>
      </c>
      <c r="I549" s="536">
        <f t="shared" si="123"/>
        <v>0</v>
      </c>
      <c r="J549" s="749">
        <f t="shared" si="124"/>
        <v>0</v>
      </c>
    </row>
    <row r="550" spans="1:11" ht="21.75" customHeight="1" x14ac:dyDescent="0.2">
      <c r="A550" s="762">
        <v>22</v>
      </c>
      <c r="B550" s="768" t="s">
        <v>22</v>
      </c>
      <c r="C550" s="764"/>
      <c r="D550" s="764" t="s">
        <v>21</v>
      </c>
      <c r="E550" s="764"/>
      <c r="F550" s="765">
        <v>1000</v>
      </c>
      <c r="G550" s="765">
        <f t="shared" si="122"/>
        <v>0</v>
      </c>
      <c r="H550" s="765">
        <v>504</v>
      </c>
      <c r="I550" s="765">
        <f t="shared" si="123"/>
        <v>0</v>
      </c>
      <c r="J550" s="771">
        <f t="shared" si="124"/>
        <v>0</v>
      </c>
      <c r="K550" s="564" t="e">
        <f>#REF!</f>
        <v>#REF!</v>
      </c>
    </row>
    <row r="551" spans="1:11" x14ac:dyDescent="0.2">
      <c r="A551" s="531">
        <v>510</v>
      </c>
      <c r="B551" s="535" t="s">
        <v>198</v>
      </c>
      <c r="C551" s="533"/>
      <c r="D551" s="533" t="s">
        <v>21</v>
      </c>
      <c r="E551" s="82"/>
      <c r="F551" s="536">
        <v>1300</v>
      </c>
      <c r="G551" s="536">
        <f t="shared" si="122"/>
        <v>0</v>
      </c>
      <c r="H551" s="536">
        <v>957</v>
      </c>
      <c r="I551" s="536">
        <f t="shared" si="123"/>
        <v>0</v>
      </c>
      <c r="J551" s="749">
        <f t="shared" si="124"/>
        <v>0</v>
      </c>
    </row>
    <row r="552" spans="1:11" ht="26.25" customHeight="1" x14ac:dyDescent="0.2">
      <c r="A552" s="531">
        <v>511</v>
      </c>
      <c r="B552" s="535" t="s">
        <v>31</v>
      </c>
      <c r="C552" s="538"/>
      <c r="D552" s="533" t="s">
        <v>32</v>
      </c>
      <c r="E552" s="533"/>
      <c r="F552" s="536">
        <v>0</v>
      </c>
      <c r="G552" s="536">
        <f t="shared" si="122"/>
        <v>0</v>
      </c>
      <c r="H552" s="536">
        <v>26053</v>
      </c>
      <c r="I552" s="536">
        <f t="shared" si="123"/>
        <v>0</v>
      </c>
      <c r="J552" s="749">
        <f t="shared" si="124"/>
        <v>0</v>
      </c>
    </row>
    <row r="553" spans="1:11" ht="31.9" customHeight="1" x14ac:dyDescent="0.2">
      <c r="A553" s="531">
        <v>512</v>
      </c>
      <c r="B553" s="535" t="s">
        <v>199</v>
      </c>
      <c r="C553" s="533"/>
      <c r="D553" s="533"/>
      <c r="E553" s="533"/>
      <c r="F553" s="536"/>
      <c r="G553" s="536"/>
      <c r="H553" s="536"/>
      <c r="I553" s="536"/>
      <c r="J553" s="749"/>
    </row>
    <row r="554" spans="1:11" ht="31.9" customHeight="1" x14ac:dyDescent="0.2">
      <c r="A554" s="531">
        <v>513</v>
      </c>
      <c r="B554" s="537" t="s">
        <v>200</v>
      </c>
      <c r="C554" s="533"/>
      <c r="D554" s="533" t="s">
        <v>21</v>
      </c>
      <c r="E554" s="533"/>
      <c r="F554" s="536">
        <v>350</v>
      </c>
      <c r="G554" s="536">
        <f t="shared" ref="G554:G559" si="125">E554*F554</f>
        <v>0</v>
      </c>
      <c r="H554" s="536">
        <v>1212</v>
      </c>
      <c r="I554" s="536">
        <f t="shared" ref="I554:I559" si="126">E554*H554</f>
        <v>0</v>
      </c>
      <c r="J554" s="749">
        <f t="shared" ref="J554:J559" si="127">G554+I554</f>
        <v>0</v>
      </c>
    </row>
    <row r="555" spans="1:11" ht="31.9" customHeight="1" x14ac:dyDescent="0.2">
      <c r="A555" s="762">
        <v>513</v>
      </c>
      <c r="B555" s="763" t="s">
        <v>593</v>
      </c>
      <c r="C555" s="764"/>
      <c r="D555" s="764" t="s">
        <v>21</v>
      </c>
      <c r="E555" s="764"/>
      <c r="F555" s="765">
        <v>350</v>
      </c>
      <c r="G555" s="765">
        <f t="shared" si="125"/>
        <v>0</v>
      </c>
      <c r="H555" s="765">
        <v>1090</v>
      </c>
      <c r="I555" s="765">
        <f t="shared" si="126"/>
        <v>0</v>
      </c>
      <c r="J555" s="771">
        <f t="shared" si="127"/>
        <v>0</v>
      </c>
    </row>
    <row r="556" spans="1:11" ht="36.75" customHeight="1" x14ac:dyDescent="0.2">
      <c r="A556" s="531">
        <v>514</v>
      </c>
      <c r="B556" s="535" t="s">
        <v>201</v>
      </c>
      <c r="C556" s="538"/>
      <c r="D556" s="533" t="s">
        <v>202</v>
      </c>
      <c r="E556" s="533"/>
      <c r="F556" s="536">
        <v>2000</v>
      </c>
      <c r="G556" s="536">
        <f t="shared" si="125"/>
        <v>0</v>
      </c>
      <c r="H556" s="536">
        <v>629</v>
      </c>
      <c r="I556" s="536">
        <f t="shared" si="126"/>
        <v>0</v>
      </c>
      <c r="J556" s="749">
        <f t="shared" si="127"/>
        <v>0</v>
      </c>
    </row>
    <row r="557" spans="1:11" ht="12" customHeight="1" x14ac:dyDescent="0.2">
      <c r="A557" s="762">
        <v>495</v>
      </c>
      <c r="B557" s="768" t="s">
        <v>594</v>
      </c>
      <c r="C557" s="764"/>
      <c r="D557" s="764" t="s">
        <v>202</v>
      </c>
      <c r="E557" s="764"/>
      <c r="F557" s="765">
        <v>139</v>
      </c>
      <c r="G557" s="765">
        <f t="shared" si="125"/>
        <v>0</v>
      </c>
      <c r="H557" s="765">
        <v>151</v>
      </c>
      <c r="I557" s="765">
        <f t="shared" si="126"/>
        <v>0</v>
      </c>
      <c r="J557" s="771">
        <f t="shared" si="127"/>
        <v>0</v>
      </c>
    </row>
    <row r="558" spans="1:11" ht="12" customHeight="1" x14ac:dyDescent="0.2">
      <c r="A558" s="531">
        <v>515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25"/>
        <v>0</v>
      </c>
      <c r="H558" s="536">
        <v>53152</v>
      </c>
      <c r="I558" s="536">
        <f t="shared" si="126"/>
        <v>0</v>
      </c>
      <c r="J558" s="749">
        <f t="shared" si="127"/>
        <v>0</v>
      </c>
    </row>
    <row r="559" spans="1:11" ht="12" customHeight="1" x14ac:dyDescent="0.2">
      <c r="A559" s="531">
        <v>516</v>
      </c>
      <c r="B559" s="535" t="s">
        <v>205</v>
      </c>
      <c r="C559" s="568"/>
      <c r="D559" s="533" t="s">
        <v>32</v>
      </c>
      <c r="E559" s="533"/>
      <c r="F559" s="536">
        <v>954853.5</v>
      </c>
      <c r="G559" s="536">
        <f t="shared" si="125"/>
        <v>0</v>
      </c>
      <c r="H559" s="536">
        <v>928267</v>
      </c>
      <c r="I559" s="536">
        <f t="shared" si="126"/>
        <v>0</v>
      </c>
      <c r="J559" s="749">
        <f t="shared" si="127"/>
        <v>0</v>
      </c>
    </row>
    <row r="560" spans="1:11" ht="12" customHeight="1" x14ac:dyDescent="0.2">
      <c r="A560" s="531">
        <v>517</v>
      </c>
      <c r="B560" s="535"/>
      <c r="C560" s="568"/>
      <c r="D560" s="533"/>
      <c r="E560" s="533"/>
      <c r="F560" s="536"/>
      <c r="G560" s="536"/>
      <c r="H560" s="536"/>
      <c r="I560" s="536"/>
      <c r="J560" s="656"/>
    </row>
    <row r="561" spans="1:10" ht="12" customHeight="1" x14ac:dyDescent="0.2">
      <c r="A561" s="531">
        <v>518</v>
      </c>
      <c r="B561" s="535" t="s">
        <v>206</v>
      </c>
      <c r="C561" s="538"/>
      <c r="D561" s="533" t="s">
        <v>207</v>
      </c>
      <c r="E561" s="533"/>
      <c r="F561" s="536">
        <v>576000</v>
      </c>
      <c r="G561" s="536">
        <f>E561*F561</f>
        <v>0</v>
      </c>
      <c r="H561" s="536">
        <v>0</v>
      </c>
      <c r="I561" s="536">
        <f>E561*H561</f>
        <v>0</v>
      </c>
      <c r="J561" s="749">
        <f t="shared" ref="J561:J562" si="128">G561+I561</f>
        <v>0</v>
      </c>
    </row>
    <row r="562" spans="1:10" ht="12" customHeight="1" x14ac:dyDescent="0.2">
      <c r="A562" s="531">
        <v>519</v>
      </c>
      <c r="B562" s="535" t="s">
        <v>104</v>
      </c>
      <c r="C562" s="538"/>
      <c r="D562" s="533" t="s">
        <v>207</v>
      </c>
      <c r="E562" s="533"/>
      <c r="F562" s="536">
        <v>243000</v>
      </c>
      <c r="G562" s="536">
        <f>E562*F562</f>
        <v>0</v>
      </c>
      <c r="H562" s="536">
        <v>0</v>
      </c>
      <c r="I562" s="536">
        <f>E562*H562</f>
        <v>0</v>
      </c>
      <c r="J562" s="749">
        <f t="shared" si="128"/>
        <v>0</v>
      </c>
    </row>
    <row r="563" spans="1:10" ht="12" customHeight="1" thickBot="1" x14ac:dyDescent="0.25">
      <c r="A563" s="531">
        <v>520</v>
      </c>
      <c r="B563" s="547"/>
      <c r="C563" s="548"/>
      <c r="D563" s="548"/>
      <c r="E563" s="548"/>
      <c r="F563" s="549"/>
      <c r="G563" s="549"/>
      <c r="H563" s="549"/>
      <c r="I563" s="549"/>
      <c r="J563" s="658"/>
    </row>
    <row r="564" spans="1:10" ht="14.25" thickTop="1" thickBot="1" x14ac:dyDescent="0.25">
      <c r="A564" s="531">
        <v>521</v>
      </c>
      <c r="B564" s="873" t="s">
        <v>208</v>
      </c>
      <c r="C564" s="874"/>
      <c r="D564" s="875"/>
      <c r="E564" s="876"/>
      <c r="F564" s="877"/>
      <c r="G564" s="878">
        <f>SUM(G256:G545)+SUM(G547:G562)</f>
        <v>1629854.085</v>
      </c>
      <c r="H564" s="877"/>
      <c r="I564" s="878">
        <f>SUM(I256:I545)+SUM(I547:I562)</f>
        <v>1389859.8139999995</v>
      </c>
      <c r="J564" s="878">
        <f>SUM(J256:J545)+SUM(J547:J562)</f>
        <v>3019713.8990000002</v>
      </c>
    </row>
    <row r="565" spans="1:10" ht="24.75" customHeight="1" thickTop="1" x14ac:dyDescent="0.2">
      <c r="A565" s="531">
        <v>522</v>
      </c>
      <c r="B565" s="556"/>
      <c r="C565" s="569"/>
      <c r="D565" s="558"/>
      <c r="E565" s="559"/>
      <c r="F565" s="559"/>
      <c r="G565" s="560"/>
      <c r="H565" s="561"/>
      <c r="I565" s="560"/>
      <c r="J565" s="561"/>
    </row>
    <row r="566" spans="1:10" ht="31.9" customHeight="1" x14ac:dyDescent="0.25">
      <c r="A566" s="531">
        <v>523</v>
      </c>
      <c r="B566" s="532" t="s">
        <v>2</v>
      </c>
      <c r="C566" s="533"/>
      <c r="D566" s="533"/>
      <c r="E566" s="533"/>
      <c r="F566" s="533"/>
      <c r="G566" s="536"/>
      <c r="H566" s="147"/>
      <c r="I566" s="536"/>
      <c r="J566" s="147"/>
    </row>
    <row r="567" spans="1:10" ht="31.9" customHeight="1" x14ac:dyDescent="0.2">
      <c r="A567" s="531">
        <v>524</v>
      </c>
      <c r="B567" s="539" t="s">
        <v>42</v>
      </c>
      <c r="C567" s="533"/>
      <c r="D567" s="533"/>
      <c r="E567" s="533"/>
      <c r="F567" s="533"/>
      <c r="G567" s="536"/>
      <c r="H567" s="147"/>
      <c r="I567" s="536"/>
      <c r="J567" s="147"/>
    </row>
    <row r="568" spans="1:10" ht="38.25" customHeight="1" x14ac:dyDescent="0.2">
      <c r="A568" s="762">
        <v>508</v>
      </c>
      <c r="B568" s="768" t="s">
        <v>592</v>
      </c>
      <c r="C568" s="764"/>
      <c r="D568" s="764" t="s">
        <v>7</v>
      </c>
      <c r="E568" s="764"/>
      <c r="F568" s="765">
        <v>600</v>
      </c>
      <c r="G568" s="765">
        <f t="shared" ref="G568:G575" si="129">E568*F568</f>
        <v>0</v>
      </c>
      <c r="H568" s="765">
        <v>1994</v>
      </c>
      <c r="I568" s="765">
        <f t="shared" ref="I568:I575" si="130">E568*H568</f>
        <v>0</v>
      </c>
      <c r="J568" s="771">
        <f t="shared" ref="J568:J575" si="131">G568+I568</f>
        <v>0</v>
      </c>
    </row>
    <row r="569" spans="1:10" ht="12" customHeight="1" x14ac:dyDescent="0.2">
      <c r="A569" s="531">
        <v>525</v>
      </c>
      <c r="B569" s="535" t="s">
        <v>19</v>
      </c>
      <c r="C569" s="533" t="s">
        <v>326</v>
      </c>
      <c r="D569" s="533" t="s">
        <v>14</v>
      </c>
      <c r="E569" s="533"/>
      <c r="F569" s="536">
        <v>600</v>
      </c>
      <c r="G569" s="536">
        <f t="shared" si="129"/>
        <v>0</v>
      </c>
      <c r="H569" s="536">
        <v>928</v>
      </c>
      <c r="I569" s="536">
        <f t="shared" si="130"/>
        <v>0</v>
      </c>
      <c r="J569" s="749">
        <f t="shared" si="131"/>
        <v>0</v>
      </c>
    </row>
    <row r="570" spans="1:10" ht="12" customHeight="1" x14ac:dyDescent="0.2">
      <c r="A570" s="531">
        <v>526</v>
      </c>
      <c r="B570" s="535" t="s">
        <v>17</v>
      </c>
      <c r="C570" s="533"/>
      <c r="D570" s="533" t="s">
        <v>14</v>
      </c>
      <c r="E570" s="533"/>
      <c r="F570" s="536">
        <v>600</v>
      </c>
      <c r="G570" s="536">
        <f t="shared" si="129"/>
        <v>0</v>
      </c>
      <c r="H570" s="536">
        <v>1026</v>
      </c>
      <c r="I570" s="536">
        <f t="shared" si="130"/>
        <v>0</v>
      </c>
      <c r="J570" s="749">
        <f t="shared" si="131"/>
        <v>0</v>
      </c>
    </row>
    <row r="571" spans="1:10" ht="12" customHeight="1" x14ac:dyDescent="0.2">
      <c r="A571" s="531">
        <v>527</v>
      </c>
      <c r="B571" s="535" t="s">
        <v>43</v>
      </c>
      <c r="C571" s="533"/>
      <c r="D571" s="533" t="s">
        <v>21</v>
      </c>
      <c r="E571" s="533"/>
      <c r="F571" s="536">
        <v>650</v>
      </c>
      <c r="G571" s="536">
        <f t="shared" si="129"/>
        <v>0</v>
      </c>
      <c r="H571" s="536">
        <v>237</v>
      </c>
      <c r="I571" s="536">
        <f t="shared" si="130"/>
        <v>0</v>
      </c>
      <c r="J571" s="749">
        <f t="shared" si="131"/>
        <v>0</v>
      </c>
    </row>
    <row r="572" spans="1:10" ht="12" customHeight="1" x14ac:dyDescent="0.2">
      <c r="A572" s="531">
        <v>528</v>
      </c>
      <c r="B572" s="535" t="s">
        <v>327</v>
      </c>
      <c r="C572" s="540"/>
      <c r="D572" s="533" t="s">
        <v>21</v>
      </c>
      <c r="E572" s="533"/>
      <c r="F572" s="536">
        <v>290</v>
      </c>
      <c r="G572" s="536">
        <f t="shared" si="129"/>
        <v>0</v>
      </c>
      <c r="H572" s="536">
        <v>45</v>
      </c>
      <c r="I572" s="536">
        <f t="shared" si="130"/>
        <v>0</v>
      </c>
      <c r="J572" s="749">
        <f t="shared" si="131"/>
        <v>0</v>
      </c>
    </row>
    <row r="573" spans="1:10" ht="12" customHeight="1" x14ac:dyDescent="0.2">
      <c r="A573" s="531">
        <v>529</v>
      </c>
      <c r="B573" s="535" t="s">
        <v>31</v>
      </c>
      <c r="C573" s="538"/>
      <c r="D573" s="533" t="s">
        <v>32</v>
      </c>
      <c r="E573" s="533"/>
      <c r="F573" s="536">
        <v>0</v>
      </c>
      <c r="G573" s="536">
        <f t="shared" si="129"/>
        <v>0</v>
      </c>
      <c r="H573" s="536">
        <v>1896</v>
      </c>
      <c r="I573" s="536">
        <f t="shared" si="130"/>
        <v>0</v>
      </c>
      <c r="J573" s="749">
        <f t="shared" si="131"/>
        <v>0</v>
      </c>
    </row>
    <row r="574" spans="1:10" ht="12" customHeight="1" x14ac:dyDescent="0.2">
      <c r="A574" s="531">
        <v>530</v>
      </c>
      <c r="B574" s="535" t="s">
        <v>40</v>
      </c>
      <c r="C574" s="538"/>
      <c r="D574" s="533" t="s">
        <v>41</v>
      </c>
      <c r="E574" s="533"/>
      <c r="F574" s="536">
        <v>0</v>
      </c>
      <c r="G574" s="536">
        <f t="shared" si="129"/>
        <v>0</v>
      </c>
      <c r="H574" s="536">
        <v>1976</v>
      </c>
      <c r="I574" s="536">
        <f t="shared" si="130"/>
        <v>0</v>
      </c>
      <c r="J574" s="749">
        <f t="shared" si="131"/>
        <v>0</v>
      </c>
    </row>
    <row r="575" spans="1:10" ht="12" customHeight="1" x14ac:dyDescent="0.2">
      <c r="A575" s="531">
        <v>531</v>
      </c>
      <c r="B575" s="535" t="s">
        <v>15</v>
      </c>
      <c r="C575" s="533"/>
      <c r="D575" s="533" t="s">
        <v>14</v>
      </c>
      <c r="E575" s="533"/>
      <c r="F575" s="536">
        <v>600</v>
      </c>
      <c r="G575" s="536">
        <f t="shared" si="129"/>
        <v>0</v>
      </c>
      <c r="H575" s="536">
        <v>335</v>
      </c>
      <c r="I575" s="536">
        <f t="shared" si="130"/>
        <v>0</v>
      </c>
      <c r="J575" s="749">
        <f t="shared" si="131"/>
        <v>0</v>
      </c>
    </row>
    <row r="576" spans="1:10" x14ac:dyDescent="0.2">
      <c r="A576" s="531">
        <v>532</v>
      </c>
      <c r="B576" s="539" t="s">
        <v>44</v>
      </c>
      <c r="C576" s="533"/>
      <c r="D576" s="533"/>
      <c r="E576" s="533"/>
      <c r="F576" s="533"/>
      <c r="G576" s="536"/>
      <c r="H576" s="147"/>
      <c r="I576" s="536"/>
      <c r="J576" s="147"/>
    </row>
    <row r="577" spans="1:10" ht="26.25" customHeight="1" x14ac:dyDescent="0.2">
      <c r="A577" s="531">
        <v>533</v>
      </c>
      <c r="B577" s="539" t="s">
        <v>45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31.9" customHeight="1" x14ac:dyDescent="0.2">
      <c r="A578" s="531">
        <v>534</v>
      </c>
      <c r="B578" s="535" t="s">
        <v>301</v>
      </c>
      <c r="C578" s="533" t="s">
        <v>368</v>
      </c>
      <c r="D578" s="533" t="s">
        <v>7</v>
      </c>
      <c r="E578" s="533"/>
      <c r="F578" s="536">
        <v>53425.200000000004</v>
      </c>
      <c r="G578" s="536">
        <f t="shared" ref="G578:G607" si="132">E578*F578</f>
        <v>0</v>
      </c>
      <c r="H578" s="536">
        <v>61094.303999999996</v>
      </c>
      <c r="I578" s="536">
        <f t="shared" ref="I578:I607" si="133">E578*H578</f>
        <v>0</v>
      </c>
      <c r="J578" s="749">
        <f t="shared" ref="J578:J607" si="134">G578+I578</f>
        <v>0</v>
      </c>
    </row>
    <row r="579" spans="1:10" ht="36.75" customHeight="1" x14ac:dyDescent="0.2">
      <c r="A579" s="531">
        <v>535</v>
      </c>
      <c r="B579" s="535" t="s">
        <v>238</v>
      </c>
      <c r="C579" s="533" t="s">
        <v>369</v>
      </c>
      <c r="D579" s="533" t="s">
        <v>7</v>
      </c>
      <c r="E579" s="533"/>
      <c r="F579" s="536">
        <v>6088.4000000000005</v>
      </c>
      <c r="G579" s="536">
        <f t="shared" si="132"/>
        <v>0</v>
      </c>
      <c r="H579" s="536">
        <v>13392</v>
      </c>
      <c r="I579" s="536">
        <f t="shared" si="133"/>
        <v>0</v>
      </c>
      <c r="J579" s="749">
        <f t="shared" si="134"/>
        <v>0</v>
      </c>
    </row>
    <row r="580" spans="1:10" ht="12" customHeight="1" x14ac:dyDescent="0.2">
      <c r="A580" s="531">
        <v>536</v>
      </c>
      <c r="B580" s="535" t="s">
        <v>239</v>
      </c>
      <c r="C580" s="533" t="s">
        <v>370</v>
      </c>
      <c r="D580" s="533" t="s">
        <v>7</v>
      </c>
      <c r="E580" s="533"/>
      <c r="F580" s="536">
        <v>12143.6</v>
      </c>
      <c r="G580" s="536">
        <f t="shared" si="132"/>
        <v>0</v>
      </c>
      <c r="H580" s="536">
        <v>31296.359999999997</v>
      </c>
      <c r="I580" s="536">
        <f t="shared" si="133"/>
        <v>0</v>
      </c>
      <c r="J580" s="749">
        <f t="shared" si="134"/>
        <v>0</v>
      </c>
    </row>
    <row r="581" spans="1:10" ht="12" customHeight="1" x14ac:dyDescent="0.2">
      <c r="A581" s="531">
        <v>537</v>
      </c>
      <c r="B581" s="535" t="s">
        <v>240</v>
      </c>
      <c r="C581" s="533" t="s">
        <v>371</v>
      </c>
      <c r="D581" s="533" t="s">
        <v>7</v>
      </c>
      <c r="E581" s="533"/>
      <c r="F581" s="536">
        <v>1535.6000000000001</v>
      </c>
      <c r="G581" s="536">
        <f t="shared" si="132"/>
        <v>0</v>
      </c>
      <c r="H581" s="536">
        <v>3678.3360000000002</v>
      </c>
      <c r="I581" s="536">
        <f t="shared" si="133"/>
        <v>0</v>
      </c>
      <c r="J581" s="749">
        <f t="shared" si="134"/>
        <v>0</v>
      </c>
    </row>
    <row r="582" spans="1:10" ht="12" customHeight="1" x14ac:dyDescent="0.2">
      <c r="A582" s="531">
        <v>538</v>
      </c>
      <c r="B582" s="535" t="s">
        <v>241</v>
      </c>
      <c r="C582" s="533" t="s">
        <v>372</v>
      </c>
      <c r="D582" s="533" t="s">
        <v>7</v>
      </c>
      <c r="E582" s="533"/>
      <c r="F582" s="536">
        <v>21070</v>
      </c>
      <c r="G582" s="536">
        <f t="shared" si="132"/>
        <v>0</v>
      </c>
      <c r="H582" s="536">
        <v>26159.040000000001</v>
      </c>
      <c r="I582" s="536">
        <f t="shared" si="133"/>
        <v>0</v>
      </c>
      <c r="J582" s="749">
        <f t="shared" si="134"/>
        <v>0</v>
      </c>
    </row>
    <row r="583" spans="1:10" ht="12" customHeight="1" x14ac:dyDescent="0.2">
      <c r="A583" s="531">
        <v>539</v>
      </c>
      <c r="B583" s="535" t="s">
        <v>242</v>
      </c>
      <c r="C583" s="533" t="s">
        <v>373</v>
      </c>
      <c r="D583" s="533" t="s">
        <v>7</v>
      </c>
      <c r="E583" s="533"/>
      <c r="F583" s="536">
        <v>40176</v>
      </c>
      <c r="G583" s="536">
        <f t="shared" si="132"/>
        <v>0</v>
      </c>
      <c r="H583" s="536">
        <v>99212.4</v>
      </c>
      <c r="I583" s="536">
        <f t="shared" si="133"/>
        <v>0</v>
      </c>
      <c r="J583" s="749">
        <f t="shared" si="134"/>
        <v>0</v>
      </c>
    </row>
    <row r="584" spans="1:10" ht="12" customHeight="1" x14ac:dyDescent="0.2">
      <c r="A584" s="531">
        <v>540</v>
      </c>
      <c r="B584" s="535" t="s">
        <v>414</v>
      </c>
      <c r="C584" s="533"/>
      <c r="D584" s="533" t="s">
        <v>7</v>
      </c>
      <c r="E584" s="533"/>
      <c r="F584" s="536">
        <v>8530</v>
      </c>
      <c r="G584" s="536">
        <f t="shared" si="132"/>
        <v>0</v>
      </c>
      <c r="H584" s="536">
        <v>21450</v>
      </c>
      <c r="I584" s="536">
        <f t="shared" si="133"/>
        <v>0</v>
      </c>
      <c r="J584" s="749">
        <f t="shared" si="134"/>
        <v>0</v>
      </c>
    </row>
    <row r="585" spans="1:10" ht="12" customHeight="1" x14ac:dyDescent="0.2">
      <c r="A585" s="531">
        <v>541</v>
      </c>
      <c r="B585" s="541" t="s">
        <v>387</v>
      </c>
      <c r="C585" s="542" t="s">
        <v>415</v>
      </c>
      <c r="D585" s="542" t="s">
        <v>14</v>
      </c>
      <c r="E585" s="542"/>
      <c r="F585" s="543">
        <v>4500</v>
      </c>
      <c r="G585" s="536">
        <f t="shared" si="132"/>
        <v>0</v>
      </c>
      <c r="H585" s="543">
        <v>12169.05</v>
      </c>
      <c r="I585" s="536">
        <f t="shared" si="133"/>
        <v>0</v>
      </c>
      <c r="J585" s="750">
        <f t="shared" si="134"/>
        <v>0</v>
      </c>
    </row>
    <row r="586" spans="1:10" ht="12" customHeight="1" x14ac:dyDescent="0.2">
      <c r="A586" s="531">
        <v>542</v>
      </c>
      <c r="B586" s="541" t="s">
        <v>387</v>
      </c>
      <c r="C586" s="542" t="s">
        <v>416</v>
      </c>
      <c r="D586" s="542" t="s">
        <v>14</v>
      </c>
      <c r="E586" s="542"/>
      <c r="F586" s="543">
        <v>4500</v>
      </c>
      <c r="G586" s="536">
        <f t="shared" si="132"/>
        <v>0</v>
      </c>
      <c r="H586" s="543">
        <v>12435.650000000001</v>
      </c>
      <c r="I586" s="536">
        <f t="shared" si="133"/>
        <v>0</v>
      </c>
      <c r="J586" s="750">
        <f t="shared" si="134"/>
        <v>0</v>
      </c>
    </row>
    <row r="587" spans="1:10" ht="12" customHeight="1" x14ac:dyDescent="0.2">
      <c r="A587" s="531">
        <v>543</v>
      </c>
      <c r="B587" s="541" t="s">
        <v>387</v>
      </c>
      <c r="C587" s="542" t="s">
        <v>417</v>
      </c>
      <c r="D587" s="542" t="s">
        <v>14</v>
      </c>
      <c r="E587" s="542"/>
      <c r="F587" s="543">
        <v>4500</v>
      </c>
      <c r="G587" s="536">
        <f t="shared" si="132"/>
        <v>0</v>
      </c>
      <c r="H587" s="543">
        <v>11769.15</v>
      </c>
      <c r="I587" s="536">
        <f t="shared" si="133"/>
        <v>0</v>
      </c>
      <c r="J587" s="750">
        <f t="shared" si="134"/>
        <v>0</v>
      </c>
    </row>
    <row r="588" spans="1:10" ht="25.5" x14ac:dyDescent="0.2">
      <c r="A588" s="531">
        <v>544</v>
      </c>
      <c r="B588" s="541" t="s">
        <v>387</v>
      </c>
      <c r="C588" s="542" t="s">
        <v>418</v>
      </c>
      <c r="D588" s="542" t="s">
        <v>14</v>
      </c>
      <c r="E588" s="542"/>
      <c r="F588" s="543">
        <v>4500</v>
      </c>
      <c r="G588" s="536">
        <f t="shared" si="132"/>
        <v>0</v>
      </c>
      <c r="H588" s="543">
        <v>10968.575000000001</v>
      </c>
      <c r="I588" s="536">
        <f t="shared" si="133"/>
        <v>0</v>
      </c>
      <c r="J588" s="750">
        <f t="shared" si="134"/>
        <v>0</v>
      </c>
    </row>
    <row r="589" spans="1:10" ht="25.5" x14ac:dyDescent="0.2">
      <c r="A589" s="531">
        <v>545</v>
      </c>
      <c r="B589" s="541" t="s">
        <v>387</v>
      </c>
      <c r="C589" s="542" t="s">
        <v>419</v>
      </c>
      <c r="D589" s="542" t="s">
        <v>14</v>
      </c>
      <c r="E589" s="542"/>
      <c r="F589" s="543">
        <v>4500</v>
      </c>
      <c r="G589" s="536">
        <f t="shared" si="132"/>
        <v>0</v>
      </c>
      <c r="H589" s="543">
        <v>10701.199999999999</v>
      </c>
      <c r="I589" s="536">
        <f t="shared" si="133"/>
        <v>0</v>
      </c>
      <c r="J589" s="750">
        <f t="shared" si="134"/>
        <v>0</v>
      </c>
    </row>
    <row r="590" spans="1:10" ht="25.5" x14ac:dyDescent="0.2">
      <c r="A590" s="531">
        <v>546</v>
      </c>
      <c r="B590" s="541" t="s">
        <v>387</v>
      </c>
      <c r="C590" s="542" t="s">
        <v>420</v>
      </c>
      <c r="D590" s="542" t="s">
        <v>14</v>
      </c>
      <c r="E590" s="542"/>
      <c r="F590" s="543">
        <v>4500</v>
      </c>
      <c r="G590" s="536">
        <f t="shared" si="132"/>
        <v>0</v>
      </c>
      <c r="H590" s="543">
        <v>10701.199999999999</v>
      </c>
      <c r="I590" s="536">
        <f t="shared" si="133"/>
        <v>0</v>
      </c>
      <c r="J590" s="750">
        <f t="shared" si="134"/>
        <v>0</v>
      </c>
    </row>
    <row r="591" spans="1:10" ht="25.5" x14ac:dyDescent="0.2">
      <c r="A591" s="531">
        <v>547</v>
      </c>
      <c r="B591" s="541" t="s">
        <v>387</v>
      </c>
      <c r="C591" s="542" t="s">
        <v>421</v>
      </c>
      <c r="D591" s="542" t="s">
        <v>14</v>
      </c>
      <c r="E591" s="542"/>
      <c r="F591" s="543">
        <v>4500</v>
      </c>
      <c r="G591" s="536">
        <f t="shared" si="132"/>
        <v>0</v>
      </c>
      <c r="H591" s="543">
        <v>10567.9</v>
      </c>
      <c r="I591" s="536">
        <f t="shared" si="133"/>
        <v>0</v>
      </c>
      <c r="J591" s="750">
        <f t="shared" si="134"/>
        <v>0</v>
      </c>
    </row>
    <row r="592" spans="1:10" ht="25.5" x14ac:dyDescent="0.2">
      <c r="A592" s="531">
        <v>548</v>
      </c>
      <c r="B592" s="541" t="s">
        <v>82</v>
      </c>
      <c r="C592" s="542" t="s">
        <v>83</v>
      </c>
      <c r="D592" s="542" t="s">
        <v>56</v>
      </c>
      <c r="E592" s="542"/>
      <c r="F592" s="543">
        <v>600</v>
      </c>
      <c r="G592" s="536">
        <f t="shared" si="132"/>
        <v>0</v>
      </c>
      <c r="H592" s="543">
        <v>588</v>
      </c>
      <c r="I592" s="536">
        <f t="shared" si="133"/>
        <v>0</v>
      </c>
      <c r="J592" s="750">
        <f t="shared" si="134"/>
        <v>0</v>
      </c>
    </row>
    <row r="593" spans="1:10" ht="25.5" x14ac:dyDescent="0.2">
      <c r="A593" s="531">
        <v>549</v>
      </c>
      <c r="B593" s="541" t="s">
        <v>151</v>
      </c>
      <c r="C593" s="542" t="s">
        <v>152</v>
      </c>
      <c r="D593" s="542" t="s">
        <v>56</v>
      </c>
      <c r="E593" s="542"/>
      <c r="F593" s="543">
        <v>600</v>
      </c>
      <c r="G593" s="536">
        <f t="shared" si="132"/>
        <v>0</v>
      </c>
      <c r="H593" s="543">
        <v>381</v>
      </c>
      <c r="I593" s="536">
        <f t="shared" si="133"/>
        <v>0</v>
      </c>
      <c r="J593" s="750">
        <f t="shared" si="134"/>
        <v>0</v>
      </c>
    </row>
    <row r="594" spans="1:10" x14ac:dyDescent="0.2">
      <c r="A594" s="531">
        <v>550</v>
      </c>
      <c r="B594" s="541" t="s">
        <v>390</v>
      </c>
      <c r="C594" s="542" t="s">
        <v>391</v>
      </c>
      <c r="D594" s="542" t="s">
        <v>14</v>
      </c>
      <c r="E594" s="542"/>
      <c r="F594" s="543">
        <v>400</v>
      </c>
      <c r="G594" s="536">
        <f t="shared" si="132"/>
        <v>0</v>
      </c>
      <c r="H594" s="543">
        <v>900</v>
      </c>
      <c r="I594" s="536">
        <f t="shared" si="133"/>
        <v>0</v>
      </c>
      <c r="J594" s="750">
        <f t="shared" si="134"/>
        <v>0</v>
      </c>
    </row>
    <row r="595" spans="1:10" x14ac:dyDescent="0.2">
      <c r="A595" s="531">
        <v>551</v>
      </c>
      <c r="B595" s="541" t="s">
        <v>392</v>
      </c>
      <c r="C595" s="542" t="s">
        <v>393</v>
      </c>
      <c r="D595" s="542" t="s">
        <v>14</v>
      </c>
      <c r="E595" s="542"/>
      <c r="F595" s="543">
        <v>300</v>
      </c>
      <c r="G595" s="536">
        <f t="shared" si="132"/>
        <v>0</v>
      </c>
      <c r="H595" s="543">
        <v>234</v>
      </c>
      <c r="I595" s="536">
        <f t="shared" si="133"/>
        <v>0</v>
      </c>
      <c r="J595" s="750">
        <f t="shared" si="134"/>
        <v>0</v>
      </c>
    </row>
    <row r="596" spans="1:10" x14ac:dyDescent="0.2">
      <c r="A596" s="531">
        <v>552</v>
      </c>
      <c r="B596" s="541" t="s">
        <v>394</v>
      </c>
      <c r="C596" s="544" t="s">
        <v>422</v>
      </c>
      <c r="D596" s="544" t="s">
        <v>14</v>
      </c>
      <c r="E596" s="544"/>
      <c r="F596" s="543">
        <v>1250</v>
      </c>
      <c r="G596" s="536">
        <f t="shared" si="132"/>
        <v>0</v>
      </c>
      <c r="H596" s="543">
        <v>899.84999999999991</v>
      </c>
      <c r="I596" s="536">
        <f t="shared" si="133"/>
        <v>0</v>
      </c>
      <c r="J596" s="750">
        <f t="shared" si="134"/>
        <v>0</v>
      </c>
    </row>
    <row r="597" spans="1:10" x14ac:dyDescent="0.2">
      <c r="A597" s="531">
        <v>553</v>
      </c>
      <c r="B597" s="541" t="s">
        <v>394</v>
      </c>
      <c r="C597" s="544" t="s">
        <v>423</v>
      </c>
      <c r="D597" s="544" t="s">
        <v>14</v>
      </c>
      <c r="E597" s="544"/>
      <c r="F597" s="543">
        <v>1250</v>
      </c>
      <c r="G597" s="536">
        <f t="shared" si="132"/>
        <v>0</v>
      </c>
      <c r="H597" s="543">
        <v>738.5</v>
      </c>
      <c r="I597" s="536">
        <f t="shared" si="133"/>
        <v>0</v>
      </c>
      <c r="J597" s="750">
        <f t="shared" si="134"/>
        <v>0</v>
      </c>
    </row>
    <row r="598" spans="1:10" x14ac:dyDescent="0.2">
      <c r="A598" s="531">
        <v>554</v>
      </c>
      <c r="B598" s="541" t="s">
        <v>394</v>
      </c>
      <c r="C598" s="544" t="s">
        <v>293</v>
      </c>
      <c r="D598" s="544" t="s">
        <v>14</v>
      </c>
      <c r="E598" s="544"/>
      <c r="F598" s="543">
        <v>1150</v>
      </c>
      <c r="G598" s="536">
        <f t="shared" si="132"/>
        <v>0</v>
      </c>
      <c r="H598" s="543">
        <v>600.21818181818185</v>
      </c>
      <c r="I598" s="536">
        <f t="shared" si="133"/>
        <v>0</v>
      </c>
      <c r="J598" s="750">
        <f t="shared" si="134"/>
        <v>0</v>
      </c>
    </row>
    <row r="599" spans="1:10" x14ac:dyDescent="0.2">
      <c r="A599" s="531">
        <v>555</v>
      </c>
      <c r="B599" s="541" t="s">
        <v>394</v>
      </c>
      <c r="C599" s="544" t="s">
        <v>424</v>
      </c>
      <c r="D599" s="544" t="s">
        <v>14</v>
      </c>
      <c r="E599" s="544"/>
      <c r="F599" s="543">
        <v>850</v>
      </c>
      <c r="G599" s="536">
        <f t="shared" si="132"/>
        <v>0</v>
      </c>
      <c r="H599" s="543">
        <v>509.44444444444446</v>
      </c>
      <c r="I599" s="536">
        <f t="shared" si="133"/>
        <v>0</v>
      </c>
      <c r="J599" s="750">
        <f t="shared" si="134"/>
        <v>0</v>
      </c>
    </row>
    <row r="600" spans="1:10" x14ac:dyDescent="0.2">
      <c r="A600" s="531">
        <v>556</v>
      </c>
      <c r="B600" s="535" t="s">
        <v>302</v>
      </c>
      <c r="C600" s="533"/>
      <c r="D600" s="533" t="s">
        <v>7</v>
      </c>
      <c r="E600" s="533"/>
      <c r="F600" s="536">
        <v>1500</v>
      </c>
      <c r="G600" s="536">
        <f t="shared" si="132"/>
        <v>0</v>
      </c>
      <c r="H600" s="536">
        <v>4557</v>
      </c>
      <c r="I600" s="536">
        <f t="shared" si="133"/>
        <v>0</v>
      </c>
      <c r="J600" s="749">
        <f t="shared" si="134"/>
        <v>0</v>
      </c>
    </row>
    <row r="601" spans="1:10" x14ac:dyDescent="0.2">
      <c r="A601" s="531">
        <v>557</v>
      </c>
      <c r="B601" s="535" t="s">
        <v>243</v>
      </c>
      <c r="C601" s="533"/>
      <c r="D601" s="533" t="s">
        <v>7</v>
      </c>
      <c r="E601" s="533"/>
      <c r="F601" s="536">
        <v>800</v>
      </c>
      <c r="G601" s="536">
        <f t="shared" si="132"/>
        <v>0</v>
      </c>
      <c r="H601" s="536">
        <v>832</v>
      </c>
      <c r="I601" s="536">
        <f t="shared" si="133"/>
        <v>0</v>
      </c>
      <c r="J601" s="749">
        <f t="shared" si="134"/>
        <v>0</v>
      </c>
    </row>
    <row r="602" spans="1:10" ht="28.5" customHeight="1" x14ac:dyDescent="0.2">
      <c r="A602" s="531">
        <v>558</v>
      </c>
      <c r="B602" s="535" t="s">
        <v>244</v>
      </c>
      <c r="C602" s="533"/>
      <c r="D602" s="533" t="s">
        <v>7</v>
      </c>
      <c r="E602" s="533"/>
      <c r="F602" s="536">
        <v>800</v>
      </c>
      <c r="G602" s="536">
        <f t="shared" si="132"/>
        <v>0</v>
      </c>
      <c r="H602" s="536">
        <v>507</v>
      </c>
      <c r="I602" s="536">
        <f t="shared" si="133"/>
        <v>0</v>
      </c>
      <c r="J602" s="749">
        <f t="shared" si="134"/>
        <v>0</v>
      </c>
    </row>
    <row r="603" spans="1:10" ht="12" customHeight="1" x14ac:dyDescent="0.2">
      <c r="A603" s="531">
        <v>559</v>
      </c>
      <c r="B603" s="535" t="s">
        <v>55</v>
      </c>
      <c r="C603" s="533"/>
      <c r="D603" s="533" t="s">
        <v>56</v>
      </c>
      <c r="E603" s="533"/>
      <c r="F603" s="536">
        <v>1800</v>
      </c>
      <c r="G603" s="536">
        <f t="shared" si="132"/>
        <v>0</v>
      </c>
      <c r="H603" s="536">
        <v>840</v>
      </c>
      <c r="I603" s="536">
        <f t="shared" si="133"/>
        <v>0</v>
      </c>
      <c r="J603" s="749">
        <f t="shared" si="134"/>
        <v>0</v>
      </c>
    </row>
    <row r="604" spans="1:10" ht="12" customHeight="1" x14ac:dyDescent="0.2">
      <c r="A604" s="531">
        <v>560</v>
      </c>
      <c r="B604" s="535" t="s">
        <v>429</v>
      </c>
      <c r="C604" s="538"/>
      <c r="D604" s="533" t="s">
        <v>56</v>
      </c>
      <c r="E604" s="533"/>
      <c r="F604" s="536">
        <v>1800</v>
      </c>
      <c r="G604" s="536">
        <f t="shared" si="132"/>
        <v>0</v>
      </c>
      <c r="H604" s="536">
        <v>1460</v>
      </c>
      <c r="I604" s="536">
        <f t="shared" si="133"/>
        <v>0</v>
      </c>
      <c r="J604" s="749">
        <f t="shared" si="134"/>
        <v>0</v>
      </c>
    </row>
    <row r="605" spans="1:10" ht="12" customHeight="1" x14ac:dyDescent="0.2">
      <c r="A605" s="531">
        <v>561</v>
      </c>
      <c r="B605" s="535" t="s">
        <v>431</v>
      </c>
      <c r="C605" s="538"/>
      <c r="D605" s="533" t="s">
        <v>56</v>
      </c>
      <c r="E605" s="533"/>
      <c r="F605" s="536">
        <v>1800</v>
      </c>
      <c r="G605" s="536">
        <f t="shared" si="132"/>
        <v>0</v>
      </c>
      <c r="H605" s="536">
        <v>2920</v>
      </c>
      <c r="I605" s="536">
        <f t="shared" si="133"/>
        <v>0</v>
      </c>
      <c r="J605" s="749">
        <f t="shared" si="134"/>
        <v>0</v>
      </c>
    </row>
    <row r="606" spans="1:10" ht="12" customHeight="1" x14ac:dyDescent="0.2">
      <c r="A606" s="531">
        <v>562</v>
      </c>
      <c r="B606" s="535" t="s">
        <v>59</v>
      </c>
      <c r="C606" s="533"/>
      <c r="D606" s="533" t="s">
        <v>56</v>
      </c>
      <c r="E606" s="533"/>
      <c r="F606" s="536">
        <v>1800</v>
      </c>
      <c r="G606" s="536">
        <f t="shared" si="132"/>
        <v>0</v>
      </c>
      <c r="H606" s="536">
        <v>3080</v>
      </c>
      <c r="I606" s="536">
        <f t="shared" si="133"/>
        <v>0</v>
      </c>
      <c r="J606" s="749">
        <f t="shared" si="134"/>
        <v>0</v>
      </c>
    </row>
    <row r="607" spans="1:10" x14ac:dyDescent="0.2">
      <c r="A607" s="531">
        <v>563</v>
      </c>
      <c r="B607" s="535" t="s">
        <v>60</v>
      </c>
      <c r="C607" s="538"/>
      <c r="D607" s="533" t="s">
        <v>5</v>
      </c>
      <c r="E607" s="533"/>
      <c r="F607" s="536">
        <v>0</v>
      </c>
      <c r="G607" s="536">
        <f t="shared" si="132"/>
        <v>0</v>
      </c>
      <c r="H607" s="536">
        <v>97337</v>
      </c>
      <c r="I607" s="536">
        <f t="shared" si="133"/>
        <v>0</v>
      </c>
      <c r="J607" s="749">
        <f t="shared" si="134"/>
        <v>0</v>
      </c>
    </row>
    <row r="608" spans="1:10" x14ac:dyDescent="0.2">
      <c r="A608" s="531">
        <v>564</v>
      </c>
      <c r="B608" s="539" t="s">
        <v>61</v>
      </c>
      <c r="C608" s="533"/>
      <c r="D608" s="533"/>
      <c r="E608" s="533"/>
      <c r="F608" s="533"/>
      <c r="G608" s="536"/>
      <c r="H608" s="147"/>
      <c r="I608" s="536"/>
      <c r="J608" s="147"/>
    </row>
    <row r="609" spans="1:10" ht="25.5" x14ac:dyDescent="0.2">
      <c r="A609" s="531">
        <v>565</v>
      </c>
      <c r="B609" s="535" t="s">
        <v>303</v>
      </c>
      <c r="C609" s="533" t="s">
        <v>374</v>
      </c>
      <c r="D609" s="533" t="s">
        <v>14</v>
      </c>
      <c r="E609" s="533"/>
      <c r="F609" s="536">
        <v>43125</v>
      </c>
      <c r="G609" s="536">
        <f t="shared" ref="G609:G626" si="135">E609*F609</f>
        <v>0</v>
      </c>
      <c r="H609" s="536">
        <v>47854.080000000002</v>
      </c>
      <c r="I609" s="536">
        <f t="shared" ref="I609:I626" si="136">E609*H609</f>
        <v>0</v>
      </c>
      <c r="J609" s="749">
        <f t="shared" ref="J609:J626" si="137">G609+I609</f>
        <v>0</v>
      </c>
    </row>
    <row r="610" spans="1:10" x14ac:dyDescent="0.2">
      <c r="A610" s="531">
        <v>566</v>
      </c>
      <c r="B610" s="535" t="s">
        <v>425</v>
      </c>
      <c r="C610" s="533"/>
      <c r="D610" s="533" t="s">
        <v>7</v>
      </c>
      <c r="E610" s="533"/>
      <c r="F610" s="536">
        <v>7730</v>
      </c>
      <c r="G610" s="536">
        <f t="shared" si="135"/>
        <v>0</v>
      </c>
      <c r="H610" s="536">
        <v>18729</v>
      </c>
      <c r="I610" s="536">
        <f t="shared" si="136"/>
        <v>0</v>
      </c>
      <c r="J610" s="749">
        <f t="shared" si="137"/>
        <v>0</v>
      </c>
    </row>
    <row r="611" spans="1:10" ht="24" customHeight="1" x14ac:dyDescent="0.2">
      <c r="A611" s="531">
        <v>567</v>
      </c>
      <c r="B611" s="541" t="s">
        <v>387</v>
      </c>
      <c r="C611" s="542" t="s">
        <v>426</v>
      </c>
      <c r="D611" s="542" t="s">
        <v>14</v>
      </c>
      <c r="E611" s="542"/>
      <c r="F611" s="543">
        <v>4500</v>
      </c>
      <c r="G611" s="536">
        <f t="shared" si="135"/>
        <v>0</v>
      </c>
      <c r="H611" s="543">
        <v>14304.174999999999</v>
      </c>
      <c r="I611" s="536">
        <f t="shared" si="136"/>
        <v>0</v>
      </c>
      <c r="J611" s="750">
        <f t="shared" si="137"/>
        <v>0</v>
      </c>
    </row>
    <row r="612" spans="1:10" ht="25.5" x14ac:dyDescent="0.2">
      <c r="A612" s="531">
        <v>568</v>
      </c>
      <c r="B612" s="541" t="s">
        <v>387</v>
      </c>
      <c r="C612" s="542" t="s">
        <v>419</v>
      </c>
      <c r="D612" s="542" t="s">
        <v>14</v>
      </c>
      <c r="E612" s="542"/>
      <c r="F612" s="543">
        <v>4500</v>
      </c>
      <c r="G612" s="536">
        <f t="shared" si="135"/>
        <v>0</v>
      </c>
      <c r="H612" s="543">
        <v>10701.199999999999</v>
      </c>
      <c r="I612" s="536">
        <f t="shared" si="136"/>
        <v>0</v>
      </c>
      <c r="J612" s="750">
        <f t="shared" si="137"/>
        <v>0</v>
      </c>
    </row>
    <row r="613" spans="1:10" ht="25.5" x14ac:dyDescent="0.2">
      <c r="A613" s="531">
        <v>569</v>
      </c>
      <c r="B613" s="541" t="s">
        <v>387</v>
      </c>
      <c r="C613" s="542" t="s">
        <v>420</v>
      </c>
      <c r="D613" s="542" t="s">
        <v>14</v>
      </c>
      <c r="E613" s="542"/>
      <c r="F613" s="543">
        <v>4500</v>
      </c>
      <c r="G613" s="536">
        <f t="shared" si="135"/>
        <v>0</v>
      </c>
      <c r="H613" s="543">
        <v>10701.199999999999</v>
      </c>
      <c r="I613" s="536">
        <f t="shared" si="136"/>
        <v>0</v>
      </c>
      <c r="J613" s="750">
        <f t="shared" si="137"/>
        <v>0</v>
      </c>
    </row>
    <row r="614" spans="1:10" ht="25.5" x14ac:dyDescent="0.2">
      <c r="A614" s="531">
        <v>570</v>
      </c>
      <c r="B614" s="541" t="s">
        <v>387</v>
      </c>
      <c r="C614" s="542" t="s">
        <v>421</v>
      </c>
      <c r="D614" s="542" t="s">
        <v>14</v>
      </c>
      <c r="E614" s="542"/>
      <c r="F614" s="543">
        <v>4500</v>
      </c>
      <c r="G614" s="536">
        <f t="shared" si="135"/>
        <v>0</v>
      </c>
      <c r="H614" s="543">
        <v>10567.9</v>
      </c>
      <c r="I614" s="536">
        <f t="shared" si="136"/>
        <v>0</v>
      </c>
      <c r="J614" s="750">
        <f t="shared" si="137"/>
        <v>0</v>
      </c>
    </row>
    <row r="615" spans="1:10" ht="25.5" x14ac:dyDescent="0.2">
      <c r="A615" s="531">
        <v>571</v>
      </c>
      <c r="B615" s="541" t="s">
        <v>82</v>
      </c>
      <c r="C615" s="542" t="s">
        <v>83</v>
      </c>
      <c r="D615" s="542" t="s">
        <v>56</v>
      </c>
      <c r="E615" s="542"/>
      <c r="F615" s="543">
        <v>600</v>
      </c>
      <c r="G615" s="536">
        <f t="shared" si="135"/>
        <v>0</v>
      </c>
      <c r="H615" s="543">
        <v>588</v>
      </c>
      <c r="I615" s="536">
        <f t="shared" si="136"/>
        <v>0</v>
      </c>
      <c r="J615" s="750">
        <f t="shared" si="137"/>
        <v>0</v>
      </c>
    </row>
    <row r="616" spans="1:10" x14ac:dyDescent="0.2">
      <c r="A616" s="531">
        <v>572</v>
      </c>
      <c r="B616" s="541" t="s">
        <v>390</v>
      </c>
      <c r="C616" s="542" t="s">
        <v>391</v>
      </c>
      <c r="D616" s="542" t="s">
        <v>14</v>
      </c>
      <c r="E616" s="542"/>
      <c r="F616" s="543">
        <v>400</v>
      </c>
      <c r="G616" s="536">
        <f t="shared" si="135"/>
        <v>0</v>
      </c>
      <c r="H616" s="543">
        <v>900</v>
      </c>
      <c r="I616" s="536">
        <f t="shared" si="136"/>
        <v>0</v>
      </c>
      <c r="J616" s="750">
        <f t="shared" si="137"/>
        <v>0</v>
      </c>
    </row>
    <row r="617" spans="1:10" x14ac:dyDescent="0.2">
      <c r="A617" s="531">
        <v>573</v>
      </c>
      <c r="B617" s="541" t="s">
        <v>392</v>
      </c>
      <c r="C617" s="542" t="s">
        <v>393</v>
      </c>
      <c r="D617" s="542" t="s">
        <v>14</v>
      </c>
      <c r="E617" s="542"/>
      <c r="F617" s="543">
        <v>300</v>
      </c>
      <c r="G617" s="536">
        <f t="shared" si="135"/>
        <v>0</v>
      </c>
      <c r="H617" s="543">
        <v>234</v>
      </c>
      <c r="I617" s="536">
        <f t="shared" si="136"/>
        <v>0</v>
      </c>
      <c r="J617" s="750">
        <f t="shared" si="137"/>
        <v>0</v>
      </c>
    </row>
    <row r="618" spans="1:10" x14ac:dyDescent="0.2">
      <c r="A618" s="531">
        <v>574</v>
      </c>
      <c r="B618" s="541" t="s">
        <v>394</v>
      </c>
      <c r="C618" s="544" t="s">
        <v>423</v>
      </c>
      <c r="D618" s="544" t="s">
        <v>14</v>
      </c>
      <c r="E618" s="544"/>
      <c r="F618" s="543">
        <v>1250</v>
      </c>
      <c r="G618" s="536">
        <f t="shared" si="135"/>
        <v>0</v>
      </c>
      <c r="H618" s="543">
        <v>738.5</v>
      </c>
      <c r="I618" s="536">
        <f t="shared" si="136"/>
        <v>0</v>
      </c>
      <c r="J618" s="750">
        <f t="shared" si="137"/>
        <v>0</v>
      </c>
    </row>
    <row r="619" spans="1:10" x14ac:dyDescent="0.2">
      <c r="A619" s="531">
        <v>575</v>
      </c>
      <c r="B619" s="541" t="s">
        <v>394</v>
      </c>
      <c r="C619" s="544" t="s">
        <v>293</v>
      </c>
      <c r="D619" s="544" t="s">
        <v>14</v>
      </c>
      <c r="E619" s="544"/>
      <c r="F619" s="543">
        <v>1150</v>
      </c>
      <c r="G619" s="536">
        <f t="shared" si="135"/>
        <v>0</v>
      </c>
      <c r="H619" s="543">
        <v>600.21818181818185</v>
      </c>
      <c r="I619" s="536">
        <f t="shared" si="136"/>
        <v>0</v>
      </c>
      <c r="J619" s="750">
        <f t="shared" si="137"/>
        <v>0</v>
      </c>
    </row>
    <row r="620" spans="1:10" x14ac:dyDescent="0.2">
      <c r="A620" s="531">
        <v>576</v>
      </c>
      <c r="B620" s="541" t="s">
        <v>394</v>
      </c>
      <c r="C620" s="544" t="s">
        <v>424</v>
      </c>
      <c r="D620" s="544" t="s">
        <v>14</v>
      </c>
      <c r="E620" s="544"/>
      <c r="F620" s="543">
        <v>850</v>
      </c>
      <c r="G620" s="536">
        <f t="shared" si="135"/>
        <v>0</v>
      </c>
      <c r="H620" s="543">
        <v>509.44444444444446</v>
      </c>
      <c r="I620" s="536">
        <f t="shared" si="136"/>
        <v>0</v>
      </c>
      <c r="J620" s="750">
        <f t="shared" si="137"/>
        <v>0</v>
      </c>
    </row>
    <row r="621" spans="1:10" x14ac:dyDescent="0.2">
      <c r="A621" s="531">
        <v>577</v>
      </c>
      <c r="B621" s="535" t="s">
        <v>244</v>
      </c>
      <c r="C621" s="533"/>
      <c r="D621" s="533" t="s">
        <v>14</v>
      </c>
      <c r="E621" s="533"/>
      <c r="F621" s="536">
        <v>800</v>
      </c>
      <c r="G621" s="536">
        <f t="shared" si="135"/>
        <v>0</v>
      </c>
      <c r="H621" s="536">
        <v>507</v>
      </c>
      <c r="I621" s="536">
        <f t="shared" si="136"/>
        <v>0</v>
      </c>
      <c r="J621" s="749">
        <f t="shared" si="137"/>
        <v>0</v>
      </c>
    </row>
    <row r="622" spans="1:10" x14ac:dyDescent="0.2">
      <c r="A622" s="531">
        <v>578</v>
      </c>
      <c r="B622" s="535" t="s">
        <v>243</v>
      </c>
      <c r="C622" s="533"/>
      <c r="D622" s="533" t="s">
        <v>14</v>
      </c>
      <c r="E622" s="533"/>
      <c r="F622" s="536">
        <v>800</v>
      </c>
      <c r="G622" s="536">
        <f t="shared" si="135"/>
        <v>0</v>
      </c>
      <c r="H622" s="536">
        <v>507</v>
      </c>
      <c r="I622" s="536">
        <f t="shared" si="136"/>
        <v>0</v>
      </c>
      <c r="J622" s="749">
        <f t="shared" si="137"/>
        <v>0</v>
      </c>
    </row>
    <row r="623" spans="1:10" x14ac:dyDescent="0.2">
      <c r="A623" s="531">
        <v>579</v>
      </c>
      <c r="B623" s="535" t="s">
        <v>304</v>
      </c>
      <c r="C623" s="533"/>
      <c r="D623" s="533" t="s">
        <v>14</v>
      </c>
      <c r="E623" s="533"/>
      <c r="F623" s="536">
        <v>600</v>
      </c>
      <c r="G623" s="536">
        <f t="shared" si="135"/>
        <v>0</v>
      </c>
      <c r="H623" s="536">
        <v>15460</v>
      </c>
      <c r="I623" s="536">
        <f t="shared" si="136"/>
        <v>0</v>
      </c>
      <c r="J623" s="749">
        <f t="shared" si="137"/>
        <v>0</v>
      </c>
    </row>
    <row r="624" spans="1:10" x14ac:dyDescent="0.2">
      <c r="A624" s="531">
        <v>580</v>
      </c>
      <c r="B624" s="535" t="s">
        <v>429</v>
      </c>
      <c r="C624" s="538"/>
      <c r="D624" s="533" t="s">
        <v>56</v>
      </c>
      <c r="E624" s="533"/>
      <c r="F624" s="536">
        <v>1800</v>
      </c>
      <c r="G624" s="536">
        <f t="shared" si="135"/>
        <v>0</v>
      </c>
      <c r="H624" s="536">
        <v>1460</v>
      </c>
      <c r="I624" s="536">
        <f t="shared" si="136"/>
        <v>0</v>
      </c>
      <c r="J624" s="749">
        <f t="shared" si="137"/>
        <v>0</v>
      </c>
    </row>
    <row r="625" spans="1:10" ht="25.5" x14ac:dyDescent="0.2">
      <c r="A625" s="531">
        <v>581</v>
      </c>
      <c r="B625" s="535" t="s">
        <v>430</v>
      </c>
      <c r="C625" s="538"/>
      <c r="D625" s="533" t="s">
        <v>56</v>
      </c>
      <c r="E625" s="533"/>
      <c r="F625" s="536">
        <v>1800</v>
      </c>
      <c r="G625" s="536">
        <f t="shared" si="135"/>
        <v>0</v>
      </c>
      <c r="H625" s="536">
        <v>2920</v>
      </c>
      <c r="I625" s="536">
        <f t="shared" si="136"/>
        <v>0</v>
      </c>
      <c r="J625" s="749">
        <f t="shared" si="137"/>
        <v>0</v>
      </c>
    </row>
    <row r="626" spans="1:10" x14ac:dyDescent="0.2">
      <c r="A626" s="531">
        <v>582</v>
      </c>
      <c r="B626" s="535" t="s">
        <v>60</v>
      </c>
      <c r="C626" s="538"/>
      <c r="D626" s="533" t="s">
        <v>5</v>
      </c>
      <c r="E626" s="533"/>
      <c r="F626" s="536">
        <v>0</v>
      </c>
      <c r="G626" s="536">
        <f t="shared" si="135"/>
        <v>0</v>
      </c>
      <c r="H626" s="536">
        <v>59701</v>
      </c>
      <c r="I626" s="536">
        <f t="shared" si="136"/>
        <v>0</v>
      </c>
      <c r="J626" s="749">
        <f t="shared" si="137"/>
        <v>0</v>
      </c>
    </row>
    <row r="627" spans="1:10" x14ac:dyDescent="0.2">
      <c r="A627" s="531">
        <v>583</v>
      </c>
      <c r="B627" s="539" t="s">
        <v>66</v>
      </c>
      <c r="C627" s="533"/>
      <c r="D627" s="533"/>
      <c r="E627" s="533"/>
      <c r="F627" s="533"/>
      <c r="G627" s="536"/>
      <c r="H627" s="147"/>
      <c r="I627" s="536"/>
      <c r="J627" s="147"/>
    </row>
    <row r="628" spans="1:10" ht="25.5" x14ac:dyDescent="0.2">
      <c r="A628" s="531">
        <v>584</v>
      </c>
      <c r="B628" s="535" t="s">
        <v>305</v>
      </c>
      <c r="C628" s="533" t="s">
        <v>375</v>
      </c>
      <c r="D628" s="533" t="s">
        <v>14</v>
      </c>
      <c r="E628" s="533"/>
      <c r="F628" s="536">
        <v>53425.200000000004</v>
      </c>
      <c r="G628" s="536">
        <f t="shared" ref="G628:G647" si="138">E628*F628</f>
        <v>0</v>
      </c>
      <c r="H628" s="536">
        <v>96511.679999999993</v>
      </c>
      <c r="I628" s="536">
        <f t="shared" ref="I628:I647" si="139">E628*H628</f>
        <v>0</v>
      </c>
      <c r="J628" s="749">
        <f t="shared" ref="J628:J647" si="140">G628+I628</f>
        <v>0</v>
      </c>
    </row>
    <row r="629" spans="1:10" x14ac:dyDescent="0.2">
      <c r="A629" s="531">
        <v>585</v>
      </c>
      <c r="B629" s="535" t="s">
        <v>425</v>
      </c>
      <c r="C629" s="533"/>
      <c r="D629" s="533" t="s">
        <v>7</v>
      </c>
      <c r="E629" s="533"/>
      <c r="F629" s="536">
        <v>7730</v>
      </c>
      <c r="G629" s="536">
        <f t="shared" si="138"/>
        <v>0</v>
      </c>
      <c r="H629" s="536">
        <v>18729</v>
      </c>
      <c r="I629" s="536">
        <f t="shared" si="139"/>
        <v>0</v>
      </c>
      <c r="J629" s="749">
        <f t="shared" si="140"/>
        <v>0</v>
      </c>
    </row>
    <row r="630" spans="1:10" ht="25.5" x14ac:dyDescent="0.2">
      <c r="A630" s="531">
        <v>586</v>
      </c>
      <c r="B630" s="541" t="s">
        <v>387</v>
      </c>
      <c r="C630" s="542" t="s">
        <v>427</v>
      </c>
      <c r="D630" s="542" t="s">
        <v>14</v>
      </c>
      <c r="E630" s="542"/>
      <c r="F630" s="543">
        <v>4500</v>
      </c>
      <c r="G630" s="536">
        <f t="shared" si="138"/>
        <v>0</v>
      </c>
      <c r="H630" s="543">
        <v>16972.5</v>
      </c>
      <c r="I630" s="536">
        <f t="shared" si="139"/>
        <v>0</v>
      </c>
      <c r="J630" s="750">
        <f t="shared" si="140"/>
        <v>0</v>
      </c>
    </row>
    <row r="631" spans="1:10" ht="27" customHeight="1" x14ac:dyDescent="0.2">
      <c r="A631" s="531">
        <v>587</v>
      </c>
      <c r="B631" s="541" t="s">
        <v>387</v>
      </c>
      <c r="C631" s="542" t="s">
        <v>417</v>
      </c>
      <c r="D631" s="542" t="s">
        <v>14</v>
      </c>
      <c r="E631" s="542"/>
      <c r="F631" s="543">
        <v>4500</v>
      </c>
      <c r="G631" s="536">
        <f t="shared" si="138"/>
        <v>0</v>
      </c>
      <c r="H631" s="543">
        <v>11769.15</v>
      </c>
      <c r="I631" s="536">
        <f t="shared" si="139"/>
        <v>0</v>
      </c>
      <c r="J631" s="750">
        <f t="shared" si="140"/>
        <v>0</v>
      </c>
    </row>
    <row r="632" spans="1:10" ht="27" customHeight="1" x14ac:dyDescent="0.2">
      <c r="A632" s="531">
        <v>588</v>
      </c>
      <c r="B632" s="541" t="s">
        <v>387</v>
      </c>
      <c r="C632" s="542" t="s">
        <v>418</v>
      </c>
      <c r="D632" s="542" t="s">
        <v>14</v>
      </c>
      <c r="E632" s="542"/>
      <c r="F632" s="543">
        <v>4500</v>
      </c>
      <c r="G632" s="536">
        <f t="shared" si="138"/>
        <v>0</v>
      </c>
      <c r="H632" s="543">
        <v>10968.575000000001</v>
      </c>
      <c r="I632" s="536">
        <f t="shared" si="139"/>
        <v>0</v>
      </c>
      <c r="J632" s="750">
        <f t="shared" si="140"/>
        <v>0</v>
      </c>
    </row>
    <row r="633" spans="1:10" ht="25.5" customHeight="1" x14ac:dyDescent="0.2">
      <c r="A633" s="531">
        <v>589</v>
      </c>
      <c r="B633" s="541" t="s">
        <v>387</v>
      </c>
      <c r="C633" s="542" t="s">
        <v>419</v>
      </c>
      <c r="D633" s="542" t="s">
        <v>14</v>
      </c>
      <c r="E633" s="542"/>
      <c r="F633" s="543">
        <v>4500</v>
      </c>
      <c r="G633" s="536">
        <f t="shared" si="138"/>
        <v>0</v>
      </c>
      <c r="H633" s="543">
        <v>10701.199999999999</v>
      </c>
      <c r="I633" s="536">
        <f t="shared" si="139"/>
        <v>0</v>
      </c>
      <c r="J633" s="750">
        <f t="shared" si="140"/>
        <v>0</v>
      </c>
    </row>
    <row r="634" spans="1:10" ht="25.5" customHeight="1" x14ac:dyDescent="0.2">
      <c r="A634" s="531">
        <v>590</v>
      </c>
      <c r="B634" s="541" t="s">
        <v>387</v>
      </c>
      <c r="C634" s="542" t="s">
        <v>420</v>
      </c>
      <c r="D634" s="542" t="s">
        <v>14</v>
      </c>
      <c r="E634" s="542"/>
      <c r="F634" s="543">
        <v>4500</v>
      </c>
      <c r="G634" s="536">
        <f t="shared" si="138"/>
        <v>0</v>
      </c>
      <c r="H634" s="543">
        <v>10701.199999999999</v>
      </c>
      <c r="I634" s="536">
        <f t="shared" si="139"/>
        <v>0</v>
      </c>
      <c r="J634" s="750">
        <f t="shared" si="140"/>
        <v>0</v>
      </c>
    </row>
    <row r="635" spans="1:10" ht="25.5" customHeight="1" x14ac:dyDescent="0.2">
      <c r="A635" s="531">
        <v>591</v>
      </c>
      <c r="B635" s="541" t="s">
        <v>82</v>
      </c>
      <c r="C635" s="542" t="s">
        <v>83</v>
      </c>
      <c r="D635" s="542" t="s">
        <v>56</v>
      </c>
      <c r="E635" s="542"/>
      <c r="F635" s="543">
        <v>600</v>
      </c>
      <c r="G635" s="536">
        <f t="shared" si="138"/>
        <v>0</v>
      </c>
      <c r="H635" s="543">
        <v>588</v>
      </c>
      <c r="I635" s="536">
        <f t="shared" si="139"/>
        <v>0</v>
      </c>
      <c r="J635" s="750">
        <f t="shared" si="140"/>
        <v>0</v>
      </c>
    </row>
    <row r="636" spans="1:10" ht="25.5" customHeight="1" x14ac:dyDescent="0.2">
      <c r="A636" s="531">
        <v>592</v>
      </c>
      <c r="B636" s="541" t="s">
        <v>390</v>
      </c>
      <c r="C636" s="542" t="s">
        <v>391</v>
      </c>
      <c r="D636" s="542" t="s">
        <v>14</v>
      </c>
      <c r="E636" s="542"/>
      <c r="F636" s="543">
        <v>400</v>
      </c>
      <c r="G636" s="536">
        <f t="shared" si="138"/>
        <v>0</v>
      </c>
      <c r="H636" s="543">
        <v>900</v>
      </c>
      <c r="I636" s="536">
        <f t="shared" si="139"/>
        <v>0</v>
      </c>
      <c r="J636" s="750">
        <f t="shared" si="140"/>
        <v>0</v>
      </c>
    </row>
    <row r="637" spans="1:10" ht="25.5" customHeight="1" x14ac:dyDescent="0.2">
      <c r="A637" s="531">
        <v>593</v>
      </c>
      <c r="B637" s="541" t="s">
        <v>392</v>
      </c>
      <c r="C637" s="542" t="s">
        <v>393</v>
      </c>
      <c r="D637" s="542" t="s">
        <v>14</v>
      </c>
      <c r="E637" s="542"/>
      <c r="F637" s="543">
        <v>300</v>
      </c>
      <c r="G637" s="536">
        <f t="shared" si="138"/>
        <v>0</v>
      </c>
      <c r="H637" s="543">
        <v>234</v>
      </c>
      <c r="I637" s="536">
        <f t="shared" si="139"/>
        <v>0</v>
      </c>
      <c r="J637" s="750">
        <f t="shared" si="140"/>
        <v>0</v>
      </c>
    </row>
    <row r="638" spans="1:10" ht="25.5" customHeight="1" x14ac:dyDescent="0.2">
      <c r="A638" s="531">
        <v>594</v>
      </c>
      <c r="B638" s="541" t="s">
        <v>394</v>
      </c>
      <c r="C638" s="544" t="s">
        <v>428</v>
      </c>
      <c r="D638" s="544" t="s">
        <v>14</v>
      </c>
      <c r="E638" s="544"/>
      <c r="F638" s="543">
        <v>1250</v>
      </c>
      <c r="G638" s="536">
        <f t="shared" si="138"/>
        <v>0</v>
      </c>
      <c r="H638" s="543">
        <v>1234.8</v>
      </c>
      <c r="I638" s="536">
        <f t="shared" si="139"/>
        <v>0</v>
      </c>
      <c r="J638" s="750">
        <f t="shared" si="140"/>
        <v>0</v>
      </c>
    </row>
    <row r="639" spans="1:10" ht="25.5" customHeight="1" x14ac:dyDescent="0.2">
      <c r="A639" s="531">
        <v>595</v>
      </c>
      <c r="B639" s="541" t="s">
        <v>394</v>
      </c>
      <c r="C639" s="544" t="s">
        <v>422</v>
      </c>
      <c r="D639" s="544" t="s">
        <v>14</v>
      </c>
      <c r="E639" s="544"/>
      <c r="F639" s="543">
        <v>1250</v>
      </c>
      <c r="G639" s="536">
        <f t="shared" si="138"/>
        <v>0</v>
      </c>
      <c r="H639" s="543">
        <v>899.73333333333323</v>
      </c>
      <c r="I639" s="536">
        <f t="shared" si="139"/>
        <v>0</v>
      </c>
      <c r="J639" s="750">
        <f t="shared" si="140"/>
        <v>0</v>
      </c>
    </row>
    <row r="640" spans="1:10" ht="25.5" customHeight="1" x14ac:dyDescent="0.2">
      <c r="A640" s="531">
        <v>596</v>
      </c>
      <c r="B640" s="541" t="s">
        <v>394</v>
      </c>
      <c r="C640" s="544" t="s">
        <v>293</v>
      </c>
      <c r="D640" s="544" t="s">
        <v>14</v>
      </c>
      <c r="E640" s="544"/>
      <c r="F640" s="543">
        <v>1150</v>
      </c>
      <c r="G640" s="536">
        <f t="shared" si="138"/>
        <v>0</v>
      </c>
      <c r="H640" s="543">
        <v>600.13333333333333</v>
      </c>
      <c r="I640" s="536">
        <f t="shared" si="139"/>
        <v>0</v>
      </c>
      <c r="J640" s="750">
        <f t="shared" si="140"/>
        <v>0</v>
      </c>
    </row>
    <row r="641" spans="1:10" ht="25.5" customHeight="1" x14ac:dyDescent="0.2">
      <c r="A641" s="531">
        <v>597</v>
      </c>
      <c r="B641" s="541" t="s">
        <v>394</v>
      </c>
      <c r="C641" s="544" t="s">
        <v>424</v>
      </c>
      <c r="D641" s="544" t="s">
        <v>14</v>
      </c>
      <c r="E641" s="544"/>
      <c r="F641" s="543">
        <v>850</v>
      </c>
      <c r="G641" s="536">
        <f t="shared" si="138"/>
        <v>0</v>
      </c>
      <c r="H641" s="543">
        <v>509.13333333333333</v>
      </c>
      <c r="I641" s="536">
        <f t="shared" si="139"/>
        <v>0</v>
      </c>
      <c r="J641" s="750">
        <f t="shared" si="140"/>
        <v>0</v>
      </c>
    </row>
    <row r="642" spans="1:10" ht="25.5" customHeight="1" x14ac:dyDescent="0.2">
      <c r="A642" s="531">
        <v>598</v>
      </c>
      <c r="B642" s="535" t="s">
        <v>243</v>
      </c>
      <c r="C642" s="533"/>
      <c r="D642" s="533" t="s">
        <v>14</v>
      </c>
      <c r="E642" s="533"/>
      <c r="F642" s="536">
        <v>800</v>
      </c>
      <c r="G642" s="536">
        <f t="shared" si="138"/>
        <v>0</v>
      </c>
      <c r="H642" s="536">
        <v>832</v>
      </c>
      <c r="I642" s="536">
        <f t="shared" si="139"/>
        <v>0</v>
      </c>
      <c r="J642" s="749">
        <f t="shared" si="140"/>
        <v>0</v>
      </c>
    </row>
    <row r="643" spans="1:10" ht="25.5" customHeight="1" x14ac:dyDescent="0.2">
      <c r="A643" s="531">
        <v>599</v>
      </c>
      <c r="B643" s="535" t="s">
        <v>244</v>
      </c>
      <c r="C643" s="533"/>
      <c r="D643" s="533" t="s">
        <v>14</v>
      </c>
      <c r="E643" s="533"/>
      <c r="F643" s="536">
        <v>800</v>
      </c>
      <c r="G643" s="536">
        <f t="shared" si="138"/>
        <v>0</v>
      </c>
      <c r="H643" s="536">
        <v>507</v>
      </c>
      <c r="I643" s="536">
        <f t="shared" si="139"/>
        <v>0</v>
      </c>
      <c r="J643" s="749">
        <f t="shared" si="140"/>
        <v>0</v>
      </c>
    </row>
    <row r="644" spans="1:10" ht="25.5" customHeight="1" x14ac:dyDescent="0.2">
      <c r="A644" s="531">
        <v>600</v>
      </c>
      <c r="B644" s="535" t="s">
        <v>304</v>
      </c>
      <c r="C644" s="533"/>
      <c r="D644" s="533" t="s">
        <v>14</v>
      </c>
      <c r="E644" s="533"/>
      <c r="F644" s="536">
        <v>600</v>
      </c>
      <c r="G644" s="536">
        <f t="shared" si="138"/>
        <v>0</v>
      </c>
      <c r="H644" s="536">
        <v>19275</v>
      </c>
      <c r="I644" s="536">
        <f t="shared" si="139"/>
        <v>0</v>
      </c>
      <c r="J644" s="749">
        <f t="shared" si="140"/>
        <v>0</v>
      </c>
    </row>
    <row r="645" spans="1:10" ht="25.5" customHeight="1" x14ac:dyDescent="0.2">
      <c r="A645" s="531">
        <v>601</v>
      </c>
      <c r="B645" s="535" t="s">
        <v>429</v>
      </c>
      <c r="C645" s="538"/>
      <c r="D645" s="533" t="s">
        <v>56</v>
      </c>
      <c r="E645" s="533"/>
      <c r="F645" s="536">
        <v>1800</v>
      </c>
      <c r="G645" s="536">
        <f t="shared" si="138"/>
        <v>0</v>
      </c>
      <c r="H645" s="536">
        <v>1460</v>
      </c>
      <c r="I645" s="536">
        <f t="shared" si="139"/>
        <v>0</v>
      </c>
      <c r="J645" s="749">
        <f t="shared" si="140"/>
        <v>0</v>
      </c>
    </row>
    <row r="646" spans="1:10" ht="25.5" customHeight="1" x14ac:dyDescent="0.2">
      <c r="A646" s="531">
        <v>602</v>
      </c>
      <c r="B646" s="535" t="s">
        <v>430</v>
      </c>
      <c r="C646" s="538"/>
      <c r="D646" s="533" t="s">
        <v>56</v>
      </c>
      <c r="E646" s="533"/>
      <c r="F646" s="536">
        <v>1800</v>
      </c>
      <c r="G646" s="536">
        <f t="shared" si="138"/>
        <v>0</v>
      </c>
      <c r="H646" s="536">
        <v>2920</v>
      </c>
      <c r="I646" s="536">
        <f t="shared" si="139"/>
        <v>0</v>
      </c>
      <c r="J646" s="749">
        <f t="shared" si="140"/>
        <v>0</v>
      </c>
    </row>
    <row r="647" spans="1:10" ht="25.5" customHeight="1" x14ac:dyDescent="0.2">
      <c r="A647" s="531">
        <v>603</v>
      </c>
      <c r="B647" s="535" t="s">
        <v>60</v>
      </c>
      <c r="C647" s="538"/>
      <c r="D647" s="533" t="s">
        <v>5</v>
      </c>
      <c r="E647" s="533"/>
      <c r="F647" s="536">
        <v>0</v>
      </c>
      <c r="G647" s="536">
        <f t="shared" si="138"/>
        <v>0</v>
      </c>
      <c r="H647" s="536">
        <v>77968</v>
      </c>
      <c r="I647" s="536">
        <f t="shared" si="139"/>
        <v>0</v>
      </c>
      <c r="J647" s="749">
        <f t="shared" si="140"/>
        <v>0</v>
      </c>
    </row>
    <row r="648" spans="1:10" ht="25.5" customHeight="1" x14ac:dyDescent="0.2">
      <c r="A648" s="531">
        <v>604</v>
      </c>
      <c r="B648" s="539" t="s">
        <v>91</v>
      </c>
      <c r="C648" s="533"/>
      <c r="D648" s="533"/>
      <c r="E648" s="533"/>
      <c r="F648" s="533"/>
      <c r="G648" s="536"/>
      <c r="H648" s="147"/>
      <c r="I648" s="536"/>
      <c r="J648" s="147"/>
    </row>
    <row r="649" spans="1:10" ht="25.5" customHeight="1" x14ac:dyDescent="0.2">
      <c r="A649" s="531">
        <v>605</v>
      </c>
      <c r="B649" s="539" t="s">
        <v>92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606</v>
      </c>
      <c r="B650" s="535" t="s">
        <v>312</v>
      </c>
      <c r="C650" s="533"/>
      <c r="D650" s="533" t="s">
        <v>5</v>
      </c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607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>E651*F651</f>
        <v>0</v>
      </c>
      <c r="H651" s="536">
        <v>37474</v>
      </c>
      <c r="I651" s="536">
        <f>E651*H651</f>
        <v>0</v>
      </c>
      <c r="J651" s="749">
        <f t="shared" ref="J651:J653" si="141">G651+I651</f>
        <v>0</v>
      </c>
    </row>
    <row r="652" spans="1:10" ht="25.5" customHeight="1" x14ac:dyDescent="0.2">
      <c r="A652" s="531">
        <v>608</v>
      </c>
      <c r="B652" s="537" t="s">
        <v>93</v>
      </c>
      <c r="C652" s="533" t="s">
        <v>313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45868</v>
      </c>
      <c r="I652" s="536">
        <f>E652*H652</f>
        <v>0</v>
      </c>
      <c r="J652" s="749">
        <f t="shared" si="141"/>
        <v>0</v>
      </c>
    </row>
    <row r="653" spans="1:10" ht="25.5" customHeight="1" x14ac:dyDescent="0.2">
      <c r="A653" s="531">
        <v>609</v>
      </c>
      <c r="B653" s="537" t="s">
        <v>94</v>
      </c>
      <c r="C653" s="533" t="s">
        <v>315</v>
      </c>
      <c r="D653" s="533" t="s">
        <v>7</v>
      </c>
      <c r="E653" s="533"/>
      <c r="F653" s="536">
        <v>44166</v>
      </c>
      <c r="G653" s="536">
        <f>E653*F653</f>
        <v>0</v>
      </c>
      <c r="H653" s="536">
        <v>294438</v>
      </c>
      <c r="I653" s="536">
        <f>E653*H653</f>
        <v>0</v>
      </c>
      <c r="J653" s="749">
        <f t="shared" si="141"/>
        <v>0</v>
      </c>
    </row>
    <row r="654" spans="1:10" ht="25.5" customHeight="1" x14ac:dyDescent="0.2">
      <c r="A654" s="531">
        <v>610</v>
      </c>
      <c r="B654" s="537" t="s">
        <v>95</v>
      </c>
      <c r="C654" s="533"/>
      <c r="D654" s="533" t="s">
        <v>7</v>
      </c>
      <c r="E654" s="533"/>
      <c r="F654" s="533"/>
      <c r="G654" s="536"/>
      <c r="H654" s="147"/>
      <c r="I654" s="536"/>
      <c r="J654" s="147"/>
    </row>
    <row r="655" spans="1:10" ht="25.5" customHeight="1" x14ac:dyDescent="0.2">
      <c r="A655" s="531">
        <v>611</v>
      </c>
      <c r="B655" s="535" t="s">
        <v>245</v>
      </c>
      <c r="C655" s="533"/>
      <c r="D655" s="533"/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612</v>
      </c>
      <c r="B656" s="537" t="s">
        <v>307</v>
      </c>
      <c r="C656" s="533"/>
      <c r="D656" s="533" t="s">
        <v>96</v>
      </c>
      <c r="E656" s="533"/>
      <c r="F656" s="536">
        <f>250+105</f>
        <v>355</v>
      </c>
      <c r="G656" s="536">
        <f t="shared" ref="G656:G661" si="142">E656*F656</f>
        <v>0</v>
      </c>
      <c r="H656" s="536">
        <v>240</v>
      </c>
      <c r="I656" s="536">
        <f t="shared" ref="I656:I661" si="143">E656*H656</f>
        <v>0</v>
      </c>
      <c r="J656" s="749">
        <f t="shared" ref="J656:J661" si="144">G656+I656</f>
        <v>0</v>
      </c>
    </row>
    <row r="657" spans="1:10" ht="25.5" customHeight="1" x14ac:dyDescent="0.2">
      <c r="A657" s="531">
        <v>613</v>
      </c>
      <c r="B657" s="537" t="s">
        <v>308</v>
      </c>
      <c r="C657" s="533"/>
      <c r="D657" s="533" t="s">
        <v>96</v>
      </c>
      <c r="E657" s="533"/>
      <c r="F657" s="536">
        <f>330+105</f>
        <v>435</v>
      </c>
      <c r="G657" s="536">
        <f t="shared" si="142"/>
        <v>0</v>
      </c>
      <c r="H657" s="536">
        <v>403</v>
      </c>
      <c r="I657" s="536">
        <f t="shared" si="143"/>
        <v>0</v>
      </c>
      <c r="J657" s="749">
        <f t="shared" si="144"/>
        <v>0</v>
      </c>
    </row>
    <row r="658" spans="1:10" ht="25.5" customHeight="1" x14ac:dyDescent="0.2">
      <c r="A658" s="531">
        <v>614</v>
      </c>
      <c r="B658" s="537" t="s">
        <v>97</v>
      </c>
      <c r="C658" s="533"/>
      <c r="D658" s="533" t="s">
        <v>96</v>
      </c>
      <c r="E658" s="533"/>
      <c r="F658" s="536">
        <f>352+105</f>
        <v>457</v>
      </c>
      <c r="G658" s="536">
        <f t="shared" si="142"/>
        <v>0</v>
      </c>
      <c r="H658" s="536">
        <v>524</v>
      </c>
      <c r="I658" s="536">
        <f t="shared" si="143"/>
        <v>0</v>
      </c>
      <c r="J658" s="749">
        <f t="shared" si="144"/>
        <v>0</v>
      </c>
    </row>
    <row r="659" spans="1:10" ht="25.5" customHeight="1" x14ac:dyDescent="0.2">
      <c r="A659" s="531">
        <v>615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si="142"/>
        <v>0</v>
      </c>
      <c r="H659" s="536">
        <v>877</v>
      </c>
      <c r="I659" s="536">
        <f t="shared" si="143"/>
        <v>0</v>
      </c>
      <c r="J659" s="749">
        <f t="shared" si="144"/>
        <v>0</v>
      </c>
    </row>
    <row r="660" spans="1:10" ht="25.5" customHeight="1" x14ac:dyDescent="0.2">
      <c r="A660" s="531">
        <v>616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42"/>
        <v>0</v>
      </c>
      <c r="H660" s="536">
        <v>8211</v>
      </c>
      <c r="I660" s="536">
        <f t="shared" si="143"/>
        <v>0</v>
      </c>
      <c r="J660" s="749">
        <f t="shared" si="144"/>
        <v>0</v>
      </c>
    </row>
    <row r="661" spans="1:10" ht="25.5" customHeight="1" x14ac:dyDescent="0.2">
      <c r="A661" s="531">
        <v>617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42"/>
        <v>0</v>
      </c>
      <c r="H661" s="536">
        <v>5000</v>
      </c>
      <c r="I661" s="536">
        <f t="shared" si="143"/>
        <v>0</v>
      </c>
      <c r="J661" s="749">
        <f t="shared" si="144"/>
        <v>0</v>
      </c>
    </row>
    <row r="662" spans="1:10" ht="25.5" customHeight="1" x14ac:dyDescent="0.2">
      <c r="A662" s="531">
        <v>618</v>
      </c>
      <c r="B662" s="539" t="s">
        <v>102</v>
      </c>
      <c r="C662" s="533"/>
      <c r="D662" s="533"/>
      <c r="E662" s="533"/>
      <c r="F662" s="536"/>
      <c r="G662" s="536"/>
      <c r="H662" s="536"/>
      <c r="I662" s="536"/>
      <c r="J662" s="749"/>
    </row>
    <row r="663" spans="1:10" ht="25.5" customHeight="1" x14ac:dyDescent="0.2">
      <c r="A663" s="531">
        <v>619</v>
      </c>
      <c r="B663" s="535" t="s">
        <v>312</v>
      </c>
      <c r="C663" s="533"/>
      <c r="D663" s="533" t="s">
        <v>5</v>
      </c>
      <c r="E663" s="533"/>
      <c r="F663" s="533"/>
      <c r="G663" s="536"/>
      <c r="H663" s="147"/>
      <c r="I663" s="536"/>
      <c r="J663" s="147"/>
    </row>
    <row r="664" spans="1:10" ht="25.5" customHeight="1" x14ac:dyDescent="0.2">
      <c r="A664" s="531">
        <v>620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>E664*F664</f>
        <v>0</v>
      </c>
      <c r="H664" s="536">
        <v>37474</v>
      </c>
      <c r="I664" s="536">
        <f>E664*H664</f>
        <v>0</v>
      </c>
      <c r="J664" s="749">
        <f t="shared" ref="J664:J666" si="145">G664+I664</f>
        <v>0</v>
      </c>
    </row>
    <row r="665" spans="1:10" ht="25.5" customHeight="1" x14ac:dyDescent="0.2">
      <c r="A665" s="531">
        <v>621</v>
      </c>
      <c r="B665" s="537" t="s">
        <v>93</v>
      </c>
      <c r="C665" s="533" t="s">
        <v>316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34605</v>
      </c>
      <c r="I665" s="536">
        <f>E665*H665</f>
        <v>0</v>
      </c>
      <c r="J665" s="749">
        <f t="shared" si="145"/>
        <v>0</v>
      </c>
    </row>
    <row r="666" spans="1:10" ht="25.5" customHeight="1" x14ac:dyDescent="0.2">
      <c r="A666" s="531">
        <v>622</v>
      </c>
      <c r="B666" s="537" t="s">
        <v>94</v>
      </c>
      <c r="C666" s="533" t="s">
        <v>317</v>
      </c>
      <c r="D666" s="533" t="s">
        <v>7</v>
      </c>
      <c r="E666" s="533"/>
      <c r="F666" s="536">
        <v>44166</v>
      </c>
      <c r="G666" s="536">
        <f>E666*F666</f>
        <v>0</v>
      </c>
      <c r="H666" s="536">
        <v>268606</v>
      </c>
      <c r="I666" s="536">
        <f>E666*H666</f>
        <v>0</v>
      </c>
      <c r="J666" s="749">
        <f t="shared" si="145"/>
        <v>0</v>
      </c>
    </row>
    <row r="667" spans="1:10" ht="25.5" customHeight="1" x14ac:dyDescent="0.2">
      <c r="A667" s="531">
        <v>623</v>
      </c>
      <c r="B667" s="537" t="s">
        <v>95</v>
      </c>
      <c r="C667" s="533"/>
      <c r="D667" s="533" t="s">
        <v>7</v>
      </c>
      <c r="E667" s="533"/>
      <c r="F667" s="536"/>
      <c r="G667" s="536">
        <f>E667*F667</f>
        <v>0</v>
      </c>
      <c r="H667" s="536"/>
      <c r="I667" s="536">
        <f>E667*H667</f>
        <v>0</v>
      </c>
      <c r="J667" s="749"/>
    </row>
    <row r="668" spans="1:10" ht="25.5" customHeight="1" x14ac:dyDescent="0.2">
      <c r="A668" s="531">
        <v>624</v>
      </c>
      <c r="B668" s="535" t="s">
        <v>245</v>
      </c>
      <c r="C668" s="533"/>
      <c r="D668" s="533"/>
      <c r="E668" s="533"/>
      <c r="F668" s="536"/>
      <c r="G668" s="536"/>
      <c r="H668" s="536"/>
      <c r="I668" s="536"/>
      <c r="J668" s="749"/>
    </row>
    <row r="669" spans="1:10" ht="25.5" customHeight="1" x14ac:dyDescent="0.2">
      <c r="A669" s="531">
        <v>625</v>
      </c>
      <c r="B669" s="537" t="s">
        <v>307</v>
      </c>
      <c r="C669" s="533"/>
      <c r="D669" s="533" t="s">
        <v>96</v>
      </c>
      <c r="E669" s="533"/>
      <c r="F669" s="536">
        <f>250+105</f>
        <v>355</v>
      </c>
      <c r="G669" s="536">
        <f t="shared" ref="G669:G674" si="146">E669*F669</f>
        <v>0</v>
      </c>
      <c r="H669" s="536">
        <v>240</v>
      </c>
      <c r="I669" s="536">
        <f t="shared" ref="I669:I674" si="147">E669*H669</f>
        <v>0</v>
      </c>
      <c r="J669" s="749">
        <f t="shared" ref="J669:J674" si="148">G669+I669</f>
        <v>0</v>
      </c>
    </row>
    <row r="670" spans="1:10" ht="25.5" customHeight="1" x14ac:dyDescent="0.2">
      <c r="A670" s="531">
        <v>626</v>
      </c>
      <c r="B670" s="537" t="s">
        <v>308</v>
      </c>
      <c r="C670" s="533"/>
      <c r="D670" s="533" t="s">
        <v>96</v>
      </c>
      <c r="E670" s="533"/>
      <c r="F670" s="536">
        <f>330+105</f>
        <v>435</v>
      </c>
      <c r="G670" s="536">
        <f t="shared" si="146"/>
        <v>0</v>
      </c>
      <c r="H670" s="536">
        <v>403</v>
      </c>
      <c r="I670" s="536">
        <f t="shared" si="147"/>
        <v>0</v>
      </c>
      <c r="J670" s="749">
        <f t="shared" si="148"/>
        <v>0</v>
      </c>
    </row>
    <row r="671" spans="1:10" ht="25.5" customHeight="1" x14ac:dyDescent="0.2">
      <c r="A671" s="531">
        <v>627</v>
      </c>
      <c r="B671" s="537" t="s">
        <v>97</v>
      </c>
      <c r="C671" s="533"/>
      <c r="D671" s="533" t="s">
        <v>96</v>
      </c>
      <c r="E671" s="533"/>
      <c r="F671" s="536">
        <f>352+105</f>
        <v>457</v>
      </c>
      <c r="G671" s="536">
        <f t="shared" si="146"/>
        <v>0</v>
      </c>
      <c r="H671" s="536">
        <v>524</v>
      </c>
      <c r="I671" s="536">
        <f t="shared" si="147"/>
        <v>0</v>
      </c>
      <c r="J671" s="749">
        <f t="shared" si="148"/>
        <v>0</v>
      </c>
    </row>
    <row r="672" spans="1:10" ht="25.5" customHeight="1" x14ac:dyDescent="0.2">
      <c r="A672" s="531">
        <v>628</v>
      </c>
      <c r="B672" s="537" t="s">
        <v>311</v>
      </c>
      <c r="C672" s="533"/>
      <c r="D672" s="533" t="s">
        <v>96</v>
      </c>
      <c r="E672" s="533"/>
      <c r="F672" s="536">
        <v>556</v>
      </c>
      <c r="G672" s="536">
        <f t="shared" si="146"/>
        <v>0</v>
      </c>
      <c r="H672" s="536">
        <v>877</v>
      </c>
      <c r="I672" s="536">
        <f t="shared" si="147"/>
        <v>0</v>
      </c>
      <c r="J672" s="749">
        <f t="shared" si="148"/>
        <v>0</v>
      </c>
    </row>
    <row r="673" spans="1:10" ht="25.5" customHeight="1" x14ac:dyDescent="0.2">
      <c r="A673" s="531">
        <v>629</v>
      </c>
      <c r="B673" s="535" t="s">
        <v>98</v>
      </c>
      <c r="C673" s="533" t="s">
        <v>99</v>
      </c>
      <c r="D673" s="533" t="s">
        <v>7</v>
      </c>
      <c r="E673" s="533"/>
      <c r="F673" s="536">
        <v>2500</v>
      </c>
      <c r="G673" s="536">
        <f t="shared" si="146"/>
        <v>0</v>
      </c>
      <c r="H673" s="536">
        <v>8211</v>
      </c>
      <c r="I673" s="536">
        <f t="shared" si="147"/>
        <v>0</v>
      </c>
      <c r="J673" s="749">
        <f t="shared" si="148"/>
        <v>0</v>
      </c>
    </row>
    <row r="674" spans="1:10" ht="25.5" customHeight="1" x14ac:dyDescent="0.2">
      <c r="A674" s="531">
        <v>630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46"/>
        <v>0</v>
      </c>
      <c r="H674" s="536">
        <v>5000</v>
      </c>
      <c r="I674" s="536">
        <f t="shared" si="147"/>
        <v>0</v>
      </c>
      <c r="J674" s="749">
        <f t="shared" si="148"/>
        <v>0</v>
      </c>
    </row>
    <row r="675" spans="1:10" ht="25.5" customHeight="1" x14ac:dyDescent="0.2">
      <c r="A675" s="531">
        <v>631</v>
      </c>
      <c r="B675" s="539" t="s">
        <v>103</v>
      </c>
      <c r="C675" s="533"/>
      <c r="D675" s="533"/>
      <c r="E675" s="533"/>
      <c r="F675" s="536"/>
      <c r="G675" s="536"/>
      <c r="H675" s="536"/>
      <c r="I675" s="536"/>
      <c r="J675" s="749"/>
    </row>
    <row r="676" spans="1:10" ht="25.5" customHeight="1" x14ac:dyDescent="0.2">
      <c r="A676" s="531">
        <v>632</v>
      </c>
      <c r="B676" s="535" t="s">
        <v>312</v>
      </c>
      <c r="C676" s="533"/>
      <c r="D676" s="533" t="s">
        <v>5</v>
      </c>
      <c r="E676" s="533"/>
      <c r="F676" s="533"/>
      <c r="G676" s="536">
        <f t="shared" ref="G676:G681" si="149">E676*F676</f>
        <v>0</v>
      </c>
      <c r="H676" s="147"/>
      <c r="I676" s="536">
        <f t="shared" ref="I676:I681" si="150">E676*H676</f>
        <v>0</v>
      </c>
      <c r="J676" s="147"/>
    </row>
    <row r="677" spans="1:10" ht="25.5" customHeight="1" x14ac:dyDescent="0.2">
      <c r="A677" s="531">
        <v>633</v>
      </c>
      <c r="B677" s="537" t="s">
        <v>93</v>
      </c>
      <c r="C677" s="533" t="s">
        <v>316</v>
      </c>
      <c r="D677" s="533" t="s">
        <v>7</v>
      </c>
      <c r="E677" s="533"/>
      <c r="F677" s="536">
        <v>14000</v>
      </c>
      <c r="G677" s="536">
        <f t="shared" si="149"/>
        <v>0</v>
      </c>
      <c r="H677" s="536">
        <v>34605</v>
      </c>
      <c r="I677" s="536">
        <f t="shared" si="150"/>
        <v>0</v>
      </c>
      <c r="J677" s="749">
        <f t="shared" ref="J677:J680" si="151">G677+I677</f>
        <v>0</v>
      </c>
    </row>
    <row r="678" spans="1:10" ht="25.5" customHeight="1" x14ac:dyDescent="0.2">
      <c r="A678" s="531">
        <v>634</v>
      </c>
      <c r="B678" s="537" t="s">
        <v>93</v>
      </c>
      <c r="C678" s="533" t="s">
        <v>313</v>
      </c>
      <c r="D678" s="533" t="s">
        <v>7</v>
      </c>
      <c r="E678" s="533"/>
      <c r="F678" s="536">
        <v>14000</v>
      </c>
      <c r="G678" s="536">
        <f t="shared" si="149"/>
        <v>0</v>
      </c>
      <c r="H678" s="536">
        <v>45868</v>
      </c>
      <c r="I678" s="536">
        <f t="shared" si="150"/>
        <v>0</v>
      </c>
      <c r="J678" s="749">
        <f t="shared" si="151"/>
        <v>0</v>
      </c>
    </row>
    <row r="679" spans="1:10" ht="25.5" customHeight="1" x14ac:dyDescent="0.2">
      <c r="A679" s="531">
        <v>635</v>
      </c>
      <c r="B679" s="537" t="s">
        <v>93</v>
      </c>
      <c r="C679" s="533" t="s">
        <v>314</v>
      </c>
      <c r="D679" s="533" t="s">
        <v>7</v>
      </c>
      <c r="E679" s="533"/>
      <c r="F679" s="536">
        <v>14000</v>
      </c>
      <c r="G679" s="536">
        <f t="shared" si="149"/>
        <v>0</v>
      </c>
      <c r="H679" s="536">
        <v>37474</v>
      </c>
      <c r="I679" s="536">
        <f t="shared" si="150"/>
        <v>0</v>
      </c>
      <c r="J679" s="749">
        <f t="shared" si="151"/>
        <v>0</v>
      </c>
    </row>
    <row r="680" spans="1:10" ht="25.5" customHeight="1" x14ac:dyDescent="0.2">
      <c r="A680" s="531">
        <v>636</v>
      </c>
      <c r="B680" s="537" t="s">
        <v>94</v>
      </c>
      <c r="C680" s="533" t="s">
        <v>317</v>
      </c>
      <c r="D680" s="533" t="s">
        <v>7</v>
      </c>
      <c r="E680" s="533"/>
      <c r="F680" s="536">
        <v>44166</v>
      </c>
      <c r="G680" s="536">
        <f t="shared" si="149"/>
        <v>0</v>
      </c>
      <c r="H680" s="536">
        <v>268606</v>
      </c>
      <c r="I680" s="536">
        <f t="shared" si="150"/>
        <v>0</v>
      </c>
      <c r="J680" s="749">
        <f t="shared" si="151"/>
        <v>0</v>
      </c>
    </row>
    <row r="681" spans="1:10" ht="25.5" customHeight="1" x14ac:dyDescent="0.2">
      <c r="A681" s="531">
        <v>637</v>
      </c>
      <c r="B681" s="537" t="s">
        <v>95</v>
      </c>
      <c r="C681" s="533"/>
      <c r="D681" s="533" t="s">
        <v>7</v>
      </c>
      <c r="E681" s="533"/>
      <c r="F681" s="536"/>
      <c r="G681" s="536">
        <f t="shared" si="149"/>
        <v>0</v>
      </c>
      <c r="H681" s="536"/>
      <c r="I681" s="536">
        <f t="shared" si="150"/>
        <v>0</v>
      </c>
      <c r="J681" s="749"/>
    </row>
    <row r="682" spans="1:10" ht="25.5" customHeight="1" x14ac:dyDescent="0.2">
      <c r="A682" s="531">
        <v>638</v>
      </c>
      <c r="B682" s="535" t="s">
        <v>245</v>
      </c>
      <c r="C682" s="533"/>
      <c r="D682" s="533"/>
      <c r="E682" s="533"/>
      <c r="F682" s="536"/>
      <c r="G682" s="536"/>
      <c r="H682" s="536"/>
      <c r="I682" s="536"/>
      <c r="J682" s="749"/>
    </row>
    <row r="683" spans="1:10" ht="25.5" customHeight="1" x14ac:dyDescent="0.2">
      <c r="A683" s="531">
        <v>639</v>
      </c>
      <c r="B683" s="537" t="s">
        <v>307</v>
      </c>
      <c r="C683" s="533"/>
      <c r="D683" s="533" t="s">
        <v>96</v>
      </c>
      <c r="E683" s="533"/>
      <c r="F683" s="536">
        <f>250+105</f>
        <v>355</v>
      </c>
      <c r="G683" s="536">
        <f>E683*F683</f>
        <v>0</v>
      </c>
      <c r="H683" s="536">
        <v>240</v>
      </c>
      <c r="I683" s="536">
        <f>E683*H683</f>
        <v>0</v>
      </c>
      <c r="J683" s="749">
        <f t="shared" ref="J683:J687" si="152">G683+I683</f>
        <v>0</v>
      </c>
    </row>
    <row r="684" spans="1:10" ht="25.5" customHeight="1" x14ac:dyDescent="0.2">
      <c r="A684" s="531">
        <v>640</v>
      </c>
      <c r="B684" s="537" t="s">
        <v>308</v>
      </c>
      <c r="C684" s="533"/>
      <c r="D684" s="533" t="s">
        <v>96</v>
      </c>
      <c r="E684" s="533"/>
      <c r="F684" s="536">
        <f>330+105</f>
        <v>435</v>
      </c>
      <c r="G684" s="536">
        <f>E684*F684</f>
        <v>0</v>
      </c>
      <c r="H684" s="536">
        <v>403</v>
      </c>
      <c r="I684" s="536">
        <f>E684*H684</f>
        <v>0</v>
      </c>
      <c r="J684" s="749">
        <f t="shared" si="152"/>
        <v>0</v>
      </c>
    </row>
    <row r="685" spans="1:10" ht="25.5" customHeight="1" x14ac:dyDescent="0.2">
      <c r="A685" s="531">
        <v>641</v>
      </c>
      <c r="B685" s="537" t="s">
        <v>309</v>
      </c>
      <c r="C685" s="533"/>
      <c r="D685" s="533" t="s">
        <v>96</v>
      </c>
      <c r="E685" s="533"/>
      <c r="F685" s="536">
        <f>396+105</f>
        <v>501</v>
      </c>
      <c r="G685" s="536">
        <f>E685*F685</f>
        <v>0</v>
      </c>
      <c r="H685" s="536">
        <v>877</v>
      </c>
      <c r="I685" s="536">
        <f>E685*H685</f>
        <v>0</v>
      </c>
      <c r="J685" s="749">
        <f t="shared" si="152"/>
        <v>0</v>
      </c>
    </row>
    <row r="686" spans="1:10" ht="25.5" customHeight="1" x14ac:dyDescent="0.2">
      <c r="A686" s="531">
        <v>642</v>
      </c>
      <c r="B686" s="535" t="s">
        <v>98</v>
      </c>
      <c r="C686" s="533" t="s">
        <v>99</v>
      </c>
      <c r="D686" s="533" t="s">
        <v>7</v>
      </c>
      <c r="E686" s="533"/>
      <c r="F686" s="536">
        <v>2500</v>
      </c>
      <c r="G686" s="536">
        <f>E686*F686</f>
        <v>0</v>
      </c>
      <c r="H686" s="536">
        <v>8211</v>
      </c>
      <c r="I686" s="536">
        <f>E686*H686</f>
        <v>0</v>
      </c>
      <c r="J686" s="749">
        <f t="shared" si="152"/>
        <v>0</v>
      </c>
    </row>
    <row r="687" spans="1:10" ht="25.5" customHeight="1" x14ac:dyDescent="0.2">
      <c r="A687" s="531">
        <v>643</v>
      </c>
      <c r="B687" s="535" t="s">
        <v>310</v>
      </c>
      <c r="C687" s="533"/>
      <c r="D687" s="533" t="s">
        <v>7</v>
      </c>
      <c r="E687" s="533"/>
      <c r="F687" s="536">
        <v>2500</v>
      </c>
      <c r="G687" s="536">
        <f>E687*F687</f>
        <v>0</v>
      </c>
      <c r="H687" s="536">
        <v>5000</v>
      </c>
      <c r="I687" s="536">
        <f>E687*H687</f>
        <v>0</v>
      </c>
      <c r="J687" s="749">
        <f t="shared" si="152"/>
        <v>0</v>
      </c>
    </row>
    <row r="688" spans="1:10" ht="25.5" customHeight="1" x14ac:dyDescent="0.2">
      <c r="A688" s="531">
        <v>644</v>
      </c>
      <c r="B688" s="539" t="s">
        <v>247</v>
      </c>
      <c r="C688" s="533"/>
      <c r="D688" s="533"/>
      <c r="E688" s="533"/>
      <c r="F688" s="536"/>
      <c r="G688" s="536"/>
      <c r="H688" s="536"/>
      <c r="I688" s="536"/>
      <c r="J688" s="749"/>
    </row>
    <row r="689" spans="1:10" ht="25.5" customHeight="1" x14ac:dyDescent="0.2">
      <c r="A689" s="531">
        <v>645</v>
      </c>
      <c r="B689" s="535" t="s">
        <v>312</v>
      </c>
      <c r="C689" s="533"/>
      <c r="D689" s="533" t="s">
        <v>5</v>
      </c>
      <c r="E689" s="533"/>
      <c r="F689" s="536"/>
      <c r="G689" s="536">
        <f>E689*F689</f>
        <v>0</v>
      </c>
      <c r="H689" s="536"/>
      <c r="I689" s="536">
        <f>E689*H689</f>
        <v>0</v>
      </c>
      <c r="J689" s="749"/>
    </row>
    <row r="690" spans="1:10" ht="25.5" customHeight="1" x14ac:dyDescent="0.2">
      <c r="A690" s="531">
        <v>646</v>
      </c>
      <c r="B690" s="537" t="s">
        <v>93</v>
      </c>
      <c r="C690" s="533" t="s">
        <v>314</v>
      </c>
      <c r="D690" s="533" t="s">
        <v>7</v>
      </c>
      <c r="E690" s="533"/>
      <c r="F690" s="536">
        <v>14000</v>
      </c>
      <c r="G690" s="536">
        <f>E690*F690</f>
        <v>0</v>
      </c>
      <c r="H690" s="536">
        <v>37474</v>
      </c>
      <c r="I690" s="536">
        <f>E690*H690</f>
        <v>0</v>
      </c>
      <c r="J690" s="749">
        <f t="shared" ref="J690:J692" si="153">G690+I690</f>
        <v>0</v>
      </c>
    </row>
    <row r="691" spans="1:10" ht="25.5" customHeight="1" x14ac:dyDescent="0.2">
      <c r="A691" s="531">
        <v>647</v>
      </c>
      <c r="B691" s="537" t="s">
        <v>93</v>
      </c>
      <c r="C691" s="533" t="s">
        <v>318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45868</v>
      </c>
      <c r="I691" s="536">
        <f>E691*H691</f>
        <v>0</v>
      </c>
      <c r="J691" s="749">
        <f t="shared" si="153"/>
        <v>0</v>
      </c>
    </row>
    <row r="692" spans="1:10" ht="25.5" customHeight="1" x14ac:dyDescent="0.2">
      <c r="A692" s="531">
        <v>648</v>
      </c>
      <c r="B692" s="537" t="s">
        <v>94</v>
      </c>
      <c r="C692" s="533" t="s">
        <v>317</v>
      </c>
      <c r="D692" s="533" t="s">
        <v>7</v>
      </c>
      <c r="E692" s="533"/>
      <c r="F692" s="536">
        <v>44166</v>
      </c>
      <c r="G692" s="536">
        <f>E692*F692</f>
        <v>0</v>
      </c>
      <c r="H692" s="536">
        <v>268606</v>
      </c>
      <c r="I692" s="536">
        <f>E692*H692</f>
        <v>0</v>
      </c>
      <c r="J692" s="749">
        <f t="shared" si="153"/>
        <v>0</v>
      </c>
    </row>
    <row r="693" spans="1:10" ht="25.5" customHeight="1" x14ac:dyDescent="0.2">
      <c r="A693" s="531">
        <v>649</v>
      </c>
      <c r="B693" s="537" t="s">
        <v>95</v>
      </c>
      <c r="C693" s="533"/>
      <c r="D693" s="533" t="s">
        <v>7</v>
      </c>
      <c r="E693" s="533"/>
      <c r="F693" s="536"/>
      <c r="G693" s="536">
        <f>E693*F693</f>
        <v>0</v>
      </c>
      <c r="H693" s="536"/>
      <c r="I693" s="536">
        <f>E693*H693</f>
        <v>0</v>
      </c>
      <c r="J693" s="749"/>
    </row>
    <row r="694" spans="1:10" ht="25.5" customHeight="1" x14ac:dyDescent="0.2">
      <c r="A694" s="531">
        <v>650</v>
      </c>
      <c r="B694" s="535" t="s">
        <v>245</v>
      </c>
      <c r="C694" s="533"/>
      <c r="D694" s="533"/>
      <c r="E694" s="533"/>
      <c r="F694" s="536"/>
      <c r="G694" s="536"/>
      <c r="H694" s="536"/>
      <c r="I694" s="536"/>
      <c r="J694" s="749"/>
    </row>
    <row r="695" spans="1:10" ht="25.5" customHeight="1" x14ac:dyDescent="0.2">
      <c r="A695" s="531">
        <v>651</v>
      </c>
      <c r="B695" s="537" t="s">
        <v>307</v>
      </c>
      <c r="C695" s="533"/>
      <c r="D695" s="533" t="s">
        <v>96</v>
      </c>
      <c r="E695" s="533"/>
      <c r="F695" s="536">
        <f>250+105</f>
        <v>355</v>
      </c>
      <c r="G695" s="536">
        <f>E695*F695</f>
        <v>0</v>
      </c>
      <c r="H695" s="536">
        <v>240</v>
      </c>
      <c r="I695" s="536">
        <f>E695*H695</f>
        <v>0</v>
      </c>
      <c r="J695" s="749">
        <f t="shared" ref="J695:J699" si="154">G695+I695</f>
        <v>0</v>
      </c>
    </row>
    <row r="696" spans="1:10" ht="25.5" customHeight="1" x14ac:dyDescent="0.2">
      <c r="A696" s="531">
        <v>652</v>
      </c>
      <c r="B696" s="537" t="s">
        <v>308</v>
      </c>
      <c r="C696" s="533"/>
      <c r="D696" s="533" t="s">
        <v>96</v>
      </c>
      <c r="E696" s="533"/>
      <c r="F696" s="536">
        <f>330+105</f>
        <v>435</v>
      </c>
      <c r="G696" s="536">
        <f>E696*F696</f>
        <v>0</v>
      </c>
      <c r="H696" s="536">
        <v>403</v>
      </c>
      <c r="I696" s="536">
        <f>E696*H696</f>
        <v>0</v>
      </c>
      <c r="J696" s="749">
        <f t="shared" si="154"/>
        <v>0</v>
      </c>
    </row>
    <row r="697" spans="1:10" ht="25.5" customHeight="1" x14ac:dyDescent="0.2">
      <c r="A697" s="531">
        <v>653</v>
      </c>
      <c r="B697" s="537" t="s">
        <v>309</v>
      </c>
      <c r="C697" s="533"/>
      <c r="D697" s="533" t="s">
        <v>96</v>
      </c>
      <c r="E697" s="533"/>
      <c r="F697" s="536">
        <f>396+105</f>
        <v>501</v>
      </c>
      <c r="G697" s="536">
        <f>E697*F697</f>
        <v>0</v>
      </c>
      <c r="H697" s="536">
        <v>877</v>
      </c>
      <c r="I697" s="536">
        <f>E697*H697</f>
        <v>0</v>
      </c>
      <c r="J697" s="749">
        <f t="shared" si="154"/>
        <v>0</v>
      </c>
    </row>
    <row r="698" spans="1:10" x14ac:dyDescent="0.2">
      <c r="A698" s="531">
        <v>654</v>
      </c>
      <c r="B698" s="535" t="s">
        <v>98</v>
      </c>
      <c r="C698" s="533" t="s">
        <v>99</v>
      </c>
      <c r="D698" s="533" t="s">
        <v>7</v>
      </c>
      <c r="E698" s="533"/>
      <c r="F698" s="536">
        <v>2500</v>
      </c>
      <c r="G698" s="536">
        <f>E698*F698</f>
        <v>0</v>
      </c>
      <c r="H698" s="536">
        <v>8211</v>
      </c>
      <c r="I698" s="536">
        <f>E698*H698</f>
        <v>0</v>
      </c>
      <c r="J698" s="749">
        <f t="shared" si="154"/>
        <v>0</v>
      </c>
    </row>
    <row r="699" spans="1:10" x14ac:dyDescent="0.2">
      <c r="A699" s="531">
        <v>655</v>
      </c>
      <c r="B699" s="535" t="s">
        <v>310</v>
      </c>
      <c r="C699" s="533"/>
      <c r="D699" s="533" t="s">
        <v>7</v>
      </c>
      <c r="E699" s="533"/>
      <c r="F699" s="536">
        <v>2500</v>
      </c>
      <c r="G699" s="536">
        <f>E699*F699</f>
        <v>0</v>
      </c>
      <c r="H699" s="536">
        <v>5000</v>
      </c>
      <c r="I699" s="536">
        <f>E699*H699</f>
        <v>0</v>
      </c>
      <c r="J699" s="749">
        <f t="shared" si="154"/>
        <v>0</v>
      </c>
    </row>
    <row r="700" spans="1:10" x14ac:dyDescent="0.2">
      <c r="A700" s="531">
        <v>656</v>
      </c>
      <c r="B700" s="539" t="s">
        <v>248</v>
      </c>
      <c r="C700" s="533"/>
      <c r="D700" s="533"/>
      <c r="E700" s="533"/>
      <c r="F700" s="536"/>
      <c r="G700" s="536"/>
      <c r="H700" s="536"/>
      <c r="I700" s="536"/>
      <c r="J700" s="749"/>
    </row>
    <row r="701" spans="1:10" ht="25.5" x14ac:dyDescent="0.2">
      <c r="A701" s="531">
        <v>657</v>
      </c>
      <c r="B701" s="535" t="s">
        <v>312</v>
      </c>
      <c r="C701" s="533"/>
      <c r="D701" s="533" t="s">
        <v>5</v>
      </c>
      <c r="E701" s="533"/>
      <c r="F701" s="536"/>
      <c r="G701" s="536">
        <f>E701*F701</f>
        <v>0</v>
      </c>
      <c r="H701" s="536"/>
      <c r="I701" s="536">
        <f>E701*H701</f>
        <v>0</v>
      </c>
      <c r="J701" s="749"/>
    </row>
    <row r="702" spans="1:10" ht="25.5" x14ac:dyDescent="0.2">
      <c r="A702" s="531">
        <v>658</v>
      </c>
      <c r="B702" s="537" t="s">
        <v>93</v>
      </c>
      <c r="C702" s="533" t="s">
        <v>314</v>
      </c>
      <c r="D702" s="533" t="s">
        <v>7</v>
      </c>
      <c r="E702" s="533"/>
      <c r="F702" s="536">
        <v>14000</v>
      </c>
      <c r="G702" s="536">
        <f>E702*F702</f>
        <v>0</v>
      </c>
      <c r="H702" s="536">
        <v>37474</v>
      </c>
      <c r="I702" s="536">
        <f>E702*H702</f>
        <v>0</v>
      </c>
      <c r="J702" s="749">
        <f t="shared" ref="J702:J703" si="155">G702+I702</f>
        <v>0</v>
      </c>
    </row>
    <row r="703" spans="1:10" ht="38.25" x14ac:dyDescent="0.2">
      <c r="A703" s="531">
        <v>659</v>
      </c>
      <c r="B703" s="537" t="s">
        <v>94</v>
      </c>
      <c r="C703" s="533" t="s">
        <v>317</v>
      </c>
      <c r="D703" s="533" t="s">
        <v>7</v>
      </c>
      <c r="E703" s="533"/>
      <c r="F703" s="536">
        <v>44166</v>
      </c>
      <c r="G703" s="536">
        <f>E703*F703</f>
        <v>0</v>
      </c>
      <c r="H703" s="536">
        <v>268606</v>
      </c>
      <c r="I703" s="536">
        <f>E703*H703</f>
        <v>0</v>
      </c>
      <c r="J703" s="749">
        <f t="shared" si="155"/>
        <v>0</v>
      </c>
    </row>
    <row r="704" spans="1:10" x14ac:dyDescent="0.2">
      <c r="A704" s="531">
        <v>660</v>
      </c>
      <c r="B704" s="537" t="s">
        <v>95</v>
      </c>
      <c r="C704" s="533"/>
      <c r="D704" s="533" t="s">
        <v>7</v>
      </c>
      <c r="E704" s="533"/>
      <c r="F704" s="536"/>
      <c r="G704" s="536">
        <f>E704*F704</f>
        <v>0</v>
      </c>
      <c r="H704" s="536"/>
      <c r="I704" s="536">
        <f>E704*H704</f>
        <v>0</v>
      </c>
      <c r="J704" s="749"/>
    </row>
    <row r="705" spans="1:10" x14ac:dyDescent="0.2">
      <c r="A705" s="531">
        <v>661</v>
      </c>
      <c r="B705" s="535" t="s">
        <v>245</v>
      </c>
      <c r="C705" s="533"/>
      <c r="D705" s="533"/>
      <c r="E705" s="533"/>
      <c r="F705" s="536"/>
      <c r="G705" s="536"/>
      <c r="H705" s="536"/>
      <c r="I705" s="536"/>
      <c r="J705" s="749"/>
    </row>
    <row r="706" spans="1:10" x14ac:dyDescent="0.2">
      <c r="A706" s="531">
        <v>662</v>
      </c>
      <c r="B706" s="537" t="s">
        <v>307</v>
      </c>
      <c r="C706" s="533"/>
      <c r="D706" s="533" t="s">
        <v>96</v>
      </c>
      <c r="E706" s="533"/>
      <c r="F706" s="536">
        <f>250+105</f>
        <v>355</v>
      </c>
      <c r="G706" s="536">
        <f t="shared" ref="G706:G712" si="156">E706*F706</f>
        <v>0</v>
      </c>
      <c r="H706" s="536">
        <v>240</v>
      </c>
      <c r="I706" s="536">
        <f t="shared" ref="I706:I712" si="157">E706*H706</f>
        <v>0</v>
      </c>
      <c r="J706" s="749">
        <f t="shared" ref="J706:J712" si="158">G706+I706</f>
        <v>0</v>
      </c>
    </row>
    <row r="707" spans="1:10" x14ac:dyDescent="0.2">
      <c r="A707" s="531">
        <v>663</v>
      </c>
      <c r="B707" s="537" t="s">
        <v>308</v>
      </c>
      <c r="C707" s="533"/>
      <c r="D707" s="533" t="s">
        <v>96</v>
      </c>
      <c r="E707" s="533"/>
      <c r="F707" s="536">
        <f>330+105</f>
        <v>435</v>
      </c>
      <c r="G707" s="536">
        <f t="shared" si="156"/>
        <v>0</v>
      </c>
      <c r="H707" s="536">
        <v>403</v>
      </c>
      <c r="I707" s="536">
        <f t="shared" si="157"/>
        <v>0</v>
      </c>
      <c r="J707" s="749">
        <f t="shared" si="158"/>
        <v>0</v>
      </c>
    </row>
    <row r="708" spans="1:10" x14ac:dyDescent="0.2">
      <c r="A708" s="531">
        <v>664</v>
      </c>
      <c r="B708" s="537" t="s">
        <v>97</v>
      </c>
      <c r="C708" s="533"/>
      <c r="D708" s="533" t="s">
        <v>96</v>
      </c>
      <c r="E708" s="533"/>
      <c r="F708" s="536">
        <f>352+105</f>
        <v>457</v>
      </c>
      <c r="G708" s="536">
        <f t="shared" si="156"/>
        <v>0</v>
      </c>
      <c r="H708" s="536">
        <v>524</v>
      </c>
      <c r="I708" s="536">
        <f t="shared" si="157"/>
        <v>0</v>
      </c>
      <c r="J708" s="749">
        <f t="shared" si="158"/>
        <v>0</v>
      </c>
    </row>
    <row r="709" spans="1:10" x14ac:dyDescent="0.2">
      <c r="A709" s="531">
        <v>665</v>
      </c>
      <c r="B709" s="537" t="s">
        <v>309</v>
      </c>
      <c r="C709" s="533"/>
      <c r="D709" s="533" t="s">
        <v>96</v>
      </c>
      <c r="E709" s="533"/>
      <c r="F709" s="536">
        <f>396+105</f>
        <v>501</v>
      </c>
      <c r="G709" s="536">
        <f t="shared" si="156"/>
        <v>0</v>
      </c>
      <c r="H709" s="536">
        <v>877</v>
      </c>
      <c r="I709" s="536">
        <f t="shared" si="157"/>
        <v>0</v>
      </c>
      <c r="J709" s="749">
        <f t="shared" si="158"/>
        <v>0</v>
      </c>
    </row>
    <row r="710" spans="1:10" x14ac:dyDescent="0.2">
      <c r="A710" s="531">
        <v>666</v>
      </c>
      <c r="B710" s="535" t="s">
        <v>98</v>
      </c>
      <c r="C710" s="533" t="s">
        <v>99</v>
      </c>
      <c r="D710" s="533" t="s">
        <v>7</v>
      </c>
      <c r="E710" s="533"/>
      <c r="F710" s="536">
        <v>2500</v>
      </c>
      <c r="G710" s="536">
        <f t="shared" si="156"/>
        <v>0</v>
      </c>
      <c r="H710" s="536">
        <v>8211</v>
      </c>
      <c r="I710" s="536">
        <f t="shared" si="157"/>
        <v>0</v>
      </c>
      <c r="J710" s="749">
        <f t="shared" si="158"/>
        <v>0</v>
      </c>
    </row>
    <row r="711" spans="1:10" x14ac:dyDescent="0.2">
      <c r="A711" s="531">
        <v>667</v>
      </c>
      <c r="B711" s="535" t="s">
        <v>310</v>
      </c>
      <c r="C711" s="533"/>
      <c r="D711" s="533" t="s">
        <v>7</v>
      </c>
      <c r="E711" s="533"/>
      <c r="F711" s="536">
        <v>2500</v>
      </c>
      <c r="G711" s="536">
        <f t="shared" si="156"/>
        <v>0</v>
      </c>
      <c r="H711" s="536">
        <v>5000</v>
      </c>
      <c r="I711" s="536">
        <f t="shared" si="157"/>
        <v>0</v>
      </c>
      <c r="J711" s="749">
        <f t="shared" si="158"/>
        <v>0</v>
      </c>
    </row>
    <row r="712" spans="1:10" x14ac:dyDescent="0.2">
      <c r="A712" s="531">
        <v>668</v>
      </c>
      <c r="B712" s="535" t="s">
        <v>101</v>
      </c>
      <c r="C712" s="533"/>
      <c r="D712" s="533" t="s">
        <v>5</v>
      </c>
      <c r="E712" s="533"/>
      <c r="F712" s="536">
        <v>0</v>
      </c>
      <c r="G712" s="536">
        <f t="shared" si="156"/>
        <v>0</v>
      </c>
      <c r="H712" s="536">
        <v>53055</v>
      </c>
      <c r="I712" s="536">
        <f t="shared" si="157"/>
        <v>0</v>
      </c>
      <c r="J712" s="749">
        <f t="shared" si="158"/>
        <v>0</v>
      </c>
    </row>
    <row r="713" spans="1:10" x14ac:dyDescent="0.2">
      <c r="A713" s="531">
        <v>669</v>
      </c>
      <c r="B713" s="535"/>
      <c r="C713" s="533"/>
      <c r="D713" s="533"/>
      <c r="E713" s="533"/>
      <c r="F713" s="533"/>
      <c r="G713" s="536"/>
      <c r="H713" s="147"/>
      <c r="I713" s="536"/>
      <c r="J713" s="147"/>
    </row>
    <row r="714" spans="1:10" x14ac:dyDescent="0.2">
      <c r="A714" s="531">
        <v>670</v>
      </c>
      <c r="B714" s="535" t="s">
        <v>249</v>
      </c>
      <c r="C714" s="533"/>
      <c r="D714" s="533" t="s">
        <v>96</v>
      </c>
      <c r="E714" s="533"/>
      <c r="F714" s="536">
        <v>500</v>
      </c>
      <c r="G714" s="536">
        <f>E714*F714</f>
        <v>0</v>
      </c>
      <c r="H714" s="536">
        <v>117</v>
      </c>
      <c r="I714" s="536">
        <f>E714*H714</f>
        <v>0</v>
      </c>
      <c r="J714" s="749">
        <f t="shared" ref="J714:J718" si="159">G714+I714</f>
        <v>0</v>
      </c>
    </row>
    <row r="715" spans="1:10" x14ac:dyDescent="0.2">
      <c r="A715" s="531">
        <v>671</v>
      </c>
      <c r="B715" s="535" t="s">
        <v>250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200</v>
      </c>
      <c r="I715" s="536">
        <f>E715*H715</f>
        <v>0</v>
      </c>
      <c r="J715" s="749">
        <f t="shared" si="159"/>
        <v>0</v>
      </c>
    </row>
    <row r="716" spans="1:10" x14ac:dyDescent="0.2">
      <c r="A716" s="531">
        <v>672</v>
      </c>
      <c r="B716" s="535" t="s">
        <v>251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326</v>
      </c>
      <c r="I716" s="536">
        <f>E716*H716</f>
        <v>0</v>
      </c>
      <c r="J716" s="749">
        <f t="shared" si="159"/>
        <v>0</v>
      </c>
    </row>
    <row r="717" spans="1:10" x14ac:dyDescent="0.2">
      <c r="A717" s="531">
        <v>673</v>
      </c>
      <c r="B717" s="535" t="s">
        <v>252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512</v>
      </c>
      <c r="I717" s="536">
        <f>E717*H717</f>
        <v>0</v>
      </c>
      <c r="J717" s="749">
        <f t="shared" si="159"/>
        <v>0</v>
      </c>
    </row>
    <row r="718" spans="1:10" hidden="1" x14ac:dyDescent="0.2">
      <c r="A718" s="772">
        <v>674</v>
      </c>
      <c r="B718" s="773" t="s">
        <v>246</v>
      </c>
      <c r="C718" s="774"/>
      <c r="D718" s="774" t="s">
        <v>96</v>
      </c>
      <c r="E718" s="774"/>
      <c r="F718" s="775">
        <v>500</v>
      </c>
      <c r="G718" s="775">
        <f>E718*F718</f>
        <v>0</v>
      </c>
      <c r="H718" s="775">
        <v>915</v>
      </c>
      <c r="I718" s="775">
        <f>E718*H718</f>
        <v>0</v>
      </c>
      <c r="J718" s="784">
        <f t="shared" si="159"/>
        <v>0</v>
      </c>
    </row>
    <row r="719" spans="1:10" x14ac:dyDescent="0.2">
      <c r="A719" s="531">
        <v>675</v>
      </c>
      <c r="B719" s="570"/>
      <c r="C719" s="568"/>
      <c r="D719" s="568"/>
      <c r="E719" s="568"/>
      <c r="F719" s="536"/>
      <c r="G719" s="536"/>
      <c r="H719" s="536"/>
      <c r="I719" s="536"/>
      <c r="J719" s="656"/>
    </row>
    <row r="720" spans="1:10" x14ac:dyDescent="0.2">
      <c r="A720" s="531">
        <v>676</v>
      </c>
      <c r="B720" s="541" t="s">
        <v>432</v>
      </c>
      <c r="C720" s="542"/>
      <c r="D720" s="542" t="s">
        <v>32</v>
      </c>
      <c r="E720" s="533"/>
      <c r="F720" s="536">
        <v>402000</v>
      </c>
      <c r="G720" s="536">
        <f>E720*F720</f>
        <v>0</v>
      </c>
      <c r="H720" s="536">
        <v>0</v>
      </c>
      <c r="I720" s="536">
        <f>E720*H720</f>
        <v>0</v>
      </c>
      <c r="J720" s="749">
        <f t="shared" ref="J720:J721" si="160">G720+I720</f>
        <v>0</v>
      </c>
    </row>
    <row r="721" spans="1:10" x14ac:dyDescent="0.2">
      <c r="A721" s="531">
        <v>677</v>
      </c>
      <c r="B721" s="535" t="s">
        <v>104</v>
      </c>
      <c r="C721" s="533"/>
      <c r="D721" s="533" t="s">
        <v>32</v>
      </c>
      <c r="E721" s="533"/>
      <c r="F721" s="536">
        <v>162000</v>
      </c>
      <c r="G721" s="536">
        <f>E721*F721</f>
        <v>0</v>
      </c>
      <c r="H721" s="536">
        <v>0</v>
      </c>
      <c r="I721" s="536">
        <f>E721*H721</f>
        <v>0</v>
      </c>
      <c r="J721" s="536">
        <f t="shared" si="160"/>
        <v>0</v>
      </c>
    </row>
    <row r="722" spans="1:10" x14ac:dyDescent="0.2">
      <c r="A722" s="531">
        <v>678</v>
      </c>
      <c r="B722" s="570"/>
      <c r="C722" s="568"/>
      <c r="D722" s="568"/>
      <c r="E722" s="568"/>
      <c r="F722" s="536"/>
      <c r="G722" s="536"/>
      <c r="H722" s="536"/>
      <c r="I722" s="536"/>
      <c r="J722" s="656"/>
    </row>
    <row r="723" spans="1:10" ht="13.5" thickBot="1" x14ac:dyDescent="0.25">
      <c r="A723" s="531">
        <v>679</v>
      </c>
      <c r="B723" s="570"/>
      <c r="C723" s="568"/>
      <c r="D723" s="568"/>
      <c r="E723" s="568"/>
      <c r="F723" s="533"/>
      <c r="G723" s="147"/>
      <c r="H723" s="147"/>
      <c r="I723" s="147"/>
      <c r="J723" s="147"/>
    </row>
    <row r="724" spans="1:10" ht="13.5" thickBot="1" x14ac:dyDescent="0.25">
      <c r="A724" s="531">
        <v>680</v>
      </c>
      <c r="B724" s="571" t="s">
        <v>253</v>
      </c>
      <c r="C724" s="572"/>
      <c r="D724" s="573"/>
      <c r="E724" s="574"/>
      <c r="F724" s="575"/>
      <c r="G724" s="576">
        <f>SUM(G568:G717)+SUM(G720:G721)</f>
        <v>0</v>
      </c>
      <c r="H724" s="575"/>
      <c r="I724" s="576">
        <f>SUM(I568:I717)+SUM(I720:I721)</f>
        <v>0</v>
      </c>
      <c r="J724" s="576">
        <f>SUM(J568:J717)+SUM(J720:J721)</f>
        <v>0</v>
      </c>
    </row>
    <row r="725" spans="1:10" x14ac:dyDescent="0.2">
      <c r="A725" s="531">
        <v>681</v>
      </c>
      <c r="B725" s="556"/>
      <c r="C725" s="569"/>
      <c r="D725" s="558"/>
      <c r="E725" s="559"/>
      <c r="F725" s="577"/>
      <c r="G725" s="147"/>
      <c r="H725" s="147"/>
      <c r="I725" s="147"/>
      <c r="J725" s="147"/>
    </row>
    <row r="726" spans="1:10" ht="13.5" x14ac:dyDescent="0.25">
      <c r="A726" s="531">
        <v>682</v>
      </c>
      <c r="B726" s="528" t="s">
        <v>209</v>
      </c>
      <c r="C726" s="529"/>
      <c r="D726" s="530"/>
      <c r="E726" s="530"/>
      <c r="F726" s="530"/>
      <c r="G726" s="147"/>
      <c r="H726" s="147"/>
      <c r="I726" s="147"/>
      <c r="J726" s="147"/>
    </row>
    <row r="727" spans="1:10" ht="25.5" hidden="1" x14ac:dyDescent="0.2">
      <c r="A727" s="772">
        <v>683</v>
      </c>
      <c r="B727" s="777" t="s">
        <v>210</v>
      </c>
      <c r="C727" s="774" t="s">
        <v>211</v>
      </c>
      <c r="D727" s="774" t="s">
        <v>14</v>
      </c>
      <c r="E727" s="774"/>
      <c r="F727" s="775">
        <v>2000</v>
      </c>
      <c r="G727" s="775">
        <f t="shared" ref="G727:G750" si="161">E727*F727</f>
        <v>0</v>
      </c>
      <c r="H727" s="775">
        <v>1856</v>
      </c>
      <c r="I727" s="775">
        <f t="shared" ref="I727:I750" si="162">E727*H727</f>
        <v>0</v>
      </c>
      <c r="J727" s="784">
        <f t="shared" ref="J727:J751" si="163">G727+I727</f>
        <v>0</v>
      </c>
    </row>
    <row r="728" spans="1:10" hidden="1" x14ac:dyDescent="0.2">
      <c r="A728" s="772">
        <v>684</v>
      </c>
      <c r="B728" s="777" t="s">
        <v>212</v>
      </c>
      <c r="C728" s="774" t="s">
        <v>213</v>
      </c>
      <c r="D728" s="774" t="s">
        <v>14</v>
      </c>
      <c r="E728" s="774"/>
      <c r="F728" s="775">
        <v>750</v>
      </c>
      <c r="G728" s="775">
        <f t="shared" si="161"/>
        <v>0</v>
      </c>
      <c r="H728" s="775">
        <v>532</v>
      </c>
      <c r="I728" s="775">
        <f t="shared" si="162"/>
        <v>0</v>
      </c>
      <c r="J728" s="784">
        <f t="shared" si="163"/>
        <v>0</v>
      </c>
    </row>
    <row r="729" spans="1:10" hidden="1" x14ac:dyDescent="0.2">
      <c r="A729" s="772">
        <v>685</v>
      </c>
      <c r="B729" s="777" t="s">
        <v>214</v>
      </c>
      <c r="C729" s="774" t="s">
        <v>306</v>
      </c>
      <c r="D729" s="774" t="s">
        <v>14</v>
      </c>
      <c r="E729" s="774"/>
      <c r="F729" s="775">
        <v>450</v>
      </c>
      <c r="G729" s="775">
        <f t="shared" si="161"/>
        <v>0</v>
      </c>
      <c r="H729" s="775">
        <v>4220</v>
      </c>
      <c r="I729" s="775">
        <f t="shared" si="162"/>
        <v>0</v>
      </c>
      <c r="J729" s="784">
        <f t="shared" si="163"/>
        <v>0</v>
      </c>
    </row>
    <row r="730" spans="1:10" hidden="1" x14ac:dyDescent="0.2">
      <c r="A730" s="772">
        <v>686</v>
      </c>
      <c r="B730" s="777" t="s">
        <v>216</v>
      </c>
      <c r="C730" s="774"/>
      <c r="D730" s="774" t="s">
        <v>35</v>
      </c>
      <c r="E730" s="774"/>
      <c r="F730" s="775">
        <v>100</v>
      </c>
      <c r="G730" s="775">
        <f t="shared" si="161"/>
        <v>0</v>
      </c>
      <c r="H730" s="775">
        <v>189</v>
      </c>
      <c r="I730" s="775">
        <f t="shared" si="162"/>
        <v>0</v>
      </c>
      <c r="J730" s="784">
        <f t="shared" si="163"/>
        <v>0</v>
      </c>
    </row>
    <row r="731" spans="1:10" hidden="1" x14ac:dyDescent="0.2">
      <c r="A731" s="772">
        <v>687</v>
      </c>
      <c r="B731" s="777" t="s">
        <v>217</v>
      </c>
      <c r="C731" s="774" t="s">
        <v>218</v>
      </c>
      <c r="D731" s="774" t="s">
        <v>14</v>
      </c>
      <c r="E731" s="774"/>
      <c r="F731" s="775">
        <v>50</v>
      </c>
      <c r="G731" s="775">
        <f t="shared" si="161"/>
        <v>0</v>
      </c>
      <c r="H731" s="775">
        <v>324</v>
      </c>
      <c r="I731" s="775">
        <f t="shared" si="162"/>
        <v>0</v>
      </c>
      <c r="J731" s="784">
        <f t="shared" si="163"/>
        <v>0</v>
      </c>
    </row>
    <row r="732" spans="1:10" hidden="1" x14ac:dyDescent="0.2">
      <c r="A732" s="772">
        <v>688</v>
      </c>
      <c r="B732" s="773" t="s">
        <v>219</v>
      </c>
      <c r="C732" s="778" t="s">
        <v>220</v>
      </c>
      <c r="D732" s="774" t="s">
        <v>35</v>
      </c>
      <c r="E732" s="774"/>
      <c r="F732" s="775">
        <v>80</v>
      </c>
      <c r="G732" s="775">
        <f t="shared" si="161"/>
        <v>0</v>
      </c>
      <c r="H732" s="775">
        <v>30</v>
      </c>
      <c r="I732" s="775">
        <f t="shared" si="162"/>
        <v>0</v>
      </c>
      <c r="J732" s="784">
        <f t="shared" si="163"/>
        <v>0</v>
      </c>
    </row>
    <row r="733" spans="1:10" hidden="1" x14ac:dyDescent="0.2">
      <c r="A733" s="772">
        <v>689</v>
      </c>
      <c r="B733" s="773" t="s">
        <v>219</v>
      </c>
      <c r="C733" s="778" t="s">
        <v>221</v>
      </c>
      <c r="D733" s="774" t="s">
        <v>35</v>
      </c>
      <c r="E733" s="774"/>
      <c r="F733" s="775">
        <v>80</v>
      </c>
      <c r="G733" s="775">
        <f t="shared" si="161"/>
        <v>0</v>
      </c>
      <c r="H733" s="775">
        <v>45</v>
      </c>
      <c r="I733" s="775">
        <f t="shared" si="162"/>
        <v>0</v>
      </c>
      <c r="J733" s="784">
        <f t="shared" si="163"/>
        <v>0</v>
      </c>
    </row>
    <row r="734" spans="1:10" hidden="1" x14ac:dyDescent="0.2">
      <c r="A734" s="772">
        <v>690</v>
      </c>
      <c r="B734" s="773" t="s">
        <v>274</v>
      </c>
      <c r="C734" s="778" t="s">
        <v>220</v>
      </c>
      <c r="D734" s="774" t="s">
        <v>35</v>
      </c>
      <c r="E734" s="774"/>
      <c r="F734" s="775">
        <v>0</v>
      </c>
      <c r="G734" s="775">
        <f t="shared" si="161"/>
        <v>0</v>
      </c>
      <c r="H734" s="775">
        <v>32</v>
      </c>
      <c r="I734" s="775">
        <f t="shared" si="162"/>
        <v>0</v>
      </c>
      <c r="J734" s="784">
        <f t="shared" si="163"/>
        <v>0</v>
      </c>
    </row>
    <row r="735" spans="1:10" hidden="1" x14ac:dyDescent="0.2">
      <c r="A735" s="772">
        <v>691</v>
      </c>
      <c r="B735" s="773" t="s">
        <v>274</v>
      </c>
      <c r="C735" s="778" t="s">
        <v>221</v>
      </c>
      <c r="D735" s="774" t="s">
        <v>35</v>
      </c>
      <c r="E735" s="774"/>
      <c r="F735" s="775">
        <v>0</v>
      </c>
      <c r="G735" s="775">
        <f t="shared" si="161"/>
        <v>0</v>
      </c>
      <c r="H735" s="775">
        <v>34</v>
      </c>
      <c r="I735" s="775">
        <f t="shared" si="162"/>
        <v>0</v>
      </c>
      <c r="J735" s="784">
        <f t="shared" si="163"/>
        <v>0</v>
      </c>
    </row>
    <row r="736" spans="1:10" x14ac:dyDescent="0.2">
      <c r="A736" s="762">
        <v>683</v>
      </c>
      <c r="B736" s="779" t="s">
        <v>595</v>
      </c>
      <c r="C736" s="764" t="s">
        <v>596</v>
      </c>
      <c r="D736" s="764" t="s">
        <v>14</v>
      </c>
      <c r="E736" s="764"/>
      <c r="F736" s="765">
        <v>2000</v>
      </c>
      <c r="G736" s="765">
        <f t="shared" si="161"/>
        <v>0</v>
      </c>
      <c r="H736" s="765">
        <v>3312</v>
      </c>
      <c r="I736" s="765">
        <f t="shared" si="162"/>
        <v>0</v>
      </c>
      <c r="J736" s="771">
        <f t="shared" si="163"/>
        <v>0</v>
      </c>
    </row>
    <row r="737" spans="1:10" x14ac:dyDescent="0.2">
      <c r="A737" s="762">
        <v>728</v>
      </c>
      <c r="B737" s="768" t="s">
        <v>219</v>
      </c>
      <c r="C737" s="769" t="s">
        <v>273</v>
      </c>
      <c r="D737" s="764" t="s">
        <v>35</v>
      </c>
      <c r="E737" s="764"/>
      <c r="F737" s="765">
        <v>80</v>
      </c>
      <c r="G737" s="765">
        <f t="shared" si="161"/>
        <v>0</v>
      </c>
      <c r="H737" s="765">
        <v>22</v>
      </c>
      <c r="I737" s="765">
        <f t="shared" si="162"/>
        <v>0</v>
      </c>
      <c r="J737" s="771">
        <f t="shared" si="163"/>
        <v>0</v>
      </c>
    </row>
    <row r="738" spans="1:10" x14ac:dyDescent="0.2">
      <c r="A738" s="762">
        <v>731</v>
      </c>
      <c r="B738" s="768" t="s">
        <v>274</v>
      </c>
      <c r="C738" s="769" t="s">
        <v>273</v>
      </c>
      <c r="D738" s="764" t="s">
        <v>35</v>
      </c>
      <c r="E738" s="764"/>
      <c r="F738" s="765">
        <v>0</v>
      </c>
      <c r="G738" s="765">
        <f t="shared" si="161"/>
        <v>0</v>
      </c>
      <c r="H738" s="765">
        <v>31</v>
      </c>
      <c r="I738" s="765">
        <f t="shared" si="162"/>
        <v>0</v>
      </c>
      <c r="J738" s="771">
        <f t="shared" si="163"/>
        <v>0</v>
      </c>
    </row>
    <row r="739" spans="1:10" x14ac:dyDescent="0.2">
      <c r="A739" s="762">
        <v>732</v>
      </c>
      <c r="B739" s="768" t="s">
        <v>597</v>
      </c>
      <c r="C739" s="769"/>
      <c r="D739" s="764" t="s">
        <v>35</v>
      </c>
      <c r="E739" s="764"/>
      <c r="F739" s="765">
        <v>1050</v>
      </c>
      <c r="G739" s="765">
        <f t="shared" si="161"/>
        <v>0</v>
      </c>
      <c r="H739" s="765">
        <v>652</v>
      </c>
      <c r="I739" s="765">
        <f t="shared" si="162"/>
        <v>0</v>
      </c>
      <c r="J739" s="771">
        <f t="shared" si="163"/>
        <v>0</v>
      </c>
    </row>
    <row r="740" spans="1:10" ht="25.5" x14ac:dyDescent="0.2">
      <c r="A740" s="531">
        <v>692</v>
      </c>
      <c r="B740" s="535" t="s">
        <v>48</v>
      </c>
      <c r="C740" s="533" t="s">
        <v>379</v>
      </c>
      <c r="D740" s="533" t="s">
        <v>14</v>
      </c>
      <c r="E740" s="533"/>
      <c r="F740" s="536">
        <v>90059</v>
      </c>
      <c r="G740" s="536">
        <f t="shared" si="161"/>
        <v>0</v>
      </c>
      <c r="H740" s="536">
        <v>151613.06399999998</v>
      </c>
      <c r="I740" s="536">
        <f t="shared" si="162"/>
        <v>0</v>
      </c>
      <c r="J740" s="749">
        <f t="shared" si="163"/>
        <v>0</v>
      </c>
    </row>
    <row r="741" spans="1:10" hidden="1" x14ac:dyDescent="0.2">
      <c r="A741" s="772">
        <v>693</v>
      </c>
      <c r="B741" s="773" t="s">
        <v>222</v>
      </c>
      <c r="C741" s="778" t="s">
        <v>223</v>
      </c>
      <c r="D741" s="774" t="s">
        <v>35</v>
      </c>
      <c r="E741" s="774"/>
      <c r="F741" s="775">
        <v>150</v>
      </c>
      <c r="G741" s="775">
        <f t="shared" si="161"/>
        <v>0</v>
      </c>
      <c r="H741" s="775">
        <v>227</v>
      </c>
      <c r="I741" s="775">
        <f t="shared" si="162"/>
        <v>0</v>
      </c>
      <c r="J741" s="784">
        <f t="shared" si="163"/>
        <v>0</v>
      </c>
    </row>
    <row r="742" spans="1:10" hidden="1" x14ac:dyDescent="0.2">
      <c r="A742" s="772">
        <v>694</v>
      </c>
      <c r="B742" s="773" t="s">
        <v>224</v>
      </c>
      <c r="C742" s="778" t="s">
        <v>225</v>
      </c>
      <c r="D742" s="774" t="s">
        <v>35</v>
      </c>
      <c r="E742" s="774"/>
      <c r="F742" s="775">
        <v>150</v>
      </c>
      <c r="G742" s="775">
        <f t="shared" si="161"/>
        <v>0</v>
      </c>
      <c r="H742" s="775">
        <v>135</v>
      </c>
      <c r="I742" s="775">
        <f t="shared" si="162"/>
        <v>0</v>
      </c>
      <c r="J742" s="784">
        <f t="shared" si="163"/>
        <v>0</v>
      </c>
    </row>
    <row r="743" spans="1:10" hidden="1" x14ac:dyDescent="0.2">
      <c r="A743" s="772">
        <v>695</v>
      </c>
      <c r="B743" s="773" t="s">
        <v>226</v>
      </c>
      <c r="C743" s="778" t="s">
        <v>227</v>
      </c>
      <c r="D743" s="774" t="s">
        <v>35</v>
      </c>
      <c r="E743" s="774"/>
      <c r="F743" s="775">
        <v>150</v>
      </c>
      <c r="G743" s="775">
        <f t="shared" si="161"/>
        <v>0</v>
      </c>
      <c r="H743" s="775">
        <v>270</v>
      </c>
      <c r="I743" s="775">
        <f t="shared" si="162"/>
        <v>0</v>
      </c>
      <c r="J743" s="784">
        <f t="shared" si="163"/>
        <v>0</v>
      </c>
    </row>
    <row r="744" spans="1:10" hidden="1" x14ac:dyDescent="0.2">
      <c r="A744" s="772">
        <v>696</v>
      </c>
      <c r="B744" s="773" t="s">
        <v>226</v>
      </c>
      <c r="C744" s="778" t="s">
        <v>223</v>
      </c>
      <c r="D744" s="774" t="s">
        <v>35</v>
      </c>
      <c r="E744" s="774"/>
      <c r="F744" s="775">
        <v>150</v>
      </c>
      <c r="G744" s="775">
        <f t="shared" si="161"/>
        <v>0</v>
      </c>
      <c r="H744" s="775">
        <v>221</v>
      </c>
      <c r="I744" s="775">
        <f t="shared" si="162"/>
        <v>0</v>
      </c>
      <c r="J744" s="784">
        <f t="shared" si="163"/>
        <v>0</v>
      </c>
    </row>
    <row r="745" spans="1:10" hidden="1" x14ac:dyDescent="0.2">
      <c r="A745" s="772">
        <v>697</v>
      </c>
      <c r="B745" s="773" t="s">
        <v>228</v>
      </c>
      <c r="C745" s="778" t="s">
        <v>229</v>
      </c>
      <c r="D745" s="774" t="s">
        <v>35</v>
      </c>
      <c r="E745" s="774"/>
      <c r="F745" s="775">
        <v>120</v>
      </c>
      <c r="G745" s="775">
        <f t="shared" si="161"/>
        <v>0</v>
      </c>
      <c r="H745" s="775">
        <v>33</v>
      </c>
      <c r="I745" s="775">
        <f t="shared" si="162"/>
        <v>0</v>
      </c>
      <c r="J745" s="784">
        <f t="shared" si="163"/>
        <v>0</v>
      </c>
    </row>
    <row r="746" spans="1:10" hidden="1" x14ac:dyDescent="0.2">
      <c r="A746" s="772">
        <v>698</v>
      </c>
      <c r="B746" s="773" t="s">
        <v>230</v>
      </c>
      <c r="C746" s="778" t="s">
        <v>229</v>
      </c>
      <c r="D746" s="774" t="s">
        <v>35</v>
      </c>
      <c r="E746" s="774"/>
      <c r="F746" s="775">
        <v>120</v>
      </c>
      <c r="G746" s="775">
        <f t="shared" si="161"/>
        <v>0</v>
      </c>
      <c r="H746" s="775">
        <v>30</v>
      </c>
      <c r="I746" s="775">
        <f t="shared" si="162"/>
        <v>0</v>
      </c>
      <c r="J746" s="784">
        <f t="shared" si="163"/>
        <v>0</v>
      </c>
    </row>
    <row r="747" spans="1:10" ht="12" customHeight="1" x14ac:dyDescent="0.2">
      <c r="A747" s="762">
        <v>696</v>
      </c>
      <c r="B747" s="768" t="s">
        <v>226</v>
      </c>
      <c r="C747" s="769" t="s">
        <v>598</v>
      </c>
      <c r="D747" s="764" t="s">
        <v>35</v>
      </c>
      <c r="E747" s="764">
        <v>76</v>
      </c>
      <c r="F747" s="765">
        <v>150</v>
      </c>
      <c r="G747" s="765">
        <f t="shared" si="161"/>
        <v>11400</v>
      </c>
      <c r="H747" s="765">
        <v>101</v>
      </c>
      <c r="I747" s="765">
        <f t="shared" si="162"/>
        <v>7676</v>
      </c>
      <c r="J747" s="771">
        <f t="shared" si="163"/>
        <v>19076</v>
      </c>
    </row>
    <row r="748" spans="1:10" x14ac:dyDescent="0.2">
      <c r="A748" s="762">
        <v>734</v>
      </c>
      <c r="B748" s="768" t="s">
        <v>599</v>
      </c>
      <c r="C748" s="769" t="s">
        <v>223</v>
      </c>
      <c r="D748" s="764" t="s">
        <v>35</v>
      </c>
      <c r="E748" s="764">
        <v>50</v>
      </c>
      <c r="F748" s="765">
        <v>150</v>
      </c>
      <c r="G748" s="765">
        <f t="shared" si="161"/>
        <v>7500</v>
      </c>
      <c r="H748" s="765">
        <v>237</v>
      </c>
      <c r="I748" s="765">
        <f t="shared" si="162"/>
        <v>11850</v>
      </c>
      <c r="J748" s="771">
        <f t="shared" si="163"/>
        <v>19350</v>
      </c>
    </row>
    <row r="749" spans="1:10" x14ac:dyDescent="0.2">
      <c r="A749" s="762">
        <v>734</v>
      </c>
      <c r="B749" s="768" t="s">
        <v>600</v>
      </c>
      <c r="C749" s="769" t="s">
        <v>601</v>
      </c>
      <c r="D749" s="764" t="s">
        <v>35</v>
      </c>
      <c r="E749" s="764">
        <v>5</v>
      </c>
      <c r="F749" s="765">
        <v>150</v>
      </c>
      <c r="G749" s="765">
        <f t="shared" si="161"/>
        <v>750</v>
      </c>
      <c r="H749" s="765">
        <v>29</v>
      </c>
      <c r="I749" s="765">
        <f t="shared" si="162"/>
        <v>145</v>
      </c>
      <c r="J749" s="771">
        <f t="shared" si="163"/>
        <v>895</v>
      </c>
    </row>
    <row r="750" spans="1:10" x14ac:dyDescent="0.2">
      <c r="A750" s="762">
        <v>734</v>
      </c>
      <c r="B750" s="768" t="s">
        <v>600</v>
      </c>
      <c r="C750" s="769" t="s">
        <v>602</v>
      </c>
      <c r="D750" s="764" t="s">
        <v>35</v>
      </c>
      <c r="E750" s="764"/>
      <c r="F750" s="765">
        <v>150</v>
      </c>
      <c r="G750" s="765">
        <f t="shared" si="161"/>
        <v>0</v>
      </c>
      <c r="H750" s="765">
        <v>48</v>
      </c>
      <c r="I750" s="765">
        <f t="shared" si="162"/>
        <v>0</v>
      </c>
      <c r="J750" s="771">
        <f t="shared" si="163"/>
        <v>0</v>
      </c>
    </row>
    <row r="751" spans="1:10" ht="13.5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49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72">
        <v>704</v>
      </c>
      <c r="B755" s="777" t="s">
        <v>210</v>
      </c>
      <c r="C755" s="774" t="s">
        <v>211</v>
      </c>
      <c r="D755" s="774" t="s">
        <v>14</v>
      </c>
      <c r="E755" s="774"/>
      <c r="F755" s="775">
        <v>2000</v>
      </c>
      <c r="G755" s="775">
        <f>E755*F755</f>
        <v>0</v>
      </c>
      <c r="H755" s="775">
        <v>1856</v>
      </c>
      <c r="I755" s="775">
        <f t="shared" ref="I755:I802" si="164">E755*H755</f>
        <v>0</v>
      </c>
      <c r="J755" s="784">
        <f t="shared" ref="J755:J816" si="165">G755+I755</f>
        <v>0</v>
      </c>
    </row>
    <row r="756" spans="1:10" hidden="1" x14ac:dyDescent="0.2">
      <c r="A756" s="772">
        <v>705</v>
      </c>
      <c r="B756" s="777" t="s">
        <v>255</v>
      </c>
      <c r="C756" s="774" t="s">
        <v>256</v>
      </c>
      <c r="D756" s="774" t="s">
        <v>14</v>
      </c>
      <c r="E756" s="774"/>
      <c r="F756" s="780" t="s">
        <v>434</v>
      </c>
      <c r="G756" s="775"/>
      <c r="H756" s="775">
        <v>0</v>
      </c>
      <c r="I756" s="775">
        <f t="shared" si="164"/>
        <v>0</v>
      </c>
      <c r="J756" s="784">
        <f t="shared" si="165"/>
        <v>0</v>
      </c>
    </row>
    <row r="757" spans="1:10" hidden="1" x14ac:dyDescent="0.2">
      <c r="A757" s="772">
        <v>706</v>
      </c>
      <c r="B757" s="777" t="s">
        <v>255</v>
      </c>
      <c r="C757" s="774" t="s">
        <v>257</v>
      </c>
      <c r="D757" s="774" t="s">
        <v>14</v>
      </c>
      <c r="E757" s="774"/>
      <c r="F757" s="780" t="s">
        <v>434</v>
      </c>
      <c r="G757" s="775"/>
      <c r="H757" s="775">
        <v>0</v>
      </c>
      <c r="I757" s="775">
        <f t="shared" si="164"/>
        <v>0</v>
      </c>
      <c r="J757" s="784">
        <f t="shared" si="165"/>
        <v>0</v>
      </c>
    </row>
    <row r="758" spans="1:10" hidden="1" x14ac:dyDescent="0.2">
      <c r="A758" s="772">
        <v>707</v>
      </c>
      <c r="B758" s="777" t="s">
        <v>255</v>
      </c>
      <c r="C758" s="774" t="s">
        <v>258</v>
      </c>
      <c r="D758" s="774" t="s">
        <v>14</v>
      </c>
      <c r="E758" s="774"/>
      <c r="F758" s="780" t="s">
        <v>434</v>
      </c>
      <c r="G758" s="775"/>
      <c r="H758" s="775">
        <v>0</v>
      </c>
      <c r="I758" s="775">
        <f t="shared" si="164"/>
        <v>0</v>
      </c>
      <c r="J758" s="784">
        <f t="shared" si="165"/>
        <v>0</v>
      </c>
    </row>
    <row r="759" spans="1:10" hidden="1" x14ac:dyDescent="0.2">
      <c r="A759" s="772">
        <v>708</v>
      </c>
      <c r="B759" s="777" t="s">
        <v>214</v>
      </c>
      <c r="C759" s="774" t="s">
        <v>215</v>
      </c>
      <c r="D759" s="774" t="s">
        <v>14</v>
      </c>
      <c r="E759" s="774"/>
      <c r="F759" s="775">
        <v>450</v>
      </c>
      <c r="G759" s="775">
        <f>E759*F759</f>
        <v>0</v>
      </c>
      <c r="H759" s="775">
        <v>4220</v>
      </c>
      <c r="I759" s="775">
        <f t="shared" si="164"/>
        <v>0</v>
      </c>
      <c r="J759" s="784">
        <f t="shared" si="165"/>
        <v>0</v>
      </c>
    </row>
    <row r="760" spans="1:10" hidden="1" x14ac:dyDescent="0.2">
      <c r="A760" s="772">
        <v>709</v>
      </c>
      <c r="B760" s="777" t="s">
        <v>216</v>
      </c>
      <c r="C760" s="774"/>
      <c r="D760" s="774" t="s">
        <v>35</v>
      </c>
      <c r="E760" s="774"/>
      <c r="F760" s="775">
        <v>100</v>
      </c>
      <c r="G760" s="775">
        <f>E760*F760</f>
        <v>0</v>
      </c>
      <c r="H760" s="775">
        <v>189</v>
      </c>
      <c r="I760" s="775">
        <f t="shared" si="164"/>
        <v>0</v>
      </c>
      <c r="J760" s="784">
        <f t="shared" si="165"/>
        <v>0</v>
      </c>
    </row>
    <row r="761" spans="1:10" hidden="1" x14ac:dyDescent="0.2">
      <c r="A761" s="772">
        <v>710</v>
      </c>
      <c r="B761" s="777" t="s">
        <v>217</v>
      </c>
      <c r="C761" s="774" t="s">
        <v>218</v>
      </c>
      <c r="D761" s="774" t="s">
        <v>14</v>
      </c>
      <c r="E761" s="774"/>
      <c r="F761" s="775">
        <v>50</v>
      </c>
      <c r="G761" s="775">
        <f>E761*F761</f>
        <v>0</v>
      </c>
      <c r="H761" s="775">
        <v>324</v>
      </c>
      <c r="I761" s="775">
        <f t="shared" si="164"/>
        <v>0</v>
      </c>
      <c r="J761" s="784">
        <f t="shared" si="165"/>
        <v>0</v>
      </c>
    </row>
    <row r="762" spans="1:10" ht="15" hidden="1" customHeight="1" x14ac:dyDescent="0.2">
      <c r="A762" s="772">
        <v>711</v>
      </c>
      <c r="B762" s="777" t="s">
        <v>259</v>
      </c>
      <c r="C762" s="774" t="s">
        <v>260</v>
      </c>
      <c r="D762" s="774" t="s">
        <v>14</v>
      </c>
      <c r="E762" s="774"/>
      <c r="F762" s="780" t="s">
        <v>434</v>
      </c>
      <c r="G762" s="775"/>
      <c r="H762" s="775">
        <v>0</v>
      </c>
      <c r="I762" s="775">
        <f t="shared" si="164"/>
        <v>0</v>
      </c>
      <c r="J762" s="784">
        <f t="shared" si="165"/>
        <v>0</v>
      </c>
    </row>
    <row r="763" spans="1:10" ht="15" customHeight="1" x14ac:dyDescent="0.2">
      <c r="A763" s="762">
        <v>704</v>
      </c>
      <c r="B763" s="779" t="s">
        <v>603</v>
      </c>
      <c r="C763" s="764"/>
      <c r="D763" s="764" t="s">
        <v>14</v>
      </c>
      <c r="E763" s="764"/>
      <c r="F763" s="765">
        <v>2000</v>
      </c>
      <c r="G763" s="765">
        <f t="shared" ref="G763:G773" si="166">E763*F763</f>
        <v>0</v>
      </c>
      <c r="H763" s="765">
        <v>848</v>
      </c>
      <c r="I763" s="765">
        <f t="shared" si="164"/>
        <v>0</v>
      </c>
      <c r="J763" s="771">
        <f t="shared" si="165"/>
        <v>0</v>
      </c>
    </row>
    <row r="764" spans="1:10" ht="15" customHeight="1" x14ac:dyDescent="0.2">
      <c r="A764" s="762">
        <v>708</v>
      </c>
      <c r="B764" s="779" t="s">
        <v>214</v>
      </c>
      <c r="C764" s="764"/>
      <c r="D764" s="764" t="s">
        <v>14</v>
      </c>
      <c r="E764" s="764"/>
      <c r="F764" s="765">
        <v>450</v>
      </c>
      <c r="G764" s="765">
        <f t="shared" si="166"/>
        <v>0</v>
      </c>
      <c r="H764" s="765">
        <v>126</v>
      </c>
      <c r="I764" s="765">
        <f t="shared" si="164"/>
        <v>0</v>
      </c>
      <c r="J764" s="771">
        <f t="shared" si="165"/>
        <v>0</v>
      </c>
    </row>
    <row r="765" spans="1:10" x14ac:dyDescent="0.2">
      <c r="A765" s="762">
        <v>710</v>
      </c>
      <c r="B765" s="779" t="s">
        <v>217</v>
      </c>
      <c r="C765" s="764"/>
      <c r="D765" s="764" t="s">
        <v>14</v>
      </c>
      <c r="E765" s="764"/>
      <c r="F765" s="765">
        <v>50</v>
      </c>
      <c r="G765" s="765">
        <f t="shared" si="166"/>
        <v>0</v>
      </c>
      <c r="H765" s="765">
        <v>64</v>
      </c>
      <c r="I765" s="765">
        <f t="shared" si="164"/>
        <v>0</v>
      </c>
      <c r="J765" s="771">
        <f t="shared" si="165"/>
        <v>0</v>
      </c>
    </row>
    <row r="766" spans="1:10" ht="51" hidden="1" x14ac:dyDescent="0.2">
      <c r="A766" s="772">
        <v>712</v>
      </c>
      <c r="B766" s="781" t="s">
        <v>438</v>
      </c>
      <c r="C766" s="774" t="s">
        <v>439</v>
      </c>
      <c r="D766" s="774" t="s">
        <v>32</v>
      </c>
      <c r="E766" s="774"/>
      <c r="F766" s="775">
        <v>32544</v>
      </c>
      <c r="G766" s="775">
        <f t="shared" si="166"/>
        <v>0</v>
      </c>
      <c r="H766" s="775">
        <v>43909</v>
      </c>
      <c r="I766" s="775">
        <f t="shared" si="164"/>
        <v>0</v>
      </c>
      <c r="J766" s="784">
        <f t="shared" si="165"/>
        <v>0</v>
      </c>
    </row>
    <row r="767" spans="1:10" ht="15" hidden="1" customHeight="1" x14ac:dyDescent="0.2">
      <c r="A767" s="772">
        <v>713</v>
      </c>
      <c r="B767" s="781" t="s">
        <v>438</v>
      </c>
      <c r="C767" s="774" t="s">
        <v>439</v>
      </c>
      <c r="D767" s="774" t="s">
        <v>32</v>
      </c>
      <c r="E767" s="774"/>
      <c r="F767" s="775">
        <v>32544</v>
      </c>
      <c r="G767" s="775">
        <f t="shared" si="166"/>
        <v>0</v>
      </c>
      <c r="H767" s="775">
        <v>43909</v>
      </c>
      <c r="I767" s="775">
        <f t="shared" si="164"/>
        <v>0</v>
      </c>
      <c r="J767" s="784">
        <f t="shared" si="165"/>
        <v>0</v>
      </c>
    </row>
    <row r="768" spans="1:10" ht="51" x14ac:dyDescent="0.2">
      <c r="A768" s="762">
        <v>712</v>
      </c>
      <c r="B768" s="782" t="s">
        <v>604</v>
      </c>
      <c r="C768" s="764" t="s">
        <v>439</v>
      </c>
      <c r="D768" s="764" t="s">
        <v>32</v>
      </c>
      <c r="E768" s="764"/>
      <c r="F768" s="765">
        <v>32544</v>
      </c>
      <c r="G768" s="765">
        <f t="shared" si="166"/>
        <v>0</v>
      </c>
      <c r="H768" s="765">
        <v>55651</v>
      </c>
      <c r="I768" s="765">
        <f t="shared" si="164"/>
        <v>0</v>
      </c>
      <c r="J768" s="771">
        <f t="shared" si="165"/>
        <v>0</v>
      </c>
    </row>
    <row r="769" spans="1:10" ht="51" x14ac:dyDescent="0.2">
      <c r="A769" s="762">
        <v>713</v>
      </c>
      <c r="B769" s="782" t="s">
        <v>604</v>
      </c>
      <c r="C769" s="764" t="s">
        <v>439</v>
      </c>
      <c r="D769" s="764" t="s">
        <v>32</v>
      </c>
      <c r="E769" s="764"/>
      <c r="F769" s="765">
        <v>32544</v>
      </c>
      <c r="G769" s="765">
        <f t="shared" si="166"/>
        <v>0</v>
      </c>
      <c r="H769" s="765">
        <v>55651</v>
      </c>
      <c r="I769" s="765">
        <f t="shared" si="164"/>
        <v>0</v>
      </c>
      <c r="J769" s="771">
        <f t="shared" si="165"/>
        <v>0</v>
      </c>
    </row>
    <row r="770" spans="1:10" ht="25.5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49">
        <f t="shared" si="165"/>
        <v>0</v>
      </c>
    </row>
    <row r="771" spans="1:10" ht="25.5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49">
        <f t="shared" si="165"/>
        <v>0</v>
      </c>
    </row>
    <row r="772" spans="1:10" ht="25.5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49">
        <f t="shared" si="165"/>
        <v>0</v>
      </c>
    </row>
    <row r="773" spans="1:10" ht="25.5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49">
        <f t="shared" si="165"/>
        <v>0</v>
      </c>
    </row>
    <row r="774" spans="1:10" hidden="1" x14ac:dyDescent="0.2">
      <c r="A774" s="772">
        <v>718</v>
      </c>
      <c r="B774" s="777" t="s">
        <v>261</v>
      </c>
      <c r="C774" s="774" t="s">
        <v>262</v>
      </c>
      <c r="D774" s="774" t="s">
        <v>14</v>
      </c>
      <c r="E774" s="774"/>
      <c r="F774" s="780" t="s">
        <v>434</v>
      </c>
      <c r="G774" s="775"/>
      <c r="H774" s="775">
        <v>0</v>
      </c>
      <c r="I774" s="775">
        <f t="shared" si="164"/>
        <v>0</v>
      </c>
      <c r="J774" s="784">
        <f t="shared" si="165"/>
        <v>0</v>
      </c>
    </row>
    <row r="775" spans="1:10" ht="25.5" hidden="1" x14ac:dyDescent="0.2">
      <c r="A775" s="772">
        <v>719</v>
      </c>
      <c r="B775" s="777" t="s">
        <v>263</v>
      </c>
      <c r="C775" s="774" t="s">
        <v>264</v>
      </c>
      <c r="D775" s="774" t="s">
        <v>14</v>
      </c>
      <c r="E775" s="774"/>
      <c r="F775" s="780" t="s">
        <v>434</v>
      </c>
      <c r="G775" s="775"/>
      <c r="H775" s="775">
        <v>0</v>
      </c>
      <c r="I775" s="775">
        <f t="shared" si="164"/>
        <v>0</v>
      </c>
      <c r="J775" s="784">
        <f t="shared" si="165"/>
        <v>0</v>
      </c>
    </row>
    <row r="776" spans="1:10" hidden="1" x14ac:dyDescent="0.2">
      <c r="A776" s="772">
        <v>720</v>
      </c>
      <c r="B776" s="777" t="s">
        <v>265</v>
      </c>
      <c r="C776" s="774"/>
      <c r="D776" s="774" t="s">
        <v>14</v>
      </c>
      <c r="E776" s="774"/>
      <c r="F776" s="780" t="s">
        <v>435</v>
      </c>
      <c r="G776" s="775"/>
      <c r="H776" s="775">
        <v>0</v>
      </c>
      <c r="I776" s="775">
        <f t="shared" si="164"/>
        <v>0</v>
      </c>
      <c r="J776" s="784">
        <f t="shared" si="165"/>
        <v>0</v>
      </c>
    </row>
    <row r="777" spans="1:10" hidden="1" x14ac:dyDescent="0.2">
      <c r="A777" s="772">
        <v>721</v>
      </c>
      <c r="B777" s="777" t="s">
        <v>266</v>
      </c>
      <c r="C777" s="774"/>
      <c r="D777" s="774" t="s">
        <v>14</v>
      </c>
      <c r="E777" s="774"/>
      <c r="F777" s="780" t="s">
        <v>435</v>
      </c>
      <c r="G777" s="775"/>
      <c r="H777" s="775">
        <v>0</v>
      </c>
      <c r="I777" s="775">
        <f t="shared" si="164"/>
        <v>0</v>
      </c>
      <c r="J777" s="784">
        <f t="shared" si="165"/>
        <v>0</v>
      </c>
    </row>
    <row r="778" spans="1:10" hidden="1" x14ac:dyDescent="0.2">
      <c r="A778" s="772">
        <v>722</v>
      </c>
      <c r="B778" s="777" t="s">
        <v>267</v>
      </c>
      <c r="C778" s="774"/>
      <c r="D778" s="774" t="s">
        <v>14</v>
      </c>
      <c r="E778" s="774"/>
      <c r="F778" s="780" t="s">
        <v>435</v>
      </c>
      <c r="G778" s="775"/>
      <c r="H778" s="775">
        <v>0</v>
      </c>
      <c r="I778" s="775">
        <f t="shared" si="164"/>
        <v>0</v>
      </c>
      <c r="J778" s="784">
        <f t="shared" si="165"/>
        <v>0</v>
      </c>
    </row>
    <row r="779" spans="1:10" hidden="1" x14ac:dyDescent="0.2">
      <c r="A779" s="772">
        <v>723</v>
      </c>
      <c r="B779" s="777" t="s">
        <v>268</v>
      </c>
      <c r="C779" s="774"/>
      <c r="D779" s="774" t="s">
        <v>14</v>
      </c>
      <c r="E779" s="774"/>
      <c r="F779" s="780" t="s">
        <v>435</v>
      </c>
      <c r="G779" s="775"/>
      <c r="H779" s="775">
        <v>0</v>
      </c>
      <c r="I779" s="775">
        <f t="shared" si="164"/>
        <v>0</v>
      </c>
      <c r="J779" s="784">
        <f t="shared" si="165"/>
        <v>0</v>
      </c>
    </row>
    <row r="780" spans="1:10" hidden="1" x14ac:dyDescent="0.2">
      <c r="A780" s="772">
        <v>724</v>
      </c>
      <c r="B780" s="777" t="s">
        <v>269</v>
      </c>
      <c r="C780" s="774"/>
      <c r="D780" s="774" t="s">
        <v>14</v>
      </c>
      <c r="E780" s="774"/>
      <c r="F780" s="780" t="s">
        <v>435</v>
      </c>
      <c r="G780" s="775"/>
      <c r="H780" s="775">
        <v>0</v>
      </c>
      <c r="I780" s="775">
        <f t="shared" si="164"/>
        <v>0</v>
      </c>
      <c r="J780" s="784">
        <f t="shared" si="165"/>
        <v>0</v>
      </c>
    </row>
    <row r="781" spans="1:10" hidden="1" x14ac:dyDescent="0.2">
      <c r="A781" s="772">
        <v>725</v>
      </c>
      <c r="B781" s="777" t="s">
        <v>270</v>
      </c>
      <c r="C781" s="774"/>
      <c r="D781" s="774" t="s">
        <v>14</v>
      </c>
      <c r="E781" s="774"/>
      <c r="F781" s="780" t="s">
        <v>435</v>
      </c>
      <c r="G781" s="775"/>
      <c r="H781" s="775">
        <v>0</v>
      </c>
      <c r="I781" s="775">
        <f t="shared" si="164"/>
        <v>0</v>
      </c>
      <c r="J781" s="784">
        <f t="shared" si="165"/>
        <v>0</v>
      </c>
    </row>
    <row r="782" spans="1:10" hidden="1" x14ac:dyDescent="0.2">
      <c r="A782" s="772">
        <v>726</v>
      </c>
      <c r="B782" s="777" t="s">
        <v>271</v>
      </c>
      <c r="C782" s="774"/>
      <c r="D782" s="774" t="s">
        <v>14</v>
      </c>
      <c r="E782" s="774"/>
      <c r="F782" s="780" t="s">
        <v>435</v>
      </c>
      <c r="G782" s="775"/>
      <c r="H782" s="775">
        <v>0</v>
      </c>
      <c r="I782" s="775">
        <f t="shared" si="164"/>
        <v>0</v>
      </c>
      <c r="J782" s="784">
        <f t="shared" si="165"/>
        <v>0</v>
      </c>
    </row>
    <row r="783" spans="1:10" hidden="1" x14ac:dyDescent="0.2">
      <c r="A783" s="772">
        <v>727</v>
      </c>
      <c r="B783" s="777" t="s">
        <v>272</v>
      </c>
      <c r="C783" s="774"/>
      <c r="D783" s="774" t="s">
        <v>14</v>
      </c>
      <c r="E783" s="774"/>
      <c r="F783" s="780" t="s">
        <v>435</v>
      </c>
      <c r="G783" s="775"/>
      <c r="H783" s="775">
        <v>0</v>
      </c>
      <c r="I783" s="775">
        <f t="shared" si="164"/>
        <v>0</v>
      </c>
      <c r="J783" s="784">
        <f t="shared" si="165"/>
        <v>0</v>
      </c>
    </row>
    <row r="784" spans="1:10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49">
        <f t="shared" si="165"/>
        <v>0</v>
      </c>
    </row>
    <row r="785" spans="1:10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49">
        <f t="shared" si="165"/>
        <v>0</v>
      </c>
    </row>
    <row r="786" spans="1:10" hidden="1" x14ac:dyDescent="0.2">
      <c r="A786" s="772">
        <v>730</v>
      </c>
      <c r="B786" s="773" t="s">
        <v>219</v>
      </c>
      <c r="C786" s="778" t="s">
        <v>221</v>
      </c>
      <c r="D786" s="774" t="s">
        <v>35</v>
      </c>
      <c r="E786" s="774"/>
      <c r="F786" s="775">
        <v>80</v>
      </c>
      <c r="G786" s="775">
        <f t="shared" si="167"/>
        <v>0</v>
      </c>
      <c r="H786" s="775">
        <v>45</v>
      </c>
      <c r="I786" s="775">
        <f t="shared" si="164"/>
        <v>0</v>
      </c>
      <c r="J786" s="784">
        <f t="shared" si="165"/>
        <v>0</v>
      </c>
    </row>
    <row r="787" spans="1:10" x14ac:dyDescent="0.2">
      <c r="A787" s="762">
        <v>729</v>
      </c>
      <c r="B787" s="768" t="s">
        <v>605</v>
      </c>
      <c r="C787" s="769" t="s">
        <v>220</v>
      </c>
      <c r="D787" s="764" t="s">
        <v>35</v>
      </c>
      <c r="E787" s="764"/>
      <c r="F787" s="765">
        <v>80</v>
      </c>
      <c r="G787" s="765">
        <f t="shared" si="167"/>
        <v>0</v>
      </c>
      <c r="H787" s="765">
        <v>36</v>
      </c>
      <c r="I787" s="765">
        <f t="shared" si="164"/>
        <v>0</v>
      </c>
      <c r="J787" s="771">
        <f t="shared" si="165"/>
        <v>0</v>
      </c>
    </row>
    <row r="788" spans="1:10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49">
        <f t="shared" si="165"/>
        <v>0</v>
      </c>
    </row>
    <row r="789" spans="1:10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49">
        <f t="shared" si="165"/>
        <v>0</v>
      </c>
    </row>
    <row r="790" spans="1:10" hidden="1" x14ac:dyDescent="0.2">
      <c r="A790" s="772">
        <v>733</v>
      </c>
      <c r="B790" s="773" t="s">
        <v>274</v>
      </c>
      <c r="C790" s="778" t="s">
        <v>221</v>
      </c>
      <c r="D790" s="774" t="s">
        <v>35</v>
      </c>
      <c r="E790" s="774"/>
      <c r="F790" s="775">
        <v>0</v>
      </c>
      <c r="G790" s="775">
        <f t="shared" si="167"/>
        <v>0</v>
      </c>
      <c r="H790" s="775">
        <v>34</v>
      </c>
      <c r="I790" s="775">
        <f t="shared" si="164"/>
        <v>0</v>
      </c>
      <c r="J790" s="784">
        <f t="shared" si="165"/>
        <v>0</v>
      </c>
    </row>
    <row r="791" spans="1:10" x14ac:dyDescent="0.2">
      <c r="A791" s="762">
        <v>732</v>
      </c>
      <c r="B791" s="768" t="s">
        <v>597</v>
      </c>
      <c r="C791" s="769"/>
      <c r="D791" s="764" t="s">
        <v>35</v>
      </c>
      <c r="E791" s="764"/>
      <c r="F791" s="765">
        <v>1050</v>
      </c>
      <c r="G791" s="765">
        <f t="shared" si="167"/>
        <v>0</v>
      </c>
      <c r="H791" s="765">
        <v>652</v>
      </c>
      <c r="I791" s="765">
        <f t="shared" si="164"/>
        <v>0</v>
      </c>
      <c r="J791" s="771">
        <f t="shared" si="165"/>
        <v>0</v>
      </c>
    </row>
    <row r="792" spans="1:10" hidden="1" x14ac:dyDescent="0.2">
      <c r="A792" s="772">
        <v>734</v>
      </c>
      <c r="B792" s="773" t="s">
        <v>222</v>
      </c>
      <c r="C792" s="778" t="s">
        <v>223</v>
      </c>
      <c r="D792" s="774" t="s">
        <v>35</v>
      </c>
      <c r="E792" s="774"/>
      <c r="F792" s="775">
        <v>150</v>
      </c>
      <c r="G792" s="775">
        <f t="shared" si="167"/>
        <v>0</v>
      </c>
      <c r="H792" s="775">
        <v>227</v>
      </c>
      <c r="I792" s="775">
        <f t="shared" si="164"/>
        <v>0</v>
      </c>
      <c r="J792" s="784">
        <f t="shared" si="165"/>
        <v>0</v>
      </c>
    </row>
    <row r="793" spans="1:10" hidden="1" x14ac:dyDescent="0.2">
      <c r="A793" s="772">
        <v>735</v>
      </c>
      <c r="B793" s="773" t="s">
        <v>222</v>
      </c>
      <c r="C793" s="778" t="s">
        <v>275</v>
      </c>
      <c r="D793" s="774" t="s">
        <v>35</v>
      </c>
      <c r="E793" s="774"/>
      <c r="F793" s="775">
        <v>150</v>
      </c>
      <c r="G793" s="775">
        <f t="shared" si="167"/>
        <v>0</v>
      </c>
      <c r="H793" s="775">
        <v>281</v>
      </c>
      <c r="I793" s="775">
        <f t="shared" si="164"/>
        <v>0</v>
      </c>
      <c r="J793" s="784">
        <f t="shared" si="165"/>
        <v>0</v>
      </c>
    </row>
    <row r="794" spans="1:10" hidden="1" x14ac:dyDescent="0.2">
      <c r="A794" s="772">
        <v>736</v>
      </c>
      <c r="B794" s="773" t="s">
        <v>222</v>
      </c>
      <c r="C794" s="778" t="s">
        <v>225</v>
      </c>
      <c r="D794" s="774" t="s">
        <v>35</v>
      </c>
      <c r="E794" s="774"/>
      <c r="F794" s="775">
        <v>150</v>
      </c>
      <c r="G794" s="775">
        <f t="shared" si="167"/>
        <v>0</v>
      </c>
      <c r="H794" s="775">
        <v>217</v>
      </c>
      <c r="I794" s="775">
        <f t="shared" si="164"/>
        <v>0</v>
      </c>
      <c r="J794" s="784">
        <f t="shared" si="165"/>
        <v>0</v>
      </c>
    </row>
    <row r="795" spans="1:10" hidden="1" x14ac:dyDescent="0.2">
      <c r="A795" s="772">
        <v>737</v>
      </c>
      <c r="B795" s="773" t="s">
        <v>224</v>
      </c>
      <c r="C795" s="778" t="s">
        <v>276</v>
      </c>
      <c r="D795" s="774" t="s">
        <v>35</v>
      </c>
      <c r="E795" s="774"/>
      <c r="F795" s="775">
        <v>150</v>
      </c>
      <c r="G795" s="775">
        <f t="shared" si="167"/>
        <v>0</v>
      </c>
      <c r="H795" s="775">
        <v>392</v>
      </c>
      <c r="I795" s="775">
        <f t="shared" si="164"/>
        <v>0</v>
      </c>
      <c r="J795" s="784">
        <f t="shared" si="165"/>
        <v>0</v>
      </c>
    </row>
    <row r="796" spans="1:10" hidden="1" x14ac:dyDescent="0.2">
      <c r="A796" s="772">
        <v>738</v>
      </c>
      <c r="B796" s="773" t="s">
        <v>224</v>
      </c>
      <c r="C796" s="778" t="s">
        <v>223</v>
      </c>
      <c r="D796" s="774" t="s">
        <v>35</v>
      </c>
      <c r="E796" s="774"/>
      <c r="F796" s="775">
        <v>150</v>
      </c>
      <c r="G796" s="775">
        <f t="shared" si="167"/>
        <v>0</v>
      </c>
      <c r="H796" s="775">
        <v>250</v>
      </c>
      <c r="I796" s="775">
        <f t="shared" si="164"/>
        <v>0</v>
      </c>
      <c r="J796" s="784">
        <f t="shared" si="165"/>
        <v>0</v>
      </c>
    </row>
    <row r="797" spans="1:10" hidden="1" x14ac:dyDescent="0.2">
      <c r="A797" s="772">
        <v>739</v>
      </c>
      <c r="B797" s="773" t="s">
        <v>224</v>
      </c>
      <c r="C797" s="778" t="s">
        <v>275</v>
      </c>
      <c r="D797" s="774" t="s">
        <v>35</v>
      </c>
      <c r="E797" s="774"/>
      <c r="F797" s="775">
        <v>150</v>
      </c>
      <c r="G797" s="775">
        <f t="shared" si="167"/>
        <v>0</v>
      </c>
      <c r="H797" s="775">
        <v>276</v>
      </c>
      <c r="I797" s="775">
        <f t="shared" si="164"/>
        <v>0</v>
      </c>
      <c r="J797" s="784">
        <f t="shared" si="165"/>
        <v>0</v>
      </c>
    </row>
    <row r="798" spans="1:10" hidden="1" x14ac:dyDescent="0.2">
      <c r="A798" s="772">
        <v>740</v>
      </c>
      <c r="B798" s="773" t="s">
        <v>224</v>
      </c>
      <c r="C798" s="778" t="s">
        <v>225</v>
      </c>
      <c r="D798" s="774" t="s">
        <v>35</v>
      </c>
      <c r="E798" s="774"/>
      <c r="F798" s="775">
        <v>150</v>
      </c>
      <c r="G798" s="775">
        <f t="shared" si="167"/>
        <v>0</v>
      </c>
      <c r="H798" s="775">
        <v>157</v>
      </c>
      <c r="I798" s="775">
        <f t="shared" si="164"/>
        <v>0</v>
      </c>
      <c r="J798" s="784">
        <f t="shared" si="165"/>
        <v>0</v>
      </c>
    </row>
    <row r="799" spans="1:10" hidden="1" x14ac:dyDescent="0.2">
      <c r="A799" s="772">
        <v>741</v>
      </c>
      <c r="B799" s="773" t="s">
        <v>226</v>
      </c>
      <c r="C799" s="778" t="s">
        <v>277</v>
      </c>
      <c r="D799" s="774" t="s">
        <v>35</v>
      </c>
      <c r="E799" s="774"/>
      <c r="F799" s="775">
        <v>150</v>
      </c>
      <c r="G799" s="775">
        <f t="shared" si="167"/>
        <v>0</v>
      </c>
      <c r="H799" s="775">
        <v>308</v>
      </c>
      <c r="I799" s="775">
        <f t="shared" si="164"/>
        <v>0</v>
      </c>
      <c r="J799" s="784">
        <f t="shared" si="165"/>
        <v>0</v>
      </c>
    </row>
    <row r="800" spans="1:10" hidden="1" x14ac:dyDescent="0.2">
      <c r="A800" s="772">
        <v>742</v>
      </c>
      <c r="B800" s="773" t="s">
        <v>226</v>
      </c>
      <c r="C800" s="778" t="s">
        <v>278</v>
      </c>
      <c r="D800" s="774" t="s">
        <v>35</v>
      </c>
      <c r="E800" s="774"/>
      <c r="F800" s="775">
        <v>150</v>
      </c>
      <c r="G800" s="775">
        <f t="shared" si="167"/>
        <v>0</v>
      </c>
      <c r="H800" s="775">
        <v>248</v>
      </c>
      <c r="I800" s="775">
        <f t="shared" si="164"/>
        <v>0</v>
      </c>
      <c r="J800" s="784">
        <f t="shared" si="165"/>
        <v>0</v>
      </c>
    </row>
    <row r="801" spans="1:10" hidden="1" x14ac:dyDescent="0.2">
      <c r="A801" s="772">
        <v>743</v>
      </c>
      <c r="B801" s="773" t="s">
        <v>228</v>
      </c>
      <c r="C801" s="778" t="s">
        <v>229</v>
      </c>
      <c r="D801" s="774" t="s">
        <v>35</v>
      </c>
      <c r="E801" s="774"/>
      <c r="F801" s="775">
        <v>120</v>
      </c>
      <c r="G801" s="775">
        <f t="shared" si="167"/>
        <v>0</v>
      </c>
      <c r="H801" s="775">
        <v>33</v>
      </c>
      <c r="I801" s="775">
        <f t="shared" si="164"/>
        <v>0</v>
      </c>
      <c r="J801" s="784">
        <f t="shared" si="165"/>
        <v>0</v>
      </c>
    </row>
    <row r="802" spans="1:10" hidden="1" x14ac:dyDescent="0.2">
      <c r="A802" s="772">
        <v>744</v>
      </c>
      <c r="B802" s="773" t="s">
        <v>230</v>
      </c>
      <c r="C802" s="778" t="s">
        <v>229</v>
      </c>
      <c r="D802" s="774" t="s">
        <v>35</v>
      </c>
      <c r="E802" s="774"/>
      <c r="F802" s="775">
        <v>120</v>
      </c>
      <c r="G802" s="775">
        <f t="shared" si="167"/>
        <v>0</v>
      </c>
      <c r="H802" s="775">
        <v>30</v>
      </c>
      <c r="I802" s="775">
        <f t="shared" si="164"/>
        <v>0</v>
      </c>
      <c r="J802" s="784">
        <f t="shared" si="165"/>
        <v>0</v>
      </c>
    </row>
    <row r="803" spans="1:10" x14ac:dyDescent="0.2">
      <c r="A803" s="762"/>
      <c r="B803" s="783" t="s">
        <v>606</v>
      </c>
      <c r="C803" s="769"/>
      <c r="D803" s="764"/>
      <c r="E803" s="764"/>
      <c r="F803" s="765"/>
      <c r="G803" s="765"/>
      <c r="H803" s="765"/>
      <c r="I803" s="765"/>
      <c r="J803" s="771"/>
    </row>
    <row r="804" spans="1:10" x14ac:dyDescent="0.2">
      <c r="A804" s="762">
        <v>734</v>
      </c>
      <c r="B804" s="768" t="s">
        <v>600</v>
      </c>
      <c r="C804" s="769" t="s">
        <v>601</v>
      </c>
      <c r="D804" s="764" t="s">
        <v>35</v>
      </c>
      <c r="E804" s="764"/>
      <c r="F804" s="765">
        <v>150</v>
      </c>
      <c r="G804" s="765">
        <f t="shared" ref="G804:G809" si="168">E804*F804</f>
        <v>0</v>
      </c>
      <c r="H804" s="765">
        <v>29</v>
      </c>
      <c r="I804" s="765">
        <f t="shared" ref="I804:I809" si="169">E804*H804</f>
        <v>0</v>
      </c>
      <c r="J804" s="771">
        <f t="shared" ref="J804:J809" si="170">G804+I804</f>
        <v>0</v>
      </c>
    </row>
    <row r="805" spans="1:10" x14ac:dyDescent="0.2">
      <c r="A805" s="762">
        <v>734</v>
      </c>
      <c r="B805" s="768" t="s">
        <v>600</v>
      </c>
      <c r="C805" s="769" t="s">
        <v>602</v>
      </c>
      <c r="D805" s="764" t="s">
        <v>35</v>
      </c>
      <c r="E805" s="764"/>
      <c r="F805" s="765">
        <v>150</v>
      </c>
      <c r="G805" s="765">
        <f t="shared" si="168"/>
        <v>0</v>
      </c>
      <c r="H805" s="765">
        <v>48</v>
      </c>
      <c r="I805" s="765">
        <f t="shared" si="169"/>
        <v>0</v>
      </c>
      <c r="J805" s="771">
        <f t="shared" si="170"/>
        <v>0</v>
      </c>
    </row>
    <row r="806" spans="1:10" x14ac:dyDescent="0.2">
      <c r="A806" s="762">
        <v>734</v>
      </c>
      <c r="B806" s="768" t="s">
        <v>607</v>
      </c>
      <c r="C806" s="769" t="s">
        <v>608</v>
      </c>
      <c r="D806" s="764" t="s">
        <v>35</v>
      </c>
      <c r="E806" s="764"/>
      <c r="F806" s="765">
        <v>150</v>
      </c>
      <c r="G806" s="765">
        <f t="shared" si="168"/>
        <v>0</v>
      </c>
      <c r="H806" s="765">
        <v>68</v>
      </c>
      <c r="I806" s="765">
        <f t="shared" si="169"/>
        <v>0</v>
      </c>
      <c r="J806" s="771">
        <f t="shared" si="170"/>
        <v>0</v>
      </c>
    </row>
    <row r="807" spans="1:10" x14ac:dyDescent="0.2">
      <c r="A807" s="762">
        <v>734</v>
      </c>
      <c r="B807" s="768" t="s">
        <v>599</v>
      </c>
      <c r="C807" s="769" t="s">
        <v>223</v>
      </c>
      <c r="D807" s="764" t="s">
        <v>35</v>
      </c>
      <c r="E807" s="764"/>
      <c r="F807" s="765">
        <v>150</v>
      </c>
      <c r="G807" s="765">
        <f t="shared" si="168"/>
        <v>0</v>
      </c>
      <c r="H807" s="765">
        <v>237</v>
      </c>
      <c r="I807" s="765">
        <f t="shared" si="169"/>
        <v>0</v>
      </c>
      <c r="J807" s="771">
        <f t="shared" si="170"/>
        <v>0</v>
      </c>
    </row>
    <row r="808" spans="1:10" x14ac:dyDescent="0.2">
      <c r="A808" s="762">
        <v>734</v>
      </c>
      <c r="B808" s="768" t="s">
        <v>609</v>
      </c>
      <c r="C808" s="769" t="s">
        <v>598</v>
      </c>
      <c r="D808" s="764" t="s">
        <v>35</v>
      </c>
      <c r="E808" s="764"/>
      <c r="F808" s="765">
        <v>150</v>
      </c>
      <c r="G808" s="765">
        <f t="shared" si="168"/>
        <v>0</v>
      </c>
      <c r="H808" s="765">
        <v>135</v>
      </c>
      <c r="I808" s="765">
        <f t="shared" si="169"/>
        <v>0</v>
      </c>
      <c r="J808" s="771">
        <f t="shared" si="170"/>
        <v>0</v>
      </c>
    </row>
    <row r="809" spans="1:10" x14ac:dyDescent="0.2">
      <c r="A809" s="762">
        <v>743</v>
      </c>
      <c r="B809" s="768" t="s">
        <v>610</v>
      </c>
      <c r="C809" s="769" t="s">
        <v>229</v>
      </c>
      <c r="D809" s="764" t="s">
        <v>35</v>
      </c>
      <c r="E809" s="764"/>
      <c r="F809" s="765">
        <v>120</v>
      </c>
      <c r="G809" s="765">
        <f t="shared" si="168"/>
        <v>0</v>
      </c>
      <c r="H809" s="765">
        <v>43</v>
      </c>
      <c r="I809" s="765">
        <f t="shared" si="169"/>
        <v>0</v>
      </c>
      <c r="J809" s="771">
        <f t="shared" si="170"/>
        <v>0</v>
      </c>
    </row>
    <row r="810" spans="1:10" x14ac:dyDescent="0.2">
      <c r="A810" s="762"/>
      <c r="B810" s="783" t="s">
        <v>611</v>
      </c>
      <c r="C810" s="769"/>
      <c r="D810" s="764"/>
      <c r="E810" s="764"/>
      <c r="F810" s="765"/>
      <c r="G810" s="765"/>
      <c r="H810" s="765"/>
      <c r="I810" s="765"/>
      <c r="J810" s="771"/>
    </row>
    <row r="811" spans="1:10" x14ac:dyDescent="0.2">
      <c r="A811" s="762">
        <v>734</v>
      </c>
      <c r="B811" s="768" t="s">
        <v>612</v>
      </c>
      <c r="C811" s="769" t="s">
        <v>608</v>
      </c>
      <c r="D811" s="764" t="s">
        <v>35</v>
      </c>
      <c r="E811" s="764"/>
      <c r="F811" s="765">
        <v>150</v>
      </c>
      <c r="G811" s="765">
        <f t="shared" ref="G811:G816" si="171">E811*F811</f>
        <v>0</v>
      </c>
      <c r="H811" s="765">
        <v>81</v>
      </c>
      <c r="I811" s="765">
        <f t="shared" ref="I811:I816" si="172">E811*H811</f>
        <v>0</v>
      </c>
      <c r="J811" s="771">
        <f t="shared" ref="J811:J812" si="173">G811+I811</f>
        <v>0</v>
      </c>
    </row>
    <row r="812" spans="1:10" x14ac:dyDescent="0.2">
      <c r="A812" s="762">
        <v>734</v>
      </c>
      <c r="B812" s="768" t="s">
        <v>613</v>
      </c>
      <c r="C812" s="769" t="s">
        <v>614</v>
      </c>
      <c r="D812" s="764" t="s">
        <v>35</v>
      </c>
      <c r="E812" s="764"/>
      <c r="F812" s="765">
        <v>150</v>
      </c>
      <c r="G812" s="765">
        <f t="shared" si="171"/>
        <v>0</v>
      </c>
      <c r="H812" s="765">
        <v>47</v>
      </c>
      <c r="I812" s="765">
        <f t="shared" si="172"/>
        <v>0</v>
      </c>
      <c r="J812" s="771">
        <f t="shared" si="173"/>
        <v>0</v>
      </c>
    </row>
    <row r="813" spans="1:10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49">
        <f t="shared" si="165"/>
        <v>0</v>
      </c>
    </row>
    <row r="814" spans="1:10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49"/>
    </row>
    <row r="815" spans="1:10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49">
        <f t="shared" si="165"/>
        <v>0</v>
      </c>
    </row>
    <row r="816" spans="1:10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49">
        <f t="shared" si="165"/>
        <v>0</v>
      </c>
    </row>
    <row r="817" spans="1:10" ht="13.5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49"/>
    </row>
    <row r="818" spans="1:10" ht="13.5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72">
        <v>754</v>
      </c>
      <c r="B821" s="777" t="s">
        <v>210</v>
      </c>
      <c r="C821" s="774" t="s">
        <v>211</v>
      </c>
      <c r="D821" s="774" t="s">
        <v>14</v>
      </c>
      <c r="E821" s="774"/>
      <c r="F821" s="775">
        <v>2000</v>
      </c>
      <c r="G821" s="775">
        <f t="shared" ref="G821:G841" si="174">E821*F821</f>
        <v>0</v>
      </c>
      <c r="H821" s="775">
        <v>1856</v>
      </c>
      <c r="I821" s="775">
        <f t="shared" ref="I821:I841" si="175">E821*H821</f>
        <v>0</v>
      </c>
      <c r="J821" s="784">
        <f t="shared" ref="J821:J844" si="176">G821+I821</f>
        <v>0</v>
      </c>
    </row>
    <row r="822" spans="1:10" hidden="1" x14ac:dyDescent="0.2">
      <c r="A822" s="772">
        <v>755</v>
      </c>
      <c r="B822" s="777" t="s">
        <v>212</v>
      </c>
      <c r="C822" s="774" t="s">
        <v>213</v>
      </c>
      <c r="D822" s="774" t="s">
        <v>14</v>
      </c>
      <c r="E822" s="774"/>
      <c r="F822" s="775">
        <v>750</v>
      </c>
      <c r="G822" s="775">
        <f t="shared" si="174"/>
        <v>0</v>
      </c>
      <c r="H822" s="775">
        <v>532</v>
      </c>
      <c r="I822" s="775">
        <f t="shared" si="175"/>
        <v>0</v>
      </c>
      <c r="J822" s="784">
        <f t="shared" si="176"/>
        <v>0</v>
      </c>
    </row>
    <row r="823" spans="1:10" hidden="1" x14ac:dyDescent="0.2">
      <c r="A823" s="772">
        <v>756</v>
      </c>
      <c r="B823" s="777" t="s">
        <v>214</v>
      </c>
      <c r="C823" s="774" t="s">
        <v>215</v>
      </c>
      <c r="D823" s="774" t="s">
        <v>14</v>
      </c>
      <c r="E823" s="774"/>
      <c r="F823" s="775">
        <v>450</v>
      </c>
      <c r="G823" s="775">
        <f t="shared" si="174"/>
        <v>0</v>
      </c>
      <c r="H823" s="775">
        <v>4220</v>
      </c>
      <c r="I823" s="775">
        <f t="shared" si="175"/>
        <v>0</v>
      </c>
      <c r="J823" s="784">
        <f t="shared" si="176"/>
        <v>0</v>
      </c>
    </row>
    <row r="824" spans="1:10" hidden="1" x14ac:dyDescent="0.2">
      <c r="A824" s="772">
        <v>757</v>
      </c>
      <c r="B824" s="777" t="s">
        <v>216</v>
      </c>
      <c r="C824" s="774"/>
      <c r="D824" s="774" t="s">
        <v>35</v>
      </c>
      <c r="E824" s="774"/>
      <c r="F824" s="775">
        <v>100</v>
      </c>
      <c r="G824" s="775">
        <f t="shared" si="174"/>
        <v>0</v>
      </c>
      <c r="H824" s="775">
        <v>189</v>
      </c>
      <c r="I824" s="775">
        <f t="shared" si="175"/>
        <v>0</v>
      </c>
      <c r="J824" s="784">
        <f t="shared" si="176"/>
        <v>0</v>
      </c>
    </row>
    <row r="825" spans="1:10" hidden="1" x14ac:dyDescent="0.2">
      <c r="A825" s="772">
        <v>758</v>
      </c>
      <c r="B825" s="777" t="s">
        <v>217</v>
      </c>
      <c r="C825" s="774" t="s">
        <v>218</v>
      </c>
      <c r="D825" s="774" t="s">
        <v>14</v>
      </c>
      <c r="E825" s="774"/>
      <c r="F825" s="775">
        <v>50</v>
      </c>
      <c r="G825" s="775">
        <f t="shared" si="174"/>
        <v>0</v>
      </c>
      <c r="H825" s="775">
        <v>324</v>
      </c>
      <c r="I825" s="775">
        <f t="shared" si="175"/>
        <v>0</v>
      </c>
      <c r="J825" s="784">
        <f t="shared" si="176"/>
        <v>0</v>
      </c>
    </row>
    <row r="826" spans="1:10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49">
        <f t="shared" si="176"/>
        <v>0</v>
      </c>
    </row>
    <row r="827" spans="1:10" hidden="1" x14ac:dyDescent="0.2">
      <c r="A827" s="772">
        <v>760</v>
      </c>
      <c r="B827" s="773" t="s">
        <v>219</v>
      </c>
      <c r="C827" s="778" t="s">
        <v>221</v>
      </c>
      <c r="D827" s="774" t="s">
        <v>35</v>
      </c>
      <c r="E827" s="774"/>
      <c r="F827" s="775">
        <v>80</v>
      </c>
      <c r="G827" s="775">
        <f t="shared" si="174"/>
        <v>0</v>
      </c>
      <c r="H827" s="775">
        <v>45</v>
      </c>
      <c r="I827" s="775">
        <f t="shared" si="175"/>
        <v>0</v>
      </c>
      <c r="J827" s="784">
        <f t="shared" si="176"/>
        <v>0</v>
      </c>
    </row>
    <row r="828" spans="1:10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49">
        <f t="shared" si="176"/>
        <v>0</v>
      </c>
    </row>
    <row r="829" spans="1:10" hidden="1" x14ac:dyDescent="0.2">
      <c r="A829" s="772">
        <v>762</v>
      </c>
      <c r="B829" s="773" t="s">
        <v>274</v>
      </c>
      <c r="C829" s="778" t="s">
        <v>221</v>
      </c>
      <c r="D829" s="774" t="s">
        <v>35</v>
      </c>
      <c r="E829" s="774"/>
      <c r="F829" s="775">
        <v>0</v>
      </c>
      <c r="G829" s="775">
        <f t="shared" si="174"/>
        <v>0</v>
      </c>
      <c r="H829" s="775">
        <v>34</v>
      </c>
      <c r="I829" s="775">
        <f t="shared" si="175"/>
        <v>0</v>
      </c>
      <c r="J829" s="784">
        <f t="shared" si="176"/>
        <v>0</v>
      </c>
    </row>
    <row r="830" spans="1:10" x14ac:dyDescent="0.2">
      <c r="A830" s="762">
        <v>708</v>
      </c>
      <c r="B830" s="779" t="s">
        <v>214</v>
      </c>
      <c r="C830" s="764"/>
      <c r="D830" s="764" t="s">
        <v>14</v>
      </c>
      <c r="E830" s="764"/>
      <c r="F830" s="765">
        <v>450</v>
      </c>
      <c r="G830" s="765">
        <f t="shared" si="174"/>
        <v>0</v>
      </c>
      <c r="H830" s="765">
        <v>126</v>
      </c>
      <c r="I830" s="765">
        <f t="shared" si="175"/>
        <v>0</v>
      </c>
      <c r="J830" s="771">
        <f t="shared" si="176"/>
        <v>0</v>
      </c>
    </row>
    <row r="831" spans="1:10" ht="25.5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49">
        <f t="shared" si="176"/>
        <v>0</v>
      </c>
    </row>
    <row r="832" spans="1:10" ht="25.5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49">
        <f t="shared" si="176"/>
        <v>0</v>
      </c>
    </row>
    <row r="833" spans="1:10" ht="25.5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49">
        <f t="shared" si="176"/>
        <v>0</v>
      </c>
    </row>
    <row r="834" spans="1:10" hidden="1" x14ac:dyDescent="0.2">
      <c r="A834" s="772">
        <v>766</v>
      </c>
      <c r="B834" s="773" t="s">
        <v>222</v>
      </c>
      <c r="C834" s="778" t="s">
        <v>223</v>
      </c>
      <c r="D834" s="774" t="s">
        <v>35</v>
      </c>
      <c r="E834" s="774"/>
      <c r="F834" s="775">
        <v>150</v>
      </c>
      <c r="G834" s="775">
        <f t="shared" si="174"/>
        <v>0</v>
      </c>
      <c r="H834" s="775">
        <v>227</v>
      </c>
      <c r="I834" s="775">
        <f t="shared" si="175"/>
        <v>0</v>
      </c>
      <c r="J834" s="784">
        <f t="shared" si="176"/>
        <v>0</v>
      </c>
    </row>
    <row r="835" spans="1:10" hidden="1" x14ac:dyDescent="0.2">
      <c r="A835" s="772">
        <v>767</v>
      </c>
      <c r="B835" s="773" t="s">
        <v>281</v>
      </c>
      <c r="C835" s="778" t="s">
        <v>225</v>
      </c>
      <c r="D835" s="774" t="s">
        <v>35</v>
      </c>
      <c r="E835" s="774"/>
      <c r="F835" s="775">
        <v>150</v>
      </c>
      <c r="G835" s="775">
        <f t="shared" si="174"/>
        <v>0</v>
      </c>
      <c r="H835" s="775">
        <v>234</v>
      </c>
      <c r="I835" s="775">
        <f t="shared" si="175"/>
        <v>0</v>
      </c>
      <c r="J835" s="784">
        <f t="shared" si="176"/>
        <v>0</v>
      </c>
    </row>
    <row r="836" spans="1:10" hidden="1" x14ac:dyDescent="0.2">
      <c r="A836" s="772">
        <v>768</v>
      </c>
      <c r="B836" s="773" t="s">
        <v>224</v>
      </c>
      <c r="C836" s="778" t="s">
        <v>225</v>
      </c>
      <c r="D836" s="774" t="s">
        <v>35</v>
      </c>
      <c r="E836" s="774"/>
      <c r="F836" s="775">
        <v>150</v>
      </c>
      <c r="G836" s="775">
        <f t="shared" si="174"/>
        <v>0</v>
      </c>
      <c r="H836" s="775">
        <v>157</v>
      </c>
      <c r="I836" s="775">
        <f t="shared" si="175"/>
        <v>0</v>
      </c>
      <c r="J836" s="784">
        <f t="shared" si="176"/>
        <v>0</v>
      </c>
    </row>
    <row r="837" spans="1:10" hidden="1" x14ac:dyDescent="0.2">
      <c r="A837" s="772">
        <v>769</v>
      </c>
      <c r="B837" s="773" t="s">
        <v>226</v>
      </c>
      <c r="C837" s="778" t="s">
        <v>223</v>
      </c>
      <c r="D837" s="774" t="s">
        <v>35</v>
      </c>
      <c r="E837" s="774"/>
      <c r="F837" s="775">
        <v>150</v>
      </c>
      <c r="G837" s="775">
        <f t="shared" si="174"/>
        <v>0</v>
      </c>
      <c r="H837" s="775">
        <v>221</v>
      </c>
      <c r="I837" s="775">
        <f t="shared" si="175"/>
        <v>0</v>
      </c>
      <c r="J837" s="784">
        <f t="shared" si="176"/>
        <v>0</v>
      </c>
    </row>
    <row r="838" spans="1:10" hidden="1" x14ac:dyDescent="0.2">
      <c r="A838" s="772">
        <v>770</v>
      </c>
      <c r="B838" s="773" t="s">
        <v>228</v>
      </c>
      <c r="C838" s="778" t="s">
        <v>229</v>
      </c>
      <c r="D838" s="774" t="s">
        <v>35</v>
      </c>
      <c r="E838" s="774"/>
      <c r="F838" s="775">
        <v>120</v>
      </c>
      <c r="G838" s="775">
        <f t="shared" si="174"/>
        <v>0</v>
      </c>
      <c r="H838" s="775">
        <v>33</v>
      </c>
      <c r="I838" s="775">
        <f t="shared" si="175"/>
        <v>0</v>
      </c>
      <c r="J838" s="784">
        <f t="shared" si="176"/>
        <v>0</v>
      </c>
    </row>
    <row r="839" spans="1:10" hidden="1" x14ac:dyDescent="0.2">
      <c r="A839" s="772">
        <v>771</v>
      </c>
      <c r="B839" s="773" t="s">
        <v>230</v>
      </c>
      <c r="C839" s="778" t="s">
        <v>229</v>
      </c>
      <c r="D839" s="774" t="s">
        <v>35</v>
      </c>
      <c r="E839" s="774"/>
      <c r="F839" s="775">
        <v>120</v>
      </c>
      <c r="G839" s="775">
        <f t="shared" si="174"/>
        <v>0</v>
      </c>
      <c r="H839" s="775">
        <v>30</v>
      </c>
      <c r="I839" s="775">
        <f t="shared" si="175"/>
        <v>0</v>
      </c>
      <c r="J839" s="784">
        <f t="shared" si="176"/>
        <v>0</v>
      </c>
    </row>
    <row r="840" spans="1:10" x14ac:dyDescent="0.2">
      <c r="A840" s="762">
        <v>734</v>
      </c>
      <c r="B840" s="768" t="s">
        <v>599</v>
      </c>
      <c r="C840" s="769" t="s">
        <v>225</v>
      </c>
      <c r="D840" s="764" t="s">
        <v>35</v>
      </c>
      <c r="E840" s="764"/>
      <c r="F840" s="765">
        <v>150</v>
      </c>
      <c r="G840" s="765">
        <f t="shared" si="174"/>
        <v>0</v>
      </c>
      <c r="H840" s="765">
        <v>221</v>
      </c>
      <c r="I840" s="765">
        <f t="shared" si="175"/>
        <v>0</v>
      </c>
      <c r="J840" s="771">
        <f t="shared" si="176"/>
        <v>0</v>
      </c>
    </row>
    <row r="841" spans="1:10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49">
        <f t="shared" si="176"/>
        <v>0</v>
      </c>
    </row>
    <row r="842" spans="1:10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49"/>
    </row>
    <row r="843" spans="1:10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49">
        <f t="shared" si="176"/>
        <v>0</v>
      </c>
    </row>
    <row r="844" spans="1:10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49">
        <f t="shared" si="176"/>
        <v>0</v>
      </c>
    </row>
    <row r="845" spans="1:10" ht="13.5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49"/>
    </row>
    <row r="846" spans="1:10" ht="13.5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0" x14ac:dyDescent="0.2">
      <c r="A847" s="559"/>
      <c r="B847" s="556"/>
      <c r="C847" s="569"/>
      <c r="D847" s="558"/>
      <c r="E847" s="559"/>
      <c r="F847" s="560"/>
      <c r="G847" s="949"/>
      <c r="H847" s="560"/>
      <c r="I847" s="949"/>
      <c r="J847" s="949"/>
    </row>
    <row r="848" spans="1:10" x14ac:dyDescent="0.2">
      <c r="A848" s="577"/>
      <c r="B848" s="950" t="s">
        <v>644</v>
      </c>
      <c r="C848" s="677"/>
      <c r="D848" s="678"/>
      <c r="E848" s="951"/>
      <c r="F848" s="536"/>
      <c r="G848" s="679"/>
      <c r="H848" s="536"/>
      <c r="I848" s="679"/>
      <c r="J848" s="679"/>
    </row>
    <row r="849" spans="1:10" ht="13.5" x14ac:dyDescent="0.25">
      <c r="A849" s="577"/>
      <c r="B849" s="528" t="s">
        <v>105</v>
      </c>
      <c r="C849" s="677"/>
      <c r="D849" s="678"/>
      <c r="E849" s="951"/>
      <c r="F849" s="536"/>
      <c r="G849" s="679"/>
      <c r="H849" s="536"/>
      <c r="I849" s="679"/>
      <c r="J849" s="679"/>
    </row>
    <row r="850" spans="1:10" x14ac:dyDescent="0.2">
      <c r="A850" s="577"/>
      <c r="B850" s="562" t="s">
        <v>108</v>
      </c>
      <c r="C850" s="677"/>
      <c r="D850" s="678"/>
      <c r="E850" s="952"/>
      <c r="F850" s="536"/>
      <c r="G850" s="679"/>
      <c r="H850" s="536"/>
      <c r="I850" s="679"/>
      <c r="J850" s="679"/>
    </row>
    <row r="851" spans="1:10" x14ac:dyDescent="0.2">
      <c r="A851" s="531">
        <v>280</v>
      </c>
      <c r="B851" s="535" t="s">
        <v>139</v>
      </c>
      <c r="C851" s="538"/>
      <c r="D851" s="533" t="s">
        <v>56</v>
      </c>
      <c r="E851" s="953">
        <v>-3.2</v>
      </c>
      <c r="F851" s="536">
        <v>1875</v>
      </c>
      <c r="G851" s="536">
        <f t="shared" ref="G851:G852" si="177">E851*F851</f>
        <v>-6000</v>
      </c>
      <c r="H851" s="536">
        <v>1617</v>
      </c>
      <c r="I851" s="536">
        <f t="shared" ref="I851:I852" si="178">E851*H851</f>
        <v>-5174.4000000000005</v>
      </c>
      <c r="J851" s="656">
        <f t="shared" ref="J851:J852" si="179">G851+I851</f>
        <v>-11174.400000000001</v>
      </c>
    </row>
    <row r="852" spans="1:10" x14ac:dyDescent="0.2">
      <c r="A852" s="531">
        <v>285</v>
      </c>
      <c r="B852" s="535" t="s">
        <v>144</v>
      </c>
      <c r="C852" s="538"/>
      <c r="D852" s="533" t="s">
        <v>56</v>
      </c>
      <c r="E852" s="953">
        <v>-26.704000000000001</v>
      </c>
      <c r="F852" s="536">
        <v>1875</v>
      </c>
      <c r="G852" s="536">
        <f t="shared" si="177"/>
        <v>-50070</v>
      </c>
      <c r="H852" s="536">
        <v>2132</v>
      </c>
      <c r="I852" s="536">
        <f t="shared" si="178"/>
        <v>-56932.928</v>
      </c>
      <c r="J852" s="656">
        <f t="shared" si="179"/>
        <v>-107002.928</v>
      </c>
    </row>
    <row r="853" spans="1:10" x14ac:dyDescent="0.2">
      <c r="A853" s="577"/>
      <c r="B853" s="567" t="s">
        <v>169</v>
      </c>
      <c r="C853" s="677"/>
      <c r="D853" s="678"/>
      <c r="E853" s="952"/>
      <c r="F853" s="536"/>
      <c r="G853" s="679"/>
      <c r="H853" s="536"/>
      <c r="I853" s="679"/>
      <c r="J853" s="679"/>
    </row>
    <row r="854" spans="1:10" x14ac:dyDescent="0.2">
      <c r="A854" s="531">
        <v>406</v>
      </c>
      <c r="B854" s="535" t="s">
        <v>135</v>
      </c>
      <c r="C854" s="538"/>
      <c r="D854" s="533" t="s">
        <v>56</v>
      </c>
      <c r="E854" s="961">
        <v>-2.5000000000000001E-2</v>
      </c>
      <c r="F854" s="536">
        <v>1875</v>
      </c>
      <c r="G854" s="536">
        <f t="shared" ref="G854" si="180">E854*F854</f>
        <v>-46.875</v>
      </c>
      <c r="H854" s="536">
        <v>869</v>
      </c>
      <c r="I854" s="536">
        <f t="shared" ref="I854" si="181">E854*H854</f>
        <v>-21.725000000000001</v>
      </c>
      <c r="J854" s="656">
        <f t="shared" ref="J854" si="182">G854+I854</f>
        <v>-68.599999999999994</v>
      </c>
    </row>
    <row r="855" spans="1:10" x14ac:dyDescent="0.2">
      <c r="A855" s="577"/>
      <c r="B855" s="567" t="s">
        <v>174</v>
      </c>
      <c r="C855" s="677"/>
      <c r="D855" s="678"/>
      <c r="E855" s="952"/>
      <c r="F855" s="536"/>
      <c r="G855" s="679"/>
      <c r="H855" s="536"/>
      <c r="I855" s="679"/>
      <c r="J855" s="679"/>
    </row>
    <row r="856" spans="1:10" x14ac:dyDescent="0.2">
      <c r="A856" s="531">
        <v>437</v>
      </c>
      <c r="B856" s="535" t="s">
        <v>135</v>
      </c>
      <c r="C856" s="538"/>
      <c r="D856" s="533" t="s">
        <v>56</v>
      </c>
      <c r="E856" s="953">
        <v>-7.2119999999999997</v>
      </c>
      <c r="F856" s="536">
        <v>1875</v>
      </c>
      <c r="G856" s="536">
        <f t="shared" ref="G856:G858" si="183">E856*F856</f>
        <v>-13522.5</v>
      </c>
      <c r="H856" s="536">
        <v>869</v>
      </c>
      <c r="I856" s="536">
        <f t="shared" ref="I856:I858" si="184">E856*H856</f>
        <v>-6267.2280000000001</v>
      </c>
      <c r="J856" s="656">
        <f t="shared" ref="J856:J858" si="185">G856+I856</f>
        <v>-19789.727999999999</v>
      </c>
    </row>
    <row r="857" spans="1:10" x14ac:dyDescent="0.2">
      <c r="A857" s="531">
        <v>441</v>
      </c>
      <c r="B857" s="535" t="s">
        <v>139</v>
      </c>
      <c r="C857" s="538"/>
      <c r="D857" s="533" t="s">
        <v>56</v>
      </c>
      <c r="E857" s="961">
        <v>-5.5069999999999997</v>
      </c>
      <c r="F857" s="536">
        <v>1875</v>
      </c>
      <c r="G857" s="536">
        <f t="shared" si="183"/>
        <v>-10325.625</v>
      </c>
      <c r="H857" s="536">
        <v>1617</v>
      </c>
      <c r="I857" s="536">
        <f t="shared" si="184"/>
        <v>-8904.8189999999995</v>
      </c>
      <c r="J857" s="656">
        <f t="shared" si="185"/>
        <v>-19230.444</v>
      </c>
    </row>
    <row r="858" spans="1:10" x14ac:dyDescent="0.2">
      <c r="A858" s="531">
        <v>444</v>
      </c>
      <c r="B858" s="535" t="s">
        <v>144</v>
      </c>
      <c r="C858" s="538"/>
      <c r="D858" s="533" t="s">
        <v>56</v>
      </c>
      <c r="E858" s="953">
        <v>-6.0229999999999997</v>
      </c>
      <c r="F858" s="536">
        <v>1875</v>
      </c>
      <c r="G858" s="536">
        <f t="shared" si="183"/>
        <v>-11293.125</v>
      </c>
      <c r="H858" s="536">
        <v>2132</v>
      </c>
      <c r="I858" s="536">
        <f t="shared" si="184"/>
        <v>-12841.036</v>
      </c>
      <c r="J858" s="656">
        <f t="shared" si="185"/>
        <v>-24134.161</v>
      </c>
    </row>
    <row r="859" spans="1:10" x14ac:dyDescent="0.2">
      <c r="A859" s="577"/>
      <c r="B859" s="567" t="s">
        <v>179</v>
      </c>
      <c r="C859" s="677"/>
      <c r="D859" s="678"/>
      <c r="E859" s="952"/>
      <c r="F859" s="536"/>
      <c r="G859" s="679"/>
      <c r="H859" s="536"/>
      <c r="I859" s="679"/>
      <c r="J859" s="679"/>
    </row>
    <row r="860" spans="1:10" x14ac:dyDescent="0.2">
      <c r="A860" s="531">
        <v>461</v>
      </c>
      <c r="B860" s="535" t="s">
        <v>139</v>
      </c>
      <c r="C860" s="538"/>
      <c r="D860" s="533" t="s">
        <v>56</v>
      </c>
      <c r="E860" s="953">
        <v>-1.73</v>
      </c>
      <c r="F860" s="536">
        <v>1875</v>
      </c>
      <c r="G860" s="536">
        <f t="shared" ref="G860:G861" si="186">E860*F860</f>
        <v>-3243.75</v>
      </c>
      <c r="H860" s="536">
        <v>1617</v>
      </c>
      <c r="I860" s="536">
        <f t="shared" ref="I860:I861" si="187">E860*H860</f>
        <v>-2797.41</v>
      </c>
      <c r="J860" s="656">
        <f t="shared" ref="J860:J861" si="188">G860+I860</f>
        <v>-6041.16</v>
      </c>
    </row>
    <row r="861" spans="1:10" x14ac:dyDescent="0.2">
      <c r="A861" s="531">
        <v>468</v>
      </c>
      <c r="B861" s="535" t="s">
        <v>150</v>
      </c>
      <c r="C861" s="538"/>
      <c r="D861" s="533" t="s">
        <v>56</v>
      </c>
      <c r="E861" s="954">
        <v>-2</v>
      </c>
      <c r="F861" s="536">
        <v>1875</v>
      </c>
      <c r="G861" s="536">
        <f t="shared" si="186"/>
        <v>-3750</v>
      </c>
      <c r="H861" s="536">
        <v>2646</v>
      </c>
      <c r="I861" s="536">
        <f t="shared" si="187"/>
        <v>-5292</v>
      </c>
      <c r="J861" s="656">
        <f t="shared" si="188"/>
        <v>-9042</v>
      </c>
    </row>
    <row r="862" spans="1:10" x14ac:dyDescent="0.2">
      <c r="A862" s="955"/>
      <c r="B862" s="535"/>
      <c r="C862" s="538"/>
      <c r="D862" s="533"/>
      <c r="E862" s="954"/>
      <c r="F862" s="536"/>
      <c r="G862" s="536"/>
      <c r="H862" s="536"/>
      <c r="I862" s="536"/>
      <c r="J862" s="656"/>
    </row>
    <row r="863" spans="1:10" x14ac:dyDescent="0.2">
      <c r="A863" s="955"/>
      <c r="B863" s="950" t="s">
        <v>645</v>
      </c>
      <c r="C863" s="538"/>
      <c r="D863" s="533"/>
      <c r="E863" s="954"/>
      <c r="F863" s="536"/>
      <c r="G863" s="536"/>
      <c r="H863" s="536"/>
      <c r="I863" s="536"/>
      <c r="J863" s="656"/>
    </row>
    <row r="864" spans="1:10" ht="13.5" x14ac:dyDescent="0.25">
      <c r="A864" s="955"/>
      <c r="B864" s="528" t="s">
        <v>105</v>
      </c>
      <c r="C864" s="538"/>
      <c r="D864" s="533"/>
      <c r="E864" s="954"/>
      <c r="F864" s="536"/>
      <c r="G864" s="536"/>
      <c r="H864" s="536"/>
      <c r="I864" s="536"/>
      <c r="J864" s="656"/>
    </row>
    <row r="865" spans="1:11" x14ac:dyDescent="0.2">
      <c r="A865" s="955"/>
      <c r="B865" s="567" t="s">
        <v>112</v>
      </c>
      <c r="C865" s="538"/>
      <c r="D865" s="533"/>
      <c r="E865" s="954"/>
      <c r="F865" s="536"/>
      <c r="G865" s="536"/>
      <c r="H865" s="536"/>
      <c r="I865" s="536"/>
      <c r="J865" s="656"/>
    </row>
    <row r="866" spans="1:11" x14ac:dyDescent="0.2">
      <c r="A866" s="531">
        <v>291</v>
      </c>
      <c r="B866" s="535" t="s">
        <v>150</v>
      </c>
      <c r="C866" s="537"/>
      <c r="D866" s="540" t="s">
        <v>56</v>
      </c>
      <c r="E866" s="953">
        <f>-2.36</f>
        <v>-2.36</v>
      </c>
      <c r="F866" s="536">
        <v>1875</v>
      </c>
      <c r="G866" s="536">
        <f t="shared" ref="G866:G871" si="189">E866*F866</f>
        <v>-4425</v>
      </c>
      <c r="H866" s="536">
        <v>2646</v>
      </c>
      <c r="I866" s="536">
        <f t="shared" ref="I866:I871" si="190">E866*H866</f>
        <v>-6244.5599999999995</v>
      </c>
      <c r="J866" s="656">
        <f t="shared" ref="J866:J871" si="191">G866+I866</f>
        <v>-10669.56</v>
      </c>
    </row>
    <row r="867" spans="1:11" x14ac:dyDescent="0.2">
      <c r="A867" s="531">
        <v>309</v>
      </c>
      <c r="B867" s="535" t="s">
        <v>144</v>
      </c>
      <c r="C867" s="537"/>
      <c r="D867" s="540" t="s">
        <v>56</v>
      </c>
      <c r="E867" s="953">
        <f>-26.55</f>
        <v>-26.55</v>
      </c>
      <c r="F867" s="536">
        <v>1875</v>
      </c>
      <c r="G867" s="536">
        <f t="shared" si="189"/>
        <v>-49781.25</v>
      </c>
      <c r="H867" s="536">
        <v>2132</v>
      </c>
      <c r="I867" s="536">
        <f t="shared" si="190"/>
        <v>-56604.6</v>
      </c>
      <c r="J867" s="656">
        <f t="shared" si="191"/>
        <v>-106385.85</v>
      </c>
    </row>
    <row r="868" spans="1:11" x14ac:dyDescent="0.2">
      <c r="A868" s="531">
        <v>315</v>
      </c>
      <c r="B868" s="535" t="s">
        <v>150</v>
      </c>
      <c r="C868" s="537"/>
      <c r="D868" s="540" t="s">
        <v>56</v>
      </c>
      <c r="E868" s="953">
        <f>-3.76</f>
        <v>-3.76</v>
      </c>
      <c r="F868" s="536">
        <v>1875</v>
      </c>
      <c r="G868" s="536">
        <f t="shared" si="189"/>
        <v>-7050</v>
      </c>
      <c r="H868" s="536">
        <v>2646</v>
      </c>
      <c r="I868" s="536">
        <f t="shared" si="190"/>
        <v>-9948.9599999999991</v>
      </c>
      <c r="J868" s="656">
        <f t="shared" si="191"/>
        <v>-16998.96</v>
      </c>
    </row>
    <row r="869" spans="1:11" x14ac:dyDescent="0.2">
      <c r="A869" s="531"/>
      <c r="B869" s="567" t="s">
        <v>116</v>
      </c>
      <c r="C869" s="537"/>
      <c r="D869" s="540"/>
      <c r="E869" s="953"/>
      <c r="F869" s="536"/>
      <c r="G869" s="536"/>
      <c r="H869" s="536"/>
      <c r="I869" s="536"/>
      <c r="J869" s="656"/>
    </row>
    <row r="870" spans="1:11" x14ac:dyDescent="0.2">
      <c r="A870" s="531"/>
      <c r="B870" s="535"/>
      <c r="C870" s="537"/>
      <c r="D870" s="540"/>
      <c r="E870" s="540"/>
      <c r="F870" s="536"/>
      <c r="G870" s="536"/>
      <c r="H870" s="536"/>
      <c r="I870" s="536"/>
      <c r="J870" s="656"/>
      <c r="K870" t="s">
        <v>648</v>
      </c>
    </row>
    <row r="871" spans="1:11" x14ac:dyDescent="0.2">
      <c r="A871" s="531">
        <v>361</v>
      </c>
      <c r="B871" s="535" t="s">
        <v>153</v>
      </c>
      <c r="C871" s="537"/>
      <c r="D871" s="540" t="s">
        <v>56</v>
      </c>
      <c r="E871" s="540">
        <f>-0.16</f>
        <v>-0.16</v>
      </c>
      <c r="F871" s="536">
        <v>1000</v>
      </c>
      <c r="G871" s="536">
        <f t="shared" si="189"/>
        <v>-160</v>
      </c>
      <c r="H871" s="536">
        <v>123</v>
      </c>
      <c r="I871" s="536">
        <f t="shared" si="190"/>
        <v>-19.68</v>
      </c>
      <c r="J871" s="656">
        <f t="shared" si="191"/>
        <v>-179.68</v>
      </c>
    </row>
    <row r="872" spans="1:11" x14ac:dyDescent="0.2">
      <c r="A872" s="531"/>
      <c r="B872" s="535"/>
      <c r="C872" s="537"/>
      <c r="D872" s="540"/>
      <c r="E872" s="956"/>
      <c r="F872" s="536"/>
      <c r="G872" s="536"/>
      <c r="H872" s="536"/>
      <c r="I872" s="536"/>
      <c r="J872" s="656"/>
      <c r="K872" t="s">
        <v>649</v>
      </c>
    </row>
    <row r="873" spans="1:11" x14ac:dyDescent="0.2">
      <c r="A873" s="955"/>
      <c r="B873" s="535"/>
      <c r="C873" s="538"/>
      <c r="D873" s="533"/>
      <c r="E873" s="953"/>
      <c r="F873" s="536"/>
      <c r="G873" s="536"/>
      <c r="H873" s="536"/>
      <c r="I873" s="536"/>
      <c r="J873" s="656"/>
    </row>
    <row r="874" spans="1:11" x14ac:dyDescent="0.2">
      <c r="A874" s="955"/>
      <c r="B874" s="950" t="s">
        <v>646</v>
      </c>
      <c r="C874" s="538"/>
      <c r="D874" s="533"/>
      <c r="E874" s="953"/>
      <c r="F874" s="536"/>
      <c r="G874" s="536"/>
      <c r="H874" s="536"/>
      <c r="I874" s="536"/>
      <c r="J874" s="656"/>
    </row>
    <row r="875" spans="1:11" ht="13.5" x14ac:dyDescent="0.25">
      <c r="A875" s="955"/>
      <c r="B875" s="528" t="s">
        <v>1</v>
      </c>
      <c r="C875" s="538"/>
      <c r="D875" s="533"/>
      <c r="E875" s="953"/>
      <c r="F875" s="536"/>
      <c r="G875" s="536"/>
      <c r="H875" s="536"/>
      <c r="I875" s="536"/>
      <c r="J875" s="656"/>
    </row>
    <row r="876" spans="1:11" ht="13.5" x14ac:dyDescent="0.25">
      <c r="A876" s="955"/>
      <c r="B876" s="532" t="s">
        <v>2</v>
      </c>
      <c r="C876" s="538"/>
      <c r="D876" s="533"/>
      <c r="E876" s="953"/>
      <c r="F876" s="536"/>
      <c r="G876" s="536"/>
      <c r="H876" s="536"/>
      <c r="I876" s="536"/>
      <c r="J876" s="656"/>
    </row>
    <row r="877" spans="1:11" x14ac:dyDescent="0.2">
      <c r="A877" s="531">
        <v>6</v>
      </c>
      <c r="B877" s="957" t="s">
        <v>9</v>
      </c>
      <c r="C877" s="542"/>
      <c r="D877" s="542" t="s">
        <v>7</v>
      </c>
      <c r="E877" s="542">
        <v>-10</v>
      </c>
      <c r="F877" s="543">
        <v>3500</v>
      </c>
      <c r="G877" s="543">
        <f t="shared" ref="G877:G883" si="192">E877*F877</f>
        <v>-35000</v>
      </c>
      <c r="H877" s="543">
        <v>8953</v>
      </c>
      <c r="I877" s="543">
        <f t="shared" ref="I877:I883" si="193">E877*H877</f>
        <v>-89530</v>
      </c>
      <c r="J877" s="657">
        <f t="shared" ref="J877:J883" si="194">G877+I877</f>
        <v>-124530</v>
      </c>
    </row>
    <row r="878" spans="1:11" s="735" customFormat="1" ht="18.75" customHeight="1" x14ac:dyDescent="0.2">
      <c r="A878" s="948">
        <v>15</v>
      </c>
      <c r="B878" s="962" t="s">
        <v>16</v>
      </c>
      <c r="C878" s="963"/>
      <c r="D878" s="542" t="s">
        <v>7</v>
      </c>
      <c r="E878" s="963">
        <v>-2</v>
      </c>
      <c r="F878" s="964">
        <v>600</v>
      </c>
      <c r="G878" s="964">
        <f t="shared" si="192"/>
        <v>-1200</v>
      </c>
      <c r="H878" s="964">
        <v>534</v>
      </c>
      <c r="I878" s="964">
        <f t="shared" si="193"/>
        <v>-1068</v>
      </c>
      <c r="J878" s="965">
        <f t="shared" si="194"/>
        <v>-2268</v>
      </c>
    </row>
    <row r="879" spans="1:11" x14ac:dyDescent="0.2">
      <c r="A879" s="531">
        <v>23</v>
      </c>
      <c r="B879" s="541" t="s">
        <v>23</v>
      </c>
      <c r="C879" s="542"/>
      <c r="D879" s="542" t="s">
        <v>21</v>
      </c>
      <c r="E879" s="542">
        <v>-18</v>
      </c>
      <c r="F879" s="543">
        <v>700</v>
      </c>
      <c r="G879" s="543">
        <f t="shared" si="192"/>
        <v>-12600</v>
      </c>
      <c r="H879" s="543">
        <v>421</v>
      </c>
      <c r="I879" s="543">
        <f t="shared" si="193"/>
        <v>-7578</v>
      </c>
      <c r="J879" s="657">
        <f t="shared" si="194"/>
        <v>-20178</v>
      </c>
    </row>
    <row r="880" spans="1:11" x14ac:dyDescent="0.2">
      <c r="A880" s="531">
        <v>24</v>
      </c>
      <c r="B880" s="541" t="s">
        <v>24</v>
      </c>
      <c r="C880" s="542"/>
      <c r="D880" s="542" t="s">
        <v>21</v>
      </c>
      <c r="E880" s="542">
        <v>-27</v>
      </c>
      <c r="F880" s="543">
        <v>700</v>
      </c>
      <c r="G880" s="543">
        <f t="shared" si="192"/>
        <v>-18900</v>
      </c>
      <c r="H880" s="543">
        <v>332</v>
      </c>
      <c r="I880" s="543">
        <f t="shared" si="193"/>
        <v>-8964</v>
      </c>
      <c r="J880" s="657">
        <f t="shared" si="194"/>
        <v>-27864</v>
      </c>
    </row>
    <row r="881" spans="1:10" x14ac:dyDescent="0.2">
      <c r="A881" s="531">
        <v>26</v>
      </c>
      <c r="B881" s="535" t="s">
        <v>26</v>
      </c>
      <c r="C881" s="533"/>
      <c r="D881" s="533" t="s">
        <v>21</v>
      </c>
      <c r="E881" s="533">
        <v>-15</v>
      </c>
      <c r="F881" s="536">
        <v>650</v>
      </c>
      <c r="G881" s="536">
        <f t="shared" si="192"/>
        <v>-9750</v>
      </c>
      <c r="H881" s="536">
        <v>199</v>
      </c>
      <c r="I881" s="536">
        <f t="shared" si="193"/>
        <v>-2985</v>
      </c>
      <c r="J881" s="656">
        <f t="shared" si="194"/>
        <v>-12735</v>
      </c>
    </row>
    <row r="882" spans="1:10" x14ac:dyDescent="0.2">
      <c r="A882" s="531">
        <v>27</v>
      </c>
      <c r="B882" s="535" t="s">
        <v>27</v>
      </c>
      <c r="C882" s="533"/>
      <c r="D882" s="533" t="s">
        <v>21</v>
      </c>
      <c r="E882" s="533">
        <v>-25</v>
      </c>
      <c r="F882" s="536">
        <v>650</v>
      </c>
      <c r="G882" s="536">
        <f t="shared" si="192"/>
        <v>-16250</v>
      </c>
      <c r="H882" s="536">
        <v>153</v>
      </c>
      <c r="I882" s="536">
        <f t="shared" si="193"/>
        <v>-3825</v>
      </c>
      <c r="J882" s="656">
        <f t="shared" si="194"/>
        <v>-20075</v>
      </c>
    </row>
    <row r="883" spans="1:10" x14ac:dyDescent="0.2">
      <c r="A883" s="531">
        <v>29</v>
      </c>
      <c r="B883" s="535" t="s">
        <v>291</v>
      </c>
      <c r="C883" s="533" t="s">
        <v>29</v>
      </c>
      <c r="D883" s="533" t="s">
        <v>21</v>
      </c>
      <c r="E883" s="533">
        <v>-20</v>
      </c>
      <c r="F883" s="536">
        <v>500</v>
      </c>
      <c r="G883" s="536">
        <f t="shared" si="192"/>
        <v>-10000</v>
      </c>
      <c r="H883" s="536">
        <v>88</v>
      </c>
      <c r="I883" s="536">
        <f t="shared" si="193"/>
        <v>-1760</v>
      </c>
      <c r="J883" s="656">
        <f t="shared" si="194"/>
        <v>-11760</v>
      </c>
    </row>
    <row r="884" spans="1:10" ht="13.5" x14ac:dyDescent="0.25">
      <c r="A884" s="955"/>
      <c r="B884" s="528" t="s">
        <v>105</v>
      </c>
      <c r="C884" s="538"/>
      <c r="D884" s="533"/>
      <c r="E884" s="953"/>
      <c r="F884" s="536"/>
      <c r="G884" s="536"/>
      <c r="H884" s="536"/>
      <c r="I884" s="536"/>
      <c r="J884" s="656"/>
    </row>
    <row r="885" spans="1:10" x14ac:dyDescent="0.2">
      <c r="A885" s="955"/>
      <c r="B885" s="958" t="s">
        <v>186</v>
      </c>
      <c r="C885" s="538"/>
      <c r="D885" s="533"/>
      <c r="E885" s="953"/>
      <c r="F885" s="536"/>
      <c r="G885" s="536"/>
      <c r="H885" s="536"/>
      <c r="I885" s="536"/>
      <c r="J885" s="656"/>
    </row>
    <row r="886" spans="1:10" x14ac:dyDescent="0.2">
      <c r="A886" s="531">
        <v>489</v>
      </c>
      <c r="B886" s="535" t="s">
        <v>135</v>
      </c>
      <c r="C886" s="538"/>
      <c r="D886" s="533" t="s">
        <v>56</v>
      </c>
      <c r="E886" s="533">
        <v>-6.7729999999999997</v>
      </c>
      <c r="F886" s="536">
        <v>1875</v>
      </c>
      <c r="G886" s="536">
        <f t="shared" ref="G886" si="195">E886*F886</f>
        <v>-12699.375</v>
      </c>
      <c r="H886" s="536">
        <v>869</v>
      </c>
      <c r="I886" s="536">
        <f t="shared" ref="I886" si="196">E886*H886</f>
        <v>-5885.7370000000001</v>
      </c>
      <c r="J886" s="656">
        <f t="shared" ref="J886" si="197">G886+I886</f>
        <v>-18585.112000000001</v>
      </c>
    </row>
    <row r="887" spans="1:10" x14ac:dyDescent="0.2">
      <c r="A887" s="577"/>
      <c r="B887" s="676"/>
      <c r="C887" s="677"/>
      <c r="D887" s="678"/>
      <c r="E887" s="952"/>
      <c r="F887" s="536"/>
      <c r="G887" s="679"/>
      <c r="H887" s="536"/>
      <c r="I887" s="679"/>
      <c r="J887" s="679"/>
    </row>
    <row r="888" spans="1:10" x14ac:dyDescent="0.2">
      <c r="A888" s="577"/>
      <c r="B888" s="950" t="s">
        <v>647</v>
      </c>
      <c r="C888" s="677"/>
      <c r="D888" s="678"/>
      <c r="E888" s="952"/>
      <c r="F888" s="536"/>
      <c r="G888" s="679"/>
      <c r="H888" s="536"/>
      <c r="I888" s="679"/>
      <c r="J888" s="679"/>
    </row>
    <row r="889" spans="1:10" ht="13.5" x14ac:dyDescent="0.25">
      <c r="A889" s="577"/>
      <c r="B889" s="528" t="s">
        <v>1</v>
      </c>
      <c r="C889" s="677"/>
      <c r="D889" s="678"/>
      <c r="E889" s="952"/>
      <c r="F889" s="536"/>
      <c r="G889" s="679"/>
      <c r="H889" s="536"/>
      <c r="I889" s="679"/>
      <c r="J889" s="679"/>
    </row>
    <row r="890" spans="1:10" x14ac:dyDescent="0.2">
      <c r="A890" s="531">
        <v>28</v>
      </c>
      <c r="B890" s="535" t="s">
        <v>291</v>
      </c>
      <c r="C890" s="533" t="s">
        <v>28</v>
      </c>
      <c r="D890" s="533" t="s">
        <v>21</v>
      </c>
      <c r="E890" s="953">
        <v>-20</v>
      </c>
      <c r="F890" s="536">
        <v>500</v>
      </c>
      <c r="G890" s="536">
        <f t="shared" ref="G890" si="198">E890*F890</f>
        <v>-10000</v>
      </c>
      <c r="H890" s="536">
        <v>149</v>
      </c>
      <c r="I890" s="536">
        <f t="shared" ref="I890" si="199">E890*H890</f>
        <v>-2980</v>
      </c>
      <c r="J890" s="749">
        <f t="shared" ref="J890" si="200">G890+I890</f>
        <v>-12980</v>
      </c>
    </row>
    <row r="891" spans="1:10" x14ac:dyDescent="0.2">
      <c r="A891" s="577"/>
      <c r="B891" s="539" t="s">
        <v>45</v>
      </c>
      <c r="C891" s="677"/>
      <c r="D891" s="678"/>
      <c r="E891" s="952"/>
      <c r="F891" s="536"/>
      <c r="G891" s="679"/>
      <c r="H891" s="536"/>
      <c r="I891" s="679"/>
      <c r="J891" s="679"/>
    </row>
    <row r="892" spans="1:10" x14ac:dyDescent="0.2">
      <c r="A892" s="531">
        <v>79</v>
      </c>
      <c r="B892" s="535" t="s">
        <v>57</v>
      </c>
      <c r="C892" s="538"/>
      <c r="D892" s="533" t="s">
        <v>56</v>
      </c>
      <c r="E892" s="953">
        <v>-6.05</v>
      </c>
      <c r="F892" s="536">
        <v>1050</v>
      </c>
      <c r="G892" s="536">
        <f t="shared" ref="G892" si="201">E892*F892</f>
        <v>-6352.5</v>
      </c>
      <c r="H892" s="536">
        <v>1190</v>
      </c>
      <c r="I892" s="536">
        <f t="shared" ref="I892" si="202">E892*H892</f>
        <v>-7199.5</v>
      </c>
      <c r="J892" s="749">
        <f t="shared" ref="J892" si="203">G892+I892</f>
        <v>-13552</v>
      </c>
    </row>
    <row r="893" spans="1:10" ht="13.5" x14ac:dyDescent="0.25">
      <c r="A893" s="577"/>
      <c r="B893" s="528" t="s">
        <v>105</v>
      </c>
      <c r="C893" s="677"/>
      <c r="D893" s="678"/>
      <c r="E893" s="952"/>
      <c r="F893" s="536"/>
      <c r="G893" s="679"/>
      <c r="H893" s="536"/>
      <c r="I893" s="679"/>
      <c r="J893" s="679"/>
    </row>
    <row r="894" spans="1:10" x14ac:dyDescent="0.2">
      <c r="A894" s="577"/>
      <c r="B894" s="562" t="s">
        <v>108</v>
      </c>
      <c r="C894" s="677"/>
      <c r="D894" s="678"/>
      <c r="E894" s="952"/>
      <c r="F894" s="536"/>
      <c r="G894" s="679"/>
      <c r="H894" s="536"/>
      <c r="I894" s="679"/>
      <c r="J894" s="679"/>
    </row>
    <row r="895" spans="1:10" x14ac:dyDescent="0.2">
      <c r="A895" s="531">
        <v>280</v>
      </c>
      <c r="B895" s="535" t="s">
        <v>139</v>
      </c>
      <c r="C895" s="538"/>
      <c r="D895" s="533" t="s">
        <v>56</v>
      </c>
      <c r="E895" s="966">
        <v>-20.754999999999999</v>
      </c>
      <c r="F895" s="536">
        <v>1875</v>
      </c>
      <c r="G895" s="536">
        <f t="shared" ref="G895:G897" si="204">E895*F895</f>
        <v>-38915.625</v>
      </c>
      <c r="H895" s="536">
        <v>1617</v>
      </c>
      <c r="I895" s="536">
        <f t="shared" ref="I895:I897" si="205">E895*H895</f>
        <v>-33560.834999999999</v>
      </c>
      <c r="J895" s="749">
        <f t="shared" ref="J895:J897" si="206">G895+I895</f>
        <v>-72476.459999999992</v>
      </c>
    </row>
    <row r="896" spans="1:10" x14ac:dyDescent="0.2">
      <c r="A896" s="531">
        <v>286</v>
      </c>
      <c r="B896" s="535" t="s">
        <v>145</v>
      </c>
      <c r="C896" s="538"/>
      <c r="D896" s="533" t="s">
        <v>56</v>
      </c>
      <c r="E896" s="756">
        <v>-12.8</v>
      </c>
      <c r="F896" s="536">
        <v>1875</v>
      </c>
      <c r="G896" s="536">
        <f t="shared" si="204"/>
        <v>-24000</v>
      </c>
      <c r="H896" s="536">
        <v>1190</v>
      </c>
      <c r="I896" s="536">
        <f t="shared" si="205"/>
        <v>-15232</v>
      </c>
      <c r="J896" s="749">
        <f t="shared" si="206"/>
        <v>-39232</v>
      </c>
    </row>
    <row r="897" spans="1:39" ht="25.5" x14ac:dyDescent="0.2">
      <c r="A897" s="531">
        <v>288</v>
      </c>
      <c r="B897" s="535" t="s">
        <v>147</v>
      </c>
      <c r="C897" s="538"/>
      <c r="D897" s="533" t="s">
        <v>56</v>
      </c>
      <c r="E897" s="959">
        <v>-0.94</v>
      </c>
      <c r="F897" s="536">
        <v>1875</v>
      </c>
      <c r="G897" s="536">
        <f t="shared" si="204"/>
        <v>-1762.5</v>
      </c>
      <c r="H897" s="536">
        <v>1764</v>
      </c>
      <c r="I897" s="536">
        <f t="shared" si="205"/>
        <v>-1658.1599999999999</v>
      </c>
      <c r="J897" s="749">
        <f t="shared" si="206"/>
        <v>-3420.66</v>
      </c>
    </row>
    <row r="898" spans="1:39" x14ac:dyDescent="0.2">
      <c r="A898" s="955"/>
      <c r="B898" s="567" t="s">
        <v>122</v>
      </c>
      <c r="C898" s="538"/>
      <c r="D898" s="533"/>
      <c r="E898" s="959"/>
      <c r="F898" s="536"/>
      <c r="G898" s="536"/>
      <c r="H898" s="536"/>
      <c r="I898" s="536"/>
      <c r="J898" s="656"/>
    </row>
    <row r="899" spans="1:39" x14ac:dyDescent="0.2">
      <c r="A899" s="531">
        <v>476</v>
      </c>
      <c r="B899" s="535" t="s">
        <v>148</v>
      </c>
      <c r="C899" s="538"/>
      <c r="D899" s="533" t="s">
        <v>56</v>
      </c>
      <c r="E899" s="533">
        <v>-1.98</v>
      </c>
      <c r="F899" s="536">
        <v>1875</v>
      </c>
      <c r="G899" s="536">
        <f t="shared" ref="G899:G900" si="207">E899*F899</f>
        <v>-3712.5</v>
      </c>
      <c r="H899" s="536">
        <v>1428</v>
      </c>
      <c r="I899" s="536">
        <f t="shared" ref="I899:I900" si="208">E899*H899</f>
        <v>-2827.44</v>
      </c>
      <c r="J899" s="749">
        <f t="shared" ref="J899:J900" si="209">G899+I899</f>
        <v>-6539.9400000000005</v>
      </c>
    </row>
    <row r="900" spans="1:39" x14ac:dyDescent="0.2">
      <c r="A900" s="531">
        <v>478</v>
      </c>
      <c r="B900" s="535" t="s">
        <v>150</v>
      </c>
      <c r="C900" s="538"/>
      <c r="D900" s="533" t="s">
        <v>56</v>
      </c>
      <c r="E900" s="834">
        <v>-0.45</v>
      </c>
      <c r="F900" s="536">
        <v>1875</v>
      </c>
      <c r="G900" s="536">
        <f t="shared" si="207"/>
        <v>-843.75</v>
      </c>
      <c r="H900" s="536">
        <v>2646</v>
      </c>
      <c r="I900" s="536">
        <f t="shared" si="208"/>
        <v>-1190.7</v>
      </c>
      <c r="J900" s="749">
        <f t="shared" si="209"/>
        <v>-2034.45</v>
      </c>
    </row>
    <row r="901" spans="1:39" ht="13.5" thickBot="1" x14ac:dyDescent="0.25">
      <c r="A901" s="886"/>
      <c r="B901" s="887"/>
      <c r="C901" s="888"/>
      <c r="D901" s="889"/>
      <c r="E901" s="960"/>
      <c r="F901" s="889"/>
      <c r="G901" s="890"/>
      <c r="H901" s="890"/>
      <c r="I901" s="890"/>
      <c r="J901" s="890"/>
    </row>
    <row r="902" spans="1:39" ht="13.5" thickBot="1" x14ac:dyDescent="0.25">
      <c r="A902" s="581"/>
      <c r="B902" s="571" t="s">
        <v>382</v>
      </c>
      <c r="C902" s="572"/>
      <c r="D902" s="573"/>
      <c r="E902" s="574"/>
      <c r="F902" s="575"/>
      <c r="G902" s="576">
        <f>G846+G818+G752+G724+G564+G249+SUM(G851:G900)</f>
        <v>1588993.1099999999</v>
      </c>
      <c r="H902" s="575"/>
      <c r="I902" s="576">
        <f>I846+I818+I752+I724+I564+I249+SUM(I851:I900)</f>
        <v>1457747.8079999995</v>
      </c>
      <c r="J902" s="576">
        <f>J846+J818+J752+J724+J564+J249+SUM(J851:J900)</f>
        <v>3046740.9180000001</v>
      </c>
      <c r="K902" s="564">
        <f>J902-J903</f>
        <v>2538950.7650000001</v>
      </c>
    </row>
    <row r="903" spans="1:39" ht="13.5" thickBot="1" x14ac:dyDescent="0.25">
      <c r="A903" s="891"/>
      <c r="B903" s="892" t="s">
        <v>383</v>
      </c>
      <c r="C903" s="893"/>
      <c r="D903" s="894"/>
      <c r="E903" s="895"/>
      <c r="F903" s="896"/>
      <c r="G903" s="897">
        <f>G902/1.2*0.2</f>
        <v>264832.185</v>
      </c>
      <c r="H903" s="896"/>
      <c r="I903" s="897">
        <f>I902/1.2*0.2</f>
        <v>242957.96799999994</v>
      </c>
      <c r="J903" s="897">
        <f>J902/1.2*0.2</f>
        <v>507790.15300000005</v>
      </c>
    </row>
    <row r="904" spans="1:39" ht="44.25" customHeight="1" x14ac:dyDescent="0.25">
      <c r="A904" s="587"/>
      <c r="B904" s="588"/>
      <c r="C904" s="589"/>
      <c r="D904" s="587"/>
      <c r="E904" s="587"/>
      <c r="F904" s="587"/>
      <c r="G904" s="587"/>
      <c r="H904" s="587"/>
      <c r="I904" s="587"/>
      <c r="J904" s="590"/>
    </row>
    <row r="905" spans="1:39" s="631" customFormat="1" ht="20.25" customHeight="1" x14ac:dyDescent="0.2">
      <c r="A905" s="682" t="s">
        <v>548</v>
      </c>
      <c r="B905" s="683" t="s">
        <v>567</v>
      </c>
      <c r="C905" s="1839"/>
      <c r="D905" s="1839"/>
      <c r="E905" s="1839"/>
      <c r="F905" s="1839"/>
      <c r="G905" s="1839"/>
      <c r="H905" s="1839"/>
      <c r="J905" s="631" t="s">
        <v>565</v>
      </c>
      <c r="K905"/>
      <c r="L905" s="633"/>
      <c r="M905" s="633"/>
      <c r="N905" s="634"/>
      <c r="O905" s="635"/>
      <c r="P905" s="635"/>
      <c r="Q905" s="635"/>
      <c r="R905" s="635"/>
      <c r="S905" s="635"/>
      <c r="T905" s="635"/>
      <c r="U905" s="635"/>
      <c r="V905" s="635"/>
      <c r="W905" s="635"/>
      <c r="X905" s="635"/>
      <c r="Y905" s="635"/>
      <c r="Z905" s="635"/>
      <c r="AA905" s="635"/>
      <c r="AB905" s="635"/>
      <c r="AC905" s="635"/>
      <c r="AD905" s="635"/>
      <c r="AE905" s="635"/>
      <c r="AF905" s="635"/>
      <c r="AG905" s="635"/>
      <c r="AH905" s="635"/>
      <c r="AI905" s="635"/>
      <c r="AJ905" s="635" t="s">
        <v>562</v>
      </c>
      <c r="AK905" s="635" t="s">
        <v>563</v>
      </c>
      <c r="AL905" s="635"/>
      <c r="AM905" s="635"/>
    </row>
    <row r="906" spans="1:39" s="636" customFormat="1" ht="54" customHeight="1" x14ac:dyDescent="0.2">
      <c r="A906" s="681" t="s">
        <v>284</v>
      </c>
      <c r="B906" s="1838" t="s">
        <v>551</v>
      </c>
      <c r="C906" s="1838"/>
      <c r="D906" s="1838"/>
      <c r="E906" s="1838"/>
      <c r="F906" s="1838"/>
      <c r="G906" s="1838"/>
      <c r="H906" s="1838"/>
      <c r="I906" s="1838"/>
      <c r="J906" s="1838"/>
      <c r="K906"/>
      <c r="L906" s="637"/>
      <c r="M906" s="637"/>
      <c r="N906" s="638"/>
      <c r="O906" s="640"/>
      <c r="P906" s="640"/>
      <c r="Q906" s="640"/>
      <c r="R906" s="640"/>
      <c r="S906" s="640"/>
      <c r="T906" s="640"/>
      <c r="U906" s="640"/>
      <c r="V906" s="640"/>
      <c r="W906" s="640"/>
      <c r="X906" s="640"/>
      <c r="Y906" s="640"/>
      <c r="Z906" s="640"/>
      <c r="AA906" s="640"/>
      <c r="AB906" s="640"/>
      <c r="AC906" s="640"/>
      <c r="AD906" s="640"/>
      <c r="AE906" s="640"/>
      <c r="AF906" s="640"/>
      <c r="AG906" s="640"/>
      <c r="AH906" s="640"/>
      <c r="AI906" s="640"/>
      <c r="AJ906" s="640"/>
      <c r="AK906" s="640"/>
      <c r="AL906" s="640"/>
      <c r="AM906" s="640"/>
    </row>
    <row r="907" spans="1:39" s="631" customFormat="1" ht="18" customHeight="1" x14ac:dyDescent="0.2">
      <c r="A907" s="682" t="s">
        <v>553</v>
      </c>
      <c r="B907" s="683" t="s">
        <v>560</v>
      </c>
      <c r="C907" s="1839"/>
      <c r="D907" s="1839"/>
      <c r="E907" s="1839"/>
      <c r="F907" s="1839"/>
      <c r="G907" s="1839"/>
      <c r="H907" s="1839"/>
      <c r="J907" s="631" t="s">
        <v>566</v>
      </c>
      <c r="K907"/>
      <c r="L907" s="633"/>
      <c r="M907" s="633"/>
      <c r="N907" s="634"/>
      <c r="O907" s="635"/>
      <c r="P907" s="635"/>
      <c r="Q907" s="635"/>
      <c r="R907" s="635"/>
      <c r="S907" s="635"/>
      <c r="T907" s="635"/>
      <c r="U907" s="635"/>
      <c r="V907" s="635"/>
      <c r="W907" s="635"/>
      <c r="X907" s="635"/>
      <c r="Y907" s="635"/>
      <c r="Z907" s="635"/>
      <c r="AA907" s="635"/>
      <c r="AB907" s="635"/>
      <c r="AC907" s="635"/>
      <c r="AD907" s="635"/>
      <c r="AE907" s="635"/>
      <c r="AF907" s="635"/>
      <c r="AG907" s="635"/>
      <c r="AH907" s="635"/>
      <c r="AI907" s="635"/>
      <c r="AJ907" s="635"/>
      <c r="AK907" s="635"/>
      <c r="AL907" s="635" t="s">
        <v>562</v>
      </c>
      <c r="AM907" s="635" t="s">
        <v>563</v>
      </c>
    </row>
    <row r="908" spans="1:39" s="636" customFormat="1" ht="28.5" customHeight="1" x14ac:dyDescent="0.2">
      <c r="A908" s="681" t="s">
        <v>284</v>
      </c>
      <c r="B908" s="1838" t="s">
        <v>551</v>
      </c>
      <c r="C908" s="1838"/>
      <c r="D908" s="1838"/>
      <c r="E908" s="1838"/>
      <c r="F908" s="1838"/>
      <c r="G908" s="1838"/>
      <c r="H908" s="1838"/>
      <c r="I908" s="1838"/>
      <c r="J908" s="1838"/>
      <c r="K908"/>
      <c r="L908" s="637"/>
      <c r="M908" s="637"/>
      <c r="N908" s="638"/>
      <c r="O908" s="640"/>
      <c r="P908" s="640"/>
      <c r="Q908" s="640"/>
      <c r="R908" s="640"/>
      <c r="S908" s="640"/>
      <c r="T908" s="640"/>
      <c r="U908" s="640"/>
      <c r="V908" s="640"/>
      <c r="W908" s="640"/>
      <c r="X908" s="640"/>
      <c r="Y908" s="640"/>
      <c r="Z908" s="640"/>
      <c r="AA908" s="640"/>
      <c r="AB908" s="640"/>
      <c r="AC908" s="640"/>
      <c r="AD908" s="640"/>
      <c r="AE908" s="640"/>
      <c r="AF908" s="640"/>
      <c r="AG908" s="640"/>
      <c r="AH908" s="640"/>
      <c r="AI908" s="640"/>
      <c r="AJ908" s="640"/>
      <c r="AK908" s="640"/>
      <c r="AL908" s="640"/>
      <c r="AM908" s="640"/>
    </row>
    <row r="909" spans="1:39" ht="15" x14ac:dyDescent="0.2">
      <c r="B909" s="593"/>
      <c r="C909" s="593"/>
    </row>
    <row r="910" spans="1:39" ht="15" x14ac:dyDescent="0.2">
      <c r="B910" s="1836"/>
      <c r="C910" s="1836"/>
    </row>
    <row r="911" spans="1:39" ht="15" x14ac:dyDescent="0.2">
      <c r="B911" s="592"/>
      <c r="C911" s="592"/>
    </row>
    <row r="912" spans="1:39" ht="15" x14ac:dyDescent="0.2">
      <c r="C912" s="592"/>
    </row>
    <row r="913" spans="1:10" ht="13.5" x14ac:dyDescent="0.25">
      <c r="A913" s="587"/>
      <c r="B913" s="630"/>
      <c r="C913" s="589"/>
      <c r="D913" s="587"/>
      <c r="E913" s="587"/>
      <c r="J913" s="590"/>
    </row>
    <row r="914" spans="1:10" ht="15" x14ac:dyDescent="0.2">
      <c r="B914" s="1835"/>
      <c r="C914" s="1835"/>
    </row>
    <row r="915" spans="1:10" ht="15" x14ac:dyDescent="0.2">
      <c r="B915" s="593"/>
      <c r="C915" s="593"/>
    </row>
    <row r="916" spans="1:10" ht="15" x14ac:dyDescent="0.2">
      <c r="B916" s="593"/>
      <c r="C916" s="593"/>
    </row>
    <row r="917" spans="1:10" ht="15" x14ac:dyDescent="0.2">
      <c r="B917" s="593"/>
      <c r="C917" s="593"/>
    </row>
    <row r="918" spans="1:10" ht="15" x14ac:dyDescent="0.2">
      <c r="B918" s="1836"/>
      <c r="C918" s="1836"/>
    </row>
    <row r="919" spans="1:10" ht="15" x14ac:dyDescent="0.2">
      <c r="B919" s="592"/>
      <c r="C919" s="592"/>
    </row>
    <row r="920" spans="1:10" ht="15" x14ac:dyDescent="0.2">
      <c r="B920" s="592"/>
      <c r="C920" s="592"/>
      <c r="F920" s="592"/>
      <c r="G920" s="592"/>
    </row>
  </sheetData>
  <mergeCells count="26">
    <mergeCell ref="B918:C918"/>
    <mergeCell ref="B20:G20"/>
    <mergeCell ref="B21:G21"/>
    <mergeCell ref="H21:J21"/>
    <mergeCell ref="F22:G22"/>
    <mergeCell ref="H22:I22"/>
    <mergeCell ref="C905:H905"/>
    <mergeCell ref="B906:J906"/>
    <mergeCell ref="C907:H907"/>
    <mergeCell ref="B908:J908"/>
    <mergeCell ref="B910:C910"/>
    <mergeCell ref="B914:C914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905:M908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N905:N908">
    <cfRule type="cellIs" dxfId="35" priority="1" operator="greaterThan">
      <formula>0</formula>
    </cfRule>
    <cfRule type="cellIs" dxfId="3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>
    <tabColor rgb="FFFF0000"/>
    <pageSetUpPr fitToPage="1"/>
  </sheetPr>
  <dimension ref="A1:AV839"/>
  <sheetViews>
    <sheetView view="pageBreakPreview" zoomScaleNormal="80" zoomScaleSheetLayoutView="100" workbookViewId="0">
      <pane ySplit="3" topLeftCell="A432" activePane="bottomLeft" state="frozen"/>
      <selection pane="bottomLeft" activeCell="K478" sqref="K478"/>
    </sheetView>
  </sheetViews>
  <sheetFormatPr defaultColWidth="9.140625" defaultRowHeight="12.75" outlineLevelCol="2" x14ac:dyDescent="0.2"/>
  <cols>
    <col min="1" max="1" width="14.28515625" style="4" customWidth="1"/>
    <col min="2" max="2" width="52.7109375" style="3" customWidth="1"/>
    <col min="3" max="3" width="12.7109375" style="35" customWidth="1"/>
    <col min="4" max="4" width="7.7109375" style="3" customWidth="1"/>
    <col min="5" max="5" width="10.85546875" style="3" customWidth="1"/>
    <col min="6" max="6" width="12" style="3" hidden="1" customWidth="1" outlineLevel="2"/>
    <col min="7" max="7" width="13.5703125" style="3" hidden="1" customWidth="1" outlineLevel="2"/>
    <col min="8" max="8" width="12" style="3" hidden="1" customWidth="1" outlineLevel="2"/>
    <col min="9" max="9" width="14.42578125" style="3" hidden="1" customWidth="1" outlineLevel="2"/>
    <col min="10" max="10" width="15" style="3" customWidth="1" collapsed="1"/>
    <col min="11" max="11" width="10.85546875" style="1075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hidden="1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hidden="1" customWidth="1" collapsed="1"/>
    <col min="23" max="23" width="10.85546875" style="215" hidden="1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hidden="1" customWidth="1" collapsed="1"/>
    <col min="29" max="29" width="10.85546875" style="262" hidden="1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hidden="1" customWidth="1" collapsed="1"/>
    <col min="35" max="35" width="10.85546875" style="309" hidden="1" customWidth="1"/>
    <col min="36" max="36" width="12" style="309" hidden="1" customWidth="1" outlineLevel="1"/>
    <col min="37" max="37" width="13.5703125" style="309" hidden="1" customWidth="1" outlineLevel="1"/>
    <col min="38" max="38" width="12" style="309" hidden="1" customWidth="1" outlineLevel="1"/>
    <col min="39" max="39" width="14.42578125" style="309" hidden="1" customWidth="1" outlineLevel="1"/>
    <col min="40" max="40" width="15" style="309" hidden="1" customWidth="1" collapsed="1"/>
    <col min="41" max="41" width="16.42578125" style="356" customWidth="1"/>
    <col min="42" max="42" width="12" style="356" hidden="1" customWidth="1" outlineLevel="1"/>
    <col min="43" max="43" width="13.5703125" style="356" hidden="1" customWidth="1" outlineLevel="1"/>
    <col min="44" max="44" width="12" style="356" hidden="1" customWidth="1" outlineLevel="1"/>
    <col min="45" max="45" width="14.42578125" style="356" hidden="1" customWidth="1" outlineLevel="1"/>
    <col min="46" max="46" width="15" style="356" customWidth="1" collapsed="1"/>
    <col min="47" max="47" width="13.5703125" style="3" customWidth="1"/>
    <col min="48" max="48" width="21.7109375" style="3" customWidth="1"/>
    <col min="49" max="16384" width="9.140625" style="3"/>
  </cols>
  <sheetData>
    <row r="1" spans="1:48" customFormat="1" ht="28.15" customHeight="1" x14ac:dyDescent="0.25">
      <c r="A1" s="148" t="s">
        <v>443</v>
      </c>
      <c r="B1" s="149" t="s">
        <v>443</v>
      </c>
      <c r="C1" s="149"/>
      <c r="D1" s="150"/>
      <c r="E1" s="150"/>
      <c r="F1" s="1843" t="s">
        <v>444</v>
      </c>
      <c r="G1" s="1954"/>
      <c r="H1" s="1843" t="s">
        <v>445</v>
      </c>
      <c r="I1" s="1954"/>
      <c r="J1" s="151" t="s">
        <v>446</v>
      </c>
      <c r="K1" s="1049"/>
      <c r="L1" s="1843" t="s">
        <v>444</v>
      </c>
      <c r="M1" s="1954"/>
      <c r="N1" s="1843" t="s">
        <v>445</v>
      </c>
      <c r="O1" s="1954"/>
      <c r="P1" s="151" t="s">
        <v>446</v>
      </c>
      <c r="Q1" s="150"/>
      <c r="R1" s="1843" t="s">
        <v>444</v>
      </c>
      <c r="S1" s="1954"/>
      <c r="T1" s="1843" t="s">
        <v>445</v>
      </c>
      <c r="U1" s="1954"/>
      <c r="V1" s="151" t="s">
        <v>446</v>
      </c>
      <c r="W1" s="150"/>
      <c r="X1" s="1843" t="s">
        <v>444</v>
      </c>
      <c r="Y1" s="1954"/>
      <c r="Z1" s="1843" t="s">
        <v>445</v>
      </c>
      <c r="AA1" s="1954"/>
      <c r="AB1" s="151" t="s">
        <v>446</v>
      </c>
      <c r="AC1" s="150"/>
      <c r="AD1" s="1843" t="s">
        <v>444</v>
      </c>
      <c r="AE1" s="1954"/>
      <c r="AF1" s="1843" t="s">
        <v>445</v>
      </c>
      <c r="AG1" s="1954"/>
      <c r="AH1" s="151" t="s">
        <v>446</v>
      </c>
      <c r="AI1" s="150"/>
      <c r="AJ1" s="1843" t="s">
        <v>444</v>
      </c>
      <c r="AK1" s="1954"/>
      <c r="AL1" s="1843" t="s">
        <v>445</v>
      </c>
      <c r="AM1" s="1954"/>
      <c r="AN1" s="151" t="s">
        <v>446</v>
      </c>
      <c r="AO1" s="150"/>
      <c r="AP1" s="1843" t="s">
        <v>444</v>
      </c>
      <c r="AQ1" s="1954"/>
      <c r="AR1" s="1843" t="s">
        <v>445</v>
      </c>
      <c r="AS1" s="1954"/>
      <c r="AT1" s="151" t="s">
        <v>446</v>
      </c>
    </row>
    <row r="2" spans="1:48" customFormat="1" ht="13.5" x14ac:dyDescent="0.25">
      <c r="A2" s="152" t="s">
        <v>447</v>
      </c>
      <c r="B2" s="153" t="s">
        <v>443</v>
      </c>
      <c r="C2" s="154"/>
      <c r="D2" s="155" t="s">
        <v>448</v>
      </c>
      <c r="E2" s="155" t="s">
        <v>449</v>
      </c>
      <c r="F2" s="156" t="s">
        <v>450</v>
      </c>
      <c r="G2" s="156" t="s">
        <v>451</v>
      </c>
      <c r="H2" s="157" t="s">
        <v>452</v>
      </c>
      <c r="I2" s="156" t="s">
        <v>451</v>
      </c>
      <c r="J2" s="158"/>
      <c r="K2" s="1050" t="s">
        <v>449</v>
      </c>
      <c r="L2" s="156" t="s">
        <v>450</v>
      </c>
      <c r="M2" s="156" t="s">
        <v>451</v>
      </c>
      <c r="N2" s="157" t="s">
        <v>452</v>
      </c>
      <c r="O2" s="156" t="s">
        <v>451</v>
      </c>
      <c r="P2" s="158"/>
      <c r="Q2" s="155" t="s">
        <v>449</v>
      </c>
      <c r="R2" s="156" t="s">
        <v>450</v>
      </c>
      <c r="S2" s="156" t="s">
        <v>451</v>
      </c>
      <c r="T2" s="157" t="s">
        <v>452</v>
      </c>
      <c r="U2" s="156" t="s">
        <v>451</v>
      </c>
      <c r="V2" s="158"/>
      <c r="W2" s="155" t="s">
        <v>449</v>
      </c>
      <c r="X2" s="156" t="s">
        <v>450</v>
      </c>
      <c r="Y2" s="156" t="s">
        <v>451</v>
      </c>
      <c r="Z2" s="157" t="s">
        <v>452</v>
      </c>
      <c r="AA2" s="156" t="s">
        <v>451</v>
      </c>
      <c r="AB2" s="158"/>
      <c r="AC2" s="155" t="s">
        <v>449</v>
      </c>
      <c r="AD2" s="156" t="s">
        <v>450</v>
      </c>
      <c r="AE2" s="156" t="s">
        <v>451</v>
      </c>
      <c r="AF2" s="157" t="s">
        <v>452</v>
      </c>
      <c r="AG2" s="156" t="s">
        <v>451</v>
      </c>
      <c r="AH2" s="158"/>
      <c r="AI2" s="155" t="s">
        <v>449</v>
      </c>
      <c r="AJ2" s="156" t="s">
        <v>450</v>
      </c>
      <c r="AK2" s="156" t="s">
        <v>451</v>
      </c>
      <c r="AL2" s="157" t="s">
        <v>452</v>
      </c>
      <c r="AM2" s="156" t="s">
        <v>451</v>
      </c>
      <c r="AN2" s="158"/>
      <c r="AO2" s="155" t="s">
        <v>449</v>
      </c>
      <c r="AP2" s="156" t="s">
        <v>450</v>
      </c>
      <c r="AQ2" s="156" t="s">
        <v>451</v>
      </c>
      <c r="AR2" s="157" t="s">
        <v>452</v>
      </c>
      <c r="AS2" s="156" t="s">
        <v>451</v>
      </c>
      <c r="AT2" s="158"/>
    </row>
    <row r="3" spans="1:48" customFormat="1" ht="13.5" x14ac:dyDescent="0.25">
      <c r="A3" s="159" t="s">
        <v>0</v>
      </c>
      <c r="B3" s="160" t="s">
        <v>453</v>
      </c>
      <c r="C3" s="160"/>
      <c r="D3" s="155" t="s">
        <v>454</v>
      </c>
      <c r="E3" s="155" t="s">
        <v>455</v>
      </c>
      <c r="F3" s="161"/>
      <c r="G3" s="162" t="s">
        <v>456</v>
      </c>
      <c r="H3" s="161"/>
      <c r="I3" s="162" t="s">
        <v>456</v>
      </c>
      <c r="J3" s="163" t="s">
        <v>457</v>
      </c>
      <c r="K3" s="1050" t="s">
        <v>455</v>
      </c>
      <c r="L3" s="161"/>
      <c r="M3" s="162" t="s">
        <v>456</v>
      </c>
      <c r="N3" s="161"/>
      <c r="O3" s="162" t="s">
        <v>456</v>
      </c>
      <c r="P3" s="163" t="s">
        <v>457</v>
      </c>
      <c r="Q3" s="155" t="s">
        <v>455</v>
      </c>
      <c r="R3" s="161"/>
      <c r="S3" s="162" t="s">
        <v>456</v>
      </c>
      <c r="T3" s="161"/>
      <c r="U3" s="162" t="s">
        <v>456</v>
      </c>
      <c r="V3" s="163" t="s">
        <v>457</v>
      </c>
      <c r="W3" s="155" t="s">
        <v>455</v>
      </c>
      <c r="X3" s="161"/>
      <c r="Y3" s="162" t="s">
        <v>456</v>
      </c>
      <c r="Z3" s="161"/>
      <c r="AA3" s="162" t="s">
        <v>456</v>
      </c>
      <c r="AB3" s="163" t="s">
        <v>457</v>
      </c>
      <c r="AC3" s="155" t="s">
        <v>455</v>
      </c>
      <c r="AD3" s="161"/>
      <c r="AE3" s="162" t="s">
        <v>456</v>
      </c>
      <c r="AF3" s="161"/>
      <c r="AG3" s="162" t="s">
        <v>456</v>
      </c>
      <c r="AH3" s="163" t="s">
        <v>457</v>
      </c>
      <c r="AI3" s="155" t="s">
        <v>455</v>
      </c>
      <c r="AJ3" s="161"/>
      <c r="AK3" s="162" t="s">
        <v>456</v>
      </c>
      <c r="AL3" s="161"/>
      <c r="AM3" s="162" t="s">
        <v>456</v>
      </c>
      <c r="AN3" s="163" t="s">
        <v>457</v>
      </c>
      <c r="AO3" s="155" t="s">
        <v>455</v>
      </c>
      <c r="AP3" s="161"/>
      <c r="AQ3" s="162" t="s">
        <v>456</v>
      </c>
      <c r="AR3" s="161"/>
      <c r="AS3" s="162" t="s">
        <v>456</v>
      </c>
      <c r="AT3" s="163" t="s">
        <v>457</v>
      </c>
    </row>
    <row r="4" spans="1:48" customFormat="1" ht="13.5" thickBot="1" x14ac:dyDescent="0.25">
      <c r="A4" s="164">
        <v>1</v>
      </c>
      <c r="B4" s="165">
        <v>2</v>
      </c>
      <c r="C4" s="165"/>
      <c r="D4" s="166">
        <v>3</v>
      </c>
      <c r="E4" s="166">
        <v>4</v>
      </c>
      <c r="F4" s="166">
        <v>5</v>
      </c>
      <c r="G4" s="166">
        <v>6</v>
      </c>
      <c r="H4" s="166">
        <v>7</v>
      </c>
      <c r="I4" s="166">
        <v>8</v>
      </c>
      <c r="J4" s="167">
        <v>9</v>
      </c>
      <c r="K4" s="1051">
        <v>4</v>
      </c>
      <c r="L4" s="166">
        <v>5</v>
      </c>
      <c r="M4" s="166">
        <v>6</v>
      </c>
      <c r="N4" s="166">
        <v>7</v>
      </c>
      <c r="O4" s="166">
        <v>8</v>
      </c>
      <c r="P4" s="167">
        <v>9</v>
      </c>
      <c r="Q4" s="166">
        <v>4</v>
      </c>
      <c r="R4" s="166">
        <v>5</v>
      </c>
      <c r="S4" s="166">
        <v>6</v>
      </c>
      <c r="T4" s="166">
        <v>7</v>
      </c>
      <c r="U4" s="166">
        <v>8</v>
      </c>
      <c r="V4" s="167">
        <v>9</v>
      </c>
      <c r="W4" s="166">
        <v>4</v>
      </c>
      <c r="X4" s="166">
        <v>5</v>
      </c>
      <c r="Y4" s="166">
        <v>6</v>
      </c>
      <c r="Z4" s="166">
        <v>7</v>
      </c>
      <c r="AA4" s="166">
        <v>8</v>
      </c>
      <c r="AB4" s="167">
        <v>9</v>
      </c>
      <c r="AC4" s="166">
        <v>4</v>
      </c>
      <c r="AD4" s="166">
        <v>5</v>
      </c>
      <c r="AE4" s="166">
        <v>6</v>
      </c>
      <c r="AF4" s="166">
        <v>7</v>
      </c>
      <c r="AG4" s="166">
        <v>8</v>
      </c>
      <c r="AH4" s="167">
        <v>9</v>
      </c>
      <c r="AI4" s="166">
        <v>4</v>
      </c>
      <c r="AJ4" s="166">
        <v>5</v>
      </c>
      <c r="AK4" s="166">
        <v>6</v>
      </c>
      <c r="AL4" s="166">
        <v>7</v>
      </c>
      <c r="AM4" s="166">
        <v>8</v>
      </c>
      <c r="AN4" s="167">
        <v>9</v>
      </c>
      <c r="AO4" s="166">
        <v>4</v>
      </c>
      <c r="AP4" s="166">
        <v>5</v>
      </c>
      <c r="AQ4" s="166">
        <v>6</v>
      </c>
      <c r="AR4" s="166">
        <v>7</v>
      </c>
      <c r="AS4" s="166">
        <v>8</v>
      </c>
      <c r="AT4" s="167">
        <v>9</v>
      </c>
    </row>
    <row r="5" spans="1:48" customFormat="1" x14ac:dyDescent="0.2">
      <c r="A5" s="1076"/>
      <c r="B5" s="1077"/>
      <c r="C5" s="1078"/>
      <c r="D5" s="1079"/>
      <c r="E5" s="1079"/>
      <c r="F5" s="1079"/>
      <c r="G5" s="1079"/>
      <c r="H5" s="1079"/>
      <c r="I5" s="1079"/>
      <c r="J5" s="1080"/>
      <c r="K5" s="1081"/>
      <c r="L5" s="1079"/>
      <c r="M5" s="1079"/>
      <c r="N5" s="1079"/>
      <c r="O5" s="1079"/>
      <c r="P5" s="1082"/>
      <c r="Q5" s="1081"/>
      <c r="R5" s="1079"/>
      <c r="S5" s="1079"/>
      <c r="T5" s="1079"/>
      <c r="U5" s="1079"/>
      <c r="V5" s="1082"/>
      <c r="W5" s="1081"/>
      <c r="X5" s="1079"/>
      <c r="Y5" s="1079"/>
      <c r="Z5" s="1079"/>
      <c r="AA5" s="1079"/>
      <c r="AB5" s="1082"/>
      <c r="AC5" s="1081"/>
      <c r="AD5" s="1079"/>
      <c r="AE5" s="1079"/>
      <c r="AF5" s="1079"/>
      <c r="AG5" s="1079"/>
      <c r="AH5" s="1082"/>
      <c r="AI5" s="1081"/>
      <c r="AJ5" s="1079"/>
      <c r="AK5" s="1079"/>
      <c r="AL5" s="1079"/>
      <c r="AM5" s="1079"/>
      <c r="AN5" s="1082"/>
      <c r="AO5" s="1081"/>
      <c r="AP5" s="1079"/>
      <c r="AQ5" s="1079"/>
      <c r="AR5" s="1079"/>
      <c r="AS5" s="1079"/>
      <c r="AT5" s="1082"/>
    </row>
    <row r="6" spans="1:48" ht="14.25" customHeight="1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052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90"/>
      <c r="AP6" s="357"/>
      <c r="AQ6" s="358"/>
      <c r="AR6" s="358"/>
      <c r="AS6" s="358"/>
      <c r="AT6" s="359"/>
    </row>
    <row r="7" spans="1:48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053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053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053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5.5" hidden="1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053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hidden="1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053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5.5" hidden="1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053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hidden="1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053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hidden="1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053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hidden="1" x14ac:dyDescent="0.2">
      <c r="A15" s="772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053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01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hidden="1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053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hidden="1" x14ac:dyDescent="0.2">
      <c r="A17" s="762">
        <v>6</v>
      </c>
      <c r="B17" s="763" t="s">
        <v>586</v>
      </c>
      <c r="C17" s="764"/>
      <c r="D17" s="764" t="s">
        <v>7</v>
      </c>
      <c r="E17" s="764">
        <v>7</v>
      </c>
      <c r="F17" s="765">
        <v>3500</v>
      </c>
      <c r="G17" s="765">
        <f t="shared" si="0"/>
        <v>24500</v>
      </c>
      <c r="H17" s="765">
        <v>10080</v>
      </c>
      <c r="I17" s="765">
        <f>E17*H17</f>
        <v>70560</v>
      </c>
      <c r="J17" s="765">
        <f t="shared" si="18"/>
        <v>95060</v>
      </c>
      <c r="K17" s="1053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65">
        <v>3500</v>
      </c>
      <c r="AQ17" s="765">
        <f>AO17*AP17</f>
        <v>0</v>
      </c>
      <c r="AR17" s="765">
        <v>10080</v>
      </c>
      <c r="AS17" s="765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hidden="1" x14ac:dyDescent="0.2">
      <c r="A18" s="762">
        <v>7</v>
      </c>
      <c r="B18" s="763" t="s">
        <v>587</v>
      </c>
      <c r="C18" s="764"/>
      <c r="D18" s="764" t="s">
        <v>7</v>
      </c>
      <c r="E18" s="764">
        <v>1</v>
      </c>
      <c r="F18" s="765">
        <v>3500</v>
      </c>
      <c r="G18" s="36">
        <f t="shared" si="0"/>
        <v>3500</v>
      </c>
      <c r="H18" s="765">
        <v>19404</v>
      </c>
      <c r="I18" s="765">
        <f>E18*H18</f>
        <v>19404</v>
      </c>
      <c r="J18" s="765">
        <f t="shared" si="18"/>
        <v>22904</v>
      </c>
      <c r="K18" s="1053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65">
        <v>3500</v>
      </c>
      <c r="AQ18" s="765">
        <f>AO18*AP18</f>
        <v>0</v>
      </c>
      <c r="AR18" s="765">
        <v>19404</v>
      </c>
      <c r="AS18" s="765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5.5" hidden="1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053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1" hidden="1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053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hidden="1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053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5.5" hidden="1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053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hidden="1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053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5.5" hidden="1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053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5.5" hidden="1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053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5.5" hidden="1" x14ac:dyDescent="0.2">
      <c r="A26" s="772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053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01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5.5" hidden="1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053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5.5" hidden="1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053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5.5" hidden="1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053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5.5" hidden="1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053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hidden="1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053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hidden="1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053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hidden="1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053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hidden="1" x14ac:dyDescent="0.2">
      <c r="A34" s="772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053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01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hidden="1" x14ac:dyDescent="0.2">
      <c r="A35" s="772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053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01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hidden="1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053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01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hidden="1" x14ac:dyDescent="0.2">
      <c r="A37" s="772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053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01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hidden="1" x14ac:dyDescent="0.2">
      <c r="A38" s="772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053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01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hidden="1" x14ac:dyDescent="0.2">
      <c r="A39" s="772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053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01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hidden="1" x14ac:dyDescent="0.2">
      <c r="A40" s="772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053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01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hidden="1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053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01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hidden="1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053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01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hidden="1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053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hidden="1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053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hidden="1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053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hidden="1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053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hidden="1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053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hidden="1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053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hidden="1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053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hidden="1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053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hidden="1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053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hidden="1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053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hidden="1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053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hidden="1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053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hidden="1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053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hidden="1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053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hidden="1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053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hidden="1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053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5.5" hidden="1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053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hidden="1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053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hidden="1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053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hidden="1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053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hidden="1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053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5.5" hidden="1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053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hidden="1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053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hidden="1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053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hidden="1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053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hidden="1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053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hidden="1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053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8.25" hidden="1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053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1" hidden="1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053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5.5" hidden="1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053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5.5" hidden="1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053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hidden="1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053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5.5" hidden="1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053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8.25" hidden="1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054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8.25" hidden="1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054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5.5" hidden="1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054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5.5" hidden="1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054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hidden="1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054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5.5" hidden="1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054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hidden="1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055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hidden="1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055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hidden="1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055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hidden="1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053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hidden="1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053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hidden="1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053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hidden="1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053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hidden="1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053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hidden="1" x14ac:dyDescent="0.2">
      <c r="A90" s="772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053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5.5" hidden="1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053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hidden="1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053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hidden="1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053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hidden="1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053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5.5" hidden="1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053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5.5" hidden="1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053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hidden="1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054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8.25" hidden="1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054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hidden="1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054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5.5" hidden="1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054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hidden="1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055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hidden="1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055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hidden="1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053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hidden="1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053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hidden="1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053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hidden="1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053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hidden="1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053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hidden="1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053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5.5" hidden="1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053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hidden="1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053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5.5" hidden="1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053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5.5" hidden="1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053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hidden="1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054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8.25" hidden="1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054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hidden="1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054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5.5" hidden="1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054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hidden="1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055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hidden="1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053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hidden="1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053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hidden="1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053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hidden="1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053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hidden="1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053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5.5" hidden="1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053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hidden="1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053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5.5" hidden="1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053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5.5" hidden="1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053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hidden="1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054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8.25" hidden="1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054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hidden="1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054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5.5" hidden="1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054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hidden="1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055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hidden="1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055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hidden="1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66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055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hidden="1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053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hidden="1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053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hidden="1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053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hidden="1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053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hidden="1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053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hidden="1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053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hidden="1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053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5.5" hidden="1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053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hidden="1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053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5.5" hidden="1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053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5.5" hidden="1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053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hidden="1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054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8.25" hidden="1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054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hidden="1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054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5.5" hidden="1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054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hidden="1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055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hidden="1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055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hidden="1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053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hidden="1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053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hidden="1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053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hidden="1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053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hidden="1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053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hidden="1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053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5.5" hidden="1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053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hidden="1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053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5.5" hidden="1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053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5.5" hidden="1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053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hidden="1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054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8.25" hidden="1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054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hidden="1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054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5.5" hidden="1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054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hidden="1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055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hidden="1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055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hidden="1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055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hidden="1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053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hidden="1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053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hidden="1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053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hidden="1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053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hidden="1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053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hidden="1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053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5.5" hidden="1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053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5" hidden="1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053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5.5" hidden="1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053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5.5" hidden="1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053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hidden="1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054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8.25" hidden="1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054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5.5" hidden="1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054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hidden="1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055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hidden="1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053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hidden="1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053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hidden="1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053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hidden="1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053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5.5" hidden="1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054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hidden="1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053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hidden="1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053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8.25" hidden="1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053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8.25" hidden="1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053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8.25" hidden="1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053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hidden="1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053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hidden="1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053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hidden="1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053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hidden="1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053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5.5" hidden="1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053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5.5" hidden="1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053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5.5" hidden="1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053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02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hidden="1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053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hidden="1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053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38.25" hidden="1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053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8.25" hidden="1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053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8.25" hidden="1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053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hidden="1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053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hidden="1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053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hidden="1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053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5.5" hidden="1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053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hidden="1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053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5.5" hidden="1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053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hidden="1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053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hidden="1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053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hidden="1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053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5.5" hidden="1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053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8.25" hidden="1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053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8.25" hidden="1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053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8.25" hidden="1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053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hidden="1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053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hidden="1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053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hidden="1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053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hidden="1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053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hidden="1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053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hidden="1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053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5.5" hidden="1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053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hidden="1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053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hidden="1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053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hidden="1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053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hidden="1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053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5" hidden="1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056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3.5" hidden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057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idden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058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5" hidden="1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052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hidden="1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053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hidden="1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053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hidden="1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053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hidden="1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053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053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1" hidden="1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053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5.5" hidden="1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053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hidden="1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053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053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1" hidden="1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053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5.5" hidden="1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053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hidden="1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053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053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1" hidden="1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053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hidden="1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053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hidden="1" x14ac:dyDescent="0.2">
      <c r="A247" s="1">
        <v>236</v>
      </c>
      <c r="F247" s="44"/>
      <c r="G247" s="36"/>
      <c r="H247" s="44"/>
      <c r="I247" s="36"/>
      <c r="J247" s="44"/>
      <c r="K247" s="1059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hidden="1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053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053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1" hidden="1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053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hidden="1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053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hidden="1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053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053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1" hidden="1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053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hidden="1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053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hidden="1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053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053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1" hidden="1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053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hidden="1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053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hidden="1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053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38.25" hidden="1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053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hidden="1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053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hidden="1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053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hidden="1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053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hidden="1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053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8.25" hidden="1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053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8.25" hidden="1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053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5.5" hidden="1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053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5.5" hidden="1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053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hidden="1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053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8.25" hidden="1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053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8.25" hidden="1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053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5.5" hidden="1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053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hidden="1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053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hidden="1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053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8.25" hidden="1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053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8.25" hidden="1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053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5.5" hidden="1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053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hidden="1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053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hidden="1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053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hidden="1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053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hidden="1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053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8.25" hidden="1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053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8.25" hidden="1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053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hidden="1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053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053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053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053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899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hidden="1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053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hidden="1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053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5.5" x14ac:dyDescent="0.2">
      <c r="A291" s="772">
        <v>280</v>
      </c>
      <c r="B291" s="486" t="s">
        <v>139</v>
      </c>
      <c r="C291" s="490"/>
      <c r="D291" s="487" t="s">
        <v>56</v>
      </c>
      <c r="E291" s="767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1060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f t="shared" si="380"/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053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hidden="1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053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hidden="1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053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hidden="1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053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5.5" x14ac:dyDescent="0.2">
      <c r="A296" s="772">
        <v>285</v>
      </c>
      <c r="B296" s="486" t="s">
        <v>144</v>
      </c>
      <c r="C296" s="490"/>
      <c r="D296" s="487" t="s">
        <v>56</v>
      </c>
      <c r="E296" s="767">
        <v>19.995999999999999</v>
      </c>
      <c r="F296" s="488">
        <v>1875</v>
      </c>
      <c r="G296" s="488">
        <f t="shared" si="417"/>
        <v>37492.5</v>
      </c>
      <c r="H296" s="488">
        <v>2132</v>
      </c>
      <c r="I296" s="488">
        <f t="shared" si="418"/>
        <v>42631.471999999994</v>
      </c>
      <c r="J296" s="489">
        <f t="shared" ref="J296:J300" si="445">G296+I296</f>
        <v>80123.971999999994</v>
      </c>
      <c r="K296" s="1060">
        <f>46.7-26.704</f>
        <v>19.996000000000002</v>
      </c>
      <c r="L296" s="93">
        <v>1875</v>
      </c>
      <c r="M296" s="93">
        <f t="shared" si="420"/>
        <v>37492.500000000007</v>
      </c>
      <c r="N296" s="93">
        <v>2132</v>
      </c>
      <c r="O296" s="93">
        <f t="shared" si="421"/>
        <v>42631.472000000002</v>
      </c>
      <c r="P296" s="94">
        <f t="shared" ref="P296:P300" si="446">M296+O296</f>
        <v>80123.972000000009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5.5" hidden="1" x14ac:dyDescent="0.2">
      <c r="A297" s="762"/>
      <c r="B297" s="768" t="s">
        <v>588</v>
      </c>
      <c r="C297" s="769"/>
      <c r="D297" s="764" t="s">
        <v>56</v>
      </c>
      <c r="E297" s="764">
        <v>98.76400000000001</v>
      </c>
      <c r="F297" s="765">
        <v>2075</v>
      </c>
      <c r="G297" s="765">
        <f>E297*F297</f>
        <v>204935.30000000002</v>
      </c>
      <c r="H297" s="765">
        <v>1226</v>
      </c>
      <c r="I297" s="765">
        <f>E297*H297</f>
        <v>121084.66400000002</v>
      </c>
      <c r="J297" s="771">
        <f t="shared" si="445"/>
        <v>326019.96400000004</v>
      </c>
      <c r="K297" s="1061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899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65">
        <v>2075</v>
      </c>
      <c r="AQ297" s="765">
        <f>AO297*AP297</f>
        <v>0</v>
      </c>
      <c r="AR297" s="765">
        <v>1226</v>
      </c>
      <c r="AS297" s="765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hidden="1" x14ac:dyDescent="0.2">
      <c r="A298" s="762"/>
      <c r="B298" s="768" t="s">
        <v>589</v>
      </c>
      <c r="C298" s="769"/>
      <c r="D298" s="764" t="s">
        <v>137</v>
      </c>
      <c r="E298" s="764">
        <v>22.466999999999999</v>
      </c>
      <c r="F298" s="765"/>
      <c r="G298" s="765"/>
      <c r="H298" s="765"/>
      <c r="I298" s="765"/>
      <c r="J298" s="771"/>
      <c r="K298" s="1061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899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65"/>
      <c r="AQ298" s="765"/>
      <c r="AR298" s="765"/>
      <c r="AS298" s="765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5.5" hidden="1" x14ac:dyDescent="0.2">
      <c r="A299" s="762"/>
      <c r="B299" s="768" t="s">
        <v>590</v>
      </c>
      <c r="C299" s="769"/>
      <c r="D299" s="764" t="s">
        <v>56</v>
      </c>
      <c r="E299" s="770">
        <v>60.78</v>
      </c>
      <c r="F299" s="765">
        <v>2075</v>
      </c>
      <c r="G299" s="765">
        <f t="shared" ref="G299" si="451">E299*F299</f>
        <v>126118.5</v>
      </c>
      <c r="H299" s="765">
        <v>2132</v>
      </c>
      <c r="I299" s="765">
        <f t="shared" ref="I299" si="452">E299*H299</f>
        <v>129582.96</v>
      </c>
      <c r="J299" s="771">
        <f t="shared" ref="J299" si="453">G299+I299</f>
        <v>255701.46000000002</v>
      </c>
      <c r="K299" s="1061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899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65">
        <v>2075</v>
      </c>
      <c r="AQ299" s="765">
        <f t="shared" ref="AQ299:AQ308" si="457">AO299*AP299</f>
        <v>0</v>
      </c>
      <c r="AR299" s="765">
        <v>2132</v>
      </c>
      <c r="AS299" s="765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5.5" hidden="1" x14ac:dyDescent="0.2">
      <c r="A300" s="772">
        <v>286</v>
      </c>
      <c r="B300" s="9" t="s">
        <v>145</v>
      </c>
      <c r="C300" s="10"/>
      <c r="D300" s="2" t="s">
        <v>56</v>
      </c>
      <c r="E300" s="82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053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hidden="1" x14ac:dyDescent="0.2">
      <c r="A301" s="1">
        <v>287</v>
      </c>
      <c r="B301" s="9" t="s">
        <v>146</v>
      </c>
      <c r="C301" s="10"/>
      <c r="D301" s="2" t="s">
        <v>137</v>
      </c>
      <c r="E301" s="82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053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5.5" hidden="1" x14ac:dyDescent="0.2">
      <c r="A302" s="772">
        <v>288</v>
      </c>
      <c r="B302" s="9" t="s">
        <v>147</v>
      </c>
      <c r="C302" s="10"/>
      <c r="D302" s="2" t="s">
        <v>56</v>
      </c>
      <c r="E302" s="767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061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5.5" hidden="1" x14ac:dyDescent="0.2">
      <c r="A303" s="1">
        <v>289</v>
      </c>
      <c r="B303" s="9" t="s">
        <v>148</v>
      </c>
      <c r="C303" s="10"/>
      <c r="D303" s="2" t="s">
        <v>56</v>
      </c>
      <c r="E303" s="82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053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hidden="1" x14ac:dyDescent="0.2">
      <c r="A304" s="1">
        <v>290</v>
      </c>
      <c r="B304" s="9" t="s">
        <v>149</v>
      </c>
      <c r="C304" s="10"/>
      <c r="D304" s="2" t="s">
        <v>137</v>
      </c>
      <c r="E304" s="82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053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5.5" hidden="1" x14ac:dyDescent="0.2">
      <c r="A305" s="772">
        <v>291</v>
      </c>
      <c r="B305" s="9" t="s">
        <v>150</v>
      </c>
      <c r="C305" s="10"/>
      <c r="D305" s="2" t="s">
        <v>56</v>
      </c>
      <c r="E305" s="767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061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789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5.5" hidden="1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053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hidden="1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053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062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hidden="1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053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8.25" hidden="1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053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8.25" hidden="1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053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hidden="1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053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hidden="1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053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hidden="1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053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hidden="1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053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hidden="1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053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hidden="1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053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5.5" hidden="1" x14ac:dyDescent="0.2">
      <c r="A318" s="1">
        <v>304</v>
      </c>
      <c r="B318" s="9" t="s">
        <v>139</v>
      </c>
      <c r="C318" s="10"/>
      <c r="D318" s="2" t="s">
        <v>56</v>
      </c>
      <c r="E318" s="767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061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hidden="1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053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hidden="1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053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hidden="1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053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hidden="1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053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5.5" hidden="1" x14ac:dyDescent="0.2">
      <c r="A323" s="772">
        <v>309</v>
      </c>
      <c r="B323" s="9" t="s">
        <v>144</v>
      </c>
      <c r="C323" s="10"/>
      <c r="D323" s="2" t="s">
        <v>56</v>
      </c>
      <c r="E323" s="767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061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53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5.5" hidden="1" x14ac:dyDescent="0.2">
      <c r="A324" s="762"/>
      <c r="B324" s="768" t="s">
        <v>588</v>
      </c>
      <c r="C324" s="769"/>
      <c r="D324" s="764" t="s">
        <v>56</v>
      </c>
      <c r="E324" s="764">
        <v>86.6</v>
      </c>
      <c r="F324" s="765">
        <v>2075</v>
      </c>
      <c r="G324" s="765">
        <f>E324*F324</f>
        <v>179695</v>
      </c>
      <c r="H324" s="765">
        <v>1226</v>
      </c>
      <c r="I324" s="765">
        <f>E324*H324</f>
        <v>106171.59999999999</v>
      </c>
      <c r="J324" s="771">
        <f t="shared" si="496"/>
        <v>285866.59999999998</v>
      </c>
      <c r="K324" s="1061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65">
        <v>2075</v>
      </c>
      <c r="AQ324" s="765">
        <f>AO324*AP324</f>
        <v>0</v>
      </c>
      <c r="AR324" s="765">
        <v>1226</v>
      </c>
      <c r="AS324" s="765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hidden="1" x14ac:dyDescent="0.2">
      <c r="A325" s="762"/>
      <c r="B325" s="768" t="s">
        <v>589</v>
      </c>
      <c r="C325" s="769"/>
      <c r="D325" s="764" t="s">
        <v>137</v>
      </c>
      <c r="E325" s="764">
        <v>19.700000000000003</v>
      </c>
      <c r="F325" s="765"/>
      <c r="G325" s="765"/>
      <c r="H325" s="765"/>
      <c r="I325" s="765"/>
      <c r="J325" s="771"/>
      <c r="K325" s="1061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65"/>
      <c r="AQ325" s="765"/>
      <c r="AR325" s="765"/>
      <c r="AS325" s="765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5.5" hidden="1" x14ac:dyDescent="0.2">
      <c r="A326" s="762"/>
      <c r="B326" s="768" t="s">
        <v>590</v>
      </c>
      <c r="C326" s="769"/>
      <c r="D326" s="764" t="s">
        <v>56</v>
      </c>
      <c r="E326" s="770">
        <v>50.860000000000007</v>
      </c>
      <c r="F326" s="765">
        <v>2075</v>
      </c>
      <c r="G326" s="765">
        <f>E326*F326</f>
        <v>105534.50000000001</v>
      </c>
      <c r="H326" s="765">
        <v>2132</v>
      </c>
      <c r="I326" s="765">
        <f>E326*H326</f>
        <v>108433.52000000002</v>
      </c>
      <c r="J326" s="771">
        <f t="shared" ref="J326" si="502">G326+I326</f>
        <v>213968.02000000002</v>
      </c>
      <c r="K326" s="1061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65">
        <v>2075</v>
      </c>
      <c r="AQ326" s="765">
        <f>AO326*AP326</f>
        <v>0</v>
      </c>
      <c r="AR326" s="765">
        <v>2132</v>
      </c>
      <c r="AS326" s="765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5.5" hidden="1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053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hidden="1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053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5.5" hidden="1" x14ac:dyDescent="0.2">
      <c r="A329" s="1">
        <v>312</v>
      </c>
      <c r="B329" s="9" t="s">
        <v>147</v>
      </c>
      <c r="C329" s="10"/>
      <c r="D329" s="2" t="s">
        <v>56</v>
      </c>
      <c r="E329" s="767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061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5.5" hidden="1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053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hidden="1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053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5.5" hidden="1" x14ac:dyDescent="0.2">
      <c r="A332" s="772">
        <v>315</v>
      </c>
      <c r="B332" s="9" t="s">
        <v>150</v>
      </c>
      <c r="C332" s="10"/>
      <c r="D332" s="2" t="s">
        <v>56</v>
      </c>
      <c r="E332" s="767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061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53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5.5" hidden="1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053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hidden="1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053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hidden="1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053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hidden="1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053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8.25" hidden="1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053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hidden="1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053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053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hidden="1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053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053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053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hidden="1" x14ac:dyDescent="0.2">
      <c r="A343" s="1">
        <v>326</v>
      </c>
      <c r="B343" s="9" t="s">
        <v>158</v>
      </c>
      <c r="C343" s="10"/>
      <c r="D343" s="2" t="s">
        <v>137</v>
      </c>
      <c r="E343" s="900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053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">
      <c r="A344" s="485">
        <v>327</v>
      </c>
      <c r="B344" s="486" t="s">
        <v>159</v>
      </c>
      <c r="C344" s="487"/>
      <c r="D344" s="487" t="s">
        <v>56</v>
      </c>
      <c r="E344" s="767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061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">
      <c r="A345" s="787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053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hidden="1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053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hidden="1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053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hidden="1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053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hidden="1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053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hidden="1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053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5.5" x14ac:dyDescent="0.2">
      <c r="A351" s="485">
        <v>334</v>
      </c>
      <c r="B351" s="486" t="s">
        <v>139</v>
      </c>
      <c r="C351" s="490"/>
      <c r="D351" s="487" t="s">
        <v>56</v>
      </c>
      <c r="E351" s="767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061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053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898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hidden="1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053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5.5" x14ac:dyDescent="0.2">
      <c r="A354" s="485">
        <v>337</v>
      </c>
      <c r="B354" s="486" t="s">
        <v>144</v>
      </c>
      <c r="C354" s="490"/>
      <c r="D354" s="487" t="s">
        <v>56</v>
      </c>
      <c r="E354" s="767">
        <v>52.985999999999997</v>
      </c>
      <c r="F354" s="488">
        <v>1875</v>
      </c>
      <c r="G354" s="488">
        <f t="shared" si="549"/>
        <v>99348.75</v>
      </c>
      <c r="H354" s="488">
        <v>2132</v>
      </c>
      <c r="I354" s="488">
        <f t="shared" si="550"/>
        <v>112966.15199999999</v>
      </c>
      <c r="J354" s="489">
        <f t="shared" ref="J354:J355" si="551">G354+I354</f>
        <v>212314.902</v>
      </c>
      <c r="K354" s="1061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60" si="556">AK354+AM354</f>
        <v>134194.43000000002</v>
      </c>
      <c r="AO354" s="719">
        <f t="shared" si="536"/>
        <v>-4.0000000000048885E-3</v>
      </c>
      <c r="AP354" s="361">
        <v>1875</v>
      </c>
      <c r="AQ354" s="361">
        <f t="shared" si="534"/>
        <v>-7.500000000009166</v>
      </c>
      <c r="AR354" s="361">
        <v>2132</v>
      </c>
      <c r="AS354" s="361">
        <f t="shared" si="535"/>
        <v>-8.5280000000104224</v>
      </c>
      <c r="AT354" s="362">
        <f t="shared" si="459"/>
        <v>-16.028000000019588</v>
      </c>
      <c r="AU354" s="44">
        <f t="shared" si="443"/>
        <v>-16.027999999991152</v>
      </c>
      <c r="AV354" s="44">
        <f t="shared" si="444"/>
        <v>-2.8435920285119209E-11</v>
      </c>
    </row>
    <row r="355" spans="1:48" ht="25.5" hidden="1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053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hidden="1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053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5.5" hidden="1" x14ac:dyDescent="0.2">
      <c r="A357" s="1">
        <v>340</v>
      </c>
      <c r="B357" s="9" t="s">
        <v>150</v>
      </c>
      <c r="C357" s="10"/>
      <c r="D357" s="2" t="s">
        <v>56</v>
      </c>
      <c r="E357" s="767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061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si="556"/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5.5" hidden="1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053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56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2">J358-P358-V358-AB358-AH358-AN358</f>
        <v>7161.2999999999993</v>
      </c>
      <c r="AV358" s="44">
        <f t="shared" ref="AV358:AV421" si="563">AT358-AU358</f>
        <v>0</v>
      </c>
    </row>
    <row r="359" spans="1:48" hidden="1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053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56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2"/>
        <v>0</v>
      </c>
      <c r="AV359" s="44">
        <f t="shared" si="563"/>
        <v>0</v>
      </c>
    </row>
    <row r="360" spans="1:48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053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56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2"/>
        <v>47.274407766992226</v>
      </c>
      <c r="AV360" s="44">
        <f t="shared" si="563"/>
        <v>1.3358203432289883E-12</v>
      </c>
    </row>
    <row r="361" spans="1:48" hidden="1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053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2"/>
        <v>0</v>
      </c>
      <c r="AV361" s="44">
        <f t="shared" si="563"/>
        <v>0</v>
      </c>
    </row>
    <row r="362" spans="1:48" ht="38.25" hidden="1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4">G362+I362</f>
        <v>30635.919999999998</v>
      </c>
      <c r="K362" s="1053"/>
      <c r="L362" s="93">
        <v>8293.6</v>
      </c>
      <c r="M362" s="93">
        <f t="shared" ref="M362:M379" si="565">K362*L362</f>
        <v>0</v>
      </c>
      <c r="N362" s="93">
        <v>22342.319999999996</v>
      </c>
      <c r="O362" s="93">
        <f t="shared" ref="O362:O379" si="566">K362*N362</f>
        <v>0</v>
      </c>
      <c r="P362" s="94">
        <f t="shared" ref="P362:P365" si="567">M362+O362</f>
        <v>0</v>
      </c>
      <c r="Q362" s="173"/>
      <c r="R362" s="175">
        <v>8293.6</v>
      </c>
      <c r="S362" s="175">
        <f t="shared" ref="S362:S379" si="568">Q362*R362</f>
        <v>0</v>
      </c>
      <c r="T362" s="175">
        <v>22342.319999999996</v>
      </c>
      <c r="U362" s="175">
        <f t="shared" ref="U362:U379" si="569">Q362*T362</f>
        <v>0</v>
      </c>
      <c r="V362" s="176">
        <f t="shared" ref="V362:V365" si="570">S362+U362</f>
        <v>0</v>
      </c>
      <c r="W362" s="220">
        <v>1</v>
      </c>
      <c r="X362" s="222">
        <v>8293.6</v>
      </c>
      <c r="Y362" s="222">
        <f t="shared" ref="Y362:Y379" si="571">W362*X362</f>
        <v>8293.6</v>
      </c>
      <c r="Z362" s="222">
        <v>22342.319999999996</v>
      </c>
      <c r="AA362" s="222">
        <f t="shared" ref="AA362:AA379" si="572">W362*Z362</f>
        <v>22342.319999999996</v>
      </c>
      <c r="AB362" s="223">
        <f t="shared" ref="AB362:AB365" si="573">Y362+AA362</f>
        <v>30635.919999999998</v>
      </c>
      <c r="AC362" s="267"/>
      <c r="AD362" s="269">
        <v>8293.6</v>
      </c>
      <c r="AE362" s="269">
        <f t="shared" ref="AE362:AE379" si="574">AC362*AD362</f>
        <v>0</v>
      </c>
      <c r="AF362" s="269">
        <v>22342.319999999996</v>
      </c>
      <c r="AG362" s="269">
        <f t="shared" ref="AG362:AG379" si="575">AC362*AF362</f>
        <v>0</v>
      </c>
      <c r="AH362" s="270">
        <f t="shared" ref="AH362:AH365" si="576">AE362+AG362</f>
        <v>0</v>
      </c>
      <c r="AI362" s="314"/>
      <c r="AJ362" s="316">
        <v>8293.6</v>
      </c>
      <c r="AK362" s="316">
        <f t="shared" ref="AK362:AK379" si="577">AI362*AJ362</f>
        <v>0</v>
      </c>
      <c r="AL362" s="316">
        <v>22342.319999999996</v>
      </c>
      <c r="AM362" s="316">
        <f t="shared" ref="AM362:AM379" si="578">AI362*AL362</f>
        <v>0</v>
      </c>
      <c r="AN362" s="317">
        <f t="shared" ref="AN362:AN365" si="579">AK362+AM362</f>
        <v>0</v>
      </c>
      <c r="AO362" s="719">
        <f t="shared" si="536"/>
        <v>0</v>
      </c>
      <c r="AP362" s="361">
        <v>8293.6</v>
      </c>
      <c r="AQ362" s="361">
        <f t="shared" ref="AQ362:AQ379" si="580">AO362*AP362</f>
        <v>0</v>
      </c>
      <c r="AR362" s="361">
        <v>22342.319999999996</v>
      </c>
      <c r="AS362" s="361">
        <f t="shared" ref="AS362:AS379" si="581">AO362*AR362</f>
        <v>0</v>
      </c>
      <c r="AT362" s="362">
        <f t="shared" si="459"/>
        <v>0</v>
      </c>
      <c r="AU362" s="44">
        <f t="shared" si="562"/>
        <v>0</v>
      </c>
      <c r="AV362" s="44">
        <f t="shared" si="563"/>
        <v>0</v>
      </c>
    </row>
    <row r="363" spans="1:48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4"/>
        <v>137672.4</v>
      </c>
      <c r="K363" s="1053">
        <v>9</v>
      </c>
      <c r="L363" s="93">
        <v>4003.24</v>
      </c>
      <c r="M363" s="93">
        <f t="shared" si="565"/>
        <v>36029.159999999996</v>
      </c>
      <c r="N363" s="93">
        <v>9764</v>
      </c>
      <c r="O363" s="93">
        <f t="shared" si="566"/>
        <v>87876</v>
      </c>
      <c r="P363" s="94">
        <f t="shared" si="567"/>
        <v>123905.16</v>
      </c>
      <c r="Q363" s="173"/>
      <c r="R363" s="175">
        <v>4003.24</v>
      </c>
      <c r="S363" s="175">
        <f t="shared" si="568"/>
        <v>0</v>
      </c>
      <c r="T363" s="175">
        <v>9764</v>
      </c>
      <c r="U363" s="175">
        <f t="shared" si="569"/>
        <v>0</v>
      </c>
      <c r="V363" s="176">
        <f t="shared" si="570"/>
        <v>0</v>
      </c>
      <c r="W363" s="220">
        <v>1</v>
      </c>
      <c r="X363" s="222">
        <v>4003.24</v>
      </c>
      <c r="Y363" s="222">
        <f t="shared" si="571"/>
        <v>4003.24</v>
      </c>
      <c r="Z363" s="222">
        <v>9764</v>
      </c>
      <c r="AA363" s="222">
        <f t="shared" si="572"/>
        <v>9764</v>
      </c>
      <c r="AB363" s="223">
        <f t="shared" si="573"/>
        <v>13767.24</v>
      </c>
      <c r="AC363" s="267"/>
      <c r="AD363" s="269">
        <v>4003.24</v>
      </c>
      <c r="AE363" s="269">
        <f t="shared" si="574"/>
        <v>0</v>
      </c>
      <c r="AF363" s="269">
        <v>9764</v>
      </c>
      <c r="AG363" s="269">
        <f t="shared" si="575"/>
        <v>0</v>
      </c>
      <c r="AH363" s="270">
        <f t="shared" si="576"/>
        <v>0</v>
      </c>
      <c r="AI363" s="314"/>
      <c r="AJ363" s="316">
        <v>4003.24</v>
      </c>
      <c r="AK363" s="316">
        <f t="shared" si="577"/>
        <v>0</v>
      </c>
      <c r="AL363" s="316">
        <v>9764</v>
      </c>
      <c r="AM363" s="316">
        <f t="shared" si="578"/>
        <v>0</v>
      </c>
      <c r="AN363" s="317">
        <f t="shared" si="579"/>
        <v>0</v>
      </c>
      <c r="AO363" s="719">
        <f t="shared" si="536"/>
        <v>0</v>
      </c>
      <c r="AP363" s="361">
        <v>4003.24</v>
      </c>
      <c r="AQ363" s="361">
        <f t="shared" si="580"/>
        <v>0</v>
      </c>
      <c r="AR363" s="361">
        <v>9764</v>
      </c>
      <c r="AS363" s="361">
        <f t="shared" si="581"/>
        <v>0</v>
      </c>
      <c r="AT363" s="362">
        <f t="shared" si="459"/>
        <v>0</v>
      </c>
      <c r="AU363" s="44">
        <f t="shared" si="562"/>
        <v>-9.0949470177292824E-12</v>
      </c>
      <c r="AV363" s="44">
        <f t="shared" si="563"/>
        <v>9.0949470177292824E-12</v>
      </c>
    </row>
    <row r="364" spans="1:48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4"/>
        <v>29420</v>
      </c>
      <c r="K364" s="1053">
        <v>9</v>
      </c>
      <c r="L364" s="93">
        <v>800</v>
      </c>
      <c r="M364" s="93">
        <f t="shared" si="565"/>
        <v>7200</v>
      </c>
      <c r="N364" s="93">
        <v>2142</v>
      </c>
      <c r="O364" s="93">
        <f t="shared" si="566"/>
        <v>19278</v>
      </c>
      <c r="P364" s="94">
        <f t="shared" si="567"/>
        <v>26478</v>
      </c>
      <c r="Q364" s="173"/>
      <c r="R364" s="175">
        <v>800</v>
      </c>
      <c r="S364" s="175">
        <f t="shared" si="568"/>
        <v>0</v>
      </c>
      <c r="T364" s="175">
        <v>2142</v>
      </c>
      <c r="U364" s="175">
        <f t="shared" si="569"/>
        <v>0</v>
      </c>
      <c r="V364" s="176">
        <f t="shared" si="570"/>
        <v>0</v>
      </c>
      <c r="W364" s="220"/>
      <c r="X364" s="222">
        <v>800</v>
      </c>
      <c r="Y364" s="222">
        <f t="shared" si="571"/>
        <v>0</v>
      </c>
      <c r="Z364" s="222">
        <v>2142</v>
      </c>
      <c r="AA364" s="222">
        <f t="shared" si="572"/>
        <v>0</v>
      </c>
      <c r="AB364" s="223">
        <f t="shared" si="573"/>
        <v>0</v>
      </c>
      <c r="AC364" s="267"/>
      <c r="AD364" s="269">
        <v>800</v>
      </c>
      <c r="AE364" s="269">
        <f t="shared" si="574"/>
        <v>0</v>
      </c>
      <c r="AF364" s="269">
        <v>2142</v>
      </c>
      <c r="AG364" s="269">
        <f t="shared" si="575"/>
        <v>0</v>
      </c>
      <c r="AH364" s="270">
        <f t="shared" si="576"/>
        <v>0</v>
      </c>
      <c r="AI364" s="314"/>
      <c r="AJ364" s="316">
        <v>800</v>
      </c>
      <c r="AK364" s="316">
        <f t="shared" si="577"/>
        <v>0</v>
      </c>
      <c r="AL364" s="316">
        <v>2142</v>
      </c>
      <c r="AM364" s="316">
        <f t="shared" si="578"/>
        <v>0</v>
      </c>
      <c r="AN364" s="317">
        <f t="shared" si="579"/>
        <v>0</v>
      </c>
      <c r="AO364" s="719">
        <f t="shared" si="536"/>
        <v>1</v>
      </c>
      <c r="AP364" s="361">
        <v>800</v>
      </c>
      <c r="AQ364" s="361">
        <f t="shared" si="580"/>
        <v>800</v>
      </c>
      <c r="AR364" s="361">
        <v>2142</v>
      </c>
      <c r="AS364" s="361">
        <f t="shared" si="581"/>
        <v>2142</v>
      </c>
      <c r="AT364" s="362">
        <f t="shared" ref="AT364:AT427" si="582">AQ364+AS364</f>
        <v>2942</v>
      </c>
      <c r="AU364" s="44">
        <f t="shared" si="562"/>
        <v>2942</v>
      </c>
      <c r="AV364" s="44">
        <f t="shared" si="563"/>
        <v>0</v>
      </c>
    </row>
    <row r="365" spans="1:48" x14ac:dyDescent="0.2">
      <c r="A365" s="788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4"/>
        <v>422683.016</v>
      </c>
      <c r="K365" s="1053">
        <v>154.03899999999999</v>
      </c>
      <c r="L365" s="93">
        <v>1875</v>
      </c>
      <c r="M365" s="93">
        <f t="shared" si="565"/>
        <v>288823.125</v>
      </c>
      <c r="N365" s="93">
        <v>869</v>
      </c>
      <c r="O365" s="93">
        <f t="shared" si="566"/>
        <v>133859.891</v>
      </c>
      <c r="P365" s="94">
        <f t="shared" si="567"/>
        <v>422683.016</v>
      </c>
      <c r="Q365" s="173"/>
      <c r="R365" s="175">
        <v>1875</v>
      </c>
      <c r="S365" s="175">
        <f t="shared" si="568"/>
        <v>0</v>
      </c>
      <c r="T365" s="175">
        <v>869</v>
      </c>
      <c r="U365" s="175">
        <f t="shared" si="569"/>
        <v>0</v>
      </c>
      <c r="V365" s="176">
        <f t="shared" si="570"/>
        <v>0</v>
      </c>
      <c r="W365" s="220"/>
      <c r="X365" s="222">
        <v>1875</v>
      </c>
      <c r="Y365" s="222">
        <f t="shared" si="571"/>
        <v>0</v>
      </c>
      <c r="Z365" s="222">
        <v>869</v>
      </c>
      <c r="AA365" s="222">
        <f t="shared" si="572"/>
        <v>0</v>
      </c>
      <c r="AB365" s="223">
        <f t="shared" si="573"/>
        <v>0</v>
      </c>
      <c r="AC365" s="267"/>
      <c r="AD365" s="269">
        <v>1875</v>
      </c>
      <c r="AE365" s="269">
        <f t="shared" si="574"/>
        <v>0</v>
      </c>
      <c r="AF365" s="269">
        <v>869</v>
      </c>
      <c r="AG365" s="269">
        <f t="shared" si="575"/>
        <v>0</v>
      </c>
      <c r="AH365" s="270">
        <f t="shared" si="576"/>
        <v>0</v>
      </c>
      <c r="AI365" s="314"/>
      <c r="AJ365" s="316">
        <v>1875</v>
      </c>
      <c r="AK365" s="316">
        <f t="shared" si="577"/>
        <v>0</v>
      </c>
      <c r="AL365" s="316">
        <v>869</v>
      </c>
      <c r="AM365" s="316">
        <f t="shared" si="578"/>
        <v>0</v>
      </c>
      <c r="AN365" s="317">
        <f t="shared" si="579"/>
        <v>0</v>
      </c>
      <c r="AO365" s="719">
        <f t="shared" si="536"/>
        <v>0</v>
      </c>
      <c r="AP365" s="361">
        <v>1875</v>
      </c>
      <c r="AQ365" s="361">
        <f t="shared" si="580"/>
        <v>0</v>
      </c>
      <c r="AR365" s="361">
        <v>869</v>
      </c>
      <c r="AS365" s="361">
        <f t="shared" si="581"/>
        <v>0</v>
      </c>
      <c r="AT365" s="362">
        <f t="shared" si="582"/>
        <v>0</v>
      </c>
      <c r="AU365" s="44">
        <f t="shared" si="562"/>
        <v>0</v>
      </c>
      <c r="AV365" s="44">
        <f t="shared" si="563"/>
        <v>0</v>
      </c>
    </row>
    <row r="366" spans="1:48" hidden="1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053"/>
      <c r="L366" s="93"/>
      <c r="M366" s="93">
        <f t="shared" si="565"/>
        <v>0</v>
      </c>
      <c r="N366" s="93"/>
      <c r="O366" s="93">
        <f t="shared" si="566"/>
        <v>0</v>
      </c>
      <c r="P366" s="94"/>
      <c r="Q366" s="173"/>
      <c r="R366" s="175"/>
      <c r="S366" s="175">
        <f t="shared" si="568"/>
        <v>0</v>
      </c>
      <c r="T366" s="175"/>
      <c r="U366" s="175">
        <f t="shared" si="569"/>
        <v>0</v>
      </c>
      <c r="V366" s="176"/>
      <c r="W366" s="220"/>
      <c r="X366" s="222"/>
      <c r="Y366" s="222">
        <f t="shared" si="571"/>
        <v>0</v>
      </c>
      <c r="Z366" s="222"/>
      <c r="AA366" s="222">
        <f t="shared" si="572"/>
        <v>0</v>
      </c>
      <c r="AB366" s="223"/>
      <c r="AC366" s="267"/>
      <c r="AD366" s="269"/>
      <c r="AE366" s="269">
        <f t="shared" si="574"/>
        <v>0</v>
      </c>
      <c r="AF366" s="269"/>
      <c r="AG366" s="269">
        <f t="shared" si="575"/>
        <v>0</v>
      </c>
      <c r="AH366" s="270"/>
      <c r="AI366" s="314"/>
      <c r="AJ366" s="316"/>
      <c r="AK366" s="316">
        <f t="shared" si="577"/>
        <v>0</v>
      </c>
      <c r="AL366" s="316"/>
      <c r="AM366" s="316">
        <f t="shared" si="578"/>
        <v>0</v>
      </c>
      <c r="AN366" s="317"/>
      <c r="AO366" s="719">
        <f t="shared" si="536"/>
        <v>32.594999999999999</v>
      </c>
      <c r="AP366" s="361"/>
      <c r="AQ366" s="361">
        <f t="shared" si="580"/>
        <v>0</v>
      </c>
      <c r="AR366" s="361"/>
      <c r="AS366" s="361">
        <f t="shared" si="581"/>
        <v>0</v>
      </c>
      <c r="AT366" s="362">
        <f t="shared" si="582"/>
        <v>0</v>
      </c>
      <c r="AU366" s="44">
        <f t="shared" si="562"/>
        <v>0</v>
      </c>
      <c r="AV366" s="44">
        <f t="shared" si="563"/>
        <v>0</v>
      </c>
    </row>
    <row r="367" spans="1:48" hidden="1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053"/>
      <c r="L367" s="93"/>
      <c r="M367" s="93">
        <f t="shared" si="565"/>
        <v>0</v>
      </c>
      <c r="N367" s="93"/>
      <c r="O367" s="93">
        <f t="shared" si="566"/>
        <v>0</v>
      </c>
      <c r="P367" s="94"/>
      <c r="Q367" s="173"/>
      <c r="R367" s="175"/>
      <c r="S367" s="175">
        <f t="shared" si="568"/>
        <v>0</v>
      </c>
      <c r="T367" s="175"/>
      <c r="U367" s="175">
        <f t="shared" si="569"/>
        <v>0</v>
      </c>
      <c r="V367" s="176"/>
      <c r="W367" s="220"/>
      <c r="X367" s="222"/>
      <c r="Y367" s="222">
        <f t="shared" si="571"/>
        <v>0</v>
      </c>
      <c r="Z367" s="222"/>
      <c r="AA367" s="222">
        <f t="shared" si="572"/>
        <v>0</v>
      </c>
      <c r="AB367" s="223"/>
      <c r="AC367" s="267"/>
      <c r="AD367" s="269"/>
      <c r="AE367" s="269">
        <f t="shared" si="574"/>
        <v>0</v>
      </c>
      <c r="AF367" s="269"/>
      <c r="AG367" s="269">
        <f t="shared" si="575"/>
        <v>0</v>
      </c>
      <c r="AH367" s="270"/>
      <c r="AI367" s="314"/>
      <c r="AJ367" s="316"/>
      <c r="AK367" s="316">
        <f t="shared" si="577"/>
        <v>0</v>
      </c>
      <c r="AL367" s="316"/>
      <c r="AM367" s="316">
        <f t="shared" si="578"/>
        <v>0</v>
      </c>
      <c r="AN367" s="317"/>
      <c r="AO367" s="719">
        <f t="shared" si="536"/>
        <v>12.52</v>
      </c>
      <c r="AP367" s="361"/>
      <c r="AQ367" s="361">
        <f t="shared" si="580"/>
        <v>0</v>
      </c>
      <c r="AR367" s="361"/>
      <c r="AS367" s="361">
        <f t="shared" si="581"/>
        <v>0</v>
      </c>
      <c r="AT367" s="362">
        <f t="shared" si="582"/>
        <v>0</v>
      </c>
      <c r="AU367" s="44">
        <f t="shared" si="562"/>
        <v>0</v>
      </c>
      <c r="AV367" s="44">
        <f t="shared" si="563"/>
        <v>0</v>
      </c>
    </row>
    <row r="368" spans="1:48" hidden="1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053"/>
      <c r="L368" s="93"/>
      <c r="M368" s="93">
        <f t="shared" si="565"/>
        <v>0</v>
      </c>
      <c r="N368" s="93"/>
      <c r="O368" s="93">
        <f t="shared" si="566"/>
        <v>0</v>
      </c>
      <c r="P368" s="94"/>
      <c r="Q368" s="173"/>
      <c r="R368" s="175"/>
      <c r="S368" s="175">
        <f t="shared" si="568"/>
        <v>0</v>
      </c>
      <c r="T368" s="175"/>
      <c r="U368" s="175">
        <f t="shared" si="569"/>
        <v>0</v>
      </c>
      <c r="V368" s="176"/>
      <c r="W368" s="220"/>
      <c r="X368" s="222"/>
      <c r="Y368" s="222">
        <f t="shared" si="571"/>
        <v>0</v>
      </c>
      <c r="Z368" s="222"/>
      <c r="AA368" s="222">
        <f t="shared" si="572"/>
        <v>0</v>
      </c>
      <c r="AB368" s="223"/>
      <c r="AC368" s="267"/>
      <c r="AD368" s="269"/>
      <c r="AE368" s="269">
        <f t="shared" si="574"/>
        <v>0</v>
      </c>
      <c r="AF368" s="269"/>
      <c r="AG368" s="269">
        <f t="shared" si="575"/>
        <v>0</v>
      </c>
      <c r="AH368" s="270"/>
      <c r="AI368" s="314"/>
      <c r="AJ368" s="316"/>
      <c r="AK368" s="316">
        <f t="shared" si="577"/>
        <v>0</v>
      </c>
      <c r="AL368" s="316"/>
      <c r="AM368" s="316">
        <f t="shared" si="578"/>
        <v>0</v>
      </c>
      <c r="AN368" s="317"/>
      <c r="AO368" s="719">
        <f t="shared" si="536"/>
        <v>15.2</v>
      </c>
      <c r="AP368" s="361"/>
      <c r="AQ368" s="361">
        <f t="shared" si="580"/>
        <v>0</v>
      </c>
      <c r="AR368" s="361"/>
      <c r="AS368" s="361">
        <f t="shared" si="581"/>
        <v>0</v>
      </c>
      <c r="AT368" s="362">
        <f t="shared" si="582"/>
        <v>0</v>
      </c>
      <c r="AU368" s="44">
        <f t="shared" si="562"/>
        <v>0</v>
      </c>
      <c r="AV368" s="44">
        <f t="shared" si="563"/>
        <v>0</v>
      </c>
    </row>
    <row r="369" spans="1:48" hidden="1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053"/>
      <c r="L369" s="93"/>
      <c r="M369" s="93">
        <f t="shared" si="565"/>
        <v>0</v>
      </c>
      <c r="N369" s="93"/>
      <c r="O369" s="93">
        <f t="shared" si="566"/>
        <v>0</v>
      </c>
      <c r="P369" s="94"/>
      <c r="Q369" s="173"/>
      <c r="R369" s="175"/>
      <c r="S369" s="175">
        <f t="shared" si="568"/>
        <v>0</v>
      </c>
      <c r="T369" s="175"/>
      <c r="U369" s="175">
        <f t="shared" si="569"/>
        <v>0</v>
      </c>
      <c r="V369" s="176"/>
      <c r="W369" s="220"/>
      <c r="X369" s="222"/>
      <c r="Y369" s="222">
        <f t="shared" si="571"/>
        <v>0</v>
      </c>
      <c r="Z369" s="222"/>
      <c r="AA369" s="222">
        <f t="shared" si="572"/>
        <v>0</v>
      </c>
      <c r="AB369" s="223"/>
      <c r="AC369" s="267"/>
      <c r="AD369" s="269"/>
      <c r="AE369" s="269">
        <f t="shared" si="574"/>
        <v>0</v>
      </c>
      <c r="AF369" s="269"/>
      <c r="AG369" s="269">
        <f t="shared" si="575"/>
        <v>0</v>
      </c>
      <c r="AH369" s="270"/>
      <c r="AI369" s="314"/>
      <c r="AJ369" s="316"/>
      <c r="AK369" s="316">
        <f t="shared" si="577"/>
        <v>0</v>
      </c>
      <c r="AL369" s="316"/>
      <c r="AM369" s="316">
        <f t="shared" si="578"/>
        <v>0</v>
      </c>
      <c r="AN369" s="317"/>
      <c r="AO369" s="719">
        <f t="shared" si="536"/>
        <v>17.600000000000001</v>
      </c>
      <c r="AP369" s="361"/>
      <c r="AQ369" s="361">
        <f t="shared" si="580"/>
        <v>0</v>
      </c>
      <c r="AR369" s="361"/>
      <c r="AS369" s="361">
        <f t="shared" si="581"/>
        <v>0</v>
      </c>
      <c r="AT369" s="362">
        <f t="shared" si="582"/>
        <v>0</v>
      </c>
      <c r="AU369" s="44">
        <f t="shared" si="562"/>
        <v>0</v>
      </c>
      <c r="AV369" s="44">
        <f t="shared" si="563"/>
        <v>0</v>
      </c>
    </row>
    <row r="370" spans="1:48" ht="25.5" x14ac:dyDescent="0.2">
      <c r="A370" s="485">
        <v>353</v>
      </c>
      <c r="B370" s="486" t="s">
        <v>139</v>
      </c>
      <c r="C370" s="490"/>
      <c r="D370" s="487" t="s">
        <v>56</v>
      </c>
      <c r="E370" s="767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3">G370+I370</f>
        <v>65300.400000000009</v>
      </c>
      <c r="K370" s="1061">
        <v>18.700000000000003</v>
      </c>
      <c r="L370" s="93">
        <v>1875</v>
      </c>
      <c r="M370" s="93">
        <f t="shared" si="565"/>
        <v>35062.500000000007</v>
      </c>
      <c r="N370" s="93">
        <v>1617</v>
      </c>
      <c r="O370" s="93">
        <f t="shared" si="566"/>
        <v>30237.900000000005</v>
      </c>
      <c r="P370" s="94">
        <f t="shared" ref="P370:P371" si="584">M370+O370</f>
        <v>65300.400000000009</v>
      </c>
      <c r="Q370" s="197"/>
      <c r="R370" s="175">
        <v>1875</v>
      </c>
      <c r="S370" s="175">
        <f t="shared" si="568"/>
        <v>0</v>
      </c>
      <c r="T370" s="175">
        <v>1617</v>
      </c>
      <c r="U370" s="175">
        <f t="shared" si="569"/>
        <v>0</v>
      </c>
      <c r="V370" s="176">
        <f t="shared" ref="V370:V371" si="585">S370+U370</f>
        <v>0</v>
      </c>
      <c r="W370" s="244"/>
      <c r="X370" s="222">
        <v>1875</v>
      </c>
      <c r="Y370" s="222">
        <f t="shared" si="571"/>
        <v>0</v>
      </c>
      <c r="Z370" s="222">
        <v>1617</v>
      </c>
      <c r="AA370" s="222">
        <f t="shared" si="572"/>
        <v>0</v>
      </c>
      <c r="AB370" s="223">
        <f t="shared" ref="AB370:AB371" si="586">Y370+AA370</f>
        <v>0</v>
      </c>
      <c r="AC370" s="291"/>
      <c r="AD370" s="269">
        <v>1875</v>
      </c>
      <c r="AE370" s="269">
        <f t="shared" si="574"/>
        <v>0</v>
      </c>
      <c r="AF370" s="269">
        <v>1617</v>
      </c>
      <c r="AG370" s="269">
        <f t="shared" si="575"/>
        <v>0</v>
      </c>
      <c r="AH370" s="270">
        <f t="shared" ref="AH370:AH371" si="587">AE370+AG370</f>
        <v>0</v>
      </c>
      <c r="AI370" s="338"/>
      <c r="AJ370" s="316">
        <v>1875</v>
      </c>
      <c r="AK370" s="316">
        <f t="shared" si="577"/>
        <v>0</v>
      </c>
      <c r="AL370" s="316">
        <v>1617</v>
      </c>
      <c r="AM370" s="316">
        <f t="shared" si="578"/>
        <v>0</v>
      </c>
      <c r="AN370" s="317">
        <f t="shared" ref="AN370:AN371" si="588">AK370+AM370</f>
        <v>0</v>
      </c>
      <c r="AO370" s="719">
        <f t="shared" si="536"/>
        <v>0</v>
      </c>
      <c r="AP370" s="361">
        <v>1875</v>
      </c>
      <c r="AQ370" s="361">
        <f t="shared" si="580"/>
        <v>0</v>
      </c>
      <c r="AR370" s="361">
        <v>1617</v>
      </c>
      <c r="AS370" s="361">
        <f t="shared" si="581"/>
        <v>0</v>
      </c>
      <c r="AT370" s="362">
        <f t="shared" si="582"/>
        <v>0</v>
      </c>
      <c r="AU370" s="44">
        <f t="shared" si="562"/>
        <v>0</v>
      </c>
      <c r="AV370" s="44">
        <f t="shared" si="563"/>
        <v>0</v>
      </c>
    </row>
    <row r="371" spans="1:48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3"/>
        <v>331924.83799999999</v>
      </c>
      <c r="K371" s="1053">
        <v>70.3</v>
      </c>
      <c r="L371" s="93">
        <v>1875</v>
      </c>
      <c r="M371" s="93">
        <f t="shared" si="565"/>
        <v>131812.5</v>
      </c>
      <c r="N371" s="93">
        <v>1226</v>
      </c>
      <c r="O371" s="93">
        <f t="shared" si="566"/>
        <v>86187.8</v>
      </c>
      <c r="P371" s="94">
        <f t="shared" si="584"/>
        <v>218000.3</v>
      </c>
      <c r="Q371" s="720">
        <v>23.7</v>
      </c>
      <c r="R371" s="175">
        <v>1875</v>
      </c>
      <c r="S371" s="175">
        <f t="shared" si="568"/>
        <v>44437.5</v>
      </c>
      <c r="T371" s="175">
        <v>1226</v>
      </c>
      <c r="U371" s="175">
        <f t="shared" si="569"/>
        <v>29056.2</v>
      </c>
      <c r="V371" s="176">
        <f t="shared" si="585"/>
        <v>73493.7</v>
      </c>
      <c r="W371" s="220"/>
      <c r="X371" s="222">
        <v>1875</v>
      </c>
      <c r="Y371" s="222">
        <f t="shared" si="571"/>
        <v>0</v>
      </c>
      <c r="Z371" s="222">
        <v>1226</v>
      </c>
      <c r="AA371" s="222">
        <f t="shared" si="572"/>
        <v>0</v>
      </c>
      <c r="AB371" s="223">
        <f t="shared" si="586"/>
        <v>0</v>
      </c>
      <c r="AC371" s="267"/>
      <c r="AD371" s="269">
        <v>1875</v>
      </c>
      <c r="AE371" s="269">
        <f t="shared" si="574"/>
        <v>0</v>
      </c>
      <c r="AF371" s="269">
        <v>1226</v>
      </c>
      <c r="AG371" s="269">
        <f t="shared" si="575"/>
        <v>0</v>
      </c>
      <c r="AH371" s="270">
        <f t="shared" si="587"/>
        <v>0</v>
      </c>
      <c r="AI371" s="314">
        <v>13.038</v>
      </c>
      <c r="AJ371" s="316">
        <v>1875</v>
      </c>
      <c r="AK371" s="316">
        <f t="shared" si="577"/>
        <v>24446.25</v>
      </c>
      <c r="AL371" s="316">
        <v>1226</v>
      </c>
      <c r="AM371" s="316">
        <f t="shared" si="578"/>
        <v>15984.588</v>
      </c>
      <c r="AN371" s="317">
        <f t="shared" si="588"/>
        <v>40430.838000000003</v>
      </c>
      <c r="AO371" s="719">
        <f t="shared" si="536"/>
        <v>0</v>
      </c>
      <c r="AP371" s="361">
        <v>1875</v>
      </c>
      <c r="AQ371" s="361">
        <f t="shared" si="580"/>
        <v>0</v>
      </c>
      <c r="AR371" s="361">
        <v>1226</v>
      </c>
      <c r="AS371" s="361">
        <f t="shared" si="581"/>
        <v>0</v>
      </c>
      <c r="AT371" s="362">
        <f t="shared" si="582"/>
        <v>0</v>
      </c>
      <c r="AU371" s="44">
        <f t="shared" si="562"/>
        <v>0</v>
      </c>
      <c r="AV371" s="44">
        <f t="shared" si="563"/>
        <v>0</v>
      </c>
    </row>
    <row r="372" spans="1:48" hidden="1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053"/>
      <c r="L372" s="93"/>
      <c r="M372" s="93">
        <f t="shared" si="565"/>
        <v>0</v>
      </c>
      <c r="N372" s="93"/>
      <c r="O372" s="93">
        <f t="shared" si="566"/>
        <v>0</v>
      </c>
      <c r="P372" s="94"/>
      <c r="Q372" s="173"/>
      <c r="R372" s="175"/>
      <c r="S372" s="175">
        <f t="shared" si="568"/>
        <v>0</v>
      </c>
      <c r="T372" s="175"/>
      <c r="U372" s="175">
        <f t="shared" si="569"/>
        <v>0</v>
      </c>
      <c r="V372" s="176"/>
      <c r="W372" s="220"/>
      <c r="X372" s="222"/>
      <c r="Y372" s="222">
        <f t="shared" si="571"/>
        <v>0</v>
      </c>
      <c r="Z372" s="222"/>
      <c r="AA372" s="222">
        <f t="shared" si="572"/>
        <v>0</v>
      </c>
      <c r="AB372" s="223"/>
      <c r="AC372" s="267"/>
      <c r="AD372" s="269"/>
      <c r="AE372" s="269">
        <f t="shared" si="574"/>
        <v>0</v>
      </c>
      <c r="AF372" s="269"/>
      <c r="AG372" s="269">
        <f t="shared" si="575"/>
        <v>0</v>
      </c>
      <c r="AH372" s="270"/>
      <c r="AI372" s="314"/>
      <c r="AJ372" s="316"/>
      <c r="AK372" s="316">
        <f t="shared" si="577"/>
        <v>0</v>
      </c>
      <c r="AL372" s="316"/>
      <c r="AM372" s="316">
        <f t="shared" si="578"/>
        <v>0</v>
      </c>
      <c r="AN372" s="317"/>
      <c r="AO372" s="719">
        <f t="shared" si="536"/>
        <v>34.090000000000003</v>
      </c>
      <c r="AP372" s="361"/>
      <c r="AQ372" s="361">
        <f t="shared" si="580"/>
        <v>0</v>
      </c>
      <c r="AR372" s="361"/>
      <c r="AS372" s="361">
        <f t="shared" si="581"/>
        <v>0</v>
      </c>
      <c r="AT372" s="362">
        <f t="shared" si="582"/>
        <v>0</v>
      </c>
      <c r="AU372" s="44">
        <f t="shared" si="562"/>
        <v>0</v>
      </c>
      <c r="AV372" s="44">
        <f t="shared" si="563"/>
        <v>0</v>
      </c>
    </row>
    <row r="373" spans="1:48" ht="25.5" x14ac:dyDescent="0.2">
      <c r="A373" s="485">
        <v>356</v>
      </c>
      <c r="B373" s="486" t="s">
        <v>144</v>
      </c>
      <c r="C373" s="490"/>
      <c r="D373" s="487" t="s">
        <v>56</v>
      </c>
      <c r="E373" s="767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89">G373+I373</f>
        <v>176215.83900000001</v>
      </c>
      <c r="K373" s="1061">
        <v>15.5</v>
      </c>
      <c r="L373" s="93">
        <v>1875</v>
      </c>
      <c r="M373" s="93">
        <f t="shared" si="565"/>
        <v>29062.5</v>
      </c>
      <c r="N373" s="93">
        <v>2132</v>
      </c>
      <c r="O373" s="93">
        <f t="shared" si="566"/>
        <v>33046</v>
      </c>
      <c r="P373" s="94">
        <f t="shared" ref="P373:P374" si="590">M373+O373</f>
        <v>62108.5</v>
      </c>
      <c r="Q373" s="197"/>
      <c r="R373" s="175">
        <v>1875</v>
      </c>
      <c r="S373" s="175">
        <f t="shared" si="568"/>
        <v>0</v>
      </c>
      <c r="T373" s="175">
        <v>2132</v>
      </c>
      <c r="U373" s="175">
        <f t="shared" si="569"/>
        <v>0</v>
      </c>
      <c r="V373" s="176">
        <f t="shared" ref="V373:V374" si="591">S373+U373</f>
        <v>0</v>
      </c>
      <c r="W373" s="244"/>
      <c r="X373" s="222">
        <v>1875</v>
      </c>
      <c r="Y373" s="222">
        <f t="shared" si="571"/>
        <v>0</v>
      </c>
      <c r="Z373" s="222">
        <v>2132</v>
      </c>
      <c r="AA373" s="222">
        <f t="shared" si="572"/>
        <v>0</v>
      </c>
      <c r="AB373" s="223">
        <f t="shared" ref="AB373:AB374" si="592">Y373+AA373</f>
        <v>0</v>
      </c>
      <c r="AC373" s="291"/>
      <c r="AD373" s="269">
        <v>1875</v>
      </c>
      <c r="AE373" s="269">
        <f t="shared" si="574"/>
        <v>0</v>
      </c>
      <c r="AF373" s="269">
        <v>2132</v>
      </c>
      <c r="AG373" s="269">
        <f t="shared" si="575"/>
        <v>0</v>
      </c>
      <c r="AH373" s="270">
        <f t="shared" ref="AH373:AH374" si="593">AE373+AG373</f>
        <v>0</v>
      </c>
      <c r="AI373" s="338">
        <v>28.477</v>
      </c>
      <c r="AJ373" s="316">
        <v>1875</v>
      </c>
      <c r="AK373" s="316">
        <f t="shared" si="577"/>
        <v>53394.375</v>
      </c>
      <c r="AL373" s="316">
        <v>2132</v>
      </c>
      <c r="AM373" s="316">
        <f t="shared" si="578"/>
        <v>60712.964</v>
      </c>
      <c r="AN373" s="317">
        <f t="shared" ref="AN373:AN374" si="594">AK373+AM373</f>
        <v>114107.33900000001</v>
      </c>
      <c r="AO373" s="719">
        <f t="shared" si="536"/>
        <v>0</v>
      </c>
      <c r="AP373" s="361">
        <v>1875</v>
      </c>
      <c r="AQ373" s="361">
        <f t="shared" si="580"/>
        <v>0</v>
      </c>
      <c r="AR373" s="361">
        <v>2132</v>
      </c>
      <c r="AS373" s="361">
        <f t="shared" si="581"/>
        <v>0</v>
      </c>
      <c r="AT373" s="362">
        <f t="shared" si="582"/>
        <v>0</v>
      </c>
      <c r="AU373" s="44">
        <f t="shared" si="562"/>
        <v>0</v>
      </c>
      <c r="AV373" s="44">
        <f t="shared" si="563"/>
        <v>0</v>
      </c>
    </row>
    <row r="374" spans="1:48" ht="25.5" hidden="1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89"/>
        <v>8323.56</v>
      </c>
      <c r="K374" s="1053"/>
      <c r="L374" s="93">
        <v>1875</v>
      </c>
      <c r="M374" s="93">
        <f t="shared" si="565"/>
        <v>0</v>
      </c>
      <c r="N374" s="93">
        <v>1428</v>
      </c>
      <c r="O374" s="93">
        <f t="shared" si="566"/>
        <v>0</v>
      </c>
      <c r="P374" s="94">
        <f t="shared" si="590"/>
        <v>0</v>
      </c>
      <c r="Q374" s="173">
        <v>2.52</v>
      </c>
      <c r="R374" s="175">
        <v>1875</v>
      </c>
      <c r="S374" s="175">
        <f t="shared" si="568"/>
        <v>4725</v>
      </c>
      <c r="T374" s="175">
        <v>1428</v>
      </c>
      <c r="U374" s="175">
        <f t="shared" si="569"/>
        <v>3598.56</v>
      </c>
      <c r="V374" s="176">
        <f t="shared" si="591"/>
        <v>8323.56</v>
      </c>
      <c r="W374" s="220"/>
      <c r="X374" s="222">
        <v>1875</v>
      </c>
      <c r="Y374" s="222">
        <f t="shared" si="571"/>
        <v>0</v>
      </c>
      <c r="Z374" s="222">
        <v>1428</v>
      </c>
      <c r="AA374" s="222">
        <f t="shared" si="572"/>
        <v>0</v>
      </c>
      <c r="AB374" s="223">
        <f t="shared" si="592"/>
        <v>0</v>
      </c>
      <c r="AC374" s="267"/>
      <c r="AD374" s="269">
        <v>1875</v>
      </c>
      <c r="AE374" s="269">
        <f t="shared" si="574"/>
        <v>0</v>
      </c>
      <c r="AF374" s="269">
        <v>1428</v>
      </c>
      <c r="AG374" s="269">
        <f t="shared" si="575"/>
        <v>0</v>
      </c>
      <c r="AH374" s="270">
        <f t="shared" si="593"/>
        <v>0</v>
      </c>
      <c r="AI374" s="314"/>
      <c r="AJ374" s="316">
        <v>1875</v>
      </c>
      <c r="AK374" s="316">
        <f t="shared" si="577"/>
        <v>0</v>
      </c>
      <c r="AL374" s="316">
        <v>1428</v>
      </c>
      <c r="AM374" s="316">
        <f t="shared" si="578"/>
        <v>0</v>
      </c>
      <c r="AN374" s="317">
        <f t="shared" si="594"/>
        <v>0</v>
      </c>
      <c r="AO374" s="719">
        <f t="shared" si="536"/>
        <v>0</v>
      </c>
      <c r="AP374" s="361">
        <v>1875</v>
      </c>
      <c r="AQ374" s="361">
        <f t="shared" si="580"/>
        <v>0</v>
      </c>
      <c r="AR374" s="361">
        <v>1428</v>
      </c>
      <c r="AS374" s="361">
        <f t="shared" si="581"/>
        <v>0</v>
      </c>
      <c r="AT374" s="362">
        <f t="shared" si="582"/>
        <v>0</v>
      </c>
      <c r="AU374" s="44">
        <f t="shared" si="562"/>
        <v>0</v>
      </c>
      <c r="AV374" s="44">
        <f t="shared" si="563"/>
        <v>0</v>
      </c>
    </row>
    <row r="375" spans="1:48" hidden="1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053"/>
      <c r="L375" s="93"/>
      <c r="M375" s="93">
        <f t="shared" si="565"/>
        <v>0</v>
      </c>
      <c r="N375" s="93"/>
      <c r="O375" s="93">
        <f t="shared" si="566"/>
        <v>0</v>
      </c>
      <c r="P375" s="94"/>
      <c r="Q375" s="173"/>
      <c r="R375" s="175"/>
      <c r="S375" s="175">
        <f t="shared" si="568"/>
        <v>0</v>
      </c>
      <c r="T375" s="175"/>
      <c r="U375" s="175">
        <f t="shared" si="569"/>
        <v>0</v>
      </c>
      <c r="V375" s="176"/>
      <c r="W375" s="220"/>
      <c r="X375" s="222"/>
      <c r="Y375" s="222">
        <f t="shared" si="571"/>
        <v>0</v>
      </c>
      <c r="Z375" s="222"/>
      <c r="AA375" s="222">
        <f t="shared" si="572"/>
        <v>0</v>
      </c>
      <c r="AB375" s="223"/>
      <c r="AC375" s="267"/>
      <c r="AD375" s="269"/>
      <c r="AE375" s="269">
        <f t="shared" si="574"/>
        <v>0</v>
      </c>
      <c r="AF375" s="269"/>
      <c r="AG375" s="269">
        <f t="shared" si="575"/>
        <v>0</v>
      </c>
      <c r="AH375" s="270"/>
      <c r="AI375" s="314"/>
      <c r="AJ375" s="316"/>
      <c r="AK375" s="316">
        <f t="shared" si="577"/>
        <v>0</v>
      </c>
      <c r="AL375" s="316"/>
      <c r="AM375" s="316">
        <f t="shared" si="578"/>
        <v>0</v>
      </c>
      <c r="AN375" s="317"/>
      <c r="AO375" s="719">
        <f t="shared" si="536"/>
        <v>0.6</v>
      </c>
      <c r="AP375" s="361"/>
      <c r="AQ375" s="361">
        <f t="shared" si="580"/>
        <v>0</v>
      </c>
      <c r="AR375" s="361"/>
      <c r="AS375" s="361">
        <f t="shared" si="581"/>
        <v>0</v>
      </c>
      <c r="AT375" s="362">
        <f t="shared" si="582"/>
        <v>0</v>
      </c>
      <c r="AU375" s="44">
        <f t="shared" si="562"/>
        <v>0</v>
      </c>
      <c r="AV375" s="44">
        <f t="shared" si="563"/>
        <v>0</v>
      </c>
    </row>
    <row r="376" spans="1:48" ht="25.5" hidden="1" x14ac:dyDescent="0.2">
      <c r="A376" s="1">
        <v>359</v>
      </c>
      <c r="B376" s="9" t="s">
        <v>150</v>
      </c>
      <c r="C376" s="10"/>
      <c r="D376" s="2" t="s">
        <v>56</v>
      </c>
      <c r="E376" s="767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5">G376+I376</f>
        <v>47334.869999999995</v>
      </c>
      <c r="K376" s="1061"/>
      <c r="L376" s="93">
        <v>1875</v>
      </c>
      <c r="M376" s="93">
        <f t="shared" si="565"/>
        <v>0</v>
      </c>
      <c r="N376" s="93">
        <v>2646</v>
      </c>
      <c r="O376" s="93">
        <f t="shared" si="566"/>
        <v>0</v>
      </c>
      <c r="P376" s="94">
        <f t="shared" ref="P376:P379" si="596">M376+O376</f>
        <v>0</v>
      </c>
      <c r="Q376" s="197">
        <v>1.3</v>
      </c>
      <c r="R376" s="175">
        <v>1875</v>
      </c>
      <c r="S376" s="175">
        <f t="shared" si="568"/>
        <v>2437.5</v>
      </c>
      <c r="T376" s="175">
        <v>2646</v>
      </c>
      <c r="U376" s="175">
        <f t="shared" si="569"/>
        <v>3439.8</v>
      </c>
      <c r="V376" s="176">
        <f t="shared" ref="V376:V379" si="597">S376+U376</f>
        <v>5877.3</v>
      </c>
      <c r="W376" s="244"/>
      <c r="X376" s="222">
        <v>1875</v>
      </c>
      <c r="Y376" s="222">
        <f t="shared" si="571"/>
        <v>0</v>
      </c>
      <c r="Z376" s="222">
        <v>2646</v>
      </c>
      <c r="AA376" s="222">
        <f t="shared" si="572"/>
        <v>0</v>
      </c>
      <c r="AB376" s="223">
        <f t="shared" ref="AB376:AB379" si="598">Y376+AA376</f>
        <v>0</v>
      </c>
      <c r="AC376" s="291"/>
      <c r="AD376" s="269">
        <v>1875</v>
      </c>
      <c r="AE376" s="269">
        <f t="shared" si="574"/>
        <v>0</v>
      </c>
      <c r="AF376" s="269">
        <v>2646</v>
      </c>
      <c r="AG376" s="269">
        <f t="shared" si="575"/>
        <v>0</v>
      </c>
      <c r="AH376" s="270">
        <f t="shared" ref="AH376:AH379" si="599">AE376+AG376</f>
        <v>0</v>
      </c>
      <c r="AI376" s="338">
        <v>9.17</v>
      </c>
      <c r="AJ376" s="316">
        <v>1875</v>
      </c>
      <c r="AK376" s="316">
        <f t="shared" si="577"/>
        <v>17193.75</v>
      </c>
      <c r="AL376" s="316">
        <v>2646</v>
      </c>
      <c r="AM376" s="316">
        <f t="shared" si="578"/>
        <v>24263.82</v>
      </c>
      <c r="AN376" s="317">
        <f t="shared" ref="AN376:AN379" si="600">AK376+AM376</f>
        <v>41457.57</v>
      </c>
      <c r="AO376" s="719">
        <f t="shared" si="536"/>
        <v>0</v>
      </c>
      <c r="AP376" s="361">
        <v>1875</v>
      </c>
      <c r="AQ376" s="361">
        <f t="shared" si="580"/>
        <v>0</v>
      </c>
      <c r="AR376" s="361">
        <v>2646</v>
      </c>
      <c r="AS376" s="361">
        <f t="shared" si="581"/>
        <v>0</v>
      </c>
      <c r="AT376" s="362">
        <f t="shared" si="582"/>
        <v>0</v>
      </c>
      <c r="AU376" s="44">
        <f t="shared" si="562"/>
        <v>0</v>
      </c>
      <c r="AV376" s="44">
        <f t="shared" si="563"/>
        <v>0</v>
      </c>
    </row>
    <row r="377" spans="1:48" ht="25.5" hidden="1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5"/>
        <v>7161.2999999999993</v>
      </c>
      <c r="K377" s="1053"/>
      <c r="L377" s="93">
        <v>600</v>
      </c>
      <c r="M377" s="93">
        <f t="shared" si="565"/>
        <v>0</v>
      </c>
      <c r="N377" s="93">
        <v>381</v>
      </c>
      <c r="O377" s="93">
        <f t="shared" si="566"/>
        <v>0</v>
      </c>
      <c r="P377" s="94">
        <f t="shared" si="596"/>
        <v>0</v>
      </c>
      <c r="Q377" s="173"/>
      <c r="R377" s="175">
        <v>600</v>
      </c>
      <c r="S377" s="175">
        <f t="shared" si="568"/>
        <v>0</v>
      </c>
      <c r="T377" s="175">
        <v>381</v>
      </c>
      <c r="U377" s="175">
        <f t="shared" si="569"/>
        <v>0</v>
      </c>
      <c r="V377" s="176">
        <f t="shared" si="597"/>
        <v>0</v>
      </c>
      <c r="W377" s="220"/>
      <c r="X377" s="222">
        <v>600</v>
      </c>
      <c r="Y377" s="222">
        <f t="shared" si="571"/>
        <v>0</v>
      </c>
      <c r="Z377" s="222">
        <v>381</v>
      </c>
      <c r="AA377" s="222">
        <f t="shared" si="572"/>
        <v>0</v>
      </c>
      <c r="AB377" s="223">
        <f t="shared" si="598"/>
        <v>0</v>
      </c>
      <c r="AC377" s="267"/>
      <c r="AD377" s="269">
        <v>600</v>
      </c>
      <c r="AE377" s="269">
        <f t="shared" si="574"/>
        <v>0</v>
      </c>
      <c r="AF377" s="269">
        <v>381</v>
      </c>
      <c r="AG377" s="269">
        <f t="shared" si="575"/>
        <v>0</v>
      </c>
      <c r="AH377" s="270">
        <f t="shared" si="599"/>
        <v>0</v>
      </c>
      <c r="AI377" s="314"/>
      <c r="AJ377" s="316">
        <v>600</v>
      </c>
      <c r="AK377" s="316">
        <f t="shared" si="577"/>
        <v>0</v>
      </c>
      <c r="AL377" s="316">
        <v>381</v>
      </c>
      <c r="AM377" s="316">
        <f t="shared" si="578"/>
        <v>0</v>
      </c>
      <c r="AN377" s="317">
        <f t="shared" si="600"/>
        <v>0</v>
      </c>
      <c r="AO377" s="719">
        <f t="shared" si="536"/>
        <v>7.3</v>
      </c>
      <c r="AP377" s="361">
        <v>600</v>
      </c>
      <c r="AQ377" s="361">
        <f t="shared" si="580"/>
        <v>4380</v>
      </c>
      <c r="AR377" s="361">
        <v>381</v>
      </c>
      <c r="AS377" s="361">
        <f t="shared" si="581"/>
        <v>2781.2999999999997</v>
      </c>
      <c r="AT377" s="362">
        <f t="shared" si="582"/>
        <v>7161.2999999999993</v>
      </c>
      <c r="AU377" s="44">
        <f t="shared" si="562"/>
        <v>7161.2999999999993</v>
      </c>
      <c r="AV377" s="44">
        <f t="shared" si="563"/>
        <v>0</v>
      </c>
    </row>
    <row r="378" spans="1:48" hidden="1" x14ac:dyDescent="0.2">
      <c r="A378" s="772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5"/>
        <v>1167.92</v>
      </c>
      <c r="K378" s="1053"/>
      <c r="L378" s="93">
        <v>1000</v>
      </c>
      <c r="M378" s="93">
        <f t="shared" si="565"/>
        <v>0</v>
      </c>
      <c r="N378" s="93">
        <v>123</v>
      </c>
      <c r="O378" s="93">
        <f t="shared" si="566"/>
        <v>0</v>
      </c>
      <c r="P378" s="94">
        <f t="shared" si="596"/>
        <v>0</v>
      </c>
      <c r="Q378" s="848">
        <f>1.2-0.16</f>
        <v>1.04</v>
      </c>
      <c r="R378" s="175">
        <v>1000</v>
      </c>
      <c r="S378" s="175">
        <f t="shared" si="568"/>
        <v>1040</v>
      </c>
      <c r="T378" s="175">
        <v>123</v>
      </c>
      <c r="U378" s="175">
        <f t="shared" si="569"/>
        <v>127.92</v>
      </c>
      <c r="V378" s="176">
        <f t="shared" si="597"/>
        <v>1167.92</v>
      </c>
      <c r="W378" s="220"/>
      <c r="X378" s="222">
        <v>1000</v>
      </c>
      <c r="Y378" s="222">
        <f t="shared" si="571"/>
        <v>0</v>
      </c>
      <c r="Z378" s="222">
        <v>123</v>
      </c>
      <c r="AA378" s="222">
        <f t="shared" si="572"/>
        <v>0</v>
      </c>
      <c r="AB378" s="223">
        <f t="shared" si="598"/>
        <v>0</v>
      </c>
      <c r="AC378" s="267"/>
      <c r="AD378" s="269">
        <v>1000</v>
      </c>
      <c r="AE378" s="269">
        <f t="shared" si="574"/>
        <v>0</v>
      </c>
      <c r="AF378" s="269">
        <v>123</v>
      </c>
      <c r="AG378" s="269">
        <f t="shared" si="575"/>
        <v>0</v>
      </c>
      <c r="AH378" s="270">
        <f t="shared" si="599"/>
        <v>0</v>
      </c>
      <c r="AI378" s="314"/>
      <c r="AJ378" s="316">
        <v>1000</v>
      </c>
      <c r="AK378" s="316">
        <f t="shared" si="577"/>
        <v>0</v>
      </c>
      <c r="AL378" s="316">
        <v>123</v>
      </c>
      <c r="AM378" s="316">
        <f t="shared" si="578"/>
        <v>0</v>
      </c>
      <c r="AN378" s="317">
        <f t="shared" si="600"/>
        <v>0</v>
      </c>
      <c r="AO378" s="719">
        <f t="shared" si="536"/>
        <v>0</v>
      </c>
      <c r="AP378" s="361">
        <v>1000</v>
      </c>
      <c r="AQ378" s="361">
        <f t="shared" si="580"/>
        <v>0</v>
      </c>
      <c r="AR378" s="361">
        <v>123</v>
      </c>
      <c r="AS378" s="361">
        <f t="shared" si="581"/>
        <v>0</v>
      </c>
      <c r="AT378" s="362">
        <f t="shared" si="582"/>
        <v>0</v>
      </c>
      <c r="AU378" s="44">
        <f t="shared" si="562"/>
        <v>0</v>
      </c>
      <c r="AV378" s="44">
        <f t="shared" si="563"/>
        <v>0</v>
      </c>
    </row>
    <row r="379" spans="1:48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5"/>
        <v>96507</v>
      </c>
      <c r="K379" s="1063">
        <f>'[6]кс-2 №1'!E389</f>
        <v>0.74938840579710142</v>
      </c>
      <c r="L379" s="93">
        <v>0</v>
      </c>
      <c r="M379" s="93">
        <f t="shared" si="565"/>
        <v>0</v>
      </c>
      <c r="N379" s="93">
        <v>96507</v>
      </c>
      <c r="O379" s="93">
        <f t="shared" si="566"/>
        <v>72321.226878260873</v>
      </c>
      <c r="P379" s="94">
        <f t="shared" si="596"/>
        <v>72321.226878260873</v>
      </c>
      <c r="Q379" s="721">
        <v>0.25059999999999999</v>
      </c>
      <c r="R379" s="175">
        <v>0</v>
      </c>
      <c r="S379" s="175">
        <f t="shared" si="568"/>
        <v>0</v>
      </c>
      <c r="T379" s="175">
        <v>96507</v>
      </c>
      <c r="U379" s="175">
        <f t="shared" si="569"/>
        <v>24184.654199999997</v>
      </c>
      <c r="V379" s="176">
        <f t="shared" si="597"/>
        <v>24184.654199999997</v>
      </c>
      <c r="W379" s="220"/>
      <c r="X379" s="222">
        <v>0</v>
      </c>
      <c r="Y379" s="222">
        <f t="shared" si="571"/>
        <v>0</v>
      </c>
      <c r="Z379" s="222">
        <v>96507</v>
      </c>
      <c r="AA379" s="222">
        <f t="shared" si="572"/>
        <v>0</v>
      </c>
      <c r="AB379" s="223">
        <f t="shared" si="598"/>
        <v>0</v>
      </c>
      <c r="AC379" s="267"/>
      <c r="AD379" s="269">
        <v>0</v>
      </c>
      <c r="AE379" s="269">
        <f t="shared" si="574"/>
        <v>0</v>
      </c>
      <c r="AF379" s="269">
        <v>96507</v>
      </c>
      <c r="AG379" s="269">
        <f t="shared" si="575"/>
        <v>0</v>
      </c>
      <c r="AH379" s="270">
        <f t="shared" si="599"/>
        <v>0</v>
      </c>
      <c r="AI379" s="314"/>
      <c r="AJ379" s="316">
        <v>0</v>
      </c>
      <c r="AK379" s="316">
        <f t="shared" si="577"/>
        <v>0</v>
      </c>
      <c r="AL379" s="316">
        <v>96507</v>
      </c>
      <c r="AM379" s="316">
        <f t="shared" si="578"/>
        <v>0</v>
      </c>
      <c r="AN379" s="317">
        <f t="shared" si="600"/>
        <v>0</v>
      </c>
      <c r="AO379" s="719">
        <f t="shared" si="536"/>
        <v>1.1594202898590478E-5</v>
      </c>
      <c r="AP379" s="361">
        <v>0</v>
      </c>
      <c r="AQ379" s="361">
        <f t="shared" si="580"/>
        <v>0</v>
      </c>
      <c r="AR379" s="361">
        <v>96507</v>
      </c>
      <c r="AS379" s="361">
        <f t="shared" si="581"/>
        <v>1.1189217391342712</v>
      </c>
      <c r="AT379" s="362">
        <f t="shared" si="582"/>
        <v>1.1189217391342712</v>
      </c>
      <c r="AU379" s="44">
        <f t="shared" si="562"/>
        <v>1.1189217391292914</v>
      </c>
      <c r="AV379" s="44">
        <f t="shared" si="563"/>
        <v>4.9797943546536771E-12</v>
      </c>
    </row>
    <row r="380" spans="1:48" hidden="1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053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2"/>
        <v>0</v>
      </c>
      <c r="AU380" s="44">
        <f t="shared" si="562"/>
        <v>0</v>
      </c>
      <c r="AV380" s="44">
        <f t="shared" si="563"/>
        <v>0</v>
      </c>
    </row>
    <row r="381" spans="1:48" ht="38.25" hidden="1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1">G381+I381</f>
        <v>30635.919999999998</v>
      </c>
      <c r="K381" s="1053"/>
      <c r="L381" s="93">
        <v>8293.6</v>
      </c>
      <c r="M381" s="93">
        <f t="shared" ref="M381:M397" si="602">K381*L381</f>
        <v>0</v>
      </c>
      <c r="N381" s="93">
        <v>22342.319999999996</v>
      </c>
      <c r="O381" s="93">
        <f t="shared" ref="O381:O397" si="603">K381*N381</f>
        <v>0</v>
      </c>
      <c r="P381" s="94">
        <f t="shared" ref="P381:P384" si="604">M381+O381</f>
        <v>0</v>
      </c>
      <c r="Q381" s="173"/>
      <c r="R381" s="175">
        <v>8293.6</v>
      </c>
      <c r="S381" s="175">
        <f t="shared" ref="S381:S397" si="605">Q381*R381</f>
        <v>0</v>
      </c>
      <c r="T381" s="175">
        <v>22342.319999999996</v>
      </c>
      <c r="U381" s="175">
        <f t="shared" ref="U381:U397" si="606">Q381*T381</f>
        <v>0</v>
      </c>
      <c r="V381" s="176">
        <f t="shared" ref="V381:V384" si="607">S381+U381</f>
        <v>0</v>
      </c>
      <c r="W381" s="220">
        <v>1</v>
      </c>
      <c r="X381" s="222">
        <v>8293.6</v>
      </c>
      <c r="Y381" s="222">
        <f t="shared" ref="Y381:Y397" si="608">W381*X381</f>
        <v>8293.6</v>
      </c>
      <c r="Z381" s="222">
        <v>22342.319999999996</v>
      </c>
      <c r="AA381" s="222">
        <f t="shared" ref="AA381:AA397" si="609">W381*Z381</f>
        <v>22342.319999999996</v>
      </c>
      <c r="AB381" s="223">
        <f t="shared" ref="AB381:AB384" si="610">Y381+AA381</f>
        <v>30635.919999999998</v>
      </c>
      <c r="AC381" s="267"/>
      <c r="AD381" s="269">
        <v>8293.6</v>
      </c>
      <c r="AE381" s="269">
        <f t="shared" ref="AE381:AE397" si="611">AC381*AD381</f>
        <v>0</v>
      </c>
      <c r="AF381" s="269">
        <v>22342.319999999996</v>
      </c>
      <c r="AG381" s="269">
        <f t="shared" ref="AG381:AG397" si="612">AC381*AF381</f>
        <v>0</v>
      </c>
      <c r="AH381" s="270">
        <f t="shared" ref="AH381:AH384" si="613">AE381+AG381</f>
        <v>0</v>
      </c>
      <c r="AI381" s="314"/>
      <c r="AJ381" s="316">
        <v>8293.6</v>
      </c>
      <c r="AK381" s="316">
        <f t="shared" ref="AK381:AK397" si="614">AI381*AJ381</f>
        <v>0</v>
      </c>
      <c r="AL381" s="316">
        <v>22342.319999999996</v>
      </c>
      <c r="AM381" s="316">
        <f t="shared" ref="AM381:AM397" si="615">AI381*AL381</f>
        <v>0</v>
      </c>
      <c r="AN381" s="317">
        <f t="shared" ref="AN381:AN384" si="616">AK381+AM381</f>
        <v>0</v>
      </c>
      <c r="AO381" s="719">
        <f t="shared" si="536"/>
        <v>0</v>
      </c>
      <c r="AP381" s="361">
        <v>8293.6</v>
      </c>
      <c r="AQ381" s="361">
        <f t="shared" ref="AQ381:AQ397" si="617">AO381*AP381</f>
        <v>0</v>
      </c>
      <c r="AR381" s="361">
        <v>22342.319999999996</v>
      </c>
      <c r="AS381" s="361">
        <f t="shared" ref="AS381:AS397" si="618">AO381*AR381</f>
        <v>0</v>
      </c>
      <c r="AT381" s="362">
        <f t="shared" si="582"/>
        <v>0</v>
      </c>
      <c r="AU381" s="44">
        <f t="shared" si="562"/>
        <v>0</v>
      </c>
      <c r="AV381" s="44">
        <f t="shared" si="563"/>
        <v>0</v>
      </c>
    </row>
    <row r="382" spans="1:48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1"/>
        <v>137672.4</v>
      </c>
      <c r="K382" s="1053">
        <v>3</v>
      </c>
      <c r="L382" s="93">
        <v>4003.24</v>
      </c>
      <c r="M382" s="93">
        <f t="shared" si="602"/>
        <v>12009.72</v>
      </c>
      <c r="N382" s="93">
        <v>9764</v>
      </c>
      <c r="O382" s="93">
        <f t="shared" si="603"/>
        <v>29292</v>
      </c>
      <c r="P382" s="94">
        <f t="shared" si="604"/>
        <v>41301.72</v>
      </c>
      <c r="Q382" s="173"/>
      <c r="R382" s="175">
        <v>4003.24</v>
      </c>
      <c r="S382" s="175">
        <f t="shared" si="605"/>
        <v>0</v>
      </c>
      <c r="T382" s="175">
        <v>9764</v>
      </c>
      <c r="U382" s="175">
        <f t="shared" si="606"/>
        <v>0</v>
      </c>
      <c r="V382" s="176">
        <f t="shared" si="607"/>
        <v>0</v>
      </c>
      <c r="W382" s="220">
        <v>7</v>
      </c>
      <c r="X382" s="222">
        <v>4003.24</v>
      </c>
      <c r="Y382" s="222">
        <f t="shared" si="608"/>
        <v>28022.68</v>
      </c>
      <c r="Z382" s="222">
        <v>9764</v>
      </c>
      <c r="AA382" s="222">
        <f t="shared" si="609"/>
        <v>68348</v>
      </c>
      <c r="AB382" s="223">
        <f t="shared" si="610"/>
        <v>96370.68</v>
      </c>
      <c r="AC382" s="267"/>
      <c r="AD382" s="269">
        <v>4003.24</v>
      </c>
      <c r="AE382" s="269">
        <f t="shared" si="611"/>
        <v>0</v>
      </c>
      <c r="AF382" s="269">
        <v>9764</v>
      </c>
      <c r="AG382" s="269">
        <f t="shared" si="612"/>
        <v>0</v>
      </c>
      <c r="AH382" s="270">
        <f t="shared" si="613"/>
        <v>0</v>
      </c>
      <c r="AI382" s="314"/>
      <c r="AJ382" s="316">
        <v>4003.24</v>
      </c>
      <c r="AK382" s="316">
        <f t="shared" si="614"/>
        <v>0</v>
      </c>
      <c r="AL382" s="316">
        <v>9764</v>
      </c>
      <c r="AM382" s="316">
        <f t="shared" si="615"/>
        <v>0</v>
      </c>
      <c r="AN382" s="317">
        <f t="shared" si="616"/>
        <v>0</v>
      </c>
      <c r="AO382" s="719">
        <f t="shared" si="536"/>
        <v>0</v>
      </c>
      <c r="AP382" s="361">
        <v>4003.24</v>
      </c>
      <c r="AQ382" s="361">
        <f t="shared" si="617"/>
        <v>0</v>
      </c>
      <c r="AR382" s="361">
        <v>9764</v>
      </c>
      <c r="AS382" s="361">
        <f t="shared" si="618"/>
        <v>0</v>
      </c>
      <c r="AT382" s="362">
        <f t="shared" si="582"/>
        <v>0</v>
      </c>
      <c r="AU382" s="44">
        <f t="shared" si="562"/>
        <v>0</v>
      </c>
      <c r="AV382" s="44">
        <f t="shared" si="563"/>
        <v>0</v>
      </c>
    </row>
    <row r="383" spans="1:48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1"/>
        <v>29420</v>
      </c>
      <c r="K383" s="1053">
        <v>3</v>
      </c>
      <c r="L383" s="93">
        <v>800</v>
      </c>
      <c r="M383" s="93">
        <f t="shared" si="602"/>
        <v>2400</v>
      </c>
      <c r="N383" s="93">
        <v>2142</v>
      </c>
      <c r="O383" s="93">
        <f t="shared" si="603"/>
        <v>6426</v>
      </c>
      <c r="P383" s="94">
        <f t="shared" si="604"/>
        <v>8826</v>
      </c>
      <c r="Q383" s="173">
        <v>7</v>
      </c>
      <c r="R383" s="175">
        <v>800</v>
      </c>
      <c r="S383" s="175">
        <f t="shared" si="605"/>
        <v>5600</v>
      </c>
      <c r="T383" s="175">
        <v>2142</v>
      </c>
      <c r="U383" s="175">
        <f t="shared" si="606"/>
        <v>14994</v>
      </c>
      <c r="V383" s="176">
        <f t="shared" si="607"/>
        <v>20594</v>
      </c>
      <c r="W383" s="220"/>
      <c r="X383" s="222">
        <v>800</v>
      </c>
      <c r="Y383" s="222">
        <f t="shared" si="608"/>
        <v>0</v>
      </c>
      <c r="Z383" s="222">
        <v>2142</v>
      </c>
      <c r="AA383" s="222">
        <f t="shared" si="609"/>
        <v>0</v>
      </c>
      <c r="AB383" s="223">
        <f t="shared" si="610"/>
        <v>0</v>
      </c>
      <c r="AC383" s="267"/>
      <c r="AD383" s="269">
        <v>800</v>
      </c>
      <c r="AE383" s="269">
        <f t="shared" si="611"/>
        <v>0</v>
      </c>
      <c r="AF383" s="269">
        <v>2142</v>
      </c>
      <c r="AG383" s="269">
        <f t="shared" si="612"/>
        <v>0</v>
      </c>
      <c r="AH383" s="270">
        <f t="shared" si="613"/>
        <v>0</v>
      </c>
      <c r="AI383" s="314"/>
      <c r="AJ383" s="316">
        <v>800</v>
      </c>
      <c r="AK383" s="316">
        <f t="shared" si="614"/>
        <v>0</v>
      </c>
      <c r="AL383" s="316">
        <v>2142</v>
      </c>
      <c r="AM383" s="316">
        <f t="shared" si="615"/>
        <v>0</v>
      </c>
      <c r="AN383" s="317">
        <f t="shared" si="616"/>
        <v>0</v>
      </c>
      <c r="AO383" s="719">
        <f t="shared" si="536"/>
        <v>0</v>
      </c>
      <c r="AP383" s="361">
        <v>800</v>
      </c>
      <c r="AQ383" s="361">
        <f t="shared" si="617"/>
        <v>0</v>
      </c>
      <c r="AR383" s="361">
        <v>2142</v>
      </c>
      <c r="AS383" s="361">
        <f t="shared" si="618"/>
        <v>0</v>
      </c>
      <c r="AT383" s="362">
        <f t="shared" si="582"/>
        <v>0</v>
      </c>
      <c r="AU383" s="44">
        <f t="shared" si="562"/>
        <v>0</v>
      </c>
      <c r="AV383" s="44">
        <f t="shared" si="563"/>
        <v>0</v>
      </c>
    </row>
    <row r="384" spans="1:48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1"/>
        <v>394024.67999999993</v>
      </c>
      <c r="K384" s="1053">
        <v>41.16</v>
      </c>
      <c r="L384" s="93">
        <v>1875</v>
      </c>
      <c r="M384" s="93">
        <f t="shared" si="602"/>
        <v>77175</v>
      </c>
      <c r="N384" s="93">
        <v>869</v>
      </c>
      <c r="O384" s="93">
        <f t="shared" si="603"/>
        <v>35768.039999999994</v>
      </c>
      <c r="P384" s="94">
        <f t="shared" si="604"/>
        <v>112943.03999999999</v>
      </c>
      <c r="Q384" s="173">
        <v>102.43199999999999</v>
      </c>
      <c r="R384" s="175">
        <v>1875</v>
      </c>
      <c r="S384" s="175">
        <f t="shared" si="605"/>
        <v>192059.99999999997</v>
      </c>
      <c r="T384" s="175">
        <v>869</v>
      </c>
      <c r="U384" s="175">
        <f t="shared" si="606"/>
        <v>89013.407999999996</v>
      </c>
      <c r="V384" s="176">
        <f t="shared" si="607"/>
        <v>281073.40799999994</v>
      </c>
      <c r="W384" s="220"/>
      <c r="X384" s="222">
        <v>1875</v>
      </c>
      <c r="Y384" s="222">
        <f t="shared" si="608"/>
        <v>0</v>
      </c>
      <c r="Z384" s="222">
        <v>869</v>
      </c>
      <c r="AA384" s="222">
        <f t="shared" si="609"/>
        <v>0</v>
      </c>
      <c r="AB384" s="223">
        <f t="shared" si="610"/>
        <v>0</v>
      </c>
      <c r="AC384" s="267"/>
      <c r="AD384" s="269">
        <v>1875</v>
      </c>
      <c r="AE384" s="269">
        <f t="shared" si="611"/>
        <v>0</v>
      </c>
      <c r="AF384" s="269">
        <v>869</v>
      </c>
      <c r="AG384" s="269">
        <f t="shared" si="612"/>
        <v>0</v>
      </c>
      <c r="AH384" s="270">
        <f t="shared" si="613"/>
        <v>0</v>
      </c>
      <c r="AI384" s="314"/>
      <c r="AJ384" s="316">
        <v>1875</v>
      </c>
      <c r="AK384" s="316">
        <f t="shared" si="614"/>
        <v>0</v>
      </c>
      <c r="AL384" s="316">
        <v>869</v>
      </c>
      <c r="AM384" s="316">
        <f t="shared" si="615"/>
        <v>0</v>
      </c>
      <c r="AN384" s="317">
        <f t="shared" si="616"/>
        <v>0</v>
      </c>
      <c r="AO384" s="719">
        <f t="shared" si="536"/>
        <v>2.9999999999859028E-3</v>
      </c>
      <c r="AP384" s="361">
        <v>1875</v>
      </c>
      <c r="AQ384" s="361">
        <f t="shared" si="617"/>
        <v>5.6249999999735678</v>
      </c>
      <c r="AR384" s="361">
        <v>869</v>
      </c>
      <c r="AS384" s="361">
        <f t="shared" si="618"/>
        <v>2.6069999999877496</v>
      </c>
      <c r="AT384" s="362">
        <f t="shared" si="582"/>
        <v>8.2319999999613174</v>
      </c>
      <c r="AU384" s="44">
        <f t="shared" si="562"/>
        <v>8.2320000000181608</v>
      </c>
      <c r="AV384" s="44">
        <f t="shared" si="563"/>
        <v>-5.6843418860808015E-11</v>
      </c>
    </row>
    <row r="385" spans="1:48" hidden="1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053"/>
      <c r="L385" s="93"/>
      <c r="M385" s="93">
        <f t="shared" si="602"/>
        <v>0</v>
      </c>
      <c r="N385" s="93"/>
      <c r="O385" s="93">
        <f t="shared" si="603"/>
        <v>0</v>
      </c>
      <c r="P385" s="94"/>
      <c r="Q385" s="173"/>
      <c r="R385" s="175"/>
      <c r="S385" s="175">
        <f t="shared" si="605"/>
        <v>0</v>
      </c>
      <c r="T385" s="175"/>
      <c r="U385" s="175">
        <f t="shared" si="606"/>
        <v>0</v>
      </c>
      <c r="V385" s="176"/>
      <c r="W385" s="220"/>
      <c r="X385" s="222"/>
      <c r="Y385" s="222">
        <f t="shared" si="608"/>
        <v>0</v>
      </c>
      <c r="Z385" s="222"/>
      <c r="AA385" s="222">
        <f t="shared" si="609"/>
        <v>0</v>
      </c>
      <c r="AB385" s="223"/>
      <c r="AC385" s="267"/>
      <c r="AD385" s="269"/>
      <c r="AE385" s="269">
        <f t="shared" si="611"/>
        <v>0</v>
      </c>
      <c r="AF385" s="269"/>
      <c r="AG385" s="269">
        <f t="shared" si="612"/>
        <v>0</v>
      </c>
      <c r="AH385" s="270"/>
      <c r="AI385" s="314"/>
      <c r="AJ385" s="316"/>
      <c r="AK385" s="316">
        <f t="shared" si="614"/>
        <v>0</v>
      </c>
      <c r="AL385" s="316"/>
      <c r="AM385" s="316">
        <f t="shared" si="615"/>
        <v>0</v>
      </c>
      <c r="AN385" s="317"/>
      <c r="AO385" s="719">
        <f t="shared" si="536"/>
        <v>32.950000000000003</v>
      </c>
      <c r="AP385" s="361"/>
      <c r="AQ385" s="361">
        <f t="shared" si="617"/>
        <v>0</v>
      </c>
      <c r="AR385" s="361"/>
      <c r="AS385" s="361">
        <f t="shared" si="618"/>
        <v>0</v>
      </c>
      <c r="AT385" s="362">
        <f t="shared" si="582"/>
        <v>0</v>
      </c>
      <c r="AU385" s="44">
        <f t="shared" si="562"/>
        <v>0</v>
      </c>
      <c r="AV385" s="44">
        <f t="shared" si="563"/>
        <v>0</v>
      </c>
    </row>
    <row r="386" spans="1:48" hidden="1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053"/>
      <c r="L386" s="93"/>
      <c r="M386" s="93">
        <f t="shared" si="602"/>
        <v>0</v>
      </c>
      <c r="N386" s="93"/>
      <c r="O386" s="93">
        <f t="shared" si="603"/>
        <v>0</v>
      </c>
      <c r="P386" s="94"/>
      <c r="Q386" s="173"/>
      <c r="R386" s="175"/>
      <c r="S386" s="175">
        <f t="shared" si="605"/>
        <v>0</v>
      </c>
      <c r="T386" s="175"/>
      <c r="U386" s="175">
        <f t="shared" si="606"/>
        <v>0</v>
      </c>
      <c r="V386" s="176"/>
      <c r="W386" s="220"/>
      <c r="X386" s="222"/>
      <c r="Y386" s="222">
        <f t="shared" si="608"/>
        <v>0</v>
      </c>
      <c r="Z386" s="222"/>
      <c r="AA386" s="222">
        <f t="shared" si="609"/>
        <v>0</v>
      </c>
      <c r="AB386" s="223"/>
      <c r="AC386" s="267"/>
      <c r="AD386" s="269"/>
      <c r="AE386" s="269">
        <f t="shared" si="611"/>
        <v>0</v>
      </c>
      <c r="AF386" s="269"/>
      <c r="AG386" s="269">
        <f t="shared" si="612"/>
        <v>0</v>
      </c>
      <c r="AH386" s="270"/>
      <c r="AI386" s="314"/>
      <c r="AJ386" s="316"/>
      <c r="AK386" s="316">
        <f t="shared" si="614"/>
        <v>0</v>
      </c>
      <c r="AL386" s="316"/>
      <c r="AM386" s="316">
        <f t="shared" si="615"/>
        <v>0</v>
      </c>
      <c r="AN386" s="317"/>
      <c r="AO386" s="719">
        <f t="shared" si="536"/>
        <v>27.5</v>
      </c>
      <c r="AP386" s="361"/>
      <c r="AQ386" s="361">
        <f t="shared" si="617"/>
        <v>0</v>
      </c>
      <c r="AR386" s="361"/>
      <c r="AS386" s="361">
        <f t="shared" si="618"/>
        <v>0</v>
      </c>
      <c r="AT386" s="362">
        <f t="shared" si="582"/>
        <v>0</v>
      </c>
      <c r="AU386" s="44">
        <f t="shared" si="562"/>
        <v>0</v>
      </c>
      <c r="AV386" s="44">
        <f t="shared" si="563"/>
        <v>0</v>
      </c>
    </row>
    <row r="387" spans="1:48" hidden="1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053"/>
      <c r="L387" s="93"/>
      <c r="M387" s="93">
        <f t="shared" si="602"/>
        <v>0</v>
      </c>
      <c r="N387" s="93"/>
      <c r="O387" s="93">
        <f t="shared" si="603"/>
        <v>0</v>
      </c>
      <c r="P387" s="94"/>
      <c r="Q387" s="173"/>
      <c r="R387" s="175"/>
      <c r="S387" s="175">
        <f t="shared" si="605"/>
        <v>0</v>
      </c>
      <c r="T387" s="175"/>
      <c r="U387" s="175">
        <f t="shared" si="606"/>
        <v>0</v>
      </c>
      <c r="V387" s="176"/>
      <c r="W387" s="220"/>
      <c r="X387" s="222"/>
      <c r="Y387" s="222">
        <f t="shared" si="608"/>
        <v>0</v>
      </c>
      <c r="Z387" s="222"/>
      <c r="AA387" s="222">
        <f t="shared" si="609"/>
        <v>0</v>
      </c>
      <c r="AB387" s="223"/>
      <c r="AC387" s="267"/>
      <c r="AD387" s="269"/>
      <c r="AE387" s="269">
        <f t="shared" si="611"/>
        <v>0</v>
      </c>
      <c r="AF387" s="269"/>
      <c r="AG387" s="269">
        <f t="shared" si="612"/>
        <v>0</v>
      </c>
      <c r="AH387" s="270"/>
      <c r="AI387" s="314"/>
      <c r="AJ387" s="316"/>
      <c r="AK387" s="316">
        <f t="shared" si="614"/>
        <v>0</v>
      </c>
      <c r="AL387" s="316"/>
      <c r="AM387" s="316">
        <f t="shared" si="615"/>
        <v>0</v>
      </c>
      <c r="AN387" s="317"/>
      <c r="AO387" s="719">
        <f t="shared" si="536"/>
        <v>17.7</v>
      </c>
      <c r="AP387" s="361"/>
      <c r="AQ387" s="361">
        <f t="shared" si="617"/>
        <v>0</v>
      </c>
      <c r="AR387" s="361"/>
      <c r="AS387" s="361">
        <f t="shared" si="618"/>
        <v>0</v>
      </c>
      <c r="AT387" s="362">
        <f t="shared" si="582"/>
        <v>0</v>
      </c>
      <c r="AU387" s="44">
        <f t="shared" si="562"/>
        <v>0</v>
      </c>
      <c r="AV387" s="44">
        <f t="shared" si="563"/>
        <v>0</v>
      </c>
    </row>
    <row r="388" spans="1:48" ht="25.5" x14ac:dyDescent="0.2">
      <c r="A388" s="485">
        <v>371</v>
      </c>
      <c r="B388" s="486" t="s">
        <v>139</v>
      </c>
      <c r="C388" s="490"/>
      <c r="D388" s="487" t="s">
        <v>56</v>
      </c>
      <c r="E388" s="767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19">G388+I388</f>
        <v>80595.360000000015</v>
      </c>
      <c r="K388" s="1061">
        <v>4.83</v>
      </c>
      <c r="L388" s="93">
        <v>1875</v>
      </c>
      <c r="M388" s="93">
        <f t="shared" si="602"/>
        <v>9056.25</v>
      </c>
      <c r="N388" s="93">
        <v>1617</v>
      </c>
      <c r="O388" s="93">
        <f t="shared" si="603"/>
        <v>7810.11</v>
      </c>
      <c r="P388" s="94">
        <f t="shared" ref="P388:P389" si="620">M388+O388</f>
        <v>16866.36</v>
      </c>
      <c r="Q388" s="197">
        <v>18.250000000000004</v>
      </c>
      <c r="R388" s="175">
        <v>1875</v>
      </c>
      <c r="S388" s="175">
        <f t="shared" si="605"/>
        <v>34218.750000000007</v>
      </c>
      <c r="T388" s="175">
        <v>1617</v>
      </c>
      <c r="U388" s="175">
        <f t="shared" si="606"/>
        <v>29510.250000000007</v>
      </c>
      <c r="V388" s="176">
        <f t="shared" ref="V388:V389" si="621">S388+U388</f>
        <v>63729.000000000015</v>
      </c>
      <c r="W388" s="244"/>
      <c r="X388" s="222">
        <v>1875</v>
      </c>
      <c r="Y388" s="222">
        <f t="shared" si="608"/>
        <v>0</v>
      </c>
      <c r="Z388" s="222">
        <v>1617</v>
      </c>
      <c r="AA388" s="222">
        <f t="shared" si="609"/>
        <v>0</v>
      </c>
      <c r="AB388" s="223">
        <f t="shared" ref="AB388:AB389" si="622">Y388+AA388</f>
        <v>0</v>
      </c>
      <c r="AC388" s="291"/>
      <c r="AD388" s="269">
        <v>1875</v>
      </c>
      <c r="AE388" s="269">
        <f t="shared" si="611"/>
        <v>0</v>
      </c>
      <c r="AF388" s="269">
        <v>1617</v>
      </c>
      <c r="AG388" s="269">
        <f t="shared" si="612"/>
        <v>0</v>
      </c>
      <c r="AH388" s="270">
        <f t="shared" ref="AH388:AH389" si="623">AE388+AG388</f>
        <v>0</v>
      </c>
      <c r="AI388" s="338"/>
      <c r="AJ388" s="316">
        <v>1875</v>
      </c>
      <c r="AK388" s="316">
        <f t="shared" si="614"/>
        <v>0</v>
      </c>
      <c r="AL388" s="316">
        <v>1617</v>
      </c>
      <c r="AM388" s="316">
        <f t="shared" si="615"/>
        <v>0</v>
      </c>
      <c r="AN388" s="317">
        <f t="shared" ref="AN388:AN389" si="624">AK388+AM388</f>
        <v>0</v>
      </c>
      <c r="AO388" s="719">
        <f t="shared" si="536"/>
        <v>3.5527136788005009E-15</v>
      </c>
      <c r="AP388" s="361">
        <v>1875</v>
      </c>
      <c r="AQ388" s="361">
        <f t="shared" si="617"/>
        <v>6.6613381477509392E-12</v>
      </c>
      <c r="AR388" s="361">
        <v>1617</v>
      </c>
      <c r="AS388" s="361">
        <f t="shared" si="618"/>
        <v>5.74473801862041E-12</v>
      </c>
      <c r="AT388" s="362">
        <f t="shared" si="582"/>
        <v>1.2406076166371349E-11</v>
      </c>
      <c r="AU388" s="44">
        <f t="shared" si="562"/>
        <v>0</v>
      </c>
      <c r="AV388" s="44">
        <f t="shared" si="563"/>
        <v>1.2406076166371349E-11</v>
      </c>
    </row>
    <row r="389" spans="1:48" hidden="1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19"/>
        <v>336514.31799999997</v>
      </c>
      <c r="K389" s="1053"/>
      <c r="L389" s="93">
        <v>1875</v>
      </c>
      <c r="M389" s="93">
        <f t="shared" si="602"/>
        <v>0</v>
      </c>
      <c r="N389" s="93">
        <v>1226</v>
      </c>
      <c r="O389" s="93">
        <f t="shared" si="603"/>
        <v>0</v>
      </c>
      <c r="P389" s="94">
        <f t="shared" si="620"/>
        <v>0</v>
      </c>
      <c r="Q389" s="173">
        <v>94</v>
      </c>
      <c r="R389" s="175">
        <v>1875</v>
      </c>
      <c r="S389" s="175">
        <f t="shared" si="605"/>
        <v>176250</v>
      </c>
      <c r="T389" s="175">
        <v>1226</v>
      </c>
      <c r="U389" s="175">
        <f t="shared" si="606"/>
        <v>115244</v>
      </c>
      <c r="V389" s="176">
        <f t="shared" si="621"/>
        <v>291494</v>
      </c>
      <c r="W389" s="220"/>
      <c r="X389" s="222">
        <v>1875</v>
      </c>
      <c r="Y389" s="222">
        <f t="shared" si="608"/>
        <v>0</v>
      </c>
      <c r="Z389" s="222">
        <v>1226</v>
      </c>
      <c r="AA389" s="222">
        <f t="shared" si="609"/>
        <v>0</v>
      </c>
      <c r="AB389" s="223">
        <f t="shared" si="622"/>
        <v>0</v>
      </c>
      <c r="AC389" s="267"/>
      <c r="AD389" s="269">
        <v>1875</v>
      </c>
      <c r="AE389" s="269">
        <f t="shared" si="611"/>
        <v>0</v>
      </c>
      <c r="AF389" s="269">
        <v>1226</v>
      </c>
      <c r="AG389" s="269">
        <f t="shared" si="612"/>
        <v>0</v>
      </c>
      <c r="AH389" s="270">
        <f t="shared" si="623"/>
        <v>0</v>
      </c>
      <c r="AI389" s="314">
        <v>14.518000000000001</v>
      </c>
      <c r="AJ389" s="316">
        <v>1875</v>
      </c>
      <c r="AK389" s="316">
        <f t="shared" si="614"/>
        <v>27221.25</v>
      </c>
      <c r="AL389" s="316">
        <v>1226</v>
      </c>
      <c r="AM389" s="316">
        <f t="shared" si="615"/>
        <v>17799.067999999999</v>
      </c>
      <c r="AN389" s="317">
        <f t="shared" si="624"/>
        <v>45020.317999999999</v>
      </c>
      <c r="AO389" s="719">
        <f t="shared" si="536"/>
        <v>0</v>
      </c>
      <c r="AP389" s="361">
        <v>1875</v>
      </c>
      <c r="AQ389" s="361">
        <f t="shared" si="617"/>
        <v>0</v>
      </c>
      <c r="AR389" s="361">
        <v>1226</v>
      </c>
      <c r="AS389" s="361">
        <f t="shared" si="618"/>
        <v>0</v>
      </c>
      <c r="AT389" s="362">
        <f t="shared" si="582"/>
        <v>0</v>
      </c>
      <c r="AU389" s="44">
        <f t="shared" si="562"/>
        <v>0</v>
      </c>
      <c r="AV389" s="44">
        <f t="shared" si="563"/>
        <v>0</v>
      </c>
    </row>
    <row r="390" spans="1:48" hidden="1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053"/>
      <c r="L390" s="93"/>
      <c r="M390" s="93">
        <f t="shared" si="602"/>
        <v>0</v>
      </c>
      <c r="N390" s="93"/>
      <c r="O390" s="93">
        <f t="shared" si="603"/>
        <v>0</v>
      </c>
      <c r="P390" s="94"/>
      <c r="Q390" s="173"/>
      <c r="R390" s="175"/>
      <c r="S390" s="175">
        <f t="shared" si="605"/>
        <v>0</v>
      </c>
      <c r="T390" s="175"/>
      <c r="U390" s="175">
        <f t="shared" si="606"/>
        <v>0</v>
      </c>
      <c r="V390" s="176"/>
      <c r="W390" s="220"/>
      <c r="X390" s="222"/>
      <c r="Y390" s="222">
        <f t="shared" si="608"/>
        <v>0</v>
      </c>
      <c r="Z390" s="222"/>
      <c r="AA390" s="222">
        <f t="shared" si="609"/>
        <v>0</v>
      </c>
      <c r="AB390" s="223"/>
      <c r="AC390" s="267"/>
      <c r="AD390" s="269"/>
      <c r="AE390" s="269">
        <f t="shared" si="611"/>
        <v>0</v>
      </c>
      <c r="AF390" s="269"/>
      <c r="AG390" s="269">
        <f t="shared" si="612"/>
        <v>0</v>
      </c>
      <c r="AH390" s="270"/>
      <c r="AI390" s="314"/>
      <c r="AJ390" s="316"/>
      <c r="AK390" s="316">
        <f t="shared" si="614"/>
        <v>0</v>
      </c>
      <c r="AL390" s="316"/>
      <c r="AM390" s="316">
        <f t="shared" si="615"/>
        <v>0</v>
      </c>
      <c r="AN390" s="317"/>
      <c r="AO390" s="719">
        <f t="shared" si="536"/>
        <v>34.56</v>
      </c>
      <c r="AP390" s="361"/>
      <c r="AQ390" s="361">
        <f t="shared" si="617"/>
        <v>0</v>
      </c>
      <c r="AR390" s="361"/>
      <c r="AS390" s="361">
        <f t="shared" si="618"/>
        <v>0</v>
      </c>
      <c r="AT390" s="362">
        <f t="shared" si="582"/>
        <v>0</v>
      </c>
      <c r="AU390" s="44">
        <f t="shared" si="562"/>
        <v>0</v>
      </c>
      <c r="AV390" s="44">
        <f t="shared" si="563"/>
        <v>0</v>
      </c>
    </row>
    <row r="391" spans="1:48" ht="25.5" hidden="1" x14ac:dyDescent="0.2">
      <c r="A391" s="1">
        <v>374</v>
      </c>
      <c r="B391" s="9" t="s">
        <v>144</v>
      </c>
      <c r="C391" s="10"/>
      <c r="D391" s="2" t="s">
        <v>56</v>
      </c>
      <c r="E391" s="767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5">G391+I391</f>
        <v>142476.899</v>
      </c>
      <c r="K391" s="1061"/>
      <c r="L391" s="93">
        <v>1875</v>
      </c>
      <c r="M391" s="93">
        <f t="shared" si="602"/>
        <v>0</v>
      </c>
      <c r="N391" s="93">
        <v>2132</v>
      </c>
      <c r="O391" s="93">
        <f t="shared" si="603"/>
        <v>0</v>
      </c>
      <c r="P391" s="94">
        <f t="shared" ref="P391:P392" si="626">M391+O391</f>
        <v>0</v>
      </c>
      <c r="Q391" s="197">
        <v>17.8</v>
      </c>
      <c r="R391" s="175">
        <v>1875</v>
      </c>
      <c r="S391" s="175">
        <f t="shared" si="605"/>
        <v>33375</v>
      </c>
      <c r="T391" s="175">
        <v>2132</v>
      </c>
      <c r="U391" s="175">
        <f t="shared" si="606"/>
        <v>37949.599999999999</v>
      </c>
      <c r="V391" s="176">
        <f t="shared" ref="V391:V392" si="627">S391+U391</f>
        <v>71324.600000000006</v>
      </c>
      <c r="W391" s="244"/>
      <c r="X391" s="222">
        <v>1875</v>
      </c>
      <c r="Y391" s="222">
        <f t="shared" si="608"/>
        <v>0</v>
      </c>
      <c r="Z391" s="222">
        <v>2132</v>
      </c>
      <c r="AA391" s="222">
        <f t="shared" si="609"/>
        <v>0</v>
      </c>
      <c r="AB391" s="223">
        <f t="shared" ref="AB391:AB392" si="628">Y391+AA391</f>
        <v>0</v>
      </c>
      <c r="AC391" s="291"/>
      <c r="AD391" s="269">
        <v>1875</v>
      </c>
      <c r="AE391" s="269">
        <f t="shared" si="611"/>
        <v>0</v>
      </c>
      <c r="AF391" s="269">
        <v>2132</v>
      </c>
      <c r="AG391" s="269">
        <f t="shared" si="612"/>
        <v>0</v>
      </c>
      <c r="AH391" s="270">
        <f t="shared" ref="AH391:AH392" si="629">AE391+AG391</f>
        <v>0</v>
      </c>
      <c r="AI391" s="338">
        <v>17.757000000000001</v>
      </c>
      <c r="AJ391" s="316">
        <v>1875</v>
      </c>
      <c r="AK391" s="316">
        <f t="shared" si="614"/>
        <v>33294.375</v>
      </c>
      <c r="AL391" s="316">
        <v>2132</v>
      </c>
      <c r="AM391" s="316">
        <f t="shared" si="615"/>
        <v>37857.924000000006</v>
      </c>
      <c r="AN391" s="317">
        <f t="shared" ref="AN391:AN392" si="630">AK391+AM391</f>
        <v>71152.298999999999</v>
      </c>
      <c r="AO391" s="719">
        <f t="shared" si="536"/>
        <v>0</v>
      </c>
      <c r="AP391" s="361">
        <v>1875</v>
      </c>
      <c r="AQ391" s="361">
        <f t="shared" si="617"/>
        <v>0</v>
      </c>
      <c r="AR391" s="361">
        <v>2132</v>
      </c>
      <c r="AS391" s="361">
        <f t="shared" si="618"/>
        <v>0</v>
      </c>
      <c r="AT391" s="362">
        <f t="shared" si="582"/>
        <v>0</v>
      </c>
      <c r="AU391" s="44">
        <f t="shared" si="562"/>
        <v>0</v>
      </c>
      <c r="AV391" s="44">
        <f t="shared" si="563"/>
        <v>0</v>
      </c>
    </row>
    <row r="392" spans="1:48" ht="25.5" hidden="1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5"/>
        <v>8323.56</v>
      </c>
      <c r="K392" s="1053"/>
      <c r="L392" s="93">
        <v>1875</v>
      </c>
      <c r="M392" s="93">
        <f t="shared" si="602"/>
        <v>0</v>
      </c>
      <c r="N392" s="93">
        <v>1428</v>
      </c>
      <c r="O392" s="93">
        <f t="shared" si="603"/>
        <v>0</v>
      </c>
      <c r="P392" s="94">
        <f t="shared" si="626"/>
        <v>0</v>
      </c>
      <c r="Q392" s="173">
        <v>2.52</v>
      </c>
      <c r="R392" s="175">
        <v>1875</v>
      </c>
      <c r="S392" s="175">
        <f t="shared" si="605"/>
        <v>4725</v>
      </c>
      <c r="T392" s="175">
        <v>1428</v>
      </c>
      <c r="U392" s="175">
        <f t="shared" si="606"/>
        <v>3598.56</v>
      </c>
      <c r="V392" s="176">
        <f t="shared" si="627"/>
        <v>8323.56</v>
      </c>
      <c r="W392" s="220"/>
      <c r="X392" s="222">
        <v>1875</v>
      </c>
      <c r="Y392" s="222">
        <f t="shared" si="608"/>
        <v>0</v>
      </c>
      <c r="Z392" s="222">
        <v>1428</v>
      </c>
      <c r="AA392" s="222">
        <f t="shared" si="609"/>
        <v>0</v>
      </c>
      <c r="AB392" s="223">
        <f t="shared" si="628"/>
        <v>0</v>
      </c>
      <c r="AC392" s="267"/>
      <c r="AD392" s="269">
        <v>1875</v>
      </c>
      <c r="AE392" s="269">
        <f t="shared" si="611"/>
        <v>0</v>
      </c>
      <c r="AF392" s="269">
        <v>1428</v>
      </c>
      <c r="AG392" s="269">
        <f t="shared" si="612"/>
        <v>0</v>
      </c>
      <c r="AH392" s="270">
        <f t="shared" si="629"/>
        <v>0</v>
      </c>
      <c r="AI392" s="314"/>
      <c r="AJ392" s="316">
        <v>1875</v>
      </c>
      <c r="AK392" s="316">
        <f t="shared" si="614"/>
        <v>0</v>
      </c>
      <c r="AL392" s="316">
        <v>1428</v>
      </c>
      <c r="AM392" s="316">
        <f t="shared" si="615"/>
        <v>0</v>
      </c>
      <c r="AN392" s="317">
        <f t="shared" si="630"/>
        <v>0</v>
      </c>
      <c r="AO392" s="719">
        <f t="shared" si="536"/>
        <v>0</v>
      </c>
      <c r="AP392" s="361">
        <v>1875</v>
      </c>
      <c r="AQ392" s="361">
        <f t="shared" si="617"/>
        <v>0</v>
      </c>
      <c r="AR392" s="361">
        <v>1428</v>
      </c>
      <c r="AS392" s="361">
        <f t="shared" si="618"/>
        <v>0</v>
      </c>
      <c r="AT392" s="362">
        <f t="shared" si="582"/>
        <v>0</v>
      </c>
      <c r="AU392" s="44">
        <f t="shared" si="562"/>
        <v>0</v>
      </c>
      <c r="AV392" s="44">
        <f t="shared" si="563"/>
        <v>0</v>
      </c>
    </row>
    <row r="393" spans="1:48" hidden="1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053"/>
      <c r="L393" s="93"/>
      <c r="M393" s="93">
        <f t="shared" si="602"/>
        <v>0</v>
      </c>
      <c r="N393" s="93"/>
      <c r="O393" s="93">
        <f t="shared" si="603"/>
        <v>0</v>
      </c>
      <c r="P393" s="94"/>
      <c r="Q393" s="173"/>
      <c r="R393" s="175"/>
      <c r="S393" s="175">
        <f t="shared" si="605"/>
        <v>0</v>
      </c>
      <c r="T393" s="175"/>
      <c r="U393" s="175">
        <f t="shared" si="606"/>
        <v>0</v>
      </c>
      <c r="V393" s="176"/>
      <c r="W393" s="220"/>
      <c r="X393" s="222"/>
      <c r="Y393" s="222">
        <f t="shared" si="608"/>
        <v>0</v>
      </c>
      <c r="Z393" s="222"/>
      <c r="AA393" s="222">
        <f t="shared" si="609"/>
        <v>0</v>
      </c>
      <c r="AB393" s="223"/>
      <c r="AC393" s="267"/>
      <c r="AD393" s="269"/>
      <c r="AE393" s="269">
        <f t="shared" si="611"/>
        <v>0</v>
      </c>
      <c r="AF393" s="269"/>
      <c r="AG393" s="269">
        <f t="shared" si="612"/>
        <v>0</v>
      </c>
      <c r="AH393" s="270"/>
      <c r="AI393" s="314"/>
      <c r="AJ393" s="316"/>
      <c r="AK393" s="316">
        <f t="shared" si="614"/>
        <v>0</v>
      </c>
      <c r="AL393" s="316"/>
      <c r="AM393" s="316">
        <f t="shared" si="615"/>
        <v>0</v>
      </c>
      <c r="AN393" s="317"/>
      <c r="AO393" s="719">
        <f t="shared" si="536"/>
        <v>0.6</v>
      </c>
      <c r="AP393" s="361"/>
      <c r="AQ393" s="361">
        <f t="shared" si="617"/>
        <v>0</v>
      </c>
      <c r="AR393" s="361"/>
      <c r="AS393" s="361">
        <f t="shared" si="618"/>
        <v>0</v>
      </c>
      <c r="AT393" s="362">
        <f t="shared" si="582"/>
        <v>0</v>
      </c>
      <c r="AU393" s="44">
        <f t="shared" si="562"/>
        <v>0</v>
      </c>
      <c r="AV393" s="44">
        <f t="shared" si="563"/>
        <v>0</v>
      </c>
    </row>
    <row r="394" spans="1:48" ht="25.5" hidden="1" x14ac:dyDescent="0.2">
      <c r="A394" s="1">
        <v>377</v>
      </c>
      <c r="B394" s="9" t="s">
        <v>150</v>
      </c>
      <c r="C394" s="10"/>
      <c r="D394" s="2" t="s">
        <v>56</v>
      </c>
      <c r="E394" s="767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1">G394+I394</f>
        <v>42949.5</v>
      </c>
      <c r="K394" s="1061"/>
      <c r="L394" s="93">
        <v>1875</v>
      </c>
      <c r="M394" s="93">
        <f t="shared" si="602"/>
        <v>0</v>
      </c>
      <c r="N394" s="93">
        <v>2646</v>
      </c>
      <c r="O394" s="93">
        <f t="shared" si="603"/>
        <v>0</v>
      </c>
      <c r="P394" s="94">
        <f t="shared" ref="P394:P397" si="632">M394+O394</f>
        <v>0</v>
      </c>
      <c r="Q394" s="197">
        <v>1.4</v>
      </c>
      <c r="R394" s="175">
        <v>1875</v>
      </c>
      <c r="S394" s="175">
        <f t="shared" si="605"/>
        <v>2625</v>
      </c>
      <c r="T394" s="175">
        <v>2646</v>
      </c>
      <c r="U394" s="175">
        <f t="shared" si="606"/>
        <v>3704.3999999999996</v>
      </c>
      <c r="V394" s="176">
        <f t="shared" ref="V394:V397" si="633">S394+U394</f>
        <v>6329.4</v>
      </c>
      <c r="W394" s="244"/>
      <c r="X394" s="222">
        <v>1875</v>
      </c>
      <c r="Y394" s="222">
        <f t="shared" si="608"/>
        <v>0</v>
      </c>
      <c r="Z394" s="222">
        <v>2646</v>
      </c>
      <c r="AA394" s="222">
        <f t="shared" si="609"/>
        <v>0</v>
      </c>
      <c r="AB394" s="223">
        <f t="shared" ref="AB394:AB397" si="634">Y394+AA394</f>
        <v>0</v>
      </c>
      <c r="AC394" s="291"/>
      <c r="AD394" s="269">
        <v>1875</v>
      </c>
      <c r="AE394" s="269">
        <f t="shared" si="611"/>
        <v>0</v>
      </c>
      <c r="AF394" s="269">
        <v>2646</v>
      </c>
      <c r="AG394" s="269">
        <f t="shared" si="612"/>
        <v>0</v>
      </c>
      <c r="AH394" s="270">
        <f t="shared" ref="AH394:AH397" si="635">AE394+AG394</f>
        <v>0</v>
      </c>
      <c r="AI394" s="898">
        <v>8.1</v>
      </c>
      <c r="AJ394" s="316">
        <v>1875</v>
      </c>
      <c r="AK394" s="316">
        <f t="shared" si="614"/>
        <v>15187.5</v>
      </c>
      <c r="AL394" s="316">
        <v>2646</v>
      </c>
      <c r="AM394" s="316">
        <f t="shared" si="615"/>
        <v>21432.6</v>
      </c>
      <c r="AN394" s="317">
        <f t="shared" ref="AN394:AN397" si="636">AK394+AM394</f>
        <v>36620.1</v>
      </c>
      <c r="AO394" s="719">
        <f t="shared" si="536"/>
        <v>0</v>
      </c>
      <c r="AP394" s="361">
        <v>1875</v>
      </c>
      <c r="AQ394" s="361">
        <f t="shared" si="617"/>
        <v>0</v>
      </c>
      <c r="AR394" s="361">
        <v>2646</v>
      </c>
      <c r="AS394" s="361">
        <f t="shared" si="618"/>
        <v>0</v>
      </c>
      <c r="AT394" s="362">
        <f t="shared" si="582"/>
        <v>0</v>
      </c>
      <c r="AU394" s="44">
        <f t="shared" si="562"/>
        <v>0</v>
      </c>
      <c r="AV394" s="44">
        <f t="shared" si="563"/>
        <v>0</v>
      </c>
    </row>
    <row r="395" spans="1:48" ht="25.5" hidden="1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1"/>
        <v>7161.2999999999993</v>
      </c>
      <c r="K395" s="1053"/>
      <c r="L395" s="93">
        <v>600</v>
      </c>
      <c r="M395" s="93">
        <f t="shared" si="602"/>
        <v>0</v>
      </c>
      <c r="N395" s="93">
        <v>381</v>
      </c>
      <c r="O395" s="93">
        <f t="shared" si="603"/>
        <v>0</v>
      </c>
      <c r="P395" s="94">
        <f t="shared" si="632"/>
        <v>0</v>
      </c>
      <c r="Q395" s="173"/>
      <c r="R395" s="175">
        <v>600</v>
      </c>
      <c r="S395" s="175">
        <f t="shared" si="605"/>
        <v>0</v>
      </c>
      <c r="T395" s="175">
        <v>381</v>
      </c>
      <c r="U395" s="175">
        <f t="shared" si="606"/>
        <v>0</v>
      </c>
      <c r="V395" s="176">
        <f t="shared" si="633"/>
        <v>0</v>
      </c>
      <c r="W395" s="220"/>
      <c r="X395" s="222">
        <v>600</v>
      </c>
      <c r="Y395" s="222">
        <f t="shared" si="608"/>
        <v>0</v>
      </c>
      <c r="Z395" s="222">
        <v>381</v>
      </c>
      <c r="AA395" s="222">
        <f t="shared" si="609"/>
        <v>0</v>
      </c>
      <c r="AB395" s="223">
        <f t="shared" si="634"/>
        <v>0</v>
      </c>
      <c r="AC395" s="267"/>
      <c r="AD395" s="269">
        <v>600</v>
      </c>
      <c r="AE395" s="269">
        <f t="shared" si="611"/>
        <v>0</v>
      </c>
      <c r="AF395" s="269">
        <v>381</v>
      </c>
      <c r="AG395" s="269">
        <f t="shared" si="612"/>
        <v>0</v>
      </c>
      <c r="AH395" s="270">
        <f t="shared" si="635"/>
        <v>0</v>
      </c>
      <c r="AI395" s="314"/>
      <c r="AJ395" s="316">
        <v>600</v>
      </c>
      <c r="AK395" s="316">
        <f t="shared" si="614"/>
        <v>0</v>
      </c>
      <c r="AL395" s="316">
        <v>381</v>
      </c>
      <c r="AM395" s="316">
        <f t="shared" si="615"/>
        <v>0</v>
      </c>
      <c r="AN395" s="317">
        <f t="shared" si="636"/>
        <v>0</v>
      </c>
      <c r="AO395" s="719">
        <f t="shared" si="536"/>
        <v>7.3</v>
      </c>
      <c r="AP395" s="361">
        <v>600</v>
      </c>
      <c r="AQ395" s="361">
        <f t="shared" si="617"/>
        <v>4380</v>
      </c>
      <c r="AR395" s="361">
        <v>381</v>
      </c>
      <c r="AS395" s="361">
        <f t="shared" si="618"/>
        <v>2781.2999999999997</v>
      </c>
      <c r="AT395" s="362">
        <f t="shared" si="582"/>
        <v>7161.2999999999993</v>
      </c>
      <c r="AU395" s="44">
        <f t="shared" si="562"/>
        <v>7161.2999999999993</v>
      </c>
      <c r="AV395" s="44">
        <f t="shared" si="563"/>
        <v>0</v>
      </c>
    </row>
    <row r="396" spans="1:48" hidden="1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1"/>
        <v>1167.92</v>
      </c>
      <c r="K396" s="1053"/>
      <c r="L396" s="93">
        <v>1000</v>
      </c>
      <c r="M396" s="93">
        <f t="shared" si="602"/>
        <v>0</v>
      </c>
      <c r="N396" s="93">
        <v>123</v>
      </c>
      <c r="O396" s="93">
        <f t="shared" si="603"/>
        <v>0</v>
      </c>
      <c r="P396" s="94">
        <f t="shared" si="632"/>
        <v>0</v>
      </c>
      <c r="Q396" s="173">
        <v>1.04</v>
      </c>
      <c r="R396" s="175">
        <v>1000</v>
      </c>
      <c r="S396" s="175">
        <f t="shared" si="605"/>
        <v>1040</v>
      </c>
      <c r="T396" s="175">
        <v>123</v>
      </c>
      <c r="U396" s="175">
        <f t="shared" si="606"/>
        <v>127.92</v>
      </c>
      <c r="V396" s="176">
        <f t="shared" si="633"/>
        <v>1167.92</v>
      </c>
      <c r="W396" s="220"/>
      <c r="X396" s="222">
        <v>1000</v>
      </c>
      <c r="Y396" s="222">
        <f t="shared" si="608"/>
        <v>0</v>
      </c>
      <c r="Z396" s="222">
        <v>123</v>
      </c>
      <c r="AA396" s="222">
        <f t="shared" si="609"/>
        <v>0</v>
      </c>
      <c r="AB396" s="223">
        <f t="shared" si="634"/>
        <v>0</v>
      </c>
      <c r="AC396" s="267"/>
      <c r="AD396" s="269">
        <v>1000</v>
      </c>
      <c r="AE396" s="269">
        <f t="shared" si="611"/>
        <v>0</v>
      </c>
      <c r="AF396" s="269">
        <v>123</v>
      </c>
      <c r="AG396" s="269">
        <f t="shared" si="612"/>
        <v>0</v>
      </c>
      <c r="AH396" s="270">
        <f t="shared" si="635"/>
        <v>0</v>
      </c>
      <c r="AI396" s="314"/>
      <c r="AJ396" s="316">
        <v>1000</v>
      </c>
      <c r="AK396" s="316">
        <f t="shared" si="614"/>
        <v>0</v>
      </c>
      <c r="AL396" s="316">
        <v>123</v>
      </c>
      <c r="AM396" s="316">
        <f t="shared" si="615"/>
        <v>0</v>
      </c>
      <c r="AN396" s="317">
        <f t="shared" si="636"/>
        <v>0</v>
      </c>
      <c r="AO396" s="719">
        <f t="shared" si="536"/>
        <v>0</v>
      </c>
      <c r="AP396" s="361">
        <v>1000</v>
      </c>
      <c r="AQ396" s="361">
        <f t="shared" si="617"/>
        <v>0</v>
      </c>
      <c r="AR396" s="361">
        <v>123</v>
      </c>
      <c r="AS396" s="361">
        <f t="shared" si="618"/>
        <v>0</v>
      </c>
      <c r="AT396" s="362">
        <f t="shared" si="582"/>
        <v>0</v>
      </c>
      <c r="AU396" s="44">
        <f t="shared" si="562"/>
        <v>0</v>
      </c>
      <c r="AV396" s="44">
        <f t="shared" si="563"/>
        <v>0</v>
      </c>
    </row>
    <row r="397" spans="1:48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1"/>
        <v>84698</v>
      </c>
      <c r="K397" s="1053">
        <v>0.15782429649965682</v>
      </c>
      <c r="L397" s="93">
        <v>0</v>
      </c>
      <c r="M397" s="93">
        <f t="shared" si="602"/>
        <v>0</v>
      </c>
      <c r="N397" s="93">
        <v>84698</v>
      </c>
      <c r="O397" s="93">
        <f t="shared" si="603"/>
        <v>13367.402264927934</v>
      </c>
      <c r="P397" s="94">
        <f t="shared" si="632"/>
        <v>13367.402264927934</v>
      </c>
      <c r="Q397" s="173">
        <v>0.84199999999999997</v>
      </c>
      <c r="R397" s="175">
        <v>0</v>
      </c>
      <c r="S397" s="175">
        <f t="shared" si="605"/>
        <v>0</v>
      </c>
      <c r="T397" s="175">
        <v>84698</v>
      </c>
      <c r="U397" s="175">
        <f t="shared" si="606"/>
        <v>71315.716</v>
      </c>
      <c r="V397" s="176">
        <f t="shared" si="633"/>
        <v>71315.716</v>
      </c>
      <c r="W397" s="220"/>
      <c r="X397" s="222">
        <v>0</v>
      </c>
      <c r="Y397" s="222">
        <f t="shared" si="608"/>
        <v>0</v>
      </c>
      <c r="Z397" s="222">
        <v>84698</v>
      </c>
      <c r="AA397" s="222">
        <f t="shared" si="609"/>
        <v>0</v>
      </c>
      <c r="AB397" s="223">
        <f t="shared" si="634"/>
        <v>0</v>
      </c>
      <c r="AC397" s="267"/>
      <c r="AD397" s="269">
        <v>0</v>
      </c>
      <c r="AE397" s="269">
        <f t="shared" si="611"/>
        <v>0</v>
      </c>
      <c r="AF397" s="269">
        <v>84698</v>
      </c>
      <c r="AG397" s="269">
        <f t="shared" si="612"/>
        <v>0</v>
      </c>
      <c r="AH397" s="270">
        <f t="shared" si="635"/>
        <v>0</v>
      </c>
      <c r="AI397" s="314"/>
      <c r="AJ397" s="316">
        <v>0</v>
      </c>
      <c r="AK397" s="316">
        <f t="shared" si="614"/>
        <v>0</v>
      </c>
      <c r="AL397" s="316">
        <v>84698</v>
      </c>
      <c r="AM397" s="316">
        <f t="shared" si="615"/>
        <v>0</v>
      </c>
      <c r="AN397" s="317">
        <f t="shared" si="636"/>
        <v>0</v>
      </c>
      <c r="AO397" s="719">
        <f t="shared" si="536"/>
        <v>1.7570350034323834E-4</v>
      </c>
      <c r="AP397" s="361">
        <v>0</v>
      </c>
      <c r="AQ397" s="361">
        <f t="shared" si="617"/>
        <v>0</v>
      </c>
      <c r="AR397" s="361">
        <v>84698</v>
      </c>
      <c r="AS397" s="361">
        <f t="shared" si="618"/>
        <v>14.881735072071601</v>
      </c>
      <c r="AT397" s="362">
        <f t="shared" si="582"/>
        <v>14.881735072071601</v>
      </c>
      <c r="AU397" s="44">
        <f t="shared" si="562"/>
        <v>14.881735072063748</v>
      </c>
      <c r="AV397" s="44">
        <f t="shared" si="563"/>
        <v>7.8532735869885073E-12</v>
      </c>
    </row>
    <row r="398" spans="1:48" hidden="1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053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2"/>
        <v>0</v>
      </c>
      <c r="AU398" s="44">
        <f t="shared" si="562"/>
        <v>0</v>
      </c>
      <c r="AV398" s="44">
        <f t="shared" si="563"/>
        <v>0</v>
      </c>
    </row>
    <row r="399" spans="1:48" ht="38.25" hidden="1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7">G399+I399</f>
        <v>30635.919999999998</v>
      </c>
      <c r="K399" s="1053"/>
      <c r="L399" s="93">
        <v>8293.6</v>
      </c>
      <c r="M399" s="93">
        <f t="shared" ref="M399:M420" si="638">K399*L399</f>
        <v>0</v>
      </c>
      <c r="N399" s="93">
        <v>22342.319999999996</v>
      </c>
      <c r="O399" s="93">
        <f t="shared" ref="O399:O420" si="639">K399*N399</f>
        <v>0</v>
      </c>
      <c r="P399" s="94">
        <f t="shared" ref="P399:P404" si="640">M399+O399</f>
        <v>0</v>
      </c>
      <c r="Q399" s="173"/>
      <c r="R399" s="175">
        <v>8293.6</v>
      </c>
      <c r="S399" s="175">
        <f t="shared" ref="S399:S420" si="641">Q399*R399</f>
        <v>0</v>
      </c>
      <c r="T399" s="175">
        <v>22342.319999999996</v>
      </c>
      <c r="U399" s="175">
        <f t="shared" ref="U399:U420" si="642">Q399*T399</f>
        <v>0</v>
      </c>
      <c r="V399" s="176">
        <f t="shared" ref="V399:V404" si="643">S399+U399</f>
        <v>0</v>
      </c>
      <c r="W399" s="220">
        <v>1</v>
      </c>
      <c r="X399" s="222">
        <v>8293.6</v>
      </c>
      <c r="Y399" s="222">
        <f t="shared" ref="Y399:Y420" si="644">W399*X399</f>
        <v>8293.6</v>
      </c>
      <c r="Z399" s="222">
        <v>22342.319999999996</v>
      </c>
      <c r="AA399" s="222">
        <f t="shared" ref="AA399:AA420" si="645">W399*Z399</f>
        <v>22342.319999999996</v>
      </c>
      <c r="AB399" s="223">
        <f t="shared" ref="AB399:AB404" si="646">Y399+AA399</f>
        <v>30635.919999999998</v>
      </c>
      <c r="AC399" s="267"/>
      <c r="AD399" s="269">
        <v>8293.6</v>
      </c>
      <c r="AE399" s="269">
        <f t="shared" ref="AE399:AE420" si="647">AC399*AD399</f>
        <v>0</v>
      </c>
      <c r="AF399" s="269">
        <v>22342.319999999996</v>
      </c>
      <c r="AG399" s="269">
        <f t="shared" ref="AG399:AG420" si="648">AC399*AF399</f>
        <v>0</v>
      </c>
      <c r="AH399" s="270">
        <f t="shared" ref="AH399:AH404" si="649">AE399+AG399</f>
        <v>0</v>
      </c>
      <c r="AI399" s="314"/>
      <c r="AJ399" s="316">
        <v>8293.6</v>
      </c>
      <c r="AK399" s="316">
        <f t="shared" ref="AK399:AK420" si="650">AI399*AJ399</f>
        <v>0</v>
      </c>
      <c r="AL399" s="316">
        <v>22342.319999999996</v>
      </c>
      <c r="AM399" s="316">
        <f t="shared" ref="AM399:AM420" si="651">AI399*AL399</f>
        <v>0</v>
      </c>
      <c r="AN399" s="317">
        <f t="shared" ref="AN399:AN404" si="652">AK399+AM399</f>
        <v>0</v>
      </c>
      <c r="AO399" s="719">
        <f t="shared" si="536"/>
        <v>0</v>
      </c>
      <c r="AP399" s="361">
        <v>8293.6</v>
      </c>
      <c r="AQ399" s="361">
        <f t="shared" ref="AQ399:AQ420" si="653">AO399*AP399</f>
        <v>0</v>
      </c>
      <c r="AR399" s="361">
        <v>22342.319999999996</v>
      </c>
      <c r="AS399" s="361">
        <f t="shared" ref="AS399:AS420" si="654">AO399*AR399</f>
        <v>0</v>
      </c>
      <c r="AT399" s="362">
        <f t="shared" si="582"/>
        <v>0</v>
      </c>
      <c r="AU399" s="44">
        <f t="shared" si="562"/>
        <v>0</v>
      </c>
      <c r="AV399" s="44">
        <f t="shared" si="563"/>
        <v>0</v>
      </c>
    </row>
    <row r="400" spans="1:48" hidden="1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7"/>
        <v>3226</v>
      </c>
      <c r="K400" s="1053"/>
      <c r="L400" s="93">
        <v>800</v>
      </c>
      <c r="M400" s="93">
        <f t="shared" si="638"/>
        <v>0</v>
      </c>
      <c r="N400" s="93">
        <v>813</v>
      </c>
      <c r="O400" s="93">
        <f t="shared" si="639"/>
        <v>0</v>
      </c>
      <c r="P400" s="94">
        <f t="shared" si="640"/>
        <v>0</v>
      </c>
      <c r="Q400" s="173"/>
      <c r="R400" s="175">
        <v>800</v>
      </c>
      <c r="S400" s="175">
        <f t="shared" si="641"/>
        <v>0</v>
      </c>
      <c r="T400" s="175">
        <v>813</v>
      </c>
      <c r="U400" s="175">
        <f t="shared" si="642"/>
        <v>0</v>
      </c>
      <c r="V400" s="176">
        <f t="shared" si="643"/>
        <v>0</v>
      </c>
      <c r="W400" s="220"/>
      <c r="X400" s="222">
        <v>800</v>
      </c>
      <c r="Y400" s="222">
        <f t="shared" si="644"/>
        <v>0</v>
      </c>
      <c r="Z400" s="222">
        <v>813</v>
      </c>
      <c r="AA400" s="222">
        <f t="shared" si="645"/>
        <v>0</v>
      </c>
      <c r="AB400" s="223">
        <f t="shared" si="646"/>
        <v>0</v>
      </c>
      <c r="AC400" s="267">
        <v>1</v>
      </c>
      <c r="AD400" s="269">
        <v>800</v>
      </c>
      <c r="AE400" s="269">
        <f t="shared" si="647"/>
        <v>800</v>
      </c>
      <c r="AF400" s="269">
        <v>813</v>
      </c>
      <c r="AG400" s="269">
        <f t="shared" si="648"/>
        <v>813</v>
      </c>
      <c r="AH400" s="270">
        <f t="shared" si="649"/>
        <v>1613</v>
      </c>
      <c r="AI400" s="314"/>
      <c r="AJ400" s="316">
        <v>800</v>
      </c>
      <c r="AK400" s="316">
        <f t="shared" si="650"/>
        <v>0</v>
      </c>
      <c r="AL400" s="316">
        <v>813</v>
      </c>
      <c r="AM400" s="316">
        <f t="shared" si="651"/>
        <v>0</v>
      </c>
      <c r="AN400" s="317">
        <f t="shared" si="652"/>
        <v>0</v>
      </c>
      <c r="AO400" s="719">
        <f t="shared" si="536"/>
        <v>1</v>
      </c>
      <c r="AP400" s="361">
        <v>800</v>
      </c>
      <c r="AQ400" s="361">
        <f t="shared" si="653"/>
        <v>800</v>
      </c>
      <c r="AR400" s="361">
        <v>813</v>
      </c>
      <c r="AS400" s="361">
        <f t="shared" si="654"/>
        <v>813</v>
      </c>
      <c r="AT400" s="362">
        <f t="shared" si="582"/>
        <v>1613</v>
      </c>
      <c r="AU400" s="44">
        <f t="shared" si="562"/>
        <v>1613</v>
      </c>
      <c r="AV400" s="44">
        <f t="shared" si="563"/>
        <v>0</v>
      </c>
    </row>
    <row r="401" spans="1:48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7"/>
        <v>165206.88</v>
      </c>
      <c r="K401" s="1053">
        <v>6</v>
      </c>
      <c r="L401" s="93">
        <v>4003.24</v>
      </c>
      <c r="M401" s="93">
        <f t="shared" si="638"/>
        <v>24019.439999999999</v>
      </c>
      <c r="N401" s="93">
        <v>9764</v>
      </c>
      <c r="O401" s="93">
        <f t="shared" si="639"/>
        <v>58584</v>
      </c>
      <c r="P401" s="94">
        <f t="shared" si="640"/>
        <v>82603.44</v>
      </c>
      <c r="Q401" s="173"/>
      <c r="R401" s="175">
        <v>4003.24</v>
      </c>
      <c r="S401" s="175">
        <f t="shared" si="641"/>
        <v>0</v>
      </c>
      <c r="T401" s="175">
        <v>9764</v>
      </c>
      <c r="U401" s="175">
        <f t="shared" si="642"/>
        <v>0</v>
      </c>
      <c r="V401" s="176">
        <f t="shared" si="643"/>
        <v>0</v>
      </c>
      <c r="W401" s="220">
        <v>6</v>
      </c>
      <c r="X401" s="222">
        <v>4003.24</v>
      </c>
      <c r="Y401" s="222">
        <f t="shared" si="644"/>
        <v>24019.439999999999</v>
      </c>
      <c r="Z401" s="222">
        <v>9764</v>
      </c>
      <c r="AA401" s="222">
        <f t="shared" si="645"/>
        <v>58584</v>
      </c>
      <c r="AB401" s="223">
        <f t="shared" si="646"/>
        <v>82603.44</v>
      </c>
      <c r="AC401" s="267"/>
      <c r="AD401" s="269">
        <v>4003.24</v>
      </c>
      <c r="AE401" s="269">
        <f t="shared" si="647"/>
        <v>0</v>
      </c>
      <c r="AF401" s="269">
        <v>9764</v>
      </c>
      <c r="AG401" s="269">
        <f t="shared" si="648"/>
        <v>0</v>
      </c>
      <c r="AH401" s="270">
        <f t="shared" si="649"/>
        <v>0</v>
      </c>
      <c r="AI401" s="314"/>
      <c r="AJ401" s="316">
        <v>4003.24</v>
      </c>
      <c r="AK401" s="316">
        <f t="shared" si="650"/>
        <v>0</v>
      </c>
      <c r="AL401" s="316">
        <v>9764</v>
      </c>
      <c r="AM401" s="316">
        <f t="shared" si="651"/>
        <v>0</v>
      </c>
      <c r="AN401" s="317">
        <f t="shared" si="652"/>
        <v>0</v>
      </c>
      <c r="AO401" s="719">
        <f t="shared" si="536"/>
        <v>0</v>
      </c>
      <c r="AP401" s="361">
        <v>4003.24</v>
      </c>
      <c r="AQ401" s="361">
        <f t="shared" si="653"/>
        <v>0</v>
      </c>
      <c r="AR401" s="361">
        <v>9764</v>
      </c>
      <c r="AS401" s="361">
        <f t="shared" si="654"/>
        <v>0</v>
      </c>
      <c r="AT401" s="362">
        <f t="shared" si="582"/>
        <v>0</v>
      </c>
      <c r="AU401" s="44">
        <f t="shared" si="562"/>
        <v>0</v>
      </c>
      <c r="AV401" s="44">
        <f t="shared" si="563"/>
        <v>0</v>
      </c>
    </row>
    <row r="402" spans="1:48" hidden="1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7"/>
        <v>2264</v>
      </c>
      <c r="K402" s="1053"/>
      <c r="L402" s="93">
        <v>600</v>
      </c>
      <c r="M402" s="93">
        <f t="shared" si="638"/>
        <v>0</v>
      </c>
      <c r="N402" s="93">
        <v>532</v>
      </c>
      <c r="O402" s="93">
        <f t="shared" si="639"/>
        <v>0</v>
      </c>
      <c r="P402" s="94">
        <f t="shared" si="640"/>
        <v>0</v>
      </c>
      <c r="Q402" s="173"/>
      <c r="R402" s="175">
        <v>600</v>
      </c>
      <c r="S402" s="175">
        <f t="shared" si="641"/>
        <v>0</v>
      </c>
      <c r="T402" s="175">
        <v>532</v>
      </c>
      <c r="U402" s="175">
        <f t="shared" si="642"/>
        <v>0</v>
      </c>
      <c r="V402" s="176">
        <f t="shared" si="643"/>
        <v>0</v>
      </c>
      <c r="W402" s="220"/>
      <c r="X402" s="222">
        <v>600</v>
      </c>
      <c r="Y402" s="222">
        <f t="shared" si="644"/>
        <v>0</v>
      </c>
      <c r="Z402" s="222">
        <v>532</v>
      </c>
      <c r="AA402" s="222">
        <f t="shared" si="645"/>
        <v>0</v>
      </c>
      <c r="AB402" s="223">
        <f t="shared" si="646"/>
        <v>0</v>
      </c>
      <c r="AC402" s="267">
        <v>1</v>
      </c>
      <c r="AD402" s="269">
        <v>600</v>
      </c>
      <c r="AE402" s="269">
        <f t="shared" si="647"/>
        <v>600</v>
      </c>
      <c r="AF402" s="269">
        <v>532</v>
      </c>
      <c r="AG402" s="269">
        <f t="shared" si="648"/>
        <v>532</v>
      </c>
      <c r="AH402" s="270">
        <f t="shared" si="649"/>
        <v>1132</v>
      </c>
      <c r="AI402" s="314"/>
      <c r="AJ402" s="316">
        <v>600</v>
      </c>
      <c r="AK402" s="316">
        <f t="shared" si="650"/>
        <v>0</v>
      </c>
      <c r="AL402" s="316">
        <v>532</v>
      </c>
      <c r="AM402" s="316">
        <f t="shared" si="651"/>
        <v>0</v>
      </c>
      <c r="AN402" s="317">
        <f t="shared" si="652"/>
        <v>0</v>
      </c>
      <c r="AO402" s="719">
        <f t="shared" si="536"/>
        <v>1</v>
      </c>
      <c r="AP402" s="361">
        <v>600</v>
      </c>
      <c r="AQ402" s="361">
        <f t="shared" si="653"/>
        <v>600</v>
      </c>
      <c r="AR402" s="361">
        <v>532</v>
      </c>
      <c r="AS402" s="361">
        <f t="shared" si="654"/>
        <v>532</v>
      </c>
      <c r="AT402" s="362">
        <f t="shared" si="582"/>
        <v>1132</v>
      </c>
      <c r="AU402" s="44">
        <f t="shared" si="562"/>
        <v>1132</v>
      </c>
      <c r="AV402" s="44">
        <f t="shared" si="563"/>
        <v>0</v>
      </c>
    </row>
    <row r="403" spans="1:48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7"/>
        <v>35304</v>
      </c>
      <c r="K403" s="1053">
        <v>6</v>
      </c>
      <c r="L403" s="93">
        <v>800</v>
      </c>
      <c r="M403" s="93">
        <f t="shared" si="638"/>
        <v>4800</v>
      </c>
      <c r="N403" s="93">
        <v>2142</v>
      </c>
      <c r="O403" s="93">
        <f t="shared" si="639"/>
        <v>12852</v>
      </c>
      <c r="P403" s="94">
        <f t="shared" si="640"/>
        <v>17652</v>
      </c>
      <c r="Q403" s="173">
        <v>6</v>
      </c>
      <c r="R403" s="175">
        <v>800</v>
      </c>
      <c r="S403" s="175">
        <f t="shared" si="641"/>
        <v>4800</v>
      </c>
      <c r="T403" s="175">
        <v>2142</v>
      </c>
      <c r="U403" s="175">
        <f t="shared" si="642"/>
        <v>12852</v>
      </c>
      <c r="V403" s="176">
        <f t="shared" si="643"/>
        <v>17652</v>
      </c>
      <c r="W403" s="220"/>
      <c r="X403" s="222">
        <v>800</v>
      </c>
      <c r="Y403" s="222">
        <f t="shared" si="644"/>
        <v>0</v>
      </c>
      <c r="Z403" s="222">
        <v>2142</v>
      </c>
      <c r="AA403" s="222">
        <f t="shared" si="645"/>
        <v>0</v>
      </c>
      <c r="AB403" s="223">
        <f t="shared" si="646"/>
        <v>0</v>
      </c>
      <c r="AC403" s="267"/>
      <c r="AD403" s="269">
        <v>800</v>
      </c>
      <c r="AE403" s="269">
        <f t="shared" si="647"/>
        <v>0</v>
      </c>
      <c r="AF403" s="269">
        <v>2142</v>
      </c>
      <c r="AG403" s="269">
        <f t="shared" si="648"/>
        <v>0</v>
      </c>
      <c r="AH403" s="270">
        <f t="shared" si="649"/>
        <v>0</v>
      </c>
      <c r="AI403" s="314"/>
      <c r="AJ403" s="316">
        <v>800</v>
      </c>
      <c r="AK403" s="316">
        <f t="shared" si="650"/>
        <v>0</v>
      </c>
      <c r="AL403" s="316">
        <v>2142</v>
      </c>
      <c r="AM403" s="316">
        <f t="shared" si="651"/>
        <v>0</v>
      </c>
      <c r="AN403" s="317">
        <f t="shared" si="652"/>
        <v>0</v>
      </c>
      <c r="AO403" s="719">
        <f t="shared" ref="AO403:AO466" si="655">E403-K403-Q403-W403-AC403-AI403</f>
        <v>0</v>
      </c>
      <c r="AP403" s="361">
        <v>800</v>
      </c>
      <c r="AQ403" s="361">
        <f t="shared" si="653"/>
        <v>0</v>
      </c>
      <c r="AR403" s="361">
        <v>2142</v>
      </c>
      <c r="AS403" s="361">
        <f t="shared" si="654"/>
        <v>0</v>
      </c>
      <c r="AT403" s="362">
        <f t="shared" si="582"/>
        <v>0</v>
      </c>
      <c r="AU403" s="44">
        <f t="shared" si="562"/>
        <v>0</v>
      </c>
      <c r="AV403" s="44">
        <f t="shared" si="563"/>
        <v>0</v>
      </c>
    </row>
    <row r="404" spans="1:48" hidden="1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7"/>
        <v>16099.95</v>
      </c>
      <c r="K404" s="1053"/>
      <c r="L404" s="93">
        <v>1875</v>
      </c>
      <c r="M404" s="93">
        <f t="shared" si="638"/>
        <v>0</v>
      </c>
      <c r="N404" s="93">
        <v>840</v>
      </c>
      <c r="O404" s="93">
        <f t="shared" si="639"/>
        <v>0</v>
      </c>
      <c r="P404" s="94">
        <f t="shared" si="640"/>
        <v>0</v>
      </c>
      <c r="Q404" s="173"/>
      <c r="R404" s="175">
        <v>1875</v>
      </c>
      <c r="S404" s="175">
        <f t="shared" si="641"/>
        <v>0</v>
      </c>
      <c r="T404" s="175">
        <v>840</v>
      </c>
      <c r="U404" s="175">
        <f t="shared" si="642"/>
        <v>0</v>
      </c>
      <c r="V404" s="176">
        <f t="shared" si="643"/>
        <v>0</v>
      </c>
      <c r="W404" s="220"/>
      <c r="X404" s="222">
        <v>1875</v>
      </c>
      <c r="Y404" s="222">
        <f t="shared" si="644"/>
        <v>0</v>
      </c>
      <c r="Z404" s="222">
        <v>840</v>
      </c>
      <c r="AA404" s="222">
        <f t="shared" si="645"/>
        <v>0</v>
      </c>
      <c r="AB404" s="223">
        <f t="shared" si="646"/>
        <v>0</v>
      </c>
      <c r="AC404" s="267">
        <v>5.93</v>
      </c>
      <c r="AD404" s="269">
        <v>1875</v>
      </c>
      <c r="AE404" s="269">
        <f t="shared" si="647"/>
        <v>11118.75</v>
      </c>
      <c r="AF404" s="269">
        <v>840</v>
      </c>
      <c r="AG404" s="269">
        <f t="shared" si="648"/>
        <v>4981.2</v>
      </c>
      <c r="AH404" s="270">
        <f t="shared" si="649"/>
        <v>16099.95</v>
      </c>
      <c r="AI404" s="314"/>
      <c r="AJ404" s="316">
        <v>1875</v>
      </c>
      <c r="AK404" s="316">
        <f t="shared" si="650"/>
        <v>0</v>
      </c>
      <c r="AL404" s="316">
        <v>840</v>
      </c>
      <c r="AM404" s="316">
        <f t="shared" si="651"/>
        <v>0</v>
      </c>
      <c r="AN404" s="317">
        <f t="shared" si="652"/>
        <v>0</v>
      </c>
      <c r="AO404" s="719">
        <f t="shared" si="655"/>
        <v>0</v>
      </c>
      <c r="AP404" s="361">
        <v>1875</v>
      </c>
      <c r="AQ404" s="361">
        <f t="shared" si="653"/>
        <v>0</v>
      </c>
      <c r="AR404" s="361">
        <v>840</v>
      </c>
      <c r="AS404" s="361">
        <f t="shared" si="654"/>
        <v>0</v>
      </c>
      <c r="AT404" s="362">
        <f t="shared" si="582"/>
        <v>0</v>
      </c>
      <c r="AU404" s="44">
        <f t="shared" si="562"/>
        <v>0</v>
      </c>
      <c r="AV404" s="44">
        <f t="shared" si="563"/>
        <v>0</v>
      </c>
    </row>
    <row r="405" spans="1:48" hidden="1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053"/>
      <c r="L405" s="93"/>
      <c r="M405" s="93">
        <f t="shared" si="638"/>
        <v>0</v>
      </c>
      <c r="N405" s="93"/>
      <c r="O405" s="93">
        <f t="shared" si="639"/>
        <v>0</v>
      </c>
      <c r="P405" s="94"/>
      <c r="Q405" s="173"/>
      <c r="R405" s="175"/>
      <c r="S405" s="175">
        <f t="shared" si="641"/>
        <v>0</v>
      </c>
      <c r="T405" s="175"/>
      <c r="U405" s="175">
        <f t="shared" si="642"/>
        <v>0</v>
      </c>
      <c r="V405" s="176"/>
      <c r="W405" s="220"/>
      <c r="X405" s="222"/>
      <c r="Y405" s="222">
        <f t="shared" si="644"/>
        <v>0</v>
      </c>
      <c r="Z405" s="222"/>
      <c r="AA405" s="222">
        <f t="shared" si="645"/>
        <v>0</v>
      </c>
      <c r="AB405" s="223"/>
      <c r="AC405" s="267"/>
      <c r="AD405" s="269"/>
      <c r="AE405" s="269">
        <f t="shared" si="647"/>
        <v>0</v>
      </c>
      <c r="AF405" s="269"/>
      <c r="AG405" s="269">
        <f t="shared" si="648"/>
        <v>0</v>
      </c>
      <c r="AH405" s="270"/>
      <c r="AI405" s="314"/>
      <c r="AJ405" s="316"/>
      <c r="AK405" s="316">
        <f t="shared" si="650"/>
        <v>0</v>
      </c>
      <c r="AL405" s="316"/>
      <c r="AM405" s="316">
        <f t="shared" si="651"/>
        <v>0</v>
      </c>
      <c r="AN405" s="317"/>
      <c r="AO405" s="719">
        <f t="shared" si="655"/>
        <v>15.1</v>
      </c>
      <c r="AP405" s="361"/>
      <c r="AQ405" s="361">
        <f t="shared" si="653"/>
        <v>0</v>
      </c>
      <c r="AR405" s="361"/>
      <c r="AS405" s="361">
        <f t="shared" si="654"/>
        <v>0</v>
      </c>
      <c r="AT405" s="362">
        <f t="shared" si="582"/>
        <v>0</v>
      </c>
      <c r="AU405" s="44">
        <f t="shared" si="562"/>
        <v>0</v>
      </c>
      <c r="AV405" s="44">
        <f t="shared" si="563"/>
        <v>0</v>
      </c>
    </row>
    <row r="406" spans="1:48" hidden="1" x14ac:dyDescent="0.2">
      <c r="A406" s="1">
        <v>389</v>
      </c>
      <c r="B406" s="9" t="s">
        <v>159</v>
      </c>
      <c r="C406" s="2"/>
      <c r="D406" s="2" t="s">
        <v>56</v>
      </c>
      <c r="E406" s="767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6">G406+I406</f>
        <v>2675.7000000000003</v>
      </c>
      <c r="K406" s="1061"/>
      <c r="L406" s="93">
        <v>1875</v>
      </c>
      <c r="M406" s="93">
        <f t="shared" si="638"/>
        <v>0</v>
      </c>
      <c r="N406" s="93">
        <v>3080</v>
      </c>
      <c r="O406" s="93">
        <f t="shared" si="639"/>
        <v>0</v>
      </c>
      <c r="P406" s="94">
        <f t="shared" ref="P406:P407" si="657">M406+O406</f>
        <v>0</v>
      </c>
      <c r="Q406" s="197"/>
      <c r="R406" s="175">
        <v>1875</v>
      </c>
      <c r="S406" s="175">
        <f t="shared" si="641"/>
        <v>0</v>
      </c>
      <c r="T406" s="175">
        <v>3080</v>
      </c>
      <c r="U406" s="175">
        <f t="shared" si="642"/>
        <v>0</v>
      </c>
      <c r="V406" s="176">
        <f t="shared" ref="V406:V407" si="658">S406+U406</f>
        <v>0</v>
      </c>
      <c r="W406" s="244"/>
      <c r="X406" s="222">
        <v>1875</v>
      </c>
      <c r="Y406" s="222">
        <f t="shared" si="644"/>
        <v>0</v>
      </c>
      <c r="Z406" s="222">
        <v>3080</v>
      </c>
      <c r="AA406" s="222">
        <f t="shared" si="645"/>
        <v>0</v>
      </c>
      <c r="AB406" s="223">
        <f t="shared" ref="AB406:AB407" si="659">Y406+AA406</f>
        <v>0</v>
      </c>
      <c r="AC406" s="291">
        <v>0.54</v>
      </c>
      <c r="AD406" s="269">
        <v>1875</v>
      </c>
      <c r="AE406" s="269">
        <f t="shared" si="647"/>
        <v>1012.5000000000001</v>
      </c>
      <c r="AF406" s="269">
        <v>3080</v>
      </c>
      <c r="AG406" s="269">
        <f t="shared" si="648"/>
        <v>1663.2</v>
      </c>
      <c r="AH406" s="270">
        <f t="shared" ref="AH406:AH407" si="660">AE406+AG406</f>
        <v>2675.7000000000003</v>
      </c>
      <c r="AI406" s="338"/>
      <c r="AJ406" s="316">
        <v>1875</v>
      </c>
      <c r="AK406" s="316">
        <f t="shared" si="650"/>
        <v>0</v>
      </c>
      <c r="AL406" s="316">
        <v>3080</v>
      </c>
      <c r="AM406" s="316">
        <f t="shared" si="651"/>
        <v>0</v>
      </c>
      <c r="AN406" s="317">
        <f t="shared" ref="AN406:AN407" si="661">AK406+AM406</f>
        <v>0</v>
      </c>
      <c r="AO406" s="719">
        <f t="shared" si="655"/>
        <v>0</v>
      </c>
      <c r="AP406" s="361">
        <v>1875</v>
      </c>
      <c r="AQ406" s="361">
        <f t="shared" si="653"/>
        <v>0</v>
      </c>
      <c r="AR406" s="361">
        <v>3080</v>
      </c>
      <c r="AS406" s="361">
        <f t="shared" si="654"/>
        <v>0</v>
      </c>
      <c r="AT406" s="362">
        <f t="shared" si="582"/>
        <v>0</v>
      </c>
      <c r="AU406" s="44">
        <f t="shared" si="562"/>
        <v>0</v>
      </c>
      <c r="AV406" s="44">
        <f t="shared" si="563"/>
        <v>0</v>
      </c>
    </row>
    <row r="407" spans="1:48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6"/>
        <v>400050.50400000002</v>
      </c>
      <c r="K407" s="1053">
        <v>91.814999999999998</v>
      </c>
      <c r="L407" s="93">
        <v>1875</v>
      </c>
      <c r="M407" s="93">
        <f t="shared" si="638"/>
        <v>172153.125</v>
      </c>
      <c r="N407" s="93">
        <v>869</v>
      </c>
      <c r="O407" s="93">
        <f t="shared" si="639"/>
        <v>79787.235000000001</v>
      </c>
      <c r="P407" s="94">
        <f t="shared" si="657"/>
        <v>251940.36</v>
      </c>
      <c r="Q407" s="173">
        <v>45.058999999999997</v>
      </c>
      <c r="R407" s="175">
        <v>1875</v>
      </c>
      <c r="S407" s="175">
        <f t="shared" si="641"/>
        <v>84485.625</v>
      </c>
      <c r="T407" s="175">
        <v>869</v>
      </c>
      <c r="U407" s="175">
        <f t="shared" si="642"/>
        <v>39156.271000000001</v>
      </c>
      <c r="V407" s="176">
        <f t="shared" si="658"/>
        <v>123641.89600000001</v>
      </c>
      <c r="W407" s="220"/>
      <c r="X407" s="222">
        <v>1875</v>
      </c>
      <c r="Y407" s="222">
        <f t="shared" si="644"/>
        <v>0</v>
      </c>
      <c r="Z407" s="222">
        <v>869</v>
      </c>
      <c r="AA407" s="222">
        <f t="shared" si="645"/>
        <v>0</v>
      </c>
      <c r="AB407" s="223">
        <f t="shared" si="659"/>
        <v>0</v>
      </c>
      <c r="AC407" s="267"/>
      <c r="AD407" s="269">
        <v>1875</v>
      </c>
      <c r="AE407" s="269">
        <f t="shared" si="647"/>
        <v>0</v>
      </c>
      <c r="AF407" s="269">
        <v>869</v>
      </c>
      <c r="AG407" s="269">
        <f t="shared" si="648"/>
        <v>0</v>
      </c>
      <c r="AH407" s="270">
        <f t="shared" si="660"/>
        <v>0</v>
      </c>
      <c r="AI407" s="314">
        <v>8.9169999999999998</v>
      </c>
      <c r="AJ407" s="316">
        <v>1875</v>
      </c>
      <c r="AK407" s="316">
        <f t="shared" si="650"/>
        <v>16719.375</v>
      </c>
      <c r="AL407" s="316">
        <v>869</v>
      </c>
      <c r="AM407" s="316">
        <f t="shared" si="651"/>
        <v>7748.8729999999996</v>
      </c>
      <c r="AN407" s="317">
        <f t="shared" si="661"/>
        <v>24468.248</v>
      </c>
      <c r="AO407" s="719">
        <f t="shared" si="655"/>
        <v>0</v>
      </c>
      <c r="AP407" s="361">
        <v>1875</v>
      </c>
      <c r="AQ407" s="361">
        <f t="shared" si="653"/>
        <v>0</v>
      </c>
      <c r="AR407" s="361">
        <v>869</v>
      </c>
      <c r="AS407" s="361">
        <f t="shared" si="654"/>
        <v>0</v>
      </c>
      <c r="AT407" s="362">
        <f t="shared" si="582"/>
        <v>0</v>
      </c>
      <c r="AU407" s="44">
        <f t="shared" si="562"/>
        <v>0</v>
      </c>
      <c r="AV407" s="44">
        <f t="shared" si="563"/>
        <v>0</v>
      </c>
    </row>
    <row r="408" spans="1:48" hidden="1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053"/>
      <c r="L408" s="93"/>
      <c r="M408" s="93">
        <f t="shared" si="638"/>
        <v>0</v>
      </c>
      <c r="N408" s="93"/>
      <c r="O408" s="93">
        <f t="shared" si="639"/>
        <v>0</v>
      </c>
      <c r="P408" s="94"/>
      <c r="Q408" s="173"/>
      <c r="R408" s="175"/>
      <c r="S408" s="175">
        <f t="shared" si="641"/>
        <v>0</v>
      </c>
      <c r="T408" s="175"/>
      <c r="U408" s="175">
        <f t="shared" si="642"/>
        <v>0</v>
      </c>
      <c r="V408" s="176"/>
      <c r="W408" s="220"/>
      <c r="X408" s="222"/>
      <c r="Y408" s="222">
        <f t="shared" si="644"/>
        <v>0</v>
      </c>
      <c r="Z408" s="222"/>
      <c r="AA408" s="222">
        <f t="shared" si="645"/>
        <v>0</v>
      </c>
      <c r="AB408" s="223"/>
      <c r="AC408" s="267"/>
      <c r="AD408" s="269"/>
      <c r="AE408" s="269">
        <f t="shared" si="647"/>
        <v>0</v>
      </c>
      <c r="AF408" s="269"/>
      <c r="AG408" s="269">
        <f t="shared" si="648"/>
        <v>0</v>
      </c>
      <c r="AH408" s="270"/>
      <c r="AI408" s="314"/>
      <c r="AJ408" s="316"/>
      <c r="AK408" s="316">
        <f t="shared" si="650"/>
        <v>0</v>
      </c>
      <c r="AL408" s="316"/>
      <c r="AM408" s="316">
        <f t="shared" si="651"/>
        <v>0</v>
      </c>
      <c r="AN408" s="317"/>
      <c r="AO408" s="719">
        <f t="shared" si="655"/>
        <v>27</v>
      </c>
      <c r="AP408" s="361"/>
      <c r="AQ408" s="361">
        <f t="shared" si="653"/>
        <v>0</v>
      </c>
      <c r="AR408" s="361"/>
      <c r="AS408" s="361">
        <f t="shared" si="654"/>
        <v>0</v>
      </c>
      <c r="AT408" s="362">
        <f t="shared" si="582"/>
        <v>0</v>
      </c>
      <c r="AU408" s="44">
        <f t="shared" si="562"/>
        <v>0</v>
      </c>
      <c r="AV408" s="44">
        <f t="shared" si="563"/>
        <v>0</v>
      </c>
    </row>
    <row r="409" spans="1:48" hidden="1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053"/>
      <c r="L409" s="93"/>
      <c r="M409" s="93">
        <f t="shared" si="638"/>
        <v>0</v>
      </c>
      <c r="N409" s="93"/>
      <c r="O409" s="93">
        <f t="shared" si="639"/>
        <v>0</v>
      </c>
      <c r="P409" s="94"/>
      <c r="Q409" s="173"/>
      <c r="R409" s="175"/>
      <c r="S409" s="175">
        <f t="shared" si="641"/>
        <v>0</v>
      </c>
      <c r="T409" s="175"/>
      <c r="U409" s="175">
        <f t="shared" si="642"/>
        <v>0</v>
      </c>
      <c r="V409" s="176"/>
      <c r="W409" s="220"/>
      <c r="X409" s="222"/>
      <c r="Y409" s="222">
        <f t="shared" si="644"/>
        <v>0</v>
      </c>
      <c r="Z409" s="222"/>
      <c r="AA409" s="222">
        <f t="shared" si="645"/>
        <v>0</v>
      </c>
      <c r="AB409" s="223"/>
      <c r="AC409" s="267"/>
      <c r="AD409" s="269"/>
      <c r="AE409" s="269">
        <f t="shared" si="647"/>
        <v>0</v>
      </c>
      <c r="AF409" s="269"/>
      <c r="AG409" s="269">
        <f t="shared" si="648"/>
        <v>0</v>
      </c>
      <c r="AH409" s="270"/>
      <c r="AI409" s="314"/>
      <c r="AJ409" s="316"/>
      <c r="AK409" s="316">
        <f t="shared" si="650"/>
        <v>0</v>
      </c>
      <c r="AL409" s="316"/>
      <c r="AM409" s="316">
        <f t="shared" si="651"/>
        <v>0</v>
      </c>
      <c r="AN409" s="317"/>
      <c r="AO409" s="719">
        <f t="shared" si="655"/>
        <v>11.7</v>
      </c>
      <c r="AP409" s="361"/>
      <c r="AQ409" s="361">
        <f t="shared" si="653"/>
        <v>0</v>
      </c>
      <c r="AR409" s="361"/>
      <c r="AS409" s="361">
        <f t="shared" si="654"/>
        <v>0</v>
      </c>
      <c r="AT409" s="362">
        <f t="shared" si="582"/>
        <v>0</v>
      </c>
      <c r="AU409" s="44">
        <f t="shared" si="562"/>
        <v>0</v>
      </c>
      <c r="AV409" s="44">
        <f t="shared" si="563"/>
        <v>0</v>
      </c>
    </row>
    <row r="410" spans="1:48" hidden="1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053"/>
      <c r="L410" s="93"/>
      <c r="M410" s="93">
        <f t="shared" si="638"/>
        <v>0</v>
      </c>
      <c r="N410" s="93"/>
      <c r="O410" s="93">
        <f t="shared" si="639"/>
        <v>0</v>
      </c>
      <c r="P410" s="94"/>
      <c r="Q410" s="173"/>
      <c r="R410" s="175"/>
      <c r="S410" s="175">
        <f t="shared" si="641"/>
        <v>0</v>
      </c>
      <c r="T410" s="175"/>
      <c r="U410" s="175">
        <f t="shared" si="642"/>
        <v>0</v>
      </c>
      <c r="V410" s="176"/>
      <c r="W410" s="220"/>
      <c r="X410" s="222"/>
      <c r="Y410" s="222">
        <f t="shared" si="644"/>
        <v>0</v>
      </c>
      <c r="Z410" s="222"/>
      <c r="AA410" s="222">
        <f t="shared" si="645"/>
        <v>0</v>
      </c>
      <c r="AB410" s="223"/>
      <c r="AC410" s="267"/>
      <c r="AD410" s="269"/>
      <c r="AE410" s="269">
        <f t="shared" si="647"/>
        <v>0</v>
      </c>
      <c r="AF410" s="269"/>
      <c r="AG410" s="269">
        <f t="shared" si="648"/>
        <v>0</v>
      </c>
      <c r="AH410" s="270"/>
      <c r="AI410" s="314"/>
      <c r="AJ410" s="316"/>
      <c r="AK410" s="316">
        <f t="shared" si="650"/>
        <v>0</v>
      </c>
      <c r="AL410" s="316"/>
      <c r="AM410" s="316">
        <f t="shared" si="651"/>
        <v>0</v>
      </c>
      <c r="AN410" s="317"/>
      <c r="AO410" s="719">
        <f t="shared" si="655"/>
        <v>36.1</v>
      </c>
      <c r="AP410" s="361"/>
      <c r="AQ410" s="361">
        <f t="shared" si="653"/>
        <v>0</v>
      </c>
      <c r="AR410" s="361"/>
      <c r="AS410" s="361">
        <f t="shared" si="654"/>
        <v>0</v>
      </c>
      <c r="AT410" s="362">
        <f t="shared" si="582"/>
        <v>0</v>
      </c>
      <c r="AU410" s="44">
        <f t="shared" si="562"/>
        <v>0</v>
      </c>
      <c r="AV410" s="44">
        <f t="shared" si="563"/>
        <v>0</v>
      </c>
    </row>
    <row r="411" spans="1:48" ht="25.5" x14ac:dyDescent="0.2">
      <c r="A411" s="485">
        <v>394</v>
      </c>
      <c r="B411" s="486" t="s">
        <v>139</v>
      </c>
      <c r="C411" s="490"/>
      <c r="D411" s="487" t="s">
        <v>56</v>
      </c>
      <c r="E411" s="767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2">G411+I411</f>
        <v>91497.384000000005</v>
      </c>
      <c r="K411" s="1061">
        <v>15.868000000000002</v>
      </c>
      <c r="L411" s="93">
        <v>1875</v>
      </c>
      <c r="M411" s="93">
        <f t="shared" si="638"/>
        <v>29752.500000000004</v>
      </c>
      <c r="N411" s="93">
        <v>1617</v>
      </c>
      <c r="O411" s="93">
        <f t="shared" si="639"/>
        <v>25658.556000000004</v>
      </c>
      <c r="P411" s="94">
        <f t="shared" ref="P411:P412" si="663">M411+O411</f>
        <v>55411.056000000011</v>
      </c>
      <c r="Q411" s="197">
        <v>8.6720000000000006</v>
      </c>
      <c r="R411" s="175">
        <v>1875</v>
      </c>
      <c r="S411" s="175">
        <f t="shared" si="641"/>
        <v>16260.000000000002</v>
      </c>
      <c r="T411" s="175">
        <v>1617</v>
      </c>
      <c r="U411" s="175">
        <f t="shared" si="642"/>
        <v>14022.624000000002</v>
      </c>
      <c r="V411" s="176">
        <f t="shared" ref="V411:V412" si="664">S411+U411</f>
        <v>30282.624000000003</v>
      </c>
      <c r="W411" s="244"/>
      <c r="X411" s="222">
        <v>1875</v>
      </c>
      <c r="Y411" s="222">
        <f t="shared" si="644"/>
        <v>0</v>
      </c>
      <c r="Z411" s="222">
        <v>1617</v>
      </c>
      <c r="AA411" s="222">
        <f t="shared" si="645"/>
        <v>0</v>
      </c>
      <c r="AB411" s="223">
        <f t="shared" ref="AB411:AB412" si="665">Y411+AA411</f>
        <v>0</v>
      </c>
      <c r="AC411" s="291"/>
      <c r="AD411" s="269">
        <v>1875</v>
      </c>
      <c r="AE411" s="269">
        <f t="shared" si="647"/>
        <v>0</v>
      </c>
      <c r="AF411" s="269">
        <v>1617</v>
      </c>
      <c r="AG411" s="269">
        <f t="shared" si="648"/>
        <v>0</v>
      </c>
      <c r="AH411" s="270">
        <f t="shared" ref="AH411:AH412" si="666">AE411+AG411</f>
        <v>0</v>
      </c>
      <c r="AI411" s="899">
        <v>1.6619999999999999</v>
      </c>
      <c r="AJ411" s="316">
        <v>1875</v>
      </c>
      <c r="AK411" s="316">
        <f t="shared" si="650"/>
        <v>3116.25</v>
      </c>
      <c r="AL411" s="316">
        <v>1617</v>
      </c>
      <c r="AM411" s="316">
        <f t="shared" si="651"/>
        <v>2687.4539999999997</v>
      </c>
      <c r="AN411" s="317">
        <f t="shared" ref="AN411:AN412" si="667">AK411+AM411</f>
        <v>5803.7039999999997</v>
      </c>
      <c r="AO411" s="719">
        <f t="shared" si="655"/>
        <v>0</v>
      </c>
      <c r="AP411" s="361">
        <v>1875</v>
      </c>
      <c r="AQ411" s="361">
        <f t="shared" si="653"/>
        <v>0</v>
      </c>
      <c r="AR411" s="361">
        <v>1617</v>
      </c>
      <c r="AS411" s="361">
        <f t="shared" si="654"/>
        <v>0</v>
      </c>
      <c r="AT411" s="362">
        <f t="shared" si="582"/>
        <v>0</v>
      </c>
      <c r="AU411" s="44">
        <f t="shared" si="562"/>
        <v>-9.0949470177292824E-12</v>
      </c>
      <c r="AV411" s="44">
        <f t="shared" si="563"/>
        <v>9.0949470177292824E-12</v>
      </c>
    </row>
    <row r="412" spans="1:48" hidden="1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2"/>
        <v>473225.00399999996</v>
      </c>
      <c r="K412" s="1053"/>
      <c r="L412" s="93">
        <v>1875</v>
      </c>
      <c r="M412" s="93">
        <f t="shared" si="638"/>
        <v>0</v>
      </c>
      <c r="N412" s="93">
        <v>1226</v>
      </c>
      <c r="O412" s="93">
        <f t="shared" si="639"/>
        <v>0</v>
      </c>
      <c r="P412" s="94">
        <f t="shared" si="663"/>
        <v>0</v>
      </c>
      <c r="Q412" s="173">
        <v>136</v>
      </c>
      <c r="R412" s="175">
        <v>1875</v>
      </c>
      <c r="S412" s="175">
        <f t="shared" si="641"/>
        <v>255000</v>
      </c>
      <c r="T412" s="175">
        <v>1226</v>
      </c>
      <c r="U412" s="175">
        <f t="shared" si="642"/>
        <v>166736</v>
      </c>
      <c r="V412" s="176">
        <f t="shared" si="664"/>
        <v>421736</v>
      </c>
      <c r="W412" s="220"/>
      <c r="X412" s="222">
        <v>1875</v>
      </c>
      <c r="Y412" s="222">
        <f t="shared" si="644"/>
        <v>0</v>
      </c>
      <c r="Z412" s="222">
        <v>1226</v>
      </c>
      <c r="AA412" s="222">
        <f t="shared" si="645"/>
        <v>0</v>
      </c>
      <c r="AB412" s="223">
        <f t="shared" si="665"/>
        <v>0</v>
      </c>
      <c r="AC412" s="267"/>
      <c r="AD412" s="269">
        <v>1875</v>
      </c>
      <c r="AE412" s="269">
        <f t="shared" si="647"/>
        <v>0</v>
      </c>
      <c r="AF412" s="269">
        <v>1226</v>
      </c>
      <c r="AG412" s="269">
        <f t="shared" si="648"/>
        <v>0</v>
      </c>
      <c r="AH412" s="270">
        <f t="shared" si="666"/>
        <v>0</v>
      </c>
      <c r="AI412" s="899">
        <v>16.603999999999999</v>
      </c>
      <c r="AJ412" s="316">
        <v>1875</v>
      </c>
      <c r="AK412" s="316">
        <f t="shared" si="650"/>
        <v>31132.5</v>
      </c>
      <c r="AL412" s="316">
        <v>1226</v>
      </c>
      <c r="AM412" s="316">
        <f t="shared" si="651"/>
        <v>20356.504000000001</v>
      </c>
      <c r="AN412" s="317">
        <f t="shared" si="667"/>
        <v>51489.004000000001</v>
      </c>
      <c r="AO412" s="719">
        <f t="shared" si="655"/>
        <v>0</v>
      </c>
      <c r="AP412" s="361">
        <v>1875</v>
      </c>
      <c r="AQ412" s="361">
        <f t="shared" si="653"/>
        <v>0</v>
      </c>
      <c r="AR412" s="361">
        <v>1226</v>
      </c>
      <c r="AS412" s="361">
        <f t="shared" si="654"/>
        <v>0</v>
      </c>
      <c r="AT412" s="362">
        <f t="shared" si="582"/>
        <v>0</v>
      </c>
      <c r="AU412" s="44">
        <f t="shared" si="562"/>
        <v>0</v>
      </c>
      <c r="AV412" s="44">
        <f t="shared" si="563"/>
        <v>0</v>
      </c>
    </row>
    <row r="413" spans="1:48" hidden="1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053"/>
      <c r="L413" s="93"/>
      <c r="M413" s="93">
        <f t="shared" si="638"/>
        <v>0</v>
      </c>
      <c r="N413" s="93"/>
      <c r="O413" s="93">
        <f t="shared" si="639"/>
        <v>0</v>
      </c>
      <c r="P413" s="94"/>
      <c r="Q413" s="173"/>
      <c r="R413" s="175"/>
      <c r="S413" s="175">
        <f t="shared" si="641"/>
        <v>0</v>
      </c>
      <c r="T413" s="175"/>
      <c r="U413" s="175">
        <f t="shared" si="642"/>
        <v>0</v>
      </c>
      <c r="V413" s="176"/>
      <c r="W413" s="220"/>
      <c r="X413" s="222"/>
      <c r="Y413" s="222">
        <f t="shared" si="644"/>
        <v>0</v>
      </c>
      <c r="Z413" s="222"/>
      <c r="AA413" s="222">
        <f t="shared" si="645"/>
        <v>0</v>
      </c>
      <c r="AB413" s="223"/>
      <c r="AC413" s="267"/>
      <c r="AD413" s="269"/>
      <c r="AE413" s="269">
        <f t="shared" si="647"/>
        <v>0</v>
      </c>
      <c r="AF413" s="269"/>
      <c r="AG413" s="269">
        <f t="shared" si="648"/>
        <v>0</v>
      </c>
      <c r="AH413" s="270"/>
      <c r="AI413" s="314"/>
      <c r="AJ413" s="316"/>
      <c r="AK413" s="316">
        <f t="shared" si="650"/>
        <v>0</v>
      </c>
      <c r="AL413" s="316"/>
      <c r="AM413" s="316">
        <f t="shared" si="651"/>
        <v>0</v>
      </c>
      <c r="AN413" s="317"/>
      <c r="AO413" s="719">
        <f t="shared" si="655"/>
        <v>48.6</v>
      </c>
      <c r="AP413" s="361"/>
      <c r="AQ413" s="361">
        <f t="shared" si="653"/>
        <v>0</v>
      </c>
      <c r="AR413" s="361"/>
      <c r="AS413" s="361">
        <f t="shared" si="654"/>
        <v>0</v>
      </c>
      <c r="AT413" s="362">
        <f t="shared" si="582"/>
        <v>0</v>
      </c>
      <c r="AU413" s="44">
        <f t="shared" si="562"/>
        <v>0</v>
      </c>
      <c r="AV413" s="44">
        <f t="shared" si="563"/>
        <v>0</v>
      </c>
    </row>
    <row r="414" spans="1:48" ht="25.5" hidden="1" x14ac:dyDescent="0.2">
      <c r="A414" s="1">
        <v>397</v>
      </c>
      <c r="B414" s="9" t="s">
        <v>144</v>
      </c>
      <c r="C414" s="10"/>
      <c r="D414" s="2" t="s">
        <v>56</v>
      </c>
      <c r="E414" s="767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8">G414+I414</f>
        <v>143186.13799999998</v>
      </c>
      <c r="K414" s="1061"/>
      <c r="L414" s="93">
        <v>1875</v>
      </c>
      <c r="M414" s="93">
        <f t="shared" si="638"/>
        <v>0</v>
      </c>
      <c r="N414" s="93">
        <v>2132</v>
      </c>
      <c r="O414" s="93">
        <f t="shared" si="639"/>
        <v>0</v>
      </c>
      <c r="P414" s="94">
        <f t="shared" ref="P414:P415" si="669">M414+O414</f>
        <v>0</v>
      </c>
      <c r="Q414" s="197">
        <v>22.599999999999998</v>
      </c>
      <c r="R414" s="175">
        <v>1875</v>
      </c>
      <c r="S414" s="175">
        <f t="shared" si="641"/>
        <v>42374.999999999993</v>
      </c>
      <c r="T414" s="175">
        <v>2132</v>
      </c>
      <c r="U414" s="175">
        <f t="shared" si="642"/>
        <v>48183.199999999997</v>
      </c>
      <c r="V414" s="176">
        <f t="shared" ref="V414:V415" si="670">S414+U414</f>
        <v>90558.199999999983</v>
      </c>
      <c r="W414" s="244"/>
      <c r="X414" s="222">
        <v>1875</v>
      </c>
      <c r="Y414" s="222">
        <f t="shared" si="644"/>
        <v>0</v>
      </c>
      <c r="Z414" s="222">
        <v>2132</v>
      </c>
      <c r="AA414" s="222">
        <f t="shared" si="645"/>
        <v>0</v>
      </c>
      <c r="AB414" s="223">
        <f t="shared" ref="AB414:AB415" si="671">Y414+AA414</f>
        <v>0</v>
      </c>
      <c r="AC414" s="291"/>
      <c r="AD414" s="269">
        <v>1875</v>
      </c>
      <c r="AE414" s="269">
        <f t="shared" si="647"/>
        <v>0</v>
      </c>
      <c r="AF414" s="269">
        <v>2132</v>
      </c>
      <c r="AG414" s="269">
        <f t="shared" si="648"/>
        <v>0</v>
      </c>
      <c r="AH414" s="270">
        <f t="shared" ref="AH414:AH415" si="672">AE414+AG414</f>
        <v>0</v>
      </c>
      <c r="AI414" s="899">
        <v>13.134</v>
      </c>
      <c r="AJ414" s="316">
        <v>1875</v>
      </c>
      <c r="AK414" s="316">
        <f t="shared" si="650"/>
        <v>24626.25</v>
      </c>
      <c r="AL414" s="316">
        <v>2132</v>
      </c>
      <c r="AM414" s="316">
        <f t="shared" si="651"/>
        <v>28001.688000000002</v>
      </c>
      <c r="AN414" s="317">
        <f t="shared" ref="AN414:AN415" si="673">AK414+AM414</f>
        <v>52627.938000000002</v>
      </c>
      <c r="AO414" s="719">
        <f t="shared" si="655"/>
        <v>0</v>
      </c>
      <c r="AP414" s="361">
        <v>1875</v>
      </c>
      <c r="AQ414" s="361">
        <f t="shared" si="653"/>
        <v>0</v>
      </c>
      <c r="AR414" s="361">
        <v>2132</v>
      </c>
      <c r="AS414" s="361">
        <f t="shared" si="654"/>
        <v>0</v>
      </c>
      <c r="AT414" s="362">
        <f t="shared" si="582"/>
        <v>0</v>
      </c>
      <c r="AU414" s="44">
        <f t="shared" si="562"/>
        <v>0</v>
      </c>
      <c r="AV414" s="44">
        <f t="shared" si="563"/>
        <v>0</v>
      </c>
    </row>
    <row r="415" spans="1:48" ht="25.5" hidden="1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8"/>
        <v>8323.56</v>
      </c>
      <c r="K415" s="1053"/>
      <c r="L415" s="93">
        <v>1875</v>
      </c>
      <c r="M415" s="93">
        <f t="shared" si="638"/>
        <v>0</v>
      </c>
      <c r="N415" s="93">
        <v>1428</v>
      </c>
      <c r="O415" s="93">
        <f t="shared" si="639"/>
        <v>0</v>
      </c>
      <c r="P415" s="94">
        <f t="shared" si="669"/>
        <v>0</v>
      </c>
      <c r="Q415" s="173">
        <v>0</v>
      </c>
      <c r="R415" s="175">
        <v>1875</v>
      </c>
      <c r="S415" s="175">
        <f t="shared" si="641"/>
        <v>0</v>
      </c>
      <c r="T415" s="175">
        <v>1428</v>
      </c>
      <c r="U415" s="175">
        <f t="shared" si="642"/>
        <v>0</v>
      </c>
      <c r="V415" s="176">
        <f t="shared" si="670"/>
        <v>0</v>
      </c>
      <c r="W415" s="220"/>
      <c r="X415" s="222">
        <v>1875</v>
      </c>
      <c r="Y415" s="222">
        <f t="shared" si="644"/>
        <v>0</v>
      </c>
      <c r="Z415" s="222">
        <v>1428</v>
      </c>
      <c r="AA415" s="222">
        <f t="shared" si="645"/>
        <v>0</v>
      </c>
      <c r="AB415" s="223">
        <f t="shared" si="671"/>
        <v>0</v>
      </c>
      <c r="AC415" s="267"/>
      <c r="AD415" s="269">
        <v>1875</v>
      </c>
      <c r="AE415" s="269">
        <f t="shared" si="647"/>
        <v>0</v>
      </c>
      <c r="AF415" s="269">
        <v>1428</v>
      </c>
      <c r="AG415" s="269">
        <f t="shared" si="648"/>
        <v>0</v>
      </c>
      <c r="AH415" s="270">
        <f t="shared" si="672"/>
        <v>0</v>
      </c>
      <c r="AI415" s="314">
        <v>2.52</v>
      </c>
      <c r="AJ415" s="316">
        <v>1875</v>
      </c>
      <c r="AK415" s="316">
        <f t="shared" si="650"/>
        <v>4725</v>
      </c>
      <c r="AL415" s="316">
        <v>1428</v>
      </c>
      <c r="AM415" s="316">
        <f t="shared" si="651"/>
        <v>3598.56</v>
      </c>
      <c r="AN415" s="317">
        <f t="shared" si="673"/>
        <v>8323.56</v>
      </c>
      <c r="AO415" s="719">
        <f t="shared" si="655"/>
        <v>0</v>
      </c>
      <c r="AP415" s="361">
        <v>1875</v>
      </c>
      <c r="AQ415" s="361">
        <f t="shared" si="653"/>
        <v>0</v>
      </c>
      <c r="AR415" s="361">
        <v>1428</v>
      </c>
      <c r="AS415" s="361">
        <f t="shared" si="654"/>
        <v>0</v>
      </c>
      <c r="AT415" s="362">
        <f t="shared" si="582"/>
        <v>0</v>
      </c>
      <c r="AU415" s="44">
        <f t="shared" si="562"/>
        <v>0</v>
      </c>
      <c r="AV415" s="44">
        <f t="shared" si="563"/>
        <v>0</v>
      </c>
    </row>
    <row r="416" spans="1:48" hidden="1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053"/>
      <c r="L416" s="93"/>
      <c r="M416" s="93">
        <f t="shared" si="638"/>
        <v>0</v>
      </c>
      <c r="N416" s="93"/>
      <c r="O416" s="93">
        <f t="shared" si="639"/>
        <v>0</v>
      </c>
      <c r="P416" s="94"/>
      <c r="Q416" s="173"/>
      <c r="R416" s="175"/>
      <c r="S416" s="175">
        <f t="shared" si="641"/>
        <v>0</v>
      </c>
      <c r="T416" s="175"/>
      <c r="U416" s="175">
        <f t="shared" si="642"/>
        <v>0</v>
      </c>
      <c r="V416" s="176"/>
      <c r="W416" s="220"/>
      <c r="X416" s="222"/>
      <c r="Y416" s="222">
        <f t="shared" si="644"/>
        <v>0</v>
      </c>
      <c r="Z416" s="222"/>
      <c r="AA416" s="222">
        <f t="shared" si="645"/>
        <v>0</v>
      </c>
      <c r="AB416" s="223"/>
      <c r="AC416" s="267"/>
      <c r="AD416" s="269"/>
      <c r="AE416" s="269">
        <f t="shared" si="647"/>
        <v>0</v>
      </c>
      <c r="AF416" s="269"/>
      <c r="AG416" s="269">
        <f t="shared" si="648"/>
        <v>0</v>
      </c>
      <c r="AH416" s="270"/>
      <c r="AI416" s="314"/>
      <c r="AJ416" s="316"/>
      <c r="AK416" s="316">
        <f t="shared" si="650"/>
        <v>0</v>
      </c>
      <c r="AL416" s="316"/>
      <c r="AM416" s="316">
        <f t="shared" si="651"/>
        <v>0</v>
      </c>
      <c r="AN416" s="317"/>
      <c r="AO416" s="719">
        <f t="shared" si="655"/>
        <v>0.6</v>
      </c>
      <c r="AP416" s="361"/>
      <c r="AQ416" s="361">
        <f t="shared" si="653"/>
        <v>0</v>
      </c>
      <c r="AR416" s="361"/>
      <c r="AS416" s="361">
        <f t="shared" si="654"/>
        <v>0</v>
      </c>
      <c r="AT416" s="362">
        <f t="shared" si="582"/>
        <v>0</v>
      </c>
      <c r="AU416" s="44">
        <f t="shared" si="562"/>
        <v>0</v>
      </c>
      <c r="AV416" s="44">
        <f t="shared" si="563"/>
        <v>0</v>
      </c>
    </row>
    <row r="417" spans="1:48" ht="25.5" hidden="1" x14ac:dyDescent="0.2">
      <c r="A417" s="1">
        <v>400</v>
      </c>
      <c r="B417" s="9" t="s">
        <v>150</v>
      </c>
      <c r="C417" s="10"/>
      <c r="D417" s="2" t="s">
        <v>56</v>
      </c>
      <c r="E417" s="767">
        <v>10.476666666666667</v>
      </c>
      <c r="F417" s="36">
        <v>1875</v>
      </c>
      <c r="G417" s="36">
        <f t="shared" ref="G417:G480" si="674">E417*F417</f>
        <v>19643.75</v>
      </c>
      <c r="H417" s="36">
        <v>2646</v>
      </c>
      <c r="I417" s="36">
        <f t="shared" ref="I417:I480" si="675">E417*H417</f>
        <v>27721.26</v>
      </c>
      <c r="J417" s="53">
        <f t="shared" ref="J417:J420" si="676">G417+I417</f>
        <v>47365.009999999995</v>
      </c>
      <c r="K417" s="1061"/>
      <c r="L417" s="93">
        <v>1875</v>
      </c>
      <c r="M417" s="93">
        <f t="shared" si="638"/>
        <v>0</v>
      </c>
      <c r="N417" s="93">
        <v>2646</v>
      </c>
      <c r="O417" s="93">
        <f t="shared" si="639"/>
        <v>0</v>
      </c>
      <c r="P417" s="94">
        <f t="shared" ref="P417:P420" si="677">M417+O417</f>
        <v>0</v>
      </c>
      <c r="Q417" s="197">
        <v>1.3</v>
      </c>
      <c r="R417" s="175">
        <v>1875</v>
      </c>
      <c r="S417" s="175">
        <f t="shared" si="641"/>
        <v>2437.5</v>
      </c>
      <c r="T417" s="175">
        <v>2646</v>
      </c>
      <c r="U417" s="175">
        <f t="shared" si="642"/>
        <v>3439.8</v>
      </c>
      <c r="V417" s="176">
        <f t="shared" ref="V417:V420" si="678">S417+U417</f>
        <v>5877.3</v>
      </c>
      <c r="W417" s="244"/>
      <c r="X417" s="222">
        <v>1875</v>
      </c>
      <c r="Y417" s="222">
        <f t="shared" si="644"/>
        <v>0</v>
      </c>
      <c r="Z417" s="222">
        <v>2646</v>
      </c>
      <c r="AA417" s="222">
        <f t="shared" si="645"/>
        <v>0</v>
      </c>
      <c r="AB417" s="223">
        <f t="shared" ref="AB417:AB420" si="679">Y417+AA417</f>
        <v>0</v>
      </c>
      <c r="AC417" s="291"/>
      <c r="AD417" s="269">
        <v>1875</v>
      </c>
      <c r="AE417" s="269">
        <f t="shared" si="647"/>
        <v>0</v>
      </c>
      <c r="AF417" s="269">
        <v>2646</v>
      </c>
      <c r="AG417" s="269">
        <f t="shared" si="648"/>
        <v>0</v>
      </c>
      <c r="AH417" s="270">
        <f t="shared" ref="AH417:AH420" si="680">AE417+AG417</f>
        <v>0</v>
      </c>
      <c r="AI417" s="338">
        <v>9.1769999999999996</v>
      </c>
      <c r="AJ417" s="316">
        <v>1875</v>
      </c>
      <c r="AK417" s="316">
        <f t="shared" si="650"/>
        <v>17206.875</v>
      </c>
      <c r="AL417" s="316">
        <v>2646</v>
      </c>
      <c r="AM417" s="316">
        <f t="shared" si="651"/>
        <v>24282.342000000001</v>
      </c>
      <c r="AN417" s="317">
        <f t="shared" ref="AN417:AN420" si="681">AK417+AM417</f>
        <v>41489.217000000004</v>
      </c>
      <c r="AO417" s="715">
        <f t="shared" si="655"/>
        <v>-3.3333333333374071E-4</v>
      </c>
      <c r="AP417" s="361">
        <v>1875</v>
      </c>
      <c r="AQ417" s="361">
        <f t="shared" si="653"/>
        <v>-0.62500000000076383</v>
      </c>
      <c r="AR417" s="361">
        <v>2646</v>
      </c>
      <c r="AS417" s="361">
        <f t="shared" si="654"/>
        <v>-0.88200000000107792</v>
      </c>
      <c r="AT417" s="362">
        <f t="shared" si="582"/>
        <v>-1.5070000000018418</v>
      </c>
      <c r="AU417" s="44">
        <f t="shared" si="562"/>
        <v>-1.50700000001234</v>
      </c>
      <c r="AV417" s="44">
        <f t="shared" si="563"/>
        <v>1.049826892085548E-11</v>
      </c>
    </row>
    <row r="418" spans="1:48" ht="25.5" hidden="1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4"/>
        <v>4380</v>
      </c>
      <c r="H418" s="36">
        <v>381</v>
      </c>
      <c r="I418" s="36">
        <f t="shared" si="675"/>
        <v>2781.2999999999997</v>
      </c>
      <c r="J418" s="53">
        <f t="shared" si="676"/>
        <v>7161.2999999999993</v>
      </c>
      <c r="K418" s="1053"/>
      <c r="L418" s="93">
        <v>600</v>
      </c>
      <c r="M418" s="93">
        <f t="shared" si="638"/>
        <v>0</v>
      </c>
      <c r="N418" s="93">
        <v>381</v>
      </c>
      <c r="O418" s="93">
        <f t="shared" si="639"/>
        <v>0</v>
      </c>
      <c r="P418" s="94">
        <f t="shared" si="677"/>
        <v>0</v>
      </c>
      <c r="Q418" s="173"/>
      <c r="R418" s="175">
        <v>600</v>
      </c>
      <c r="S418" s="175">
        <f t="shared" si="641"/>
        <v>0</v>
      </c>
      <c r="T418" s="175">
        <v>381</v>
      </c>
      <c r="U418" s="175">
        <f t="shared" si="642"/>
        <v>0</v>
      </c>
      <c r="V418" s="176">
        <f t="shared" si="678"/>
        <v>0</v>
      </c>
      <c r="W418" s="220"/>
      <c r="X418" s="222">
        <v>600</v>
      </c>
      <c r="Y418" s="222">
        <f t="shared" si="644"/>
        <v>0</v>
      </c>
      <c r="Z418" s="222">
        <v>381</v>
      </c>
      <c r="AA418" s="222">
        <f t="shared" si="645"/>
        <v>0</v>
      </c>
      <c r="AB418" s="223">
        <f t="shared" si="679"/>
        <v>0</v>
      </c>
      <c r="AC418" s="267"/>
      <c r="AD418" s="269">
        <v>600</v>
      </c>
      <c r="AE418" s="269">
        <f t="shared" si="647"/>
        <v>0</v>
      </c>
      <c r="AF418" s="269">
        <v>381</v>
      </c>
      <c r="AG418" s="269">
        <f t="shared" si="648"/>
        <v>0</v>
      </c>
      <c r="AH418" s="270">
        <f t="shared" si="680"/>
        <v>0</v>
      </c>
      <c r="AI418" s="314"/>
      <c r="AJ418" s="316">
        <v>600</v>
      </c>
      <c r="AK418" s="316">
        <f t="shared" si="650"/>
        <v>0</v>
      </c>
      <c r="AL418" s="316">
        <v>381</v>
      </c>
      <c r="AM418" s="316">
        <f t="shared" si="651"/>
        <v>0</v>
      </c>
      <c r="AN418" s="317">
        <f t="shared" si="681"/>
        <v>0</v>
      </c>
      <c r="AO418" s="719">
        <f t="shared" si="655"/>
        <v>7.3</v>
      </c>
      <c r="AP418" s="361">
        <v>600</v>
      </c>
      <c r="AQ418" s="361">
        <f t="shared" si="653"/>
        <v>4380</v>
      </c>
      <c r="AR418" s="361">
        <v>381</v>
      </c>
      <c r="AS418" s="361">
        <f t="shared" si="654"/>
        <v>2781.2999999999997</v>
      </c>
      <c r="AT418" s="362">
        <f t="shared" si="582"/>
        <v>7161.2999999999993</v>
      </c>
      <c r="AU418" s="44">
        <f t="shared" si="562"/>
        <v>7161.2999999999993</v>
      </c>
      <c r="AV418" s="44">
        <f t="shared" si="563"/>
        <v>0</v>
      </c>
    </row>
    <row r="419" spans="1:48" hidden="1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4"/>
        <v>1040</v>
      </c>
      <c r="H419" s="36">
        <v>123</v>
      </c>
      <c r="I419" s="36">
        <f t="shared" si="675"/>
        <v>127.92</v>
      </c>
      <c r="J419" s="53">
        <f t="shared" si="676"/>
        <v>1167.92</v>
      </c>
      <c r="K419" s="1053"/>
      <c r="L419" s="93">
        <v>1000</v>
      </c>
      <c r="M419" s="93">
        <f t="shared" si="638"/>
        <v>0</v>
      </c>
      <c r="N419" s="93">
        <v>123</v>
      </c>
      <c r="O419" s="93">
        <f t="shared" si="639"/>
        <v>0</v>
      </c>
      <c r="P419" s="94">
        <f t="shared" si="677"/>
        <v>0</v>
      </c>
      <c r="Q419" s="173">
        <v>1.04</v>
      </c>
      <c r="R419" s="175">
        <v>1000</v>
      </c>
      <c r="S419" s="175">
        <f t="shared" si="641"/>
        <v>1040</v>
      </c>
      <c r="T419" s="175">
        <v>123</v>
      </c>
      <c r="U419" s="175">
        <f t="shared" si="642"/>
        <v>127.92</v>
      </c>
      <c r="V419" s="176">
        <f t="shared" si="678"/>
        <v>1167.92</v>
      </c>
      <c r="W419" s="220"/>
      <c r="X419" s="222">
        <v>1000</v>
      </c>
      <c r="Y419" s="222">
        <f t="shared" si="644"/>
        <v>0</v>
      </c>
      <c r="Z419" s="222">
        <v>123</v>
      </c>
      <c r="AA419" s="222">
        <f t="shared" si="645"/>
        <v>0</v>
      </c>
      <c r="AB419" s="223">
        <f t="shared" si="679"/>
        <v>0</v>
      </c>
      <c r="AC419" s="267"/>
      <c r="AD419" s="269">
        <v>1000</v>
      </c>
      <c r="AE419" s="269">
        <f t="shared" si="647"/>
        <v>0</v>
      </c>
      <c r="AF419" s="269">
        <v>123</v>
      </c>
      <c r="AG419" s="269">
        <f t="shared" si="648"/>
        <v>0</v>
      </c>
      <c r="AH419" s="270">
        <f t="shared" si="680"/>
        <v>0</v>
      </c>
      <c r="AI419" s="314"/>
      <c r="AJ419" s="316">
        <v>1000</v>
      </c>
      <c r="AK419" s="316">
        <f t="shared" si="650"/>
        <v>0</v>
      </c>
      <c r="AL419" s="316">
        <v>123</v>
      </c>
      <c r="AM419" s="316">
        <f t="shared" si="651"/>
        <v>0</v>
      </c>
      <c r="AN419" s="317">
        <f t="shared" si="681"/>
        <v>0</v>
      </c>
      <c r="AO419" s="719">
        <f t="shared" si="655"/>
        <v>0</v>
      </c>
      <c r="AP419" s="361">
        <v>1000</v>
      </c>
      <c r="AQ419" s="361">
        <f t="shared" si="653"/>
        <v>0</v>
      </c>
      <c r="AR419" s="361">
        <v>123</v>
      </c>
      <c r="AS419" s="361">
        <f t="shared" si="654"/>
        <v>0</v>
      </c>
      <c r="AT419" s="362">
        <f t="shared" si="582"/>
        <v>0</v>
      </c>
      <c r="AU419" s="44">
        <f t="shared" si="562"/>
        <v>0</v>
      </c>
      <c r="AV419" s="44">
        <f t="shared" si="563"/>
        <v>0</v>
      </c>
    </row>
    <row r="420" spans="1:48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4"/>
        <v>0</v>
      </c>
      <c r="H420" s="488">
        <v>103023</v>
      </c>
      <c r="I420" s="488">
        <f t="shared" si="675"/>
        <v>103023</v>
      </c>
      <c r="J420" s="489">
        <f t="shared" si="676"/>
        <v>103023</v>
      </c>
      <c r="K420" s="1053">
        <v>0.30670179436058098</v>
      </c>
      <c r="L420" s="93">
        <v>0</v>
      </c>
      <c r="M420" s="93">
        <f t="shared" si="638"/>
        <v>0</v>
      </c>
      <c r="N420" s="93">
        <v>103023</v>
      </c>
      <c r="O420" s="93">
        <f t="shared" si="639"/>
        <v>31597.338960410136</v>
      </c>
      <c r="P420" s="94">
        <f t="shared" si="677"/>
        <v>31597.338960410136</v>
      </c>
      <c r="Q420" s="173">
        <v>0.69299999999999995</v>
      </c>
      <c r="R420" s="175">
        <v>0</v>
      </c>
      <c r="S420" s="175">
        <f t="shared" si="641"/>
        <v>0</v>
      </c>
      <c r="T420" s="175">
        <v>103023</v>
      </c>
      <c r="U420" s="175">
        <f t="shared" si="642"/>
        <v>71394.938999999998</v>
      </c>
      <c r="V420" s="176">
        <f t="shared" si="678"/>
        <v>71394.938999999998</v>
      </c>
      <c r="W420" s="220"/>
      <c r="X420" s="222">
        <v>0</v>
      </c>
      <c r="Y420" s="222">
        <f t="shared" si="644"/>
        <v>0</v>
      </c>
      <c r="Z420" s="222">
        <v>103023</v>
      </c>
      <c r="AA420" s="222">
        <f t="shared" si="645"/>
        <v>0</v>
      </c>
      <c r="AB420" s="223">
        <f t="shared" si="679"/>
        <v>0</v>
      </c>
      <c r="AC420" s="267"/>
      <c r="AD420" s="269">
        <v>0</v>
      </c>
      <c r="AE420" s="269">
        <f t="shared" si="647"/>
        <v>0</v>
      </c>
      <c r="AF420" s="269">
        <v>103023</v>
      </c>
      <c r="AG420" s="269">
        <f t="shared" si="648"/>
        <v>0</v>
      </c>
      <c r="AH420" s="270">
        <f t="shared" si="680"/>
        <v>0</v>
      </c>
      <c r="AI420" s="314"/>
      <c r="AJ420" s="316">
        <v>0</v>
      </c>
      <c r="AK420" s="316">
        <f t="shared" si="650"/>
        <v>0</v>
      </c>
      <c r="AL420" s="316">
        <v>103023</v>
      </c>
      <c r="AM420" s="316">
        <f t="shared" si="651"/>
        <v>0</v>
      </c>
      <c r="AN420" s="317">
        <f t="shared" si="681"/>
        <v>0</v>
      </c>
      <c r="AO420" s="719">
        <f t="shared" si="655"/>
        <v>2.9820563941906908E-4</v>
      </c>
      <c r="AP420" s="361">
        <v>0</v>
      </c>
      <c r="AQ420" s="361">
        <f t="shared" si="653"/>
        <v>0</v>
      </c>
      <c r="AR420" s="361">
        <v>103023</v>
      </c>
      <c r="AS420" s="361">
        <f t="shared" si="654"/>
        <v>30.722039589870754</v>
      </c>
      <c r="AT420" s="362">
        <f t="shared" si="582"/>
        <v>30.722039589870754</v>
      </c>
      <c r="AU420" s="44">
        <f t="shared" si="562"/>
        <v>30.722039589862106</v>
      </c>
      <c r="AV420" s="44">
        <f t="shared" si="563"/>
        <v>8.6473050942004193E-12</v>
      </c>
    </row>
    <row r="421" spans="1:48" hidden="1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053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5"/>
        <v>0</v>
      </c>
      <c r="AP421" s="360"/>
      <c r="AQ421" s="361"/>
      <c r="AR421" s="358"/>
      <c r="AS421" s="361"/>
      <c r="AT421" s="362">
        <f t="shared" si="582"/>
        <v>0</v>
      </c>
      <c r="AU421" s="44">
        <f t="shared" si="562"/>
        <v>0</v>
      </c>
      <c r="AV421" s="44">
        <f t="shared" si="563"/>
        <v>0</v>
      </c>
    </row>
    <row r="422" spans="1:48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4"/>
        <v>6400</v>
      </c>
      <c r="H422" s="488">
        <v>2142</v>
      </c>
      <c r="I422" s="488">
        <f t="shared" si="675"/>
        <v>17136</v>
      </c>
      <c r="J422" s="489">
        <f t="shared" ref="J422:J423" si="682">G422+I422</f>
        <v>23536</v>
      </c>
      <c r="K422" s="1053">
        <v>8</v>
      </c>
      <c r="L422" s="93">
        <v>800</v>
      </c>
      <c r="M422" s="93">
        <f t="shared" ref="M422:M433" si="683">K422*L422</f>
        <v>6400</v>
      </c>
      <c r="N422" s="93">
        <v>2142</v>
      </c>
      <c r="O422" s="93">
        <f t="shared" ref="O422:O433" si="684">K422*N422</f>
        <v>17136</v>
      </c>
      <c r="P422" s="94">
        <f t="shared" ref="P422:P423" si="685">M422+O422</f>
        <v>23536</v>
      </c>
      <c r="Q422" s="173"/>
      <c r="R422" s="175">
        <v>800</v>
      </c>
      <c r="S422" s="175">
        <f t="shared" ref="S422:S433" si="686">Q422*R422</f>
        <v>0</v>
      </c>
      <c r="T422" s="175">
        <v>2142</v>
      </c>
      <c r="U422" s="175">
        <f t="shared" ref="U422:U433" si="687">Q422*T422</f>
        <v>0</v>
      </c>
      <c r="V422" s="176">
        <f t="shared" ref="V422:V423" si="688">S422+U422</f>
        <v>0</v>
      </c>
      <c r="W422" s="220"/>
      <c r="X422" s="222">
        <v>800</v>
      </c>
      <c r="Y422" s="222">
        <f t="shared" ref="Y422:Y433" si="689">W422*X422</f>
        <v>0</v>
      </c>
      <c r="Z422" s="222">
        <v>2142</v>
      </c>
      <c r="AA422" s="222">
        <f t="shared" ref="AA422:AA433" si="690">W422*Z422</f>
        <v>0</v>
      </c>
      <c r="AB422" s="223">
        <f t="shared" ref="AB422:AB423" si="691">Y422+AA422</f>
        <v>0</v>
      </c>
      <c r="AC422" s="267"/>
      <c r="AD422" s="269">
        <v>800</v>
      </c>
      <c r="AE422" s="269">
        <f t="shared" ref="AE422:AE433" si="692">AC422*AD422</f>
        <v>0</v>
      </c>
      <c r="AF422" s="269">
        <v>2142</v>
      </c>
      <c r="AG422" s="269">
        <f t="shared" ref="AG422:AG433" si="693">AC422*AF422</f>
        <v>0</v>
      </c>
      <c r="AH422" s="270">
        <f t="shared" ref="AH422:AH423" si="694">AE422+AG422</f>
        <v>0</v>
      </c>
      <c r="AI422" s="314"/>
      <c r="AJ422" s="316">
        <v>800</v>
      </c>
      <c r="AK422" s="316">
        <f t="shared" ref="AK422:AK433" si="695">AI422*AJ422</f>
        <v>0</v>
      </c>
      <c r="AL422" s="316">
        <v>2142</v>
      </c>
      <c r="AM422" s="316">
        <f t="shared" ref="AM422:AM433" si="696">AI422*AL422</f>
        <v>0</v>
      </c>
      <c r="AN422" s="317">
        <f t="shared" ref="AN422:AN423" si="697">AK422+AM422</f>
        <v>0</v>
      </c>
      <c r="AO422" s="719">
        <f t="shared" si="655"/>
        <v>0</v>
      </c>
      <c r="AP422" s="361">
        <v>800</v>
      </c>
      <c r="AQ422" s="361">
        <f t="shared" ref="AQ422:AQ433" si="698">AO422*AP422</f>
        <v>0</v>
      </c>
      <c r="AR422" s="361">
        <v>2142</v>
      </c>
      <c r="AS422" s="361">
        <f t="shared" ref="AS422:AS433" si="699">AO422*AR422</f>
        <v>0</v>
      </c>
      <c r="AT422" s="362">
        <f t="shared" si="582"/>
        <v>0</v>
      </c>
      <c r="AU422" s="44">
        <f t="shared" ref="AU422:AU485" si="700">J422-P422-V422-AB422-AH422-AN422</f>
        <v>0</v>
      </c>
      <c r="AV422" s="44">
        <f t="shared" ref="AV422:AV485" si="701">AT422-AU422</f>
        <v>0</v>
      </c>
    </row>
    <row r="423" spans="1:48" x14ac:dyDescent="0.2">
      <c r="A423" s="772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4"/>
        <v>278409.375</v>
      </c>
      <c r="H423" s="488">
        <v>869</v>
      </c>
      <c r="I423" s="488">
        <f t="shared" si="675"/>
        <v>129033.46500000001</v>
      </c>
      <c r="J423" s="489">
        <f t="shared" si="682"/>
        <v>407442.84</v>
      </c>
      <c r="K423" s="1064">
        <f>148.51-0.025</f>
        <v>148.48499999999999</v>
      </c>
      <c r="L423" s="93">
        <v>1875</v>
      </c>
      <c r="M423" s="93">
        <f t="shared" si="683"/>
        <v>278409.375</v>
      </c>
      <c r="N423" s="93">
        <v>869</v>
      </c>
      <c r="O423" s="93">
        <f t="shared" si="684"/>
        <v>129033.46499999998</v>
      </c>
      <c r="P423" s="94">
        <f t="shared" si="685"/>
        <v>407442.83999999997</v>
      </c>
      <c r="Q423" s="173"/>
      <c r="R423" s="175">
        <v>1875</v>
      </c>
      <c r="S423" s="175">
        <f t="shared" si="686"/>
        <v>0</v>
      </c>
      <c r="T423" s="175">
        <v>869</v>
      </c>
      <c r="U423" s="175">
        <f t="shared" si="687"/>
        <v>0</v>
      </c>
      <c r="V423" s="176">
        <f t="shared" si="688"/>
        <v>0</v>
      </c>
      <c r="W423" s="220"/>
      <c r="X423" s="222">
        <v>1875</v>
      </c>
      <c r="Y423" s="222">
        <f t="shared" si="689"/>
        <v>0</v>
      </c>
      <c r="Z423" s="222">
        <v>869</v>
      </c>
      <c r="AA423" s="222">
        <f t="shared" si="690"/>
        <v>0</v>
      </c>
      <c r="AB423" s="223">
        <f t="shared" si="691"/>
        <v>0</v>
      </c>
      <c r="AC423" s="267"/>
      <c r="AD423" s="269">
        <v>1875</v>
      </c>
      <c r="AE423" s="269">
        <f t="shared" si="692"/>
        <v>0</v>
      </c>
      <c r="AF423" s="269">
        <v>869</v>
      </c>
      <c r="AG423" s="269">
        <f t="shared" si="693"/>
        <v>0</v>
      </c>
      <c r="AH423" s="270">
        <f t="shared" si="694"/>
        <v>0</v>
      </c>
      <c r="AI423" s="314"/>
      <c r="AJ423" s="316">
        <v>1875</v>
      </c>
      <c r="AK423" s="316">
        <f t="shared" si="695"/>
        <v>0</v>
      </c>
      <c r="AL423" s="316">
        <v>869</v>
      </c>
      <c r="AM423" s="316">
        <f t="shared" si="696"/>
        <v>0</v>
      </c>
      <c r="AN423" s="317">
        <f t="shared" si="697"/>
        <v>0</v>
      </c>
      <c r="AO423" s="719">
        <f t="shared" si="655"/>
        <v>2.8421709430404007E-14</v>
      </c>
      <c r="AP423" s="361">
        <v>1875</v>
      </c>
      <c r="AQ423" s="361">
        <f t="shared" si="698"/>
        <v>5.3290705182007514E-11</v>
      </c>
      <c r="AR423" s="361">
        <v>869</v>
      </c>
      <c r="AS423" s="361">
        <f t="shared" si="699"/>
        <v>2.4698465495021082E-11</v>
      </c>
      <c r="AT423" s="362">
        <f t="shared" si="582"/>
        <v>7.7989170677028596E-11</v>
      </c>
      <c r="AU423" s="44">
        <f t="shared" si="700"/>
        <v>5.8207660913467407E-11</v>
      </c>
      <c r="AV423" s="44">
        <f t="shared" si="701"/>
        <v>1.9781509763561189E-11</v>
      </c>
    </row>
    <row r="424" spans="1:48" hidden="1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4"/>
        <v>0</v>
      </c>
      <c r="H424" s="36"/>
      <c r="I424" s="36">
        <f t="shared" si="675"/>
        <v>0</v>
      </c>
      <c r="J424" s="53"/>
      <c r="K424" s="1053"/>
      <c r="L424" s="93"/>
      <c r="M424" s="93">
        <f t="shared" si="683"/>
        <v>0</v>
      </c>
      <c r="N424" s="93"/>
      <c r="O424" s="93">
        <f t="shared" si="684"/>
        <v>0</v>
      </c>
      <c r="P424" s="94"/>
      <c r="Q424" s="173"/>
      <c r="R424" s="175"/>
      <c r="S424" s="175">
        <f t="shared" si="686"/>
        <v>0</v>
      </c>
      <c r="T424" s="175"/>
      <c r="U424" s="175">
        <f t="shared" si="687"/>
        <v>0</v>
      </c>
      <c r="V424" s="176"/>
      <c r="W424" s="220"/>
      <c r="X424" s="222"/>
      <c r="Y424" s="222">
        <f t="shared" si="689"/>
        <v>0</v>
      </c>
      <c r="Z424" s="222"/>
      <c r="AA424" s="222">
        <f t="shared" si="690"/>
        <v>0</v>
      </c>
      <c r="AB424" s="223"/>
      <c r="AC424" s="267"/>
      <c r="AD424" s="269"/>
      <c r="AE424" s="269">
        <f t="shared" si="692"/>
        <v>0</v>
      </c>
      <c r="AF424" s="269"/>
      <c r="AG424" s="269">
        <f t="shared" si="693"/>
        <v>0</v>
      </c>
      <c r="AH424" s="270"/>
      <c r="AI424" s="314"/>
      <c r="AJ424" s="316"/>
      <c r="AK424" s="316">
        <f t="shared" si="695"/>
        <v>0</v>
      </c>
      <c r="AL424" s="316"/>
      <c r="AM424" s="316">
        <f t="shared" si="696"/>
        <v>0</v>
      </c>
      <c r="AN424" s="317"/>
      <c r="AO424" s="719">
        <f t="shared" si="655"/>
        <v>19.984999999999999</v>
      </c>
      <c r="AP424" s="361"/>
      <c r="AQ424" s="361">
        <f t="shared" si="698"/>
        <v>0</v>
      </c>
      <c r="AR424" s="361"/>
      <c r="AS424" s="361">
        <f t="shared" si="699"/>
        <v>0</v>
      </c>
      <c r="AT424" s="362">
        <f t="shared" si="582"/>
        <v>0</v>
      </c>
      <c r="AU424" s="44">
        <f t="shared" si="700"/>
        <v>0</v>
      </c>
      <c r="AV424" s="44">
        <f t="shared" si="701"/>
        <v>0</v>
      </c>
    </row>
    <row r="425" spans="1:48" hidden="1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4"/>
        <v>0</v>
      </c>
      <c r="H425" s="36"/>
      <c r="I425" s="36">
        <f t="shared" si="675"/>
        <v>0</v>
      </c>
      <c r="J425" s="53"/>
      <c r="K425" s="1053"/>
      <c r="L425" s="93"/>
      <c r="M425" s="93">
        <f t="shared" si="683"/>
        <v>0</v>
      </c>
      <c r="N425" s="93"/>
      <c r="O425" s="93">
        <f t="shared" si="684"/>
        <v>0</v>
      </c>
      <c r="P425" s="94"/>
      <c r="Q425" s="173"/>
      <c r="R425" s="175"/>
      <c r="S425" s="175">
        <f t="shared" si="686"/>
        <v>0</v>
      </c>
      <c r="T425" s="175"/>
      <c r="U425" s="175">
        <f t="shared" si="687"/>
        <v>0</v>
      </c>
      <c r="V425" s="176"/>
      <c r="W425" s="220"/>
      <c r="X425" s="222"/>
      <c r="Y425" s="222">
        <f t="shared" si="689"/>
        <v>0</v>
      </c>
      <c r="Z425" s="222"/>
      <c r="AA425" s="222">
        <f t="shared" si="690"/>
        <v>0</v>
      </c>
      <c r="AB425" s="223"/>
      <c r="AC425" s="267"/>
      <c r="AD425" s="269"/>
      <c r="AE425" s="269">
        <f t="shared" si="692"/>
        <v>0</v>
      </c>
      <c r="AF425" s="269"/>
      <c r="AG425" s="269">
        <f t="shared" si="693"/>
        <v>0</v>
      </c>
      <c r="AH425" s="270"/>
      <c r="AI425" s="314"/>
      <c r="AJ425" s="316"/>
      <c r="AK425" s="316">
        <f t="shared" si="695"/>
        <v>0</v>
      </c>
      <c r="AL425" s="316"/>
      <c r="AM425" s="316">
        <f t="shared" si="696"/>
        <v>0</v>
      </c>
      <c r="AN425" s="317"/>
      <c r="AO425" s="719">
        <f t="shared" si="655"/>
        <v>21.594999999999999</v>
      </c>
      <c r="AP425" s="361"/>
      <c r="AQ425" s="361">
        <f t="shared" si="698"/>
        <v>0</v>
      </c>
      <c r="AR425" s="361"/>
      <c r="AS425" s="361">
        <f t="shared" si="699"/>
        <v>0</v>
      </c>
      <c r="AT425" s="362">
        <f t="shared" si="582"/>
        <v>0</v>
      </c>
      <c r="AU425" s="44">
        <f t="shared" si="700"/>
        <v>0</v>
      </c>
      <c r="AV425" s="44">
        <f t="shared" si="701"/>
        <v>0</v>
      </c>
    </row>
    <row r="426" spans="1:48" hidden="1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4"/>
        <v>0</v>
      </c>
      <c r="H426" s="36"/>
      <c r="I426" s="36">
        <f t="shared" si="675"/>
        <v>0</v>
      </c>
      <c r="J426" s="53"/>
      <c r="K426" s="1053"/>
      <c r="L426" s="93"/>
      <c r="M426" s="93">
        <f t="shared" si="683"/>
        <v>0</v>
      </c>
      <c r="N426" s="93"/>
      <c r="O426" s="93">
        <f t="shared" si="684"/>
        <v>0</v>
      </c>
      <c r="P426" s="94"/>
      <c r="Q426" s="173"/>
      <c r="R426" s="175"/>
      <c r="S426" s="175">
        <f t="shared" si="686"/>
        <v>0</v>
      </c>
      <c r="T426" s="175"/>
      <c r="U426" s="175">
        <f t="shared" si="687"/>
        <v>0</v>
      </c>
      <c r="V426" s="176"/>
      <c r="W426" s="220"/>
      <c r="X426" s="222"/>
      <c r="Y426" s="222">
        <f t="shared" si="689"/>
        <v>0</v>
      </c>
      <c r="Z426" s="222"/>
      <c r="AA426" s="222">
        <f t="shared" si="690"/>
        <v>0</v>
      </c>
      <c r="AB426" s="223"/>
      <c r="AC426" s="267"/>
      <c r="AD426" s="269"/>
      <c r="AE426" s="269">
        <f t="shared" si="692"/>
        <v>0</v>
      </c>
      <c r="AF426" s="269"/>
      <c r="AG426" s="269">
        <f t="shared" si="693"/>
        <v>0</v>
      </c>
      <c r="AH426" s="270"/>
      <c r="AI426" s="314"/>
      <c r="AJ426" s="316"/>
      <c r="AK426" s="316">
        <f t="shared" si="695"/>
        <v>0</v>
      </c>
      <c r="AL426" s="316"/>
      <c r="AM426" s="316">
        <f t="shared" si="696"/>
        <v>0</v>
      </c>
      <c r="AN426" s="317"/>
      <c r="AO426" s="719">
        <f t="shared" si="655"/>
        <v>24.7</v>
      </c>
      <c r="AP426" s="361"/>
      <c r="AQ426" s="361">
        <f t="shared" si="698"/>
        <v>0</v>
      </c>
      <c r="AR426" s="361"/>
      <c r="AS426" s="361">
        <f t="shared" si="699"/>
        <v>0</v>
      </c>
      <c r="AT426" s="362">
        <f t="shared" si="582"/>
        <v>0</v>
      </c>
      <c r="AU426" s="44">
        <f t="shared" si="700"/>
        <v>0</v>
      </c>
      <c r="AV426" s="44">
        <f t="shared" si="701"/>
        <v>0</v>
      </c>
    </row>
    <row r="427" spans="1:48" hidden="1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4"/>
        <v>0</v>
      </c>
      <c r="H427" s="36"/>
      <c r="I427" s="36">
        <f t="shared" si="675"/>
        <v>0</v>
      </c>
      <c r="J427" s="53"/>
      <c r="K427" s="1053"/>
      <c r="L427" s="93"/>
      <c r="M427" s="93">
        <f t="shared" si="683"/>
        <v>0</v>
      </c>
      <c r="N427" s="93"/>
      <c r="O427" s="93">
        <f t="shared" si="684"/>
        <v>0</v>
      </c>
      <c r="P427" s="94"/>
      <c r="Q427" s="173"/>
      <c r="R427" s="175"/>
      <c r="S427" s="175">
        <f t="shared" si="686"/>
        <v>0</v>
      </c>
      <c r="T427" s="175"/>
      <c r="U427" s="175">
        <f t="shared" si="687"/>
        <v>0</v>
      </c>
      <c r="V427" s="176"/>
      <c r="W427" s="220"/>
      <c r="X427" s="222"/>
      <c r="Y427" s="222">
        <f t="shared" si="689"/>
        <v>0</v>
      </c>
      <c r="Z427" s="222"/>
      <c r="AA427" s="222">
        <f t="shared" si="690"/>
        <v>0</v>
      </c>
      <c r="AB427" s="223"/>
      <c r="AC427" s="267"/>
      <c r="AD427" s="269"/>
      <c r="AE427" s="269">
        <f t="shared" si="692"/>
        <v>0</v>
      </c>
      <c r="AF427" s="269"/>
      <c r="AG427" s="269">
        <f t="shared" si="693"/>
        <v>0</v>
      </c>
      <c r="AH427" s="270"/>
      <c r="AI427" s="314"/>
      <c r="AJ427" s="316"/>
      <c r="AK427" s="316">
        <f t="shared" si="695"/>
        <v>0</v>
      </c>
      <c r="AL427" s="316"/>
      <c r="AM427" s="316">
        <f t="shared" si="696"/>
        <v>0</v>
      </c>
      <c r="AN427" s="317"/>
      <c r="AO427" s="719">
        <f t="shared" si="655"/>
        <v>7.7</v>
      </c>
      <c r="AP427" s="361"/>
      <c r="AQ427" s="361">
        <f t="shared" si="698"/>
        <v>0</v>
      </c>
      <c r="AR427" s="361"/>
      <c r="AS427" s="361">
        <f t="shared" si="699"/>
        <v>0</v>
      </c>
      <c r="AT427" s="362">
        <f t="shared" si="582"/>
        <v>0</v>
      </c>
      <c r="AU427" s="44">
        <f t="shared" si="700"/>
        <v>0</v>
      </c>
      <c r="AV427" s="44">
        <f t="shared" si="701"/>
        <v>0</v>
      </c>
    </row>
    <row r="428" spans="1:48" ht="25.5" x14ac:dyDescent="0.2">
      <c r="A428" s="485">
        <v>411</v>
      </c>
      <c r="B428" s="486" t="s">
        <v>139</v>
      </c>
      <c r="C428" s="490"/>
      <c r="D428" s="487" t="s">
        <v>56</v>
      </c>
      <c r="E428" s="767">
        <v>20.18</v>
      </c>
      <c r="F428" s="488">
        <v>1875</v>
      </c>
      <c r="G428" s="488">
        <f t="shared" si="674"/>
        <v>37837.5</v>
      </c>
      <c r="H428" s="488">
        <v>1617</v>
      </c>
      <c r="I428" s="488">
        <f t="shared" si="675"/>
        <v>32631.06</v>
      </c>
      <c r="J428" s="489">
        <f t="shared" ref="J428:J429" si="702">G428+I428</f>
        <v>70468.56</v>
      </c>
      <c r="K428" s="1061">
        <v>20.18</v>
      </c>
      <c r="L428" s="93">
        <v>1875</v>
      </c>
      <c r="M428" s="93">
        <f t="shared" si="683"/>
        <v>37837.5</v>
      </c>
      <c r="N428" s="93">
        <v>1617</v>
      </c>
      <c r="O428" s="93">
        <f t="shared" si="684"/>
        <v>32631.06</v>
      </c>
      <c r="P428" s="94">
        <f t="shared" ref="P428:P429" si="703">M428+O428</f>
        <v>70468.56</v>
      </c>
      <c r="Q428" s="197"/>
      <c r="R428" s="175">
        <v>1875</v>
      </c>
      <c r="S428" s="175">
        <f t="shared" si="686"/>
        <v>0</v>
      </c>
      <c r="T428" s="175">
        <v>1617</v>
      </c>
      <c r="U428" s="175">
        <f t="shared" si="687"/>
        <v>0</v>
      </c>
      <c r="V428" s="176">
        <f t="shared" ref="V428:V429" si="704">S428+U428</f>
        <v>0</v>
      </c>
      <c r="W428" s="244"/>
      <c r="X428" s="222">
        <v>1875</v>
      </c>
      <c r="Y428" s="222">
        <f t="shared" si="689"/>
        <v>0</v>
      </c>
      <c r="Z428" s="222">
        <v>1617</v>
      </c>
      <c r="AA428" s="222">
        <f t="shared" si="690"/>
        <v>0</v>
      </c>
      <c r="AB428" s="223">
        <f t="shared" ref="AB428:AB429" si="705">Y428+AA428</f>
        <v>0</v>
      </c>
      <c r="AC428" s="291"/>
      <c r="AD428" s="269">
        <v>1875</v>
      </c>
      <c r="AE428" s="269">
        <f t="shared" si="692"/>
        <v>0</v>
      </c>
      <c r="AF428" s="269">
        <v>1617</v>
      </c>
      <c r="AG428" s="269">
        <f t="shared" si="693"/>
        <v>0</v>
      </c>
      <c r="AH428" s="270">
        <f t="shared" ref="AH428:AH429" si="706">AE428+AG428</f>
        <v>0</v>
      </c>
      <c r="AI428" s="338"/>
      <c r="AJ428" s="316">
        <v>1875</v>
      </c>
      <c r="AK428" s="316">
        <f t="shared" si="695"/>
        <v>0</v>
      </c>
      <c r="AL428" s="316">
        <v>1617</v>
      </c>
      <c r="AM428" s="316">
        <f t="shared" si="696"/>
        <v>0</v>
      </c>
      <c r="AN428" s="317">
        <f t="shared" ref="AN428:AN429" si="707">AK428+AM428</f>
        <v>0</v>
      </c>
      <c r="AO428" s="719">
        <f t="shared" si="655"/>
        <v>0</v>
      </c>
      <c r="AP428" s="361">
        <v>1875</v>
      </c>
      <c r="AQ428" s="361">
        <f t="shared" si="698"/>
        <v>0</v>
      </c>
      <c r="AR428" s="361">
        <v>1617</v>
      </c>
      <c r="AS428" s="361">
        <f t="shared" si="699"/>
        <v>0</v>
      </c>
      <c r="AT428" s="362">
        <f t="shared" ref="AT428:AT491" si="708">AQ428+AS428</f>
        <v>0</v>
      </c>
      <c r="AU428" s="44">
        <f t="shared" si="700"/>
        <v>0</v>
      </c>
      <c r="AV428" s="44">
        <f t="shared" si="701"/>
        <v>0</v>
      </c>
    </row>
    <row r="429" spans="1:48" ht="25.5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4"/>
        <v>11250</v>
      </c>
      <c r="H429" s="488">
        <v>1428</v>
      </c>
      <c r="I429" s="488">
        <f t="shared" si="675"/>
        <v>8568</v>
      </c>
      <c r="J429" s="489">
        <f t="shared" si="702"/>
        <v>19818</v>
      </c>
      <c r="K429" s="1053">
        <v>6</v>
      </c>
      <c r="L429" s="93">
        <v>1875</v>
      </c>
      <c r="M429" s="93">
        <f t="shared" si="683"/>
        <v>11250</v>
      </c>
      <c r="N429" s="93">
        <v>1428</v>
      </c>
      <c r="O429" s="93">
        <f t="shared" si="684"/>
        <v>8568</v>
      </c>
      <c r="P429" s="94">
        <f t="shared" si="703"/>
        <v>19818</v>
      </c>
      <c r="Q429" s="173"/>
      <c r="R429" s="175">
        <v>1875</v>
      </c>
      <c r="S429" s="175">
        <f t="shared" si="686"/>
        <v>0</v>
      </c>
      <c r="T429" s="175">
        <v>1428</v>
      </c>
      <c r="U429" s="175">
        <f t="shared" si="687"/>
        <v>0</v>
      </c>
      <c r="V429" s="176">
        <f t="shared" si="704"/>
        <v>0</v>
      </c>
      <c r="W429" s="220"/>
      <c r="X429" s="222">
        <v>1875</v>
      </c>
      <c r="Y429" s="222">
        <f t="shared" si="689"/>
        <v>0</v>
      </c>
      <c r="Z429" s="222">
        <v>1428</v>
      </c>
      <c r="AA429" s="222">
        <f t="shared" si="690"/>
        <v>0</v>
      </c>
      <c r="AB429" s="223">
        <f t="shared" si="705"/>
        <v>0</v>
      </c>
      <c r="AC429" s="267"/>
      <c r="AD429" s="269">
        <v>1875</v>
      </c>
      <c r="AE429" s="269">
        <f t="shared" si="692"/>
        <v>0</v>
      </c>
      <c r="AF429" s="269">
        <v>1428</v>
      </c>
      <c r="AG429" s="269">
        <f t="shared" si="693"/>
        <v>0</v>
      </c>
      <c r="AH429" s="270">
        <f t="shared" si="706"/>
        <v>0</v>
      </c>
      <c r="AI429" s="314"/>
      <c r="AJ429" s="316">
        <v>1875</v>
      </c>
      <c r="AK429" s="316">
        <f t="shared" si="695"/>
        <v>0</v>
      </c>
      <c r="AL429" s="316">
        <v>1428</v>
      </c>
      <c r="AM429" s="316">
        <f t="shared" si="696"/>
        <v>0</v>
      </c>
      <c r="AN429" s="317">
        <f t="shared" si="707"/>
        <v>0</v>
      </c>
      <c r="AO429" s="719">
        <f t="shared" si="655"/>
        <v>0</v>
      </c>
      <c r="AP429" s="361">
        <v>1875</v>
      </c>
      <c r="AQ429" s="361">
        <f t="shared" si="698"/>
        <v>0</v>
      </c>
      <c r="AR429" s="361">
        <v>1428</v>
      </c>
      <c r="AS429" s="361">
        <f t="shared" si="699"/>
        <v>0</v>
      </c>
      <c r="AT429" s="362">
        <f t="shared" si="708"/>
        <v>0</v>
      </c>
      <c r="AU429" s="44">
        <f t="shared" si="700"/>
        <v>0</v>
      </c>
      <c r="AV429" s="44">
        <f t="shared" si="701"/>
        <v>0</v>
      </c>
    </row>
    <row r="430" spans="1:48" hidden="1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4"/>
        <v>0</v>
      </c>
      <c r="H430" s="36"/>
      <c r="I430" s="36">
        <f t="shared" si="675"/>
        <v>0</v>
      </c>
      <c r="J430" s="53"/>
      <c r="K430" s="1053"/>
      <c r="L430" s="93"/>
      <c r="M430" s="93">
        <f t="shared" si="683"/>
        <v>0</v>
      </c>
      <c r="N430" s="93"/>
      <c r="O430" s="93">
        <f t="shared" si="684"/>
        <v>0</v>
      </c>
      <c r="P430" s="94"/>
      <c r="Q430" s="173"/>
      <c r="R430" s="175"/>
      <c r="S430" s="175">
        <f t="shared" si="686"/>
        <v>0</v>
      </c>
      <c r="T430" s="175"/>
      <c r="U430" s="175">
        <f t="shared" si="687"/>
        <v>0</v>
      </c>
      <c r="V430" s="176"/>
      <c r="W430" s="220"/>
      <c r="X430" s="222"/>
      <c r="Y430" s="222">
        <f t="shared" si="689"/>
        <v>0</v>
      </c>
      <c r="Z430" s="222"/>
      <c r="AA430" s="222">
        <f t="shared" si="690"/>
        <v>0</v>
      </c>
      <c r="AB430" s="223"/>
      <c r="AC430" s="267"/>
      <c r="AD430" s="269"/>
      <c r="AE430" s="269">
        <f t="shared" si="692"/>
        <v>0</v>
      </c>
      <c r="AF430" s="269"/>
      <c r="AG430" s="269">
        <f t="shared" si="693"/>
        <v>0</v>
      </c>
      <c r="AH430" s="270"/>
      <c r="AI430" s="314"/>
      <c r="AJ430" s="316"/>
      <c r="AK430" s="316">
        <f t="shared" si="695"/>
        <v>0</v>
      </c>
      <c r="AL430" s="316"/>
      <c r="AM430" s="316">
        <f t="shared" si="696"/>
        <v>0</v>
      </c>
      <c r="AN430" s="317"/>
      <c r="AO430" s="719">
        <f t="shared" si="655"/>
        <v>1.5</v>
      </c>
      <c r="AP430" s="361"/>
      <c r="AQ430" s="361">
        <f t="shared" si="698"/>
        <v>0</v>
      </c>
      <c r="AR430" s="361"/>
      <c r="AS430" s="361">
        <f t="shared" si="699"/>
        <v>0</v>
      </c>
      <c r="AT430" s="362">
        <f t="shared" si="708"/>
        <v>0</v>
      </c>
      <c r="AU430" s="44">
        <f t="shared" si="700"/>
        <v>0</v>
      </c>
      <c r="AV430" s="44">
        <f t="shared" si="701"/>
        <v>0</v>
      </c>
    </row>
    <row r="431" spans="1:48" ht="25.5" hidden="1" x14ac:dyDescent="0.2">
      <c r="A431" s="1">
        <v>414</v>
      </c>
      <c r="B431" s="9" t="s">
        <v>150</v>
      </c>
      <c r="C431" s="10"/>
      <c r="D431" s="2" t="s">
        <v>56</v>
      </c>
      <c r="E431" s="767">
        <v>0</v>
      </c>
      <c r="F431" s="36">
        <v>1875</v>
      </c>
      <c r="G431" s="36">
        <f t="shared" si="674"/>
        <v>0</v>
      </c>
      <c r="H431" s="36">
        <v>2646</v>
      </c>
      <c r="I431" s="36">
        <f t="shared" si="675"/>
        <v>0</v>
      </c>
      <c r="J431" s="53">
        <f t="shared" ref="J431:J433" si="709">G431+I431</f>
        <v>0</v>
      </c>
      <c r="K431" s="1061"/>
      <c r="L431" s="93">
        <v>1875</v>
      </c>
      <c r="M431" s="93">
        <f t="shared" si="683"/>
        <v>0</v>
      </c>
      <c r="N431" s="93">
        <v>2646</v>
      </c>
      <c r="O431" s="93">
        <f t="shared" si="684"/>
        <v>0</v>
      </c>
      <c r="P431" s="94">
        <f t="shared" ref="P431:P433" si="710">M431+O431</f>
        <v>0</v>
      </c>
      <c r="Q431" s="197"/>
      <c r="R431" s="175">
        <v>1875</v>
      </c>
      <c r="S431" s="175">
        <f t="shared" si="686"/>
        <v>0</v>
      </c>
      <c r="T431" s="175">
        <v>2646</v>
      </c>
      <c r="U431" s="175">
        <f t="shared" si="687"/>
        <v>0</v>
      </c>
      <c r="V431" s="176">
        <f t="shared" ref="V431:V433" si="711">S431+U431</f>
        <v>0</v>
      </c>
      <c r="W431" s="244"/>
      <c r="X431" s="222">
        <v>1875</v>
      </c>
      <c r="Y431" s="222">
        <f t="shared" si="689"/>
        <v>0</v>
      </c>
      <c r="Z431" s="222">
        <v>2646</v>
      </c>
      <c r="AA431" s="222">
        <f t="shared" si="690"/>
        <v>0</v>
      </c>
      <c r="AB431" s="223">
        <f t="shared" ref="AB431:AB433" si="712">Y431+AA431</f>
        <v>0</v>
      </c>
      <c r="AC431" s="291"/>
      <c r="AD431" s="269">
        <v>1875</v>
      </c>
      <c r="AE431" s="269">
        <f t="shared" si="692"/>
        <v>0</v>
      </c>
      <c r="AF431" s="269">
        <v>2646</v>
      </c>
      <c r="AG431" s="269">
        <f t="shared" si="693"/>
        <v>0</v>
      </c>
      <c r="AH431" s="270">
        <f t="shared" ref="AH431:AH433" si="713">AE431+AG431</f>
        <v>0</v>
      </c>
      <c r="AI431" s="338"/>
      <c r="AJ431" s="316">
        <v>1875</v>
      </c>
      <c r="AK431" s="316">
        <f t="shared" si="695"/>
        <v>0</v>
      </c>
      <c r="AL431" s="316">
        <v>2646</v>
      </c>
      <c r="AM431" s="316">
        <f t="shared" si="696"/>
        <v>0</v>
      </c>
      <c r="AN431" s="317">
        <f t="shared" ref="AN431:AN433" si="714">AK431+AM431</f>
        <v>0</v>
      </c>
      <c r="AO431" s="719">
        <f t="shared" si="655"/>
        <v>0</v>
      </c>
      <c r="AP431" s="361">
        <v>1875</v>
      </c>
      <c r="AQ431" s="361">
        <f t="shared" si="698"/>
        <v>0</v>
      </c>
      <c r="AR431" s="361">
        <v>2646</v>
      </c>
      <c r="AS431" s="361">
        <f t="shared" si="699"/>
        <v>0</v>
      </c>
      <c r="AT431" s="362">
        <f t="shared" si="708"/>
        <v>0</v>
      </c>
      <c r="AU431" s="44">
        <f t="shared" si="700"/>
        <v>0</v>
      </c>
      <c r="AV431" s="44">
        <f t="shared" si="701"/>
        <v>0</v>
      </c>
    </row>
    <row r="432" spans="1:48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4"/>
        <v>1570</v>
      </c>
      <c r="H432" s="488">
        <v>95</v>
      </c>
      <c r="I432" s="488">
        <f t="shared" si="675"/>
        <v>149.15</v>
      </c>
      <c r="J432" s="489">
        <f t="shared" si="709"/>
        <v>1719.15</v>
      </c>
      <c r="K432" s="1053">
        <v>1.57</v>
      </c>
      <c r="L432" s="93">
        <v>1000</v>
      </c>
      <c r="M432" s="93">
        <f t="shared" si="683"/>
        <v>1570</v>
      </c>
      <c r="N432" s="93">
        <v>95</v>
      </c>
      <c r="O432" s="93">
        <f t="shared" si="684"/>
        <v>149.15</v>
      </c>
      <c r="P432" s="94">
        <f t="shared" si="710"/>
        <v>1719.15</v>
      </c>
      <c r="Q432" s="173"/>
      <c r="R432" s="175">
        <v>1000</v>
      </c>
      <c r="S432" s="175">
        <f t="shared" si="686"/>
        <v>0</v>
      </c>
      <c r="T432" s="175">
        <v>95</v>
      </c>
      <c r="U432" s="175">
        <f t="shared" si="687"/>
        <v>0</v>
      </c>
      <c r="V432" s="176">
        <f t="shared" si="711"/>
        <v>0</v>
      </c>
      <c r="W432" s="220"/>
      <c r="X432" s="222">
        <v>1000</v>
      </c>
      <c r="Y432" s="222">
        <f t="shared" si="689"/>
        <v>0</v>
      </c>
      <c r="Z432" s="222">
        <v>95</v>
      </c>
      <c r="AA432" s="222">
        <f t="shared" si="690"/>
        <v>0</v>
      </c>
      <c r="AB432" s="223">
        <f t="shared" si="712"/>
        <v>0</v>
      </c>
      <c r="AC432" s="267"/>
      <c r="AD432" s="269">
        <v>1000</v>
      </c>
      <c r="AE432" s="269">
        <f t="shared" si="692"/>
        <v>0</v>
      </c>
      <c r="AF432" s="269">
        <v>95</v>
      </c>
      <c r="AG432" s="269">
        <f t="shared" si="693"/>
        <v>0</v>
      </c>
      <c r="AH432" s="270">
        <f t="shared" si="713"/>
        <v>0</v>
      </c>
      <c r="AI432" s="314"/>
      <c r="AJ432" s="316">
        <v>1000</v>
      </c>
      <c r="AK432" s="316">
        <f t="shared" si="695"/>
        <v>0</v>
      </c>
      <c r="AL432" s="316">
        <v>95</v>
      </c>
      <c r="AM432" s="316">
        <f t="shared" si="696"/>
        <v>0</v>
      </c>
      <c r="AN432" s="317">
        <f t="shared" si="714"/>
        <v>0</v>
      </c>
      <c r="AO432" s="719">
        <f t="shared" si="655"/>
        <v>0</v>
      </c>
      <c r="AP432" s="361">
        <v>1000</v>
      </c>
      <c r="AQ432" s="361">
        <f t="shared" si="698"/>
        <v>0</v>
      </c>
      <c r="AR432" s="361">
        <v>95</v>
      </c>
      <c r="AS432" s="361">
        <f t="shared" si="699"/>
        <v>0</v>
      </c>
      <c r="AT432" s="362">
        <f t="shared" si="708"/>
        <v>0</v>
      </c>
      <c r="AU432" s="44">
        <f t="shared" si="700"/>
        <v>0</v>
      </c>
      <c r="AV432" s="44">
        <f t="shared" si="701"/>
        <v>0</v>
      </c>
    </row>
    <row r="433" spans="1:48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4"/>
        <v>0</v>
      </c>
      <c r="H433" s="488">
        <v>49673</v>
      </c>
      <c r="I433" s="488">
        <f t="shared" si="675"/>
        <v>49673</v>
      </c>
      <c r="J433" s="489">
        <f t="shared" si="709"/>
        <v>49673</v>
      </c>
      <c r="K433" s="1063">
        <v>0.90512953367875648</v>
      </c>
      <c r="L433" s="93">
        <v>0</v>
      </c>
      <c r="M433" s="93">
        <f t="shared" si="683"/>
        <v>0</v>
      </c>
      <c r="N433" s="93">
        <v>49673</v>
      </c>
      <c r="O433" s="93">
        <f t="shared" si="684"/>
        <v>44960.49932642487</v>
      </c>
      <c r="P433" s="94">
        <f t="shared" si="710"/>
        <v>44960.49932642487</v>
      </c>
      <c r="Q433" s="173"/>
      <c r="R433" s="175">
        <v>0</v>
      </c>
      <c r="S433" s="175">
        <f t="shared" si="686"/>
        <v>0</v>
      </c>
      <c r="T433" s="175">
        <v>49673</v>
      </c>
      <c r="U433" s="175">
        <f t="shared" si="687"/>
        <v>0</v>
      </c>
      <c r="V433" s="176">
        <f t="shared" si="711"/>
        <v>0</v>
      </c>
      <c r="W433" s="220"/>
      <c r="X433" s="222">
        <v>0</v>
      </c>
      <c r="Y433" s="222">
        <f t="shared" si="689"/>
        <v>0</v>
      </c>
      <c r="Z433" s="222">
        <v>49673</v>
      </c>
      <c r="AA433" s="222">
        <f t="shared" si="690"/>
        <v>0</v>
      </c>
      <c r="AB433" s="223">
        <f t="shared" si="712"/>
        <v>0</v>
      </c>
      <c r="AC433" s="267"/>
      <c r="AD433" s="269">
        <v>0</v>
      </c>
      <c r="AE433" s="269">
        <f t="shared" si="692"/>
        <v>0</v>
      </c>
      <c r="AF433" s="269">
        <v>49673</v>
      </c>
      <c r="AG433" s="269">
        <f t="shared" si="693"/>
        <v>0</v>
      </c>
      <c r="AH433" s="270">
        <f t="shared" si="713"/>
        <v>0</v>
      </c>
      <c r="AI433" s="898">
        <f>1-0.905129533678756</f>
        <v>9.4870466321243963E-2</v>
      </c>
      <c r="AJ433" s="316">
        <v>0</v>
      </c>
      <c r="AK433" s="316">
        <f t="shared" si="695"/>
        <v>0</v>
      </c>
      <c r="AL433" s="316">
        <v>49673</v>
      </c>
      <c r="AM433" s="316">
        <f t="shared" si="696"/>
        <v>4712.5006735751513</v>
      </c>
      <c r="AN433" s="317">
        <f t="shared" si="714"/>
        <v>4712.5006735751513</v>
      </c>
      <c r="AO433" s="719">
        <f t="shared" si="655"/>
        <v>-4.4408920985006262E-16</v>
      </c>
      <c r="AP433" s="361">
        <v>0</v>
      </c>
      <c r="AQ433" s="361">
        <f t="shared" si="698"/>
        <v>0</v>
      </c>
      <c r="AR433" s="361">
        <v>49673</v>
      </c>
      <c r="AS433" s="361">
        <f t="shared" si="699"/>
        <v>-2.205924332088216E-11</v>
      </c>
      <c r="AT433" s="362">
        <f t="shared" si="708"/>
        <v>-2.205924332088216E-11</v>
      </c>
      <c r="AU433" s="44">
        <f t="shared" si="700"/>
        <v>-2.0918378140777349E-11</v>
      </c>
      <c r="AV433" s="44">
        <f t="shared" si="701"/>
        <v>-1.1408651801048109E-12</v>
      </c>
    </row>
    <row r="434" spans="1:48" hidden="1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053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5"/>
        <v>0</v>
      </c>
      <c r="AP434" s="360"/>
      <c r="AQ434" s="361"/>
      <c r="AR434" s="358"/>
      <c r="AS434" s="361"/>
      <c r="AT434" s="362">
        <f t="shared" si="708"/>
        <v>0</v>
      </c>
      <c r="AU434" s="44">
        <f t="shared" si="700"/>
        <v>0</v>
      </c>
      <c r="AV434" s="44">
        <f t="shared" si="701"/>
        <v>0</v>
      </c>
    </row>
    <row r="435" spans="1:48" hidden="1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4"/>
        <v>6400</v>
      </c>
      <c r="H435" s="36">
        <v>2142</v>
      </c>
      <c r="I435" s="36">
        <f t="shared" si="675"/>
        <v>17136</v>
      </c>
      <c r="J435" s="53">
        <f t="shared" ref="J435:J436" si="715">G435+I435</f>
        <v>23536</v>
      </c>
      <c r="K435" s="1053"/>
      <c r="L435" s="93">
        <v>800</v>
      </c>
      <c r="M435" s="93">
        <f t="shared" ref="M435:M446" si="716">K435*L435</f>
        <v>0</v>
      </c>
      <c r="N435" s="93">
        <v>2142</v>
      </c>
      <c r="O435" s="93">
        <f t="shared" ref="O435:O446" si="717">K435*N435</f>
        <v>0</v>
      </c>
      <c r="P435" s="94">
        <f t="shared" ref="P435:P436" si="718">M435+O435</f>
        <v>0</v>
      </c>
      <c r="Q435" s="173">
        <v>8</v>
      </c>
      <c r="R435" s="175">
        <v>800</v>
      </c>
      <c r="S435" s="175">
        <f t="shared" ref="S435:S446" si="719">Q435*R435</f>
        <v>6400</v>
      </c>
      <c r="T435" s="175">
        <v>2142</v>
      </c>
      <c r="U435" s="175">
        <f t="shared" ref="U435:U446" si="720">Q435*T435</f>
        <v>17136</v>
      </c>
      <c r="V435" s="176">
        <f t="shared" ref="V435:V436" si="721">S435+U435</f>
        <v>23536</v>
      </c>
      <c r="W435" s="220"/>
      <c r="X435" s="222">
        <v>800</v>
      </c>
      <c r="Y435" s="222">
        <f t="shared" ref="Y435:Y446" si="722">W435*X435</f>
        <v>0</v>
      </c>
      <c r="Z435" s="222">
        <v>2142</v>
      </c>
      <c r="AA435" s="222">
        <f t="shared" ref="AA435:AA446" si="723">W435*Z435</f>
        <v>0</v>
      </c>
      <c r="AB435" s="223">
        <f t="shared" ref="AB435:AB436" si="724">Y435+AA435</f>
        <v>0</v>
      </c>
      <c r="AC435" s="267"/>
      <c r="AD435" s="269">
        <v>800</v>
      </c>
      <c r="AE435" s="269">
        <f t="shared" ref="AE435:AE446" si="725">AC435*AD435</f>
        <v>0</v>
      </c>
      <c r="AF435" s="269">
        <v>2142</v>
      </c>
      <c r="AG435" s="269">
        <f t="shared" ref="AG435:AG446" si="726">AC435*AF435</f>
        <v>0</v>
      </c>
      <c r="AH435" s="270">
        <f t="shared" ref="AH435:AH436" si="727">AE435+AG435</f>
        <v>0</v>
      </c>
      <c r="AI435" s="314"/>
      <c r="AJ435" s="316">
        <v>800</v>
      </c>
      <c r="AK435" s="316">
        <f t="shared" ref="AK435:AK446" si="728">AI435*AJ435</f>
        <v>0</v>
      </c>
      <c r="AL435" s="316">
        <v>2142</v>
      </c>
      <c r="AM435" s="316">
        <f t="shared" ref="AM435:AM446" si="729">AI435*AL435</f>
        <v>0</v>
      </c>
      <c r="AN435" s="317">
        <f t="shared" ref="AN435:AN436" si="730">AK435+AM435</f>
        <v>0</v>
      </c>
      <c r="AO435" s="719">
        <f t="shared" si="655"/>
        <v>0</v>
      </c>
      <c r="AP435" s="361">
        <v>800</v>
      </c>
      <c r="AQ435" s="361">
        <f t="shared" ref="AQ435:AQ446" si="731">AO435*AP435</f>
        <v>0</v>
      </c>
      <c r="AR435" s="361">
        <v>2142</v>
      </c>
      <c r="AS435" s="361">
        <f t="shared" ref="AS435:AS446" si="732">AO435*AR435</f>
        <v>0</v>
      </c>
      <c r="AT435" s="362">
        <f t="shared" si="708"/>
        <v>0</v>
      </c>
      <c r="AU435" s="44">
        <f t="shared" si="700"/>
        <v>0</v>
      </c>
      <c r="AV435" s="44">
        <f t="shared" si="701"/>
        <v>0</v>
      </c>
    </row>
    <row r="436" spans="1:48" hidden="1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4"/>
        <v>286220.625</v>
      </c>
      <c r="H436" s="36">
        <v>869</v>
      </c>
      <c r="I436" s="36">
        <f t="shared" si="675"/>
        <v>132653.71900000001</v>
      </c>
      <c r="J436" s="53">
        <f t="shared" si="715"/>
        <v>418874.34400000004</v>
      </c>
      <c r="K436" s="1053"/>
      <c r="L436" s="93">
        <v>1875</v>
      </c>
      <c r="M436" s="93">
        <f t="shared" si="716"/>
        <v>0</v>
      </c>
      <c r="N436" s="93">
        <v>869</v>
      </c>
      <c r="O436" s="93">
        <f t="shared" si="717"/>
        <v>0</v>
      </c>
      <c r="P436" s="94">
        <f t="shared" si="718"/>
        <v>0</v>
      </c>
      <c r="Q436" s="173">
        <v>152</v>
      </c>
      <c r="R436" s="175">
        <v>1875</v>
      </c>
      <c r="S436" s="175">
        <f t="shared" si="719"/>
        <v>285000</v>
      </c>
      <c r="T436" s="175">
        <v>869</v>
      </c>
      <c r="U436" s="175">
        <f t="shared" si="720"/>
        <v>132088</v>
      </c>
      <c r="V436" s="176">
        <f t="shared" si="721"/>
        <v>417088</v>
      </c>
      <c r="W436" s="220"/>
      <c r="X436" s="222">
        <v>1875</v>
      </c>
      <c r="Y436" s="222">
        <f t="shared" si="722"/>
        <v>0</v>
      </c>
      <c r="Z436" s="222">
        <v>869</v>
      </c>
      <c r="AA436" s="222">
        <f t="shared" si="723"/>
        <v>0</v>
      </c>
      <c r="AB436" s="223">
        <f t="shared" si="724"/>
        <v>0</v>
      </c>
      <c r="AC436" s="267"/>
      <c r="AD436" s="269">
        <v>1875</v>
      </c>
      <c r="AE436" s="269">
        <f t="shared" si="725"/>
        <v>0</v>
      </c>
      <c r="AF436" s="269">
        <v>869</v>
      </c>
      <c r="AG436" s="269">
        <f t="shared" si="726"/>
        <v>0</v>
      </c>
      <c r="AH436" s="270">
        <f t="shared" si="727"/>
        <v>0</v>
      </c>
      <c r="AI436" s="899">
        <v>0.65</v>
      </c>
      <c r="AJ436" s="316">
        <v>1875</v>
      </c>
      <c r="AK436" s="316">
        <f t="shared" si="728"/>
        <v>1218.75</v>
      </c>
      <c r="AL436" s="316">
        <v>869</v>
      </c>
      <c r="AM436" s="316">
        <f t="shared" si="729"/>
        <v>564.85</v>
      </c>
      <c r="AN436" s="317">
        <f t="shared" si="730"/>
        <v>1783.6</v>
      </c>
      <c r="AO436" s="719">
        <f t="shared" si="655"/>
        <v>1.000000000010437E-3</v>
      </c>
      <c r="AP436" s="361">
        <v>1875</v>
      </c>
      <c r="AQ436" s="361">
        <f t="shared" si="731"/>
        <v>1.8750000000195692</v>
      </c>
      <c r="AR436" s="361">
        <v>869</v>
      </c>
      <c r="AS436" s="361">
        <f t="shared" si="732"/>
        <v>0.86900000000906974</v>
      </c>
      <c r="AT436" s="362">
        <f t="shared" si="708"/>
        <v>2.7440000000286391</v>
      </c>
      <c r="AU436" s="44">
        <f t="shared" si="700"/>
        <v>2.7440000000410691</v>
      </c>
      <c r="AV436" s="44">
        <f t="shared" si="701"/>
        <v>-1.2430056983703253E-11</v>
      </c>
    </row>
    <row r="437" spans="1:48" hidden="1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4"/>
        <v>0</v>
      </c>
      <c r="H437" s="36"/>
      <c r="I437" s="36">
        <f t="shared" si="675"/>
        <v>0</v>
      </c>
      <c r="J437" s="53"/>
      <c r="K437" s="1053"/>
      <c r="L437" s="93"/>
      <c r="M437" s="93">
        <f t="shared" si="716"/>
        <v>0</v>
      </c>
      <c r="N437" s="93"/>
      <c r="O437" s="93">
        <f t="shared" si="717"/>
        <v>0</v>
      </c>
      <c r="P437" s="94"/>
      <c r="Q437" s="173"/>
      <c r="R437" s="175"/>
      <c r="S437" s="175">
        <f t="shared" si="719"/>
        <v>0</v>
      </c>
      <c r="T437" s="175"/>
      <c r="U437" s="175">
        <f t="shared" si="720"/>
        <v>0</v>
      </c>
      <c r="V437" s="176"/>
      <c r="W437" s="220"/>
      <c r="X437" s="222"/>
      <c r="Y437" s="222">
        <f t="shared" si="722"/>
        <v>0</v>
      </c>
      <c r="Z437" s="222"/>
      <c r="AA437" s="222">
        <f t="shared" si="723"/>
        <v>0</v>
      </c>
      <c r="AB437" s="223"/>
      <c r="AC437" s="267"/>
      <c r="AD437" s="269"/>
      <c r="AE437" s="269">
        <f t="shared" si="725"/>
        <v>0</v>
      </c>
      <c r="AF437" s="269"/>
      <c r="AG437" s="269">
        <f t="shared" si="726"/>
        <v>0</v>
      </c>
      <c r="AH437" s="270"/>
      <c r="AI437" s="314"/>
      <c r="AJ437" s="316"/>
      <c r="AK437" s="316">
        <f t="shared" si="728"/>
        <v>0</v>
      </c>
      <c r="AL437" s="316"/>
      <c r="AM437" s="316">
        <f t="shared" si="729"/>
        <v>0</v>
      </c>
      <c r="AN437" s="317"/>
      <c r="AO437" s="719">
        <f t="shared" si="655"/>
        <v>15.7</v>
      </c>
      <c r="AP437" s="361"/>
      <c r="AQ437" s="361">
        <f t="shared" si="731"/>
        <v>0</v>
      </c>
      <c r="AR437" s="361"/>
      <c r="AS437" s="361">
        <f t="shared" si="732"/>
        <v>0</v>
      </c>
      <c r="AT437" s="362">
        <f t="shared" si="708"/>
        <v>0</v>
      </c>
      <c r="AU437" s="44">
        <f t="shared" si="700"/>
        <v>0</v>
      </c>
      <c r="AV437" s="44">
        <f t="shared" si="701"/>
        <v>0</v>
      </c>
    </row>
    <row r="438" spans="1:48" hidden="1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4"/>
        <v>0</v>
      </c>
      <c r="H438" s="36"/>
      <c r="I438" s="36">
        <f t="shared" si="675"/>
        <v>0</v>
      </c>
      <c r="J438" s="53"/>
      <c r="K438" s="1053"/>
      <c r="L438" s="93"/>
      <c r="M438" s="93">
        <f t="shared" si="716"/>
        <v>0</v>
      </c>
      <c r="N438" s="93"/>
      <c r="O438" s="93">
        <f t="shared" si="717"/>
        <v>0</v>
      </c>
      <c r="P438" s="94"/>
      <c r="Q438" s="173"/>
      <c r="R438" s="175"/>
      <c r="S438" s="175">
        <f t="shared" si="719"/>
        <v>0</v>
      </c>
      <c r="T438" s="175"/>
      <c r="U438" s="175">
        <f t="shared" si="720"/>
        <v>0</v>
      </c>
      <c r="V438" s="176"/>
      <c r="W438" s="220"/>
      <c r="X438" s="222"/>
      <c r="Y438" s="222">
        <f t="shared" si="722"/>
        <v>0</v>
      </c>
      <c r="Z438" s="222"/>
      <c r="AA438" s="222">
        <f t="shared" si="723"/>
        <v>0</v>
      </c>
      <c r="AB438" s="223"/>
      <c r="AC438" s="267"/>
      <c r="AD438" s="269"/>
      <c r="AE438" s="269">
        <f t="shared" si="725"/>
        <v>0</v>
      </c>
      <c r="AF438" s="269"/>
      <c r="AG438" s="269">
        <f t="shared" si="726"/>
        <v>0</v>
      </c>
      <c r="AH438" s="270"/>
      <c r="AI438" s="314"/>
      <c r="AJ438" s="316"/>
      <c r="AK438" s="316">
        <f t="shared" si="728"/>
        <v>0</v>
      </c>
      <c r="AL438" s="316"/>
      <c r="AM438" s="316">
        <f t="shared" si="729"/>
        <v>0</v>
      </c>
      <c r="AN438" s="317"/>
      <c r="AO438" s="719">
        <f t="shared" si="655"/>
        <v>20.2</v>
      </c>
      <c r="AP438" s="361"/>
      <c r="AQ438" s="361">
        <f t="shared" si="731"/>
        <v>0</v>
      </c>
      <c r="AR438" s="361"/>
      <c r="AS438" s="361">
        <f t="shared" si="732"/>
        <v>0</v>
      </c>
      <c r="AT438" s="362">
        <f t="shared" si="708"/>
        <v>0</v>
      </c>
      <c r="AU438" s="44">
        <f t="shared" si="700"/>
        <v>0</v>
      </c>
      <c r="AV438" s="44">
        <f t="shared" si="701"/>
        <v>0</v>
      </c>
    </row>
    <row r="439" spans="1:48" hidden="1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4"/>
        <v>0</v>
      </c>
      <c r="H439" s="36"/>
      <c r="I439" s="36">
        <f t="shared" si="675"/>
        <v>0</v>
      </c>
      <c r="J439" s="53"/>
      <c r="K439" s="1053"/>
      <c r="L439" s="93"/>
      <c r="M439" s="93">
        <f t="shared" si="716"/>
        <v>0</v>
      </c>
      <c r="N439" s="93"/>
      <c r="O439" s="93">
        <f t="shared" si="717"/>
        <v>0</v>
      </c>
      <c r="P439" s="94"/>
      <c r="Q439" s="173"/>
      <c r="R439" s="175"/>
      <c r="S439" s="175">
        <f t="shared" si="719"/>
        <v>0</v>
      </c>
      <c r="T439" s="175"/>
      <c r="U439" s="175">
        <f t="shared" si="720"/>
        <v>0</v>
      </c>
      <c r="V439" s="176"/>
      <c r="W439" s="220"/>
      <c r="X439" s="222"/>
      <c r="Y439" s="222">
        <f t="shared" si="722"/>
        <v>0</v>
      </c>
      <c r="Z439" s="222"/>
      <c r="AA439" s="222">
        <f t="shared" si="723"/>
        <v>0</v>
      </c>
      <c r="AB439" s="223"/>
      <c r="AC439" s="267"/>
      <c r="AD439" s="269"/>
      <c r="AE439" s="269">
        <f t="shared" si="725"/>
        <v>0</v>
      </c>
      <c r="AF439" s="269"/>
      <c r="AG439" s="269">
        <f t="shared" si="726"/>
        <v>0</v>
      </c>
      <c r="AH439" s="270"/>
      <c r="AI439" s="314"/>
      <c r="AJ439" s="316"/>
      <c r="AK439" s="316">
        <f t="shared" si="728"/>
        <v>0</v>
      </c>
      <c r="AL439" s="316"/>
      <c r="AM439" s="316">
        <f t="shared" si="729"/>
        <v>0</v>
      </c>
      <c r="AN439" s="317"/>
      <c r="AO439" s="719">
        <f t="shared" si="655"/>
        <v>20.5</v>
      </c>
      <c r="AP439" s="361"/>
      <c r="AQ439" s="361">
        <f t="shared" si="731"/>
        <v>0</v>
      </c>
      <c r="AR439" s="361"/>
      <c r="AS439" s="361">
        <f t="shared" si="732"/>
        <v>0</v>
      </c>
      <c r="AT439" s="362">
        <f t="shared" si="708"/>
        <v>0</v>
      </c>
      <c r="AU439" s="44">
        <f t="shared" si="700"/>
        <v>0</v>
      </c>
      <c r="AV439" s="44">
        <f t="shared" si="701"/>
        <v>0</v>
      </c>
    </row>
    <row r="440" spans="1:48" hidden="1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4"/>
        <v>0</v>
      </c>
      <c r="H440" s="36"/>
      <c r="I440" s="36">
        <f t="shared" si="675"/>
        <v>0</v>
      </c>
      <c r="J440" s="53"/>
      <c r="K440" s="1053"/>
      <c r="L440" s="93"/>
      <c r="M440" s="93">
        <f t="shared" si="716"/>
        <v>0</v>
      </c>
      <c r="N440" s="93"/>
      <c r="O440" s="93">
        <f t="shared" si="717"/>
        <v>0</v>
      </c>
      <c r="P440" s="94"/>
      <c r="Q440" s="173"/>
      <c r="R440" s="175"/>
      <c r="S440" s="175">
        <f t="shared" si="719"/>
        <v>0</v>
      </c>
      <c r="T440" s="175"/>
      <c r="U440" s="175">
        <f t="shared" si="720"/>
        <v>0</v>
      </c>
      <c r="V440" s="176"/>
      <c r="W440" s="220"/>
      <c r="X440" s="222"/>
      <c r="Y440" s="222">
        <f t="shared" si="722"/>
        <v>0</v>
      </c>
      <c r="Z440" s="222"/>
      <c r="AA440" s="222">
        <f t="shared" si="723"/>
        <v>0</v>
      </c>
      <c r="AB440" s="223"/>
      <c r="AC440" s="267"/>
      <c r="AD440" s="269"/>
      <c r="AE440" s="269">
        <f t="shared" si="725"/>
        <v>0</v>
      </c>
      <c r="AF440" s="269"/>
      <c r="AG440" s="269">
        <f t="shared" si="726"/>
        <v>0</v>
      </c>
      <c r="AH440" s="270"/>
      <c r="AI440" s="314"/>
      <c r="AJ440" s="316"/>
      <c r="AK440" s="316">
        <f t="shared" si="728"/>
        <v>0</v>
      </c>
      <c r="AL440" s="316"/>
      <c r="AM440" s="316">
        <f t="shared" si="729"/>
        <v>0</v>
      </c>
      <c r="AN440" s="317"/>
      <c r="AO440" s="719">
        <f t="shared" si="655"/>
        <v>17</v>
      </c>
      <c r="AP440" s="361"/>
      <c r="AQ440" s="361">
        <f t="shared" si="731"/>
        <v>0</v>
      </c>
      <c r="AR440" s="361"/>
      <c r="AS440" s="361">
        <f t="shared" si="732"/>
        <v>0</v>
      </c>
      <c r="AT440" s="362">
        <f t="shared" si="708"/>
        <v>0</v>
      </c>
      <c r="AU440" s="44">
        <f t="shared" si="700"/>
        <v>0</v>
      </c>
      <c r="AV440" s="44">
        <f t="shared" si="701"/>
        <v>0</v>
      </c>
    </row>
    <row r="441" spans="1:48" ht="25.5" hidden="1" x14ac:dyDescent="0.2">
      <c r="A441" s="1">
        <v>424</v>
      </c>
      <c r="B441" s="9" t="s">
        <v>139</v>
      </c>
      <c r="C441" s="10"/>
      <c r="D441" s="2" t="s">
        <v>56</v>
      </c>
      <c r="E441" s="767">
        <v>17.16</v>
      </c>
      <c r="F441" s="36">
        <v>1875</v>
      </c>
      <c r="G441" s="36">
        <f t="shared" si="674"/>
        <v>32175</v>
      </c>
      <c r="H441" s="36">
        <v>1617</v>
      </c>
      <c r="I441" s="36">
        <f t="shared" si="675"/>
        <v>27747.72</v>
      </c>
      <c r="J441" s="53">
        <f t="shared" ref="J441:J442" si="733">G441+I441</f>
        <v>59922.720000000001</v>
      </c>
      <c r="K441" s="1061"/>
      <c r="L441" s="93">
        <v>1875</v>
      </c>
      <c r="M441" s="93">
        <f t="shared" si="716"/>
        <v>0</v>
      </c>
      <c r="N441" s="93">
        <v>1617</v>
      </c>
      <c r="O441" s="93">
        <f t="shared" si="717"/>
        <v>0</v>
      </c>
      <c r="P441" s="94">
        <f t="shared" ref="P441:P442" si="734">M441+O441</f>
        <v>0</v>
      </c>
      <c r="Q441" s="197">
        <v>17.16</v>
      </c>
      <c r="R441" s="175">
        <v>1875</v>
      </c>
      <c r="S441" s="175">
        <f t="shared" si="719"/>
        <v>32175</v>
      </c>
      <c r="T441" s="175">
        <v>1617</v>
      </c>
      <c r="U441" s="175">
        <f t="shared" si="720"/>
        <v>27747.72</v>
      </c>
      <c r="V441" s="176">
        <f t="shared" ref="V441:V442" si="735">S441+U441</f>
        <v>59922.720000000001</v>
      </c>
      <c r="W441" s="244"/>
      <c r="X441" s="222">
        <v>1875</v>
      </c>
      <c r="Y441" s="222">
        <f t="shared" si="722"/>
        <v>0</v>
      </c>
      <c r="Z441" s="222">
        <v>1617</v>
      </c>
      <c r="AA441" s="222">
        <f t="shared" si="723"/>
        <v>0</v>
      </c>
      <c r="AB441" s="223">
        <f t="shared" ref="AB441:AB442" si="736">Y441+AA441</f>
        <v>0</v>
      </c>
      <c r="AC441" s="291"/>
      <c r="AD441" s="269">
        <v>1875</v>
      </c>
      <c r="AE441" s="269">
        <f t="shared" si="725"/>
        <v>0</v>
      </c>
      <c r="AF441" s="269">
        <v>1617</v>
      </c>
      <c r="AG441" s="269">
        <f t="shared" si="726"/>
        <v>0</v>
      </c>
      <c r="AH441" s="270">
        <f t="shared" ref="AH441:AH442" si="737">AE441+AG441</f>
        <v>0</v>
      </c>
      <c r="AI441" s="338"/>
      <c r="AJ441" s="316">
        <v>1875</v>
      </c>
      <c r="AK441" s="316">
        <f t="shared" si="728"/>
        <v>0</v>
      </c>
      <c r="AL441" s="316">
        <v>1617</v>
      </c>
      <c r="AM441" s="316">
        <f t="shared" si="729"/>
        <v>0</v>
      </c>
      <c r="AN441" s="317">
        <f t="shared" ref="AN441:AN442" si="738">AK441+AM441</f>
        <v>0</v>
      </c>
      <c r="AO441" s="719">
        <f t="shared" si="655"/>
        <v>0</v>
      </c>
      <c r="AP441" s="361">
        <v>1875</v>
      </c>
      <c r="AQ441" s="361">
        <f t="shared" si="731"/>
        <v>0</v>
      </c>
      <c r="AR441" s="361">
        <v>1617</v>
      </c>
      <c r="AS441" s="361">
        <f t="shared" si="732"/>
        <v>0</v>
      </c>
      <c r="AT441" s="362">
        <f t="shared" si="708"/>
        <v>0</v>
      </c>
      <c r="AU441" s="44">
        <f t="shared" si="700"/>
        <v>0</v>
      </c>
      <c r="AV441" s="44">
        <f t="shared" si="701"/>
        <v>0</v>
      </c>
    </row>
    <row r="442" spans="1:48" ht="25.5" hidden="1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4"/>
        <v>11250</v>
      </c>
      <c r="H442" s="36">
        <v>1428</v>
      </c>
      <c r="I442" s="36">
        <f t="shared" si="675"/>
        <v>8568</v>
      </c>
      <c r="J442" s="53">
        <f t="shared" si="733"/>
        <v>19818</v>
      </c>
      <c r="K442" s="1053"/>
      <c r="L442" s="93">
        <v>1875</v>
      </c>
      <c r="M442" s="93">
        <f t="shared" si="716"/>
        <v>0</v>
      </c>
      <c r="N442" s="93">
        <v>1428</v>
      </c>
      <c r="O442" s="93">
        <f t="shared" si="717"/>
        <v>0</v>
      </c>
      <c r="P442" s="94">
        <f t="shared" si="734"/>
        <v>0</v>
      </c>
      <c r="Q442" s="173">
        <v>6</v>
      </c>
      <c r="R442" s="175">
        <v>1875</v>
      </c>
      <c r="S442" s="175">
        <f t="shared" si="719"/>
        <v>11250</v>
      </c>
      <c r="T442" s="175">
        <v>1428</v>
      </c>
      <c r="U442" s="175">
        <f t="shared" si="720"/>
        <v>8568</v>
      </c>
      <c r="V442" s="176">
        <f t="shared" si="735"/>
        <v>19818</v>
      </c>
      <c r="W442" s="220"/>
      <c r="X442" s="222">
        <v>1875</v>
      </c>
      <c r="Y442" s="222">
        <f t="shared" si="722"/>
        <v>0</v>
      </c>
      <c r="Z442" s="222">
        <v>1428</v>
      </c>
      <c r="AA442" s="222">
        <f t="shared" si="723"/>
        <v>0</v>
      </c>
      <c r="AB442" s="223">
        <f t="shared" si="736"/>
        <v>0</v>
      </c>
      <c r="AC442" s="267"/>
      <c r="AD442" s="269">
        <v>1875</v>
      </c>
      <c r="AE442" s="269">
        <f t="shared" si="725"/>
        <v>0</v>
      </c>
      <c r="AF442" s="269">
        <v>1428</v>
      </c>
      <c r="AG442" s="269">
        <f t="shared" si="726"/>
        <v>0</v>
      </c>
      <c r="AH442" s="270">
        <f t="shared" si="737"/>
        <v>0</v>
      </c>
      <c r="AI442" s="314"/>
      <c r="AJ442" s="316">
        <v>1875</v>
      </c>
      <c r="AK442" s="316">
        <f t="shared" si="728"/>
        <v>0</v>
      </c>
      <c r="AL442" s="316">
        <v>1428</v>
      </c>
      <c r="AM442" s="316">
        <f t="shared" si="729"/>
        <v>0</v>
      </c>
      <c r="AN442" s="317">
        <f t="shared" si="738"/>
        <v>0</v>
      </c>
      <c r="AO442" s="719">
        <f t="shared" si="655"/>
        <v>0</v>
      </c>
      <c r="AP442" s="361">
        <v>1875</v>
      </c>
      <c r="AQ442" s="361">
        <f t="shared" si="731"/>
        <v>0</v>
      </c>
      <c r="AR442" s="361">
        <v>1428</v>
      </c>
      <c r="AS442" s="361">
        <f t="shared" si="732"/>
        <v>0</v>
      </c>
      <c r="AT442" s="362">
        <f t="shared" si="708"/>
        <v>0</v>
      </c>
      <c r="AU442" s="44">
        <f t="shared" si="700"/>
        <v>0</v>
      </c>
      <c r="AV442" s="44">
        <f t="shared" si="701"/>
        <v>0</v>
      </c>
    </row>
    <row r="443" spans="1:48" hidden="1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4"/>
        <v>0</v>
      </c>
      <c r="H443" s="36"/>
      <c r="I443" s="36">
        <f t="shared" si="675"/>
        <v>0</v>
      </c>
      <c r="J443" s="53"/>
      <c r="K443" s="1053"/>
      <c r="L443" s="93"/>
      <c r="M443" s="93">
        <f t="shared" si="716"/>
        <v>0</v>
      </c>
      <c r="N443" s="93"/>
      <c r="O443" s="93">
        <f t="shared" si="717"/>
        <v>0</v>
      </c>
      <c r="P443" s="94"/>
      <c r="Q443" s="173"/>
      <c r="R443" s="175"/>
      <c r="S443" s="175">
        <f t="shared" si="719"/>
        <v>0</v>
      </c>
      <c r="T443" s="175"/>
      <c r="U443" s="175">
        <f t="shared" si="720"/>
        <v>0</v>
      </c>
      <c r="V443" s="176"/>
      <c r="W443" s="220"/>
      <c r="X443" s="222"/>
      <c r="Y443" s="222">
        <f t="shared" si="722"/>
        <v>0</v>
      </c>
      <c r="Z443" s="222"/>
      <c r="AA443" s="222">
        <f t="shared" si="723"/>
        <v>0</v>
      </c>
      <c r="AB443" s="223"/>
      <c r="AC443" s="267"/>
      <c r="AD443" s="269"/>
      <c r="AE443" s="269">
        <f t="shared" si="725"/>
        <v>0</v>
      </c>
      <c r="AF443" s="269"/>
      <c r="AG443" s="269">
        <f t="shared" si="726"/>
        <v>0</v>
      </c>
      <c r="AH443" s="270"/>
      <c r="AI443" s="314"/>
      <c r="AJ443" s="316"/>
      <c r="AK443" s="316">
        <f t="shared" si="728"/>
        <v>0</v>
      </c>
      <c r="AL443" s="316"/>
      <c r="AM443" s="316">
        <f t="shared" si="729"/>
        <v>0</v>
      </c>
      <c r="AN443" s="317"/>
      <c r="AO443" s="719">
        <f t="shared" si="655"/>
        <v>1.5</v>
      </c>
      <c r="AP443" s="361"/>
      <c r="AQ443" s="361">
        <f t="shared" si="731"/>
        <v>0</v>
      </c>
      <c r="AR443" s="361"/>
      <c r="AS443" s="361">
        <f t="shared" si="732"/>
        <v>0</v>
      </c>
      <c r="AT443" s="362">
        <f t="shared" si="708"/>
        <v>0</v>
      </c>
      <c r="AU443" s="44">
        <f t="shared" si="700"/>
        <v>0</v>
      </c>
      <c r="AV443" s="44">
        <f t="shared" si="701"/>
        <v>0</v>
      </c>
    </row>
    <row r="444" spans="1:48" ht="25.5" hidden="1" x14ac:dyDescent="0.2">
      <c r="A444" s="1">
        <v>427</v>
      </c>
      <c r="B444" s="9" t="s">
        <v>150</v>
      </c>
      <c r="C444" s="10"/>
      <c r="D444" s="2" t="s">
        <v>56</v>
      </c>
      <c r="E444" s="767">
        <v>3.02</v>
      </c>
      <c r="F444" s="36">
        <v>1875</v>
      </c>
      <c r="G444" s="36">
        <f t="shared" si="674"/>
        <v>5662.5</v>
      </c>
      <c r="H444" s="36">
        <v>2646</v>
      </c>
      <c r="I444" s="36">
        <f t="shared" si="675"/>
        <v>7990.92</v>
      </c>
      <c r="J444" s="53">
        <f t="shared" ref="J444:J446" si="739">G444+I444</f>
        <v>13653.42</v>
      </c>
      <c r="K444" s="1061"/>
      <c r="L444" s="93">
        <v>1875</v>
      </c>
      <c r="M444" s="93">
        <f t="shared" si="716"/>
        <v>0</v>
      </c>
      <c r="N444" s="93">
        <v>2646</v>
      </c>
      <c r="O444" s="93">
        <f t="shared" si="717"/>
        <v>0</v>
      </c>
      <c r="P444" s="94">
        <f t="shared" ref="P444:P446" si="740">M444+O444</f>
        <v>0</v>
      </c>
      <c r="Q444" s="197">
        <v>1.4</v>
      </c>
      <c r="R444" s="175">
        <v>1875</v>
      </c>
      <c r="S444" s="175">
        <f t="shared" si="719"/>
        <v>2625</v>
      </c>
      <c r="T444" s="175">
        <v>2646</v>
      </c>
      <c r="U444" s="175">
        <f t="shared" si="720"/>
        <v>3704.3999999999996</v>
      </c>
      <c r="V444" s="176">
        <f t="shared" ref="V444:V446" si="741">S444+U444</f>
        <v>6329.4</v>
      </c>
      <c r="W444" s="244"/>
      <c r="X444" s="222">
        <v>1875</v>
      </c>
      <c r="Y444" s="222">
        <f t="shared" si="722"/>
        <v>0</v>
      </c>
      <c r="Z444" s="222">
        <v>2646</v>
      </c>
      <c r="AA444" s="222">
        <f t="shared" si="723"/>
        <v>0</v>
      </c>
      <c r="AB444" s="223">
        <f t="shared" ref="AB444:AB446" si="742">Y444+AA444</f>
        <v>0</v>
      </c>
      <c r="AC444" s="291"/>
      <c r="AD444" s="269">
        <v>1875</v>
      </c>
      <c r="AE444" s="269">
        <f t="shared" si="725"/>
        <v>0</v>
      </c>
      <c r="AF444" s="269">
        <v>2646</v>
      </c>
      <c r="AG444" s="269">
        <f t="shared" si="726"/>
        <v>0</v>
      </c>
      <c r="AH444" s="270">
        <f t="shared" ref="AH444:AH446" si="743">AE444+AG444</f>
        <v>0</v>
      </c>
      <c r="AI444" s="338">
        <v>1.62</v>
      </c>
      <c r="AJ444" s="316">
        <v>1875</v>
      </c>
      <c r="AK444" s="316">
        <f t="shared" si="728"/>
        <v>3037.5</v>
      </c>
      <c r="AL444" s="316">
        <v>2646</v>
      </c>
      <c r="AM444" s="316">
        <f t="shared" si="729"/>
        <v>4286.5200000000004</v>
      </c>
      <c r="AN444" s="317">
        <f t="shared" ref="AN444:AN446" si="744">AK444+AM444</f>
        <v>7324.02</v>
      </c>
      <c r="AO444" s="719">
        <f t="shared" si="655"/>
        <v>0</v>
      </c>
      <c r="AP444" s="361">
        <v>1875</v>
      </c>
      <c r="AQ444" s="361">
        <f t="shared" si="731"/>
        <v>0</v>
      </c>
      <c r="AR444" s="361">
        <v>2646</v>
      </c>
      <c r="AS444" s="361">
        <f t="shared" si="732"/>
        <v>0</v>
      </c>
      <c r="AT444" s="362">
        <f t="shared" si="708"/>
        <v>0</v>
      </c>
      <c r="AU444" s="44">
        <f t="shared" si="700"/>
        <v>0</v>
      </c>
      <c r="AV444" s="44">
        <f t="shared" si="701"/>
        <v>0</v>
      </c>
    </row>
    <row r="445" spans="1:48" hidden="1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4"/>
        <v>1570</v>
      </c>
      <c r="H445" s="36">
        <v>95</v>
      </c>
      <c r="I445" s="36">
        <f t="shared" si="675"/>
        <v>149.15</v>
      </c>
      <c r="J445" s="53">
        <f t="shared" si="739"/>
        <v>1719.15</v>
      </c>
      <c r="K445" s="1053"/>
      <c r="L445" s="93">
        <v>1000</v>
      </c>
      <c r="M445" s="93">
        <f t="shared" si="716"/>
        <v>0</v>
      </c>
      <c r="N445" s="93">
        <v>95</v>
      </c>
      <c r="O445" s="93">
        <f t="shared" si="717"/>
        <v>0</v>
      </c>
      <c r="P445" s="94">
        <f t="shared" si="740"/>
        <v>0</v>
      </c>
      <c r="Q445" s="173">
        <v>1.57</v>
      </c>
      <c r="R445" s="175">
        <v>1000</v>
      </c>
      <c r="S445" s="175">
        <f t="shared" si="719"/>
        <v>1570</v>
      </c>
      <c r="T445" s="175">
        <v>95</v>
      </c>
      <c r="U445" s="175">
        <f t="shared" si="720"/>
        <v>149.15</v>
      </c>
      <c r="V445" s="176">
        <f t="shared" si="741"/>
        <v>1719.15</v>
      </c>
      <c r="W445" s="220"/>
      <c r="X445" s="222">
        <v>1000</v>
      </c>
      <c r="Y445" s="222">
        <f t="shared" si="722"/>
        <v>0</v>
      </c>
      <c r="Z445" s="222">
        <v>95</v>
      </c>
      <c r="AA445" s="222">
        <f t="shared" si="723"/>
        <v>0</v>
      </c>
      <c r="AB445" s="223">
        <f t="shared" si="742"/>
        <v>0</v>
      </c>
      <c r="AC445" s="267"/>
      <c r="AD445" s="269">
        <v>1000</v>
      </c>
      <c r="AE445" s="269">
        <f t="shared" si="725"/>
        <v>0</v>
      </c>
      <c r="AF445" s="269">
        <v>95</v>
      </c>
      <c r="AG445" s="269">
        <f t="shared" si="726"/>
        <v>0</v>
      </c>
      <c r="AH445" s="270">
        <f t="shared" si="743"/>
        <v>0</v>
      </c>
      <c r="AI445" s="314"/>
      <c r="AJ445" s="316">
        <v>1000</v>
      </c>
      <c r="AK445" s="316">
        <f t="shared" si="728"/>
        <v>0</v>
      </c>
      <c r="AL445" s="316">
        <v>95</v>
      </c>
      <c r="AM445" s="316">
        <f t="shared" si="729"/>
        <v>0</v>
      </c>
      <c r="AN445" s="317">
        <f t="shared" si="744"/>
        <v>0</v>
      </c>
      <c r="AO445" s="719">
        <f t="shared" si="655"/>
        <v>0</v>
      </c>
      <c r="AP445" s="361">
        <v>1000</v>
      </c>
      <c r="AQ445" s="361">
        <f t="shared" si="731"/>
        <v>0</v>
      </c>
      <c r="AR445" s="361">
        <v>95</v>
      </c>
      <c r="AS445" s="361">
        <f t="shared" si="732"/>
        <v>0</v>
      </c>
      <c r="AT445" s="362">
        <f t="shared" si="708"/>
        <v>0</v>
      </c>
      <c r="AU445" s="44">
        <f t="shared" si="700"/>
        <v>0</v>
      </c>
      <c r="AV445" s="44">
        <f t="shared" si="701"/>
        <v>0</v>
      </c>
    </row>
    <row r="446" spans="1:48" hidden="1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4"/>
        <v>0</v>
      </c>
      <c r="H446" s="36">
        <v>49673</v>
      </c>
      <c r="I446" s="36">
        <f t="shared" si="675"/>
        <v>49673</v>
      </c>
      <c r="J446" s="53">
        <f t="shared" si="739"/>
        <v>49673</v>
      </c>
      <c r="K446" s="1053"/>
      <c r="L446" s="93">
        <v>0</v>
      </c>
      <c r="M446" s="93">
        <f t="shared" si="716"/>
        <v>0</v>
      </c>
      <c r="N446" s="93">
        <v>49673</v>
      </c>
      <c r="O446" s="93">
        <f t="shared" si="717"/>
        <v>0</v>
      </c>
      <c r="P446" s="94">
        <f t="shared" si="740"/>
        <v>0</v>
      </c>
      <c r="Q446" s="173">
        <v>1</v>
      </c>
      <c r="R446" s="175">
        <v>0</v>
      </c>
      <c r="S446" s="175">
        <f t="shared" si="719"/>
        <v>0</v>
      </c>
      <c r="T446" s="175">
        <v>49673</v>
      </c>
      <c r="U446" s="175">
        <f t="shared" si="720"/>
        <v>49673</v>
      </c>
      <c r="V446" s="176">
        <f t="shared" si="741"/>
        <v>49673</v>
      </c>
      <c r="W446" s="220"/>
      <c r="X446" s="222">
        <v>0</v>
      </c>
      <c r="Y446" s="222">
        <f t="shared" si="722"/>
        <v>0</v>
      </c>
      <c r="Z446" s="222">
        <v>49673</v>
      </c>
      <c r="AA446" s="222">
        <f t="shared" si="723"/>
        <v>0</v>
      </c>
      <c r="AB446" s="223">
        <f t="shared" si="742"/>
        <v>0</v>
      </c>
      <c r="AC446" s="267"/>
      <c r="AD446" s="269">
        <v>0</v>
      </c>
      <c r="AE446" s="269">
        <f t="shared" si="725"/>
        <v>0</v>
      </c>
      <c r="AF446" s="269">
        <v>49673</v>
      </c>
      <c r="AG446" s="269">
        <f t="shared" si="726"/>
        <v>0</v>
      </c>
      <c r="AH446" s="270">
        <f t="shared" si="743"/>
        <v>0</v>
      </c>
      <c r="AI446" s="314"/>
      <c r="AJ446" s="316">
        <v>0</v>
      </c>
      <c r="AK446" s="316">
        <f t="shared" si="728"/>
        <v>0</v>
      </c>
      <c r="AL446" s="316">
        <v>49673</v>
      </c>
      <c r="AM446" s="316">
        <f t="shared" si="729"/>
        <v>0</v>
      </c>
      <c r="AN446" s="317">
        <f t="shared" si="744"/>
        <v>0</v>
      </c>
      <c r="AO446" s="719">
        <f t="shared" si="655"/>
        <v>0</v>
      </c>
      <c r="AP446" s="361">
        <v>0</v>
      </c>
      <c r="AQ446" s="361">
        <f t="shared" si="731"/>
        <v>0</v>
      </c>
      <c r="AR446" s="361">
        <v>49673</v>
      </c>
      <c r="AS446" s="361">
        <f t="shared" si="732"/>
        <v>0</v>
      </c>
      <c r="AT446" s="362">
        <f t="shared" si="708"/>
        <v>0</v>
      </c>
      <c r="AU446" s="44">
        <f t="shared" si="700"/>
        <v>0</v>
      </c>
      <c r="AV446" s="44">
        <f t="shared" si="701"/>
        <v>0</v>
      </c>
    </row>
    <row r="447" spans="1:48" hidden="1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053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5"/>
        <v>0</v>
      </c>
      <c r="AP447" s="360"/>
      <c r="AQ447" s="361"/>
      <c r="AR447" s="358"/>
      <c r="AS447" s="361"/>
      <c r="AT447" s="362">
        <f t="shared" si="708"/>
        <v>0</v>
      </c>
      <c r="AU447" s="44">
        <f t="shared" si="700"/>
        <v>0</v>
      </c>
      <c r="AV447" s="44">
        <f t="shared" si="701"/>
        <v>0</v>
      </c>
    </row>
    <row r="448" spans="1:48" hidden="1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4"/>
        <v>1600</v>
      </c>
      <c r="H448" s="36">
        <v>627</v>
      </c>
      <c r="I448" s="36">
        <f t="shared" si="675"/>
        <v>1254</v>
      </c>
      <c r="J448" s="53">
        <f t="shared" ref="J448:J451" si="745">G448+I448</f>
        <v>2854</v>
      </c>
      <c r="K448" s="1053"/>
      <c r="L448" s="93">
        <v>800</v>
      </c>
      <c r="M448" s="93">
        <f t="shared" ref="M448:M466" si="746">K448*L448</f>
        <v>0</v>
      </c>
      <c r="N448" s="93">
        <v>627</v>
      </c>
      <c r="O448" s="93">
        <f t="shared" ref="O448:O466" si="747">K448*N448</f>
        <v>0</v>
      </c>
      <c r="P448" s="94">
        <f t="shared" ref="P448:P451" si="748">M448+O448</f>
        <v>0</v>
      </c>
      <c r="Q448" s="173"/>
      <c r="R448" s="175">
        <v>800</v>
      </c>
      <c r="S448" s="175">
        <f t="shared" ref="S448:S466" si="749">Q448*R448</f>
        <v>0</v>
      </c>
      <c r="T448" s="175">
        <v>627</v>
      </c>
      <c r="U448" s="175">
        <f t="shared" ref="U448:U466" si="750">Q448*T448</f>
        <v>0</v>
      </c>
      <c r="V448" s="176">
        <f t="shared" ref="V448:V451" si="751">S448+U448</f>
        <v>0</v>
      </c>
      <c r="W448" s="220"/>
      <c r="X448" s="222">
        <v>800</v>
      </c>
      <c r="Y448" s="222">
        <f t="shared" ref="Y448:Y466" si="752">W448*X448</f>
        <v>0</v>
      </c>
      <c r="Z448" s="222">
        <v>627</v>
      </c>
      <c r="AA448" s="222">
        <f t="shared" ref="AA448:AA466" si="753">W448*Z448</f>
        <v>0</v>
      </c>
      <c r="AB448" s="223">
        <f t="shared" ref="AB448:AB451" si="754">Y448+AA448</f>
        <v>0</v>
      </c>
      <c r="AC448" s="267">
        <v>2</v>
      </c>
      <c r="AD448" s="269">
        <v>800</v>
      </c>
      <c r="AE448" s="269">
        <f t="shared" ref="AE448:AE466" si="755">AC448*AD448</f>
        <v>1600</v>
      </c>
      <c r="AF448" s="269">
        <v>627</v>
      </c>
      <c r="AG448" s="269">
        <f t="shared" ref="AG448:AG466" si="756">AC448*AF448</f>
        <v>1254</v>
      </c>
      <c r="AH448" s="270">
        <f t="shared" ref="AH448:AH451" si="757">AE448+AG448</f>
        <v>2854</v>
      </c>
      <c r="AI448" s="314"/>
      <c r="AJ448" s="316">
        <v>800</v>
      </c>
      <c r="AK448" s="316">
        <f t="shared" ref="AK448:AK466" si="758">AI448*AJ448</f>
        <v>0</v>
      </c>
      <c r="AL448" s="316">
        <v>627</v>
      </c>
      <c r="AM448" s="316">
        <f t="shared" ref="AM448:AM466" si="759">AI448*AL448</f>
        <v>0</v>
      </c>
      <c r="AN448" s="317">
        <f t="shared" ref="AN448:AN451" si="760">AK448+AM448</f>
        <v>0</v>
      </c>
      <c r="AO448" s="719">
        <f t="shared" si="655"/>
        <v>0</v>
      </c>
      <c r="AP448" s="361">
        <v>800</v>
      </c>
      <c r="AQ448" s="361">
        <f t="shared" ref="AQ448:AQ466" si="761">AO448*AP448</f>
        <v>0</v>
      </c>
      <c r="AR448" s="361">
        <v>627</v>
      </c>
      <c r="AS448" s="361">
        <f t="shared" ref="AS448:AS466" si="762">AO448*AR448</f>
        <v>0</v>
      </c>
      <c r="AT448" s="362">
        <f t="shared" si="708"/>
        <v>0</v>
      </c>
      <c r="AU448" s="44">
        <f t="shared" si="700"/>
        <v>0</v>
      </c>
      <c r="AV448" s="44">
        <f t="shared" si="701"/>
        <v>0</v>
      </c>
    </row>
    <row r="449" spans="1:48" hidden="1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4"/>
        <v>1200</v>
      </c>
      <c r="H449" s="36">
        <v>595</v>
      </c>
      <c r="I449" s="36">
        <f t="shared" si="675"/>
        <v>1190</v>
      </c>
      <c r="J449" s="53">
        <f t="shared" si="745"/>
        <v>2390</v>
      </c>
      <c r="K449" s="1053"/>
      <c r="L449" s="93">
        <v>600</v>
      </c>
      <c r="M449" s="93">
        <f t="shared" si="746"/>
        <v>0</v>
      </c>
      <c r="N449" s="93">
        <v>595</v>
      </c>
      <c r="O449" s="93">
        <f t="shared" si="747"/>
        <v>0</v>
      </c>
      <c r="P449" s="94">
        <f t="shared" si="748"/>
        <v>0</v>
      </c>
      <c r="Q449" s="173"/>
      <c r="R449" s="175">
        <v>600</v>
      </c>
      <c r="S449" s="175">
        <f t="shared" si="749"/>
        <v>0</v>
      </c>
      <c r="T449" s="175">
        <v>595</v>
      </c>
      <c r="U449" s="175">
        <f t="shared" si="750"/>
        <v>0</v>
      </c>
      <c r="V449" s="176">
        <f t="shared" si="751"/>
        <v>0</v>
      </c>
      <c r="W449" s="220"/>
      <c r="X449" s="222">
        <v>600</v>
      </c>
      <c r="Y449" s="222">
        <f t="shared" si="752"/>
        <v>0</v>
      </c>
      <c r="Z449" s="222">
        <v>595</v>
      </c>
      <c r="AA449" s="222">
        <f t="shared" si="753"/>
        <v>0</v>
      </c>
      <c r="AB449" s="223">
        <f t="shared" si="754"/>
        <v>0</v>
      </c>
      <c r="AC449" s="267">
        <v>2</v>
      </c>
      <c r="AD449" s="269">
        <v>600</v>
      </c>
      <c r="AE449" s="269">
        <f t="shared" si="755"/>
        <v>1200</v>
      </c>
      <c r="AF449" s="269">
        <v>595</v>
      </c>
      <c r="AG449" s="269">
        <f t="shared" si="756"/>
        <v>1190</v>
      </c>
      <c r="AH449" s="270">
        <f t="shared" si="757"/>
        <v>2390</v>
      </c>
      <c r="AI449" s="314"/>
      <c r="AJ449" s="316">
        <v>600</v>
      </c>
      <c r="AK449" s="316">
        <f t="shared" si="758"/>
        <v>0</v>
      </c>
      <c r="AL449" s="316">
        <v>595</v>
      </c>
      <c r="AM449" s="316">
        <f t="shared" si="759"/>
        <v>0</v>
      </c>
      <c r="AN449" s="317">
        <f t="shared" si="760"/>
        <v>0</v>
      </c>
      <c r="AO449" s="719">
        <f t="shared" si="655"/>
        <v>0</v>
      </c>
      <c r="AP449" s="361">
        <v>600</v>
      </c>
      <c r="AQ449" s="361">
        <f t="shared" si="761"/>
        <v>0</v>
      </c>
      <c r="AR449" s="361">
        <v>595</v>
      </c>
      <c r="AS449" s="361">
        <f t="shared" si="762"/>
        <v>0</v>
      </c>
      <c r="AT449" s="362">
        <f t="shared" si="708"/>
        <v>0</v>
      </c>
      <c r="AU449" s="44">
        <f t="shared" si="700"/>
        <v>0</v>
      </c>
      <c r="AV449" s="44">
        <f t="shared" si="701"/>
        <v>0</v>
      </c>
    </row>
    <row r="450" spans="1:48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4"/>
        <v>8000</v>
      </c>
      <c r="H450" s="488">
        <v>2975</v>
      </c>
      <c r="I450" s="488">
        <f t="shared" si="675"/>
        <v>29750</v>
      </c>
      <c r="J450" s="489">
        <f t="shared" si="745"/>
        <v>37750</v>
      </c>
      <c r="K450" s="1053">
        <v>9</v>
      </c>
      <c r="L450" s="93">
        <v>800</v>
      </c>
      <c r="M450" s="93">
        <f t="shared" si="746"/>
        <v>7200</v>
      </c>
      <c r="N450" s="93">
        <v>2975</v>
      </c>
      <c r="O450" s="93">
        <f t="shared" si="747"/>
        <v>26775</v>
      </c>
      <c r="P450" s="94">
        <f t="shared" si="748"/>
        <v>33975</v>
      </c>
      <c r="Q450" s="173">
        <v>1</v>
      </c>
      <c r="R450" s="175">
        <v>800</v>
      </c>
      <c r="S450" s="175">
        <f t="shared" si="749"/>
        <v>800</v>
      </c>
      <c r="T450" s="175">
        <v>2975</v>
      </c>
      <c r="U450" s="175">
        <f t="shared" si="750"/>
        <v>2975</v>
      </c>
      <c r="V450" s="176">
        <f t="shared" si="751"/>
        <v>3775</v>
      </c>
      <c r="W450" s="220"/>
      <c r="X450" s="222">
        <v>800</v>
      </c>
      <c r="Y450" s="222">
        <f t="shared" si="752"/>
        <v>0</v>
      </c>
      <c r="Z450" s="222">
        <v>2975</v>
      </c>
      <c r="AA450" s="222">
        <f t="shared" si="753"/>
        <v>0</v>
      </c>
      <c r="AB450" s="223">
        <f t="shared" si="754"/>
        <v>0</v>
      </c>
      <c r="AC450" s="267"/>
      <c r="AD450" s="269">
        <v>800</v>
      </c>
      <c r="AE450" s="269">
        <f t="shared" si="755"/>
        <v>0</v>
      </c>
      <c r="AF450" s="269">
        <v>2975</v>
      </c>
      <c r="AG450" s="269">
        <f t="shared" si="756"/>
        <v>0</v>
      </c>
      <c r="AH450" s="270">
        <f t="shared" si="757"/>
        <v>0</v>
      </c>
      <c r="AI450" s="314"/>
      <c r="AJ450" s="316">
        <v>800</v>
      </c>
      <c r="AK450" s="316">
        <f t="shared" si="758"/>
        <v>0</v>
      </c>
      <c r="AL450" s="316">
        <v>2975</v>
      </c>
      <c r="AM450" s="316">
        <f t="shared" si="759"/>
        <v>0</v>
      </c>
      <c r="AN450" s="317">
        <f t="shared" si="760"/>
        <v>0</v>
      </c>
      <c r="AO450" s="719">
        <f t="shared" si="655"/>
        <v>0</v>
      </c>
      <c r="AP450" s="361">
        <v>800</v>
      </c>
      <c r="AQ450" s="361">
        <f t="shared" si="761"/>
        <v>0</v>
      </c>
      <c r="AR450" s="361">
        <v>2975</v>
      </c>
      <c r="AS450" s="361">
        <f t="shared" si="762"/>
        <v>0</v>
      </c>
      <c r="AT450" s="362">
        <f t="shared" si="708"/>
        <v>0</v>
      </c>
      <c r="AU450" s="44">
        <f t="shared" si="700"/>
        <v>0</v>
      </c>
      <c r="AV450" s="44">
        <f t="shared" si="701"/>
        <v>0</v>
      </c>
    </row>
    <row r="451" spans="1:48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4"/>
        <v>31526.25</v>
      </c>
      <c r="H451" s="488">
        <v>840</v>
      </c>
      <c r="I451" s="488">
        <f t="shared" si="675"/>
        <v>14123.76</v>
      </c>
      <c r="J451" s="489">
        <f t="shared" si="745"/>
        <v>45650.01</v>
      </c>
      <c r="K451" s="1053">
        <v>10.119999999999999</v>
      </c>
      <c r="L451" s="93">
        <v>1875</v>
      </c>
      <c r="M451" s="93">
        <f t="shared" si="746"/>
        <v>18975</v>
      </c>
      <c r="N451" s="93">
        <v>840</v>
      </c>
      <c r="O451" s="93">
        <f t="shared" si="747"/>
        <v>8500.7999999999993</v>
      </c>
      <c r="P451" s="94">
        <f t="shared" si="748"/>
        <v>27475.8</v>
      </c>
      <c r="Q451" s="173"/>
      <c r="R451" s="175">
        <v>1875</v>
      </c>
      <c r="S451" s="175">
        <f t="shared" si="749"/>
        <v>0</v>
      </c>
      <c r="T451" s="175">
        <v>840</v>
      </c>
      <c r="U451" s="175">
        <f t="shared" si="750"/>
        <v>0</v>
      </c>
      <c r="V451" s="176">
        <f t="shared" si="751"/>
        <v>0</v>
      </c>
      <c r="W451" s="220"/>
      <c r="X451" s="222">
        <v>1875</v>
      </c>
      <c r="Y451" s="222">
        <f t="shared" si="752"/>
        <v>0</v>
      </c>
      <c r="Z451" s="222">
        <v>840</v>
      </c>
      <c r="AA451" s="222">
        <f t="shared" si="753"/>
        <v>0</v>
      </c>
      <c r="AB451" s="223">
        <f t="shared" si="754"/>
        <v>0</v>
      </c>
      <c r="AC451" s="267">
        <v>3.58</v>
      </c>
      <c r="AD451" s="269">
        <v>1875</v>
      </c>
      <c r="AE451" s="269">
        <f t="shared" si="755"/>
        <v>6712.5</v>
      </c>
      <c r="AF451" s="269">
        <v>840</v>
      </c>
      <c r="AG451" s="269">
        <f t="shared" si="756"/>
        <v>3007.2000000000003</v>
      </c>
      <c r="AH451" s="270">
        <f t="shared" si="757"/>
        <v>9719.7000000000007</v>
      </c>
      <c r="AI451" s="899">
        <v>3.1139999999999999</v>
      </c>
      <c r="AJ451" s="316">
        <v>1875</v>
      </c>
      <c r="AK451" s="316">
        <f t="shared" si="758"/>
        <v>5838.75</v>
      </c>
      <c r="AL451" s="316">
        <v>840</v>
      </c>
      <c r="AM451" s="316">
        <f t="shared" si="759"/>
        <v>2615.7599999999998</v>
      </c>
      <c r="AN451" s="317">
        <f t="shared" si="760"/>
        <v>8454.51</v>
      </c>
      <c r="AO451" s="719">
        <f t="shared" si="655"/>
        <v>0</v>
      </c>
      <c r="AP451" s="361">
        <v>1875</v>
      </c>
      <c r="AQ451" s="361">
        <f t="shared" si="761"/>
        <v>0</v>
      </c>
      <c r="AR451" s="361">
        <v>840</v>
      </c>
      <c r="AS451" s="361">
        <f t="shared" si="762"/>
        <v>0</v>
      </c>
      <c r="AT451" s="362">
        <f t="shared" si="708"/>
        <v>0</v>
      </c>
      <c r="AU451" s="44">
        <f t="shared" si="700"/>
        <v>0</v>
      </c>
      <c r="AV451" s="44">
        <f t="shared" si="701"/>
        <v>0</v>
      </c>
    </row>
    <row r="452" spans="1:48" hidden="1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4"/>
        <v>0</v>
      </c>
      <c r="H452" s="36"/>
      <c r="I452" s="36">
        <f t="shared" si="675"/>
        <v>0</v>
      </c>
      <c r="J452" s="53"/>
      <c r="K452" s="1053"/>
      <c r="L452" s="93"/>
      <c r="M452" s="93">
        <f t="shared" si="746"/>
        <v>0</v>
      </c>
      <c r="N452" s="93"/>
      <c r="O452" s="93">
        <f t="shared" si="747"/>
        <v>0</v>
      </c>
      <c r="P452" s="94"/>
      <c r="Q452" s="173"/>
      <c r="R452" s="175"/>
      <c r="S452" s="175">
        <f t="shared" si="749"/>
        <v>0</v>
      </c>
      <c r="T452" s="175"/>
      <c r="U452" s="175">
        <f t="shared" si="750"/>
        <v>0</v>
      </c>
      <c r="V452" s="176"/>
      <c r="W452" s="220"/>
      <c r="X452" s="222"/>
      <c r="Y452" s="222">
        <f t="shared" si="752"/>
        <v>0</v>
      </c>
      <c r="Z452" s="222"/>
      <c r="AA452" s="222">
        <f t="shared" si="753"/>
        <v>0</v>
      </c>
      <c r="AB452" s="223"/>
      <c r="AC452" s="267"/>
      <c r="AD452" s="269"/>
      <c r="AE452" s="269">
        <f t="shared" si="755"/>
        <v>0</v>
      </c>
      <c r="AF452" s="269"/>
      <c r="AG452" s="269">
        <f t="shared" si="756"/>
        <v>0</v>
      </c>
      <c r="AH452" s="270"/>
      <c r="AI452" s="314"/>
      <c r="AJ452" s="316"/>
      <c r="AK452" s="316">
        <f t="shared" si="758"/>
        <v>0</v>
      </c>
      <c r="AL452" s="316"/>
      <c r="AM452" s="316">
        <f t="shared" si="759"/>
        <v>0</v>
      </c>
      <c r="AN452" s="317"/>
      <c r="AO452" s="719">
        <f t="shared" si="655"/>
        <v>33.453000000000003</v>
      </c>
      <c r="AP452" s="361"/>
      <c r="AQ452" s="361">
        <f t="shared" si="761"/>
        <v>0</v>
      </c>
      <c r="AR452" s="361"/>
      <c r="AS452" s="361">
        <f t="shared" si="762"/>
        <v>0</v>
      </c>
      <c r="AT452" s="362">
        <f t="shared" si="708"/>
        <v>0</v>
      </c>
      <c r="AU452" s="44">
        <f t="shared" si="700"/>
        <v>0</v>
      </c>
      <c r="AV452" s="44">
        <f t="shared" si="701"/>
        <v>0</v>
      </c>
    </row>
    <row r="453" spans="1:48" x14ac:dyDescent="0.2">
      <c r="A453" s="485">
        <v>436</v>
      </c>
      <c r="B453" s="486" t="s">
        <v>159</v>
      </c>
      <c r="C453" s="487"/>
      <c r="D453" s="487" t="s">
        <v>56</v>
      </c>
      <c r="E453" s="767">
        <v>1.736</v>
      </c>
      <c r="F453" s="488">
        <v>1875</v>
      </c>
      <c r="G453" s="488">
        <f t="shared" si="674"/>
        <v>3255</v>
      </c>
      <c r="H453" s="488">
        <v>3080</v>
      </c>
      <c r="I453" s="488">
        <f t="shared" si="675"/>
        <v>5346.88</v>
      </c>
      <c r="J453" s="489">
        <f t="shared" ref="J453:J454" si="763">G453+I453</f>
        <v>8601.880000000001</v>
      </c>
      <c r="K453" s="1061">
        <v>0.46600000000000003</v>
      </c>
      <c r="L453" s="93">
        <v>1875</v>
      </c>
      <c r="M453" s="93">
        <f t="shared" si="746"/>
        <v>873.75</v>
      </c>
      <c r="N453" s="93">
        <v>3080</v>
      </c>
      <c r="O453" s="93">
        <f t="shared" si="747"/>
        <v>1435.28</v>
      </c>
      <c r="P453" s="94">
        <f t="shared" ref="P453:P454" si="764">M453+O453</f>
        <v>2309.0299999999997</v>
      </c>
      <c r="Q453" s="197"/>
      <c r="R453" s="175">
        <v>1875</v>
      </c>
      <c r="S453" s="175">
        <f t="shared" si="749"/>
        <v>0</v>
      </c>
      <c r="T453" s="175">
        <v>3080</v>
      </c>
      <c r="U453" s="175">
        <f t="shared" si="750"/>
        <v>0</v>
      </c>
      <c r="V453" s="176">
        <f t="shared" ref="V453:V454" si="765">S453+U453</f>
        <v>0</v>
      </c>
      <c r="W453" s="244"/>
      <c r="X453" s="222">
        <v>1875</v>
      </c>
      <c r="Y453" s="222">
        <f t="shared" si="752"/>
        <v>0</v>
      </c>
      <c r="Z453" s="222">
        <v>3080</v>
      </c>
      <c r="AA453" s="222">
        <f t="shared" si="753"/>
        <v>0</v>
      </c>
      <c r="AB453" s="223">
        <f t="shared" ref="AB453:AB454" si="766">Y453+AA453</f>
        <v>0</v>
      </c>
      <c r="AC453" s="291">
        <v>1.27</v>
      </c>
      <c r="AD453" s="269">
        <v>1875</v>
      </c>
      <c r="AE453" s="269">
        <f t="shared" si="755"/>
        <v>2381.25</v>
      </c>
      <c r="AF453" s="269">
        <v>3080</v>
      </c>
      <c r="AG453" s="269">
        <f t="shared" si="756"/>
        <v>3911.6</v>
      </c>
      <c r="AH453" s="270">
        <f t="shared" ref="AH453:AH454" si="767">AE453+AG453</f>
        <v>6292.85</v>
      </c>
      <c r="AI453" s="338"/>
      <c r="AJ453" s="316">
        <v>1875</v>
      </c>
      <c r="AK453" s="316">
        <f t="shared" si="758"/>
        <v>0</v>
      </c>
      <c r="AL453" s="316">
        <v>3080</v>
      </c>
      <c r="AM453" s="316">
        <f t="shared" si="759"/>
        <v>0</v>
      </c>
      <c r="AN453" s="317">
        <f t="shared" ref="AN453:AN454" si="768">AK453+AM453</f>
        <v>0</v>
      </c>
      <c r="AO453" s="719">
        <f t="shared" si="655"/>
        <v>0</v>
      </c>
      <c r="AP453" s="361">
        <v>1875</v>
      </c>
      <c r="AQ453" s="361">
        <f t="shared" si="761"/>
        <v>0</v>
      </c>
      <c r="AR453" s="361">
        <v>3080</v>
      </c>
      <c r="AS453" s="361">
        <f t="shared" si="762"/>
        <v>0</v>
      </c>
      <c r="AT453" s="362">
        <f t="shared" si="708"/>
        <v>0</v>
      </c>
      <c r="AU453" s="44">
        <f t="shared" si="700"/>
        <v>9.0949470177292824E-13</v>
      </c>
      <c r="AV453" s="44">
        <f t="shared" si="701"/>
        <v>-9.0949470177292824E-13</v>
      </c>
    </row>
    <row r="454" spans="1:48" x14ac:dyDescent="0.2">
      <c r="A454" s="772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4"/>
        <v>194602.5</v>
      </c>
      <c r="H454" s="488">
        <v>869</v>
      </c>
      <c r="I454" s="488">
        <f t="shared" si="675"/>
        <v>90191.771999999997</v>
      </c>
      <c r="J454" s="489">
        <f t="shared" si="763"/>
        <v>284794.272</v>
      </c>
      <c r="K454" s="1064">
        <f>111-7.212</f>
        <v>103.788</v>
      </c>
      <c r="L454" s="93">
        <v>1875</v>
      </c>
      <c r="M454" s="93">
        <f t="shared" si="746"/>
        <v>194602.5</v>
      </c>
      <c r="N454" s="93">
        <v>869</v>
      </c>
      <c r="O454" s="93">
        <f t="shared" si="747"/>
        <v>90191.771999999997</v>
      </c>
      <c r="P454" s="94">
        <f t="shared" si="764"/>
        <v>284794.272</v>
      </c>
      <c r="Q454" s="173"/>
      <c r="R454" s="175">
        <v>1875</v>
      </c>
      <c r="S454" s="175">
        <f t="shared" si="749"/>
        <v>0</v>
      </c>
      <c r="T454" s="175">
        <v>869</v>
      </c>
      <c r="U454" s="175">
        <f t="shared" si="750"/>
        <v>0</v>
      </c>
      <c r="V454" s="176">
        <f t="shared" si="765"/>
        <v>0</v>
      </c>
      <c r="W454" s="220"/>
      <c r="X454" s="222">
        <v>1875</v>
      </c>
      <c r="Y454" s="222">
        <f t="shared" si="752"/>
        <v>0</v>
      </c>
      <c r="Z454" s="222">
        <v>869</v>
      </c>
      <c r="AA454" s="222">
        <f t="shared" si="753"/>
        <v>0</v>
      </c>
      <c r="AB454" s="223">
        <f t="shared" si="766"/>
        <v>0</v>
      </c>
      <c r="AC454" s="267"/>
      <c r="AD454" s="269">
        <v>1875</v>
      </c>
      <c r="AE454" s="269">
        <f t="shared" si="755"/>
        <v>0</v>
      </c>
      <c r="AF454" s="269">
        <v>869</v>
      </c>
      <c r="AG454" s="269">
        <f t="shared" si="756"/>
        <v>0</v>
      </c>
      <c r="AH454" s="270">
        <f t="shared" si="767"/>
        <v>0</v>
      </c>
      <c r="AI454" s="314"/>
      <c r="AJ454" s="316">
        <v>1875</v>
      </c>
      <c r="AK454" s="316">
        <f t="shared" si="758"/>
        <v>0</v>
      </c>
      <c r="AL454" s="316">
        <v>869</v>
      </c>
      <c r="AM454" s="316">
        <f t="shared" si="759"/>
        <v>0</v>
      </c>
      <c r="AN454" s="317">
        <f t="shared" si="768"/>
        <v>0</v>
      </c>
      <c r="AO454" s="719">
        <f t="shared" si="655"/>
        <v>0</v>
      </c>
      <c r="AP454" s="361">
        <v>1875</v>
      </c>
      <c r="AQ454" s="361">
        <f t="shared" si="761"/>
        <v>0</v>
      </c>
      <c r="AR454" s="361">
        <v>869</v>
      </c>
      <c r="AS454" s="361">
        <f t="shared" si="762"/>
        <v>0</v>
      </c>
      <c r="AT454" s="362">
        <f t="shared" si="708"/>
        <v>0</v>
      </c>
      <c r="AU454" s="44">
        <f t="shared" si="700"/>
        <v>0</v>
      </c>
      <c r="AV454" s="44">
        <f t="shared" si="701"/>
        <v>0</v>
      </c>
    </row>
    <row r="455" spans="1:48" hidden="1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4"/>
        <v>0</v>
      </c>
      <c r="H455" s="36"/>
      <c r="I455" s="36">
        <f t="shared" si="675"/>
        <v>0</v>
      </c>
      <c r="J455" s="53"/>
      <c r="K455" s="1053"/>
      <c r="L455" s="93"/>
      <c r="M455" s="93">
        <f t="shared" si="746"/>
        <v>0</v>
      </c>
      <c r="N455" s="93"/>
      <c r="O455" s="93">
        <f t="shared" si="747"/>
        <v>0</v>
      </c>
      <c r="P455" s="94"/>
      <c r="Q455" s="173"/>
      <c r="R455" s="175"/>
      <c r="S455" s="175">
        <f t="shared" si="749"/>
        <v>0</v>
      </c>
      <c r="T455" s="175"/>
      <c r="U455" s="175">
        <f t="shared" si="750"/>
        <v>0</v>
      </c>
      <c r="V455" s="176"/>
      <c r="W455" s="220"/>
      <c r="X455" s="222"/>
      <c r="Y455" s="222">
        <f t="shared" si="752"/>
        <v>0</v>
      </c>
      <c r="Z455" s="222"/>
      <c r="AA455" s="222">
        <f t="shared" si="753"/>
        <v>0</v>
      </c>
      <c r="AB455" s="223"/>
      <c r="AC455" s="267"/>
      <c r="AD455" s="269"/>
      <c r="AE455" s="269">
        <f t="shared" si="755"/>
        <v>0</v>
      </c>
      <c r="AF455" s="269"/>
      <c r="AG455" s="269">
        <f t="shared" si="756"/>
        <v>0</v>
      </c>
      <c r="AH455" s="270"/>
      <c r="AI455" s="314"/>
      <c r="AJ455" s="316"/>
      <c r="AK455" s="316">
        <f t="shared" si="758"/>
        <v>0</v>
      </c>
      <c r="AL455" s="316"/>
      <c r="AM455" s="316">
        <f t="shared" si="759"/>
        <v>0</v>
      </c>
      <c r="AN455" s="317"/>
      <c r="AO455" s="719">
        <f t="shared" si="655"/>
        <v>33.799999999999997</v>
      </c>
      <c r="AP455" s="361"/>
      <c r="AQ455" s="361">
        <f t="shared" si="761"/>
        <v>0</v>
      </c>
      <c r="AR455" s="361"/>
      <c r="AS455" s="361">
        <f t="shared" si="762"/>
        <v>0</v>
      </c>
      <c r="AT455" s="362">
        <f t="shared" si="708"/>
        <v>0</v>
      </c>
      <c r="AU455" s="44">
        <f t="shared" si="700"/>
        <v>0</v>
      </c>
      <c r="AV455" s="44">
        <f t="shared" si="701"/>
        <v>0</v>
      </c>
    </row>
    <row r="456" spans="1:48" hidden="1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4"/>
        <v>0</v>
      </c>
      <c r="H456" s="36"/>
      <c r="I456" s="36">
        <f t="shared" si="675"/>
        <v>0</v>
      </c>
      <c r="J456" s="53"/>
      <c r="K456" s="1053"/>
      <c r="L456" s="93"/>
      <c r="M456" s="93">
        <f t="shared" si="746"/>
        <v>0</v>
      </c>
      <c r="N456" s="93"/>
      <c r="O456" s="93">
        <f t="shared" si="747"/>
        <v>0</v>
      </c>
      <c r="P456" s="94"/>
      <c r="Q456" s="173"/>
      <c r="R456" s="175"/>
      <c r="S456" s="175">
        <f t="shared" si="749"/>
        <v>0</v>
      </c>
      <c r="T456" s="175"/>
      <c r="U456" s="175">
        <f t="shared" si="750"/>
        <v>0</v>
      </c>
      <c r="V456" s="176"/>
      <c r="W456" s="220"/>
      <c r="X456" s="222"/>
      <c r="Y456" s="222">
        <f t="shared" si="752"/>
        <v>0</v>
      </c>
      <c r="Z456" s="222"/>
      <c r="AA456" s="222">
        <f t="shared" si="753"/>
        <v>0</v>
      </c>
      <c r="AB456" s="223"/>
      <c r="AC456" s="267"/>
      <c r="AD456" s="269"/>
      <c r="AE456" s="269">
        <f t="shared" si="755"/>
        <v>0</v>
      </c>
      <c r="AF456" s="269"/>
      <c r="AG456" s="269">
        <f t="shared" si="756"/>
        <v>0</v>
      </c>
      <c r="AH456" s="270"/>
      <c r="AI456" s="314"/>
      <c r="AJ456" s="316"/>
      <c r="AK456" s="316">
        <f t="shared" si="758"/>
        <v>0</v>
      </c>
      <c r="AL456" s="316"/>
      <c r="AM456" s="316">
        <f t="shared" si="759"/>
        <v>0</v>
      </c>
      <c r="AN456" s="317"/>
      <c r="AO456" s="719">
        <f t="shared" si="655"/>
        <v>0</v>
      </c>
      <c r="AP456" s="361"/>
      <c r="AQ456" s="361">
        <f t="shared" si="761"/>
        <v>0</v>
      </c>
      <c r="AR456" s="361"/>
      <c r="AS456" s="361">
        <f t="shared" si="762"/>
        <v>0</v>
      </c>
      <c r="AT456" s="362">
        <f t="shared" si="708"/>
        <v>0</v>
      </c>
      <c r="AU456" s="44">
        <f t="shared" si="700"/>
        <v>0</v>
      </c>
      <c r="AV456" s="44">
        <f t="shared" si="701"/>
        <v>0</v>
      </c>
    </row>
    <row r="457" spans="1:48" hidden="1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4"/>
        <v>0</v>
      </c>
      <c r="H457" s="36"/>
      <c r="I457" s="36">
        <f t="shared" si="675"/>
        <v>0</v>
      </c>
      <c r="J457" s="53"/>
      <c r="K457" s="1053"/>
      <c r="L457" s="93"/>
      <c r="M457" s="93">
        <f t="shared" si="746"/>
        <v>0</v>
      </c>
      <c r="N457" s="93"/>
      <c r="O457" s="93">
        <f t="shared" si="747"/>
        <v>0</v>
      </c>
      <c r="P457" s="94"/>
      <c r="Q457" s="173"/>
      <c r="R457" s="175"/>
      <c r="S457" s="175">
        <f t="shared" si="749"/>
        <v>0</v>
      </c>
      <c r="T457" s="175"/>
      <c r="U457" s="175">
        <f t="shared" si="750"/>
        <v>0</v>
      </c>
      <c r="V457" s="176"/>
      <c r="W457" s="220"/>
      <c r="X457" s="222"/>
      <c r="Y457" s="222">
        <f t="shared" si="752"/>
        <v>0</v>
      </c>
      <c r="Z457" s="222"/>
      <c r="AA457" s="222">
        <f t="shared" si="753"/>
        <v>0</v>
      </c>
      <c r="AB457" s="223"/>
      <c r="AC457" s="267"/>
      <c r="AD457" s="269"/>
      <c r="AE457" s="269">
        <f t="shared" si="755"/>
        <v>0</v>
      </c>
      <c r="AF457" s="269"/>
      <c r="AG457" s="269">
        <f t="shared" si="756"/>
        <v>0</v>
      </c>
      <c r="AH457" s="270"/>
      <c r="AI457" s="314"/>
      <c r="AJ457" s="316"/>
      <c r="AK457" s="316">
        <f t="shared" si="758"/>
        <v>0</v>
      </c>
      <c r="AL457" s="316"/>
      <c r="AM457" s="316">
        <f t="shared" si="759"/>
        <v>0</v>
      </c>
      <c r="AN457" s="317"/>
      <c r="AO457" s="719">
        <f t="shared" si="655"/>
        <v>14.7</v>
      </c>
      <c r="AP457" s="361"/>
      <c r="AQ457" s="361">
        <f t="shared" si="761"/>
        <v>0</v>
      </c>
      <c r="AR457" s="361"/>
      <c r="AS457" s="361">
        <f t="shared" si="762"/>
        <v>0</v>
      </c>
      <c r="AT457" s="362">
        <f t="shared" si="708"/>
        <v>0</v>
      </c>
      <c r="AU457" s="44">
        <f t="shared" si="700"/>
        <v>0</v>
      </c>
      <c r="AV457" s="44">
        <f t="shared" si="701"/>
        <v>0</v>
      </c>
    </row>
    <row r="458" spans="1:48" ht="25.5" x14ac:dyDescent="0.2">
      <c r="A458" s="772">
        <v>441</v>
      </c>
      <c r="B458" s="486" t="s">
        <v>139</v>
      </c>
      <c r="C458" s="490"/>
      <c r="D458" s="487" t="s">
        <v>56</v>
      </c>
      <c r="E458" s="767">
        <v>23.499000000000002</v>
      </c>
      <c r="F458" s="488">
        <v>1875</v>
      </c>
      <c r="G458" s="488">
        <f t="shared" si="674"/>
        <v>44060.625000000007</v>
      </c>
      <c r="H458" s="488">
        <v>1617</v>
      </c>
      <c r="I458" s="488">
        <f t="shared" si="675"/>
        <v>37997.883000000002</v>
      </c>
      <c r="J458" s="489">
        <f t="shared" ref="J458:J459" si="769">G458+I458</f>
        <v>82058.508000000002</v>
      </c>
      <c r="K458" s="1060">
        <f>29.006-5.507</f>
        <v>23.499000000000002</v>
      </c>
      <c r="L458" s="93">
        <v>1875</v>
      </c>
      <c r="M458" s="93">
        <f t="shared" si="746"/>
        <v>44060.625000000007</v>
      </c>
      <c r="N458" s="93">
        <v>1617</v>
      </c>
      <c r="O458" s="93">
        <f t="shared" si="747"/>
        <v>37997.883000000002</v>
      </c>
      <c r="P458" s="94">
        <f t="shared" ref="P458:P459" si="770">M458+O458</f>
        <v>82058.508000000002</v>
      </c>
      <c r="Q458" s="197"/>
      <c r="R458" s="175">
        <v>1875</v>
      </c>
      <c r="S458" s="175">
        <f t="shared" si="749"/>
        <v>0</v>
      </c>
      <c r="T458" s="175">
        <v>1617</v>
      </c>
      <c r="U458" s="175">
        <f t="shared" si="750"/>
        <v>0</v>
      </c>
      <c r="V458" s="176">
        <f t="shared" ref="V458:V459" si="771">S458+U458</f>
        <v>0</v>
      </c>
      <c r="W458" s="244"/>
      <c r="X458" s="222">
        <v>1875</v>
      </c>
      <c r="Y458" s="222">
        <f t="shared" si="752"/>
        <v>0</v>
      </c>
      <c r="Z458" s="222">
        <v>1617</v>
      </c>
      <c r="AA458" s="222">
        <f t="shared" si="753"/>
        <v>0</v>
      </c>
      <c r="AB458" s="223">
        <f t="shared" ref="AB458:AB459" si="772">Y458+AA458</f>
        <v>0</v>
      </c>
      <c r="AC458" s="291"/>
      <c r="AD458" s="269">
        <v>1875</v>
      </c>
      <c r="AE458" s="269">
        <f t="shared" si="755"/>
        <v>0</v>
      </c>
      <c r="AF458" s="269">
        <v>1617</v>
      </c>
      <c r="AG458" s="269">
        <f t="shared" si="756"/>
        <v>0</v>
      </c>
      <c r="AH458" s="270">
        <f t="shared" ref="AH458:AH459" si="773">AE458+AG458</f>
        <v>0</v>
      </c>
      <c r="AI458" s="338"/>
      <c r="AJ458" s="316">
        <v>1875</v>
      </c>
      <c r="AK458" s="316">
        <f t="shared" si="758"/>
        <v>0</v>
      </c>
      <c r="AL458" s="316">
        <v>1617</v>
      </c>
      <c r="AM458" s="316">
        <f t="shared" si="759"/>
        <v>0</v>
      </c>
      <c r="AN458" s="317">
        <f t="shared" ref="AN458:AN459" si="774">AK458+AM458</f>
        <v>0</v>
      </c>
      <c r="AO458" s="719">
        <f t="shared" si="655"/>
        <v>0</v>
      </c>
      <c r="AP458" s="361">
        <v>1875</v>
      </c>
      <c r="AQ458" s="361">
        <f t="shared" si="761"/>
        <v>0</v>
      </c>
      <c r="AR458" s="361">
        <v>1617</v>
      </c>
      <c r="AS458" s="361">
        <f t="shared" si="762"/>
        <v>0</v>
      </c>
      <c r="AT458" s="362">
        <f t="shared" si="708"/>
        <v>0</v>
      </c>
      <c r="AU458" s="44">
        <f t="shared" si="700"/>
        <v>0</v>
      </c>
      <c r="AV458" s="44">
        <f t="shared" si="701"/>
        <v>0</v>
      </c>
    </row>
    <row r="459" spans="1:48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4"/>
        <v>118747.5</v>
      </c>
      <c r="H459" s="488">
        <v>1226</v>
      </c>
      <c r="I459" s="488">
        <f t="shared" si="675"/>
        <v>77645.032000000007</v>
      </c>
      <c r="J459" s="489">
        <f t="shared" si="769"/>
        <v>196392.53200000001</v>
      </c>
      <c r="K459" s="1053">
        <v>44</v>
      </c>
      <c r="L459" s="93">
        <v>1875</v>
      </c>
      <c r="M459" s="93">
        <f t="shared" si="746"/>
        <v>82500</v>
      </c>
      <c r="N459" s="93">
        <v>1226</v>
      </c>
      <c r="O459" s="93">
        <f t="shared" si="747"/>
        <v>53944</v>
      </c>
      <c r="P459" s="94">
        <f t="shared" si="770"/>
        <v>136444</v>
      </c>
      <c r="Q459" s="173"/>
      <c r="R459" s="175">
        <v>1875</v>
      </c>
      <c r="S459" s="175">
        <f t="shared" si="749"/>
        <v>0</v>
      </c>
      <c r="T459" s="175">
        <v>1226</v>
      </c>
      <c r="U459" s="175">
        <f t="shared" si="750"/>
        <v>0</v>
      </c>
      <c r="V459" s="176">
        <f t="shared" si="771"/>
        <v>0</v>
      </c>
      <c r="W459" s="220"/>
      <c r="X459" s="222">
        <v>1875</v>
      </c>
      <c r="Y459" s="222">
        <f t="shared" si="752"/>
        <v>0</v>
      </c>
      <c r="Z459" s="222">
        <v>1226</v>
      </c>
      <c r="AA459" s="222">
        <f t="shared" si="753"/>
        <v>0</v>
      </c>
      <c r="AB459" s="223">
        <f t="shared" si="772"/>
        <v>0</v>
      </c>
      <c r="AC459" s="267"/>
      <c r="AD459" s="269">
        <v>1875</v>
      </c>
      <c r="AE459" s="269">
        <f t="shared" si="755"/>
        <v>0</v>
      </c>
      <c r="AF459" s="269">
        <v>1226</v>
      </c>
      <c r="AG459" s="269">
        <f t="shared" si="756"/>
        <v>0</v>
      </c>
      <c r="AH459" s="270">
        <f t="shared" si="773"/>
        <v>0</v>
      </c>
      <c r="AI459" s="314">
        <v>19.332000000000001</v>
      </c>
      <c r="AJ459" s="316">
        <v>1875</v>
      </c>
      <c r="AK459" s="316">
        <f t="shared" si="758"/>
        <v>36247.5</v>
      </c>
      <c r="AL459" s="316">
        <v>1226</v>
      </c>
      <c r="AM459" s="316">
        <f t="shared" si="759"/>
        <v>23701.031999999999</v>
      </c>
      <c r="AN459" s="317">
        <f t="shared" si="774"/>
        <v>59948.531999999999</v>
      </c>
      <c r="AO459" s="719">
        <f t="shared" si="655"/>
        <v>0</v>
      </c>
      <c r="AP459" s="361">
        <v>1875</v>
      </c>
      <c r="AQ459" s="361">
        <f t="shared" si="761"/>
        <v>0</v>
      </c>
      <c r="AR459" s="361">
        <v>1226</v>
      </c>
      <c r="AS459" s="361">
        <f t="shared" si="762"/>
        <v>0</v>
      </c>
      <c r="AT459" s="362">
        <f t="shared" si="708"/>
        <v>0</v>
      </c>
      <c r="AU459" s="44">
        <f t="shared" si="700"/>
        <v>0</v>
      </c>
      <c r="AV459" s="44">
        <f t="shared" si="701"/>
        <v>0</v>
      </c>
    </row>
    <row r="460" spans="1:48" hidden="1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4"/>
        <v>0</v>
      </c>
      <c r="H460" s="36"/>
      <c r="I460" s="36">
        <f t="shared" si="675"/>
        <v>0</v>
      </c>
      <c r="J460" s="53"/>
      <c r="K460" s="1053"/>
      <c r="L460" s="93"/>
      <c r="M460" s="93">
        <f t="shared" si="746"/>
        <v>0</v>
      </c>
      <c r="N460" s="93"/>
      <c r="O460" s="93">
        <f t="shared" si="747"/>
        <v>0</v>
      </c>
      <c r="P460" s="94"/>
      <c r="Q460" s="173"/>
      <c r="R460" s="175"/>
      <c r="S460" s="175">
        <f t="shared" si="749"/>
        <v>0</v>
      </c>
      <c r="T460" s="175"/>
      <c r="U460" s="175">
        <f t="shared" si="750"/>
        <v>0</v>
      </c>
      <c r="V460" s="176"/>
      <c r="W460" s="220"/>
      <c r="X460" s="222"/>
      <c r="Y460" s="222">
        <f t="shared" si="752"/>
        <v>0</v>
      </c>
      <c r="Z460" s="222"/>
      <c r="AA460" s="222">
        <f t="shared" si="753"/>
        <v>0</v>
      </c>
      <c r="AB460" s="223"/>
      <c r="AC460" s="267"/>
      <c r="AD460" s="269"/>
      <c r="AE460" s="269">
        <f t="shared" si="755"/>
        <v>0</v>
      </c>
      <c r="AF460" s="269"/>
      <c r="AG460" s="269">
        <f t="shared" si="756"/>
        <v>0</v>
      </c>
      <c r="AH460" s="270"/>
      <c r="AI460" s="314"/>
      <c r="AJ460" s="316"/>
      <c r="AK460" s="316">
        <f t="shared" si="758"/>
        <v>0</v>
      </c>
      <c r="AL460" s="316"/>
      <c r="AM460" s="316">
        <f t="shared" si="759"/>
        <v>0</v>
      </c>
      <c r="AN460" s="317"/>
      <c r="AO460" s="719">
        <f t="shared" si="655"/>
        <v>21.499999999999996</v>
      </c>
      <c r="AP460" s="361"/>
      <c r="AQ460" s="361">
        <f t="shared" si="761"/>
        <v>0</v>
      </c>
      <c r="AR460" s="361"/>
      <c r="AS460" s="361">
        <f t="shared" si="762"/>
        <v>0</v>
      </c>
      <c r="AT460" s="362">
        <f t="shared" si="708"/>
        <v>0</v>
      </c>
      <c r="AU460" s="44">
        <f t="shared" si="700"/>
        <v>0</v>
      </c>
      <c r="AV460" s="44">
        <f t="shared" si="701"/>
        <v>0</v>
      </c>
    </row>
    <row r="461" spans="1:48" ht="25.5" x14ac:dyDescent="0.2">
      <c r="A461" s="772">
        <v>444</v>
      </c>
      <c r="B461" s="486" t="s">
        <v>144</v>
      </c>
      <c r="C461" s="490"/>
      <c r="D461" s="487" t="s">
        <v>56</v>
      </c>
      <c r="E461" s="1083">
        <v>6.64</v>
      </c>
      <c r="F461" s="488">
        <v>1875</v>
      </c>
      <c r="G461" s="488">
        <f t="shared" si="674"/>
        <v>12450</v>
      </c>
      <c r="H461" s="488">
        <v>2132</v>
      </c>
      <c r="I461" s="488">
        <f t="shared" si="675"/>
        <v>14156.48</v>
      </c>
      <c r="J461" s="489">
        <f t="shared" ref="J461:J462" si="775">G461+I461</f>
        <v>26606.48</v>
      </c>
      <c r="K461" s="1084">
        <f>12.663-6.023</f>
        <v>6.6400000000000006</v>
      </c>
      <c r="L461" s="93">
        <v>1875</v>
      </c>
      <c r="M461" s="93">
        <f t="shared" si="746"/>
        <v>12450.000000000002</v>
      </c>
      <c r="N461" s="93">
        <v>2132</v>
      </c>
      <c r="O461" s="93">
        <f t="shared" si="747"/>
        <v>14156.480000000001</v>
      </c>
      <c r="P461" s="94">
        <f t="shared" ref="P461:P462" si="776">M461+O461</f>
        <v>26606.480000000003</v>
      </c>
      <c r="Q461" s="197"/>
      <c r="R461" s="175">
        <v>1875</v>
      </c>
      <c r="S461" s="175">
        <f t="shared" si="749"/>
        <v>0</v>
      </c>
      <c r="T461" s="175">
        <v>2132</v>
      </c>
      <c r="U461" s="175">
        <f t="shared" si="750"/>
        <v>0</v>
      </c>
      <c r="V461" s="176">
        <f t="shared" ref="V461:V462" si="777">S461+U461</f>
        <v>0</v>
      </c>
      <c r="W461" s="244"/>
      <c r="X461" s="222">
        <v>1875</v>
      </c>
      <c r="Y461" s="222">
        <f t="shared" si="752"/>
        <v>0</v>
      </c>
      <c r="Z461" s="222">
        <v>2132</v>
      </c>
      <c r="AA461" s="222">
        <f t="shared" si="753"/>
        <v>0</v>
      </c>
      <c r="AB461" s="223">
        <f t="shared" ref="AB461:AB462" si="778">Y461+AA461</f>
        <v>0</v>
      </c>
      <c r="AC461" s="291"/>
      <c r="AD461" s="269">
        <v>1875</v>
      </c>
      <c r="AE461" s="269">
        <f t="shared" si="755"/>
        <v>0</v>
      </c>
      <c r="AF461" s="269">
        <v>2132</v>
      </c>
      <c r="AG461" s="269">
        <f t="shared" si="756"/>
        <v>0</v>
      </c>
      <c r="AH461" s="270">
        <f t="shared" ref="AH461:AH462" si="779">AE461+AG461</f>
        <v>0</v>
      </c>
      <c r="AI461" s="338"/>
      <c r="AJ461" s="316">
        <v>1875</v>
      </c>
      <c r="AK461" s="316">
        <f t="shared" si="758"/>
        <v>0</v>
      </c>
      <c r="AL461" s="316">
        <v>2132</v>
      </c>
      <c r="AM461" s="316">
        <f t="shared" si="759"/>
        <v>0</v>
      </c>
      <c r="AN461" s="317">
        <f t="shared" ref="AN461:AN462" si="780">AK461+AM461</f>
        <v>0</v>
      </c>
      <c r="AO461" s="719">
        <f t="shared" si="655"/>
        <v>-8.8817841970012523E-16</v>
      </c>
      <c r="AP461" s="361">
        <v>1875</v>
      </c>
      <c r="AQ461" s="361">
        <f t="shared" si="761"/>
        <v>-1.6653345369377348E-12</v>
      </c>
      <c r="AR461" s="361">
        <v>2132</v>
      </c>
      <c r="AS461" s="361">
        <f t="shared" si="762"/>
        <v>-1.893596390800667E-12</v>
      </c>
      <c r="AT461" s="362">
        <f t="shared" si="708"/>
        <v>-3.5589309277384018E-12</v>
      </c>
      <c r="AU461" s="44">
        <f t="shared" si="700"/>
        <v>-3.637978807091713E-12</v>
      </c>
      <c r="AV461" s="44">
        <f t="shared" si="701"/>
        <v>7.9047879353311146E-14</v>
      </c>
    </row>
    <row r="462" spans="1:48" ht="25.5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4"/>
        <v>27000</v>
      </c>
      <c r="H462" s="488">
        <v>1428</v>
      </c>
      <c r="I462" s="488">
        <f t="shared" si="675"/>
        <v>20563.2</v>
      </c>
      <c r="J462" s="489">
        <f t="shared" si="775"/>
        <v>47563.199999999997</v>
      </c>
      <c r="K462" s="1053">
        <v>7</v>
      </c>
      <c r="L462" s="93">
        <v>1875</v>
      </c>
      <c r="M462" s="93">
        <f t="shared" si="746"/>
        <v>13125</v>
      </c>
      <c r="N462" s="93">
        <v>1428</v>
      </c>
      <c r="O462" s="93">
        <f t="shared" si="747"/>
        <v>9996</v>
      </c>
      <c r="P462" s="94">
        <f t="shared" si="776"/>
        <v>23121</v>
      </c>
      <c r="Q462" s="173"/>
      <c r="R462" s="175">
        <v>1875</v>
      </c>
      <c r="S462" s="175">
        <f t="shared" si="749"/>
        <v>0</v>
      </c>
      <c r="T462" s="175">
        <v>1428</v>
      </c>
      <c r="U462" s="175">
        <f t="shared" si="750"/>
        <v>0</v>
      </c>
      <c r="V462" s="176">
        <f t="shared" si="777"/>
        <v>0</v>
      </c>
      <c r="W462" s="220"/>
      <c r="X462" s="222">
        <v>1875</v>
      </c>
      <c r="Y462" s="222">
        <f t="shared" si="752"/>
        <v>0</v>
      </c>
      <c r="Z462" s="222">
        <v>1428</v>
      </c>
      <c r="AA462" s="222">
        <f t="shared" si="753"/>
        <v>0</v>
      </c>
      <c r="AB462" s="223">
        <f t="shared" si="778"/>
        <v>0</v>
      </c>
      <c r="AC462" s="267"/>
      <c r="AD462" s="269">
        <v>1875</v>
      </c>
      <c r="AE462" s="269">
        <f t="shared" si="755"/>
        <v>0</v>
      </c>
      <c r="AF462" s="269">
        <v>1428</v>
      </c>
      <c r="AG462" s="269">
        <f t="shared" si="756"/>
        <v>0</v>
      </c>
      <c r="AH462" s="270">
        <f t="shared" si="779"/>
        <v>0</v>
      </c>
      <c r="AI462" s="314">
        <v>7.4</v>
      </c>
      <c r="AJ462" s="316">
        <v>1875</v>
      </c>
      <c r="AK462" s="316">
        <f t="shared" si="758"/>
        <v>13875</v>
      </c>
      <c r="AL462" s="316">
        <v>1428</v>
      </c>
      <c r="AM462" s="316">
        <f t="shared" si="759"/>
        <v>10567.2</v>
      </c>
      <c r="AN462" s="317">
        <f t="shared" si="780"/>
        <v>24442.2</v>
      </c>
      <c r="AO462" s="719">
        <f t="shared" si="655"/>
        <v>0</v>
      </c>
      <c r="AP462" s="361">
        <v>1875</v>
      </c>
      <c r="AQ462" s="361">
        <f t="shared" si="761"/>
        <v>0</v>
      </c>
      <c r="AR462" s="361">
        <v>1428</v>
      </c>
      <c r="AS462" s="361">
        <f t="shared" si="762"/>
        <v>0</v>
      </c>
      <c r="AT462" s="362">
        <f t="shared" si="708"/>
        <v>0</v>
      </c>
      <c r="AU462" s="44">
        <f t="shared" si="700"/>
        <v>0</v>
      </c>
      <c r="AV462" s="44">
        <f t="shared" si="701"/>
        <v>0</v>
      </c>
    </row>
    <row r="463" spans="1:48" hidden="1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4"/>
        <v>0</v>
      </c>
      <c r="H463" s="36"/>
      <c r="I463" s="36">
        <f t="shared" si="675"/>
        <v>0</v>
      </c>
      <c r="J463" s="53"/>
      <c r="K463" s="1053"/>
      <c r="L463" s="93"/>
      <c r="M463" s="93">
        <f t="shared" si="746"/>
        <v>0</v>
      </c>
      <c r="N463" s="93"/>
      <c r="O463" s="93">
        <f t="shared" si="747"/>
        <v>0</v>
      </c>
      <c r="P463" s="94"/>
      <c r="Q463" s="173"/>
      <c r="R463" s="175"/>
      <c r="S463" s="175">
        <f t="shared" si="749"/>
        <v>0</v>
      </c>
      <c r="T463" s="175"/>
      <c r="U463" s="175">
        <f t="shared" si="750"/>
        <v>0</v>
      </c>
      <c r="V463" s="176"/>
      <c r="W463" s="220"/>
      <c r="X463" s="222"/>
      <c r="Y463" s="222">
        <f t="shared" si="752"/>
        <v>0</v>
      </c>
      <c r="Z463" s="222"/>
      <c r="AA463" s="222">
        <f t="shared" si="753"/>
        <v>0</v>
      </c>
      <c r="AB463" s="223"/>
      <c r="AC463" s="267"/>
      <c r="AD463" s="269"/>
      <c r="AE463" s="269">
        <f t="shared" si="755"/>
        <v>0</v>
      </c>
      <c r="AF463" s="269"/>
      <c r="AG463" s="269">
        <f t="shared" si="756"/>
        <v>0</v>
      </c>
      <c r="AH463" s="270"/>
      <c r="AI463" s="314"/>
      <c r="AJ463" s="316"/>
      <c r="AK463" s="316">
        <f t="shared" si="758"/>
        <v>0</v>
      </c>
      <c r="AL463" s="316"/>
      <c r="AM463" s="316">
        <f t="shared" si="759"/>
        <v>0</v>
      </c>
      <c r="AN463" s="317"/>
      <c r="AO463" s="719">
        <f t="shared" si="655"/>
        <v>3</v>
      </c>
      <c r="AP463" s="361"/>
      <c r="AQ463" s="361">
        <f t="shared" si="761"/>
        <v>0</v>
      </c>
      <c r="AR463" s="361"/>
      <c r="AS463" s="361">
        <f t="shared" si="762"/>
        <v>0</v>
      </c>
      <c r="AT463" s="362">
        <f t="shared" si="708"/>
        <v>0</v>
      </c>
      <c r="AU463" s="44">
        <f t="shared" si="700"/>
        <v>0</v>
      </c>
      <c r="AV463" s="44">
        <f t="shared" si="701"/>
        <v>0</v>
      </c>
    </row>
    <row r="464" spans="1:48" ht="25.5" hidden="1" x14ac:dyDescent="0.2">
      <c r="A464" s="1">
        <v>447</v>
      </c>
      <c r="B464" s="9" t="s">
        <v>150</v>
      </c>
      <c r="C464" s="10"/>
      <c r="D464" s="2" t="s">
        <v>56</v>
      </c>
      <c r="E464" s="767">
        <v>5.34</v>
      </c>
      <c r="F464" s="36">
        <v>1875</v>
      </c>
      <c r="G464" s="36">
        <f t="shared" si="674"/>
        <v>10012.5</v>
      </c>
      <c r="H464" s="36">
        <v>2646</v>
      </c>
      <c r="I464" s="36">
        <f t="shared" si="675"/>
        <v>14129.64</v>
      </c>
      <c r="J464" s="53">
        <f t="shared" ref="J464:J466" si="781">G464+I464</f>
        <v>24142.14</v>
      </c>
      <c r="K464" s="1061"/>
      <c r="L464" s="93">
        <v>1875</v>
      </c>
      <c r="M464" s="93">
        <f t="shared" si="746"/>
        <v>0</v>
      </c>
      <c r="N464" s="93">
        <v>2646</v>
      </c>
      <c r="O464" s="93">
        <f t="shared" si="747"/>
        <v>0</v>
      </c>
      <c r="P464" s="94">
        <f t="shared" ref="P464:P466" si="782">M464+O464</f>
        <v>0</v>
      </c>
      <c r="Q464" s="197">
        <v>1.78</v>
      </c>
      <c r="R464" s="175">
        <v>1875</v>
      </c>
      <c r="S464" s="175">
        <f t="shared" si="749"/>
        <v>3337.5</v>
      </c>
      <c r="T464" s="175">
        <v>2646</v>
      </c>
      <c r="U464" s="175">
        <f t="shared" si="750"/>
        <v>4709.88</v>
      </c>
      <c r="V464" s="176">
        <f t="shared" ref="V464:V466" si="783">S464+U464</f>
        <v>8047.38</v>
      </c>
      <c r="W464" s="244"/>
      <c r="X464" s="222">
        <v>1875</v>
      </c>
      <c r="Y464" s="222">
        <f t="shared" si="752"/>
        <v>0</v>
      </c>
      <c r="Z464" s="222">
        <v>2646</v>
      </c>
      <c r="AA464" s="222">
        <f t="shared" si="753"/>
        <v>0</v>
      </c>
      <c r="AB464" s="223">
        <f t="shared" ref="AB464:AB466" si="784">Y464+AA464</f>
        <v>0</v>
      </c>
      <c r="AC464" s="291"/>
      <c r="AD464" s="269">
        <v>1875</v>
      </c>
      <c r="AE464" s="269">
        <f t="shared" si="755"/>
        <v>0</v>
      </c>
      <c r="AF464" s="269">
        <v>2646</v>
      </c>
      <c r="AG464" s="269">
        <f t="shared" si="756"/>
        <v>0</v>
      </c>
      <c r="AH464" s="270">
        <f t="shared" ref="AH464:AH466" si="785">AE464+AG464</f>
        <v>0</v>
      </c>
      <c r="AI464" s="338">
        <v>3.56</v>
      </c>
      <c r="AJ464" s="316">
        <v>1875</v>
      </c>
      <c r="AK464" s="316">
        <f t="shared" si="758"/>
        <v>6675</v>
      </c>
      <c r="AL464" s="316">
        <v>2646</v>
      </c>
      <c r="AM464" s="316">
        <f t="shared" si="759"/>
        <v>9419.76</v>
      </c>
      <c r="AN464" s="317">
        <f t="shared" ref="AN464:AN466" si="786">AK464+AM464</f>
        <v>16094.76</v>
      </c>
      <c r="AO464" s="719">
        <f t="shared" si="655"/>
        <v>0</v>
      </c>
      <c r="AP464" s="361">
        <v>1875</v>
      </c>
      <c r="AQ464" s="361">
        <f t="shared" si="761"/>
        <v>0</v>
      </c>
      <c r="AR464" s="361">
        <v>2646</v>
      </c>
      <c r="AS464" s="361">
        <f t="shared" si="762"/>
        <v>0</v>
      </c>
      <c r="AT464" s="362">
        <f t="shared" si="708"/>
        <v>0</v>
      </c>
      <c r="AU464" s="44">
        <f t="shared" si="700"/>
        <v>0</v>
      </c>
      <c r="AV464" s="44">
        <f t="shared" si="701"/>
        <v>0</v>
      </c>
    </row>
    <row r="465" spans="1:48" x14ac:dyDescent="0.2">
      <c r="A465" s="788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4"/>
        <v>3121</v>
      </c>
      <c r="H465" s="488">
        <v>95</v>
      </c>
      <c r="I465" s="488">
        <f t="shared" si="675"/>
        <v>296.495</v>
      </c>
      <c r="J465" s="489">
        <f t="shared" si="781"/>
        <v>3417.4949999999999</v>
      </c>
      <c r="K465" s="1053">
        <v>2.81</v>
      </c>
      <c r="L465" s="93">
        <v>1000</v>
      </c>
      <c r="M465" s="93">
        <f t="shared" si="746"/>
        <v>2810</v>
      </c>
      <c r="N465" s="93">
        <v>95</v>
      </c>
      <c r="O465" s="93">
        <f t="shared" si="747"/>
        <v>266.95</v>
      </c>
      <c r="P465" s="94">
        <f t="shared" si="782"/>
        <v>3076.95</v>
      </c>
      <c r="Q465" s="173">
        <v>0.311</v>
      </c>
      <c r="R465" s="175">
        <v>1000</v>
      </c>
      <c r="S465" s="175">
        <f t="shared" si="749"/>
        <v>311</v>
      </c>
      <c r="T465" s="175">
        <v>95</v>
      </c>
      <c r="U465" s="175">
        <f t="shared" si="750"/>
        <v>29.544999999999998</v>
      </c>
      <c r="V465" s="176">
        <f t="shared" si="783"/>
        <v>340.54500000000002</v>
      </c>
      <c r="W465" s="220"/>
      <c r="X465" s="222">
        <v>1000</v>
      </c>
      <c r="Y465" s="222">
        <f t="shared" si="752"/>
        <v>0</v>
      </c>
      <c r="Z465" s="222">
        <v>95</v>
      </c>
      <c r="AA465" s="222">
        <f t="shared" si="753"/>
        <v>0</v>
      </c>
      <c r="AB465" s="223">
        <f t="shared" si="784"/>
        <v>0</v>
      </c>
      <c r="AC465" s="267"/>
      <c r="AD465" s="269">
        <v>1000</v>
      </c>
      <c r="AE465" s="269">
        <f t="shared" si="755"/>
        <v>0</v>
      </c>
      <c r="AF465" s="269">
        <v>95</v>
      </c>
      <c r="AG465" s="269">
        <f t="shared" si="756"/>
        <v>0</v>
      </c>
      <c r="AH465" s="270">
        <f t="shared" si="785"/>
        <v>0</v>
      </c>
      <c r="AI465" s="314"/>
      <c r="AJ465" s="316">
        <v>1000</v>
      </c>
      <c r="AK465" s="316">
        <f t="shared" si="758"/>
        <v>0</v>
      </c>
      <c r="AL465" s="316">
        <v>95</v>
      </c>
      <c r="AM465" s="316">
        <f t="shared" si="759"/>
        <v>0</v>
      </c>
      <c r="AN465" s="317">
        <f t="shared" si="786"/>
        <v>0</v>
      </c>
      <c r="AO465" s="719">
        <f t="shared" si="655"/>
        <v>-5.5511151231257827E-17</v>
      </c>
      <c r="AP465" s="361">
        <v>1000</v>
      </c>
      <c r="AQ465" s="361">
        <f t="shared" si="761"/>
        <v>-5.5511151231257827E-14</v>
      </c>
      <c r="AR465" s="361">
        <v>95</v>
      </c>
      <c r="AS465" s="361">
        <f t="shared" si="762"/>
        <v>-5.2735593669694936E-15</v>
      </c>
      <c r="AT465" s="362">
        <f t="shared" si="708"/>
        <v>-6.0784710598227321E-14</v>
      </c>
      <c r="AU465" s="44">
        <f t="shared" si="700"/>
        <v>5.6843418860808015E-14</v>
      </c>
      <c r="AV465" s="44">
        <f t="shared" si="701"/>
        <v>-1.1762812945903534E-13</v>
      </c>
    </row>
    <row r="466" spans="1:48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4"/>
        <v>0</v>
      </c>
      <c r="H466" s="488">
        <v>68052</v>
      </c>
      <c r="I466" s="488">
        <f t="shared" si="675"/>
        <v>68052</v>
      </c>
      <c r="J466" s="489">
        <f t="shared" si="781"/>
        <v>68052</v>
      </c>
      <c r="K466" s="1053">
        <v>0.93765864332603943</v>
      </c>
      <c r="L466" s="93">
        <v>0</v>
      </c>
      <c r="M466" s="93">
        <f t="shared" si="746"/>
        <v>0</v>
      </c>
      <c r="N466" s="93">
        <v>68052</v>
      </c>
      <c r="O466" s="93">
        <f t="shared" si="747"/>
        <v>63809.545995623637</v>
      </c>
      <c r="P466" s="94">
        <f t="shared" si="782"/>
        <v>63809.545995623637</v>
      </c>
      <c r="Q466" s="173">
        <v>6.2E-2</v>
      </c>
      <c r="R466" s="175">
        <v>0</v>
      </c>
      <c r="S466" s="175">
        <f t="shared" si="749"/>
        <v>0</v>
      </c>
      <c r="T466" s="175">
        <v>68052</v>
      </c>
      <c r="U466" s="175">
        <f t="shared" si="750"/>
        <v>4219.2240000000002</v>
      </c>
      <c r="V466" s="176">
        <f t="shared" si="783"/>
        <v>4219.2240000000002</v>
      </c>
      <c r="W466" s="220"/>
      <c r="X466" s="222">
        <v>0</v>
      </c>
      <c r="Y466" s="222">
        <f t="shared" si="752"/>
        <v>0</v>
      </c>
      <c r="Z466" s="222">
        <v>68052</v>
      </c>
      <c r="AA466" s="222">
        <f t="shared" si="753"/>
        <v>0</v>
      </c>
      <c r="AB466" s="223">
        <f t="shared" si="784"/>
        <v>0</v>
      </c>
      <c r="AC466" s="267"/>
      <c r="AD466" s="269">
        <v>0</v>
      </c>
      <c r="AE466" s="269">
        <f t="shared" si="755"/>
        <v>0</v>
      </c>
      <c r="AF466" s="269">
        <v>68052</v>
      </c>
      <c r="AG466" s="269">
        <f t="shared" si="756"/>
        <v>0</v>
      </c>
      <c r="AH466" s="270">
        <f t="shared" si="785"/>
        <v>0</v>
      </c>
      <c r="AI466" s="314"/>
      <c r="AJ466" s="316">
        <v>0</v>
      </c>
      <c r="AK466" s="316">
        <f t="shared" si="758"/>
        <v>0</v>
      </c>
      <c r="AL466" s="316">
        <v>68052</v>
      </c>
      <c r="AM466" s="316">
        <f t="shared" si="759"/>
        <v>0</v>
      </c>
      <c r="AN466" s="317">
        <f t="shared" si="786"/>
        <v>0</v>
      </c>
      <c r="AO466" s="719">
        <f t="shared" si="655"/>
        <v>3.413566739605689E-4</v>
      </c>
      <c r="AP466" s="361">
        <v>0</v>
      </c>
      <c r="AQ466" s="361">
        <f t="shared" si="761"/>
        <v>0</v>
      </c>
      <c r="AR466" s="361">
        <v>68052</v>
      </c>
      <c r="AS466" s="361">
        <f t="shared" si="762"/>
        <v>23.230004376364636</v>
      </c>
      <c r="AT466" s="362">
        <f t="shared" si="708"/>
        <v>23.230004376364636</v>
      </c>
      <c r="AU466" s="44">
        <f t="shared" si="700"/>
        <v>23.230004376362558</v>
      </c>
      <c r="AV466" s="44">
        <f t="shared" si="701"/>
        <v>2.078337502098293E-12</v>
      </c>
    </row>
    <row r="467" spans="1:48" hidden="1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053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529" si="787">E467-K467-Q467-W467-AC467-AI467</f>
        <v>0</v>
      </c>
      <c r="AP467" s="360"/>
      <c r="AQ467" s="361"/>
      <c r="AR467" s="358"/>
      <c r="AS467" s="361"/>
      <c r="AT467" s="362">
        <f t="shared" si="708"/>
        <v>0</v>
      </c>
      <c r="AU467" s="44">
        <f t="shared" si="700"/>
        <v>0</v>
      </c>
      <c r="AV467" s="44">
        <f t="shared" si="701"/>
        <v>0</v>
      </c>
    </row>
    <row r="468" spans="1:48" hidden="1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4"/>
        <v>1600</v>
      </c>
      <c r="H468" s="36">
        <v>508</v>
      </c>
      <c r="I468" s="36">
        <f t="shared" si="675"/>
        <v>1016</v>
      </c>
      <c r="J468" s="53">
        <f t="shared" ref="J468:J471" si="788">G468+I468</f>
        <v>2616</v>
      </c>
      <c r="K468" s="1053"/>
      <c r="L468" s="93">
        <v>800</v>
      </c>
      <c r="M468" s="93">
        <f t="shared" ref="M468:M498" si="789">K468*L468</f>
        <v>0</v>
      </c>
      <c r="N468" s="93">
        <v>508</v>
      </c>
      <c r="O468" s="93">
        <f t="shared" ref="O468:O498" si="790">K468*N468</f>
        <v>0</v>
      </c>
      <c r="P468" s="94">
        <f t="shared" ref="P468:P471" si="791">M468+O468</f>
        <v>0</v>
      </c>
      <c r="Q468" s="173"/>
      <c r="R468" s="175">
        <v>800</v>
      </c>
      <c r="S468" s="175">
        <f t="shared" ref="S468:S498" si="792">Q468*R468</f>
        <v>0</v>
      </c>
      <c r="T468" s="175">
        <v>508</v>
      </c>
      <c r="U468" s="175">
        <f t="shared" ref="U468:U498" si="793">Q468*T468</f>
        <v>0</v>
      </c>
      <c r="V468" s="176">
        <f t="shared" ref="V468:V471" si="794">S468+U468</f>
        <v>0</v>
      </c>
      <c r="W468" s="220"/>
      <c r="X468" s="222">
        <v>800</v>
      </c>
      <c r="Y468" s="222">
        <f t="shared" ref="Y468:Y498" si="795">W468*X468</f>
        <v>0</v>
      </c>
      <c r="Z468" s="222">
        <v>508</v>
      </c>
      <c r="AA468" s="222">
        <f t="shared" ref="AA468:AA498" si="796">W468*Z468</f>
        <v>0</v>
      </c>
      <c r="AB468" s="223">
        <f t="shared" ref="AB468:AB471" si="797">Y468+AA468</f>
        <v>0</v>
      </c>
      <c r="AC468" s="267">
        <v>1</v>
      </c>
      <c r="AD468" s="269">
        <v>800</v>
      </c>
      <c r="AE468" s="269">
        <f t="shared" ref="AE468:AE498" si="798">AC468*AD468</f>
        <v>800</v>
      </c>
      <c r="AF468" s="269">
        <v>508</v>
      </c>
      <c r="AG468" s="269">
        <f t="shared" ref="AG468:AG498" si="799">AC468*AF468</f>
        <v>508</v>
      </c>
      <c r="AH468" s="270">
        <f t="shared" ref="AH468:AH471" si="800">AE468+AG468</f>
        <v>1308</v>
      </c>
      <c r="AI468" s="314"/>
      <c r="AJ468" s="316">
        <v>800</v>
      </c>
      <c r="AK468" s="316">
        <f t="shared" ref="AK468:AK498" si="801">AI468*AJ468</f>
        <v>0</v>
      </c>
      <c r="AL468" s="316">
        <v>508</v>
      </c>
      <c r="AM468" s="316">
        <f t="shared" ref="AM468:AM498" si="802">AI468*AL468</f>
        <v>0</v>
      </c>
      <c r="AN468" s="317">
        <f t="shared" ref="AN468:AN471" si="803">AK468+AM468</f>
        <v>0</v>
      </c>
      <c r="AO468" s="719">
        <f t="shared" si="787"/>
        <v>1</v>
      </c>
      <c r="AP468" s="361">
        <v>800</v>
      </c>
      <c r="AQ468" s="361">
        <f t="shared" ref="AQ468:AQ498" si="804">AO468*AP468</f>
        <v>800</v>
      </c>
      <c r="AR468" s="361">
        <v>508</v>
      </c>
      <c r="AS468" s="361">
        <f t="shared" ref="AS468:AS498" si="805">AO468*AR468</f>
        <v>508</v>
      </c>
      <c r="AT468" s="362">
        <f t="shared" si="708"/>
        <v>1308</v>
      </c>
      <c r="AU468" s="44">
        <f t="shared" si="700"/>
        <v>1308</v>
      </c>
      <c r="AV468" s="44">
        <f t="shared" si="701"/>
        <v>0</v>
      </c>
    </row>
    <row r="469" spans="1:48" hidden="1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4"/>
        <v>1200</v>
      </c>
      <c r="H469" s="36">
        <v>532</v>
      </c>
      <c r="I469" s="36">
        <f t="shared" si="675"/>
        <v>1064</v>
      </c>
      <c r="J469" s="53">
        <f t="shared" si="788"/>
        <v>2264</v>
      </c>
      <c r="K469" s="1053"/>
      <c r="L469" s="93">
        <v>600</v>
      </c>
      <c r="M469" s="93">
        <f t="shared" si="789"/>
        <v>0</v>
      </c>
      <c r="N469" s="93">
        <v>532</v>
      </c>
      <c r="O469" s="93">
        <f t="shared" si="790"/>
        <v>0</v>
      </c>
      <c r="P469" s="94">
        <f t="shared" si="791"/>
        <v>0</v>
      </c>
      <c r="Q469" s="173"/>
      <c r="R469" s="175">
        <v>600</v>
      </c>
      <c r="S469" s="175">
        <f t="shared" si="792"/>
        <v>0</v>
      </c>
      <c r="T469" s="175">
        <v>532</v>
      </c>
      <c r="U469" s="175">
        <f t="shared" si="793"/>
        <v>0</v>
      </c>
      <c r="V469" s="176">
        <f t="shared" si="794"/>
        <v>0</v>
      </c>
      <c r="W469" s="220"/>
      <c r="X469" s="222">
        <v>600</v>
      </c>
      <c r="Y469" s="222">
        <f t="shared" si="795"/>
        <v>0</v>
      </c>
      <c r="Z469" s="222">
        <v>532</v>
      </c>
      <c r="AA469" s="222">
        <f t="shared" si="796"/>
        <v>0</v>
      </c>
      <c r="AB469" s="223">
        <f t="shared" si="797"/>
        <v>0</v>
      </c>
      <c r="AC469" s="267">
        <v>1</v>
      </c>
      <c r="AD469" s="269">
        <v>600</v>
      </c>
      <c r="AE469" s="269">
        <f t="shared" si="798"/>
        <v>600</v>
      </c>
      <c r="AF469" s="269">
        <v>532</v>
      </c>
      <c r="AG469" s="269">
        <f t="shared" si="799"/>
        <v>532</v>
      </c>
      <c r="AH469" s="270">
        <f t="shared" si="800"/>
        <v>1132</v>
      </c>
      <c r="AI469" s="314"/>
      <c r="AJ469" s="316">
        <v>600</v>
      </c>
      <c r="AK469" s="316">
        <f t="shared" si="801"/>
        <v>0</v>
      </c>
      <c r="AL469" s="316">
        <v>532</v>
      </c>
      <c r="AM469" s="316">
        <f t="shared" si="802"/>
        <v>0</v>
      </c>
      <c r="AN469" s="317">
        <f t="shared" si="803"/>
        <v>0</v>
      </c>
      <c r="AO469" s="719">
        <f t="shared" si="787"/>
        <v>1</v>
      </c>
      <c r="AP469" s="361">
        <v>600</v>
      </c>
      <c r="AQ469" s="361">
        <f t="shared" si="804"/>
        <v>600</v>
      </c>
      <c r="AR469" s="361">
        <v>532</v>
      </c>
      <c r="AS469" s="361">
        <f t="shared" si="805"/>
        <v>532</v>
      </c>
      <c r="AT469" s="362">
        <f t="shared" si="708"/>
        <v>1132</v>
      </c>
      <c r="AU469" s="44">
        <f t="shared" si="700"/>
        <v>1132</v>
      </c>
      <c r="AV469" s="44">
        <f t="shared" si="701"/>
        <v>0</v>
      </c>
    </row>
    <row r="470" spans="1:48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4"/>
        <v>8000</v>
      </c>
      <c r="H470" s="488">
        <v>2975</v>
      </c>
      <c r="I470" s="488">
        <f t="shared" si="675"/>
        <v>29750</v>
      </c>
      <c r="J470" s="489">
        <f t="shared" si="788"/>
        <v>37750</v>
      </c>
      <c r="K470" s="1053">
        <v>6</v>
      </c>
      <c r="L470" s="93">
        <v>800</v>
      </c>
      <c r="M470" s="93">
        <f t="shared" si="789"/>
        <v>4800</v>
      </c>
      <c r="N470" s="93">
        <v>2975</v>
      </c>
      <c r="O470" s="93">
        <f t="shared" si="790"/>
        <v>17850</v>
      </c>
      <c r="P470" s="94">
        <f t="shared" si="791"/>
        <v>22650</v>
      </c>
      <c r="Q470" s="173">
        <v>3</v>
      </c>
      <c r="R470" s="175">
        <v>800</v>
      </c>
      <c r="S470" s="175">
        <f t="shared" si="792"/>
        <v>2400</v>
      </c>
      <c r="T470" s="175">
        <v>2975</v>
      </c>
      <c r="U470" s="175">
        <f t="shared" si="793"/>
        <v>8925</v>
      </c>
      <c r="V470" s="176">
        <f t="shared" si="794"/>
        <v>11325</v>
      </c>
      <c r="W470" s="220"/>
      <c r="X470" s="222">
        <v>800</v>
      </c>
      <c r="Y470" s="222">
        <f t="shared" si="795"/>
        <v>0</v>
      </c>
      <c r="Z470" s="222">
        <v>2975</v>
      </c>
      <c r="AA470" s="222">
        <f t="shared" si="796"/>
        <v>0</v>
      </c>
      <c r="AB470" s="223">
        <f t="shared" si="797"/>
        <v>0</v>
      </c>
      <c r="AC470" s="267">
        <v>1</v>
      </c>
      <c r="AD470" s="269">
        <v>800</v>
      </c>
      <c r="AE470" s="269">
        <f t="shared" si="798"/>
        <v>800</v>
      </c>
      <c r="AF470" s="269">
        <v>2975</v>
      </c>
      <c r="AG470" s="269">
        <f t="shared" si="799"/>
        <v>2975</v>
      </c>
      <c r="AH470" s="270">
        <f t="shared" si="800"/>
        <v>3775</v>
      </c>
      <c r="AI470" s="314"/>
      <c r="AJ470" s="316">
        <v>800</v>
      </c>
      <c r="AK470" s="316">
        <f t="shared" si="801"/>
        <v>0</v>
      </c>
      <c r="AL470" s="316">
        <v>2975</v>
      </c>
      <c r="AM470" s="316">
        <f t="shared" si="802"/>
        <v>0</v>
      </c>
      <c r="AN470" s="317">
        <f t="shared" si="803"/>
        <v>0</v>
      </c>
      <c r="AO470" s="719">
        <f t="shared" si="787"/>
        <v>0</v>
      </c>
      <c r="AP470" s="361">
        <v>800</v>
      </c>
      <c r="AQ470" s="361">
        <f t="shared" si="804"/>
        <v>0</v>
      </c>
      <c r="AR470" s="361">
        <v>2975</v>
      </c>
      <c r="AS470" s="361">
        <f t="shared" si="805"/>
        <v>0</v>
      </c>
      <c r="AT470" s="362">
        <f t="shared" si="708"/>
        <v>0</v>
      </c>
      <c r="AU470" s="44">
        <f t="shared" si="700"/>
        <v>0</v>
      </c>
      <c r="AV470" s="44">
        <f t="shared" si="701"/>
        <v>0</v>
      </c>
    </row>
    <row r="471" spans="1:48" hidden="1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4"/>
        <v>27525</v>
      </c>
      <c r="H471" s="36">
        <v>840</v>
      </c>
      <c r="I471" s="36">
        <f t="shared" si="675"/>
        <v>12331.199999999999</v>
      </c>
      <c r="J471" s="53">
        <f t="shared" si="788"/>
        <v>39856.199999999997</v>
      </c>
      <c r="K471" s="1053"/>
      <c r="L471" s="93">
        <v>1875</v>
      </c>
      <c r="M471" s="93">
        <f t="shared" si="789"/>
        <v>0</v>
      </c>
      <c r="N471" s="93">
        <v>840</v>
      </c>
      <c r="O471" s="93">
        <f t="shared" si="790"/>
        <v>0</v>
      </c>
      <c r="P471" s="94">
        <f t="shared" si="791"/>
        <v>0</v>
      </c>
      <c r="Q471" s="173"/>
      <c r="R471" s="175">
        <v>1875</v>
      </c>
      <c r="S471" s="175">
        <f t="shared" si="792"/>
        <v>0</v>
      </c>
      <c r="T471" s="175">
        <v>840</v>
      </c>
      <c r="U471" s="175">
        <f t="shared" si="793"/>
        <v>0</v>
      </c>
      <c r="V471" s="176">
        <f t="shared" si="794"/>
        <v>0</v>
      </c>
      <c r="W471" s="220"/>
      <c r="X471" s="222">
        <v>1875</v>
      </c>
      <c r="Y471" s="222">
        <f t="shared" si="795"/>
        <v>0</v>
      </c>
      <c r="Z471" s="222">
        <v>840</v>
      </c>
      <c r="AA471" s="222">
        <f t="shared" si="796"/>
        <v>0</v>
      </c>
      <c r="AB471" s="223">
        <f t="shared" si="797"/>
        <v>0</v>
      </c>
      <c r="AC471" s="267">
        <v>8.68</v>
      </c>
      <c r="AD471" s="269">
        <v>1875</v>
      </c>
      <c r="AE471" s="269">
        <f t="shared" si="798"/>
        <v>16275</v>
      </c>
      <c r="AF471" s="269">
        <v>840</v>
      </c>
      <c r="AG471" s="269">
        <f t="shared" si="799"/>
        <v>7291.2</v>
      </c>
      <c r="AH471" s="270">
        <f t="shared" si="800"/>
        <v>23566.2</v>
      </c>
      <c r="AI471" s="314">
        <v>6</v>
      </c>
      <c r="AJ471" s="316">
        <v>1875</v>
      </c>
      <c r="AK471" s="316">
        <f t="shared" si="801"/>
        <v>11250</v>
      </c>
      <c r="AL471" s="316">
        <v>840</v>
      </c>
      <c r="AM471" s="316">
        <f t="shared" si="802"/>
        <v>5040</v>
      </c>
      <c r="AN471" s="317">
        <f t="shared" si="803"/>
        <v>16290</v>
      </c>
      <c r="AO471" s="719">
        <f t="shared" si="787"/>
        <v>0</v>
      </c>
      <c r="AP471" s="361">
        <v>1875</v>
      </c>
      <c r="AQ471" s="361">
        <f t="shared" si="804"/>
        <v>0</v>
      </c>
      <c r="AR471" s="361">
        <v>840</v>
      </c>
      <c r="AS471" s="361">
        <f t="shared" si="805"/>
        <v>0</v>
      </c>
      <c r="AT471" s="362">
        <f t="shared" si="708"/>
        <v>0</v>
      </c>
      <c r="AU471" s="44">
        <f t="shared" si="700"/>
        <v>0</v>
      </c>
      <c r="AV471" s="44">
        <f t="shared" si="701"/>
        <v>0</v>
      </c>
    </row>
    <row r="472" spans="1:48" hidden="1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4"/>
        <v>0</v>
      </c>
      <c r="H472" s="36"/>
      <c r="I472" s="36">
        <f t="shared" si="675"/>
        <v>0</v>
      </c>
      <c r="J472" s="53"/>
      <c r="K472" s="1053"/>
      <c r="L472" s="93"/>
      <c r="M472" s="93">
        <f t="shared" si="789"/>
        <v>0</v>
      </c>
      <c r="N472" s="93"/>
      <c r="O472" s="93">
        <f t="shared" si="790"/>
        <v>0</v>
      </c>
      <c r="P472" s="94"/>
      <c r="Q472" s="173"/>
      <c r="R472" s="175"/>
      <c r="S472" s="175">
        <f t="shared" si="792"/>
        <v>0</v>
      </c>
      <c r="T472" s="175"/>
      <c r="U472" s="175">
        <f t="shared" si="793"/>
        <v>0</v>
      </c>
      <c r="V472" s="176"/>
      <c r="W472" s="220"/>
      <c r="X472" s="222"/>
      <c r="Y472" s="222">
        <f t="shared" si="795"/>
        <v>0</v>
      </c>
      <c r="Z472" s="222"/>
      <c r="AA472" s="222">
        <f t="shared" si="796"/>
        <v>0</v>
      </c>
      <c r="AB472" s="223"/>
      <c r="AC472" s="267"/>
      <c r="AD472" s="269"/>
      <c r="AE472" s="269">
        <f t="shared" si="798"/>
        <v>0</v>
      </c>
      <c r="AF472" s="269"/>
      <c r="AG472" s="269">
        <f t="shared" si="799"/>
        <v>0</v>
      </c>
      <c r="AH472" s="270"/>
      <c r="AI472" s="314"/>
      <c r="AJ472" s="316"/>
      <c r="AK472" s="316">
        <f t="shared" si="801"/>
        <v>0</v>
      </c>
      <c r="AL472" s="316"/>
      <c r="AM472" s="316">
        <f t="shared" si="802"/>
        <v>0</v>
      </c>
      <c r="AN472" s="317"/>
      <c r="AO472" s="719">
        <f t="shared" si="787"/>
        <v>22.1</v>
      </c>
      <c r="AP472" s="361"/>
      <c r="AQ472" s="361">
        <f t="shared" si="804"/>
        <v>0</v>
      </c>
      <c r="AR472" s="361"/>
      <c r="AS472" s="361">
        <f t="shared" si="805"/>
        <v>0</v>
      </c>
      <c r="AT472" s="362">
        <f t="shared" si="708"/>
        <v>0</v>
      </c>
      <c r="AU472" s="44">
        <f t="shared" si="700"/>
        <v>0</v>
      </c>
      <c r="AV472" s="44">
        <f t="shared" si="701"/>
        <v>0</v>
      </c>
    </row>
    <row r="473" spans="1:48" hidden="1" x14ac:dyDescent="0.2">
      <c r="A473" s="1">
        <v>456</v>
      </c>
      <c r="B473" s="9" t="s">
        <v>159</v>
      </c>
      <c r="C473" s="2"/>
      <c r="D473" s="2" t="s">
        <v>56</v>
      </c>
      <c r="E473" s="767">
        <v>0.68</v>
      </c>
      <c r="F473" s="36">
        <v>1875</v>
      </c>
      <c r="G473" s="36">
        <f t="shared" si="674"/>
        <v>1275</v>
      </c>
      <c r="H473" s="36">
        <v>3080</v>
      </c>
      <c r="I473" s="36">
        <f t="shared" si="675"/>
        <v>2094.4</v>
      </c>
      <c r="J473" s="53">
        <f t="shared" ref="J473:J474" si="806">G473+I473</f>
        <v>3369.4</v>
      </c>
      <c r="K473" s="1061"/>
      <c r="L473" s="93">
        <v>1875</v>
      </c>
      <c r="M473" s="93">
        <f t="shared" si="789"/>
        <v>0</v>
      </c>
      <c r="N473" s="93">
        <v>3080</v>
      </c>
      <c r="O473" s="93">
        <f t="shared" si="790"/>
        <v>0</v>
      </c>
      <c r="P473" s="94">
        <f t="shared" ref="P473:P474" si="807">M473+O473</f>
        <v>0</v>
      </c>
      <c r="Q473" s="197"/>
      <c r="R473" s="175">
        <v>1875</v>
      </c>
      <c r="S473" s="175">
        <f t="shared" si="792"/>
        <v>0</v>
      </c>
      <c r="T473" s="175">
        <v>3080</v>
      </c>
      <c r="U473" s="175">
        <f t="shared" si="793"/>
        <v>0</v>
      </c>
      <c r="V473" s="176">
        <f t="shared" ref="V473:V474" si="808">S473+U473</f>
        <v>0</v>
      </c>
      <c r="W473" s="244"/>
      <c r="X473" s="222">
        <v>1875</v>
      </c>
      <c r="Y473" s="222">
        <f t="shared" si="795"/>
        <v>0</v>
      </c>
      <c r="Z473" s="222">
        <v>3080</v>
      </c>
      <c r="AA473" s="222">
        <f t="shared" si="796"/>
        <v>0</v>
      </c>
      <c r="AB473" s="223">
        <f t="shared" ref="AB473:AB474" si="809">Y473+AA473</f>
        <v>0</v>
      </c>
      <c r="AC473" s="291">
        <v>0.68</v>
      </c>
      <c r="AD473" s="269">
        <v>1875</v>
      </c>
      <c r="AE473" s="269">
        <f t="shared" si="798"/>
        <v>1275</v>
      </c>
      <c r="AF473" s="269">
        <v>3080</v>
      </c>
      <c r="AG473" s="269">
        <f t="shared" si="799"/>
        <v>2094.4</v>
      </c>
      <c r="AH473" s="270">
        <f t="shared" ref="AH473:AH474" si="810">AE473+AG473</f>
        <v>3369.4</v>
      </c>
      <c r="AI473" s="338"/>
      <c r="AJ473" s="316">
        <v>1875</v>
      </c>
      <c r="AK473" s="316">
        <f t="shared" si="801"/>
        <v>0</v>
      </c>
      <c r="AL473" s="316">
        <v>3080</v>
      </c>
      <c r="AM473" s="316">
        <f t="shared" si="802"/>
        <v>0</v>
      </c>
      <c r="AN473" s="317">
        <f t="shared" ref="AN473:AN474" si="811">AK473+AM473</f>
        <v>0</v>
      </c>
      <c r="AO473" s="719">
        <f t="shared" si="787"/>
        <v>0</v>
      </c>
      <c r="AP473" s="361">
        <v>1875</v>
      </c>
      <c r="AQ473" s="361">
        <f t="shared" si="804"/>
        <v>0</v>
      </c>
      <c r="AR473" s="361">
        <v>3080</v>
      </c>
      <c r="AS473" s="361">
        <f t="shared" si="805"/>
        <v>0</v>
      </c>
      <c r="AT473" s="362">
        <f t="shared" si="708"/>
        <v>0</v>
      </c>
      <c r="AU473" s="44">
        <f t="shared" si="700"/>
        <v>0</v>
      </c>
      <c r="AV473" s="44">
        <f t="shared" si="701"/>
        <v>0</v>
      </c>
    </row>
    <row r="474" spans="1:48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4"/>
        <v>212077.5</v>
      </c>
      <c r="H474" s="488">
        <v>869</v>
      </c>
      <c r="I474" s="488">
        <f t="shared" si="675"/>
        <v>98290.851999999999</v>
      </c>
      <c r="J474" s="489">
        <f t="shared" si="806"/>
        <v>310368.35200000001</v>
      </c>
      <c r="K474" s="1053">
        <v>101.01</v>
      </c>
      <c r="L474" s="93">
        <v>1875</v>
      </c>
      <c r="M474" s="93">
        <f t="shared" si="789"/>
        <v>189393.75</v>
      </c>
      <c r="N474" s="93">
        <v>869</v>
      </c>
      <c r="O474" s="93">
        <f t="shared" si="790"/>
        <v>87777.69</v>
      </c>
      <c r="P474" s="94">
        <f t="shared" si="807"/>
        <v>277171.44</v>
      </c>
      <c r="Q474" s="173">
        <v>9.99</v>
      </c>
      <c r="R474" s="175">
        <v>1875</v>
      </c>
      <c r="S474" s="175">
        <f t="shared" si="792"/>
        <v>18731.25</v>
      </c>
      <c r="T474" s="175">
        <v>869</v>
      </c>
      <c r="U474" s="175">
        <f t="shared" si="793"/>
        <v>8681.31</v>
      </c>
      <c r="V474" s="176">
        <f t="shared" si="808"/>
        <v>27412.559999999998</v>
      </c>
      <c r="W474" s="220"/>
      <c r="X474" s="222">
        <v>1875</v>
      </c>
      <c r="Y474" s="222">
        <f t="shared" si="795"/>
        <v>0</v>
      </c>
      <c r="Z474" s="222">
        <v>869</v>
      </c>
      <c r="AA474" s="222">
        <f t="shared" si="796"/>
        <v>0</v>
      </c>
      <c r="AB474" s="223">
        <f t="shared" si="809"/>
        <v>0</v>
      </c>
      <c r="AC474" s="267"/>
      <c r="AD474" s="269">
        <v>1875</v>
      </c>
      <c r="AE474" s="269">
        <f t="shared" si="798"/>
        <v>0</v>
      </c>
      <c r="AF474" s="269">
        <v>869</v>
      </c>
      <c r="AG474" s="269">
        <f t="shared" si="799"/>
        <v>0</v>
      </c>
      <c r="AH474" s="270">
        <f t="shared" si="810"/>
        <v>0</v>
      </c>
      <c r="AI474" s="314"/>
      <c r="AJ474" s="316">
        <v>1875</v>
      </c>
      <c r="AK474" s="316">
        <f t="shared" si="801"/>
        <v>0</v>
      </c>
      <c r="AL474" s="316">
        <v>869</v>
      </c>
      <c r="AM474" s="316">
        <f t="shared" si="802"/>
        <v>0</v>
      </c>
      <c r="AN474" s="317">
        <f t="shared" si="811"/>
        <v>0</v>
      </c>
      <c r="AO474" s="719">
        <f t="shared" si="787"/>
        <v>2.1079999999999988</v>
      </c>
      <c r="AP474" s="361">
        <v>1875</v>
      </c>
      <c r="AQ474" s="361">
        <f t="shared" si="804"/>
        <v>3952.4999999999977</v>
      </c>
      <c r="AR474" s="361">
        <v>869</v>
      </c>
      <c r="AS474" s="361">
        <f t="shared" si="805"/>
        <v>1831.851999999999</v>
      </c>
      <c r="AT474" s="362">
        <f t="shared" si="708"/>
        <v>5784.3519999999971</v>
      </c>
      <c r="AU474" s="44">
        <f t="shared" si="700"/>
        <v>5784.3520000000135</v>
      </c>
      <c r="AV474" s="44">
        <f t="shared" si="701"/>
        <v>-1.6370904631912708E-11</v>
      </c>
    </row>
    <row r="475" spans="1:48" hidden="1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4"/>
        <v>0</v>
      </c>
      <c r="H475" s="36"/>
      <c r="I475" s="36">
        <f t="shared" si="675"/>
        <v>0</v>
      </c>
      <c r="J475" s="53"/>
      <c r="K475" s="1053"/>
      <c r="L475" s="93"/>
      <c r="M475" s="93">
        <f t="shared" si="789"/>
        <v>0</v>
      </c>
      <c r="N475" s="93"/>
      <c r="O475" s="93">
        <f t="shared" si="790"/>
        <v>0</v>
      </c>
      <c r="P475" s="94"/>
      <c r="Q475" s="173"/>
      <c r="R475" s="175"/>
      <c r="S475" s="175">
        <f t="shared" si="792"/>
        <v>0</v>
      </c>
      <c r="T475" s="175"/>
      <c r="U475" s="175">
        <f t="shared" si="793"/>
        <v>0</v>
      </c>
      <c r="V475" s="176"/>
      <c r="W475" s="220"/>
      <c r="X475" s="222"/>
      <c r="Y475" s="222">
        <f t="shared" si="795"/>
        <v>0</v>
      </c>
      <c r="Z475" s="222"/>
      <c r="AA475" s="222">
        <f t="shared" si="796"/>
        <v>0</v>
      </c>
      <c r="AB475" s="223"/>
      <c r="AC475" s="267"/>
      <c r="AD475" s="269"/>
      <c r="AE475" s="269">
        <f t="shared" si="798"/>
        <v>0</v>
      </c>
      <c r="AF475" s="269"/>
      <c r="AG475" s="269">
        <f t="shared" si="799"/>
        <v>0</v>
      </c>
      <c r="AH475" s="270"/>
      <c r="AI475" s="314"/>
      <c r="AJ475" s="316"/>
      <c r="AK475" s="316">
        <f t="shared" si="801"/>
        <v>0</v>
      </c>
      <c r="AL475" s="316"/>
      <c r="AM475" s="316">
        <f t="shared" si="802"/>
        <v>0</v>
      </c>
      <c r="AN475" s="317"/>
      <c r="AO475" s="719">
        <f t="shared" si="787"/>
        <v>34.950000000000003</v>
      </c>
      <c r="AP475" s="361"/>
      <c r="AQ475" s="361">
        <f t="shared" si="804"/>
        <v>0</v>
      </c>
      <c r="AR475" s="361"/>
      <c r="AS475" s="361">
        <f t="shared" si="805"/>
        <v>0</v>
      </c>
      <c r="AT475" s="362">
        <f t="shared" si="708"/>
        <v>0</v>
      </c>
      <c r="AU475" s="44">
        <f t="shared" si="700"/>
        <v>0</v>
      </c>
      <c r="AV475" s="44">
        <f t="shared" si="701"/>
        <v>0</v>
      </c>
    </row>
    <row r="476" spans="1:48" hidden="1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4"/>
        <v>0</v>
      </c>
      <c r="H476" s="36"/>
      <c r="I476" s="36">
        <f t="shared" si="675"/>
        <v>0</v>
      </c>
      <c r="J476" s="53"/>
      <c r="K476" s="1053"/>
      <c r="L476" s="93"/>
      <c r="M476" s="93">
        <f t="shared" si="789"/>
        <v>0</v>
      </c>
      <c r="N476" s="93"/>
      <c r="O476" s="93">
        <f t="shared" si="790"/>
        <v>0</v>
      </c>
      <c r="P476" s="94"/>
      <c r="Q476" s="173"/>
      <c r="R476" s="175"/>
      <c r="S476" s="175">
        <f t="shared" si="792"/>
        <v>0</v>
      </c>
      <c r="T476" s="175"/>
      <c r="U476" s="175">
        <f t="shared" si="793"/>
        <v>0</v>
      </c>
      <c r="V476" s="176"/>
      <c r="W476" s="220"/>
      <c r="X476" s="222"/>
      <c r="Y476" s="222">
        <f t="shared" si="795"/>
        <v>0</v>
      </c>
      <c r="Z476" s="222"/>
      <c r="AA476" s="222">
        <f t="shared" si="796"/>
        <v>0</v>
      </c>
      <c r="AB476" s="223"/>
      <c r="AC476" s="267"/>
      <c r="AD476" s="269"/>
      <c r="AE476" s="269">
        <f t="shared" si="798"/>
        <v>0</v>
      </c>
      <c r="AF476" s="269"/>
      <c r="AG476" s="269">
        <f t="shared" si="799"/>
        <v>0</v>
      </c>
      <c r="AH476" s="270"/>
      <c r="AI476" s="314"/>
      <c r="AJ476" s="316"/>
      <c r="AK476" s="316">
        <f t="shared" si="801"/>
        <v>0</v>
      </c>
      <c r="AL476" s="316"/>
      <c r="AM476" s="316">
        <f t="shared" si="802"/>
        <v>0</v>
      </c>
      <c r="AN476" s="317"/>
      <c r="AO476" s="719">
        <f t="shared" si="787"/>
        <v>0</v>
      </c>
      <c r="AP476" s="361"/>
      <c r="AQ476" s="361">
        <f t="shared" si="804"/>
        <v>0</v>
      </c>
      <c r="AR476" s="361"/>
      <c r="AS476" s="361">
        <f t="shared" si="805"/>
        <v>0</v>
      </c>
      <c r="AT476" s="362">
        <f t="shared" si="708"/>
        <v>0</v>
      </c>
      <c r="AU476" s="44">
        <f t="shared" si="700"/>
        <v>0</v>
      </c>
      <c r="AV476" s="44">
        <f t="shared" si="701"/>
        <v>0</v>
      </c>
    </row>
    <row r="477" spans="1:48" hidden="1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4"/>
        <v>0</v>
      </c>
      <c r="H477" s="36"/>
      <c r="I477" s="36">
        <f t="shared" si="675"/>
        <v>0</v>
      </c>
      <c r="J477" s="53"/>
      <c r="K477" s="1053"/>
      <c r="L477" s="93"/>
      <c r="M477" s="93">
        <f t="shared" si="789"/>
        <v>0</v>
      </c>
      <c r="N477" s="93"/>
      <c r="O477" s="93">
        <f t="shared" si="790"/>
        <v>0</v>
      </c>
      <c r="P477" s="94"/>
      <c r="Q477" s="173"/>
      <c r="R477" s="175"/>
      <c r="S477" s="175">
        <f t="shared" si="792"/>
        <v>0</v>
      </c>
      <c r="T477" s="175"/>
      <c r="U477" s="175">
        <f t="shared" si="793"/>
        <v>0</v>
      </c>
      <c r="V477" s="176"/>
      <c r="W477" s="220"/>
      <c r="X477" s="222"/>
      <c r="Y477" s="222">
        <f t="shared" si="795"/>
        <v>0</v>
      </c>
      <c r="Z477" s="222"/>
      <c r="AA477" s="222">
        <f t="shared" si="796"/>
        <v>0</v>
      </c>
      <c r="AB477" s="223"/>
      <c r="AC477" s="267"/>
      <c r="AD477" s="269"/>
      <c r="AE477" s="269">
        <f t="shared" si="798"/>
        <v>0</v>
      </c>
      <c r="AF477" s="269"/>
      <c r="AG477" s="269">
        <f t="shared" si="799"/>
        <v>0</v>
      </c>
      <c r="AH477" s="270"/>
      <c r="AI477" s="314"/>
      <c r="AJ477" s="316"/>
      <c r="AK477" s="316">
        <f t="shared" si="801"/>
        <v>0</v>
      </c>
      <c r="AL477" s="316"/>
      <c r="AM477" s="316">
        <f t="shared" si="802"/>
        <v>0</v>
      </c>
      <c r="AN477" s="317"/>
      <c r="AO477" s="719">
        <f t="shared" si="787"/>
        <v>17.5</v>
      </c>
      <c r="AP477" s="361"/>
      <c r="AQ477" s="361">
        <f t="shared" si="804"/>
        <v>0</v>
      </c>
      <c r="AR477" s="361"/>
      <c r="AS477" s="361">
        <f t="shared" si="805"/>
        <v>0</v>
      </c>
      <c r="AT477" s="362">
        <f t="shared" si="708"/>
        <v>0</v>
      </c>
      <c r="AU477" s="44">
        <f t="shared" si="700"/>
        <v>0</v>
      </c>
      <c r="AV477" s="44">
        <f t="shared" si="701"/>
        <v>0</v>
      </c>
    </row>
    <row r="478" spans="1:48" ht="25.5" x14ac:dyDescent="0.2">
      <c r="A478" s="772">
        <v>461</v>
      </c>
      <c r="B478" s="486" t="s">
        <v>139</v>
      </c>
      <c r="C478" s="490"/>
      <c r="D478" s="487" t="s">
        <v>56</v>
      </c>
      <c r="E478" s="767">
        <v>15.761000000000001</v>
      </c>
      <c r="F478" s="488">
        <v>1875</v>
      </c>
      <c r="G478" s="488">
        <f t="shared" si="674"/>
        <v>29551.875000000004</v>
      </c>
      <c r="H478" s="488">
        <v>1617</v>
      </c>
      <c r="I478" s="488">
        <f t="shared" si="675"/>
        <v>25485.537</v>
      </c>
      <c r="J478" s="489">
        <f t="shared" ref="J478:J479" si="812">G478+I478</f>
        <v>55037.412000000004</v>
      </c>
      <c r="K478" s="1064">
        <f>8.84-1.73</f>
        <v>7.1099999999999994</v>
      </c>
      <c r="L478" s="93">
        <v>1875</v>
      </c>
      <c r="M478" s="93">
        <f t="shared" si="789"/>
        <v>13331.249999999998</v>
      </c>
      <c r="N478" s="93">
        <v>1617</v>
      </c>
      <c r="O478" s="93">
        <f t="shared" si="790"/>
        <v>11496.869999999999</v>
      </c>
      <c r="P478" s="94">
        <f t="shared" ref="P478:P479" si="813">M478+O478</f>
        <v>24828.119999999995</v>
      </c>
      <c r="Q478" s="197">
        <v>6.3710000000000004</v>
      </c>
      <c r="R478" s="175">
        <v>1875</v>
      </c>
      <c r="S478" s="175">
        <f t="shared" si="792"/>
        <v>11945.625</v>
      </c>
      <c r="T478" s="175">
        <v>1617</v>
      </c>
      <c r="U478" s="175">
        <f t="shared" si="793"/>
        <v>10301.907000000001</v>
      </c>
      <c r="V478" s="176">
        <f t="shared" ref="V478:V479" si="814">S478+U478</f>
        <v>22247.531999999999</v>
      </c>
      <c r="W478" s="244"/>
      <c r="X478" s="222">
        <v>1875</v>
      </c>
      <c r="Y478" s="222">
        <f t="shared" si="795"/>
        <v>0</v>
      </c>
      <c r="Z478" s="222">
        <v>1617</v>
      </c>
      <c r="AA478" s="222">
        <f t="shared" si="796"/>
        <v>0</v>
      </c>
      <c r="AB478" s="223">
        <f t="shared" ref="AB478:AB479" si="815">Y478+AA478</f>
        <v>0</v>
      </c>
      <c r="AC478" s="291">
        <v>2.2799999999999998</v>
      </c>
      <c r="AD478" s="269">
        <v>1875</v>
      </c>
      <c r="AE478" s="269">
        <f t="shared" si="798"/>
        <v>4275</v>
      </c>
      <c r="AF478" s="269">
        <v>1617</v>
      </c>
      <c r="AG478" s="269">
        <f t="shared" si="799"/>
        <v>3686.7599999999998</v>
      </c>
      <c r="AH478" s="270">
        <f t="shared" ref="AH478:AH479" si="816">AE478+AG478</f>
        <v>7961.76</v>
      </c>
      <c r="AI478" s="338"/>
      <c r="AJ478" s="316">
        <v>1875</v>
      </c>
      <c r="AK478" s="316">
        <f t="shared" si="801"/>
        <v>0</v>
      </c>
      <c r="AL478" s="316">
        <v>1617</v>
      </c>
      <c r="AM478" s="316">
        <f t="shared" si="802"/>
        <v>0</v>
      </c>
      <c r="AN478" s="317">
        <f t="shared" ref="AN478:AN479" si="817">AK478+AM478</f>
        <v>0</v>
      </c>
      <c r="AO478" s="719">
        <f t="shared" si="787"/>
        <v>1.3322676295501878E-15</v>
      </c>
      <c r="AP478" s="361">
        <v>1875</v>
      </c>
      <c r="AQ478" s="361">
        <f t="shared" si="804"/>
        <v>2.4980018054066022E-12</v>
      </c>
      <c r="AR478" s="361">
        <v>1617</v>
      </c>
      <c r="AS478" s="361">
        <f t="shared" si="805"/>
        <v>2.1542767569826538E-12</v>
      </c>
      <c r="AT478" s="362">
        <f t="shared" si="708"/>
        <v>4.652278562389256E-12</v>
      </c>
      <c r="AU478" s="44">
        <f t="shared" si="700"/>
        <v>9.0949470177292824E-12</v>
      </c>
      <c r="AV478" s="44">
        <f t="shared" si="701"/>
        <v>-4.4426684553400264E-12</v>
      </c>
    </row>
    <row r="479" spans="1:48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4"/>
        <v>134116.875</v>
      </c>
      <c r="H479" s="488">
        <v>1226</v>
      </c>
      <c r="I479" s="488">
        <f t="shared" si="675"/>
        <v>87694.553999999989</v>
      </c>
      <c r="J479" s="489">
        <f t="shared" si="812"/>
        <v>221811.429</v>
      </c>
      <c r="K479" s="1053">
        <v>49</v>
      </c>
      <c r="L479" s="93">
        <v>1875</v>
      </c>
      <c r="M479" s="93">
        <f t="shared" si="789"/>
        <v>91875</v>
      </c>
      <c r="N479" s="93">
        <v>1226</v>
      </c>
      <c r="O479" s="93">
        <f t="shared" si="790"/>
        <v>60074</v>
      </c>
      <c r="P479" s="94">
        <f t="shared" si="813"/>
        <v>151949</v>
      </c>
      <c r="Q479" s="173"/>
      <c r="R479" s="175">
        <v>1875</v>
      </c>
      <c r="S479" s="175">
        <f t="shared" si="792"/>
        <v>0</v>
      </c>
      <c r="T479" s="175">
        <v>1226</v>
      </c>
      <c r="U479" s="175">
        <f t="shared" si="793"/>
        <v>0</v>
      </c>
      <c r="V479" s="176">
        <f t="shared" si="814"/>
        <v>0</v>
      </c>
      <c r="W479" s="220"/>
      <c r="X479" s="222">
        <v>1875</v>
      </c>
      <c r="Y479" s="222">
        <f t="shared" si="795"/>
        <v>0</v>
      </c>
      <c r="Z479" s="222">
        <v>1226</v>
      </c>
      <c r="AA479" s="222">
        <f t="shared" si="796"/>
        <v>0</v>
      </c>
      <c r="AB479" s="223">
        <f t="shared" si="815"/>
        <v>0</v>
      </c>
      <c r="AC479" s="267"/>
      <c r="AD479" s="269">
        <v>1875</v>
      </c>
      <c r="AE479" s="269">
        <f t="shared" si="798"/>
        <v>0</v>
      </c>
      <c r="AF479" s="269">
        <v>1226</v>
      </c>
      <c r="AG479" s="269">
        <f t="shared" si="799"/>
        <v>0</v>
      </c>
      <c r="AH479" s="270">
        <f t="shared" si="816"/>
        <v>0</v>
      </c>
      <c r="AI479" s="314">
        <v>22.529</v>
      </c>
      <c r="AJ479" s="316">
        <v>1875</v>
      </c>
      <c r="AK479" s="316">
        <f t="shared" si="801"/>
        <v>42241.875</v>
      </c>
      <c r="AL479" s="316">
        <v>1226</v>
      </c>
      <c r="AM479" s="316">
        <f t="shared" si="802"/>
        <v>27620.554</v>
      </c>
      <c r="AN479" s="317">
        <f t="shared" si="817"/>
        <v>69862.429000000004</v>
      </c>
      <c r="AO479" s="719">
        <f t="shared" si="787"/>
        <v>0</v>
      </c>
      <c r="AP479" s="361">
        <v>1875</v>
      </c>
      <c r="AQ479" s="361">
        <f t="shared" si="804"/>
        <v>0</v>
      </c>
      <c r="AR479" s="361">
        <v>1226</v>
      </c>
      <c r="AS479" s="361">
        <f t="shared" si="805"/>
        <v>0</v>
      </c>
      <c r="AT479" s="362">
        <f t="shared" si="708"/>
        <v>0</v>
      </c>
      <c r="AU479" s="44">
        <f t="shared" si="700"/>
        <v>0</v>
      </c>
      <c r="AV479" s="44">
        <f t="shared" si="701"/>
        <v>0</v>
      </c>
    </row>
    <row r="480" spans="1:48" hidden="1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4"/>
        <v>0</v>
      </c>
      <c r="H480" s="36"/>
      <c r="I480" s="36">
        <f t="shared" si="675"/>
        <v>0</v>
      </c>
      <c r="J480" s="53"/>
      <c r="K480" s="1053"/>
      <c r="L480" s="93"/>
      <c r="M480" s="93">
        <f t="shared" si="789"/>
        <v>0</v>
      </c>
      <c r="N480" s="93"/>
      <c r="O480" s="93">
        <f t="shared" si="790"/>
        <v>0</v>
      </c>
      <c r="P480" s="94"/>
      <c r="Q480" s="173"/>
      <c r="R480" s="175"/>
      <c r="S480" s="175">
        <f t="shared" si="792"/>
        <v>0</v>
      </c>
      <c r="T480" s="175"/>
      <c r="U480" s="175">
        <f t="shared" si="793"/>
        <v>0</v>
      </c>
      <c r="V480" s="176"/>
      <c r="W480" s="220"/>
      <c r="X480" s="222"/>
      <c r="Y480" s="222">
        <f t="shared" si="795"/>
        <v>0</v>
      </c>
      <c r="Z480" s="222"/>
      <c r="AA480" s="222">
        <f t="shared" si="796"/>
        <v>0</v>
      </c>
      <c r="AB480" s="223"/>
      <c r="AC480" s="267"/>
      <c r="AD480" s="269"/>
      <c r="AE480" s="269">
        <f t="shared" si="798"/>
        <v>0</v>
      </c>
      <c r="AF480" s="269"/>
      <c r="AG480" s="269">
        <f t="shared" si="799"/>
        <v>0</v>
      </c>
      <c r="AH480" s="270"/>
      <c r="AI480" s="314"/>
      <c r="AJ480" s="316"/>
      <c r="AK480" s="316">
        <f t="shared" si="801"/>
        <v>0</v>
      </c>
      <c r="AL480" s="316"/>
      <c r="AM480" s="316">
        <f t="shared" si="802"/>
        <v>0</v>
      </c>
      <c r="AN480" s="317"/>
      <c r="AO480" s="719">
        <f t="shared" si="787"/>
        <v>24.6</v>
      </c>
      <c r="AP480" s="361"/>
      <c r="AQ480" s="361">
        <f t="shared" si="804"/>
        <v>0</v>
      </c>
      <c r="AR480" s="361"/>
      <c r="AS480" s="361">
        <f t="shared" si="805"/>
        <v>0</v>
      </c>
      <c r="AT480" s="362">
        <f t="shared" si="708"/>
        <v>0</v>
      </c>
      <c r="AU480" s="44">
        <f t="shared" si="700"/>
        <v>0</v>
      </c>
      <c r="AV480" s="44">
        <f t="shared" si="701"/>
        <v>0</v>
      </c>
    </row>
    <row r="481" spans="1:48" hidden="1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8">E481*F481</f>
        <v>0</v>
      </c>
      <c r="H481" s="36"/>
      <c r="I481" s="36">
        <f t="shared" ref="I481:I506" si="819">E481*H481</f>
        <v>0</v>
      </c>
      <c r="J481" s="53"/>
      <c r="K481" s="1053"/>
      <c r="L481" s="93"/>
      <c r="M481" s="93">
        <f t="shared" si="789"/>
        <v>0</v>
      </c>
      <c r="N481" s="93"/>
      <c r="O481" s="93">
        <f t="shared" si="790"/>
        <v>0</v>
      </c>
      <c r="P481" s="94"/>
      <c r="Q481" s="173"/>
      <c r="R481" s="175"/>
      <c r="S481" s="175">
        <f t="shared" si="792"/>
        <v>0</v>
      </c>
      <c r="T481" s="175"/>
      <c r="U481" s="175">
        <f t="shared" si="793"/>
        <v>0</v>
      </c>
      <c r="V481" s="176"/>
      <c r="W481" s="220"/>
      <c r="X481" s="222"/>
      <c r="Y481" s="222">
        <f t="shared" si="795"/>
        <v>0</v>
      </c>
      <c r="Z481" s="222"/>
      <c r="AA481" s="222">
        <f t="shared" si="796"/>
        <v>0</v>
      </c>
      <c r="AB481" s="223"/>
      <c r="AC481" s="267"/>
      <c r="AD481" s="269"/>
      <c r="AE481" s="269">
        <f t="shared" si="798"/>
        <v>0</v>
      </c>
      <c r="AF481" s="269"/>
      <c r="AG481" s="269">
        <f t="shared" si="799"/>
        <v>0</v>
      </c>
      <c r="AH481" s="270"/>
      <c r="AI481" s="314"/>
      <c r="AJ481" s="316"/>
      <c r="AK481" s="316">
        <f t="shared" si="801"/>
        <v>0</v>
      </c>
      <c r="AL481" s="316"/>
      <c r="AM481" s="316">
        <f t="shared" si="802"/>
        <v>0</v>
      </c>
      <c r="AN481" s="317"/>
      <c r="AO481" s="719">
        <f t="shared" si="787"/>
        <v>0</v>
      </c>
      <c r="AP481" s="361"/>
      <c r="AQ481" s="361">
        <f t="shared" si="804"/>
        <v>0</v>
      </c>
      <c r="AR481" s="361"/>
      <c r="AS481" s="361">
        <f t="shared" si="805"/>
        <v>0</v>
      </c>
      <c r="AT481" s="362">
        <f t="shared" si="708"/>
        <v>0</v>
      </c>
      <c r="AU481" s="44">
        <f t="shared" si="700"/>
        <v>0</v>
      </c>
      <c r="AV481" s="44">
        <f t="shared" si="701"/>
        <v>0</v>
      </c>
    </row>
    <row r="482" spans="1:48" ht="25.5" x14ac:dyDescent="0.2">
      <c r="A482" s="485">
        <v>465</v>
      </c>
      <c r="B482" s="486" t="s">
        <v>144</v>
      </c>
      <c r="C482" s="490"/>
      <c r="D482" s="487" t="s">
        <v>56</v>
      </c>
      <c r="E482" s="767">
        <v>18.03</v>
      </c>
      <c r="F482" s="488">
        <v>1875</v>
      </c>
      <c r="G482" s="488">
        <f t="shared" si="818"/>
        <v>33806.25</v>
      </c>
      <c r="H482" s="488">
        <v>2132</v>
      </c>
      <c r="I482" s="488">
        <f t="shared" si="819"/>
        <v>38439.96</v>
      </c>
      <c r="J482" s="489">
        <f t="shared" ref="J482:J483" si="820">G482+I482</f>
        <v>72246.209999999992</v>
      </c>
      <c r="K482" s="1061">
        <v>14.3</v>
      </c>
      <c r="L482" s="93">
        <v>1875</v>
      </c>
      <c r="M482" s="93">
        <f t="shared" si="789"/>
        <v>26812.5</v>
      </c>
      <c r="N482" s="93">
        <v>2132</v>
      </c>
      <c r="O482" s="93">
        <f t="shared" si="790"/>
        <v>30487.600000000002</v>
      </c>
      <c r="P482" s="94">
        <f t="shared" ref="P482:P483" si="821">M482+O482</f>
        <v>57300.100000000006</v>
      </c>
      <c r="Q482" s="197"/>
      <c r="R482" s="175">
        <v>1875</v>
      </c>
      <c r="S482" s="175">
        <f t="shared" si="792"/>
        <v>0</v>
      </c>
      <c r="T482" s="175">
        <v>2132</v>
      </c>
      <c r="U482" s="175">
        <f t="shared" si="793"/>
        <v>0</v>
      </c>
      <c r="V482" s="176">
        <f t="shared" ref="V482:V483" si="822">S482+U482</f>
        <v>0</v>
      </c>
      <c r="W482" s="244"/>
      <c r="X482" s="222">
        <v>1875</v>
      </c>
      <c r="Y482" s="222">
        <f t="shared" si="795"/>
        <v>0</v>
      </c>
      <c r="Z482" s="222">
        <v>2132</v>
      </c>
      <c r="AA482" s="222">
        <f t="shared" si="796"/>
        <v>0</v>
      </c>
      <c r="AB482" s="223">
        <f t="shared" ref="AB482:AB483" si="823">Y482+AA482</f>
        <v>0</v>
      </c>
      <c r="AC482" s="291"/>
      <c r="AD482" s="269">
        <v>1875</v>
      </c>
      <c r="AE482" s="269">
        <f t="shared" si="798"/>
        <v>0</v>
      </c>
      <c r="AF482" s="269">
        <v>2132</v>
      </c>
      <c r="AG482" s="269">
        <f t="shared" si="799"/>
        <v>0</v>
      </c>
      <c r="AH482" s="270">
        <f t="shared" ref="AH482:AH483" si="824">AE482+AG482</f>
        <v>0</v>
      </c>
      <c r="AI482" s="338">
        <v>3.73</v>
      </c>
      <c r="AJ482" s="316">
        <v>1875</v>
      </c>
      <c r="AK482" s="316">
        <f t="shared" si="801"/>
        <v>6993.75</v>
      </c>
      <c r="AL482" s="316">
        <v>2132</v>
      </c>
      <c r="AM482" s="316">
        <f t="shared" si="802"/>
        <v>7952.36</v>
      </c>
      <c r="AN482" s="317">
        <f t="shared" ref="AN482:AN483" si="825">AK482+AM482</f>
        <v>14946.11</v>
      </c>
      <c r="AO482" s="719">
        <f t="shared" si="787"/>
        <v>0</v>
      </c>
      <c r="AP482" s="361">
        <v>1875</v>
      </c>
      <c r="AQ482" s="361">
        <f t="shared" si="804"/>
        <v>0</v>
      </c>
      <c r="AR482" s="361">
        <v>2132</v>
      </c>
      <c r="AS482" s="361">
        <f t="shared" si="805"/>
        <v>0</v>
      </c>
      <c r="AT482" s="362">
        <f t="shared" si="708"/>
        <v>0</v>
      </c>
      <c r="AU482" s="44">
        <f t="shared" si="700"/>
        <v>-1.4551915228366852E-11</v>
      </c>
      <c r="AV482" s="44">
        <f t="shared" si="701"/>
        <v>1.4551915228366852E-11</v>
      </c>
    </row>
    <row r="483" spans="1:48" ht="25.5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8"/>
        <v>25875</v>
      </c>
      <c r="H483" s="488">
        <v>1428</v>
      </c>
      <c r="I483" s="488">
        <f t="shared" si="819"/>
        <v>19706.400000000001</v>
      </c>
      <c r="J483" s="489">
        <f t="shared" si="820"/>
        <v>45581.4</v>
      </c>
      <c r="K483" s="1053">
        <v>6.9</v>
      </c>
      <c r="L483" s="93">
        <v>1875</v>
      </c>
      <c r="M483" s="93">
        <f t="shared" si="789"/>
        <v>12937.5</v>
      </c>
      <c r="N483" s="93">
        <v>1428</v>
      </c>
      <c r="O483" s="93">
        <f t="shared" si="790"/>
        <v>9853.2000000000007</v>
      </c>
      <c r="P483" s="94">
        <f t="shared" si="821"/>
        <v>22790.7</v>
      </c>
      <c r="Q483" s="173"/>
      <c r="R483" s="175">
        <v>1875</v>
      </c>
      <c r="S483" s="175">
        <f t="shared" si="792"/>
        <v>0</v>
      </c>
      <c r="T483" s="175">
        <v>1428</v>
      </c>
      <c r="U483" s="175">
        <f t="shared" si="793"/>
        <v>0</v>
      </c>
      <c r="V483" s="176">
        <f t="shared" si="822"/>
        <v>0</v>
      </c>
      <c r="W483" s="220"/>
      <c r="X483" s="222">
        <v>1875</v>
      </c>
      <c r="Y483" s="222">
        <f t="shared" si="795"/>
        <v>0</v>
      </c>
      <c r="Z483" s="222">
        <v>1428</v>
      </c>
      <c r="AA483" s="222">
        <f t="shared" si="796"/>
        <v>0</v>
      </c>
      <c r="AB483" s="223">
        <f t="shared" si="823"/>
        <v>0</v>
      </c>
      <c r="AC483" s="267"/>
      <c r="AD483" s="269">
        <v>1875</v>
      </c>
      <c r="AE483" s="269">
        <f t="shared" si="798"/>
        <v>0</v>
      </c>
      <c r="AF483" s="269">
        <v>1428</v>
      </c>
      <c r="AG483" s="269">
        <f t="shared" si="799"/>
        <v>0</v>
      </c>
      <c r="AH483" s="270">
        <f t="shared" si="824"/>
        <v>0</v>
      </c>
      <c r="AI483" s="314">
        <v>6.9</v>
      </c>
      <c r="AJ483" s="316">
        <v>1875</v>
      </c>
      <c r="AK483" s="316">
        <f t="shared" si="801"/>
        <v>12937.5</v>
      </c>
      <c r="AL483" s="316">
        <v>1428</v>
      </c>
      <c r="AM483" s="316">
        <f t="shared" si="802"/>
        <v>9853.2000000000007</v>
      </c>
      <c r="AN483" s="317">
        <f t="shared" si="825"/>
        <v>22790.7</v>
      </c>
      <c r="AO483" s="719">
        <f t="shared" si="787"/>
        <v>0</v>
      </c>
      <c r="AP483" s="361">
        <v>1875</v>
      </c>
      <c r="AQ483" s="361">
        <f t="shared" si="804"/>
        <v>0</v>
      </c>
      <c r="AR483" s="361">
        <v>1428</v>
      </c>
      <c r="AS483" s="361">
        <f t="shared" si="805"/>
        <v>0</v>
      </c>
      <c r="AT483" s="362">
        <f t="shared" si="708"/>
        <v>0</v>
      </c>
      <c r="AU483" s="44">
        <f t="shared" si="700"/>
        <v>0</v>
      </c>
      <c r="AV483" s="44">
        <f t="shared" si="701"/>
        <v>0</v>
      </c>
    </row>
    <row r="484" spans="1:48" hidden="1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8"/>
        <v>0</v>
      </c>
      <c r="H484" s="36"/>
      <c r="I484" s="36">
        <f t="shared" si="819"/>
        <v>0</v>
      </c>
      <c r="J484" s="53"/>
      <c r="K484" s="1053"/>
      <c r="L484" s="93"/>
      <c r="M484" s="93">
        <f t="shared" si="789"/>
        <v>0</v>
      </c>
      <c r="N484" s="93"/>
      <c r="O484" s="93">
        <f t="shared" si="790"/>
        <v>0</v>
      </c>
      <c r="P484" s="94"/>
      <c r="Q484" s="173"/>
      <c r="R484" s="175"/>
      <c r="S484" s="175">
        <f t="shared" si="792"/>
        <v>0</v>
      </c>
      <c r="T484" s="175"/>
      <c r="U484" s="175">
        <f t="shared" si="793"/>
        <v>0</v>
      </c>
      <c r="V484" s="176"/>
      <c r="W484" s="220"/>
      <c r="X484" s="222"/>
      <c r="Y484" s="222">
        <f t="shared" si="795"/>
        <v>0</v>
      </c>
      <c r="Z484" s="222"/>
      <c r="AA484" s="222">
        <f t="shared" si="796"/>
        <v>0</v>
      </c>
      <c r="AB484" s="223"/>
      <c r="AC484" s="267"/>
      <c r="AD484" s="269"/>
      <c r="AE484" s="269">
        <f t="shared" si="798"/>
        <v>0</v>
      </c>
      <c r="AF484" s="269"/>
      <c r="AG484" s="269">
        <f t="shared" si="799"/>
        <v>0</v>
      </c>
      <c r="AH484" s="270"/>
      <c r="AI484" s="314"/>
      <c r="AJ484" s="316"/>
      <c r="AK484" s="316">
        <f t="shared" si="801"/>
        <v>0</v>
      </c>
      <c r="AL484" s="316"/>
      <c r="AM484" s="316">
        <f t="shared" si="802"/>
        <v>0</v>
      </c>
      <c r="AN484" s="317"/>
      <c r="AO484" s="719">
        <f t="shared" si="787"/>
        <v>3</v>
      </c>
      <c r="AP484" s="361"/>
      <c r="AQ484" s="361">
        <f t="shared" si="804"/>
        <v>0</v>
      </c>
      <c r="AR484" s="361"/>
      <c r="AS484" s="361">
        <f t="shared" si="805"/>
        <v>0</v>
      </c>
      <c r="AT484" s="362">
        <f t="shared" si="708"/>
        <v>0</v>
      </c>
      <c r="AU484" s="44">
        <f t="shared" si="700"/>
        <v>0</v>
      </c>
      <c r="AV484" s="44">
        <f t="shared" si="701"/>
        <v>0</v>
      </c>
    </row>
    <row r="485" spans="1:48" ht="25.5" x14ac:dyDescent="0.2">
      <c r="A485" s="772">
        <v>468</v>
      </c>
      <c r="B485" s="486" t="s">
        <v>150</v>
      </c>
      <c r="C485" s="490"/>
      <c r="D485" s="487" t="s">
        <v>56</v>
      </c>
      <c r="E485" s="767">
        <v>0</v>
      </c>
      <c r="F485" s="488">
        <v>1875</v>
      </c>
      <c r="G485" s="488">
        <f t="shared" si="818"/>
        <v>0</v>
      </c>
      <c r="H485" s="488">
        <v>2646</v>
      </c>
      <c r="I485" s="488">
        <f t="shared" si="819"/>
        <v>0</v>
      </c>
      <c r="J485" s="489">
        <f t="shared" ref="J485:J487" si="826">G485+I485</f>
        <v>0</v>
      </c>
      <c r="K485" s="1064">
        <f>2-2</f>
        <v>0</v>
      </c>
      <c r="L485" s="93">
        <v>1875</v>
      </c>
      <c r="M485" s="93">
        <f t="shared" si="789"/>
        <v>0</v>
      </c>
      <c r="N485" s="93">
        <v>2646</v>
      </c>
      <c r="O485" s="93">
        <f t="shared" si="790"/>
        <v>0</v>
      </c>
      <c r="P485" s="94">
        <f t="shared" ref="P485:P487" si="827">M485+O485</f>
        <v>0</v>
      </c>
      <c r="Q485" s="197"/>
      <c r="R485" s="175">
        <v>1875</v>
      </c>
      <c r="S485" s="175">
        <f t="shared" si="792"/>
        <v>0</v>
      </c>
      <c r="T485" s="175">
        <v>2646</v>
      </c>
      <c r="U485" s="175">
        <f t="shared" si="793"/>
        <v>0</v>
      </c>
      <c r="V485" s="176">
        <f t="shared" ref="V485:V487" si="828">S485+U485</f>
        <v>0</v>
      </c>
      <c r="W485" s="244"/>
      <c r="X485" s="222">
        <v>1875</v>
      </c>
      <c r="Y485" s="222">
        <f t="shared" si="795"/>
        <v>0</v>
      </c>
      <c r="Z485" s="222">
        <v>2646</v>
      </c>
      <c r="AA485" s="222">
        <f t="shared" si="796"/>
        <v>0</v>
      </c>
      <c r="AB485" s="223">
        <f t="shared" ref="AB485:AB487" si="829">Y485+AA485</f>
        <v>0</v>
      </c>
      <c r="AC485" s="291"/>
      <c r="AD485" s="269">
        <v>1875</v>
      </c>
      <c r="AE485" s="269">
        <f t="shared" si="798"/>
        <v>0</v>
      </c>
      <c r="AF485" s="269">
        <v>2646</v>
      </c>
      <c r="AG485" s="269">
        <f t="shared" si="799"/>
        <v>0</v>
      </c>
      <c r="AH485" s="270">
        <f t="shared" ref="AH485:AH487" si="830">AE485+AG485</f>
        <v>0</v>
      </c>
      <c r="AI485" s="338"/>
      <c r="AJ485" s="316">
        <v>1875</v>
      </c>
      <c r="AK485" s="316">
        <f t="shared" si="801"/>
        <v>0</v>
      </c>
      <c r="AL485" s="316">
        <v>2646</v>
      </c>
      <c r="AM485" s="316">
        <f t="shared" si="802"/>
        <v>0</v>
      </c>
      <c r="AN485" s="317">
        <f t="shared" ref="AN485:AN487" si="831">AK485+AM485</f>
        <v>0</v>
      </c>
      <c r="AO485" s="719">
        <f t="shared" si="787"/>
        <v>0</v>
      </c>
      <c r="AP485" s="361">
        <v>1875</v>
      </c>
      <c r="AQ485" s="361">
        <f t="shared" si="804"/>
        <v>0</v>
      </c>
      <c r="AR485" s="361">
        <v>2646</v>
      </c>
      <c r="AS485" s="361">
        <f t="shared" si="805"/>
        <v>0</v>
      </c>
      <c r="AT485" s="362">
        <f t="shared" si="708"/>
        <v>0</v>
      </c>
      <c r="AU485" s="44">
        <f t="shared" si="700"/>
        <v>0</v>
      </c>
      <c r="AV485" s="44">
        <f t="shared" si="701"/>
        <v>0</v>
      </c>
    </row>
    <row r="486" spans="1:48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8"/>
        <v>3110.0000000000005</v>
      </c>
      <c r="H486" s="488">
        <v>95</v>
      </c>
      <c r="I486" s="488">
        <f t="shared" si="819"/>
        <v>295.45000000000005</v>
      </c>
      <c r="J486" s="489">
        <f t="shared" si="826"/>
        <v>3405.4500000000007</v>
      </c>
      <c r="K486" s="1053">
        <v>1.87</v>
      </c>
      <c r="L486" s="93">
        <v>1000</v>
      </c>
      <c r="M486" s="93">
        <f t="shared" si="789"/>
        <v>1870</v>
      </c>
      <c r="N486" s="93">
        <v>95</v>
      </c>
      <c r="O486" s="93">
        <f t="shared" si="790"/>
        <v>177.65</v>
      </c>
      <c r="P486" s="94">
        <f t="shared" si="827"/>
        <v>2047.65</v>
      </c>
      <c r="Q486" s="173">
        <v>0.93</v>
      </c>
      <c r="R486" s="175">
        <v>1000</v>
      </c>
      <c r="S486" s="175">
        <f t="shared" si="792"/>
        <v>930</v>
      </c>
      <c r="T486" s="175">
        <v>95</v>
      </c>
      <c r="U486" s="175">
        <f t="shared" si="793"/>
        <v>88.350000000000009</v>
      </c>
      <c r="V486" s="176">
        <f t="shared" si="828"/>
        <v>1018.35</v>
      </c>
      <c r="W486" s="220"/>
      <c r="X486" s="222">
        <v>1000</v>
      </c>
      <c r="Y486" s="222">
        <f t="shared" si="795"/>
        <v>0</v>
      </c>
      <c r="Z486" s="222">
        <v>95</v>
      </c>
      <c r="AA486" s="222">
        <f t="shared" si="796"/>
        <v>0</v>
      </c>
      <c r="AB486" s="223">
        <f t="shared" si="829"/>
        <v>0</v>
      </c>
      <c r="AC486" s="267">
        <v>0.31</v>
      </c>
      <c r="AD486" s="269">
        <v>1000</v>
      </c>
      <c r="AE486" s="269">
        <f t="shared" si="798"/>
        <v>310</v>
      </c>
      <c r="AF486" s="269">
        <v>95</v>
      </c>
      <c r="AG486" s="269">
        <f t="shared" si="799"/>
        <v>29.45</v>
      </c>
      <c r="AH486" s="270">
        <f t="shared" si="830"/>
        <v>339.45</v>
      </c>
      <c r="AI486" s="314"/>
      <c r="AJ486" s="316">
        <v>1000</v>
      </c>
      <c r="AK486" s="316">
        <f t="shared" si="801"/>
        <v>0</v>
      </c>
      <c r="AL486" s="316">
        <v>95</v>
      </c>
      <c r="AM486" s="316">
        <f t="shared" si="802"/>
        <v>0</v>
      </c>
      <c r="AN486" s="317">
        <f t="shared" si="831"/>
        <v>0</v>
      </c>
      <c r="AO486" s="719">
        <f t="shared" si="787"/>
        <v>1.6653345369377348E-16</v>
      </c>
      <c r="AP486" s="361">
        <v>1000</v>
      </c>
      <c r="AQ486" s="361">
        <f t="shared" si="804"/>
        <v>1.6653345369377348E-13</v>
      </c>
      <c r="AR486" s="361">
        <v>95</v>
      </c>
      <c r="AS486" s="361">
        <f t="shared" si="805"/>
        <v>1.5820678100908481E-14</v>
      </c>
      <c r="AT486" s="362">
        <f t="shared" si="708"/>
        <v>1.8235413179468196E-13</v>
      </c>
      <c r="AU486" s="44">
        <f t="shared" ref="AU486:AU543" si="832">J486-P486-V486-AB486-AH486-AN486</f>
        <v>6.2527760746888816E-13</v>
      </c>
      <c r="AV486" s="44">
        <f t="shared" ref="AV486:AV543" si="833">AT486-AU486</f>
        <v>-4.429234756742062E-13</v>
      </c>
    </row>
    <row r="487" spans="1:48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8"/>
        <v>0</v>
      </c>
      <c r="H487" s="488">
        <v>67567</v>
      </c>
      <c r="I487" s="488">
        <f t="shared" si="819"/>
        <v>67567</v>
      </c>
      <c r="J487" s="489">
        <f t="shared" si="826"/>
        <v>67567</v>
      </c>
      <c r="K487" s="1053">
        <v>0.80092388913330415</v>
      </c>
      <c r="L487" s="93">
        <v>0</v>
      </c>
      <c r="M487" s="93">
        <f t="shared" si="789"/>
        <v>0</v>
      </c>
      <c r="N487" s="93">
        <v>67567</v>
      </c>
      <c r="O487" s="93">
        <f t="shared" si="790"/>
        <v>54116.024417069959</v>
      </c>
      <c r="P487" s="94">
        <f t="shared" si="827"/>
        <v>54116.024417069959</v>
      </c>
      <c r="Q487" s="173">
        <v>0.19900000000000001</v>
      </c>
      <c r="R487" s="175">
        <v>0</v>
      </c>
      <c r="S487" s="175">
        <f t="shared" si="792"/>
        <v>0</v>
      </c>
      <c r="T487" s="175">
        <v>67567</v>
      </c>
      <c r="U487" s="175">
        <f t="shared" si="793"/>
        <v>13445.833000000001</v>
      </c>
      <c r="V487" s="176">
        <f t="shared" si="828"/>
        <v>13445.833000000001</v>
      </c>
      <c r="W487" s="220"/>
      <c r="X487" s="222">
        <v>0</v>
      </c>
      <c r="Y487" s="222">
        <f t="shared" si="795"/>
        <v>0</v>
      </c>
      <c r="Z487" s="222">
        <v>67567</v>
      </c>
      <c r="AA487" s="222">
        <f t="shared" si="796"/>
        <v>0</v>
      </c>
      <c r="AB487" s="223">
        <f t="shared" si="829"/>
        <v>0</v>
      </c>
      <c r="AC487" s="267"/>
      <c r="AD487" s="269">
        <v>0</v>
      </c>
      <c r="AE487" s="269">
        <f t="shared" si="798"/>
        <v>0</v>
      </c>
      <c r="AF487" s="269">
        <v>67567</v>
      </c>
      <c r="AG487" s="269">
        <f t="shared" si="799"/>
        <v>0</v>
      </c>
      <c r="AH487" s="270">
        <f t="shared" si="830"/>
        <v>0</v>
      </c>
      <c r="AI487" s="314"/>
      <c r="AJ487" s="316">
        <v>0</v>
      </c>
      <c r="AK487" s="316">
        <f t="shared" si="801"/>
        <v>0</v>
      </c>
      <c r="AL487" s="316">
        <v>67567</v>
      </c>
      <c r="AM487" s="316">
        <f t="shared" si="802"/>
        <v>0</v>
      </c>
      <c r="AN487" s="317">
        <f t="shared" si="831"/>
        <v>0</v>
      </c>
      <c r="AO487" s="719">
        <f t="shared" si="787"/>
        <v>7.6110866695844326E-5</v>
      </c>
      <c r="AP487" s="361">
        <v>0</v>
      </c>
      <c r="AQ487" s="361">
        <f t="shared" si="804"/>
        <v>0</v>
      </c>
      <c r="AR487" s="361">
        <v>67567</v>
      </c>
      <c r="AS487" s="361">
        <f t="shared" si="805"/>
        <v>5.1425829300381132</v>
      </c>
      <c r="AT487" s="362">
        <f t="shared" si="708"/>
        <v>5.1425829300381132</v>
      </c>
      <c r="AU487" s="44">
        <f t="shared" si="832"/>
        <v>5.1425829300405894</v>
      </c>
      <c r="AV487" s="44">
        <f t="shared" si="833"/>
        <v>-2.4762414341239491E-12</v>
      </c>
    </row>
    <row r="488" spans="1:48" hidden="1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18"/>
        <v>0</v>
      </c>
      <c r="H488" s="37"/>
      <c r="I488" s="36">
        <f t="shared" si="819"/>
        <v>0</v>
      </c>
      <c r="J488" s="119"/>
      <c r="K488" s="1053"/>
      <c r="L488" s="92"/>
      <c r="M488" s="93">
        <f t="shared" si="789"/>
        <v>0</v>
      </c>
      <c r="N488" s="91"/>
      <c r="O488" s="93">
        <f t="shared" si="790"/>
        <v>0</v>
      </c>
      <c r="P488" s="129"/>
      <c r="Q488" s="173"/>
      <c r="R488" s="174"/>
      <c r="S488" s="175">
        <f t="shared" si="792"/>
        <v>0</v>
      </c>
      <c r="T488" s="171"/>
      <c r="U488" s="175">
        <f t="shared" si="793"/>
        <v>0</v>
      </c>
      <c r="V488" s="172"/>
      <c r="W488" s="220"/>
      <c r="X488" s="221"/>
      <c r="Y488" s="222">
        <f t="shared" si="795"/>
        <v>0</v>
      </c>
      <c r="Z488" s="218"/>
      <c r="AA488" s="222">
        <f t="shared" si="796"/>
        <v>0</v>
      </c>
      <c r="AB488" s="219"/>
      <c r="AC488" s="267"/>
      <c r="AD488" s="268"/>
      <c r="AE488" s="269">
        <f t="shared" si="798"/>
        <v>0</v>
      </c>
      <c r="AF488" s="265"/>
      <c r="AG488" s="269">
        <f t="shared" si="799"/>
        <v>0</v>
      </c>
      <c r="AH488" s="266"/>
      <c r="AI488" s="314"/>
      <c r="AJ488" s="315"/>
      <c r="AK488" s="316">
        <f t="shared" si="801"/>
        <v>0</v>
      </c>
      <c r="AL488" s="312"/>
      <c r="AM488" s="316">
        <f t="shared" si="802"/>
        <v>0</v>
      </c>
      <c r="AN488" s="313"/>
      <c r="AO488" s="719">
        <f t="shared" si="787"/>
        <v>0</v>
      </c>
      <c r="AP488" s="360"/>
      <c r="AQ488" s="361">
        <f t="shared" si="804"/>
        <v>0</v>
      </c>
      <c r="AR488" s="358"/>
      <c r="AS488" s="361">
        <f t="shared" si="805"/>
        <v>0</v>
      </c>
      <c r="AT488" s="362">
        <f t="shared" si="708"/>
        <v>0</v>
      </c>
      <c r="AU488" s="44">
        <f t="shared" si="832"/>
        <v>0</v>
      </c>
      <c r="AV488" s="44">
        <f t="shared" si="833"/>
        <v>0</v>
      </c>
    </row>
    <row r="489" spans="1:48" ht="25.5" hidden="1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8"/>
        <v>3000</v>
      </c>
      <c r="H489" s="36">
        <v>4977</v>
      </c>
      <c r="I489" s="36">
        <f t="shared" si="819"/>
        <v>9954</v>
      </c>
      <c r="J489" s="53">
        <f t="shared" ref="J489:J490" si="834">G489+I489</f>
        <v>12954</v>
      </c>
      <c r="K489" s="1053"/>
      <c r="L489" s="93">
        <v>1500</v>
      </c>
      <c r="M489" s="93">
        <f t="shared" si="789"/>
        <v>0</v>
      </c>
      <c r="N489" s="93">
        <v>4977</v>
      </c>
      <c r="O489" s="93">
        <f t="shared" si="790"/>
        <v>0</v>
      </c>
      <c r="P489" s="94">
        <f t="shared" ref="P489:P490" si="835">M489+O489</f>
        <v>0</v>
      </c>
      <c r="Q489" s="173"/>
      <c r="R489" s="175">
        <v>1500</v>
      </c>
      <c r="S489" s="175">
        <f t="shared" si="792"/>
        <v>0</v>
      </c>
      <c r="T489" s="175">
        <v>4977</v>
      </c>
      <c r="U489" s="175">
        <f t="shared" si="793"/>
        <v>0</v>
      </c>
      <c r="V489" s="176">
        <f t="shared" ref="V489:V490" si="836">S489+U489</f>
        <v>0</v>
      </c>
      <c r="W489" s="220"/>
      <c r="X489" s="222">
        <v>1500</v>
      </c>
      <c r="Y489" s="222">
        <f t="shared" si="795"/>
        <v>0</v>
      </c>
      <c r="Z489" s="222">
        <v>4977</v>
      </c>
      <c r="AA489" s="222">
        <f t="shared" si="796"/>
        <v>0</v>
      </c>
      <c r="AB489" s="223">
        <f t="shared" ref="AB489:AB490" si="837">Y489+AA489</f>
        <v>0</v>
      </c>
      <c r="AC489" s="267">
        <v>2</v>
      </c>
      <c r="AD489" s="269">
        <v>1500</v>
      </c>
      <c r="AE489" s="269">
        <f t="shared" si="798"/>
        <v>3000</v>
      </c>
      <c r="AF489" s="269">
        <v>4977</v>
      </c>
      <c r="AG489" s="269">
        <f t="shared" si="799"/>
        <v>9954</v>
      </c>
      <c r="AH489" s="270">
        <f t="shared" ref="AH489:AH490" si="838">AE489+AG489</f>
        <v>12954</v>
      </c>
      <c r="AI489" s="314"/>
      <c r="AJ489" s="316">
        <v>1500</v>
      </c>
      <c r="AK489" s="316">
        <f t="shared" si="801"/>
        <v>0</v>
      </c>
      <c r="AL489" s="316">
        <v>4977</v>
      </c>
      <c r="AM489" s="316">
        <f t="shared" si="802"/>
        <v>0</v>
      </c>
      <c r="AN489" s="317">
        <f t="shared" ref="AN489:AN490" si="839">AK489+AM489</f>
        <v>0</v>
      </c>
      <c r="AO489" s="719">
        <f t="shared" si="787"/>
        <v>0</v>
      </c>
      <c r="AP489" s="361">
        <v>1500</v>
      </c>
      <c r="AQ489" s="361">
        <f t="shared" si="804"/>
        <v>0</v>
      </c>
      <c r="AR489" s="361">
        <v>4977</v>
      </c>
      <c r="AS489" s="361">
        <f t="shared" si="805"/>
        <v>0</v>
      </c>
      <c r="AT489" s="362">
        <f t="shared" si="708"/>
        <v>0</v>
      </c>
      <c r="AU489" s="44">
        <f t="shared" si="832"/>
        <v>0</v>
      </c>
      <c r="AV489" s="44">
        <f t="shared" si="833"/>
        <v>0</v>
      </c>
    </row>
    <row r="490" spans="1:48" ht="25.5" hidden="1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8"/>
        <v>54337.5</v>
      </c>
      <c r="H490" s="36">
        <v>1190</v>
      </c>
      <c r="I490" s="36">
        <f t="shared" si="819"/>
        <v>34486.199999999997</v>
      </c>
      <c r="J490" s="53">
        <f t="shared" si="834"/>
        <v>88823.7</v>
      </c>
      <c r="K490" s="1053"/>
      <c r="L490" s="93">
        <v>1875</v>
      </c>
      <c r="M490" s="93">
        <f t="shared" si="789"/>
        <v>0</v>
      </c>
      <c r="N490" s="93">
        <v>1190</v>
      </c>
      <c r="O490" s="93">
        <f t="shared" si="790"/>
        <v>0</v>
      </c>
      <c r="P490" s="94">
        <f t="shared" si="835"/>
        <v>0</v>
      </c>
      <c r="Q490" s="173"/>
      <c r="R490" s="175">
        <v>1875</v>
      </c>
      <c r="S490" s="175">
        <f t="shared" si="792"/>
        <v>0</v>
      </c>
      <c r="T490" s="175">
        <v>1190</v>
      </c>
      <c r="U490" s="175">
        <f t="shared" si="793"/>
        <v>0</v>
      </c>
      <c r="V490" s="176">
        <f t="shared" si="836"/>
        <v>0</v>
      </c>
      <c r="W490" s="220"/>
      <c r="X490" s="222">
        <v>1875</v>
      </c>
      <c r="Y490" s="222">
        <f t="shared" si="795"/>
        <v>0</v>
      </c>
      <c r="Z490" s="222">
        <v>1190</v>
      </c>
      <c r="AA490" s="222">
        <f t="shared" si="796"/>
        <v>0</v>
      </c>
      <c r="AB490" s="223">
        <f t="shared" si="837"/>
        <v>0</v>
      </c>
      <c r="AC490" s="267">
        <v>27</v>
      </c>
      <c r="AD490" s="269">
        <v>1875</v>
      </c>
      <c r="AE490" s="269">
        <f t="shared" si="798"/>
        <v>50625</v>
      </c>
      <c r="AF490" s="269">
        <v>1190</v>
      </c>
      <c r="AG490" s="269">
        <f t="shared" si="799"/>
        <v>32130</v>
      </c>
      <c r="AH490" s="270">
        <f t="shared" si="838"/>
        <v>82755</v>
      </c>
      <c r="AI490" s="314">
        <v>1.98</v>
      </c>
      <c r="AJ490" s="316">
        <v>1875</v>
      </c>
      <c r="AK490" s="316">
        <f t="shared" si="801"/>
        <v>3712.5</v>
      </c>
      <c r="AL490" s="316">
        <v>1190</v>
      </c>
      <c r="AM490" s="316">
        <f t="shared" si="802"/>
        <v>2356.1999999999998</v>
      </c>
      <c r="AN490" s="317">
        <f t="shared" si="839"/>
        <v>6068.7</v>
      </c>
      <c r="AO490" s="719">
        <f t="shared" si="787"/>
        <v>0</v>
      </c>
      <c r="AP490" s="361">
        <v>1875</v>
      </c>
      <c r="AQ490" s="361">
        <f t="shared" si="804"/>
        <v>0</v>
      </c>
      <c r="AR490" s="361">
        <v>1190</v>
      </c>
      <c r="AS490" s="361">
        <f t="shared" si="805"/>
        <v>0</v>
      </c>
      <c r="AT490" s="362">
        <f t="shared" si="708"/>
        <v>0</v>
      </c>
      <c r="AU490" s="44">
        <f t="shared" si="832"/>
        <v>0</v>
      </c>
      <c r="AV490" s="44">
        <f t="shared" si="833"/>
        <v>0</v>
      </c>
    </row>
    <row r="491" spans="1:48" hidden="1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8"/>
        <v>0</v>
      </c>
      <c r="H491" s="36"/>
      <c r="I491" s="36">
        <f t="shared" si="819"/>
        <v>0</v>
      </c>
      <c r="J491" s="53"/>
      <c r="K491" s="1053"/>
      <c r="L491" s="93"/>
      <c r="M491" s="93">
        <f t="shared" si="789"/>
        <v>0</v>
      </c>
      <c r="N491" s="93"/>
      <c r="O491" s="93">
        <f t="shared" si="790"/>
        <v>0</v>
      </c>
      <c r="P491" s="94"/>
      <c r="Q491" s="173"/>
      <c r="R491" s="175"/>
      <c r="S491" s="175">
        <f t="shared" si="792"/>
        <v>0</v>
      </c>
      <c r="T491" s="175"/>
      <c r="U491" s="175">
        <f t="shared" si="793"/>
        <v>0</v>
      </c>
      <c r="V491" s="176"/>
      <c r="W491" s="220"/>
      <c r="X491" s="222"/>
      <c r="Y491" s="222">
        <f t="shared" si="795"/>
        <v>0</v>
      </c>
      <c r="Z491" s="222"/>
      <c r="AA491" s="222">
        <f t="shared" si="796"/>
        <v>0</v>
      </c>
      <c r="AB491" s="223"/>
      <c r="AC491" s="267"/>
      <c r="AD491" s="269"/>
      <c r="AE491" s="269">
        <f t="shared" si="798"/>
        <v>0</v>
      </c>
      <c r="AF491" s="269"/>
      <c r="AG491" s="269">
        <f t="shared" si="799"/>
        <v>0</v>
      </c>
      <c r="AH491" s="270"/>
      <c r="AI491" s="314"/>
      <c r="AJ491" s="316"/>
      <c r="AK491" s="316">
        <f t="shared" si="801"/>
        <v>0</v>
      </c>
      <c r="AL491" s="316"/>
      <c r="AM491" s="316">
        <f t="shared" si="802"/>
        <v>0</v>
      </c>
      <c r="AN491" s="317"/>
      <c r="AO491" s="719">
        <f t="shared" si="787"/>
        <v>10.35</v>
      </c>
      <c r="AP491" s="361"/>
      <c r="AQ491" s="361">
        <f t="shared" si="804"/>
        <v>0</v>
      </c>
      <c r="AR491" s="361"/>
      <c r="AS491" s="361">
        <f t="shared" si="805"/>
        <v>0</v>
      </c>
      <c r="AT491" s="362">
        <f t="shared" si="708"/>
        <v>0</v>
      </c>
      <c r="AU491" s="44">
        <f t="shared" si="832"/>
        <v>0</v>
      </c>
      <c r="AV491" s="44">
        <f t="shared" si="833"/>
        <v>0</v>
      </c>
    </row>
    <row r="492" spans="1:48" ht="25.5" hidden="1" x14ac:dyDescent="0.2">
      <c r="A492" s="1">
        <v>475</v>
      </c>
      <c r="B492" s="9" t="s">
        <v>147</v>
      </c>
      <c r="C492" s="10"/>
      <c r="D492" s="2" t="s">
        <v>56</v>
      </c>
      <c r="E492" s="767">
        <v>17.509999999999998</v>
      </c>
      <c r="F492" s="36">
        <v>1875</v>
      </c>
      <c r="G492" s="36">
        <f t="shared" si="818"/>
        <v>32831.249999999993</v>
      </c>
      <c r="H492" s="36">
        <v>1764</v>
      </c>
      <c r="I492" s="36">
        <f t="shared" si="819"/>
        <v>30887.639999999996</v>
      </c>
      <c r="J492" s="53">
        <f t="shared" ref="J492:J493" si="840">G492+I492</f>
        <v>63718.889999999985</v>
      </c>
      <c r="K492" s="1061"/>
      <c r="L492" s="93">
        <v>1875</v>
      </c>
      <c r="M492" s="93">
        <f t="shared" si="789"/>
        <v>0</v>
      </c>
      <c r="N492" s="93">
        <v>1764</v>
      </c>
      <c r="O492" s="93">
        <f t="shared" si="790"/>
        <v>0</v>
      </c>
      <c r="P492" s="94">
        <f t="shared" ref="P492:P493" si="841">M492+O492</f>
        <v>0</v>
      </c>
      <c r="Q492" s="197"/>
      <c r="R492" s="175">
        <v>1875</v>
      </c>
      <c r="S492" s="175">
        <f t="shared" si="792"/>
        <v>0</v>
      </c>
      <c r="T492" s="175">
        <v>1764</v>
      </c>
      <c r="U492" s="175">
        <f t="shared" si="793"/>
        <v>0</v>
      </c>
      <c r="V492" s="176">
        <f t="shared" ref="V492:V493" si="842">S492+U492</f>
        <v>0</v>
      </c>
      <c r="W492" s="244"/>
      <c r="X492" s="222">
        <v>1875</v>
      </c>
      <c r="Y492" s="222">
        <f t="shared" si="795"/>
        <v>0</v>
      </c>
      <c r="Z492" s="222">
        <v>1764</v>
      </c>
      <c r="AA492" s="222">
        <f t="shared" si="796"/>
        <v>0</v>
      </c>
      <c r="AB492" s="223">
        <f t="shared" ref="AB492:AB493" si="843">Y492+AA492</f>
        <v>0</v>
      </c>
      <c r="AC492" s="291">
        <v>5.8</v>
      </c>
      <c r="AD492" s="269">
        <v>1875</v>
      </c>
      <c r="AE492" s="269">
        <f t="shared" si="798"/>
        <v>10875</v>
      </c>
      <c r="AF492" s="269">
        <v>1764</v>
      </c>
      <c r="AG492" s="269">
        <f t="shared" si="799"/>
        <v>10231.199999999999</v>
      </c>
      <c r="AH492" s="270">
        <f t="shared" ref="AH492:AH493" si="844">AE492+AG492</f>
        <v>21106.199999999997</v>
      </c>
      <c r="AI492" s="338">
        <v>11.71</v>
      </c>
      <c r="AJ492" s="316">
        <v>1875</v>
      </c>
      <c r="AK492" s="316">
        <f t="shared" si="801"/>
        <v>21956.25</v>
      </c>
      <c r="AL492" s="316">
        <v>1764</v>
      </c>
      <c r="AM492" s="316">
        <f t="shared" si="802"/>
        <v>20656.440000000002</v>
      </c>
      <c r="AN492" s="317">
        <f t="shared" ref="AN492:AN493" si="845">AK492+AM492</f>
        <v>42612.69</v>
      </c>
      <c r="AO492" s="719">
        <f t="shared" si="787"/>
        <v>0</v>
      </c>
      <c r="AP492" s="361">
        <v>1875</v>
      </c>
      <c r="AQ492" s="361">
        <f t="shared" si="804"/>
        <v>0</v>
      </c>
      <c r="AR492" s="361">
        <v>1764</v>
      </c>
      <c r="AS492" s="361">
        <f t="shared" si="805"/>
        <v>0</v>
      </c>
      <c r="AT492" s="362">
        <f t="shared" ref="AT492:AT543" si="846">AQ492+AS492</f>
        <v>0</v>
      </c>
      <c r="AU492" s="44">
        <f t="shared" si="832"/>
        <v>0</v>
      </c>
      <c r="AV492" s="44">
        <f t="shared" si="833"/>
        <v>0</v>
      </c>
    </row>
    <row r="493" spans="1:48" ht="25.5" hidden="1" x14ac:dyDescent="0.2">
      <c r="A493" s="772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8"/>
        <v>0</v>
      </c>
      <c r="H493" s="36">
        <v>1428</v>
      </c>
      <c r="I493" s="36">
        <f t="shared" si="819"/>
        <v>0</v>
      </c>
      <c r="J493" s="53">
        <f t="shared" si="840"/>
        <v>0</v>
      </c>
      <c r="K493" s="1053"/>
      <c r="L493" s="93">
        <v>1875</v>
      </c>
      <c r="M493" s="93">
        <f t="shared" si="789"/>
        <v>0</v>
      </c>
      <c r="N493" s="93">
        <v>1428</v>
      </c>
      <c r="O493" s="93">
        <f t="shared" si="790"/>
        <v>0</v>
      </c>
      <c r="P493" s="94">
        <f t="shared" si="841"/>
        <v>0</v>
      </c>
      <c r="Q493" s="173"/>
      <c r="R493" s="175">
        <v>1875</v>
      </c>
      <c r="S493" s="175">
        <f t="shared" si="792"/>
        <v>0</v>
      </c>
      <c r="T493" s="175">
        <v>1428</v>
      </c>
      <c r="U493" s="175">
        <f t="shared" si="793"/>
        <v>0</v>
      </c>
      <c r="V493" s="176">
        <f t="shared" si="842"/>
        <v>0</v>
      </c>
      <c r="W493" s="220"/>
      <c r="X493" s="222">
        <v>1875</v>
      </c>
      <c r="Y493" s="222">
        <f t="shared" si="795"/>
        <v>0</v>
      </c>
      <c r="Z493" s="222">
        <v>1428</v>
      </c>
      <c r="AA493" s="222">
        <f t="shared" si="796"/>
        <v>0</v>
      </c>
      <c r="AB493" s="223">
        <f t="shared" si="843"/>
        <v>0</v>
      </c>
      <c r="AC493" s="267">
        <f>1.98-1.98</f>
        <v>0</v>
      </c>
      <c r="AD493" s="269">
        <v>1875</v>
      </c>
      <c r="AE493" s="269">
        <f t="shared" si="798"/>
        <v>0</v>
      </c>
      <c r="AF493" s="269">
        <v>1428</v>
      </c>
      <c r="AG493" s="269">
        <f t="shared" si="799"/>
        <v>0</v>
      </c>
      <c r="AH493" s="270">
        <f t="shared" si="844"/>
        <v>0</v>
      </c>
      <c r="AI493" s="314"/>
      <c r="AJ493" s="316">
        <v>1875</v>
      </c>
      <c r="AK493" s="316">
        <f t="shared" si="801"/>
        <v>0</v>
      </c>
      <c r="AL493" s="316">
        <v>1428</v>
      </c>
      <c r="AM493" s="316">
        <f t="shared" si="802"/>
        <v>0</v>
      </c>
      <c r="AN493" s="317">
        <f t="shared" si="845"/>
        <v>0</v>
      </c>
      <c r="AO493" s="719">
        <f t="shared" si="787"/>
        <v>0</v>
      </c>
      <c r="AP493" s="361">
        <v>1875</v>
      </c>
      <c r="AQ493" s="361">
        <f t="shared" si="804"/>
        <v>0</v>
      </c>
      <c r="AR493" s="361">
        <v>1428</v>
      </c>
      <c r="AS493" s="361">
        <f t="shared" si="805"/>
        <v>0</v>
      </c>
      <c r="AT493" s="362">
        <f t="shared" si="846"/>
        <v>0</v>
      </c>
      <c r="AU493" s="44">
        <f t="shared" si="832"/>
        <v>0</v>
      </c>
      <c r="AV493" s="44">
        <f t="shared" si="833"/>
        <v>0</v>
      </c>
    </row>
    <row r="494" spans="1:48" hidden="1" x14ac:dyDescent="0.2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8"/>
        <v>0</v>
      </c>
      <c r="H494" s="36"/>
      <c r="I494" s="36">
        <f t="shared" si="819"/>
        <v>0</v>
      </c>
      <c r="J494" s="53"/>
      <c r="K494" s="1053"/>
      <c r="L494" s="93"/>
      <c r="M494" s="93">
        <f t="shared" si="789"/>
        <v>0</v>
      </c>
      <c r="N494" s="93"/>
      <c r="O494" s="93">
        <f t="shared" si="790"/>
        <v>0</v>
      </c>
      <c r="P494" s="94"/>
      <c r="Q494" s="173"/>
      <c r="R494" s="175"/>
      <c r="S494" s="175">
        <f t="shared" si="792"/>
        <v>0</v>
      </c>
      <c r="T494" s="175"/>
      <c r="U494" s="175">
        <f t="shared" si="793"/>
        <v>0</v>
      </c>
      <c r="V494" s="176"/>
      <c r="W494" s="220"/>
      <c r="X494" s="222"/>
      <c r="Y494" s="222">
        <f t="shared" si="795"/>
        <v>0</v>
      </c>
      <c r="Z494" s="222"/>
      <c r="AA494" s="222">
        <f t="shared" si="796"/>
        <v>0</v>
      </c>
      <c r="AB494" s="223"/>
      <c r="AC494" s="267"/>
      <c r="AD494" s="269"/>
      <c r="AE494" s="269">
        <f t="shared" si="798"/>
        <v>0</v>
      </c>
      <c r="AF494" s="269"/>
      <c r="AG494" s="269">
        <f t="shared" si="799"/>
        <v>0</v>
      </c>
      <c r="AH494" s="270"/>
      <c r="AI494" s="314"/>
      <c r="AJ494" s="316"/>
      <c r="AK494" s="316">
        <f t="shared" si="801"/>
        <v>0</v>
      </c>
      <c r="AL494" s="316"/>
      <c r="AM494" s="316">
        <f t="shared" si="802"/>
        <v>0</v>
      </c>
      <c r="AN494" s="317"/>
      <c r="AO494" s="719">
        <f t="shared" si="787"/>
        <v>0</v>
      </c>
      <c r="AP494" s="361"/>
      <c r="AQ494" s="361">
        <f t="shared" si="804"/>
        <v>0</v>
      </c>
      <c r="AR494" s="361"/>
      <c r="AS494" s="361">
        <f t="shared" si="805"/>
        <v>0</v>
      </c>
      <c r="AT494" s="362">
        <f t="shared" si="846"/>
        <v>0</v>
      </c>
      <c r="AU494" s="44">
        <f t="shared" si="832"/>
        <v>0</v>
      </c>
      <c r="AV494" s="44">
        <f t="shared" si="833"/>
        <v>0</v>
      </c>
    </row>
    <row r="495" spans="1:48" ht="25.5" hidden="1" x14ac:dyDescent="0.2">
      <c r="A495" s="772">
        <v>478</v>
      </c>
      <c r="B495" s="9" t="s">
        <v>150</v>
      </c>
      <c r="C495" s="10"/>
      <c r="D495" s="2" t="s">
        <v>56</v>
      </c>
      <c r="E495" s="767">
        <v>0</v>
      </c>
      <c r="F495" s="36">
        <v>1875</v>
      </c>
      <c r="G495" s="36">
        <f t="shared" si="818"/>
        <v>0</v>
      </c>
      <c r="H495" s="36">
        <v>2646</v>
      </c>
      <c r="I495" s="36">
        <f t="shared" si="819"/>
        <v>0</v>
      </c>
      <c r="J495" s="53">
        <f t="shared" ref="J495:J498" si="847">G495+I495</f>
        <v>0</v>
      </c>
      <c r="K495" s="1061"/>
      <c r="L495" s="93">
        <v>1875</v>
      </c>
      <c r="M495" s="93">
        <f t="shared" si="789"/>
        <v>0</v>
      </c>
      <c r="N495" s="93">
        <v>2646</v>
      </c>
      <c r="O495" s="93">
        <f t="shared" si="790"/>
        <v>0</v>
      </c>
      <c r="P495" s="94">
        <f t="shared" ref="P495:P498" si="848">M495+O495</f>
        <v>0</v>
      </c>
      <c r="Q495" s="197"/>
      <c r="R495" s="175">
        <v>1875</v>
      </c>
      <c r="S495" s="175">
        <f t="shared" si="792"/>
        <v>0</v>
      </c>
      <c r="T495" s="175">
        <v>2646</v>
      </c>
      <c r="U495" s="175">
        <f t="shared" si="793"/>
        <v>0</v>
      </c>
      <c r="V495" s="176">
        <f t="shared" ref="V495:V498" si="849">S495+U495</f>
        <v>0</v>
      </c>
      <c r="W495" s="244"/>
      <c r="X495" s="222">
        <v>1875</v>
      </c>
      <c r="Y495" s="222">
        <f t="shared" si="795"/>
        <v>0</v>
      </c>
      <c r="Z495" s="222">
        <v>2646</v>
      </c>
      <c r="AA495" s="222">
        <f t="shared" si="796"/>
        <v>0</v>
      </c>
      <c r="AB495" s="223">
        <f t="shared" ref="AB495:AB498" si="850">Y495+AA495</f>
        <v>0</v>
      </c>
      <c r="AC495" s="291">
        <f>0.45-0.45</f>
        <v>0</v>
      </c>
      <c r="AD495" s="269">
        <v>1875</v>
      </c>
      <c r="AE495" s="269">
        <f t="shared" si="798"/>
        <v>0</v>
      </c>
      <c r="AF495" s="269">
        <v>2646</v>
      </c>
      <c r="AG495" s="269">
        <f t="shared" si="799"/>
        <v>0</v>
      </c>
      <c r="AH495" s="270">
        <f t="shared" ref="AH495:AH498" si="851">AE495+AG495</f>
        <v>0</v>
      </c>
      <c r="AI495" s="338"/>
      <c r="AJ495" s="316">
        <v>1875</v>
      </c>
      <c r="AK495" s="316">
        <f t="shared" si="801"/>
        <v>0</v>
      </c>
      <c r="AL495" s="316">
        <v>2646</v>
      </c>
      <c r="AM495" s="316">
        <f t="shared" si="802"/>
        <v>0</v>
      </c>
      <c r="AN495" s="317">
        <f t="shared" ref="AN495:AN498" si="852">AK495+AM495</f>
        <v>0</v>
      </c>
      <c r="AO495" s="719">
        <f t="shared" si="787"/>
        <v>0</v>
      </c>
      <c r="AP495" s="361">
        <v>1875</v>
      </c>
      <c r="AQ495" s="361">
        <f t="shared" si="804"/>
        <v>0</v>
      </c>
      <c r="AR495" s="361">
        <v>2646</v>
      </c>
      <c r="AS495" s="361">
        <f t="shared" si="805"/>
        <v>0</v>
      </c>
      <c r="AT495" s="362">
        <f t="shared" si="846"/>
        <v>0</v>
      </c>
      <c r="AU495" s="44">
        <f t="shared" si="832"/>
        <v>0</v>
      </c>
      <c r="AV495" s="44">
        <f t="shared" si="833"/>
        <v>0</v>
      </c>
    </row>
    <row r="496" spans="1:48" ht="25.5" hidden="1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8"/>
        <v>2556</v>
      </c>
      <c r="H496" s="36">
        <v>381</v>
      </c>
      <c r="I496" s="36">
        <f t="shared" si="819"/>
        <v>1623.06</v>
      </c>
      <c r="J496" s="53">
        <f t="shared" si="847"/>
        <v>4179.0599999999995</v>
      </c>
      <c r="K496" s="1053"/>
      <c r="L496" s="93">
        <v>600</v>
      </c>
      <c r="M496" s="93">
        <f t="shared" si="789"/>
        <v>0</v>
      </c>
      <c r="N496" s="93">
        <v>381</v>
      </c>
      <c r="O496" s="93">
        <f t="shared" si="790"/>
        <v>0</v>
      </c>
      <c r="P496" s="94">
        <f t="shared" si="848"/>
        <v>0</v>
      </c>
      <c r="Q496" s="173"/>
      <c r="R496" s="175">
        <v>600</v>
      </c>
      <c r="S496" s="175">
        <f t="shared" si="792"/>
        <v>0</v>
      </c>
      <c r="T496" s="175">
        <v>381</v>
      </c>
      <c r="U496" s="175">
        <f t="shared" si="793"/>
        <v>0</v>
      </c>
      <c r="V496" s="176">
        <f t="shared" si="849"/>
        <v>0</v>
      </c>
      <c r="W496" s="220"/>
      <c r="X496" s="222">
        <v>600</v>
      </c>
      <c r="Y496" s="222">
        <f t="shared" si="795"/>
        <v>0</v>
      </c>
      <c r="Z496" s="222">
        <v>381</v>
      </c>
      <c r="AA496" s="222">
        <f t="shared" si="796"/>
        <v>0</v>
      </c>
      <c r="AB496" s="223">
        <f t="shared" si="850"/>
        <v>0</v>
      </c>
      <c r="AC496" s="267">
        <v>4.26</v>
      </c>
      <c r="AD496" s="269">
        <v>600</v>
      </c>
      <c r="AE496" s="269">
        <f t="shared" si="798"/>
        <v>2556</v>
      </c>
      <c r="AF496" s="269">
        <v>381</v>
      </c>
      <c r="AG496" s="269">
        <f t="shared" si="799"/>
        <v>1623.06</v>
      </c>
      <c r="AH496" s="270">
        <f t="shared" si="851"/>
        <v>4179.0599999999995</v>
      </c>
      <c r="AI496" s="314"/>
      <c r="AJ496" s="316">
        <v>600</v>
      </c>
      <c r="AK496" s="316">
        <f t="shared" si="801"/>
        <v>0</v>
      </c>
      <c r="AL496" s="316">
        <v>381</v>
      </c>
      <c r="AM496" s="316">
        <f t="shared" si="802"/>
        <v>0</v>
      </c>
      <c r="AN496" s="317">
        <f t="shared" si="852"/>
        <v>0</v>
      </c>
      <c r="AO496" s="719">
        <f t="shared" si="787"/>
        <v>0</v>
      </c>
      <c r="AP496" s="361">
        <v>600</v>
      </c>
      <c r="AQ496" s="361">
        <f t="shared" si="804"/>
        <v>0</v>
      </c>
      <c r="AR496" s="361">
        <v>381</v>
      </c>
      <c r="AS496" s="361">
        <f t="shared" si="805"/>
        <v>0</v>
      </c>
      <c r="AT496" s="362">
        <f t="shared" si="846"/>
        <v>0</v>
      </c>
      <c r="AU496" s="44">
        <f t="shared" si="832"/>
        <v>0</v>
      </c>
      <c r="AV496" s="44">
        <f t="shared" si="833"/>
        <v>0</v>
      </c>
    </row>
    <row r="497" spans="1:48" hidden="1" x14ac:dyDescent="0.2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8"/>
        <v>1270</v>
      </c>
      <c r="H497" s="36">
        <v>123</v>
      </c>
      <c r="I497" s="36">
        <f t="shared" si="819"/>
        <v>156.21</v>
      </c>
      <c r="J497" s="53">
        <f t="shared" si="847"/>
        <v>1426.21</v>
      </c>
      <c r="K497" s="1053"/>
      <c r="L497" s="93">
        <v>1000</v>
      </c>
      <c r="M497" s="93">
        <f t="shared" si="789"/>
        <v>0</v>
      </c>
      <c r="N497" s="93">
        <v>123</v>
      </c>
      <c r="O497" s="93">
        <f t="shared" si="790"/>
        <v>0</v>
      </c>
      <c r="P497" s="94">
        <f t="shared" si="848"/>
        <v>0</v>
      </c>
      <c r="Q497" s="173"/>
      <c r="R497" s="175">
        <v>1000</v>
      </c>
      <c r="S497" s="175">
        <f t="shared" si="792"/>
        <v>0</v>
      </c>
      <c r="T497" s="175">
        <v>123</v>
      </c>
      <c r="U497" s="175">
        <f t="shared" si="793"/>
        <v>0</v>
      </c>
      <c r="V497" s="176">
        <f t="shared" si="849"/>
        <v>0</v>
      </c>
      <c r="W497" s="220"/>
      <c r="X497" s="222">
        <v>1000</v>
      </c>
      <c r="Y497" s="222">
        <f t="shared" si="795"/>
        <v>0</v>
      </c>
      <c r="Z497" s="222">
        <v>123</v>
      </c>
      <c r="AA497" s="222">
        <f t="shared" si="796"/>
        <v>0</v>
      </c>
      <c r="AB497" s="223">
        <f t="shared" si="850"/>
        <v>0</v>
      </c>
      <c r="AC497" s="267">
        <v>0.52</v>
      </c>
      <c r="AD497" s="269">
        <v>1000</v>
      </c>
      <c r="AE497" s="269">
        <f t="shared" si="798"/>
        <v>520</v>
      </c>
      <c r="AF497" s="269">
        <v>123</v>
      </c>
      <c r="AG497" s="269">
        <f t="shared" si="799"/>
        <v>63.96</v>
      </c>
      <c r="AH497" s="270">
        <f t="shared" si="851"/>
        <v>583.96</v>
      </c>
      <c r="AI497" s="314"/>
      <c r="AJ497" s="316">
        <v>1000</v>
      </c>
      <c r="AK497" s="316">
        <f t="shared" si="801"/>
        <v>0</v>
      </c>
      <c r="AL497" s="316">
        <v>123</v>
      </c>
      <c r="AM497" s="316">
        <f t="shared" si="802"/>
        <v>0</v>
      </c>
      <c r="AN497" s="317">
        <f t="shared" si="852"/>
        <v>0</v>
      </c>
      <c r="AO497" s="719">
        <f t="shared" si="787"/>
        <v>0.75</v>
      </c>
      <c r="AP497" s="361">
        <v>1000</v>
      </c>
      <c r="AQ497" s="361">
        <f t="shared" si="804"/>
        <v>750</v>
      </c>
      <c r="AR497" s="361">
        <v>123</v>
      </c>
      <c r="AS497" s="361">
        <f t="shared" si="805"/>
        <v>92.25</v>
      </c>
      <c r="AT497" s="362">
        <f t="shared" si="846"/>
        <v>842.25</v>
      </c>
      <c r="AU497" s="44">
        <f t="shared" si="832"/>
        <v>842.25</v>
      </c>
      <c r="AV497" s="44">
        <f t="shared" si="833"/>
        <v>0</v>
      </c>
    </row>
    <row r="498" spans="1:48" hidden="1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8"/>
        <v>0</v>
      </c>
      <c r="H498" s="36">
        <v>14017</v>
      </c>
      <c r="I498" s="36">
        <f t="shared" si="819"/>
        <v>14017</v>
      </c>
      <c r="J498" s="53">
        <f t="shared" si="847"/>
        <v>14017</v>
      </c>
      <c r="K498" s="1053"/>
      <c r="L498" s="93">
        <v>0</v>
      </c>
      <c r="M498" s="93">
        <f t="shared" si="789"/>
        <v>0</v>
      </c>
      <c r="N498" s="93">
        <v>14017</v>
      </c>
      <c r="O498" s="93">
        <f t="shared" si="790"/>
        <v>0</v>
      </c>
      <c r="P498" s="94">
        <f t="shared" si="848"/>
        <v>0</v>
      </c>
      <c r="Q498" s="173"/>
      <c r="R498" s="175">
        <v>0</v>
      </c>
      <c r="S498" s="175">
        <f t="shared" si="792"/>
        <v>0</v>
      </c>
      <c r="T498" s="175">
        <v>14017</v>
      </c>
      <c r="U498" s="175">
        <f t="shared" si="793"/>
        <v>0</v>
      </c>
      <c r="V498" s="176">
        <f t="shared" si="849"/>
        <v>0</v>
      </c>
      <c r="W498" s="220"/>
      <c r="X498" s="222">
        <v>0</v>
      </c>
      <c r="Y498" s="222">
        <f t="shared" si="795"/>
        <v>0</v>
      </c>
      <c r="Z498" s="222">
        <v>14017</v>
      </c>
      <c r="AA498" s="222">
        <f t="shared" si="796"/>
        <v>0</v>
      </c>
      <c r="AB498" s="223">
        <f t="shared" si="850"/>
        <v>0</v>
      </c>
      <c r="AC498" s="267">
        <v>1</v>
      </c>
      <c r="AD498" s="269">
        <v>0</v>
      </c>
      <c r="AE498" s="269">
        <f t="shared" si="798"/>
        <v>0</v>
      </c>
      <c r="AF498" s="269">
        <v>14017</v>
      </c>
      <c r="AG498" s="269">
        <f t="shared" si="799"/>
        <v>14017</v>
      </c>
      <c r="AH498" s="270">
        <f t="shared" si="851"/>
        <v>14017</v>
      </c>
      <c r="AI498" s="314"/>
      <c r="AJ498" s="316">
        <v>0</v>
      </c>
      <c r="AK498" s="316">
        <f t="shared" si="801"/>
        <v>0</v>
      </c>
      <c r="AL498" s="316">
        <v>14017</v>
      </c>
      <c r="AM498" s="316">
        <f t="shared" si="802"/>
        <v>0</v>
      </c>
      <c r="AN498" s="317">
        <f t="shared" si="852"/>
        <v>0</v>
      </c>
      <c r="AO498" s="719">
        <f t="shared" si="787"/>
        <v>0</v>
      </c>
      <c r="AP498" s="361">
        <v>0</v>
      </c>
      <c r="AQ498" s="361">
        <f t="shared" si="804"/>
        <v>0</v>
      </c>
      <c r="AR498" s="361">
        <v>14017</v>
      </c>
      <c r="AS498" s="361">
        <f t="shared" si="805"/>
        <v>0</v>
      </c>
      <c r="AT498" s="362">
        <f t="shared" si="846"/>
        <v>0</v>
      </c>
      <c r="AU498" s="44">
        <f t="shared" si="832"/>
        <v>0</v>
      </c>
      <c r="AV498" s="44">
        <f t="shared" si="833"/>
        <v>0</v>
      </c>
    </row>
    <row r="499" spans="1:48" hidden="1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053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787"/>
        <v>0</v>
      </c>
      <c r="AP499" s="360"/>
      <c r="AQ499" s="361"/>
      <c r="AR499" s="358"/>
      <c r="AS499" s="361"/>
      <c r="AT499" s="362">
        <f t="shared" si="846"/>
        <v>0</v>
      </c>
      <c r="AU499" s="44">
        <f t="shared" si="832"/>
        <v>0</v>
      </c>
      <c r="AV499" s="44">
        <f t="shared" si="833"/>
        <v>0</v>
      </c>
    </row>
    <row r="500" spans="1:48" ht="51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8"/>
        <v>3786912</v>
      </c>
      <c r="H500" s="488">
        <v>0</v>
      </c>
      <c r="I500" s="488">
        <f t="shared" si="819"/>
        <v>0</v>
      </c>
      <c r="J500" s="489">
        <f t="shared" ref="J500:J506" si="853">G500+I500</f>
        <v>3786912</v>
      </c>
      <c r="K500" s="1053">
        <v>10</v>
      </c>
      <c r="L500" s="93">
        <v>315576</v>
      </c>
      <c r="M500" s="93">
        <f t="shared" ref="M500:M506" si="854">K500*L500</f>
        <v>3155760</v>
      </c>
      <c r="N500" s="93">
        <v>0</v>
      </c>
      <c r="O500" s="93">
        <f t="shared" ref="O500:O506" si="855">K500*N500</f>
        <v>0</v>
      </c>
      <c r="P500" s="94">
        <f t="shared" ref="P500:P506" si="856">M500+O500</f>
        <v>3155760</v>
      </c>
      <c r="Q500" s="173">
        <v>2</v>
      </c>
      <c r="R500" s="175">
        <v>315576</v>
      </c>
      <c r="S500" s="175">
        <f t="shared" ref="S500:S506" si="857">Q500*R500</f>
        <v>631152</v>
      </c>
      <c r="T500" s="175">
        <v>0</v>
      </c>
      <c r="U500" s="175">
        <f t="shared" ref="U500:U506" si="858">Q500*T500</f>
        <v>0</v>
      </c>
      <c r="V500" s="176">
        <f t="shared" ref="V500:V506" si="859">S500+U500</f>
        <v>631152</v>
      </c>
      <c r="W500" s="220"/>
      <c r="X500" s="222">
        <v>315576</v>
      </c>
      <c r="Y500" s="222">
        <f t="shared" ref="Y500:Y506" si="860">W500*X500</f>
        <v>0</v>
      </c>
      <c r="Z500" s="222">
        <v>0</v>
      </c>
      <c r="AA500" s="222">
        <f t="shared" ref="AA500:AA506" si="861">W500*Z500</f>
        <v>0</v>
      </c>
      <c r="AB500" s="223">
        <f t="shared" ref="AB500:AB506" si="862">Y500+AA500</f>
        <v>0</v>
      </c>
      <c r="AC500" s="267"/>
      <c r="AD500" s="269">
        <v>315576</v>
      </c>
      <c r="AE500" s="269">
        <f t="shared" ref="AE500:AE506" si="863">AC500*AD500</f>
        <v>0</v>
      </c>
      <c r="AF500" s="269">
        <v>0</v>
      </c>
      <c r="AG500" s="269">
        <f t="shared" ref="AG500:AG506" si="864">AC500*AF500</f>
        <v>0</v>
      </c>
      <c r="AH500" s="270">
        <f t="shared" ref="AH500:AH506" si="865">AE500+AG500</f>
        <v>0</v>
      </c>
      <c r="AI500" s="314"/>
      <c r="AJ500" s="316">
        <v>315576</v>
      </c>
      <c r="AK500" s="316">
        <f t="shared" ref="AK500:AK506" si="866">AI500*AJ500</f>
        <v>0</v>
      </c>
      <c r="AL500" s="316">
        <v>0</v>
      </c>
      <c r="AM500" s="316">
        <f t="shared" ref="AM500:AM506" si="867">AI500*AL500</f>
        <v>0</v>
      </c>
      <c r="AN500" s="317">
        <f t="shared" ref="AN500:AN506" si="868">AK500+AM500</f>
        <v>0</v>
      </c>
      <c r="AO500" s="719">
        <f t="shared" si="787"/>
        <v>0</v>
      </c>
      <c r="AP500" s="361">
        <v>315576</v>
      </c>
      <c r="AQ500" s="361">
        <f t="shared" ref="AQ500:AQ506" si="869">AO500*AP500</f>
        <v>0</v>
      </c>
      <c r="AR500" s="361">
        <v>0</v>
      </c>
      <c r="AS500" s="361">
        <f t="shared" ref="AS500:AS506" si="870">AO500*AR500</f>
        <v>0</v>
      </c>
      <c r="AT500" s="362">
        <f t="shared" si="846"/>
        <v>0</v>
      </c>
      <c r="AU500" s="44">
        <f t="shared" si="832"/>
        <v>0</v>
      </c>
      <c r="AV500" s="44">
        <f t="shared" si="833"/>
        <v>0</v>
      </c>
    </row>
    <row r="501" spans="1:48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8"/>
        <v>1550532</v>
      </c>
      <c r="H501" s="488">
        <v>0</v>
      </c>
      <c r="I501" s="488">
        <f t="shared" si="819"/>
        <v>0</v>
      </c>
      <c r="J501" s="489">
        <f t="shared" si="853"/>
        <v>1550532</v>
      </c>
      <c r="K501" s="1053">
        <v>10</v>
      </c>
      <c r="L501" s="93">
        <v>129211</v>
      </c>
      <c r="M501" s="93">
        <f t="shared" si="854"/>
        <v>1292110</v>
      </c>
      <c r="N501" s="93">
        <v>0</v>
      </c>
      <c r="O501" s="93">
        <f t="shared" si="855"/>
        <v>0</v>
      </c>
      <c r="P501" s="94">
        <f t="shared" si="856"/>
        <v>1292110</v>
      </c>
      <c r="Q501" s="173">
        <v>2</v>
      </c>
      <c r="R501" s="175">
        <v>129211</v>
      </c>
      <c r="S501" s="175">
        <f t="shared" si="857"/>
        <v>258422</v>
      </c>
      <c r="T501" s="175">
        <v>0</v>
      </c>
      <c r="U501" s="175">
        <f t="shared" si="858"/>
        <v>0</v>
      </c>
      <c r="V501" s="176">
        <f t="shared" si="859"/>
        <v>258422</v>
      </c>
      <c r="W501" s="220"/>
      <c r="X501" s="222">
        <v>129211</v>
      </c>
      <c r="Y501" s="222">
        <f t="shared" si="860"/>
        <v>0</v>
      </c>
      <c r="Z501" s="222">
        <v>0</v>
      </c>
      <c r="AA501" s="222">
        <f t="shared" si="861"/>
        <v>0</v>
      </c>
      <c r="AB501" s="223">
        <f t="shared" si="862"/>
        <v>0</v>
      </c>
      <c r="AC501" s="267"/>
      <c r="AD501" s="269">
        <v>129211</v>
      </c>
      <c r="AE501" s="269">
        <f t="shared" si="863"/>
        <v>0</v>
      </c>
      <c r="AF501" s="269">
        <v>0</v>
      </c>
      <c r="AG501" s="269">
        <f t="shared" si="864"/>
        <v>0</v>
      </c>
      <c r="AH501" s="270">
        <f t="shared" si="865"/>
        <v>0</v>
      </c>
      <c r="AI501" s="314"/>
      <c r="AJ501" s="316">
        <v>129211</v>
      </c>
      <c r="AK501" s="316">
        <f t="shared" si="866"/>
        <v>0</v>
      </c>
      <c r="AL501" s="316">
        <v>0</v>
      </c>
      <c r="AM501" s="316">
        <f t="shared" si="867"/>
        <v>0</v>
      </c>
      <c r="AN501" s="317">
        <f t="shared" si="868"/>
        <v>0</v>
      </c>
      <c r="AO501" s="719">
        <f t="shared" si="787"/>
        <v>0</v>
      </c>
      <c r="AP501" s="361">
        <v>129211</v>
      </c>
      <c r="AQ501" s="361">
        <f t="shared" si="869"/>
        <v>0</v>
      </c>
      <c r="AR501" s="361">
        <v>0</v>
      </c>
      <c r="AS501" s="361">
        <f t="shared" si="870"/>
        <v>0</v>
      </c>
      <c r="AT501" s="362">
        <f t="shared" si="846"/>
        <v>0</v>
      </c>
      <c r="AU501" s="44">
        <f t="shared" si="832"/>
        <v>0</v>
      </c>
      <c r="AV501" s="44">
        <f t="shared" si="833"/>
        <v>0</v>
      </c>
    </row>
    <row r="502" spans="1:48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8"/>
        <v>96000</v>
      </c>
      <c r="H502" s="488">
        <v>0</v>
      </c>
      <c r="I502" s="488">
        <f t="shared" si="819"/>
        <v>0</v>
      </c>
      <c r="J502" s="489">
        <f t="shared" si="853"/>
        <v>96000</v>
      </c>
      <c r="K502" s="1065">
        <v>100</v>
      </c>
      <c r="L502" s="93">
        <v>800</v>
      </c>
      <c r="M502" s="93">
        <f t="shared" si="854"/>
        <v>80000</v>
      </c>
      <c r="N502" s="93">
        <v>0</v>
      </c>
      <c r="O502" s="93">
        <f t="shared" si="855"/>
        <v>0</v>
      </c>
      <c r="P502" s="432">
        <f t="shared" si="856"/>
        <v>80000</v>
      </c>
      <c r="Q502" s="173">
        <v>20</v>
      </c>
      <c r="R502" s="175">
        <v>800</v>
      </c>
      <c r="S502" s="175">
        <f t="shared" si="857"/>
        <v>16000</v>
      </c>
      <c r="T502" s="175">
        <v>0</v>
      </c>
      <c r="U502" s="175">
        <f t="shared" si="858"/>
        <v>0</v>
      </c>
      <c r="V502" s="176">
        <f t="shared" si="859"/>
        <v>16000</v>
      </c>
      <c r="W502" s="220"/>
      <c r="X502" s="222">
        <v>800</v>
      </c>
      <c r="Y502" s="222">
        <f t="shared" si="860"/>
        <v>0</v>
      </c>
      <c r="Z502" s="222">
        <v>0</v>
      </c>
      <c r="AA502" s="222">
        <f t="shared" si="861"/>
        <v>0</v>
      </c>
      <c r="AB502" s="223">
        <f t="shared" si="862"/>
        <v>0</v>
      </c>
      <c r="AC502" s="267"/>
      <c r="AD502" s="269">
        <v>800</v>
      </c>
      <c r="AE502" s="269">
        <f t="shared" si="863"/>
        <v>0</v>
      </c>
      <c r="AF502" s="269">
        <v>0</v>
      </c>
      <c r="AG502" s="269">
        <f t="shared" si="864"/>
        <v>0</v>
      </c>
      <c r="AH502" s="270">
        <f t="shared" si="865"/>
        <v>0</v>
      </c>
      <c r="AI502" s="314"/>
      <c r="AJ502" s="316">
        <v>800</v>
      </c>
      <c r="AK502" s="316">
        <f t="shared" si="866"/>
        <v>0</v>
      </c>
      <c r="AL502" s="316">
        <v>0</v>
      </c>
      <c r="AM502" s="316">
        <f t="shared" si="867"/>
        <v>0</v>
      </c>
      <c r="AN502" s="317">
        <f t="shared" si="868"/>
        <v>0</v>
      </c>
      <c r="AO502" s="719">
        <f t="shared" si="787"/>
        <v>0</v>
      </c>
      <c r="AP502" s="361">
        <v>800</v>
      </c>
      <c r="AQ502" s="361">
        <f t="shared" si="869"/>
        <v>0</v>
      </c>
      <c r="AR502" s="361">
        <v>0</v>
      </c>
      <c r="AS502" s="361">
        <f t="shared" si="870"/>
        <v>0</v>
      </c>
      <c r="AT502" s="362">
        <f t="shared" si="846"/>
        <v>0</v>
      </c>
      <c r="AU502" s="44">
        <f t="shared" si="832"/>
        <v>0</v>
      </c>
      <c r="AV502" s="44">
        <f t="shared" si="833"/>
        <v>0</v>
      </c>
    </row>
    <row r="503" spans="1:48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8"/>
        <v>96000</v>
      </c>
      <c r="H503" s="488">
        <v>0</v>
      </c>
      <c r="I503" s="488">
        <f t="shared" si="819"/>
        <v>0</v>
      </c>
      <c r="J503" s="489">
        <f t="shared" si="853"/>
        <v>96000</v>
      </c>
      <c r="K503" s="1065">
        <v>100</v>
      </c>
      <c r="L503" s="93">
        <v>800</v>
      </c>
      <c r="M503" s="93">
        <f t="shared" si="854"/>
        <v>80000</v>
      </c>
      <c r="N503" s="93">
        <v>0</v>
      </c>
      <c r="O503" s="93">
        <f t="shared" si="855"/>
        <v>0</v>
      </c>
      <c r="P503" s="432">
        <f t="shared" si="856"/>
        <v>80000</v>
      </c>
      <c r="Q503" s="173">
        <v>20</v>
      </c>
      <c r="R503" s="175">
        <v>800</v>
      </c>
      <c r="S503" s="175">
        <f t="shared" si="857"/>
        <v>16000</v>
      </c>
      <c r="T503" s="175">
        <v>0</v>
      </c>
      <c r="U503" s="175">
        <f t="shared" si="858"/>
        <v>0</v>
      </c>
      <c r="V503" s="176">
        <f t="shared" si="859"/>
        <v>16000</v>
      </c>
      <c r="W503" s="220"/>
      <c r="X503" s="222">
        <v>800</v>
      </c>
      <c r="Y503" s="222">
        <f t="shared" si="860"/>
        <v>0</v>
      </c>
      <c r="Z503" s="222">
        <v>0</v>
      </c>
      <c r="AA503" s="222">
        <f t="shared" si="861"/>
        <v>0</v>
      </c>
      <c r="AB503" s="223">
        <f t="shared" si="862"/>
        <v>0</v>
      </c>
      <c r="AC503" s="267"/>
      <c r="AD503" s="269">
        <v>800</v>
      </c>
      <c r="AE503" s="269">
        <f t="shared" si="863"/>
        <v>0</v>
      </c>
      <c r="AF503" s="269">
        <v>0</v>
      </c>
      <c r="AG503" s="269">
        <f t="shared" si="864"/>
        <v>0</v>
      </c>
      <c r="AH503" s="270">
        <f t="shared" si="865"/>
        <v>0</v>
      </c>
      <c r="AI503" s="314"/>
      <c r="AJ503" s="316">
        <v>800</v>
      </c>
      <c r="AK503" s="316">
        <f t="shared" si="866"/>
        <v>0</v>
      </c>
      <c r="AL503" s="316">
        <v>0</v>
      </c>
      <c r="AM503" s="316">
        <f t="shared" si="867"/>
        <v>0</v>
      </c>
      <c r="AN503" s="317">
        <f t="shared" si="868"/>
        <v>0</v>
      </c>
      <c r="AO503" s="719">
        <f t="shared" si="787"/>
        <v>0</v>
      </c>
      <c r="AP503" s="361">
        <v>800</v>
      </c>
      <c r="AQ503" s="361">
        <f t="shared" si="869"/>
        <v>0</v>
      </c>
      <c r="AR503" s="361">
        <v>0</v>
      </c>
      <c r="AS503" s="361">
        <f t="shared" si="870"/>
        <v>0</v>
      </c>
      <c r="AT503" s="362">
        <f t="shared" si="846"/>
        <v>0</v>
      </c>
      <c r="AU503" s="44">
        <f t="shared" si="832"/>
        <v>0</v>
      </c>
      <c r="AV503" s="44">
        <f t="shared" si="833"/>
        <v>0</v>
      </c>
    </row>
    <row r="504" spans="1:48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8"/>
        <v>14388</v>
      </c>
      <c r="H504" s="488">
        <v>0</v>
      </c>
      <c r="I504" s="488">
        <f t="shared" si="819"/>
        <v>0</v>
      </c>
      <c r="J504" s="489">
        <f t="shared" si="853"/>
        <v>14388</v>
      </c>
      <c r="K504" s="1053">
        <v>10</v>
      </c>
      <c r="L504" s="93">
        <v>1199</v>
      </c>
      <c r="M504" s="93">
        <f t="shared" si="854"/>
        <v>11990</v>
      </c>
      <c r="N504" s="93">
        <v>0</v>
      </c>
      <c r="O504" s="93">
        <f t="shared" si="855"/>
        <v>0</v>
      </c>
      <c r="P504" s="94">
        <f t="shared" si="856"/>
        <v>11990</v>
      </c>
      <c r="Q504" s="173">
        <v>2</v>
      </c>
      <c r="R504" s="175">
        <v>1199</v>
      </c>
      <c r="S504" s="175">
        <f t="shared" si="857"/>
        <v>2398</v>
      </c>
      <c r="T504" s="175">
        <v>0</v>
      </c>
      <c r="U504" s="175">
        <f t="shared" si="858"/>
        <v>0</v>
      </c>
      <c r="V504" s="176">
        <f t="shared" si="859"/>
        <v>2398</v>
      </c>
      <c r="W504" s="220"/>
      <c r="X504" s="222">
        <v>1199</v>
      </c>
      <c r="Y504" s="222">
        <f t="shared" si="860"/>
        <v>0</v>
      </c>
      <c r="Z504" s="222">
        <v>0</v>
      </c>
      <c r="AA504" s="222">
        <f t="shared" si="861"/>
        <v>0</v>
      </c>
      <c r="AB504" s="223">
        <f t="shared" si="862"/>
        <v>0</v>
      </c>
      <c r="AC504" s="267"/>
      <c r="AD504" s="269">
        <v>1199</v>
      </c>
      <c r="AE504" s="269">
        <f t="shared" si="863"/>
        <v>0</v>
      </c>
      <c r="AF504" s="269">
        <v>0</v>
      </c>
      <c r="AG504" s="269">
        <f t="shared" si="864"/>
        <v>0</v>
      </c>
      <c r="AH504" s="270">
        <f t="shared" si="865"/>
        <v>0</v>
      </c>
      <c r="AI504" s="314"/>
      <c r="AJ504" s="316">
        <v>1199</v>
      </c>
      <c r="AK504" s="316">
        <f t="shared" si="866"/>
        <v>0</v>
      </c>
      <c r="AL504" s="316">
        <v>0</v>
      </c>
      <c r="AM504" s="316">
        <f t="shared" si="867"/>
        <v>0</v>
      </c>
      <c r="AN504" s="317">
        <f t="shared" si="868"/>
        <v>0</v>
      </c>
      <c r="AO504" s="719">
        <f t="shared" si="787"/>
        <v>0</v>
      </c>
      <c r="AP504" s="361">
        <v>1199</v>
      </c>
      <c r="AQ504" s="361">
        <f t="shared" si="869"/>
        <v>0</v>
      </c>
      <c r="AR504" s="361">
        <v>0</v>
      </c>
      <c r="AS504" s="361">
        <f t="shared" si="870"/>
        <v>0</v>
      </c>
      <c r="AT504" s="362">
        <f t="shared" si="846"/>
        <v>0</v>
      </c>
      <c r="AU504" s="44">
        <f t="shared" si="832"/>
        <v>0</v>
      </c>
      <c r="AV504" s="44">
        <f t="shared" si="833"/>
        <v>0</v>
      </c>
    </row>
    <row r="505" spans="1:48" ht="26.2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8"/>
        <v>39396</v>
      </c>
      <c r="H505" s="495">
        <v>0</v>
      </c>
      <c r="I505" s="495">
        <f t="shared" si="819"/>
        <v>0</v>
      </c>
      <c r="J505" s="496">
        <f t="shared" si="853"/>
        <v>39396</v>
      </c>
      <c r="K505" s="1066">
        <v>10</v>
      </c>
      <c r="L505" s="450">
        <v>3283</v>
      </c>
      <c r="M505" s="450">
        <f t="shared" si="854"/>
        <v>32830</v>
      </c>
      <c r="N505" s="450">
        <v>0</v>
      </c>
      <c r="O505" s="450">
        <f t="shared" si="855"/>
        <v>0</v>
      </c>
      <c r="P505" s="451">
        <f t="shared" si="856"/>
        <v>32830</v>
      </c>
      <c r="Q505" s="452">
        <v>2</v>
      </c>
      <c r="R505" s="453">
        <v>3283</v>
      </c>
      <c r="S505" s="453">
        <f t="shared" si="857"/>
        <v>6566</v>
      </c>
      <c r="T505" s="453">
        <v>0</v>
      </c>
      <c r="U505" s="453">
        <f t="shared" si="858"/>
        <v>0</v>
      </c>
      <c r="V505" s="454">
        <f t="shared" si="859"/>
        <v>6566</v>
      </c>
      <c r="W505" s="455"/>
      <c r="X505" s="456">
        <v>3283</v>
      </c>
      <c r="Y505" s="456">
        <f t="shared" si="860"/>
        <v>0</v>
      </c>
      <c r="Z505" s="456">
        <v>0</v>
      </c>
      <c r="AA505" s="456">
        <f t="shared" si="861"/>
        <v>0</v>
      </c>
      <c r="AB505" s="457">
        <f t="shared" si="862"/>
        <v>0</v>
      </c>
      <c r="AC505" s="458"/>
      <c r="AD505" s="459">
        <v>3283</v>
      </c>
      <c r="AE505" s="459">
        <f t="shared" si="863"/>
        <v>0</v>
      </c>
      <c r="AF505" s="459">
        <v>0</v>
      </c>
      <c r="AG505" s="459">
        <f t="shared" si="864"/>
        <v>0</v>
      </c>
      <c r="AH505" s="460">
        <f t="shared" si="865"/>
        <v>0</v>
      </c>
      <c r="AI505" s="461"/>
      <c r="AJ505" s="462">
        <v>3283</v>
      </c>
      <c r="AK505" s="462">
        <f t="shared" si="866"/>
        <v>0</v>
      </c>
      <c r="AL505" s="462">
        <v>0</v>
      </c>
      <c r="AM505" s="462">
        <f t="shared" si="867"/>
        <v>0</v>
      </c>
      <c r="AN505" s="463">
        <f t="shared" si="868"/>
        <v>0</v>
      </c>
      <c r="AO505" s="792">
        <f t="shared" si="787"/>
        <v>0</v>
      </c>
      <c r="AP505" s="464">
        <v>3283</v>
      </c>
      <c r="AQ505" s="464">
        <f t="shared" si="869"/>
        <v>0</v>
      </c>
      <c r="AR505" s="464">
        <v>0</v>
      </c>
      <c r="AS505" s="464">
        <f t="shared" si="870"/>
        <v>0</v>
      </c>
      <c r="AT505" s="362">
        <f t="shared" si="846"/>
        <v>0</v>
      </c>
      <c r="AU505" s="44">
        <f t="shared" si="832"/>
        <v>0</v>
      </c>
      <c r="AV505" s="44">
        <f t="shared" si="833"/>
        <v>0</v>
      </c>
    </row>
    <row r="506" spans="1:48" ht="13.5" hidden="1" thickBot="1" x14ac:dyDescent="0.25">
      <c r="A506" s="786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8"/>
        <v>1104800.625</v>
      </c>
      <c r="H506" s="64">
        <v>869</v>
      </c>
      <c r="I506" s="64">
        <f t="shared" si="819"/>
        <v>512038.26299999998</v>
      </c>
      <c r="J506" s="437">
        <f t="shared" si="853"/>
        <v>1616838.888</v>
      </c>
      <c r="K506" s="1067"/>
      <c r="L506" s="102">
        <v>1875</v>
      </c>
      <c r="M506" s="102">
        <f t="shared" si="854"/>
        <v>0</v>
      </c>
      <c r="N506" s="102">
        <v>869</v>
      </c>
      <c r="O506" s="102">
        <f t="shared" si="855"/>
        <v>0</v>
      </c>
      <c r="P506" s="439">
        <f t="shared" si="856"/>
        <v>0</v>
      </c>
      <c r="Q506" s="440">
        <v>500</v>
      </c>
      <c r="R506" s="189">
        <v>1875</v>
      </c>
      <c r="S506" s="189">
        <f t="shared" si="857"/>
        <v>937500</v>
      </c>
      <c r="T506" s="189">
        <v>869</v>
      </c>
      <c r="U506" s="189">
        <f t="shared" si="858"/>
        <v>434500</v>
      </c>
      <c r="V506" s="441">
        <f t="shared" si="859"/>
        <v>1372000</v>
      </c>
      <c r="W506" s="442">
        <f>96-6.773</f>
        <v>89.227000000000004</v>
      </c>
      <c r="X506" s="236">
        <v>1875</v>
      </c>
      <c r="Y506" s="236">
        <f t="shared" si="860"/>
        <v>167300.625</v>
      </c>
      <c r="Z506" s="236">
        <v>869</v>
      </c>
      <c r="AA506" s="236">
        <f t="shared" si="861"/>
        <v>77538.263000000006</v>
      </c>
      <c r="AB506" s="443">
        <f t="shared" si="862"/>
        <v>244838.88800000001</v>
      </c>
      <c r="AC506" s="444"/>
      <c r="AD506" s="283">
        <v>1875</v>
      </c>
      <c r="AE506" s="283">
        <f t="shared" si="863"/>
        <v>0</v>
      </c>
      <c r="AF506" s="283">
        <v>869</v>
      </c>
      <c r="AG506" s="283">
        <f t="shared" si="864"/>
        <v>0</v>
      </c>
      <c r="AH506" s="445">
        <f t="shared" si="865"/>
        <v>0</v>
      </c>
      <c r="AI506" s="446"/>
      <c r="AJ506" s="330">
        <v>1875</v>
      </c>
      <c r="AK506" s="330">
        <f t="shared" si="866"/>
        <v>0</v>
      </c>
      <c r="AL506" s="330">
        <v>869</v>
      </c>
      <c r="AM506" s="330">
        <f t="shared" si="867"/>
        <v>0</v>
      </c>
      <c r="AN506" s="447">
        <f t="shared" si="868"/>
        <v>0</v>
      </c>
      <c r="AO506" s="793">
        <f t="shared" si="787"/>
        <v>-2.8421709430404007E-14</v>
      </c>
      <c r="AP506" s="370">
        <v>1875</v>
      </c>
      <c r="AQ506" s="370">
        <f t="shared" si="869"/>
        <v>-5.3290705182007514E-11</v>
      </c>
      <c r="AR506" s="370">
        <v>869</v>
      </c>
      <c r="AS506" s="370">
        <f t="shared" si="870"/>
        <v>-2.4698465495021082E-11</v>
      </c>
      <c r="AT506" s="362">
        <f t="shared" si="846"/>
        <v>-7.7989170677028596E-11</v>
      </c>
      <c r="AU506" s="44">
        <f t="shared" si="832"/>
        <v>2.9103830456733704E-11</v>
      </c>
      <c r="AV506" s="44">
        <f t="shared" si="833"/>
        <v>-1.070930011337623E-10</v>
      </c>
    </row>
    <row r="507" spans="1:48" s="430" customFormat="1" ht="13.5" hidden="1" thickBot="1" x14ac:dyDescent="0.25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1068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793">
        <f t="shared" si="787"/>
        <v>307.64999999999998</v>
      </c>
      <c r="AP507" s="426"/>
      <c r="AQ507" s="427"/>
      <c r="AR507" s="428"/>
      <c r="AS507" s="427"/>
      <c r="AT507" s="362">
        <f t="shared" si="846"/>
        <v>0</v>
      </c>
      <c r="AU507" s="44">
        <f t="shared" si="832"/>
        <v>0</v>
      </c>
      <c r="AV507" s="44">
        <f t="shared" si="833"/>
        <v>0</v>
      </c>
    </row>
    <row r="508" spans="1:48" ht="26.25" hidden="1" thickBot="1" x14ac:dyDescent="0.25">
      <c r="A508" s="1">
        <v>491</v>
      </c>
      <c r="B508" s="9" t="s">
        <v>139</v>
      </c>
      <c r="C508" s="10"/>
      <c r="D508" s="2" t="s">
        <v>56</v>
      </c>
      <c r="E508" s="767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1">G508+I508</f>
        <v>355345.91999999993</v>
      </c>
      <c r="K508" s="1061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5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6">AK508+AM508</f>
        <v>172015.91999999998</v>
      </c>
      <c r="AO508" s="719">
        <f t="shared" si="78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6"/>
        <v>0</v>
      </c>
      <c r="AU508" s="44">
        <f t="shared" si="832"/>
        <v>0</v>
      </c>
      <c r="AV508" s="44">
        <f t="shared" si="833"/>
        <v>0</v>
      </c>
    </row>
    <row r="509" spans="1:48" ht="13.5" hidden="1" thickBot="1" x14ac:dyDescent="0.25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1"/>
        <v>131146</v>
      </c>
      <c r="K509" s="1053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6"/>
        <v>0</v>
      </c>
      <c r="AO509" s="719">
        <f t="shared" si="78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6"/>
        <v>0</v>
      </c>
      <c r="AU509" s="44">
        <f t="shared" si="832"/>
        <v>0</v>
      </c>
      <c r="AV509" s="44">
        <f t="shared" si="833"/>
        <v>0</v>
      </c>
    </row>
    <row r="510" spans="1:48" ht="13.5" hidden="1" thickBot="1" x14ac:dyDescent="0.25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053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787"/>
        <v>0</v>
      </c>
      <c r="AP510" s="360"/>
      <c r="AQ510" s="361"/>
      <c r="AR510" s="358"/>
      <c r="AS510" s="361"/>
      <c r="AT510" s="362">
        <f t="shared" si="846"/>
        <v>0</v>
      </c>
      <c r="AU510" s="44">
        <f t="shared" si="832"/>
        <v>0</v>
      </c>
      <c r="AV510" s="44">
        <f t="shared" si="833"/>
        <v>0</v>
      </c>
    </row>
    <row r="511" spans="1:48" ht="51.75" hidden="1" thickBot="1" x14ac:dyDescent="0.25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7">G511+I511</f>
        <v>2657998</v>
      </c>
      <c r="K511" s="1053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78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79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0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1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2">AK511+AM511</f>
        <v>0</v>
      </c>
      <c r="AO511" s="719">
        <f t="shared" si="78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6"/>
        <v>0</v>
      </c>
      <c r="AU511" s="44">
        <f t="shared" si="832"/>
        <v>0</v>
      </c>
      <c r="AV511" s="44">
        <f t="shared" si="833"/>
        <v>0</v>
      </c>
    </row>
    <row r="512" spans="1:48" ht="26.25" hidden="1" thickBot="1" x14ac:dyDescent="0.25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7"/>
        <v>474857.6</v>
      </c>
      <c r="K512" s="1053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78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79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0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1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2"/>
        <v>474857.6</v>
      </c>
      <c r="AO512" s="719">
        <f t="shared" si="78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6"/>
        <v>0</v>
      </c>
      <c r="AU512" s="44">
        <f t="shared" si="832"/>
        <v>0</v>
      </c>
      <c r="AV512" s="44">
        <f t="shared" si="833"/>
        <v>0</v>
      </c>
    </row>
    <row r="513" spans="1:48" ht="13.5" hidden="1" thickBot="1" x14ac:dyDescent="0.25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053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787"/>
        <v>0</v>
      </c>
      <c r="AP513" s="360"/>
      <c r="AQ513" s="361"/>
      <c r="AR513" s="358"/>
      <c r="AS513" s="361"/>
      <c r="AT513" s="362">
        <f t="shared" si="846"/>
        <v>0</v>
      </c>
      <c r="AU513" s="44">
        <f t="shared" si="832"/>
        <v>0</v>
      </c>
      <c r="AV513" s="44">
        <f t="shared" si="833"/>
        <v>0</v>
      </c>
    </row>
    <row r="514" spans="1:48" ht="26.25" hidden="1" thickBot="1" x14ac:dyDescent="0.25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3">E514*F514</f>
        <v>19200</v>
      </c>
      <c r="H514" s="36">
        <v>2623</v>
      </c>
      <c r="I514" s="36">
        <f t="shared" ref="I514:I542" si="884">E514*H514</f>
        <v>62952</v>
      </c>
      <c r="J514" s="53">
        <f t="shared" ref="J514:J524" si="885">G514+I514</f>
        <v>82152</v>
      </c>
      <c r="K514" s="1053"/>
      <c r="L514" s="93">
        <v>800</v>
      </c>
      <c r="M514" s="93">
        <f t="shared" ref="M514:M542" si="886">K514*L514</f>
        <v>0</v>
      </c>
      <c r="N514" s="93">
        <v>2623</v>
      </c>
      <c r="O514" s="93">
        <f t="shared" ref="O514:O542" si="887">K514*N514</f>
        <v>0</v>
      </c>
      <c r="P514" s="94">
        <f t="shared" ref="P514:P524" si="888">M514+O514</f>
        <v>0</v>
      </c>
      <c r="Q514" s="173"/>
      <c r="R514" s="175">
        <v>800</v>
      </c>
      <c r="S514" s="175">
        <f t="shared" ref="S514:S542" si="889">Q514*R514</f>
        <v>0</v>
      </c>
      <c r="T514" s="175">
        <v>2623</v>
      </c>
      <c r="U514" s="175">
        <f t="shared" ref="U514:U542" si="890">Q514*T514</f>
        <v>0</v>
      </c>
      <c r="V514" s="176">
        <f t="shared" ref="V514:V524" si="891">S514+U514</f>
        <v>0</v>
      </c>
      <c r="W514" s="220"/>
      <c r="X514" s="222">
        <v>800</v>
      </c>
      <c r="Y514" s="222">
        <f t="shared" ref="Y514:Y542" si="892">W514*X514</f>
        <v>0</v>
      </c>
      <c r="Z514" s="222">
        <v>2623</v>
      </c>
      <c r="AA514" s="222">
        <f t="shared" ref="AA514:AA542" si="893">W514*Z514</f>
        <v>0</v>
      </c>
      <c r="AB514" s="223">
        <f t="shared" ref="AB514:AB524" si="894">Y514+AA514</f>
        <v>0</v>
      </c>
      <c r="AC514" s="267">
        <v>24</v>
      </c>
      <c r="AD514" s="269">
        <v>800</v>
      </c>
      <c r="AE514" s="269">
        <f t="shared" ref="AE514:AE542" si="895">AC514*AD514</f>
        <v>19200</v>
      </c>
      <c r="AF514" s="269">
        <v>2623</v>
      </c>
      <c r="AG514" s="269">
        <f t="shared" ref="AG514:AG542" si="896">AC514*AF514</f>
        <v>62952</v>
      </c>
      <c r="AH514" s="270">
        <f t="shared" ref="AH514:AH524" si="897">AE514+AG514</f>
        <v>82152</v>
      </c>
      <c r="AI514" s="314"/>
      <c r="AJ514" s="316">
        <v>800</v>
      </c>
      <c r="AK514" s="316">
        <f t="shared" ref="AK514:AK542" si="898">AI514*AJ514</f>
        <v>0</v>
      </c>
      <c r="AL514" s="316">
        <v>2623</v>
      </c>
      <c r="AM514" s="316">
        <f t="shared" ref="AM514:AM542" si="899">AI514*AL514</f>
        <v>0</v>
      </c>
      <c r="AN514" s="317">
        <f t="shared" ref="AN514:AN524" si="900">AK514+AM514</f>
        <v>0</v>
      </c>
      <c r="AO514" s="719">
        <f t="shared" si="787"/>
        <v>0</v>
      </c>
      <c r="AP514" s="361">
        <v>800</v>
      </c>
      <c r="AQ514" s="361">
        <f t="shared" ref="AQ514:AQ521" si="901">AO514*AP514</f>
        <v>0</v>
      </c>
      <c r="AR514" s="361">
        <v>2623</v>
      </c>
      <c r="AS514" s="361">
        <f t="shared" ref="AS514:AS521" si="902">AO514*AR514</f>
        <v>0</v>
      </c>
      <c r="AT514" s="362">
        <f t="shared" si="846"/>
        <v>0</v>
      </c>
      <c r="AU514" s="44">
        <f t="shared" si="832"/>
        <v>0</v>
      </c>
      <c r="AV514" s="44">
        <f t="shared" si="833"/>
        <v>0</v>
      </c>
    </row>
    <row r="515" spans="1:48" ht="26.25" hidden="1" thickBot="1" x14ac:dyDescent="0.25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3"/>
        <v>9600</v>
      </c>
      <c r="H515" s="36">
        <v>335</v>
      </c>
      <c r="I515" s="36">
        <f t="shared" si="884"/>
        <v>5360</v>
      </c>
      <c r="J515" s="53">
        <f t="shared" si="885"/>
        <v>14960</v>
      </c>
      <c r="K515" s="1053"/>
      <c r="L515" s="93">
        <v>600</v>
      </c>
      <c r="M515" s="93">
        <f t="shared" si="886"/>
        <v>0</v>
      </c>
      <c r="N515" s="93">
        <v>335</v>
      </c>
      <c r="O515" s="93">
        <f t="shared" si="887"/>
        <v>0</v>
      </c>
      <c r="P515" s="94">
        <f t="shared" si="888"/>
        <v>0</v>
      </c>
      <c r="Q515" s="173"/>
      <c r="R515" s="175">
        <v>600</v>
      </c>
      <c r="S515" s="175">
        <f t="shared" si="889"/>
        <v>0</v>
      </c>
      <c r="T515" s="175">
        <v>335</v>
      </c>
      <c r="U515" s="175">
        <f t="shared" si="890"/>
        <v>0</v>
      </c>
      <c r="V515" s="176">
        <f t="shared" si="891"/>
        <v>0</v>
      </c>
      <c r="W515" s="220"/>
      <c r="X515" s="222">
        <v>600</v>
      </c>
      <c r="Y515" s="222">
        <f t="shared" si="892"/>
        <v>0</v>
      </c>
      <c r="Z515" s="222">
        <v>335</v>
      </c>
      <c r="AA515" s="222">
        <f t="shared" si="893"/>
        <v>0</v>
      </c>
      <c r="AB515" s="223">
        <f t="shared" si="894"/>
        <v>0</v>
      </c>
      <c r="AC515" s="267">
        <v>2</v>
      </c>
      <c r="AD515" s="269">
        <v>600</v>
      </c>
      <c r="AE515" s="269">
        <f t="shared" si="895"/>
        <v>1200</v>
      </c>
      <c r="AF515" s="269">
        <v>335</v>
      </c>
      <c r="AG515" s="269">
        <f t="shared" si="896"/>
        <v>670</v>
      </c>
      <c r="AH515" s="270">
        <f t="shared" si="897"/>
        <v>1870</v>
      </c>
      <c r="AI515" s="314"/>
      <c r="AJ515" s="316">
        <v>600</v>
      </c>
      <c r="AK515" s="316">
        <f t="shared" si="898"/>
        <v>0</v>
      </c>
      <c r="AL515" s="316">
        <v>335</v>
      </c>
      <c r="AM515" s="316">
        <f t="shared" si="899"/>
        <v>0</v>
      </c>
      <c r="AN515" s="317">
        <f t="shared" si="900"/>
        <v>0</v>
      </c>
      <c r="AO515" s="719">
        <f t="shared" si="787"/>
        <v>14</v>
      </c>
      <c r="AP515" s="361">
        <v>600</v>
      </c>
      <c r="AQ515" s="361">
        <f t="shared" si="901"/>
        <v>8400</v>
      </c>
      <c r="AR515" s="361">
        <v>335</v>
      </c>
      <c r="AS515" s="361">
        <f t="shared" si="902"/>
        <v>4690</v>
      </c>
      <c r="AT515" s="362">
        <f t="shared" si="846"/>
        <v>13090</v>
      </c>
      <c r="AU515" s="44">
        <f t="shared" si="832"/>
        <v>13090</v>
      </c>
      <c r="AV515" s="44">
        <f t="shared" si="833"/>
        <v>0</v>
      </c>
    </row>
    <row r="516" spans="1:48" ht="13.5" hidden="1" thickBot="1" x14ac:dyDescent="0.25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3"/>
        <v>9600</v>
      </c>
      <c r="H516" s="36">
        <v>928</v>
      </c>
      <c r="I516" s="36">
        <f t="shared" si="884"/>
        <v>14848</v>
      </c>
      <c r="J516" s="53">
        <f t="shared" si="885"/>
        <v>24448</v>
      </c>
      <c r="K516" s="1053"/>
      <c r="L516" s="93">
        <v>600</v>
      </c>
      <c r="M516" s="93">
        <f t="shared" si="886"/>
        <v>0</v>
      </c>
      <c r="N516" s="93">
        <v>928</v>
      </c>
      <c r="O516" s="93">
        <f t="shared" si="887"/>
        <v>0</v>
      </c>
      <c r="P516" s="94">
        <f t="shared" si="888"/>
        <v>0</v>
      </c>
      <c r="Q516" s="173"/>
      <c r="R516" s="175">
        <v>600</v>
      </c>
      <c r="S516" s="175">
        <f t="shared" si="889"/>
        <v>0</v>
      </c>
      <c r="T516" s="175">
        <v>928</v>
      </c>
      <c r="U516" s="175">
        <f t="shared" si="890"/>
        <v>0</v>
      </c>
      <c r="V516" s="176">
        <f t="shared" si="891"/>
        <v>0</v>
      </c>
      <c r="W516" s="220"/>
      <c r="X516" s="222">
        <v>600</v>
      </c>
      <c r="Y516" s="222">
        <f t="shared" si="892"/>
        <v>0</v>
      </c>
      <c r="Z516" s="222">
        <v>928</v>
      </c>
      <c r="AA516" s="222">
        <f t="shared" si="893"/>
        <v>0</v>
      </c>
      <c r="AB516" s="223">
        <f t="shared" si="894"/>
        <v>0</v>
      </c>
      <c r="AC516" s="267">
        <v>2</v>
      </c>
      <c r="AD516" s="269">
        <v>600</v>
      </c>
      <c r="AE516" s="269">
        <f t="shared" si="895"/>
        <v>1200</v>
      </c>
      <c r="AF516" s="269">
        <v>928</v>
      </c>
      <c r="AG516" s="269">
        <f t="shared" si="896"/>
        <v>1856</v>
      </c>
      <c r="AH516" s="270">
        <f t="shared" si="897"/>
        <v>3056</v>
      </c>
      <c r="AI516" s="314"/>
      <c r="AJ516" s="316">
        <v>600</v>
      </c>
      <c r="AK516" s="316">
        <f t="shared" si="898"/>
        <v>0</v>
      </c>
      <c r="AL516" s="316">
        <v>928</v>
      </c>
      <c r="AM516" s="316">
        <f t="shared" si="899"/>
        <v>0</v>
      </c>
      <c r="AN516" s="317">
        <f t="shared" si="900"/>
        <v>0</v>
      </c>
      <c r="AO516" s="719">
        <f t="shared" si="787"/>
        <v>14</v>
      </c>
      <c r="AP516" s="361">
        <v>600</v>
      </c>
      <c r="AQ516" s="361">
        <f t="shared" si="901"/>
        <v>8400</v>
      </c>
      <c r="AR516" s="361">
        <v>928</v>
      </c>
      <c r="AS516" s="361">
        <f t="shared" si="902"/>
        <v>12992</v>
      </c>
      <c r="AT516" s="362">
        <f t="shared" si="846"/>
        <v>21392</v>
      </c>
      <c r="AU516" s="44">
        <f t="shared" si="832"/>
        <v>21392</v>
      </c>
      <c r="AV516" s="44">
        <f t="shared" si="833"/>
        <v>0</v>
      </c>
    </row>
    <row r="517" spans="1:48" ht="13.5" hidden="1" thickBot="1" x14ac:dyDescent="0.25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3"/>
        <v>25200</v>
      </c>
      <c r="H517" s="36">
        <v>1424</v>
      </c>
      <c r="I517" s="36">
        <f t="shared" si="884"/>
        <v>59808</v>
      </c>
      <c r="J517" s="53">
        <f t="shared" si="885"/>
        <v>85008</v>
      </c>
      <c r="K517" s="1053"/>
      <c r="L517" s="93">
        <v>600</v>
      </c>
      <c r="M517" s="93">
        <f t="shared" si="886"/>
        <v>0</v>
      </c>
      <c r="N517" s="93">
        <v>1424</v>
      </c>
      <c r="O517" s="93">
        <f t="shared" si="887"/>
        <v>0</v>
      </c>
      <c r="P517" s="94">
        <f t="shared" si="888"/>
        <v>0</v>
      </c>
      <c r="Q517" s="173"/>
      <c r="R517" s="175">
        <v>600</v>
      </c>
      <c r="S517" s="175">
        <f t="shared" si="889"/>
        <v>0</v>
      </c>
      <c r="T517" s="175">
        <v>1424</v>
      </c>
      <c r="U517" s="175">
        <f t="shared" si="890"/>
        <v>0</v>
      </c>
      <c r="V517" s="176">
        <f t="shared" si="891"/>
        <v>0</v>
      </c>
      <c r="W517" s="220"/>
      <c r="X517" s="222">
        <v>600</v>
      </c>
      <c r="Y517" s="222">
        <f t="shared" si="892"/>
        <v>0</v>
      </c>
      <c r="Z517" s="222">
        <v>1424</v>
      </c>
      <c r="AA517" s="222">
        <f t="shared" si="893"/>
        <v>0</v>
      </c>
      <c r="AB517" s="223">
        <f t="shared" si="894"/>
        <v>0</v>
      </c>
      <c r="AC517" s="267">
        <v>28</v>
      </c>
      <c r="AD517" s="269">
        <v>600</v>
      </c>
      <c r="AE517" s="269">
        <f t="shared" si="895"/>
        <v>16800</v>
      </c>
      <c r="AF517" s="269">
        <v>1424</v>
      </c>
      <c r="AG517" s="269">
        <f t="shared" si="896"/>
        <v>39872</v>
      </c>
      <c r="AH517" s="270">
        <f t="shared" si="897"/>
        <v>56672</v>
      </c>
      <c r="AI517" s="314"/>
      <c r="AJ517" s="316">
        <v>600</v>
      </c>
      <c r="AK517" s="316">
        <f t="shared" si="898"/>
        <v>0</v>
      </c>
      <c r="AL517" s="316">
        <v>1424</v>
      </c>
      <c r="AM517" s="316">
        <f t="shared" si="899"/>
        <v>0</v>
      </c>
      <c r="AN517" s="317">
        <f t="shared" si="900"/>
        <v>0</v>
      </c>
      <c r="AO517" s="719">
        <f t="shared" si="787"/>
        <v>14</v>
      </c>
      <c r="AP517" s="361">
        <v>600</v>
      </c>
      <c r="AQ517" s="361">
        <f t="shared" si="901"/>
        <v>8400</v>
      </c>
      <c r="AR517" s="361">
        <v>1424</v>
      </c>
      <c r="AS517" s="361">
        <f t="shared" si="902"/>
        <v>19936</v>
      </c>
      <c r="AT517" s="362">
        <f t="shared" si="846"/>
        <v>28336</v>
      </c>
      <c r="AU517" s="44">
        <f t="shared" si="832"/>
        <v>28336</v>
      </c>
      <c r="AV517" s="44">
        <f t="shared" si="833"/>
        <v>0</v>
      </c>
    </row>
    <row r="518" spans="1:48" ht="13.5" hidden="1" thickBot="1" x14ac:dyDescent="0.25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3"/>
        <v>52000</v>
      </c>
      <c r="H518" s="36">
        <v>957</v>
      </c>
      <c r="I518" s="36">
        <f t="shared" si="884"/>
        <v>38280</v>
      </c>
      <c r="J518" s="53">
        <f t="shared" si="885"/>
        <v>90280</v>
      </c>
      <c r="K518" s="1053"/>
      <c r="L518" s="93">
        <v>1300</v>
      </c>
      <c r="M518" s="93">
        <f t="shared" si="886"/>
        <v>0</v>
      </c>
      <c r="N518" s="93">
        <v>957</v>
      </c>
      <c r="O518" s="93">
        <f t="shared" si="887"/>
        <v>0</v>
      </c>
      <c r="P518" s="94">
        <f t="shared" si="888"/>
        <v>0</v>
      </c>
      <c r="Q518" s="173"/>
      <c r="R518" s="175">
        <v>1300</v>
      </c>
      <c r="S518" s="175">
        <f t="shared" si="889"/>
        <v>0</v>
      </c>
      <c r="T518" s="175">
        <v>957</v>
      </c>
      <c r="U518" s="175">
        <f t="shared" si="890"/>
        <v>0</v>
      </c>
      <c r="V518" s="176">
        <f t="shared" si="891"/>
        <v>0</v>
      </c>
      <c r="W518" s="220"/>
      <c r="X518" s="222">
        <v>1300</v>
      </c>
      <c r="Y518" s="222">
        <f t="shared" si="892"/>
        <v>0</v>
      </c>
      <c r="Z518" s="222">
        <v>957</v>
      </c>
      <c r="AA518" s="222">
        <f t="shared" si="893"/>
        <v>0</v>
      </c>
      <c r="AB518" s="223">
        <f t="shared" si="894"/>
        <v>0</v>
      </c>
      <c r="AC518" s="267">
        <v>38</v>
      </c>
      <c r="AD518" s="269">
        <v>1300</v>
      </c>
      <c r="AE518" s="269">
        <f t="shared" si="895"/>
        <v>49400</v>
      </c>
      <c r="AF518" s="269">
        <v>957</v>
      </c>
      <c r="AG518" s="269">
        <f t="shared" si="896"/>
        <v>36366</v>
      </c>
      <c r="AH518" s="270">
        <f t="shared" si="897"/>
        <v>85766</v>
      </c>
      <c r="AI518" s="314"/>
      <c r="AJ518" s="316">
        <v>1300</v>
      </c>
      <c r="AK518" s="316">
        <f t="shared" si="898"/>
        <v>0</v>
      </c>
      <c r="AL518" s="316">
        <v>957</v>
      </c>
      <c r="AM518" s="316">
        <f t="shared" si="899"/>
        <v>0</v>
      </c>
      <c r="AN518" s="317">
        <f t="shared" si="900"/>
        <v>0</v>
      </c>
      <c r="AO518" s="719">
        <f t="shared" si="787"/>
        <v>2</v>
      </c>
      <c r="AP518" s="361">
        <v>1300</v>
      </c>
      <c r="AQ518" s="361">
        <f t="shared" si="901"/>
        <v>2600</v>
      </c>
      <c r="AR518" s="361">
        <v>957</v>
      </c>
      <c r="AS518" s="361">
        <f t="shared" si="902"/>
        <v>1914</v>
      </c>
      <c r="AT518" s="362">
        <f t="shared" si="846"/>
        <v>4514</v>
      </c>
      <c r="AU518" s="44">
        <f t="shared" si="832"/>
        <v>4514</v>
      </c>
      <c r="AV518" s="44">
        <f t="shared" si="833"/>
        <v>0</v>
      </c>
    </row>
    <row r="519" spans="1:48" ht="13.5" hidden="1" thickBot="1" x14ac:dyDescent="0.25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3"/>
        <v>75460</v>
      </c>
      <c r="H519" s="36">
        <v>421</v>
      </c>
      <c r="I519" s="36">
        <f t="shared" si="884"/>
        <v>45383.799999999996</v>
      </c>
      <c r="J519" s="53">
        <f t="shared" si="885"/>
        <v>120843.79999999999</v>
      </c>
      <c r="K519" s="1053"/>
      <c r="L519" s="93">
        <v>700</v>
      </c>
      <c r="M519" s="93">
        <f t="shared" si="886"/>
        <v>0</v>
      </c>
      <c r="N519" s="93">
        <v>421</v>
      </c>
      <c r="O519" s="93">
        <f t="shared" si="887"/>
        <v>0</v>
      </c>
      <c r="P519" s="94">
        <f t="shared" si="888"/>
        <v>0</v>
      </c>
      <c r="Q519" s="173"/>
      <c r="R519" s="175">
        <v>700</v>
      </c>
      <c r="S519" s="175">
        <f t="shared" si="889"/>
        <v>0</v>
      </c>
      <c r="T519" s="175">
        <v>421</v>
      </c>
      <c r="U519" s="175">
        <f t="shared" si="890"/>
        <v>0</v>
      </c>
      <c r="V519" s="176">
        <f t="shared" si="891"/>
        <v>0</v>
      </c>
      <c r="W519" s="220"/>
      <c r="X519" s="222">
        <v>700</v>
      </c>
      <c r="Y519" s="222">
        <f t="shared" si="892"/>
        <v>0</v>
      </c>
      <c r="Z519" s="222">
        <v>421</v>
      </c>
      <c r="AA519" s="222">
        <f t="shared" si="893"/>
        <v>0</v>
      </c>
      <c r="AB519" s="223">
        <f t="shared" si="894"/>
        <v>0</v>
      </c>
      <c r="AC519" s="267">
        <v>80</v>
      </c>
      <c r="AD519" s="269">
        <v>700</v>
      </c>
      <c r="AE519" s="269">
        <f t="shared" si="895"/>
        <v>56000</v>
      </c>
      <c r="AF519" s="269">
        <v>421</v>
      </c>
      <c r="AG519" s="269">
        <f t="shared" si="896"/>
        <v>33680</v>
      </c>
      <c r="AH519" s="270">
        <f t="shared" si="897"/>
        <v>89680</v>
      </c>
      <c r="AI519" s="314"/>
      <c r="AJ519" s="316">
        <v>700</v>
      </c>
      <c r="AK519" s="316">
        <f t="shared" si="898"/>
        <v>0</v>
      </c>
      <c r="AL519" s="316">
        <v>421</v>
      </c>
      <c r="AM519" s="316">
        <f t="shared" si="899"/>
        <v>0</v>
      </c>
      <c r="AN519" s="317">
        <f t="shared" si="900"/>
        <v>0</v>
      </c>
      <c r="AO519" s="719">
        <f t="shared" si="787"/>
        <v>27.799999999999997</v>
      </c>
      <c r="AP519" s="361">
        <v>700</v>
      </c>
      <c r="AQ519" s="361">
        <f t="shared" si="901"/>
        <v>19459.999999999996</v>
      </c>
      <c r="AR519" s="361">
        <v>421</v>
      </c>
      <c r="AS519" s="361">
        <f t="shared" si="902"/>
        <v>11703.8</v>
      </c>
      <c r="AT519" s="362">
        <f t="shared" si="846"/>
        <v>31163.799999999996</v>
      </c>
      <c r="AU519" s="44">
        <f t="shared" si="832"/>
        <v>31163.799999999988</v>
      </c>
      <c r="AV519" s="44">
        <f t="shared" si="833"/>
        <v>0</v>
      </c>
    </row>
    <row r="520" spans="1:48" ht="13.5" hidden="1" thickBot="1" x14ac:dyDescent="0.25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3"/>
        <v>0</v>
      </c>
      <c r="H520" s="36">
        <v>18051</v>
      </c>
      <c r="I520" s="36">
        <f t="shared" si="884"/>
        <v>18051</v>
      </c>
      <c r="J520" s="53">
        <f t="shared" si="885"/>
        <v>18051</v>
      </c>
      <c r="K520" s="1053"/>
      <c r="L520" s="93">
        <v>0</v>
      </c>
      <c r="M520" s="93">
        <f t="shared" si="886"/>
        <v>0</v>
      </c>
      <c r="N520" s="93">
        <v>18051</v>
      </c>
      <c r="O520" s="93">
        <f t="shared" si="887"/>
        <v>0</v>
      </c>
      <c r="P520" s="94">
        <f t="shared" si="888"/>
        <v>0</v>
      </c>
      <c r="Q520" s="173"/>
      <c r="R520" s="175">
        <v>0</v>
      </c>
      <c r="S520" s="175">
        <f t="shared" si="889"/>
        <v>0</v>
      </c>
      <c r="T520" s="175">
        <v>18051</v>
      </c>
      <c r="U520" s="175">
        <f t="shared" si="890"/>
        <v>0</v>
      </c>
      <c r="V520" s="176">
        <f t="shared" si="891"/>
        <v>0</v>
      </c>
      <c r="W520" s="220"/>
      <c r="X520" s="222">
        <v>0</v>
      </c>
      <c r="Y520" s="222">
        <f t="shared" si="892"/>
        <v>0</v>
      </c>
      <c r="Z520" s="222">
        <v>18051</v>
      </c>
      <c r="AA520" s="222">
        <f t="shared" si="893"/>
        <v>0</v>
      </c>
      <c r="AB520" s="223">
        <f t="shared" si="894"/>
        <v>0</v>
      </c>
      <c r="AC520" s="267">
        <v>1</v>
      </c>
      <c r="AD520" s="269">
        <v>0</v>
      </c>
      <c r="AE520" s="269">
        <f t="shared" si="895"/>
        <v>0</v>
      </c>
      <c r="AF520" s="269">
        <v>18051</v>
      </c>
      <c r="AG520" s="269">
        <f t="shared" si="896"/>
        <v>18051</v>
      </c>
      <c r="AH520" s="270">
        <f t="shared" si="897"/>
        <v>18051</v>
      </c>
      <c r="AI520" s="314"/>
      <c r="AJ520" s="316">
        <v>0</v>
      </c>
      <c r="AK520" s="316">
        <f t="shared" si="898"/>
        <v>0</v>
      </c>
      <c r="AL520" s="316">
        <v>18051</v>
      </c>
      <c r="AM520" s="316">
        <f t="shared" si="899"/>
        <v>0</v>
      </c>
      <c r="AN520" s="317">
        <f t="shared" si="900"/>
        <v>0</v>
      </c>
      <c r="AO520" s="719">
        <f t="shared" si="787"/>
        <v>0</v>
      </c>
      <c r="AP520" s="361">
        <v>0</v>
      </c>
      <c r="AQ520" s="361">
        <f t="shared" si="901"/>
        <v>0</v>
      </c>
      <c r="AR520" s="361">
        <v>18051</v>
      </c>
      <c r="AS520" s="361">
        <f t="shared" si="902"/>
        <v>0</v>
      </c>
      <c r="AT520" s="362">
        <f t="shared" si="846"/>
        <v>0</v>
      </c>
      <c r="AU520" s="44">
        <f t="shared" si="832"/>
        <v>0</v>
      </c>
      <c r="AV520" s="44">
        <f t="shared" si="833"/>
        <v>0</v>
      </c>
    </row>
    <row r="521" spans="1:48" ht="26.25" hidden="1" thickBot="1" x14ac:dyDescent="0.25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3"/>
        <v>6000</v>
      </c>
      <c r="H521" s="36">
        <v>629</v>
      </c>
      <c r="I521" s="36">
        <f t="shared" si="884"/>
        <v>1887</v>
      </c>
      <c r="J521" s="53">
        <f t="shared" si="885"/>
        <v>7887</v>
      </c>
      <c r="K521" s="1053"/>
      <c r="L521" s="93">
        <v>2000</v>
      </c>
      <c r="M521" s="93">
        <f t="shared" si="886"/>
        <v>0</v>
      </c>
      <c r="N521" s="93">
        <v>629</v>
      </c>
      <c r="O521" s="93">
        <f t="shared" si="887"/>
        <v>0</v>
      </c>
      <c r="P521" s="94">
        <f t="shared" si="888"/>
        <v>0</v>
      </c>
      <c r="Q521" s="173"/>
      <c r="R521" s="175">
        <v>2000</v>
      </c>
      <c r="S521" s="175">
        <f t="shared" si="889"/>
        <v>0</v>
      </c>
      <c r="T521" s="175">
        <v>629</v>
      </c>
      <c r="U521" s="175">
        <f t="shared" si="890"/>
        <v>0</v>
      </c>
      <c r="V521" s="176">
        <f t="shared" si="891"/>
        <v>0</v>
      </c>
      <c r="W521" s="220"/>
      <c r="X521" s="222">
        <v>2000</v>
      </c>
      <c r="Y521" s="222">
        <f t="shared" si="892"/>
        <v>0</v>
      </c>
      <c r="Z521" s="222">
        <v>629</v>
      </c>
      <c r="AA521" s="222">
        <f t="shared" si="893"/>
        <v>0</v>
      </c>
      <c r="AB521" s="223">
        <f t="shared" si="894"/>
        <v>0</v>
      </c>
      <c r="AC521" s="267">
        <v>3</v>
      </c>
      <c r="AD521" s="269">
        <v>2000</v>
      </c>
      <c r="AE521" s="269">
        <f t="shared" si="895"/>
        <v>6000</v>
      </c>
      <c r="AF521" s="269">
        <v>629</v>
      </c>
      <c r="AG521" s="269">
        <f t="shared" si="896"/>
        <v>1887</v>
      </c>
      <c r="AH521" s="270">
        <f t="shared" si="897"/>
        <v>7887</v>
      </c>
      <c r="AI521" s="314"/>
      <c r="AJ521" s="316">
        <v>2000</v>
      </c>
      <c r="AK521" s="316">
        <f t="shared" si="898"/>
        <v>0</v>
      </c>
      <c r="AL521" s="316">
        <v>629</v>
      </c>
      <c r="AM521" s="316">
        <f t="shared" si="899"/>
        <v>0</v>
      </c>
      <c r="AN521" s="317">
        <f t="shared" si="900"/>
        <v>0</v>
      </c>
      <c r="AO521" s="719">
        <f t="shared" si="787"/>
        <v>0</v>
      </c>
      <c r="AP521" s="361">
        <v>2000</v>
      </c>
      <c r="AQ521" s="361">
        <f t="shared" si="901"/>
        <v>0</v>
      </c>
      <c r="AR521" s="361">
        <v>629</v>
      </c>
      <c r="AS521" s="361">
        <f t="shared" si="902"/>
        <v>0</v>
      </c>
      <c r="AT521" s="362">
        <f t="shared" si="846"/>
        <v>0</v>
      </c>
      <c r="AU521" s="44">
        <f t="shared" si="832"/>
        <v>0</v>
      </c>
      <c r="AV521" s="44">
        <f t="shared" si="833"/>
        <v>0</v>
      </c>
    </row>
    <row r="522" spans="1:48" ht="26.25" hidden="1" thickBot="1" x14ac:dyDescent="0.25">
      <c r="A522" s="762">
        <v>497</v>
      </c>
      <c r="B522" s="768" t="s">
        <v>591</v>
      </c>
      <c r="C522" s="764"/>
      <c r="D522" s="764" t="s">
        <v>7</v>
      </c>
      <c r="E522" s="764">
        <v>1</v>
      </c>
      <c r="F522" s="765">
        <v>2950</v>
      </c>
      <c r="G522" s="765">
        <f>E522*F522</f>
        <v>2950</v>
      </c>
      <c r="H522" s="765">
        <v>10010</v>
      </c>
      <c r="I522" s="765">
        <f>E522*H522</f>
        <v>10010</v>
      </c>
      <c r="J522" s="771">
        <f t="shared" si="885"/>
        <v>12960</v>
      </c>
      <c r="K522" s="1053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0"/>
        <v>0</v>
      </c>
      <c r="AO522" s="791">
        <v>1</v>
      </c>
      <c r="AP522" s="765">
        <v>2950</v>
      </c>
      <c r="AQ522" s="765">
        <f>AO522*AP522</f>
        <v>2950</v>
      </c>
      <c r="AR522" s="765">
        <v>10010</v>
      </c>
      <c r="AS522" s="765">
        <f>AO522*AR522</f>
        <v>10010</v>
      </c>
      <c r="AT522" s="362">
        <f t="shared" si="846"/>
        <v>12960</v>
      </c>
      <c r="AU522" s="44">
        <f t="shared" si="832"/>
        <v>12960</v>
      </c>
      <c r="AV522" s="44">
        <f t="shared" si="833"/>
        <v>0</v>
      </c>
    </row>
    <row r="523" spans="1:48" ht="26.25" hidden="1" thickBot="1" x14ac:dyDescent="0.25">
      <c r="A523" s="762">
        <v>508</v>
      </c>
      <c r="B523" s="768" t="s">
        <v>592</v>
      </c>
      <c r="C523" s="764"/>
      <c r="D523" s="764" t="s">
        <v>7</v>
      </c>
      <c r="E523" s="764">
        <v>28</v>
      </c>
      <c r="F523" s="765">
        <v>600</v>
      </c>
      <c r="G523" s="765">
        <f>E523*F523</f>
        <v>16800</v>
      </c>
      <c r="H523" s="765">
        <v>1994</v>
      </c>
      <c r="I523" s="765">
        <f>E523*H523</f>
        <v>55832</v>
      </c>
      <c r="J523" s="771">
        <f t="shared" si="885"/>
        <v>72632</v>
      </c>
      <c r="K523" s="1053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0"/>
        <v>0</v>
      </c>
      <c r="AO523" s="791">
        <v>28</v>
      </c>
      <c r="AP523" s="765">
        <v>600</v>
      </c>
      <c r="AQ523" s="765">
        <f>AO523*AP523</f>
        <v>16800</v>
      </c>
      <c r="AR523" s="765">
        <v>1994</v>
      </c>
      <c r="AS523" s="765">
        <f>AO523*AR523</f>
        <v>55832</v>
      </c>
      <c r="AT523" s="362">
        <f t="shared" si="846"/>
        <v>72632</v>
      </c>
      <c r="AU523" s="44">
        <f t="shared" si="832"/>
        <v>72632</v>
      </c>
      <c r="AV523" s="44">
        <f t="shared" si="833"/>
        <v>0</v>
      </c>
    </row>
    <row r="524" spans="1:48" ht="13.5" hidden="1" thickBot="1" x14ac:dyDescent="0.25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3"/>
        <v>0</v>
      </c>
      <c r="H524" s="36">
        <v>66966</v>
      </c>
      <c r="I524" s="36">
        <f t="shared" si="884"/>
        <v>66966</v>
      </c>
      <c r="J524" s="53">
        <f t="shared" si="885"/>
        <v>66966</v>
      </c>
      <c r="K524" s="1053"/>
      <c r="L524" s="93">
        <v>0</v>
      </c>
      <c r="M524" s="93">
        <f t="shared" si="886"/>
        <v>0</v>
      </c>
      <c r="N524" s="93">
        <v>66966</v>
      </c>
      <c r="O524" s="93">
        <f t="shared" si="887"/>
        <v>0</v>
      </c>
      <c r="P524" s="94">
        <f t="shared" si="888"/>
        <v>0</v>
      </c>
      <c r="Q524" s="173"/>
      <c r="R524" s="175">
        <v>0</v>
      </c>
      <c r="S524" s="175">
        <f t="shared" si="889"/>
        <v>0</v>
      </c>
      <c r="T524" s="175">
        <v>66966</v>
      </c>
      <c r="U524" s="175">
        <f t="shared" si="890"/>
        <v>0</v>
      </c>
      <c r="V524" s="176">
        <f t="shared" si="891"/>
        <v>0</v>
      </c>
      <c r="W524" s="220"/>
      <c r="X524" s="222">
        <v>0</v>
      </c>
      <c r="Y524" s="222">
        <f t="shared" si="892"/>
        <v>0</v>
      </c>
      <c r="Z524" s="222">
        <v>66966</v>
      </c>
      <c r="AA524" s="222">
        <f t="shared" si="893"/>
        <v>0</v>
      </c>
      <c r="AB524" s="223">
        <f t="shared" si="894"/>
        <v>0</v>
      </c>
      <c r="AC524" s="267">
        <v>1</v>
      </c>
      <c r="AD524" s="269">
        <v>0</v>
      </c>
      <c r="AE524" s="269">
        <f t="shared" si="895"/>
        <v>0</v>
      </c>
      <c r="AF524" s="269">
        <v>66966</v>
      </c>
      <c r="AG524" s="269">
        <f t="shared" si="896"/>
        <v>66966</v>
      </c>
      <c r="AH524" s="270">
        <f t="shared" si="897"/>
        <v>66966</v>
      </c>
      <c r="AI524" s="314"/>
      <c r="AJ524" s="316">
        <v>0</v>
      </c>
      <c r="AK524" s="316">
        <f t="shared" si="898"/>
        <v>0</v>
      </c>
      <c r="AL524" s="316">
        <v>66966</v>
      </c>
      <c r="AM524" s="316">
        <f t="shared" si="899"/>
        <v>0</v>
      </c>
      <c r="AN524" s="317">
        <f t="shared" si="900"/>
        <v>0</v>
      </c>
      <c r="AO524" s="719">
        <f t="shared" si="787"/>
        <v>0</v>
      </c>
      <c r="AP524" s="361">
        <v>0</v>
      </c>
      <c r="AQ524" s="361">
        <f t="shared" ref="AQ524:AQ526" si="903">AO524*AP524</f>
        <v>0</v>
      </c>
      <c r="AR524" s="361">
        <v>66966</v>
      </c>
      <c r="AS524" s="361">
        <f t="shared" ref="AS524:AS526" si="904">AO524*AR524</f>
        <v>0</v>
      </c>
      <c r="AT524" s="362">
        <f t="shared" si="846"/>
        <v>0</v>
      </c>
      <c r="AU524" s="44">
        <f t="shared" si="832"/>
        <v>0</v>
      </c>
      <c r="AV524" s="44">
        <f t="shared" si="833"/>
        <v>0</v>
      </c>
    </row>
    <row r="525" spans="1:48" ht="13.5" hidden="1" thickBot="1" x14ac:dyDescent="0.25">
      <c r="A525" s="1">
        <v>506</v>
      </c>
      <c r="B525" s="68" t="s">
        <v>203</v>
      </c>
      <c r="C525" s="10"/>
      <c r="D525" s="2"/>
      <c r="E525" s="2"/>
      <c r="F525" s="2"/>
      <c r="G525" s="36">
        <f t="shared" si="883"/>
        <v>0</v>
      </c>
      <c r="H525" s="37"/>
      <c r="I525" s="36">
        <f t="shared" si="884"/>
        <v>0</v>
      </c>
      <c r="J525" s="119"/>
      <c r="K525" s="1053"/>
      <c r="L525" s="92"/>
      <c r="M525" s="93">
        <f t="shared" si="886"/>
        <v>0</v>
      </c>
      <c r="N525" s="91"/>
      <c r="O525" s="93">
        <f t="shared" si="887"/>
        <v>0</v>
      </c>
      <c r="P525" s="129"/>
      <c r="Q525" s="173"/>
      <c r="R525" s="174"/>
      <c r="S525" s="175">
        <f t="shared" si="889"/>
        <v>0</v>
      </c>
      <c r="T525" s="171"/>
      <c r="U525" s="175">
        <f t="shared" si="890"/>
        <v>0</v>
      </c>
      <c r="V525" s="172"/>
      <c r="W525" s="220"/>
      <c r="X525" s="221"/>
      <c r="Y525" s="222">
        <f t="shared" si="892"/>
        <v>0</v>
      </c>
      <c r="Z525" s="218"/>
      <c r="AA525" s="222">
        <f t="shared" si="893"/>
        <v>0</v>
      </c>
      <c r="AB525" s="219"/>
      <c r="AC525" s="267"/>
      <c r="AD525" s="268"/>
      <c r="AE525" s="269">
        <f t="shared" si="895"/>
        <v>0</v>
      </c>
      <c r="AF525" s="265"/>
      <c r="AG525" s="269">
        <f t="shared" si="896"/>
        <v>0</v>
      </c>
      <c r="AH525" s="266"/>
      <c r="AI525" s="314"/>
      <c r="AJ525" s="315"/>
      <c r="AK525" s="316">
        <f t="shared" si="898"/>
        <v>0</v>
      </c>
      <c r="AL525" s="312"/>
      <c r="AM525" s="316">
        <f t="shared" si="899"/>
        <v>0</v>
      </c>
      <c r="AN525" s="313"/>
      <c r="AO525" s="719">
        <f t="shared" si="787"/>
        <v>0</v>
      </c>
      <c r="AP525" s="360"/>
      <c r="AQ525" s="361">
        <f t="shared" si="903"/>
        <v>0</v>
      </c>
      <c r="AR525" s="358"/>
      <c r="AS525" s="361">
        <f t="shared" si="904"/>
        <v>0</v>
      </c>
      <c r="AT525" s="362">
        <f t="shared" si="846"/>
        <v>0</v>
      </c>
      <c r="AU525" s="44">
        <f t="shared" si="832"/>
        <v>0</v>
      </c>
      <c r="AV525" s="44">
        <f t="shared" si="833"/>
        <v>0</v>
      </c>
    </row>
    <row r="526" spans="1:48" ht="13.5" hidden="1" thickBot="1" x14ac:dyDescent="0.25">
      <c r="A526" s="772">
        <v>507</v>
      </c>
      <c r="B526" s="773" t="s">
        <v>204</v>
      </c>
      <c r="C526" s="774"/>
      <c r="D526" s="774" t="s">
        <v>7</v>
      </c>
      <c r="E526" s="774">
        <v>12</v>
      </c>
      <c r="F526" s="775">
        <v>1200</v>
      </c>
      <c r="G526" s="775">
        <f t="shared" si="883"/>
        <v>14400</v>
      </c>
      <c r="H526" s="775">
        <v>1853</v>
      </c>
      <c r="I526" s="775">
        <f t="shared" si="884"/>
        <v>22236</v>
      </c>
      <c r="J526" s="776">
        <f t="shared" ref="J526:J532" si="905">G526+I526</f>
        <v>36636</v>
      </c>
      <c r="K526" s="1053"/>
      <c r="L526" s="93">
        <v>1200</v>
      </c>
      <c r="M526" s="93">
        <f t="shared" si="886"/>
        <v>0</v>
      </c>
      <c r="N526" s="93">
        <v>1853</v>
      </c>
      <c r="O526" s="93">
        <f t="shared" si="887"/>
        <v>0</v>
      </c>
      <c r="P526" s="94">
        <f t="shared" ref="P526:P532" si="906">M526+O526</f>
        <v>0</v>
      </c>
      <c r="Q526" s="173"/>
      <c r="R526" s="175">
        <v>1200</v>
      </c>
      <c r="S526" s="175">
        <f t="shared" si="889"/>
        <v>0</v>
      </c>
      <c r="T526" s="175">
        <v>1853</v>
      </c>
      <c r="U526" s="175">
        <f t="shared" si="890"/>
        <v>0</v>
      </c>
      <c r="V526" s="176">
        <f t="shared" ref="V526:V532" si="907">S526+U526</f>
        <v>0</v>
      </c>
      <c r="W526" s="220"/>
      <c r="X526" s="222">
        <v>1200</v>
      </c>
      <c r="Y526" s="222">
        <f t="shared" si="892"/>
        <v>0</v>
      </c>
      <c r="Z526" s="222">
        <v>1853</v>
      </c>
      <c r="AA526" s="222">
        <f t="shared" si="893"/>
        <v>0</v>
      </c>
      <c r="AB526" s="223">
        <f t="shared" ref="AB526:AB532" si="908">Y526+AA526</f>
        <v>0</v>
      </c>
      <c r="AC526" s="267"/>
      <c r="AD526" s="269">
        <v>1200</v>
      </c>
      <c r="AE526" s="269">
        <f t="shared" si="895"/>
        <v>0</v>
      </c>
      <c r="AF526" s="269">
        <v>1853</v>
      </c>
      <c r="AG526" s="269">
        <f t="shared" si="896"/>
        <v>0</v>
      </c>
      <c r="AH526" s="270">
        <f t="shared" ref="AH526:AH532" si="909">AE526+AG526</f>
        <v>0</v>
      </c>
      <c r="AI526" s="314"/>
      <c r="AJ526" s="316">
        <v>1200</v>
      </c>
      <c r="AK526" s="316">
        <f t="shared" si="898"/>
        <v>0</v>
      </c>
      <c r="AL526" s="316">
        <v>1853</v>
      </c>
      <c r="AM526" s="316">
        <f t="shared" si="899"/>
        <v>0</v>
      </c>
      <c r="AN526" s="317">
        <f t="shared" ref="AN526:AN532" si="910">AK526+AM526</f>
        <v>0</v>
      </c>
      <c r="AO526" s="719">
        <f t="shared" si="787"/>
        <v>12</v>
      </c>
      <c r="AP526" s="775">
        <v>1200</v>
      </c>
      <c r="AQ526" s="775">
        <f t="shared" si="903"/>
        <v>14400</v>
      </c>
      <c r="AR526" s="775">
        <v>1853</v>
      </c>
      <c r="AS526" s="775">
        <f t="shared" si="904"/>
        <v>22236</v>
      </c>
      <c r="AT526" s="362">
        <f t="shared" si="846"/>
        <v>36636</v>
      </c>
      <c r="AU526" s="44">
        <f t="shared" si="832"/>
        <v>36636</v>
      </c>
      <c r="AV526" s="44">
        <f t="shared" si="833"/>
        <v>0</v>
      </c>
    </row>
    <row r="527" spans="1:48" ht="26.25" hidden="1" thickBot="1" x14ac:dyDescent="0.25">
      <c r="A527" s="762">
        <v>508</v>
      </c>
      <c r="B527" s="768" t="s">
        <v>592</v>
      </c>
      <c r="C527" s="764"/>
      <c r="D527" s="764" t="s">
        <v>7</v>
      </c>
      <c r="E527" s="764">
        <v>12</v>
      </c>
      <c r="F527" s="765">
        <v>600</v>
      </c>
      <c r="G527" s="765">
        <f>E527*F527</f>
        <v>7200</v>
      </c>
      <c r="H527" s="765">
        <v>1994</v>
      </c>
      <c r="I527" s="765">
        <f>E527*H527</f>
        <v>23928</v>
      </c>
      <c r="J527" s="771">
        <f t="shared" si="905"/>
        <v>31128</v>
      </c>
      <c r="K527" s="1053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0"/>
        <v>0</v>
      </c>
      <c r="AO527" s="791">
        <v>12</v>
      </c>
      <c r="AP527" s="765">
        <v>600</v>
      </c>
      <c r="AQ527" s="765">
        <f>AO527*AP527</f>
        <v>7200</v>
      </c>
      <c r="AR527" s="765">
        <v>1994</v>
      </c>
      <c r="AS527" s="765">
        <f>AO527*AR527</f>
        <v>23928</v>
      </c>
      <c r="AT527" s="362">
        <f t="shared" si="846"/>
        <v>31128</v>
      </c>
      <c r="AU527" s="44">
        <f t="shared" si="832"/>
        <v>31128</v>
      </c>
      <c r="AV527" s="44">
        <f t="shared" si="833"/>
        <v>0</v>
      </c>
    </row>
    <row r="528" spans="1:48" ht="26.25" hidden="1" thickBot="1" x14ac:dyDescent="0.25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3"/>
        <v>25200</v>
      </c>
      <c r="H528" s="36">
        <v>335</v>
      </c>
      <c r="I528" s="36">
        <f t="shared" si="884"/>
        <v>14070</v>
      </c>
      <c r="J528" s="53">
        <f t="shared" si="905"/>
        <v>39270</v>
      </c>
      <c r="K528" s="1053"/>
      <c r="L528" s="93">
        <v>600</v>
      </c>
      <c r="M528" s="93">
        <f t="shared" si="886"/>
        <v>0</v>
      </c>
      <c r="N528" s="93">
        <v>335</v>
      </c>
      <c r="O528" s="93">
        <f t="shared" si="887"/>
        <v>0</v>
      </c>
      <c r="P528" s="94">
        <f t="shared" si="906"/>
        <v>0</v>
      </c>
      <c r="Q528" s="173"/>
      <c r="R528" s="175">
        <v>600</v>
      </c>
      <c r="S528" s="175">
        <f t="shared" si="889"/>
        <v>0</v>
      </c>
      <c r="T528" s="175">
        <v>335</v>
      </c>
      <c r="U528" s="175">
        <f t="shared" si="890"/>
        <v>0</v>
      </c>
      <c r="V528" s="176">
        <f t="shared" si="907"/>
        <v>0</v>
      </c>
      <c r="W528" s="220"/>
      <c r="X528" s="222">
        <v>600</v>
      </c>
      <c r="Y528" s="222">
        <f t="shared" si="892"/>
        <v>0</v>
      </c>
      <c r="Z528" s="222">
        <v>335</v>
      </c>
      <c r="AA528" s="222">
        <f t="shared" si="893"/>
        <v>0</v>
      </c>
      <c r="AB528" s="223">
        <f t="shared" si="908"/>
        <v>0</v>
      </c>
      <c r="AC528" s="267">
        <v>18</v>
      </c>
      <c r="AD528" s="269">
        <v>600</v>
      </c>
      <c r="AE528" s="269">
        <f t="shared" si="895"/>
        <v>10800</v>
      </c>
      <c r="AF528" s="269">
        <v>335</v>
      </c>
      <c r="AG528" s="269">
        <f t="shared" si="896"/>
        <v>6030</v>
      </c>
      <c r="AH528" s="270">
        <f t="shared" si="909"/>
        <v>16830</v>
      </c>
      <c r="AI528" s="314"/>
      <c r="AJ528" s="316">
        <v>600</v>
      </c>
      <c r="AK528" s="316">
        <f t="shared" si="898"/>
        <v>0</v>
      </c>
      <c r="AL528" s="316">
        <v>335</v>
      </c>
      <c r="AM528" s="316">
        <f t="shared" si="899"/>
        <v>0</v>
      </c>
      <c r="AN528" s="317">
        <f t="shared" si="910"/>
        <v>0</v>
      </c>
      <c r="AO528" s="719">
        <f t="shared" si="787"/>
        <v>24</v>
      </c>
      <c r="AP528" s="361">
        <v>600</v>
      </c>
      <c r="AQ528" s="361">
        <f t="shared" ref="AQ528:AQ529" si="911">AO528*AP528</f>
        <v>14400</v>
      </c>
      <c r="AR528" s="361">
        <v>335</v>
      </c>
      <c r="AS528" s="361">
        <f t="shared" ref="AS528:AS529" si="912">AO528*AR528</f>
        <v>8040</v>
      </c>
      <c r="AT528" s="362">
        <f t="shared" si="846"/>
        <v>22440</v>
      </c>
      <c r="AU528" s="44">
        <f t="shared" si="832"/>
        <v>22440</v>
      </c>
      <c r="AV528" s="44">
        <f t="shared" si="833"/>
        <v>0</v>
      </c>
    </row>
    <row r="529" spans="1:48" ht="13.5" hidden="1" thickBot="1" x14ac:dyDescent="0.25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3"/>
        <v>12000</v>
      </c>
      <c r="H529" s="36">
        <v>928</v>
      </c>
      <c r="I529" s="36">
        <f t="shared" si="884"/>
        <v>18560</v>
      </c>
      <c r="J529" s="53">
        <f t="shared" si="905"/>
        <v>30560</v>
      </c>
      <c r="K529" s="1053"/>
      <c r="L529" s="93">
        <v>600</v>
      </c>
      <c r="M529" s="93">
        <f t="shared" si="886"/>
        <v>0</v>
      </c>
      <c r="N529" s="93">
        <v>928</v>
      </c>
      <c r="O529" s="93">
        <f t="shared" si="887"/>
        <v>0</v>
      </c>
      <c r="P529" s="94">
        <f t="shared" si="906"/>
        <v>0</v>
      </c>
      <c r="Q529" s="173"/>
      <c r="R529" s="175">
        <v>600</v>
      </c>
      <c r="S529" s="175">
        <f t="shared" si="889"/>
        <v>0</v>
      </c>
      <c r="T529" s="175">
        <v>928</v>
      </c>
      <c r="U529" s="175">
        <f t="shared" si="890"/>
        <v>0</v>
      </c>
      <c r="V529" s="176">
        <f t="shared" si="907"/>
        <v>0</v>
      </c>
      <c r="W529" s="220"/>
      <c r="X529" s="222">
        <v>600</v>
      </c>
      <c r="Y529" s="222">
        <f t="shared" si="892"/>
        <v>0</v>
      </c>
      <c r="Z529" s="222">
        <v>928</v>
      </c>
      <c r="AA529" s="222">
        <f t="shared" si="893"/>
        <v>0</v>
      </c>
      <c r="AB529" s="223">
        <f t="shared" si="908"/>
        <v>0</v>
      </c>
      <c r="AC529" s="267">
        <v>12</v>
      </c>
      <c r="AD529" s="269">
        <v>600</v>
      </c>
      <c r="AE529" s="269">
        <f t="shared" si="895"/>
        <v>7200</v>
      </c>
      <c r="AF529" s="269">
        <v>928</v>
      </c>
      <c r="AG529" s="269">
        <f t="shared" si="896"/>
        <v>11136</v>
      </c>
      <c r="AH529" s="270">
        <f t="shared" si="909"/>
        <v>18336</v>
      </c>
      <c r="AI529" s="314"/>
      <c r="AJ529" s="316">
        <v>600</v>
      </c>
      <c r="AK529" s="316">
        <f t="shared" si="898"/>
        <v>0</v>
      </c>
      <c r="AL529" s="316">
        <v>928</v>
      </c>
      <c r="AM529" s="316">
        <f t="shared" si="899"/>
        <v>0</v>
      </c>
      <c r="AN529" s="317">
        <f t="shared" si="910"/>
        <v>0</v>
      </c>
      <c r="AO529" s="719">
        <f t="shared" si="787"/>
        <v>8</v>
      </c>
      <c r="AP529" s="361">
        <v>600</v>
      </c>
      <c r="AQ529" s="361">
        <f t="shared" si="911"/>
        <v>4800</v>
      </c>
      <c r="AR529" s="361">
        <v>928</v>
      </c>
      <c r="AS529" s="361">
        <f t="shared" si="912"/>
        <v>7424</v>
      </c>
      <c r="AT529" s="362">
        <f t="shared" si="846"/>
        <v>12224</v>
      </c>
      <c r="AU529" s="44">
        <f t="shared" si="832"/>
        <v>12224</v>
      </c>
      <c r="AV529" s="44">
        <f t="shared" si="833"/>
        <v>0</v>
      </c>
    </row>
    <row r="530" spans="1:48" ht="13.5" hidden="1" thickBot="1" x14ac:dyDescent="0.25">
      <c r="A530" s="762">
        <v>22</v>
      </c>
      <c r="B530" s="768" t="s">
        <v>22</v>
      </c>
      <c r="C530" s="764"/>
      <c r="D530" s="764" t="s">
        <v>21</v>
      </c>
      <c r="E530" s="764">
        <v>48.650000000000006</v>
      </c>
      <c r="F530" s="765">
        <v>1000</v>
      </c>
      <c r="G530" s="765">
        <f>E530*F530</f>
        <v>48650.000000000007</v>
      </c>
      <c r="H530" s="765">
        <v>504</v>
      </c>
      <c r="I530" s="765">
        <f>E530*H530</f>
        <v>24519.600000000002</v>
      </c>
      <c r="J530" s="771">
        <f t="shared" si="905"/>
        <v>73169.600000000006</v>
      </c>
      <c r="K530" s="1053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791">
        <v>48.650000000000006</v>
      </c>
      <c r="AP530" s="765">
        <v>1000</v>
      </c>
      <c r="AQ530" s="765">
        <f>AO530*AP530</f>
        <v>48650.000000000007</v>
      </c>
      <c r="AR530" s="765">
        <v>504</v>
      </c>
      <c r="AS530" s="765">
        <f>AO530*AR530</f>
        <v>24519.600000000002</v>
      </c>
      <c r="AT530" s="362">
        <f t="shared" si="846"/>
        <v>73169.600000000006</v>
      </c>
      <c r="AU530" s="44">
        <f t="shared" si="832"/>
        <v>73169.600000000006</v>
      </c>
      <c r="AV530" s="44">
        <f t="shared" si="833"/>
        <v>0</v>
      </c>
    </row>
    <row r="531" spans="1:48" ht="13.5" hidden="1" thickBot="1" x14ac:dyDescent="0.25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3"/>
        <v>177384.99999999997</v>
      </c>
      <c r="H531" s="36">
        <v>957</v>
      </c>
      <c r="I531" s="36">
        <f t="shared" si="884"/>
        <v>130582.65</v>
      </c>
      <c r="J531" s="53">
        <f t="shared" si="905"/>
        <v>307967.64999999997</v>
      </c>
      <c r="K531" s="1053"/>
      <c r="L531" s="93">
        <v>1300</v>
      </c>
      <c r="M531" s="93">
        <f t="shared" si="886"/>
        <v>0</v>
      </c>
      <c r="N531" s="93">
        <v>957</v>
      </c>
      <c r="O531" s="93">
        <f t="shared" si="887"/>
        <v>0</v>
      </c>
      <c r="P531" s="94">
        <f t="shared" si="906"/>
        <v>0</v>
      </c>
      <c r="Q531" s="173"/>
      <c r="R531" s="175">
        <v>1300</v>
      </c>
      <c r="S531" s="175">
        <f t="shared" si="889"/>
        <v>0</v>
      </c>
      <c r="T531" s="175">
        <v>957</v>
      </c>
      <c r="U531" s="175">
        <f t="shared" si="890"/>
        <v>0</v>
      </c>
      <c r="V531" s="176">
        <f t="shared" si="907"/>
        <v>0</v>
      </c>
      <c r="W531" s="220"/>
      <c r="X531" s="222">
        <v>1300</v>
      </c>
      <c r="Y531" s="222">
        <f t="shared" si="892"/>
        <v>0</v>
      </c>
      <c r="Z531" s="222">
        <v>957</v>
      </c>
      <c r="AA531" s="222">
        <f t="shared" si="893"/>
        <v>0</v>
      </c>
      <c r="AB531" s="223">
        <f t="shared" si="908"/>
        <v>0</v>
      </c>
      <c r="AC531" s="267">
        <v>82</v>
      </c>
      <c r="AD531" s="269">
        <v>1300</v>
      </c>
      <c r="AE531" s="269">
        <f t="shared" si="895"/>
        <v>106600</v>
      </c>
      <c r="AF531" s="269">
        <v>957</v>
      </c>
      <c r="AG531" s="269">
        <f t="shared" si="896"/>
        <v>78474</v>
      </c>
      <c r="AH531" s="270">
        <f t="shared" si="909"/>
        <v>185074</v>
      </c>
      <c r="AI531" s="314"/>
      <c r="AJ531" s="316">
        <v>1300</v>
      </c>
      <c r="AK531" s="316">
        <f t="shared" si="898"/>
        <v>0</v>
      </c>
      <c r="AL531" s="316">
        <v>957</v>
      </c>
      <c r="AM531" s="316">
        <f t="shared" si="899"/>
        <v>0</v>
      </c>
      <c r="AN531" s="317">
        <f t="shared" si="910"/>
        <v>0</v>
      </c>
      <c r="AO531" s="719">
        <f t="shared" ref="AO531:AO534" si="913">E531-K531-Q531-W531-AC531-AI531</f>
        <v>54.449999999999989</v>
      </c>
      <c r="AP531" s="361">
        <v>1300</v>
      </c>
      <c r="AQ531" s="361">
        <f t="shared" ref="AQ531:AQ534" si="914">AO531*AP531</f>
        <v>70784.999999999985</v>
      </c>
      <c r="AR531" s="361">
        <v>957</v>
      </c>
      <c r="AS531" s="361">
        <f t="shared" ref="AS531:AS534" si="915">AO531*AR531</f>
        <v>52108.649999999987</v>
      </c>
      <c r="AT531" s="362">
        <f t="shared" si="846"/>
        <v>122893.64999999997</v>
      </c>
      <c r="AU531" s="44">
        <f t="shared" si="832"/>
        <v>122893.64999999997</v>
      </c>
      <c r="AV531" s="44">
        <f t="shared" si="833"/>
        <v>0</v>
      </c>
    </row>
    <row r="532" spans="1:48" ht="13.5" hidden="1" thickBot="1" x14ac:dyDescent="0.25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3"/>
        <v>0</v>
      </c>
      <c r="H532" s="901">
        <v>15695</v>
      </c>
      <c r="I532" s="36">
        <f t="shared" si="884"/>
        <v>15695</v>
      </c>
      <c r="J532" s="53">
        <f t="shared" si="905"/>
        <v>15695</v>
      </c>
      <c r="K532" s="1053"/>
      <c r="L532" s="93">
        <v>0</v>
      </c>
      <c r="M532" s="93">
        <f t="shared" si="886"/>
        <v>0</v>
      </c>
      <c r="N532" s="93">
        <v>15695</v>
      </c>
      <c r="O532" s="93">
        <f t="shared" si="887"/>
        <v>0</v>
      </c>
      <c r="P532" s="94">
        <f t="shared" si="906"/>
        <v>0</v>
      </c>
      <c r="Q532" s="173"/>
      <c r="R532" s="175">
        <v>0</v>
      </c>
      <c r="S532" s="175">
        <f t="shared" si="889"/>
        <v>0</v>
      </c>
      <c r="T532" s="175">
        <v>15695</v>
      </c>
      <c r="U532" s="175">
        <f t="shared" si="890"/>
        <v>0</v>
      </c>
      <c r="V532" s="176">
        <f t="shared" si="907"/>
        <v>0</v>
      </c>
      <c r="W532" s="220"/>
      <c r="X532" s="222">
        <v>0</v>
      </c>
      <c r="Y532" s="222">
        <f t="shared" si="892"/>
        <v>0</v>
      </c>
      <c r="Z532" s="222">
        <v>15695</v>
      </c>
      <c r="AA532" s="222">
        <f t="shared" si="893"/>
        <v>0</v>
      </c>
      <c r="AB532" s="223">
        <f t="shared" si="908"/>
        <v>0</v>
      </c>
      <c r="AC532" s="267">
        <v>1</v>
      </c>
      <c r="AD532" s="269">
        <v>0</v>
      </c>
      <c r="AE532" s="269">
        <f t="shared" si="895"/>
        <v>0</v>
      </c>
      <c r="AF532" s="901">
        <v>15695</v>
      </c>
      <c r="AG532" s="269">
        <f t="shared" si="896"/>
        <v>15695</v>
      </c>
      <c r="AH532" s="270">
        <f t="shared" si="909"/>
        <v>15695</v>
      </c>
      <c r="AI532" s="314"/>
      <c r="AJ532" s="316">
        <v>0</v>
      </c>
      <c r="AK532" s="316">
        <f t="shared" si="898"/>
        <v>0</v>
      </c>
      <c r="AL532" s="316">
        <v>15695</v>
      </c>
      <c r="AM532" s="316">
        <f t="shared" si="899"/>
        <v>0</v>
      </c>
      <c r="AN532" s="317">
        <f t="shared" si="910"/>
        <v>0</v>
      </c>
      <c r="AO532" s="719">
        <f t="shared" si="913"/>
        <v>0</v>
      </c>
      <c r="AP532" s="361">
        <v>0</v>
      </c>
      <c r="AQ532" s="361">
        <f t="shared" si="914"/>
        <v>0</v>
      </c>
      <c r="AR532" s="83">
        <v>26053</v>
      </c>
      <c r="AS532" s="361">
        <f t="shared" si="915"/>
        <v>0</v>
      </c>
      <c r="AT532" s="362">
        <f t="shared" si="846"/>
        <v>0</v>
      </c>
      <c r="AU532" s="44">
        <f t="shared" si="832"/>
        <v>0</v>
      </c>
      <c r="AV532" s="44">
        <f t="shared" si="833"/>
        <v>0</v>
      </c>
    </row>
    <row r="533" spans="1:48" ht="13.5" hidden="1" thickBot="1" x14ac:dyDescent="0.25">
      <c r="A533" s="1">
        <v>512</v>
      </c>
      <c r="B533" s="9" t="s">
        <v>199</v>
      </c>
      <c r="C533" s="2"/>
      <c r="D533" s="2"/>
      <c r="E533" s="2"/>
      <c r="F533" s="36"/>
      <c r="G533" s="36">
        <f t="shared" si="883"/>
        <v>0</v>
      </c>
      <c r="H533" s="36"/>
      <c r="I533" s="36">
        <f t="shared" si="884"/>
        <v>0</v>
      </c>
      <c r="J533" s="53"/>
      <c r="K533" s="1053"/>
      <c r="L533" s="93"/>
      <c r="M533" s="93">
        <f t="shared" si="886"/>
        <v>0</v>
      </c>
      <c r="N533" s="93"/>
      <c r="O533" s="93">
        <f t="shared" si="887"/>
        <v>0</v>
      </c>
      <c r="P533" s="94"/>
      <c r="Q533" s="173"/>
      <c r="R533" s="175"/>
      <c r="S533" s="175">
        <f t="shared" si="889"/>
        <v>0</v>
      </c>
      <c r="T533" s="175"/>
      <c r="U533" s="175">
        <f t="shared" si="890"/>
        <v>0</v>
      </c>
      <c r="V533" s="176"/>
      <c r="W533" s="220"/>
      <c r="X533" s="222"/>
      <c r="Y533" s="222">
        <f t="shared" si="892"/>
        <v>0</v>
      </c>
      <c r="Z533" s="222"/>
      <c r="AA533" s="222">
        <f t="shared" si="893"/>
        <v>0</v>
      </c>
      <c r="AB533" s="223"/>
      <c r="AC533" s="267"/>
      <c r="AD533" s="269"/>
      <c r="AE533" s="269">
        <f t="shared" si="895"/>
        <v>0</v>
      </c>
      <c r="AF533" s="269"/>
      <c r="AG533" s="269">
        <f t="shared" si="896"/>
        <v>0</v>
      </c>
      <c r="AH533" s="270"/>
      <c r="AI533" s="314"/>
      <c r="AJ533" s="316"/>
      <c r="AK533" s="316">
        <f t="shared" si="898"/>
        <v>0</v>
      </c>
      <c r="AL533" s="316"/>
      <c r="AM533" s="316">
        <f t="shared" si="899"/>
        <v>0</v>
      </c>
      <c r="AN533" s="317"/>
      <c r="AO533" s="719">
        <f t="shared" si="913"/>
        <v>0</v>
      </c>
      <c r="AP533" s="361"/>
      <c r="AQ533" s="361">
        <f t="shared" si="914"/>
        <v>0</v>
      </c>
      <c r="AR533" s="361"/>
      <c r="AS533" s="361">
        <f t="shared" si="915"/>
        <v>0</v>
      </c>
      <c r="AT533" s="362">
        <f t="shared" si="846"/>
        <v>0</v>
      </c>
      <c r="AU533" s="44">
        <f t="shared" si="832"/>
        <v>0</v>
      </c>
      <c r="AV533" s="44">
        <f t="shared" si="833"/>
        <v>0</v>
      </c>
    </row>
    <row r="534" spans="1:48" ht="13.5" hidden="1" thickBot="1" x14ac:dyDescent="0.25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3"/>
        <v>47950</v>
      </c>
      <c r="H534" s="36">
        <v>1212</v>
      </c>
      <c r="I534" s="36">
        <f t="shared" si="884"/>
        <v>166044</v>
      </c>
      <c r="J534" s="53">
        <f t="shared" ref="J534:J539" si="916">G534+I534</f>
        <v>213994</v>
      </c>
      <c r="K534" s="1053"/>
      <c r="L534" s="93">
        <v>350</v>
      </c>
      <c r="M534" s="93">
        <f t="shared" si="886"/>
        <v>0</v>
      </c>
      <c r="N534" s="93">
        <v>1212</v>
      </c>
      <c r="O534" s="93">
        <f t="shared" si="887"/>
        <v>0</v>
      </c>
      <c r="P534" s="94">
        <f t="shared" ref="P534:P539" si="917">M534+O534</f>
        <v>0</v>
      </c>
      <c r="Q534" s="173"/>
      <c r="R534" s="175">
        <v>350</v>
      </c>
      <c r="S534" s="175">
        <f t="shared" si="889"/>
        <v>0</v>
      </c>
      <c r="T534" s="175">
        <v>1212</v>
      </c>
      <c r="U534" s="175">
        <f t="shared" si="890"/>
        <v>0</v>
      </c>
      <c r="V534" s="176">
        <f t="shared" ref="V534:V539" si="918">S534+U534</f>
        <v>0</v>
      </c>
      <c r="W534" s="220"/>
      <c r="X534" s="222">
        <v>350</v>
      </c>
      <c r="Y534" s="222">
        <f t="shared" si="892"/>
        <v>0</v>
      </c>
      <c r="Z534" s="222">
        <v>1212</v>
      </c>
      <c r="AA534" s="222">
        <f t="shared" si="893"/>
        <v>0</v>
      </c>
      <c r="AB534" s="223">
        <f t="shared" ref="AB534:AB539" si="919">Y534+AA534</f>
        <v>0</v>
      </c>
      <c r="AC534" s="267"/>
      <c r="AD534" s="269">
        <v>350</v>
      </c>
      <c r="AE534" s="269">
        <f t="shared" si="895"/>
        <v>0</v>
      </c>
      <c r="AF534" s="269">
        <v>1212</v>
      </c>
      <c r="AG534" s="269">
        <f t="shared" si="896"/>
        <v>0</v>
      </c>
      <c r="AH534" s="270">
        <f t="shared" ref="AH534:AH539" si="920">AE534+AG534</f>
        <v>0</v>
      </c>
      <c r="AI534" s="314"/>
      <c r="AJ534" s="316">
        <v>350</v>
      </c>
      <c r="AK534" s="316">
        <f t="shared" si="898"/>
        <v>0</v>
      </c>
      <c r="AL534" s="316">
        <v>1212</v>
      </c>
      <c r="AM534" s="316">
        <f t="shared" si="899"/>
        <v>0</v>
      </c>
      <c r="AN534" s="317">
        <f t="shared" ref="AN534:AN539" si="921">AK534+AM534</f>
        <v>0</v>
      </c>
      <c r="AO534" s="719">
        <f t="shared" si="913"/>
        <v>137</v>
      </c>
      <c r="AP534" s="361">
        <v>350</v>
      </c>
      <c r="AQ534" s="361">
        <f t="shared" si="914"/>
        <v>47950</v>
      </c>
      <c r="AR534" s="361">
        <v>1212</v>
      </c>
      <c r="AS534" s="361">
        <f t="shared" si="915"/>
        <v>166044</v>
      </c>
      <c r="AT534" s="362">
        <f t="shared" si="846"/>
        <v>213994</v>
      </c>
      <c r="AU534" s="44">
        <f t="shared" si="832"/>
        <v>213994</v>
      </c>
      <c r="AV534" s="44">
        <f t="shared" si="833"/>
        <v>0</v>
      </c>
    </row>
    <row r="535" spans="1:48" ht="13.5" hidden="1" thickBot="1" x14ac:dyDescent="0.25">
      <c r="A535" s="762">
        <v>513</v>
      </c>
      <c r="B535" s="763" t="s">
        <v>593</v>
      </c>
      <c r="C535" s="764"/>
      <c r="D535" s="764" t="s">
        <v>21</v>
      </c>
      <c r="E535" s="764">
        <v>49</v>
      </c>
      <c r="F535" s="765">
        <v>350</v>
      </c>
      <c r="G535" s="765">
        <f>E535*F535</f>
        <v>17150</v>
      </c>
      <c r="H535" s="765">
        <v>1090</v>
      </c>
      <c r="I535" s="765">
        <f>E535*H535</f>
        <v>53410</v>
      </c>
      <c r="J535" s="771">
        <f t="shared" si="916"/>
        <v>70560</v>
      </c>
      <c r="K535" s="1053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791">
        <v>49</v>
      </c>
      <c r="AP535" s="765">
        <v>350</v>
      </c>
      <c r="AQ535" s="765">
        <f>AO535*AP535</f>
        <v>17150</v>
      </c>
      <c r="AR535" s="765">
        <v>1090</v>
      </c>
      <c r="AS535" s="765">
        <f>AO535*AR535</f>
        <v>53410</v>
      </c>
      <c r="AT535" s="362">
        <f t="shared" si="846"/>
        <v>70560</v>
      </c>
      <c r="AU535" s="44">
        <f t="shared" si="832"/>
        <v>70560</v>
      </c>
      <c r="AV535" s="44">
        <f t="shared" si="833"/>
        <v>0</v>
      </c>
    </row>
    <row r="536" spans="1:48" ht="26.25" hidden="1" thickBot="1" x14ac:dyDescent="0.25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3"/>
        <v>40000</v>
      </c>
      <c r="H536" s="36">
        <v>629</v>
      </c>
      <c r="I536" s="36">
        <f t="shared" si="884"/>
        <v>12580</v>
      </c>
      <c r="J536" s="53">
        <f t="shared" si="916"/>
        <v>52580</v>
      </c>
      <c r="K536" s="1053"/>
      <c r="L536" s="93">
        <v>2000</v>
      </c>
      <c r="M536" s="93">
        <f t="shared" si="886"/>
        <v>0</v>
      </c>
      <c r="N536" s="93">
        <v>629</v>
      </c>
      <c r="O536" s="93">
        <f t="shared" si="887"/>
        <v>0</v>
      </c>
      <c r="P536" s="94">
        <f t="shared" si="917"/>
        <v>0</v>
      </c>
      <c r="Q536" s="173"/>
      <c r="R536" s="175">
        <v>2000</v>
      </c>
      <c r="S536" s="175">
        <f t="shared" si="889"/>
        <v>0</v>
      </c>
      <c r="T536" s="175">
        <v>629</v>
      </c>
      <c r="U536" s="175">
        <f t="shared" si="890"/>
        <v>0</v>
      </c>
      <c r="V536" s="176">
        <f t="shared" si="918"/>
        <v>0</v>
      </c>
      <c r="W536" s="220"/>
      <c r="X536" s="222">
        <v>2000</v>
      </c>
      <c r="Y536" s="222">
        <f t="shared" si="892"/>
        <v>0</v>
      </c>
      <c r="Z536" s="222">
        <v>629</v>
      </c>
      <c r="AA536" s="222">
        <f t="shared" si="893"/>
        <v>0</v>
      </c>
      <c r="AB536" s="223">
        <f t="shared" si="919"/>
        <v>0</v>
      </c>
      <c r="AC536" s="267">
        <v>3</v>
      </c>
      <c r="AD536" s="269">
        <v>2000</v>
      </c>
      <c r="AE536" s="269">
        <f t="shared" si="895"/>
        <v>6000</v>
      </c>
      <c r="AF536" s="269">
        <v>629</v>
      </c>
      <c r="AG536" s="269">
        <f t="shared" si="896"/>
        <v>1887</v>
      </c>
      <c r="AH536" s="270">
        <f t="shared" si="920"/>
        <v>7887</v>
      </c>
      <c r="AI536" s="314"/>
      <c r="AJ536" s="316">
        <v>2000</v>
      </c>
      <c r="AK536" s="316">
        <f t="shared" si="898"/>
        <v>0</v>
      </c>
      <c r="AL536" s="316">
        <v>629</v>
      </c>
      <c r="AM536" s="316">
        <f t="shared" si="899"/>
        <v>0</v>
      </c>
      <c r="AN536" s="317">
        <f t="shared" si="921"/>
        <v>0</v>
      </c>
      <c r="AO536" s="719">
        <f t="shared" ref="AO536:AO601" si="922">E536-K536-Q536-W536-AC536-AI536</f>
        <v>17</v>
      </c>
      <c r="AP536" s="361">
        <v>2000</v>
      </c>
      <c r="AQ536" s="361">
        <f t="shared" ref="AQ536" si="923">AO536*AP536</f>
        <v>34000</v>
      </c>
      <c r="AR536" s="361">
        <v>629</v>
      </c>
      <c r="AS536" s="361">
        <f t="shared" ref="AS536" si="924">AO536*AR536</f>
        <v>10693</v>
      </c>
      <c r="AT536" s="362">
        <f t="shared" si="846"/>
        <v>44693</v>
      </c>
      <c r="AU536" s="44">
        <f t="shared" si="832"/>
        <v>44693</v>
      </c>
      <c r="AV536" s="44">
        <f t="shared" si="833"/>
        <v>0</v>
      </c>
    </row>
    <row r="537" spans="1:48" ht="26.25" hidden="1" thickBot="1" x14ac:dyDescent="0.25">
      <c r="A537" s="762">
        <v>495</v>
      </c>
      <c r="B537" s="768" t="s">
        <v>594</v>
      </c>
      <c r="C537" s="764"/>
      <c r="D537" s="764" t="s">
        <v>202</v>
      </c>
      <c r="E537" s="764">
        <v>1042</v>
      </c>
      <c r="F537" s="765">
        <v>139</v>
      </c>
      <c r="G537" s="765">
        <f>E537*F537</f>
        <v>144838</v>
      </c>
      <c r="H537" s="765">
        <v>151</v>
      </c>
      <c r="I537" s="765">
        <f>E537*H537</f>
        <v>157342</v>
      </c>
      <c r="J537" s="771">
        <f t="shared" si="916"/>
        <v>302180</v>
      </c>
      <c r="K537" s="1053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791">
        <v>1042</v>
      </c>
      <c r="AP537" s="765">
        <v>139</v>
      </c>
      <c r="AQ537" s="765">
        <f>AO537*AP537</f>
        <v>144838</v>
      </c>
      <c r="AR537" s="765">
        <v>151</v>
      </c>
      <c r="AS537" s="765">
        <f>AO537*AR537</f>
        <v>157342</v>
      </c>
      <c r="AT537" s="362">
        <f t="shared" si="846"/>
        <v>302180</v>
      </c>
      <c r="AU537" s="44">
        <f t="shared" si="832"/>
        <v>302180</v>
      </c>
      <c r="AV537" s="44">
        <f t="shared" si="833"/>
        <v>0</v>
      </c>
    </row>
    <row r="538" spans="1:48" ht="13.5" hidden="1" thickBot="1" x14ac:dyDescent="0.25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3"/>
        <v>0</v>
      </c>
      <c r="H538" s="36">
        <v>53152</v>
      </c>
      <c r="I538" s="36">
        <f t="shared" si="884"/>
        <v>53152</v>
      </c>
      <c r="J538" s="53">
        <f t="shared" si="916"/>
        <v>53152</v>
      </c>
      <c r="K538" s="1053"/>
      <c r="L538" s="93">
        <v>0</v>
      </c>
      <c r="M538" s="93">
        <f t="shared" si="886"/>
        <v>0</v>
      </c>
      <c r="N538" s="93">
        <v>53152</v>
      </c>
      <c r="O538" s="93">
        <f t="shared" si="887"/>
        <v>0</v>
      </c>
      <c r="P538" s="94">
        <f t="shared" si="917"/>
        <v>0</v>
      </c>
      <c r="Q538" s="173"/>
      <c r="R538" s="175">
        <v>0</v>
      </c>
      <c r="S538" s="175">
        <f t="shared" si="889"/>
        <v>0</v>
      </c>
      <c r="T538" s="175">
        <v>53152</v>
      </c>
      <c r="U538" s="175">
        <f t="shared" si="890"/>
        <v>0</v>
      </c>
      <c r="V538" s="176">
        <f t="shared" si="918"/>
        <v>0</v>
      </c>
      <c r="W538" s="220"/>
      <c r="X538" s="222">
        <v>0</v>
      </c>
      <c r="Y538" s="222">
        <f t="shared" si="892"/>
        <v>0</v>
      </c>
      <c r="Z538" s="222">
        <v>53152</v>
      </c>
      <c r="AA538" s="222">
        <f t="shared" si="893"/>
        <v>0</v>
      </c>
      <c r="AB538" s="223">
        <f t="shared" si="919"/>
        <v>0</v>
      </c>
      <c r="AC538" s="267">
        <v>1</v>
      </c>
      <c r="AD538" s="269">
        <v>0</v>
      </c>
      <c r="AE538" s="269">
        <f t="shared" si="895"/>
        <v>0</v>
      </c>
      <c r="AF538" s="269">
        <v>53152</v>
      </c>
      <c r="AG538" s="269">
        <f t="shared" si="896"/>
        <v>53152</v>
      </c>
      <c r="AH538" s="270">
        <f t="shared" si="920"/>
        <v>53152</v>
      </c>
      <c r="AI538" s="314"/>
      <c r="AJ538" s="316">
        <v>0</v>
      </c>
      <c r="AK538" s="316">
        <f t="shared" si="898"/>
        <v>0</v>
      </c>
      <c r="AL538" s="316">
        <v>53152</v>
      </c>
      <c r="AM538" s="316">
        <f t="shared" si="899"/>
        <v>0</v>
      </c>
      <c r="AN538" s="317">
        <f t="shared" si="921"/>
        <v>0</v>
      </c>
      <c r="AO538" s="719">
        <f t="shared" si="922"/>
        <v>0</v>
      </c>
      <c r="AP538" s="361">
        <v>0</v>
      </c>
      <c r="AQ538" s="361">
        <f t="shared" ref="AQ538:AQ542" si="925">AO538*AP538</f>
        <v>0</v>
      </c>
      <c r="AR538" s="361">
        <v>53152</v>
      </c>
      <c r="AS538" s="361">
        <f t="shared" ref="AS538:AS542" si="926">AO538*AR538</f>
        <v>0</v>
      </c>
      <c r="AT538" s="362">
        <f t="shared" si="846"/>
        <v>0</v>
      </c>
      <c r="AU538" s="44">
        <f t="shared" si="832"/>
        <v>0</v>
      </c>
      <c r="AV538" s="44">
        <f t="shared" si="833"/>
        <v>0</v>
      </c>
    </row>
    <row r="539" spans="1:48" ht="13.5" hidden="1" thickBot="1" x14ac:dyDescent="0.25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3"/>
        <v>954853.5</v>
      </c>
      <c r="H539" s="36">
        <v>928267</v>
      </c>
      <c r="I539" s="36">
        <f t="shared" si="884"/>
        <v>928267</v>
      </c>
      <c r="J539" s="53">
        <f t="shared" si="916"/>
        <v>1883120.5</v>
      </c>
      <c r="K539" s="1053"/>
      <c r="L539" s="93">
        <v>954853.5</v>
      </c>
      <c r="M539" s="93">
        <f t="shared" si="886"/>
        <v>0</v>
      </c>
      <c r="N539" s="93">
        <v>928267</v>
      </c>
      <c r="O539" s="93">
        <f t="shared" si="887"/>
        <v>0</v>
      </c>
      <c r="P539" s="94">
        <f t="shared" si="917"/>
        <v>0</v>
      </c>
      <c r="Q539" s="173"/>
      <c r="R539" s="175">
        <v>954853.5</v>
      </c>
      <c r="S539" s="175">
        <f t="shared" si="889"/>
        <v>0</v>
      </c>
      <c r="T539" s="175">
        <v>928267</v>
      </c>
      <c r="U539" s="175">
        <f t="shared" si="890"/>
        <v>0</v>
      </c>
      <c r="V539" s="176">
        <f t="shared" si="918"/>
        <v>0</v>
      </c>
      <c r="W539" s="220">
        <v>0.6</v>
      </c>
      <c r="X539" s="222">
        <v>954853.5</v>
      </c>
      <c r="Y539" s="222">
        <f t="shared" si="892"/>
        <v>572912.1</v>
      </c>
      <c r="Z539" s="222">
        <v>928267</v>
      </c>
      <c r="AA539" s="222">
        <f t="shared" si="893"/>
        <v>556960.19999999995</v>
      </c>
      <c r="AB539" s="223">
        <f t="shared" si="919"/>
        <v>1129872.2999999998</v>
      </c>
      <c r="AC539" s="267"/>
      <c r="AD539" s="269">
        <v>954853.5</v>
      </c>
      <c r="AE539" s="269">
        <f t="shared" si="895"/>
        <v>0</v>
      </c>
      <c r="AF539" s="269">
        <v>928267</v>
      </c>
      <c r="AG539" s="269">
        <f t="shared" si="896"/>
        <v>0</v>
      </c>
      <c r="AH539" s="270">
        <f t="shared" si="920"/>
        <v>0</v>
      </c>
      <c r="AI539" s="314"/>
      <c r="AJ539" s="316">
        <v>954853.5</v>
      </c>
      <c r="AK539" s="316">
        <f t="shared" si="898"/>
        <v>0</v>
      </c>
      <c r="AL539" s="316">
        <v>928267</v>
      </c>
      <c r="AM539" s="316">
        <f t="shared" si="899"/>
        <v>0</v>
      </c>
      <c r="AN539" s="317">
        <f t="shared" si="921"/>
        <v>0</v>
      </c>
      <c r="AO539" s="719">
        <f t="shared" si="922"/>
        <v>0.4</v>
      </c>
      <c r="AP539" s="361">
        <v>954853.5</v>
      </c>
      <c r="AQ539" s="361">
        <f t="shared" si="925"/>
        <v>381941.4</v>
      </c>
      <c r="AR539" s="361">
        <v>928267</v>
      </c>
      <c r="AS539" s="361">
        <f t="shared" si="926"/>
        <v>371306.80000000005</v>
      </c>
      <c r="AT539" s="362">
        <f t="shared" si="846"/>
        <v>753248.20000000007</v>
      </c>
      <c r="AU539" s="44">
        <f t="shared" si="832"/>
        <v>753248.20000000019</v>
      </c>
      <c r="AV539" s="44">
        <f t="shared" si="833"/>
        <v>0</v>
      </c>
    </row>
    <row r="540" spans="1:48" ht="13.5" hidden="1" thickBot="1" x14ac:dyDescent="0.25">
      <c r="A540" s="1">
        <v>517</v>
      </c>
      <c r="B540" s="9"/>
      <c r="C540" s="11"/>
      <c r="D540" s="2"/>
      <c r="E540" s="2"/>
      <c r="F540" s="36"/>
      <c r="G540" s="36">
        <f t="shared" si="883"/>
        <v>0</v>
      </c>
      <c r="H540" s="36"/>
      <c r="I540" s="36">
        <f t="shared" si="884"/>
        <v>0</v>
      </c>
      <c r="J540" s="53"/>
      <c r="K540" s="1053"/>
      <c r="L540" s="93"/>
      <c r="M540" s="93">
        <f t="shared" si="886"/>
        <v>0</v>
      </c>
      <c r="N540" s="93"/>
      <c r="O540" s="93">
        <f t="shared" si="887"/>
        <v>0</v>
      </c>
      <c r="P540" s="94"/>
      <c r="Q540" s="173"/>
      <c r="R540" s="175"/>
      <c r="S540" s="175">
        <f t="shared" si="889"/>
        <v>0</v>
      </c>
      <c r="T540" s="175"/>
      <c r="U540" s="175">
        <f t="shared" si="890"/>
        <v>0</v>
      </c>
      <c r="V540" s="176"/>
      <c r="W540" s="220"/>
      <c r="X540" s="222"/>
      <c r="Y540" s="222">
        <f t="shared" si="892"/>
        <v>0</v>
      </c>
      <c r="Z540" s="222"/>
      <c r="AA540" s="222">
        <f t="shared" si="893"/>
        <v>0</v>
      </c>
      <c r="AB540" s="223"/>
      <c r="AC540" s="267"/>
      <c r="AD540" s="269"/>
      <c r="AE540" s="269">
        <f t="shared" si="895"/>
        <v>0</v>
      </c>
      <c r="AF540" s="269"/>
      <c r="AG540" s="269">
        <f t="shared" si="896"/>
        <v>0</v>
      </c>
      <c r="AH540" s="270"/>
      <c r="AI540" s="314"/>
      <c r="AJ540" s="316"/>
      <c r="AK540" s="316">
        <f t="shared" si="898"/>
        <v>0</v>
      </c>
      <c r="AL540" s="316"/>
      <c r="AM540" s="316">
        <f t="shared" si="899"/>
        <v>0</v>
      </c>
      <c r="AN540" s="317"/>
      <c r="AO540" s="719">
        <f t="shared" si="922"/>
        <v>0</v>
      </c>
      <c r="AP540" s="361"/>
      <c r="AQ540" s="361">
        <f t="shared" si="925"/>
        <v>0</v>
      </c>
      <c r="AR540" s="361"/>
      <c r="AS540" s="361">
        <f t="shared" si="926"/>
        <v>0</v>
      </c>
      <c r="AT540" s="362">
        <f t="shared" si="846"/>
        <v>0</v>
      </c>
      <c r="AU540" s="44">
        <f t="shared" si="832"/>
        <v>0</v>
      </c>
      <c r="AV540" s="44">
        <f t="shared" si="833"/>
        <v>0</v>
      </c>
    </row>
    <row r="541" spans="1:48" ht="13.5" hidden="1" thickBot="1" x14ac:dyDescent="0.25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3"/>
        <v>576000</v>
      </c>
      <c r="H541" s="83">
        <v>0</v>
      </c>
      <c r="I541" s="83">
        <f t="shared" si="884"/>
        <v>0</v>
      </c>
      <c r="J541" s="124">
        <f t="shared" ref="J541:J542" si="927">G541+I541</f>
        <v>576000</v>
      </c>
      <c r="K541" s="1053"/>
      <c r="L541" s="93">
        <v>576000</v>
      </c>
      <c r="M541" s="93">
        <f t="shared" si="886"/>
        <v>0</v>
      </c>
      <c r="N541" s="93">
        <v>0</v>
      </c>
      <c r="O541" s="93">
        <f t="shared" si="887"/>
        <v>0</v>
      </c>
      <c r="P541" s="94">
        <f t="shared" ref="P541:P542" si="928">M541+O541</f>
        <v>0</v>
      </c>
      <c r="Q541" s="173"/>
      <c r="R541" s="175">
        <v>576000</v>
      </c>
      <c r="S541" s="175">
        <f t="shared" si="889"/>
        <v>0</v>
      </c>
      <c r="T541" s="175">
        <v>0</v>
      </c>
      <c r="U541" s="175">
        <f t="shared" si="890"/>
        <v>0</v>
      </c>
      <c r="V541" s="176">
        <f t="shared" ref="V541:V542" si="929">S541+U541</f>
        <v>0</v>
      </c>
      <c r="W541" s="220">
        <v>0.5</v>
      </c>
      <c r="X541" s="222">
        <v>576000</v>
      </c>
      <c r="Y541" s="222">
        <f t="shared" si="892"/>
        <v>288000</v>
      </c>
      <c r="Z541" s="222">
        <v>0</v>
      </c>
      <c r="AA541" s="222">
        <f t="shared" si="893"/>
        <v>0</v>
      </c>
      <c r="AB541" s="223">
        <f t="shared" ref="AB541:AB542" si="930">Y541+AA541</f>
        <v>288000</v>
      </c>
      <c r="AC541" s="267"/>
      <c r="AD541" s="269">
        <v>576000</v>
      </c>
      <c r="AE541" s="269">
        <f t="shared" si="895"/>
        <v>0</v>
      </c>
      <c r="AF541" s="269">
        <v>0</v>
      </c>
      <c r="AG541" s="269">
        <f t="shared" si="896"/>
        <v>0</v>
      </c>
      <c r="AH541" s="270">
        <f t="shared" ref="AH541:AH542" si="931">AE541+AG541</f>
        <v>0</v>
      </c>
      <c r="AI541" s="314"/>
      <c r="AJ541" s="316">
        <v>576000</v>
      </c>
      <c r="AK541" s="316">
        <f t="shared" si="898"/>
        <v>0</v>
      </c>
      <c r="AL541" s="316">
        <v>0</v>
      </c>
      <c r="AM541" s="316">
        <f t="shared" si="899"/>
        <v>0</v>
      </c>
      <c r="AN541" s="317">
        <f t="shared" ref="AN541:AN542" si="932">AK541+AM541</f>
        <v>0</v>
      </c>
      <c r="AO541" s="719">
        <f t="shared" si="922"/>
        <v>0.5</v>
      </c>
      <c r="AP541" s="361">
        <v>576000</v>
      </c>
      <c r="AQ541" s="361">
        <f t="shared" si="925"/>
        <v>288000</v>
      </c>
      <c r="AR541" s="361">
        <v>0</v>
      </c>
      <c r="AS541" s="361">
        <f t="shared" si="926"/>
        <v>0</v>
      </c>
      <c r="AT541" s="362">
        <f t="shared" si="846"/>
        <v>288000</v>
      </c>
      <c r="AU541" s="44">
        <f t="shared" si="832"/>
        <v>288000</v>
      </c>
      <c r="AV541" s="44">
        <f t="shared" si="833"/>
        <v>0</v>
      </c>
    </row>
    <row r="542" spans="1:48" ht="13.5" hidden="1" thickBot="1" x14ac:dyDescent="0.25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3"/>
        <v>243000</v>
      </c>
      <c r="H542" s="83">
        <v>0</v>
      </c>
      <c r="I542" s="83">
        <f t="shared" si="884"/>
        <v>0</v>
      </c>
      <c r="J542" s="124">
        <f t="shared" si="927"/>
        <v>243000</v>
      </c>
      <c r="K542" s="1053"/>
      <c r="L542" s="93">
        <v>243000</v>
      </c>
      <c r="M542" s="93">
        <f t="shared" si="886"/>
        <v>0</v>
      </c>
      <c r="N542" s="93">
        <v>0</v>
      </c>
      <c r="O542" s="93">
        <f t="shared" si="887"/>
        <v>0</v>
      </c>
      <c r="P542" s="94">
        <f t="shared" si="928"/>
        <v>0</v>
      </c>
      <c r="Q542" s="173"/>
      <c r="R542" s="175">
        <v>243000</v>
      </c>
      <c r="S542" s="175">
        <f t="shared" si="889"/>
        <v>0</v>
      </c>
      <c r="T542" s="175">
        <v>0</v>
      </c>
      <c r="U542" s="175">
        <f t="shared" si="890"/>
        <v>0</v>
      </c>
      <c r="V542" s="176">
        <f t="shared" si="929"/>
        <v>0</v>
      </c>
      <c r="W542" s="220"/>
      <c r="X542" s="222">
        <v>243000</v>
      </c>
      <c r="Y542" s="222">
        <f t="shared" si="892"/>
        <v>0</v>
      </c>
      <c r="Z542" s="222">
        <v>0</v>
      </c>
      <c r="AA542" s="222">
        <f t="shared" si="893"/>
        <v>0</v>
      </c>
      <c r="AB542" s="223">
        <f t="shared" si="930"/>
        <v>0</v>
      </c>
      <c r="AC542" s="267"/>
      <c r="AD542" s="269">
        <v>243000</v>
      </c>
      <c r="AE542" s="269">
        <f t="shared" si="895"/>
        <v>0</v>
      </c>
      <c r="AF542" s="269">
        <v>0</v>
      </c>
      <c r="AG542" s="269">
        <f t="shared" si="896"/>
        <v>0</v>
      </c>
      <c r="AH542" s="270">
        <f t="shared" si="931"/>
        <v>0</v>
      </c>
      <c r="AI542" s="314"/>
      <c r="AJ542" s="316">
        <v>243000</v>
      </c>
      <c r="AK542" s="316">
        <f t="shared" si="898"/>
        <v>0</v>
      </c>
      <c r="AL542" s="316">
        <v>0</v>
      </c>
      <c r="AM542" s="316">
        <f t="shared" si="899"/>
        <v>0</v>
      </c>
      <c r="AN542" s="317">
        <f t="shared" si="932"/>
        <v>0</v>
      </c>
      <c r="AO542" s="719">
        <f t="shared" si="922"/>
        <v>1</v>
      </c>
      <c r="AP542" s="361">
        <v>243000</v>
      </c>
      <c r="AQ542" s="361">
        <f t="shared" si="925"/>
        <v>243000</v>
      </c>
      <c r="AR542" s="361">
        <v>0</v>
      </c>
      <c r="AS542" s="361">
        <f t="shared" si="926"/>
        <v>0</v>
      </c>
      <c r="AT542" s="362">
        <f t="shared" si="846"/>
        <v>243000</v>
      </c>
      <c r="AU542" s="44">
        <f t="shared" si="832"/>
        <v>243000</v>
      </c>
      <c r="AV542" s="44">
        <f t="shared" si="833"/>
        <v>0</v>
      </c>
    </row>
    <row r="543" spans="1:48" ht="13.5" hidden="1" thickBot="1" x14ac:dyDescent="0.25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056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2"/>
        <v>0</v>
      </c>
      <c r="AP543" s="365"/>
      <c r="AQ543" s="365"/>
      <c r="AR543" s="365"/>
      <c r="AS543" s="365"/>
      <c r="AT543" s="362">
        <f t="shared" si="846"/>
        <v>0</v>
      </c>
      <c r="AU543" s="44">
        <f t="shared" si="832"/>
        <v>0</v>
      </c>
      <c r="AV543" s="44">
        <f t="shared" si="833"/>
        <v>0</v>
      </c>
    </row>
    <row r="544" spans="1:48" ht="14.25" hidden="1" thickTop="1" thickBot="1" x14ac:dyDescent="0.25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19780648.749999996</v>
      </c>
      <c r="H544" s="74"/>
      <c r="I544" s="75">
        <f>SUM(I236:I525)+SUM(I527:I542)</f>
        <v>18373323.816200007</v>
      </c>
      <c r="J544" s="75">
        <f>SUM(J236:J525)+SUM(J527:J542)</f>
        <v>38153972.566200003</v>
      </c>
      <c r="K544" s="1069"/>
      <c r="L544" s="108"/>
      <c r="M544" s="109">
        <f>SUM(M236:M543)</f>
        <v>8669519.3900000006</v>
      </c>
      <c r="N544" s="108"/>
      <c r="O544" s="109">
        <f>SUM(O236:O543)</f>
        <v>5443197.7678543776</v>
      </c>
      <c r="P544" s="142">
        <f>SUM(P236:P525)+SUM(P527:P542)</f>
        <v>14112717.157854373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2"/>
        <v>0</v>
      </c>
      <c r="AP544" s="377"/>
      <c r="AQ544" s="378">
        <f>SUM(AQ236:AQ525)+SUM(AQ527:AQ542)</f>
        <v>1529402.8299999998</v>
      </c>
      <c r="AR544" s="377"/>
      <c r="AS544" s="378">
        <f>SUM(AS236:AS525)+SUM(AS527:AS542)</f>
        <v>1168306.7434720483</v>
      </c>
      <c r="AT544" s="379">
        <f>SUM(AT236:AT525)+SUM(AT527:AT542)</f>
        <v>2697709.5734720486</v>
      </c>
      <c r="AU544" s="44">
        <f>J544-P544-V544-AB544-AH544-AN544</f>
        <v>2697709.5734720589</v>
      </c>
      <c r="AV544" s="44">
        <f>AT544-AU544</f>
        <v>-1.0244548320770264E-8</v>
      </c>
    </row>
    <row r="545" spans="1:48" ht="13.5" hidden="1" thickBot="1" x14ac:dyDescent="0.25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058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2"/>
        <v>0</v>
      </c>
      <c r="AP545" s="369"/>
      <c r="AQ545" s="370"/>
      <c r="AR545" s="371"/>
      <c r="AS545" s="370"/>
      <c r="AT545" s="372"/>
      <c r="AU545" s="44">
        <f t="shared" ref="AU545:AU608" si="933">J545-P545-V545-AB545-AH545-AN545</f>
        <v>0</v>
      </c>
      <c r="AV545" s="44">
        <f t="shared" ref="AV545:AV608" si="934">AT545-AU545</f>
        <v>0</v>
      </c>
    </row>
    <row r="546" spans="1:48" ht="14.25" hidden="1" thickBot="1" x14ac:dyDescent="0.3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053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2"/>
        <v>0</v>
      </c>
      <c r="AP546" s="360"/>
      <c r="AQ546" s="361"/>
      <c r="AR546" s="358"/>
      <c r="AS546" s="361"/>
      <c r="AT546" s="359"/>
      <c r="AU546" s="44">
        <f t="shared" si="933"/>
        <v>0</v>
      </c>
      <c r="AV546" s="44">
        <f t="shared" si="934"/>
        <v>0</v>
      </c>
    </row>
    <row r="547" spans="1:48" ht="13.5" hidden="1" thickBot="1" x14ac:dyDescent="0.25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053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2"/>
        <v>0</v>
      </c>
      <c r="AP547" s="360"/>
      <c r="AQ547" s="361"/>
      <c r="AR547" s="358"/>
      <c r="AS547" s="361"/>
      <c r="AT547" s="359"/>
      <c r="AU547" s="44">
        <f t="shared" si="933"/>
        <v>0</v>
      </c>
      <c r="AV547" s="44">
        <f t="shared" si="934"/>
        <v>0</v>
      </c>
    </row>
    <row r="548" spans="1:48" ht="26.25" hidden="1" thickBot="1" x14ac:dyDescent="0.25">
      <c r="A548" s="762">
        <v>508</v>
      </c>
      <c r="B548" s="768" t="s">
        <v>592</v>
      </c>
      <c r="C548" s="764"/>
      <c r="D548" s="764" t="s">
        <v>7</v>
      </c>
      <c r="E548" s="764">
        <v>2</v>
      </c>
      <c r="F548" s="765">
        <v>600</v>
      </c>
      <c r="G548" s="765">
        <f>E548*F548</f>
        <v>1200</v>
      </c>
      <c r="H548" s="765">
        <v>1994</v>
      </c>
      <c r="I548" s="765">
        <f>E548*H548</f>
        <v>3988</v>
      </c>
      <c r="J548" s="771">
        <f t="shared" ref="J548:J555" si="935">G548+I548</f>
        <v>5188</v>
      </c>
      <c r="K548" s="1053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:AN555" si="936">AK548+AM548</f>
        <v>0</v>
      </c>
      <c r="AO548" s="791">
        <v>2</v>
      </c>
      <c r="AP548" s="765">
        <v>600</v>
      </c>
      <c r="AQ548" s="765">
        <f>AO548*AP548</f>
        <v>1200</v>
      </c>
      <c r="AR548" s="765">
        <v>1994</v>
      </c>
      <c r="AS548" s="765">
        <f>AO548*AR548</f>
        <v>3988</v>
      </c>
      <c r="AT548" s="771">
        <f t="shared" ref="AT548:AT555" si="937">AQ548+AS548</f>
        <v>5188</v>
      </c>
      <c r="AU548" s="44">
        <f t="shared" si="933"/>
        <v>5188</v>
      </c>
      <c r="AV548" s="44">
        <f t="shared" si="934"/>
        <v>0</v>
      </c>
    </row>
    <row r="549" spans="1:48" ht="13.5" hidden="1" thickBot="1" x14ac:dyDescent="0.25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8">E549*F549</f>
        <v>1200</v>
      </c>
      <c r="H549" s="36">
        <v>928</v>
      </c>
      <c r="I549" s="36">
        <f t="shared" ref="I549:I612" si="939">E549*H549</f>
        <v>1856</v>
      </c>
      <c r="J549" s="53">
        <f t="shared" si="935"/>
        <v>3056</v>
      </c>
      <c r="K549" s="1053"/>
      <c r="L549" s="93">
        <v>600</v>
      </c>
      <c r="M549" s="93">
        <f t="shared" ref="M549:M555" si="940">K549*L549</f>
        <v>0</v>
      </c>
      <c r="N549" s="93">
        <v>928</v>
      </c>
      <c r="O549" s="93">
        <f t="shared" ref="O549:O555" si="941">K549*N549</f>
        <v>0</v>
      </c>
      <c r="P549" s="94">
        <f t="shared" ref="P549:P555" si="942">M549+O549</f>
        <v>0</v>
      </c>
      <c r="Q549" s="173"/>
      <c r="R549" s="175">
        <v>600</v>
      </c>
      <c r="S549" s="175">
        <f t="shared" ref="S549:S555" si="943">Q549*R549</f>
        <v>0</v>
      </c>
      <c r="T549" s="175">
        <v>928</v>
      </c>
      <c r="U549" s="175">
        <f t="shared" ref="U549:U555" si="944">Q549*T549</f>
        <v>0</v>
      </c>
      <c r="V549" s="176">
        <f t="shared" ref="V549:V555" si="945">S549+U549</f>
        <v>0</v>
      </c>
      <c r="W549" s="220"/>
      <c r="X549" s="222">
        <v>600</v>
      </c>
      <c r="Y549" s="222">
        <f t="shared" ref="Y549:Y555" si="946">W549*X549</f>
        <v>0</v>
      </c>
      <c r="Z549" s="222">
        <v>928</v>
      </c>
      <c r="AA549" s="222">
        <f t="shared" ref="AA549:AA555" si="947">W549*Z549</f>
        <v>0</v>
      </c>
      <c r="AB549" s="223">
        <f t="shared" ref="AB549:AB555" si="948">Y549+AA549</f>
        <v>0</v>
      </c>
      <c r="AC549" s="267"/>
      <c r="AD549" s="269">
        <v>600</v>
      </c>
      <c r="AE549" s="269">
        <f t="shared" ref="AE549:AE555" si="949">AC549*AD549</f>
        <v>0</v>
      </c>
      <c r="AF549" s="269">
        <v>928</v>
      </c>
      <c r="AG549" s="269">
        <f t="shared" ref="AG549:AG555" si="950">AC549*AF549</f>
        <v>0</v>
      </c>
      <c r="AH549" s="270">
        <f t="shared" ref="AH549:AH555" si="951">AE549+AG549</f>
        <v>0</v>
      </c>
      <c r="AI549" s="314"/>
      <c r="AJ549" s="316">
        <v>600</v>
      </c>
      <c r="AK549" s="316">
        <f t="shared" ref="AK549:AK555" si="952">AI549*AJ549</f>
        <v>0</v>
      </c>
      <c r="AL549" s="316">
        <v>928</v>
      </c>
      <c r="AM549" s="316">
        <f t="shared" ref="AM549:AM555" si="953">AI549*AL549</f>
        <v>0</v>
      </c>
      <c r="AN549" s="317">
        <f t="shared" si="936"/>
        <v>0</v>
      </c>
      <c r="AO549" s="719">
        <f t="shared" si="922"/>
        <v>2</v>
      </c>
      <c r="AP549" s="361">
        <v>600</v>
      </c>
      <c r="AQ549" s="361">
        <f t="shared" ref="AQ549:AQ555" si="954">AO549*AP549</f>
        <v>1200</v>
      </c>
      <c r="AR549" s="361">
        <v>928</v>
      </c>
      <c r="AS549" s="361">
        <f t="shared" ref="AS549:AS555" si="955">AO549*AR549</f>
        <v>1856</v>
      </c>
      <c r="AT549" s="362">
        <f t="shared" si="937"/>
        <v>3056</v>
      </c>
      <c r="AU549" s="44">
        <f t="shared" si="933"/>
        <v>3056</v>
      </c>
      <c r="AV549" s="44">
        <f t="shared" si="934"/>
        <v>0</v>
      </c>
    </row>
    <row r="550" spans="1:48" ht="26.25" hidden="1" thickBot="1" x14ac:dyDescent="0.25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8"/>
        <v>1200</v>
      </c>
      <c r="H550" s="36">
        <v>1026</v>
      </c>
      <c r="I550" s="36">
        <f t="shared" si="939"/>
        <v>2052</v>
      </c>
      <c r="J550" s="53">
        <f t="shared" si="935"/>
        <v>3252</v>
      </c>
      <c r="K550" s="1053"/>
      <c r="L550" s="93">
        <v>600</v>
      </c>
      <c r="M550" s="93">
        <f t="shared" si="940"/>
        <v>0</v>
      </c>
      <c r="N550" s="93">
        <v>1026</v>
      </c>
      <c r="O550" s="93">
        <f t="shared" si="941"/>
        <v>0</v>
      </c>
      <c r="P550" s="94">
        <f t="shared" si="942"/>
        <v>0</v>
      </c>
      <c r="Q550" s="173"/>
      <c r="R550" s="175">
        <v>600</v>
      </c>
      <c r="S550" s="175">
        <f t="shared" si="943"/>
        <v>0</v>
      </c>
      <c r="T550" s="175">
        <v>1026</v>
      </c>
      <c r="U550" s="175">
        <f t="shared" si="944"/>
        <v>0</v>
      </c>
      <c r="V550" s="176">
        <f t="shared" si="945"/>
        <v>0</v>
      </c>
      <c r="W550" s="220"/>
      <c r="X550" s="222">
        <v>600</v>
      </c>
      <c r="Y550" s="222">
        <f t="shared" si="946"/>
        <v>0</v>
      </c>
      <c r="Z550" s="222">
        <v>1026</v>
      </c>
      <c r="AA550" s="222">
        <f t="shared" si="947"/>
        <v>0</v>
      </c>
      <c r="AB550" s="223">
        <f t="shared" si="948"/>
        <v>0</v>
      </c>
      <c r="AC550" s="267"/>
      <c r="AD550" s="269">
        <v>600</v>
      </c>
      <c r="AE550" s="269">
        <f t="shared" si="949"/>
        <v>0</v>
      </c>
      <c r="AF550" s="269">
        <v>1026</v>
      </c>
      <c r="AG550" s="269">
        <f t="shared" si="950"/>
        <v>0</v>
      </c>
      <c r="AH550" s="270">
        <f t="shared" si="951"/>
        <v>0</v>
      </c>
      <c r="AI550" s="314"/>
      <c r="AJ550" s="316">
        <v>600</v>
      </c>
      <c r="AK550" s="316">
        <f t="shared" si="952"/>
        <v>0</v>
      </c>
      <c r="AL550" s="316">
        <v>1026</v>
      </c>
      <c r="AM550" s="316">
        <f t="shared" si="953"/>
        <v>0</v>
      </c>
      <c r="AN550" s="317">
        <f t="shared" si="936"/>
        <v>0</v>
      </c>
      <c r="AO550" s="719">
        <f t="shared" si="922"/>
        <v>2</v>
      </c>
      <c r="AP550" s="361">
        <v>600</v>
      </c>
      <c r="AQ550" s="361">
        <f t="shared" si="954"/>
        <v>1200</v>
      </c>
      <c r="AR550" s="361">
        <v>1026</v>
      </c>
      <c r="AS550" s="361">
        <f t="shared" si="955"/>
        <v>2052</v>
      </c>
      <c r="AT550" s="362">
        <f t="shared" si="937"/>
        <v>3252</v>
      </c>
      <c r="AU550" s="44">
        <f t="shared" si="933"/>
        <v>3252</v>
      </c>
      <c r="AV550" s="44">
        <f t="shared" si="934"/>
        <v>0</v>
      </c>
    </row>
    <row r="551" spans="1:48" ht="13.5" hidden="1" thickBot="1" x14ac:dyDescent="0.25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8"/>
        <v>26000</v>
      </c>
      <c r="H551" s="36">
        <v>237</v>
      </c>
      <c r="I551" s="36">
        <f t="shared" si="939"/>
        <v>9480</v>
      </c>
      <c r="J551" s="53">
        <f t="shared" si="935"/>
        <v>35480</v>
      </c>
      <c r="K551" s="1053"/>
      <c r="L551" s="93">
        <v>650</v>
      </c>
      <c r="M551" s="93">
        <f t="shared" si="940"/>
        <v>0</v>
      </c>
      <c r="N551" s="93">
        <v>237</v>
      </c>
      <c r="O551" s="93">
        <f t="shared" si="941"/>
        <v>0</v>
      </c>
      <c r="P551" s="94">
        <f t="shared" si="942"/>
        <v>0</v>
      </c>
      <c r="Q551" s="173"/>
      <c r="R551" s="175">
        <v>650</v>
      </c>
      <c r="S551" s="175">
        <f t="shared" si="943"/>
        <v>0</v>
      </c>
      <c r="T551" s="175">
        <v>237</v>
      </c>
      <c r="U551" s="175">
        <f t="shared" si="944"/>
        <v>0</v>
      </c>
      <c r="V551" s="176">
        <f t="shared" si="945"/>
        <v>0</v>
      </c>
      <c r="W551" s="220"/>
      <c r="X551" s="222">
        <v>650</v>
      </c>
      <c r="Y551" s="222">
        <f t="shared" si="946"/>
        <v>0</v>
      </c>
      <c r="Z551" s="222">
        <v>237</v>
      </c>
      <c r="AA551" s="222">
        <f t="shared" si="947"/>
        <v>0</v>
      </c>
      <c r="AB551" s="223">
        <f t="shared" si="948"/>
        <v>0</v>
      </c>
      <c r="AC551" s="267"/>
      <c r="AD551" s="269">
        <v>650</v>
      </c>
      <c r="AE551" s="269">
        <f t="shared" si="949"/>
        <v>0</v>
      </c>
      <c r="AF551" s="269">
        <v>237</v>
      </c>
      <c r="AG551" s="269">
        <f t="shared" si="950"/>
        <v>0</v>
      </c>
      <c r="AH551" s="270">
        <f t="shared" si="951"/>
        <v>0</v>
      </c>
      <c r="AI551" s="314"/>
      <c r="AJ551" s="316">
        <v>650</v>
      </c>
      <c r="AK551" s="316">
        <f t="shared" si="952"/>
        <v>0</v>
      </c>
      <c r="AL551" s="316">
        <v>237</v>
      </c>
      <c r="AM551" s="316">
        <f t="shared" si="953"/>
        <v>0</v>
      </c>
      <c r="AN551" s="317">
        <f t="shared" si="936"/>
        <v>0</v>
      </c>
      <c r="AO551" s="719">
        <f t="shared" si="922"/>
        <v>40</v>
      </c>
      <c r="AP551" s="361">
        <v>650</v>
      </c>
      <c r="AQ551" s="361">
        <f t="shared" si="954"/>
        <v>26000</v>
      </c>
      <c r="AR551" s="361">
        <v>237</v>
      </c>
      <c r="AS551" s="361">
        <f t="shared" si="955"/>
        <v>9480</v>
      </c>
      <c r="AT551" s="362">
        <f t="shared" si="937"/>
        <v>35480</v>
      </c>
      <c r="AU551" s="44">
        <f t="shared" si="933"/>
        <v>35480</v>
      </c>
      <c r="AV551" s="44">
        <f t="shared" si="934"/>
        <v>0</v>
      </c>
    </row>
    <row r="552" spans="1:48" ht="13.5" hidden="1" thickBot="1" x14ac:dyDescent="0.25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8"/>
        <v>11600</v>
      </c>
      <c r="H552" s="36">
        <v>45</v>
      </c>
      <c r="I552" s="36">
        <f t="shared" si="939"/>
        <v>1800</v>
      </c>
      <c r="J552" s="53">
        <f t="shared" si="935"/>
        <v>13400</v>
      </c>
      <c r="K552" s="1053"/>
      <c r="L552" s="93">
        <v>290</v>
      </c>
      <c r="M552" s="93">
        <f t="shared" si="940"/>
        <v>0</v>
      </c>
      <c r="N552" s="93">
        <v>45</v>
      </c>
      <c r="O552" s="93">
        <f t="shared" si="941"/>
        <v>0</v>
      </c>
      <c r="P552" s="94">
        <f t="shared" si="942"/>
        <v>0</v>
      </c>
      <c r="Q552" s="173"/>
      <c r="R552" s="175">
        <v>290</v>
      </c>
      <c r="S552" s="175">
        <f t="shared" si="943"/>
        <v>0</v>
      </c>
      <c r="T552" s="175">
        <v>45</v>
      </c>
      <c r="U552" s="175">
        <f t="shared" si="944"/>
        <v>0</v>
      </c>
      <c r="V552" s="176">
        <f t="shared" si="945"/>
        <v>0</v>
      </c>
      <c r="W552" s="220"/>
      <c r="X552" s="222">
        <v>290</v>
      </c>
      <c r="Y552" s="222">
        <f t="shared" si="946"/>
        <v>0</v>
      </c>
      <c r="Z552" s="222">
        <v>45</v>
      </c>
      <c r="AA552" s="222">
        <f t="shared" si="947"/>
        <v>0</v>
      </c>
      <c r="AB552" s="223">
        <f t="shared" si="948"/>
        <v>0</v>
      </c>
      <c r="AC552" s="267"/>
      <c r="AD552" s="269">
        <v>290</v>
      </c>
      <c r="AE552" s="269">
        <f t="shared" si="949"/>
        <v>0</v>
      </c>
      <c r="AF552" s="269">
        <v>45</v>
      </c>
      <c r="AG552" s="269">
        <f t="shared" si="950"/>
        <v>0</v>
      </c>
      <c r="AH552" s="270">
        <f t="shared" si="951"/>
        <v>0</v>
      </c>
      <c r="AI552" s="314"/>
      <c r="AJ552" s="316">
        <v>290</v>
      </c>
      <c r="AK552" s="316">
        <f t="shared" si="952"/>
        <v>0</v>
      </c>
      <c r="AL552" s="316">
        <v>45</v>
      </c>
      <c r="AM552" s="316">
        <f t="shared" si="953"/>
        <v>0</v>
      </c>
      <c r="AN552" s="317">
        <f t="shared" si="936"/>
        <v>0</v>
      </c>
      <c r="AO552" s="719">
        <f t="shared" si="922"/>
        <v>40</v>
      </c>
      <c r="AP552" s="361">
        <v>290</v>
      </c>
      <c r="AQ552" s="361">
        <f t="shared" si="954"/>
        <v>11600</v>
      </c>
      <c r="AR552" s="361">
        <v>45</v>
      </c>
      <c r="AS552" s="361">
        <f t="shared" si="955"/>
        <v>1800</v>
      </c>
      <c r="AT552" s="362">
        <f t="shared" si="937"/>
        <v>13400</v>
      </c>
      <c r="AU552" s="44">
        <f t="shared" si="933"/>
        <v>13400</v>
      </c>
      <c r="AV552" s="44">
        <f t="shared" si="934"/>
        <v>0</v>
      </c>
    </row>
    <row r="553" spans="1:48" ht="13.5" hidden="1" thickBot="1" x14ac:dyDescent="0.25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8"/>
        <v>0</v>
      </c>
      <c r="H553" s="36">
        <v>1896</v>
      </c>
      <c r="I553" s="36">
        <f t="shared" si="939"/>
        <v>1896</v>
      </c>
      <c r="J553" s="53">
        <f t="shared" si="935"/>
        <v>1896</v>
      </c>
      <c r="K553" s="1053"/>
      <c r="L553" s="93">
        <v>0</v>
      </c>
      <c r="M553" s="93">
        <f t="shared" si="940"/>
        <v>0</v>
      </c>
      <c r="N553" s="93">
        <v>1896</v>
      </c>
      <c r="O553" s="93">
        <f t="shared" si="941"/>
        <v>0</v>
      </c>
      <c r="P553" s="94">
        <f t="shared" si="942"/>
        <v>0</v>
      </c>
      <c r="Q553" s="173"/>
      <c r="R553" s="175">
        <v>0</v>
      </c>
      <c r="S553" s="175">
        <f t="shared" si="943"/>
        <v>0</v>
      </c>
      <c r="T553" s="175">
        <v>1896</v>
      </c>
      <c r="U553" s="175">
        <f t="shared" si="944"/>
        <v>0</v>
      </c>
      <c r="V553" s="176">
        <f t="shared" si="945"/>
        <v>0</v>
      </c>
      <c r="W553" s="220"/>
      <c r="X553" s="222">
        <v>0</v>
      </c>
      <c r="Y553" s="222">
        <f t="shared" si="946"/>
        <v>0</v>
      </c>
      <c r="Z553" s="222">
        <v>1896</v>
      </c>
      <c r="AA553" s="222">
        <f t="shared" si="947"/>
        <v>0</v>
      </c>
      <c r="AB553" s="223">
        <f t="shared" si="948"/>
        <v>0</v>
      </c>
      <c r="AC553" s="267"/>
      <c r="AD553" s="269">
        <v>0</v>
      </c>
      <c r="AE553" s="269">
        <f t="shared" si="949"/>
        <v>0</v>
      </c>
      <c r="AF553" s="269">
        <v>1896</v>
      </c>
      <c r="AG553" s="269">
        <f t="shared" si="950"/>
        <v>0</v>
      </c>
      <c r="AH553" s="270">
        <f t="shared" si="951"/>
        <v>0</v>
      </c>
      <c r="AI553" s="314"/>
      <c r="AJ553" s="316">
        <v>0</v>
      </c>
      <c r="AK553" s="316">
        <f t="shared" si="952"/>
        <v>0</v>
      </c>
      <c r="AL553" s="316">
        <v>1896</v>
      </c>
      <c r="AM553" s="316">
        <f t="shared" si="953"/>
        <v>0</v>
      </c>
      <c r="AN553" s="317">
        <f t="shared" si="936"/>
        <v>0</v>
      </c>
      <c r="AO553" s="719">
        <f t="shared" si="922"/>
        <v>1</v>
      </c>
      <c r="AP553" s="361">
        <v>0</v>
      </c>
      <c r="AQ553" s="361">
        <f t="shared" si="954"/>
        <v>0</v>
      </c>
      <c r="AR553" s="361">
        <v>1896</v>
      </c>
      <c r="AS553" s="361">
        <f t="shared" si="955"/>
        <v>1896</v>
      </c>
      <c r="AT553" s="362">
        <f t="shared" si="937"/>
        <v>1896</v>
      </c>
      <c r="AU553" s="44">
        <f t="shared" si="933"/>
        <v>1896</v>
      </c>
      <c r="AV553" s="44">
        <f t="shared" si="934"/>
        <v>0</v>
      </c>
    </row>
    <row r="554" spans="1:48" ht="13.5" hidden="1" thickBot="1" x14ac:dyDescent="0.25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8"/>
        <v>0</v>
      </c>
      <c r="H554" s="36">
        <v>1976</v>
      </c>
      <c r="I554" s="36">
        <f t="shared" si="939"/>
        <v>1976</v>
      </c>
      <c r="J554" s="53">
        <f t="shared" si="935"/>
        <v>1976</v>
      </c>
      <c r="K554" s="1053"/>
      <c r="L554" s="93">
        <v>0</v>
      </c>
      <c r="M554" s="93">
        <f t="shared" si="940"/>
        <v>0</v>
      </c>
      <c r="N554" s="93">
        <v>1976</v>
      </c>
      <c r="O554" s="93">
        <f t="shared" si="941"/>
        <v>0</v>
      </c>
      <c r="P554" s="94">
        <f t="shared" si="942"/>
        <v>0</v>
      </c>
      <c r="Q554" s="173"/>
      <c r="R554" s="175">
        <v>0</v>
      </c>
      <c r="S554" s="175">
        <f t="shared" si="943"/>
        <v>0</v>
      </c>
      <c r="T554" s="175">
        <v>1976</v>
      </c>
      <c r="U554" s="175">
        <f t="shared" si="944"/>
        <v>0</v>
      </c>
      <c r="V554" s="176">
        <f t="shared" si="945"/>
        <v>0</v>
      </c>
      <c r="W554" s="220"/>
      <c r="X554" s="222">
        <v>0</v>
      </c>
      <c r="Y554" s="222">
        <f t="shared" si="946"/>
        <v>0</v>
      </c>
      <c r="Z554" s="222">
        <v>1976</v>
      </c>
      <c r="AA554" s="222">
        <f t="shared" si="947"/>
        <v>0</v>
      </c>
      <c r="AB554" s="223">
        <f t="shared" si="948"/>
        <v>0</v>
      </c>
      <c r="AC554" s="267"/>
      <c r="AD554" s="269">
        <v>0</v>
      </c>
      <c r="AE554" s="269">
        <f t="shared" si="949"/>
        <v>0</v>
      </c>
      <c r="AF554" s="269">
        <v>1976</v>
      </c>
      <c r="AG554" s="269">
        <f t="shared" si="950"/>
        <v>0</v>
      </c>
      <c r="AH554" s="270">
        <f t="shared" si="951"/>
        <v>0</v>
      </c>
      <c r="AI554" s="314"/>
      <c r="AJ554" s="316">
        <v>0</v>
      </c>
      <c r="AK554" s="316">
        <f t="shared" si="952"/>
        <v>0</v>
      </c>
      <c r="AL554" s="316">
        <v>1976</v>
      </c>
      <c r="AM554" s="316">
        <f t="shared" si="953"/>
        <v>0</v>
      </c>
      <c r="AN554" s="317">
        <f t="shared" si="936"/>
        <v>0</v>
      </c>
      <c r="AO554" s="719">
        <f t="shared" si="922"/>
        <v>1</v>
      </c>
      <c r="AP554" s="361">
        <v>0</v>
      </c>
      <c r="AQ554" s="361">
        <f t="shared" si="954"/>
        <v>0</v>
      </c>
      <c r="AR554" s="361">
        <v>1976</v>
      </c>
      <c r="AS554" s="361">
        <f t="shared" si="955"/>
        <v>1976</v>
      </c>
      <c r="AT554" s="362">
        <f t="shared" si="937"/>
        <v>1976</v>
      </c>
      <c r="AU554" s="44">
        <f t="shared" si="933"/>
        <v>1976</v>
      </c>
      <c r="AV554" s="44">
        <f t="shared" si="934"/>
        <v>0</v>
      </c>
    </row>
    <row r="555" spans="1:48" ht="26.25" hidden="1" thickBot="1" x14ac:dyDescent="0.25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8"/>
        <v>1200</v>
      </c>
      <c r="H555" s="36">
        <v>335</v>
      </c>
      <c r="I555" s="36">
        <f t="shared" si="939"/>
        <v>670</v>
      </c>
      <c r="J555" s="53">
        <f t="shared" si="935"/>
        <v>1870</v>
      </c>
      <c r="K555" s="1053"/>
      <c r="L555" s="93">
        <v>600</v>
      </c>
      <c r="M555" s="93">
        <f t="shared" si="940"/>
        <v>0</v>
      </c>
      <c r="N555" s="93">
        <v>335</v>
      </c>
      <c r="O555" s="93">
        <f t="shared" si="941"/>
        <v>0</v>
      </c>
      <c r="P555" s="94">
        <f t="shared" si="942"/>
        <v>0</v>
      </c>
      <c r="Q555" s="173"/>
      <c r="R555" s="175">
        <v>600</v>
      </c>
      <c r="S555" s="175">
        <f t="shared" si="943"/>
        <v>0</v>
      </c>
      <c r="T555" s="175">
        <v>335</v>
      </c>
      <c r="U555" s="175">
        <f t="shared" si="944"/>
        <v>0</v>
      </c>
      <c r="V555" s="176">
        <f t="shared" si="945"/>
        <v>0</v>
      </c>
      <c r="W555" s="220"/>
      <c r="X555" s="222">
        <v>600</v>
      </c>
      <c r="Y555" s="222">
        <f t="shared" si="946"/>
        <v>0</v>
      </c>
      <c r="Z555" s="222">
        <v>335</v>
      </c>
      <c r="AA555" s="222">
        <f t="shared" si="947"/>
        <v>0</v>
      </c>
      <c r="AB555" s="223">
        <f t="shared" si="948"/>
        <v>0</v>
      </c>
      <c r="AC555" s="267"/>
      <c r="AD555" s="269">
        <v>600</v>
      </c>
      <c r="AE555" s="269">
        <f t="shared" si="949"/>
        <v>0</v>
      </c>
      <c r="AF555" s="269">
        <v>335</v>
      </c>
      <c r="AG555" s="269">
        <f t="shared" si="950"/>
        <v>0</v>
      </c>
      <c r="AH555" s="270">
        <f t="shared" si="951"/>
        <v>0</v>
      </c>
      <c r="AI555" s="314"/>
      <c r="AJ555" s="316">
        <v>600</v>
      </c>
      <c r="AK555" s="316">
        <f t="shared" si="952"/>
        <v>0</v>
      </c>
      <c r="AL555" s="316">
        <v>335</v>
      </c>
      <c r="AM555" s="316">
        <f t="shared" si="953"/>
        <v>0</v>
      </c>
      <c r="AN555" s="317">
        <f t="shared" si="936"/>
        <v>0</v>
      </c>
      <c r="AO555" s="719">
        <f t="shared" si="922"/>
        <v>2</v>
      </c>
      <c r="AP555" s="361">
        <v>600</v>
      </c>
      <c r="AQ555" s="361">
        <f t="shared" si="954"/>
        <v>1200</v>
      </c>
      <c r="AR555" s="361">
        <v>335</v>
      </c>
      <c r="AS555" s="361">
        <f t="shared" si="955"/>
        <v>670</v>
      </c>
      <c r="AT555" s="362">
        <f t="shared" si="937"/>
        <v>1870</v>
      </c>
      <c r="AU555" s="44">
        <f t="shared" si="933"/>
        <v>1870</v>
      </c>
      <c r="AV555" s="44">
        <f t="shared" si="934"/>
        <v>0</v>
      </c>
    </row>
    <row r="556" spans="1:48" ht="13.5" hidden="1" thickBot="1" x14ac:dyDescent="0.25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053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2"/>
        <v>0</v>
      </c>
      <c r="AP556" s="360"/>
      <c r="AQ556" s="361"/>
      <c r="AR556" s="358"/>
      <c r="AS556" s="361"/>
      <c r="AT556" s="362"/>
      <c r="AU556" s="44">
        <f t="shared" si="933"/>
        <v>0</v>
      </c>
      <c r="AV556" s="44">
        <f t="shared" si="934"/>
        <v>0</v>
      </c>
    </row>
    <row r="557" spans="1:48" ht="13.5" hidden="1" thickBot="1" x14ac:dyDescent="0.25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053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2"/>
        <v>0</v>
      </c>
      <c r="AP557" s="360"/>
      <c r="AQ557" s="361"/>
      <c r="AR557" s="358"/>
      <c r="AS557" s="361"/>
      <c r="AT557" s="362"/>
      <c r="AU557" s="44">
        <f t="shared" si="933"/>
        <v>0</v>
      </c>
      <c r="AV557" s="44">
        <f t="shared" si="934"/>
        <v>0</v>
      </c>
    </row>
    <row r="558" spans="1:48" ht="39" hidden="1" thickBot="1" x14ac:dyDescent="0.25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8"/>
        <v>53425.200000000004</v>
      </c>
      <c r="H558" s="36">
        <v>61094.303999999996</v>
      </c>
      <c r="I558" s="36">
        <f t="shared" si="939"/>
        <v>61094.303999999996</v>
      </c>
      <c r="J558" s="53">
        <f t="shared" ref="J558:J587" si="956">G558+I558</f>
        <v>114519.504</v>
      </c>
      <c r="K558" s="1053"/>
      <c r="L558" s="93">
        <v>53425.200000000004</v>
      </c>
      <c r="M558" s="93">
        <f t="shared" ref="M558:M606" si="957">K558*L558</f>
        <v>0</v>
      </c>
      <c r="N558" s="93">
        <v>61094.303999999996</v>
      </c>
      <c r="O558" s="93">
        <f t="shared" ref="O558:O606" si="958">K558*N558</f>
        <v>0</v>
      </c>
      <c r="P558" s="94">
        <f t="shared" ref="P558:P587" si="959">M558+O558</f>
        <v>0</v>
      </c>
      <c r="Q558" s="173"/>
      <c r="R558" s="175">
        <v>53425.200000000004</v>
      </c>
      <c r="S558" s="175">
        <f t="shared" ref="S558:S606" si="960">Q558*R558</f>
        <v>0</v>
      </c>
      <c r="T558" s="175">
        <v>61094.303999999996</v>
      </c>
      <c r="U558" s="175">
        <f t="shared" ref="U558:U606" si="961">Q558*T558</f>
        <v>0</v>
      </c>
      <c r="V558" s="176">
        <f t="shared" ref="V558:V587" si="962">S558+U558</f>
        <v>0</v>
      </c>
      <c r="W558" s="220"/>
      <c r="X558" s="222">
        <v>53425.200000000004</v>
      </c>
      <c r="Y558" s="222">
        <f t="shared" ref="Y558:Y606" si="963">W558*X558</f>
        <v>0</v>
      </c>
      <c r="Z558" s="222">
        <v>61094.303999999996</v>
      </c>
      <c r="AA558" s="222">
        <f t="shared" ref="AA558:AA606" si="964">W558*Z558</f>
        <v>0</v>
      </c>
      <c r="AB558" s="223">
        <f t="shared" ref="AB558:AB587" si="965">Y558+AA558</f>
        <v>0</v>
      </c>
      <c r="AC558" s="267"/>
      <c r="AD558" s="269">
        <v>53425.200000000004</v>
      </c>
      <c r="AE558" s="269">
        <f t="shared" ref="AE558:AE606" si="966">AC558*AD558</f>
        <v>0</v>
      </c>
      <c r="AF558" s="269">
        <v>61094.303999999996</v>
      </c>
      <c r="AG558" s="269">
        <f t="shared" ref="AG558:AG606" si="967">AC558*AF558</f>
        <v>0</v>
      </c>
      <c r="AH558" s="270">
        <f t="shared" ref="AH558:AH587" si="968">AE558+AG558</f>
        <v>0</v>
      </c>
      <c r="AI558" s="314"/>
      <c r="AJ558" s="316">
        <v>53425.200000000004</v>
      </c>
      <c r="AK558" s="316">
        <f t="shared" ref="AK558:AK606" si="969">AI558*AJ558</f>
        <v>0</v>
      </c>
      <c r="AL558" s="316">
        <v>61094.303999999996</v>
      </c>
      <c r="AM558" s="316">
        <f t="shared" ref="AM558:AM606" si="970">AI558*AL558</f>
        <v>0</v>
      </c>
      <c r="AN558" s="317">
        <f t="shared" ref="AN558:AN587" si="971">AK558+AM558</f>
        <v>0</v>
      </c>
      <c r="AO558" s="719">
        <f t="shared" si="922"/>
        <v>1</v>
      </c>
      <c r="AP558" s="361">
        <v>53425.200000000004</v>
      </c>
      <c r="AQ558" s="361">
        <f t="shared" ref="AQ558:AQ606" si="972">AO558*AP558</f>
        <v>53425.200000000004</v>
      </c>
      <c r="AR558" s="361">
        <v>61094.303999999996</v>
      </c>
      <c r="AS558" s="361">
        <f t="shared" ref="AS558:AS606" si="973">AO558*AR558</f>
        <v>61094.303999999996</v>
      </c>
      <c r="AT558" s="362">
        <f t="shared" ref="AT558:AT587" si="974">AQ558+AS558</f>
        <v>114519.504</v>
      </c>
      <c r="AU558" s="44">
        <f t="shared" si="933"/>
        <v>114519.504</v>
      </c>
      <c r="AV558" s="44">
        <f t="shared" si="934"/>
        <v>0</v>
      </c>
    </row>
    <row r="559" spans="1:48" ht="51.75" hidden="1" thickBot="1" x14ac:dyDescent="0.25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8"/>
        <v>6088.4000000000005</v>
      </c>
      <c r="H559" s="36">
        <v>13392</v>
      </c>
      <c r="I559" s="36">
        <f t="shared" si="939"/>
        <v>13392</v>
      </c>
      <c r="J559" s="53">
        <f t="shared" si="956"/>
        <v>19480.400000000001</v>
      </c>
      <c r="K559" s="1053"/>
      <c r="L559" s="93">
        <v>6088.4000000000005</v>
      </c>
      <c r="M559" s="93">
        <f t="shared" si="957"/>
        <v>0</v>
      </c>
      <c r="N559" s="93">
        <v>13392</v>
      </c>
      <c r="O559" s="93">
        <f t="shared" si="958"/>
        <v>0</v>
      </c>
      <c r="P559" s="94">
        <f t="shared" si="959"/>
        <v>0</v>
      </c>
      <c r="Q559" s="173"/>
      <c r="R559" s="175">
        <v>6088.4000000000005</v>
      </c>
      <c r="S559" s="175">
        <f t="shared" si="960"/>
        <v>0</v>
      </c>
      <c r="T559" s="175">
        <v>13392</v>
      </c>
      <c r="U559" s="175">
        <f t="shared" si="961"/>
        <v>0</v>
      </c>
      <c r="V559" s="176">
        <f t="shared" si="962"/>
        <v>0</v>
      </c>
      <c r="W559" s="220"/>
      <c r="X559" s="222">
        <v>6088.4000000000005</v>
      </c>
      <c r="Y559" s="222">
        <f t="shared" si="963"/>
        <v>0</v>
      </c>
      <c r="Z559" s="222">
        <v>13392</v>
      </c>
      <c r="AA559" s="222">
        <f t="shared" si="964"/>
        <v>0</v>
      </c>
      <c r="AB559" s="223">
        <f t="shared" si="965"/>
        <v>0</v>
      </c>
      <c r="AC559" s="267"/>
      <c r="AD559" s="269">
        <v>6088.4000000000005</v>
      </c>
      <c r="AE559" s="269">
        <f t="shared" si="966"/>
        <v>0</v>
      </c>
      <c r="AF559" s="269">
        <v>13392</v>
      </c>
      <c r="AG559" s="269">
        <f t="shared" si="967"/>
        <v>0</v>
      </c>
      <c r="AH559" s="270">
        <f t="shared" si="968"/>
        <v>0</v>
      </c>
      <c r="AI559" s="314"/>
      <c r="AJ559" s="316">
        <v>6088.4000000000005</v>
      </c>
      <c r="AK559" s="316">
        <f t="shared" si="969"/>
        <v>0</v>
      </c>
      <c r="AL559" s="316">
        <v>13392</v>
      </c>
      <c r="AM559" s="316">
        <f t="shared" si="970"/>
        <v>0</v>
      </c>
      <c r="AN559" s="317">
        <f t="shared" si="971"/>
        <v>0</v>
      </c>
      <c r="AO559" s="719">
        <f t="shared" si="922"/>
        <v>1</v>
      </c>
      <c r="AP559" s="361">
        <v>6088.4000000000005</v>
      </c>
      <c r="AQ559" s="361">
        <f t="shared" si="972"/>
        <v>6088.4000000000005</v>
      </c>
      <c r="AR559" s="361">
        <v>13392</v>
      </c>
      <c r="AS559" s="361">
        <f t="shared" si="973"/>
        <v>13392</v>
      </c>
      <c r="AT559" s="362">
        <f t="shared" si="974"/>
        <v>19480.400000000001</v>
      </c>
      <c r="AU559" s="44">
        <f t="shared" si="933"/>
        <v>19480.400000000001</v>
      </c>
      <c r="AV559" s="44">
        <f t="shared" si="934"/>
        <v>0</v>
      </c>
    </row>
    <row r="560" spans="1:48" ht="39" hidden="1" thickBot="1" x14ac:dyDescent="0.25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8"/>
        <v>12143.6</v>
      </c>
      <c r="H560" s="36">
        <v>31296.359999999997</v>
      </c>
      <c r="I560" s="36">
        <f t="shared" si="939"/>
        <v>31296.359999999997</v>
      </c>
      <c r="J560" s="53">
        <f t="shared" si="956"/>
        <v>43439.96</v>
      </c>
      <c r="K560" s="1053"/>
      <c r="L560" s="93">
        <v>12143.6</v>
      </c>
      <c r="M560" s="93">
        <f t="shared" si="957"/>
        <v>0</v>
      </c>
      <c r="N560" s="93">
        <v>31296.359999999997</v>
      </c>
      <c r="O560" s="93">
        <f t="shared" si="958"/>
        <v>0</v>
      </c>
      <c r="P560" s="94">
        <f t="shared" si="959"/>
        <v>0</v>
      </c>
      <c r="Q560" s="173"/>
      <c r="R560" s="175">
        <v>12143.6</v>
      </c>
      <c r="S560" s="175">
        <f t="shared" si="960"/>
        <v>0</v>
      </c>
      <c r="T560" s="175">
        <v>31296.359999999997</v>
      </c>
      <c r="U560" s="175">
        <f t="shared" si="961"/>
        <v>0</v>
      </c>
      <c r="V560" s="176">
        <f t="shared" si="962"/>
        <v>0</v>
      </c>
      <c r="W560" s="220"/>
      <c r="X560" s="222">
        <v>12143.6</v>
      </c>
      <c r="Y560" s="222">
        <f t="shared" si="963"/>
        <v>0</v>
      </c>
      <c r="Z560" s="222">
        <v>31296.359999999997</v>
      </c>
      <c r="AA560" s="222">
        <f t="shared" si="964"/>
        <v>0</v>
      </c>
      <c r="AB560" s="223">
        <f t="shared" si="965"/>
        <v>0</v>
      </c>
      <c r="AC560" s="267"/>
      <c r="AD560" s="269">
        <v>12143.6</v>
      </c>
      <c r="AE560" s="269">
        <f t="shared" si="966"/>
        <v>0</v>
      </c>
      <c r="AF560" s="269">
        <v>31296.359999999997</v>
      </c>
      <c r="AG560" s="269">
        <f t="shared" si="967"/>
        <v>0</v>
      </c>
      <c r="AH560" s="270">
        <f t="shared" si="968"/>
        <v>0</v>
      </c>
      <c r="AI560" s="314"/>
      <c r="AJ560" s="316">
        <v>12143.6</v>
      </c>
      <c r="AK560" s="316">
        <f t="shared" si="969"/>
        <v>0</v>
      </c>
      <c r="AL560" s="316">
        <v>31296.359999999997</v>
      </c>
      <c r="AM560" s="316">
        <f t="shared" si="970"/>
        <v>0</v>
      </c>
      <c r="AN560" s="317">
        <f t="shared" si="971"/>
        <v>0</v>
      </c>
      <c r="AO560" s="719">
        <f t="shared" si="922"/>
        <v>1</v>
      </c>
      <c r="AP560" s="361">
        <v>12143.6</v>
      </c>
      <c r="AQ560" s="361">
        <f t="shared" si="972"/>
        <v>12143.6</v>
      </c>
      <c r="AR560" s="361">
        <v>31296.359999999997</v>
      </c>
      <c r="AS560" s="361">
        <f t="shared" si="973"/>
        <v>31296.359999999997</v>
      </c>
      <c r="AT560" s="362">
        <f t="shared" si="974"/>
        <v>43439.96</v>
      </c>
      <c r="AU560" s="44">
        <f t="shared" si="933"/>
        <v>43439.96</v>
      </c>
      <c r="AV560" s="44">
        <f t="shared" si="934"/>
        <v>0</v>
      </c>
    </row>
    <row r="561" spans="1:48" ht="13.5" hidden="1" thickBot="1" x14ac:dyDescent="0.25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8"/>
        <v>3071.2000000000003</v>
      </c>
      <c r="H561" s="36">
        <v>3678.3360000000002</v>
      </c>
      <c r="I561" s="36">
        <f t="shared" si="939"/>
        <v>7356.6720000000005</v>
      </c>
      <c r="J561" s="53">
        <f t="shared" si="956"/>
        <v>10427.872000000001</v>
      </c>
      <c r="K561" s="1053"/>
      <c r="L561" s="93">
        <v>1535.6000000000001</v>
      </c>
      <c r="M561" s="93">
        <f t="shared" si="957"/>
        <v>0</v>
      </c>
      <c r="N561" s="93">
        <v>3678.3360000000002</v>
      </c>
      <c r="O561" s="93">
        <f t="shared" si="958"/>
        <v>0</v>
      </c>
      <c r="P561" s="94">
        <f t="shared" si="959"/>
        <v>0</v>
      </c>
      <c r="Q561" s="173"/>
      <c r="R561" s="175">
        <v>1535.6000000000001</v>
      </c>
      <c r="S561" s="175">
        <f t="shared" si="960"/>
        <v>0</v>
      </c>
      <c r="T561" s="175">
        <v>3678.3360000000002</v>
      </c>
      <c r="U561" s="175">
        <f t="shared" si="961"/>
        <v>0</v>
      </c>
      <c r="V561" s="176">
        <f t="shared" si="962"/>
        <v>0</v>
      </c>
      <c r="W561" s="220"/>
      <c r="X561" s="222">
        <v>1535.6000000000001</v>
      </c>
      <c r="Y561" s="222">
        <f t="shared" si="963"/>
        <v>0</v>
      </c>
      <c r="Z561" s="222">
        <v>3678.3360000000002</v>
      </c>
      <c r="AA561" s="222">
        <f t="shared" si="964"/>
        <v>0</v>
      </c>
      <c r="AB561" s="223">
        <f t="shared" si="965"/>
        <v>0</v>
      </c>
      <c r="AC561" s="267"/>
      <c r="AD561" s="269">
        <v>1535.6000000000001</v>
      </c>
      <c r="AE561" s="269">
        <f t="shared" si="966"/>
        <v>0</v>
      </c>
      <c r="AF561" s="269">
        <v>3678.3360000000002</v>
      </c>
      <c r="AG561" s="269">
        <f t="shared" si="967"/>
        <v>0</v>
      </c>
      <c r="AH561" s="270">
        <f t="shared" si="968"/>
        <v>0</v>
      </c>
      <c r="AI561" s="314"/>
      <c r="AJ561" s="316">
        <v>1535.6000000000001</v>
      </c>
      <c r="AK561" s="316">
        <f t="shared" si="969"/>
        <v>0</v>
      </c>
      <c r="AL561" s="316">
        <v>3678.3360000000002</v>
      </c>
      <c r="AM561" s="316">
        <f t="shared" si="970"/>
        <v>0</v>
      </c>
      <c r="AN561" s="317">
        <f t="shared" si="971"/>
        <v>0</v>
      </c>
      <c r="AO561" s="719">
        <f t="shared" si="922"/>
        <v>2</v>
      </c>
      <c r="AP561" s="361">
        <v>1535.6000000000001</v>
      </c>
      <c r="AQ561" s="361">
        <f t="shared" si="972"/>
        <v>3071.2000000000003</v>
      </c>
      <c r="AR561" s="361">
        <v>3678.3360000000002</v>
      </c>
      <c r="AS561" s="361">
        <f t="shared" si="973"/>
        <v>7356.6720000000005</v>
      </c>
      <c r="AT561" s="362">
        <f t="shared" si="974"/>
        <v>10427.872000000001</v>
      </c>
      <c r="AU561" s="44">
        <f t="shared" si="933"/>
        <v>10427.872000000001</v>
      </c>
      <c r="AV561" s="44">
        <f t="shared" si="934"/>
        <v>0</v>
      </c>
    </row>
    <row r="562" spans="1:48" ht="26.25" hidden="1" thickBot="1" x14ac:dyDescent="0.25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8"/>
        <v>21070</v>
      </c>
      <c r="H562" s="36">
        <v>26159.040000000001</v>
      </c>
      <c r="I562" s="36">
        <f t="shared" si="939"/>
        <v>26159.040000000001</v>
      </c>
      <c r="J562" s="53">
        <f t="shared" si="956"/>
        <v>47229.04</v>
      </c>
      <c r="K562" s="1053"/>
      <c r="L562" s="93">
        <v>21070</v>
      </c>
      <c r="M562" s="93">
        <f t="shared" si="957"/>
        <v>0</v>
      </c>
      <c r="N562" s="93">
        <v>26159.040000000001</v>
      </c>
      <c r="O562" s="93">
        <f t="shared" si="958"/>
        <v>0</v>
      </c>
      <c r="P562" s="94">
        <f t="shared" si="959"/>
        <v>0</v>
      </c>
      <c r="Q562" s="173"/>
      <c r="R562" s="175">
        <v>21070</v>
      </c>
      <c r="S562" s="175">
        <f t="shared" si="960"/>
        <v>0</v>
      </c>
      <c r="T562" s="175">
        <v>26159.040000000001</v>
      </c>
      <c r="U562" s="175">
        <f t="shared" si="961"/>
        <v>0</v>
      </c>
      <c r="V562" s="176">
        <f t="shared" si="962"/>
        <v>0</v>
      </c>
      <c r="W562" s="220"/>
      <c r="X562" s="222">
        <v>21070</v>
      </c>
      <c r="Y562" s="222">
        <f t="shared" si="963"/>
        <v>0</v>
      </c>
      <c r="Z562" s="222">
        <v>26159.040000000001</v>
      </c>
      <c r="AA562" s="222">
        <f t="shared" si="964"/>
        <v>0</v>
      </c>
      <c r="AB562" s="223">
        <f t="shared" si="965"/>
        <v>0</v>
      </c>
      <c r="AC562" s="267"/>
      <c r="AD562" s="269">
        <v>21070</v>
      </c>
      <c r="AE562" s="269">
        <f t="shared" si="966"/>
        <v>0</v>
      </c>
      <c r="AF562" s="269">
        <v>26159.040000000001</v>
      </c>
      <c r="AG562" s="269">
        <f t="shared" si="967"/>
        <v>0</v>
      </c>
      <c r="AH562" s="270">
        <f t="shared" si="968"/>
        <v>0</v>
      </c>
      <c r="AI562" s="314"/>
      <c r="AJ562" s="316">
        <v>21070</v>
      </c>
      <c r="AK562" s="316">
        <f t="shared" si="969"/>
        <v>0</v>
      </c>
      <c r="AL562" s="316">
        <v>26159.040000000001</v>
      </c>
      <c r="AM562" s="316">
        <f t="shared" si="970"/>
        <v>0</v>
      </c>
      <c r="AN562" s="317">
        <f t="shared" si="971"/>
        <v>0</v>
      </c>
      <c r="AO562" s="719">
        <f t="shared" si="922"/>
        <v>1</v>
      </c>
      <c r="AP562" s="361">
        <v>21070</v>
      </c>
      <c r="AQ562" s="361">
        <f t="shared" si="972"/>
        <v>21070</v>
      </c>
      <c r="AR562" s="361">
        <v>26159.040000000001</v>
      </c>
      <c r="AS562" s="361">
        <f t="shared" si="973"/>
        <v>26159.040000000001</v>
      </c>
      <c r="AT562" s="362">
        <f t="shared" si="974"/>
        <v>47229.04</v>
      </c>
      <c r="AU562" s="44">
        <f t="shared" si="933"/>
        <v>47229.04</v>
      </c>
      <c r="AV562" s="44">
        <f t="shared" si="934"/>
        <v>0</v>
      </c>
    </row>
    <row r="563" spans="1:48" ht="26.25" hidden="1" thickBot="1" x14ac:dyDescent="0.25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8"/>
        <v>40176</v>
      </c>
      <c r="H563" s="36">
        <v>99212.4</v>
      </c>
      <c r="I563" s="36">
        <f t="shared" si="939"/>
        <v>99212.4</v>
      </c>
      <c r="J563" s="53">
        <f t="shared" si="956"/>
        <v>139388.4</v>
      </c>
      <c r="K563" s="1053"/>
      <c r="L563" s="93">
        <v>40176</v>
      </c>
      <c r="M563" s="93">
        <f t="shared" si="957"/>
        <v>0</v>
      </c>
      <c r="N563" s="93">
        <v>99212.4</v>
      </c>
      <c r="O563" s="93">
        <f t="shared" si="958"/>
        <v>0</v>
      </c>
      <c r="P563" s="94">
        <f t="shared" si="959"/>
        <v>0</v>
      </c>
      <c r="Q563" s="173"/>
      <c r="R563" s="175">
        <v>40176</v>
      </c>
      <c r="S563" s="175">
        <f t="shared" si="960"/>
        <v>0</v>
      </c>
      <c r="T563" s="175">
        <v>99212.4</v>
      </c>
      <c r="U563" s="175">
        <f t="shared" si="961"/>
        <v>0</v>
      </c>
      <c r="V563" s="176">
        <f t="shared" si="962"/>
        <v>0</v>
      </c>
      <c r="W563" s="220"/>
      <c r="X563" s="222">
        <v>40176</v>
      </c>
      <c r="Y563" s="222">
        <f t="shared" si="963"/>
        <v>0</v>
      </c>
      <c r="Z563" s="222">
        <v>99212.4</v>
      </c>
      <c r="AA563" s="222">
        <f t="shared" si="964"/>
        <v>0</v>
      </c>
      <c r="AB563" s="223">
        <f t="shared" si="965"/>
        <v>0</v>
      </c>
      <c r="AC563" s="267"/>
      <c r="AD563" s="269">
        <v>40176</v>
      </c>
      <c r="AE563" s="269">
        <f t="shared" si="966"/>
        <v>0</v>
      </c>
      <c r="AF563" s="269">
        <v>99212.4</v>
      </c>
      <c r="AG563" s="269">
        <f t="shared" si="967"/>
        <v>0</v>
      </c>
      <c r="AH563" s="270">
        <f t="shared" si="968"/>
        <v>0</v>
      </c>
      <c r="AI563" s="314"/>
      <c r="AJ563" s="316">
        <v>40176</v>
      </c>
      <c r="AK563" s="316">
        <f t="shared" si="969"/>
        <v>0</v>
      </c>
      <c r="AL563" s="316">
        <v>99212.4</v>
      </c>
      <c r="AM563" s="316">
        <f t="shared" si="970"/>
        <v>0</v>
      </c>
      <c r="AN563" s="317">
        <f t="shared" si="971"/>
        <v>0</v>
      </c>
      <c r="AO563" s="719">
        <f t="shared" si="922"/>
        <v>1</v>
      </c>
      <c r="AP563" s="361">
        <v>40176</v>
      </c>
      <c r="AQ563" s="361">
        <f t="shared" si="972"/>
        <v>40176</v>
      </c>
      <c r="AR563" s="361">
        <v>99212.4</v>
      </c>
      <c r="AS563" s="361">
        <f t="shared" si="973"/>
        <v>99212.4</v>
      </c>
      <c r="AT563" s="362">
        <f t="shared" si="974"/>
        <v>139388.4</v>
      </c>
      <c r="AU563" s="44">
        <f t="shared" si="933"/>
        <v>139388.4</v>
      </c>
      <c r="AV563" s="44">
        <f t="shared" si="934"/>
        <v>0</v>
      </c>
    </row>
    <row r="564" spans="1:48" ht="13.5" hidden="1" thickBot="1" x14ac:dyDescent="0.25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8"/>
        <v>8530</v>
      </c>
      <c r="H564" s="36">
        <v>21450</v>
      </c>
      <c r="I564" s="36">
        <f t="shared" si="939"/>
        <v>21450</v>
      </c>
      <c r="J564" s="53">
        <f t="shared" si="956"/>
        <v>29980</v>
      </c>
      <c r="K564" s="1053"/>
      <c r="L564" s="93">
        <v>8530</v>
      </c>
      <c r="M564" s="93">
        <f t="shared" si="957"/>
        <v>0</v>
      </c>
      <c r="N564" s="93">
        <v>21450</v>
      </c>
      <c r="O564" s="93">
        <f t="shared" si="958"/>
        <v>0</v>
      </c>
      <c r="P564" s="94">
        <f t="shared" si="959"/>
        <v>0</v>
      </c>
      <c r="Q564" s="173"/>
      <c r="R564" s="175">
        <v>8530</v>
      </c>
      <c r="S564" s="175">
        <f t="shared" si="960"/>
        <v>0</v>
      </c>
      <c r="T564" s="175">
        <v>21450</v>
      </c>
      <c r="U564" s="175">
        <f t="shared" si="961"/>
        <v>0</v>
      </c>
      <c r="V564" s="176">
        <f t="shared" si="962"/>
        <v>0</v>
      </c>
      <c r="W564" s="220"/>
      <c r="X564" s="222">
        <v>8530</v>
      </c>
      <c r="Y564" s="222">
        <f t="shared" si="963"/>
        <v>0</v>
      </c>
      <c r="Z564" s="222">
        <v>21450</v>
      </c>
      <c r="AA564" s="222">
        <f t="shared" si="964"/>
        <v>0</v>
      </c>
      <c r="AB564" s="223">
        <f t="shared" si="965"/>
        <v>0</v>
      </c>
      <c r="AC564" s="267"/>
      <c r="AD564" s="269">
        <v>8530</v>
      </c>
      <c r="AE564" s="269">
        <f t="shared" si="966"/>
        <v>0</v>
      </c>
      <c r="AF564" s="269">
        <v>21450</v>
      </c>
      <c r="AG564" s="269">
        <f t="shared" si="967"/>
        <v>0</v>
      </c>
      <c r="AH564" s="270">
        <f t="shared" si="968"/>
        <v>0</v>
      </c>
      <c r="AI564" s="314"/>
      <c r="AJ564" s="316">
        <v>8530</v>
      </c>
      <c r="AK564" s="316">
        <f t="shared" si="969"/>
        <v>0</v>
      </c>
      <c r="AL564" s="316">
        <v>21450</v>
      </c>
      <c r="AM564" s="316">
        <f t="shared" si="970"/>
        <v>0</v>
      </c>
      <c r="AN564" s="317">
        <f t="shared" si="971"/>
        <v>0</v>
      </c>
      <c r="AO564" s="719">
        <f t="shared" si="922"/>
        <v>1</v>
      </c>
      <c r="AP564" s="361">
        <v>8530</v>
      </c>
      <c r="AQ564" s="361">
        <f t="shared" si="972"/>
        <v>8530</v>
      </c>
      <c r="AR564" s="361">
        <v>21450</v>
      </c>
      <c r="AS564" s="361">
        <f t="shared" si="973"/>
        <v>21450</v>
      </c>
      <c r="AT564" s="362">
        <f t="shared" si="974"/>
        <v>29980</v>
      </c>
      <c r="AU564" s="44">
        <f t="shared" si="933"/>
        <v>29980</v>
      </c>
      <c r="AV564" s="44">
        <f t="shared" si="934"/>
        <v>0</v>
      </c>
    </row>
    <row r="565" spans="1:48" ht="39" hidden="1" thickBot="1" x14ac:dyDescent="0.25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8"/>
        <v>4500</v>
      </c>
      <c r="H565" s="76">
        <v>12169.05</v>
      </c>
      <c r="I565" s="36">
        <f t="shared" si="939"/>
        <v>12169.05</v>
      </c>
      <c r="J565" s="120">
        <f t="shared" si="956"/>
        <v>16669.05</v>
      </c>
      <c r="K565" s="1054"/>
      <c r="L565" s="95">
        <v>4500</v>
      </c>
      <c r="M565" s="93">
        <f t="shared" si="957"/>
        <v>0</v>
      </c>
      <c r="N565" s="95">
        <v>12169.05</v>
      </c>
      <c r="O565" s="93">
        <f t="shared" si="958"/>
        <v>0</v>
      </c>
      <c r="P565" s="96">
        <f t="shared" si="959"/>
        <v>0</v>
      </c>
      <c r="Q565" s="177"/>
      <c r="R565" s="178">
        <v>4500</v>
      </c>
      <c r="S565" s="175">
        <f t="shared" si="960"/>
        <v>0</v>
      </c>
      <c r="T565" s="178">
        <v>12169.05</v>
      </c>
      <c r="U565" s="175">
        <f t="shared" si="961"/>
        <v>0</v>
      </c>
      <c r="V565" s="179">
        <f t="shared" si="962"/>
        <v>0</v>
      </c>
      <c r="W565" s="224"/>
      <c r="X565" s="225">
        <v>4500</v>
      </c>
      <c r="Y565" s="222">
        <f t="shared" si="963"/>
        <v>0</v>
      </c>
      <c r="Z565" s="225">
        <v>12169.05</v>
      </c>
      <c r="AA565" s="222">
        <f t="shared" si="964"/>
        <v>0</v>
      </c>
      <c r="AB565" s="226">
        <f t="shared" si="965"/>
        <v>0</v>
      </c>
      <c r="AC565" s="271"/>
      <c r="AD565" s="272">
        <v>4500</v>
      </c>
      <c r="AE565" s="269">
        <f t="shared" si="966"/>
        <v>0</v>
      </c>
      <c r="AF565" s="272">
        <v>12169.05</v>
      </c>
      <c r="AG565" s="269">
        <f t="shared" si="967"/>
        <v>0</v>
      </c>
      <c r="AH565" s="273">
        <f t="shared" si="968"/>
        <v>0</v>
      </c>
      <c r="AI565" s="318"/>
      <c r="AJ565" s="319">
        <v>4500</v>
      </c>
      <c r="AK565" s="316">
        <f t="shared" si="969"/>
        <v>0</v>
      </c>
      <c r="AL565" s="319">
        <v>12169.05</v>
      </c>
      <c r="AM565" s="316">
        <f t="shared" si="970"/>
        <v>0</v>
      </c>
      <c r="AN565" s="320">
        <f t="shared" si="971"/>
        <v>0</v>
      </c>
      <c r="AO565" s="719">
        <f t="shared" si="922"/>
        <v>1</v>
      </c>
      <c r="AP565" s="363">
        <v>4500</v>
      </c>
      <c r="AQ565" s="361">
        <f t="shared" si="972"/>
        <v>4500</v>
      </c>
      <c r="AR565" s="363">
        <v>12169.05</v>
      </c>
      <c r="AS565" s="361">
        <f t="shared" si="973"/>
        <v>12169.05</v>
      </c>
      <c r="AT565" s="364">
        <f t="shared" si="974"/>
        <v>16669.05</v>
      </c>
      <c r="AU565" s="44">
        <f t="shared" si="933"/>
        <v>16669.05</v>
      </c>
      <c r="AV565" s="44">
        <f t="shared" si="934"/>
        <v>0</v>
      </c>
    </row>
    <row r="566" spans="1:48" ht="39" hidden="1" thickBot="1" x14ac:dyDescent="0.25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8"/>
        <v>4500</v>
      </c>
      <c r="H566" s="76">
        <v>12435.650000000001</v>
      </c>
      <c r="I566" s="36">
        <f t="shared" si="939"/>
        <v>12435.650000000001</v>
      </c>
      <c r="J566" s="120">
        <f t="shared" si="956"/>
        <v>16935.650000000001</v>
      </c>
      <c r="K566" s="1054"/>
      <c r="L566" s="95">
        <v>4500</v>
      </c>
      <c r="M566" s="93">
        <f t="shared" si="957"/>
        <v>0</v>
      </c>
      <c r="N566" s="95">
        <v>12435.650000000001</v>
      </c>
      <c r="O566" s="93">
        <f t="shared" si="958"/>
        <v>0</v>
      </c>
      <c r="P566" s="96">
        <f t="shared" si="959"/>
        <v>0</v>
      </c>
      <c r="Q566" s="177"/>
      <c r="R566" s="178">
        <v>4500</v>
      </c>
      <c r="S566" s="175">
        <f t="shared" si="960"/>
        <v>0</v>
      </c>
      <c r="T566" s="178">
        <v>12435.650000000001</v>
      </c>
      <c r="U566" s="175">
        <f t="shared" si="961"/>
        <v>0</v>
      </c>
      <c r="V566" s="179">
        <f t="shared" si="962"/>
        <v>0</v>
      </c>
      <c r="W566" s="224"/>
      <c r="X566" s="225">
        <v>4500</v>
      </c>
      <c r="Y566" s="222">
        <f t="shared" si="963"/>
        <v>0</v>
      </c>
      <c r="Z566" s="225">
        <v>12435.650000000001</v>
      </c>
      <c r="AA566" s="222">
        <f t="shared" si="964"/>
        <v>0</v>
      </c>
      <c r="AB566" s="226">
        <f t="shared" si="965"/>
        <v>0</v>
      </c>
      <c r="AC566" s="271"/>
      <c r="AD566" s="272">
        <v>4500</v>
      </c>
      <c r="AE566" s="269">
        <f t="shared" si="966"/>
        <v>0</v>
      </c>
      <c r="AF566" s="272">
        <v>12435.650000000001</v>
      </c>
      <c r="AG566" s="269">
        <f t="shared" si="967"/>
        <v>0</v>
      </c>
      <c r="AH566" s="273">
        <f t="shared" si="968"/>
        <v>0</v>
      </c>
      <c r="AI566" s="318"/>
      <c r="AJ566" s="319">
        <v>4500</v>
      </c>
      <c r="AK566" s="316">
        <f t="shared" si="969"/>
        <v>0</v>
      </c>
      <c r="AL566" s="319">
        <v>12435.650000000001</v>
      </c>
      <c r="AM566" s="316">
        <f t="shared" si="970"/>
        <v>0</v>
      </c>
      <c r="AN566" s="320">
        <f t="shared" si="971"/>
        <v>0</v>
      </c>
      <c r="AO566" s="719">
        <f t="shared" si="922"/>
        <v>1</v>
      </c>
      <c r="AP566" s="363">
        <v>4500</v>
      </c>
      <c r="AQ566" s="361">
        <f t="shared" si="972"/>
        <v>4500</v>
      </c>
      <c r="AR566" s="363">
        <v>12435.650000000001</v>
      </c>
      <c r="AS566" s="361">
        <f t="shared" si="973"/>
        <v>12435.650000000001</v>
      </c>
      <c r="AT566" s="364">
        <f t="shared" si="974"/>
        <v>16935.650000000001</v>
      </c>
      <c r="AU566" s="44">
        <f t="shared" si="933"/>
        <v>16935.650000000001</v>
      </c>
      <c r="AV566" s="44">
        <f t="shared" si="934"/>
        <v>0</v>
      </c>
    </row>
    <row r="567" spans="1:48" ht="39" hidden="1" thickBot="1" x14ac:dyDescent="0.25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8"/>
        <v>9000</v>
      </c>
      <c r="H567" s="76">
        <v>11769.15</v>
      </c>
      <c r="I567" s="36">
        <f t="shared" si="939"/>
        <v>23538.3</v>
      </c>
      <c r="J567" s="120">
        <f t="shared" si="956"/>
        <v>32538.3</v>
      </c>
      <c r="K567" s="1054"/>
      <c r="L567" s="95">
        <v>4500</v>
      </c>
      <c r="M567" s="93">
        <f t="shared" si="957"/>
        <v>0</v>
      </c>
      <c r="N567" s="95">
        <v>11769.15</v>
      </c>
      <c r="O567" s="93">
        <f t="shared" si="958"/>
        <v>0</v>
      </c>
      <c r="P567" s="96">
        <f t="shared" si="959"/>
        <v>0</v>
      </c>
      <c r="Q567" s="177"/>
      <c r="R567" s="178">
        <v>4500</v>
      </c>
      <c r="S567" s="175">
        <f t="shared" si="960"/>
        <v>0</v>
      </c>
      <c r="T567" s="178">
        <v>11769.15</v>
      </c>
      <c r="U567" s="175">
        <f t="shared" si="961"/>
        <v>0</v>
      </c>
      <c r="V567" s="179">
        <f t="shared" si="962"/>
        <v>0</v>
      </c>
      <c r="W567" s="224"/>
      <c r="X567" s="225">
        <v>4500</v>
      </c>
      <c r="Y567" s="222">
        <f t="shared" si="963"/>
        <v>0</v>
      </c>
      <c r="Z567" s="225">
        <v>11769.15</v>
      </c>
      <c r="AA567" s="222">
        <f t="shared" si="964"/>
        <v>0</v>
      </c>
      <c r="AB567" s="226">
        <f t="shared" si="965"/>
        <v>0</v>
      </c>
      <c r="AC567" s="271"/>
      <c r="AD567" s="272">
        <v>4500</v>
      </c>
      <c r="AE567" s="269">
        <f t="shared" si="966"/>
        <v>0</v>
      </c>
      <c r="AF567" s="272">
        <v>11769.15</v>
      </c>
      <c r="AG567" s="269">
        <f t="shared" si="967"/>
        <v>0</v>
      </c>
      <c r="AH567" s="273">
        <f t="shared" si="968"/>
        <v>0</v>
      </c>
      <c r="AI567" s="318"/>
      <c r="AJ567" s="319">
        <v>4500</v>
      </c>
      <c r="AK567" s="316">
        <f t="shared" si="969"/>
        <v>0</v>
      </c>
      <c r="AL567" s="319">
        <v>11769.15</v>
      </c>
      <c r="AM567" s="316">
        <f t="shared" si="970"/>
        <v>0</v>
      </c>
      <c r="AN567" s="320">
        <f t="shared" si="971"/>
        <v>0</v>
      </c>
      <c r="AO567" s="719">
        <f t="shared" si="922"/>
        <v>2</v>
      </c>
      <c r="AP567" s="363">
        <v>4500</v>
      </c>
      <c r="AQ567" s="361">
        <f t="shared" si="972"/>
        <v>9000</v>
      </c>
      <c r="AR567" s="363">
        <v>11769.15</v>
      </c>
      <c r="AS567" s="361">
        <f t="shared" si="973"/>
        <v>23538.3</v>
      </c>
      <c r="AT567" s="364">
        <f t="shared" si="974"/>
        <v>32538.3</v>
      </c>
      <c r="AU567" s="44">
        <f t="shared" si="933"/>
        <v>32538.3</v>
      </c>
      <c r="AV567" s="44">
        <f t="shared" si="934"/>
        <v>0</v>
      </c>
    </row>
    <row r="568" spans="1:48" ht="39" hidden="1" thickBot="1" x14ac:dyDescent="0.25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8"/>
        <v>13500</v>
      </c>
      <c r="H568" s="76">
        <v>10968.575000000001</v>
      </c>
      <c r="I568" s="36">
        <f t="shared" si="939"/>
        <v>32905.725000000006</v>
      </c>
      <c r="J568" s="120">
        <f t="shared" si="956"/>
        <v>46405.725000000006</v>
      </c>
      <c r="K568" s="1054"/>
      <c r="L568" s="95">
        <v>4500</v>
      </c>
      <c r="M568" s="93">
        <f t="shared" si="957"/>
        <v>0</v>
      </c>
      <c r="N568" s="95">
        <v>10968.575000000001</v>
      </c>
      <c r="O568" s="93">
        <f t="shared" si="958"/>
        <v>0</v>
      </c>
      <c r="P568" s="96">
        <f t="shared" si="959"/>
        <v>0</v>
      </c>
      <c r="Q568" s="177"/>
      <c r="R568" s="178">
        <v>4500</v>
      </c>
      <c r="S568" s="175">
        <f t="shared" si="960"/>
        <v>0</v>
      </c>
      <c r="T568" s="178">
        <v>10968.575000000001</v>
      </c>
      <c r="U568" s="175">
        <f t="shared" si="961"/>
        <v>0</v>
      </c>
      <c r="V568" s="179">
        <f t="shared" si="962"/>
        <v>0</v>
      </c>
      <c r="W568" s="224"/>
      <c r="X568" s="225">
        <v>4500</v>
      </c>
      <c r="Y568" s="222">
        <f t="shared" si="963"/>
        <v>0</v>
      </c>
      <c r="Z568" s="225">
        <v>10968.575000000001</v>
      </c>
      <c r="AA568" s="222">
        <f t="shared" si="964"/>
        <v>0</v>
      </c>
      <c r="AB568" s="226">
        <f t="shared" si="965"/>
        <v>0</v>
      </c>
      <c r="AC568" s="271"/>
      <c r="AD568" s="272">
        <v>4500</v>
      </c>
      <c r="AE568" s="269">
        <f t="shared" si="966"/>
        <v>0</v>
      </c>
      <c r="AF568" s="272">
        <v>10968.575000000001</v>
      </c>
      <c r="AG568" s="269">
        <f t="shared" si="967"/>
        <v>0</v>
      </c>
      <c r="AH568" s="273">
        <f t="shared" si="968"/>
        <v>0</v>
      </c>
      <c r="AI568" s="318"/>
      <c r="AJ568" s="319">
        <v>4500</v>
      </c>
      <c r="AK568" s="316">
        <f t="shared" si="969"/>
        <v>0</v>
      </c>
      <c r="AL568" s="319">
        <v>10968.575000000001</v>
      </c>
      <c r="AM568" s="316">
        <f t="shared" si="970"/>
        <v>0</v>
      </c>
      <c r="AN568" s="320">
        <f t="shared" si="971"/>
        <v>0</v>
      </c>
      <c r="AO568" s="719">
        <f t="shared" si="922"/>
        <v>3</v>
      </c>
      <c r="AP568" s="363">
        <v>4500</v>
      </c>
      <c r="AQ568" s="361">
        <f t="shared" si="972"/>
        <v>13500</v>
      </c>
      <c r="AR568" s="363">
        <v>10968.575000000001</v>
      </c>
      <c r="AS568" s="361">
        <f t="shared" si="973"/>
        <v>32905.725000000006</v>
      </c>
      <c r="AT568" s="364">
        <f t="shared" si="974"/>
        <v>46405.725000000006</v>
      </c>
      <c r="AU568" s="44">
        <f t="shared" si="933"/>
        <v>46405.725000000006</v>
      </c>
      <c r="AV568" s="44">
        <f t="shared" si="934"/>
        <v>0</v>
      </c>
    </row>
    <row r="569" spans="1:48" ht="39" hidden="1" thickBot="1" x14ac:dyDescent="0.25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8"/>
        <v>27000</v>
      </c>
      <c r="H569" s="76">
        <v>10701.199999999999</v>
      </c>
      <c r="I569" s="36">
        <f t="shared" si="939"/>
        <v>64207.199999999997</v>
      </c>
      <c r="J569" s="120">
        <f t="shared" si="956"/>
        <v>91207.2</v>
      </c>
      <c r="K569" s="1054"/>
      <c r="L569" s="95">
        <v>4500</v>
      </c>
      <c r="M569" s="93">
        <f t="shared" si="957"/>
        <v>0</v>
      </c>
      <c r="N569" s="95">
        <v>10701.199999999999</v>
      </c>
      <c r="O569" s="93">
        <f t="shared" si="958"/>
        <v>0</v>
      </c>
      <c r="P569" s="96">
        <f t="shared" si="959"/>
        <v>0</v>
      </c>
      <c r="Q569" s="177"/>
      <c r="R569" s="178">
        <v>4500</v>
      </c>
      <c r="S569" s="175">
        <f t="shared" si="960"/>
        <v>0</v>
      </c>
      <c r="T569" s="178">
        <v>10701.199999999999</v>
      </c>
      <c r="U569" s="175">
        <f t="shared" si="961"/>
        <v>0</v>
      </c>
      <c r="V569" s="179">
        <f t="shared" si="962"/>
        <v>0</v>
      </c>
      <c r="W569" s="224"/>
      <c r="X569" s="225">
        <v>4500</v>
      </c>
      <c r="Y569" s="222">
        <f t="shared" si="963"/>
        <v>0</v>
      </c>
      <c r="Z569" s="225">
        <v>10701.199999999999</v>
      </c>
      <c r="AA569" s="222">
        <f t="shared" si="964"/>
        <v>0</v>
      </c>
      <c r="AB569" s="226">
        <f t="shared" si="965"/>
        <v>0</v>
      </c>
      <c r="AC569" s="271"/>
      <c r="AD569" s="272">
        <v>4500</v>
      </c>
      <c r="AE569" s="269">
        <f t="shared" si="966"/>
        <v>0</v>
      </c>
      <c r="AF569" s="272">
        <v>10701.199999999999</v>
      </c>
      <c r="AG569" s="269">
        <f t="shared" si="967"/>
        <v>0</v>
      </c>
      <c r="AH569" s="273">
        <f t="shared" si="968"/>
        <v>0</v>
      </c>
      <c r="AI569" s="318"/>
      <c r="AJ569" s="319">
        <v>4500</v>
      </c>
      <c r="AK569" s="316">
        <f t="shared" si="969"/>
        <v>0</v>
      </c>
      <c r="AL569" s="319">
        <v>10701.199999999999</v>
      </c>
      <c r="AM569" s="316">
        <f t="shared" si="970"/>
        <v>0</v>
      </c>
      <c r="AN569" s="320">
        <f t="shared" si="971"/>
        <v>0</v>
      </c>
      <c r="AO569" s="719">
        <f t="shared" si="922"/>
        <v>6</v>
      </c>
      <c r="AP569" s="363">
        <v>4500</v>
      </c>
      <c r="AQ569" s="361">
        <f t="shared" si="972"/>
        <v>27000</v>
      </c>
      <c r="AR569" s="363">
        <v>10701.199999999999</v>
      </c>
      <c r="AS569" s="361">
        <f t="shared" si="973"/>
        <v>64207.199999999997</v>
      </c>
      <c r="AT569" s="364">
        <f t="shared" si="974"/>
        <v>91207.2</v>
      </c>
      <c r="AU569" s="44">
        <f t="shared" si="933"/>
        <v>91207.2</v>
      </c>
      <c r="AV569" s="44">
        <f t="shared" si="934"/>
        <v>0</v>
      </c>
    </row>
    <row r="570" spans="1:48" ht="39" hidden="1" thickBot="1" x14ac:dyDescent="0.25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8"/>
        <v>4500</v>
      </c>
      <c r="H570" s="76">
        <v>10701.199999999999</v>
      </c>
      <c r="I570" s="36">
        <f t="shared" si="939"/>
        <v>10701.199999999999</v>
      </c>
      <c r="J570" s="120">
        <f t="shared" si="956"/>
        <v>15201.199999999999</v>
      </c>
      <c r="K570" s="1054"/>
      <c r="L570" s="95">
        <v>4500</v>
      </c>
      <c r="M570" s="93">
        <f t="shared" si="957"/>
        <v>0</v>
      </c>
      <c r="N570" s="95">
        <v>10701.199999999999</v>
      </c>
      <c r="O570" s="93">
        <f t="shared" si="958"/>
        <v>0</v>
      </c>
      <c r="P570" s="96">
        <f t="shared" si="959"/>
        <v>0</v>
      </c>
      <c r="Q570" s="177"/>
      <c r="R570" s="178">
        <v>4500</v>
      </c>
      <c r="S570" s="175">
        <f t="shared" si="960"/>
        <v>0</v>
      </c>
      <c r="T570" s="178">
        <v>10701.199999999999</v>
      </c>
      <c r="U570" s="175">
        <f t="shared" si="961"/>
        <v>0</v>
      </c>
      <c r="V570" s="179">
        <f t="shared" si="962"/>
        <v>0</v>
      </c>
      <c r="W570" s="224"/>
      <c r="X570" s="225">
        <v>4500</v>
      </c>
      <c r="Y570" s="222">
        <f t="shared" si="963"/>
        <v>0</v>
      </c>
      <c r="Z570" s="225">
        <v>10701.199999999999</v>
      </c>
      <c r="AA570" s="222">
        <f t="shared" si="964"/>
        <v>0</v>
      </c>
      <c r="AB570" s="226">
        <f t="shared" si="965"/>
        <v>0</v>
      </c>
      <c r="AC570" s="271"/>
      <c r="AD570" s="272">
        <v>4500</v>
      </c>
      <c r="AE570" s="269">
        <f t="shared" si="966"/>
        <v>0</v>
      </c>
      <c r="AF570" s="272">
        <v>10701.199999999999</v>
      </c>
      <c r="AG570" s="269">
        <f t="shared" si="967"/>
        <v>0</v>
      </c>
      <c r="AH570" s="273">
        <f t="shared" si="968"/>
        <v>0</v>
      </c>
      <c r="AI570" s="318"/>
      <c r="AJ570" s="319">
        <v>4500</v>
      </c>
      <c r="AK570" s="316">
        <f t="shared" si="969"/>
        <v>0</v>
      </c>
      <c r="AL570" s="319">
        <v>10701.199999999999</v>
      </c>
      <c r="AM570" s="316">
        <f t="shared" si="970"/>
        <v>0</v>
      </c>
      <c r="AN570" s="320">
        <f t="shared" si="971"/>
        <v>0</v>
      </c>
      <c r="AO570" s="719">
        <f t="shared" si="922"/>
        <v>1</v>
      </c>
      <c r="AP570" s="363">
        <v>4500</v>
      </c>
      <c r="AQ570" s="361">
        <f t="shared" si="972"/>
        <v>4500</v>
      </c>
      <c r="AR570" s="363">
        <v>10701.199999999999</v>
      </c>
      <c r="AS570" s="361">
        <f t="shared" si="973"/>
        <v>10701.199999999999</v>
      </c>
      <c r="AT570" s="364">
        <f t="shared" si="974"/>
        <v>15201.199999999999</v>
      </c>
      <c r="AU570" s="44">
        <f t="shared" si="933"/>
        <v>15201.199999999999</v>
      </c>
      <c r="AV570" s="44">
        <f t="shared" si="934"/>
        <v>0</v>
      </c>
    </row>
    <row r="571" spans="1:48" ht="39" hidden="1" thickBot="1" x14ac:dyDescent="0.25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8"/>
        <v>13500</v>
      </c>
      <c r="H571" s="76">
        <v>10567.9</v>
      </c>
      <c r="I571" s="36">
        <f t="shared" si="939"/>
        <v>31703.699999999997</v>
      </c>
      <c r="J571" s="120">
        <f t="shared" si="956"/>
        <v>45203.7</v>
      </c>
      <c r="K571" s="1054"/>
      <c r="L571" s="95">
        <v>4500</v>
      </c>
      <c r="M571" s="93">
        <f t="shared" si="957"/>
        <v>0</v>
      </c>
      <c r="N571" s="95">
        <v>10567.9</v>
      </c>
      <c r="O571" s="93">
        <f t="shared" si="958"/>
        <v>0</v>
      </c>
      <c r="P571" s="96">
        <f t="shared" si="959"/>
        <v>0</v>
      </c>
      <c r="Q571" s="177"/>
      <c r="R571" s="178">
        <v>4500</v>
      </c>
      <c r="S571" s="175">
        <f t="shared" si="960"/>
        <v>0</v>
      </c>
      <c r="T571" s="178">
        <v>10567.9</v>
      </c>
      <c r="U571" s="175">
        <f t="shared" si="961"/>
        <v>0</v>
      </c>
      <c r="V571" s="179">
        <f t="shared" si="962"/>
        <v>0</v>
      </c>
      <c r="W571" s="224"/>
      <c r="X571" s="225">
        <v>4500</v>
      </c>
      <c r="Y571" s="222">
        <f t="shared" si="963"/>
        <v>0</v>
      </c>
      <c r="Z571" s="225">
        <v>10567.9</v>
      </c>
      <c r="AA571" s="222">
        <f t="shared" si="964"/>
        <v>0</v>
      </c>
      <c r="AB571" s="226">
        <f t="shared" si="965"/>
        <v>0</v>
      </c>
      <c r="AC571" s="271"/>
      <c r="AD571" s="272">
        <v>4500</v>
      </c>
      <c r="AE571" s="269">
        <f t="shared" si="966"/>
        <v>0</v>
      </c>
      <c r="AF571" s="272">
        <v>10567.9</v>
      </c>
      <c r="AG571" s="269">
        <f t="shared" si="967"/>
        <v>0</v>
      </c>
      <c r="AH571" s="273">
        <f t="shared" si="968"/>
        <v>0</v>
      </c>
      <c r="AI571" s="318"/>
      <c r="AJ571" s="319">
        <v>4500</v>
      </c>
      <c r="AK571" s="316">
        <f t="shared" si="969"/>
        <v>0</v>
      </c>
      <c r="AL571" s="319">
        <v>10567.9</v>
      </c>
      <c r="AM571" s="316">
        <f t="shared" si="970"/>
        <v>0</v>
      </c>
      <c r="AN571" s="320">
        <f t="shared" si="971"/>
        <v>0</v>
      </c>
      <c r="AO571" s="719">
        <f t="shared" si="922"/>
        <v>3</v>
      </c>
      <c r="AP571" s="363">
        <v>4500</v>
      </c>
      <c r="AQ571" s="361">
        <f t="shared" si="972"/>
        <v>13500</v>
      </c>
      <c r="AR571" s="363">
        <v>10567.9</v>
      </c>
      <c r="AS571" s="361">
        <f t="shared" si="973"/>
        <v>31703.699999999997</v>
      </c>
      <c r="AT571" s="364">
        <f t="shared" si="974"/>
        <v>45203.7</v>
      </c>
      <c r="AU571" s="44">
        <f t="shared" si="933"/>
        <v>45203.7</v>
      </c>
      <c r="AV571" s="44">
        <f t="shared" si="934"/>
        <v>0</v>
      </c>
    </row>
    <row r="572" spans="1:48" ht="26.25" hidden="1" thickBot="1" x14ac:dyDescent="0.25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8"/>
        <v>174000</v>
      </c>
      <c r="H572" s="76">
        <v>588</v>
      </c>
      <c r="I572" s="36">
        <f t="shared" si="939"/>
        <v>170520</v>
      </c>
      <c r="J572" s="120">
        <f t="shared" si="956"/>
        <v>344520</v>
      </c>
      <c r="K572" s="1054"/>
      <c r="L572" s="95">
        <v>600</v>
      </c>
      <c r="M572" s="93">
        <f t="shared" si="957"/>
        <v>0</v>
      </c>
      <c r="N572" s="95">
        <v>588</v>
      </c>
      <c r="O572" s="93">
        <f t="shared" si="958"/>
        <v>0</v>
      </c>
      <c r="P572" s="96">
        <f t="shared" si="959"/>
        <v>0</v>
      </c>
      <c r="Q572" s="177"/>
      <c r="R572" s="178">
        <v>600</v>
      </c>
      <c r="S572" s="175">
        <f t="shared" si="960"/>
        <v>0</v>
      </c>
      <c r="T572" s="178">
        <v>588</v>
      </c>
      <c r="U572" s="175">
        <f t="shared" si="961"/>
        <v>0</v>
      </c>
      <c r="V572" s="179">
        <f t="shared" si="962"/>
        <v>0</v>
      </c>
      <c r="W572" s="224"/>
      <c r="X572" s="225">
        <v>600</v>
      </c>
      <c r="Y572" s="222">
        <f t="shared" si="963"/>
        <v>0</v>
      </c>
      <c r="Z572" s="225">
        <v>588</v>
      </c>
      <c r="AA572" s="222">
        <f t="shared" si="964"/>
        <v>0</v>
      </c>
      <c r="AB572" s="226">
        <f t="shared" si="965"/>
        <v>0</v>
      </c>
      <c r="AC572" s="271">
        <v>261.80000000000007</v>
      </c>
      <c r="AD572" s="272">
        <v>600</v>
      </c>
      <c r="AE572" s="269">
        <f t="shared" si="966"/>
        <v>157080.00000000003</v>
      </c>
      <c r="AF572" s="272">
        <v>588</v>
      </c>
      <c r="AG572" s="269">
        <f t="shared" si="967"/>
        <v>153938.40000000005</v>
      </c>
      <c r="AH572" s="273">
        <f t="shared" si="968"/>
        <v>311018.40000000008</v>
      </c>
      <c r="AI572" s="318"/>
      <c r="AJ572" s="319">
        <v>600</v>
      </c>
      <c r="AK572" s="316">
        <f t="shared" si="969"/>
        <v>0</v>
      </c>
      <c r="AL572" s="319">
        <v>588</v>
      </c>
      <c r="AM572" s="316">
        <f t="shared" si="970"/>
        <v>0</v>
      </c>
      <c r="AN572" s="320">
        <f t="shared" si="971"/>
        <v>0</v>
      </c>
      <c r="AO572" s="719">
        <f t="shared" si="922"/>
        <v>28.199999999999932</v>
      </c>
      <c r="AP572" s="363">
        <v>600</v>
      </c>
      <c r="AQ572" s="361">
        <f t="shared" si="972"/>
        <v>16919.99999999996</v>
      </c>
      <c r="AR572" s="363">
        <v>588</v>
      </c>
      <c r="AS572" s="361">
        <f t="shared" si="973"/>
        <v>16581.599999999959</v>
      </c>
      <c r="AT572" s="364">
        <f t="shared" si="974"/>
        <v>33501.599999999919</v>
      </c>
      <c r="AU572" s="44">
        <f t="shared" si="933"/>
        <v>33501.599999999919</v>
      </c>
      <c r="AV572" s="44">
        <f t="shared" si="934"/>
        <v>0</v>
      </c>
    </row>
    <row r="573" spans="1:48" ht="26.25" hidden="1" thickBot="1" x14ac:dyDescent="0.25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8"/>
        <v>1680</v>
      </c>
      <c r="H573" s="76">
        <v>381</v>
      </c>
      <c r="I573" s="36">
        <f t="shared" si="939"/>
        <v>1066.8</v>
      </c>
      <c r="J573" s="120">
        <f t="shared" si="956"/>
        <v>2746.8</v>
      </c>
      <c r="K573" s="1054"/>
      <c r="L573" s="95">
        <v>600</v>
      </c>
      <c r="M573" s="93">
        <f t="shared" si="957"/>
        <v>0</v>
      </c>
      <c r="N573" s="95">
        <v>381</v>
      </c>
      <c r="O573" s="93">
        <f t="shared" si="958"/>
        <v>0</v>
      </c>
      <c r="P573" s="96">
        <f t="shared" si="959"/>
        <v>0</v>
      </c>
      <c r="Q573" s="177"/>
      <c r="R573" s="178">
        <v>600</v>
      </c>
      <c r="S573" s="175">
        <f t="shared" si="960"/>
        <v>0</v>
      </c>
      <c r="T573" s="178">
        <v>381</v>
      </c>
      <c r="U573" s="175">
        <f t="shared" si="961"/>
        <v>0</v>
      </c>
      <c r="V573" s="179">
        <f t="shared" si="962"/>
        <v>0</v>
      </c>
      <c r="W573" s="224"/>
      <c r="X573" s="225">
        <v>600</v>
      </c>
      <c r="Y573" s="222">
        <f t="shared" si="963"/>
        <v>0</v>
      </c>
      <c r="Z573" s="225">
        <v>381</v>
      </c>
      <c r="AA573" s="222">
        <f t="shared" si="964"/>
        <v>0</v>
      </c>
      <c r="AB573" s="226">
        <f t="shared" si="965"/>
        <v>0</v>
      </c>
      <c r="AC573" s="271"/>
      <c r="AD573" s="272">
        <v>600</v>
      </c>
      <c r="AE573" s="269">
        <f t="shared" si="966"/>
        <v>0</v>
      </c>
      <c r="AF573" s="272">
        <v>381</v>
      </c>
      <c r="AG573" s="269">
        <f t="shared" si="967"/>
        <v>0</v>
      </c>
      <c r="AH573" s="273">
        <f t="shared" si="968"/>
        <v>0</v>
      </c>
      <c r="AI573" s="318"/>
      <c r="AJ573" s="319">
        <v>600</v>
      </c>
      <c r="AK573" s="316">
        <f t="shared" si="969"/>
        <v>0</v>
      </c>
      <c r="AL573" s="319">
        <v>381</v>
      </c>
      <c r="AM573" s="316">
        <f t="shared" si="970"/>
        <v>0</v>
      </c>
      <c r="AN573" s="320">
        <f t="shared" si="971"/>
        <v>0</v>
      </c>
      <c r="AO573" s="719">
        <f t="shared" si="922"/>
        <v>2.8</v>
      </c>
      <c r="AP573" s="363">
        <v>600</v>
      </c>
      <c r="AQ573" s="361">
        <f t="shared" si="972"/>
        <v>1680</v>
      </c>
      <c r="AR573" s="363">
        <v>381</v>
      </c>
      <c r="AS573" s="361">
        <f t="shared" si="973"/>
        <v>1066.8</v>
      </c>
      <c r="AT573" s="364">
        <f t="shared" si="974"/>
        <v>2746.8</v>
      </c>
      <c r="AU573" s="44">
        <f t="shared" si="933"/>
        <v>2746.8</v>
      </c>
      <c r="AV573" s="44">
        <f t="shared" si="934"/>
        <v>0</v>
      </c>
    </row>
    <row r="574" spans="1:48" ht="13.5" hidden="1" thickBot="1" x14ac:dyDescent="0.25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8"/>
        <v>11200</v>
      </c>
      <c r="H574" s="76">
        <v>900</v>
      </c>
      <c r="I574" s="36">
        <f t="shared" si="939"/>
        <v>25200</v>
      </c>
      <c r="J574" s="120">
        <f t="shared" si="956"/>
        <v>36400</v>
      </c>
      <c r="K574" s="1054"/>
      <c r="L574" s="95">
        <v>400</v>
      </c>
      <c r="M574" s="93">
        <f t="shared" si="957"/>
        <v>0</v>
      </c>
      <c r="N574" s="95">
        <v>900</v>
      </c>
      <c r="O574" s="93">
        <f t="shared" si="958"/>
        <v>0</v>
      </c>
      <c r="P574" s="96">
        <f t="shared" si="959"/>
        <v>0</v>
      </c>
      <c r="Q574" s="177"/>
      <c r="R574" s="178">
        <v>400</v>
      </c>
      <c r="S574" s="175">
        <f t="shared" si="960"/>
        <v>0</v>
      </c>
      <c r="T574" s="178">
        <v>900</v>
      </c>
      <c r="U574" s="175">
        <f t="shared" si="961"/>
        <v>0</v>
      </c>
      <c r="V574" s="179">
        <f t="shared" si="962"/>
        <v>0</v>
      </c>
      <c r="W574" s="224"/>
      <c r="X574" s="225">
        <v>400</v>
      </c>
      <c r="Y574" s="222">
        <f t="shared" si="963"/>
        <v>0</v>
      </c>
      <c r="Z574" s="225">
        <v>900</v>
      </c>
      <c r="AA574" s="222">
        <f t="shared" si="964"/>
        <v>0</v>
      </c>
      <c r="AB574" s="226">
        <f t="shared" si="965"/>
        <v>0</v>
      </c>
      <c r="AC574" s="271"/>
      <c r="AD574" s="272">
        <v>400</v>
      </c>
      <c r="AE574" s="269">
        <f t="shared" si="966"/>
        <v>0</v>
      </c>
      <c r="AF574" s="272">
        <v>900</v>
      </c>
      <c r="AG574" s="269">
        <f t="shared" si="967"/>
        <v>0</v>
      </c>
      <c r="AH574" s="273">
        <f t="shared" si="968"/>
        <v>0</v>
      </c>
      <c r="AI574" s="318"/>
      <c r="AJ574" s="319">
        <v>400</v>
      </c>
      <c r="AK574" s="316">
        <f t="shared" si="969"/>
        <v>0</v>
      </c>
      <c r="AL574" s="319">
        <v>900</v>
      </c>
      <c r="AM574" s="316">
        <f t="shared" si="970"/>
        <v>0</v>
      </c>
      <c r="AN574" s="320">
        <f t="shared" si="971"/>
        <v>0</v>
      </c>
      <c r="AO574" s="719">
        <f t="shared" si="922"/>
        <v>28</v>
      </c>
      <c r="AP574" s="363">
        <v>400</v>
      </c>
      <c r="AQ574" s="361">
        <f t="shared" si="972"/>
        <v>11200</v>
      </c>
      <c r="AR574" s="363">
        <v>900</v>
      </c>
      <c r="AS574" s="361">
        <f t="shared" si="973"/>
        <v>25200</v>
      </c>
      <c r="AT574" s="364">
        <f t="shared" si="974"/>
        <v>36400</v>
      </c>
      <c r="AU574" s="44">
        <f t="shared" si="933"/>
        <v>36400</v>
      </c>
      <c r="AV574" s="44">
        <f t="shared" si="934"/>
        <v>0</v>
      </c>
    </row>
    <row r="575" spans="1:48" ht="26.25" hidden="1" thickBot="1" x14ac:dyDescent="0.25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8"/>
        <v>9000</v>
      </c>
      <c r="H575" s="76">
        <v>234</v>
      </c>
      <c r="I575" s="36">
        <f t="shared" si="939"/>
        <v>7020</v>
      </c>
      <c r="J575" s="120">
        <f t="shared" si="956"/>
        <v>16020</v>
      </c>
      <c r="K575" s="1054"/>
      <c r="L575" s="95">
        <v>300</v>
      </c>
      <c r="M575" s="93">
        <f t="shared" si="957"/>
        <v>0</v>
      </c>
      <c r="N575" s="95">
        <v>234</v>
      </c>
      <c r="O575" s="93">
        <f t="shared" si="958"/>
        <v>0</v>
      </c>
      <c r="P575" s="96">
        <f t="shared" si="959"/>
        <v>0</v>
      </c>
      <c r="Q575" s="177"/>
      <c r="R575" s="178">
        <v>300</v>
      </c>
      <c r="S575" s="175">
        <f t="shared" si="960"/>
        <v>0</v>
      </c>
      <c r="T575" s="178">
        <v>234</v>
      </c>
      <c r="U575" s="175">
        <f t="shared" si="961"/>
        <v>0</v>
      </c>
      <c r="V575" s="179">
        <f t="shared" si="962"/>
        <v>0</v>
      </c>
      <c r="W575" s="224"/>
      <c r="X575" s="225">
        <v>300</v>
      </c>
      <c r="Y575" s="222">
        <f t="shared" si="963"/>
        <v>0</v>
      </c>
      <c r="Z575" s="225">
        <v>234</v>
      </c>
      <c r="AA575" s="222">
        <f t="shared" si="964"/>
        <v>0</v>
      </c>
      <c r="AB575" s="226">
        <f t="shared" si="965"/>
        <v>0</v>
      </c>
      <c r="AC575" s="271"/>
      <c r="AD575" s="272">
        <v>300</v>
      </c>
      <c r="AE575" s="269">
        <f t="shared" si="966"/>
        <v>0</v>
      </c>
      <c r="AF575" s="272">
        <v>234</v>
      </c>
      <c r="AG575" s="269">
        <f t="shared" si="967"/>
        <v>0</v>
      </c>
      <c r="AH575" s="273">
        <f t="shared" si="968"/>
        <v>0</v>
      </c>
      <c r="AI575" s="318"/>
      <c r="AJ575" s="319">
        <v>300</v>
      </c>
      <c r="AK575" s="316">
        <f t="shared" si="969"/>
        <v>0</v>
      </c>
      <c r="AL575" s="319">
        <v>234</v>
      </c>
      <c r="AM575" s="316">
        <f t="shared" si="970"/>
        <v>0</v>
      </c>
      <c r="AN575" s="320">
        <f t="shared" si="971"/>
        <v>0</v>
      </c>
      <c r="AO575" s="719">
        <f t="shared" si="922"/>
        <v>30</v>
      </c>
      <c r="AP575" s="363">
        <v>300</v>
      </c>
      <c r="AQ575" s="361">
        <f t="shared" si="972"/>
        <v>9000</v>
      </c>
      <c r="AR575" s="363">
        <v>234</v>
      </c>
      <c r="AS575" s="361">
        <f t="shared" si="973"/>
        <v>7020</v>
      </c>
      <c r="AT575" s="364">
        <f t="shared" si="974"/>
        <v>16020</v>
      </c>
      <c r="AU575" s="44">
        <f t="shared" si="933"/>
        <v>16020</v>
      </c>
      <c r="AV575" s="44">
        <f t="shared" si="934"/>
        <v>0</v>
      </c>
    </row>
    <row r="576" spans="1:48" ht="13.5" hidden="1" thickBot="1" x14ac:dyDescent="0.25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8"/>
        <v>5000</v>
      </c>
      <c r="H576" s="76">
        <v>899.84999999999991</v>
      </c>
      <c r="I576" s="36">
        <f t="shared" si="939"/>
        <v>3599.3999999999996</v>
      </c>
      <c r="J576" s="120">
        <f t="shared" si="956"/>
        <v>8599.4</v>
      </c>
      <c r="K576" s="1055"/>
      <c r="L576" s="95">
        <v>1250</v>
      </c>
      <c r="M576" s="93">
        <f t="shared" si="957"/>
        <v>0</v>
      </c>
      <c r="N576" s="95">
        <v>899.84999999999991</v>
      </c>
      <c r="O576" s="93">
        <f t="shared" si="958"/>
        <v>0</v>
      </c>
      <c r="P576" s="96">
        <f t="shared" si="959"/>
        <v>0</v>
      </c>
      <c r="Q576" s="180"/>
      <c r="R576" s="178">
        <v>1250</v>
      </c>
      <c r="S576" s="175">
        <f t="shared" si="960"/>
        <v>0</v>
      </c>
      <c r="T576" s="178">
        <v>899.84999999999991</v>
      </c>
      <c r="U576" s="175">
        <f t="shared" si="961"/>
        <v>0</v>
      </c>
      <c r="V576" s="179">
        <f t="shared" si="962"/>
        <v>0</v>
      </c>
      <c r="W576" s="227"/>
      <c r="X576" s="225">
        <v>1250</v>
      </c>
      <c r="Y576" s="222">
        <f t="shared" si="963"/>
        <v>0</v>
      </c>
      <c r="Z576" s="225">
        <v>899.84999999999991</v>
      </c>
      <c r="AA576" s="222">
        <f t="shared" si="964"/>
        <v>0</v>
      </c>
      <c r="AB576" s="226">
        <f t="shared" si="965"/>
        <v>0</v>
      </c>
      <c r="AC576" s="274"/>
      <c r="AD576" s="272">
        <v>1250</v>
      </c>
      <c r="AE576" s="269">
        <f t="shared" si="966"/>
        <v>0</v>
      </c>
      <c r="AF576" s="272">
        <v>899.84999999999991</v>
      </c>
      <c r="AG576" s="269">
        <f t="shared" si="967"/>
        <v>0</v>
      </c>
      <c r="AH576" s="273">
        <f t="shared" si="968"/>
        <v>0</v>
      </c>
      <c r="AI576" s="321"/>
      <c r="AJ576" s="319">
        <v>1250</v>
      </c>
      <c r="AK576" s="316">
        <f t="shared" si="969"/>
        <v>0</v>
      </c>
      <c r="AL576" s="319">
        <v>899.84999999999991</v>
      </c>
      <c r="AM576" s="316">
        <f t="shared" si="970"/>
        <v>0</v>
      </c>
      <c r="AN576" s="320">
        <f t="shared" si="971"/>
        <v>0</v>
      </c>
      <c r="AO576" s="719">
        <f t="shared" si="922"/>
        <v>4</v>
      </c>
      <c r="AP576" s="363">
        <v>1250</v>
      </c>
      <c r="AQ576" s="361">
        <f t="shared" si="972"/>
        <v>5000</v>
      </c>
      <c r="AR576" s="363">
        <v>899.84999999999991</v>
      </c>
      <c r="AS576" s="361">
        <f t="shared" si="973"/>
        <v>3599.3999999999996</v>
      </c>
      <c r="AT576" s="364">
        <f t="shared" si="974"/>
        <v>8599.4</v>
      </c>
      <c r="AU576" s="44">
        <f t="shared" si="933"/>
        <v>8599.4</v>
      </c>
      <c r="AV576" s="44">
        <f t="shared" si="934"/>
        <v>0</v>
      </c>
    </row>
    <row r="577" spans="1:48" ht="13.5" hidden="1" thickBot="1" x14ac:dyDescent="0.25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8"/>
        <v>5000</v>
      </c>
      <c r="H577" s="76">
        <v>738.5</v>
      </c>
      <c r="I577" s="36">
        <f t="shared" si="939"/>
        <v>2954</v>
      </c>
      <c r="J577" s="120">
        <f t="shared" si="956"/>
        <v>7954</v>
      </c>
      <c r="K577" s="1055"/>
      <c r="L577" s="95">
        <v>1250</v>
      </c>
      <c r="M577" s="93">
        <f t="shared" si="957"/>
        <v>0</v>
      </c>
      <c r="N577" s="95">
        <v>738.5</v>
      </c>
      <c r="O577" s="93">
        <f t="shared" si="958"/>
        <v>0</v>
      </c>
      <c r="P577" s="96">
        <f t="shared" si="959"/>
        <v>0</v>
      </c>
      <c r="Q577" s="180"/>
      <c r="R577" s="178">
        <v>1250</v>
      </c>
      <c r="S577" s="175">
        <f t="shared" si="960"/>
        <v>0</v>
      </c>
      <c r="T577" s="178">
        <v>738.5</v>
      </c>
      <c r="U577" s="175">
        <f t="shared" si="961"/>
        <v>0</v>
      </c>
      <c r="V577" s="179">
        <f t="shared" si="962"/>
        <v>0</v>
      </c>
      <c r="W577" s="227"/>
      <c r="X577" s="225">
        <v>1250</v>
      </c>
      <c r="Y577" s="222">
        <f t="shared" si="963"/>
        <v>0</v>
      </c>
      <c r="Z577" s="225">
        <v>738.5</v>
      </c>
      <c r="AA577" s="222">
        <f t="shared" si="964"/>
        <v>0</v>
      </c>
      <c r="AB577" s="226">
        <f t="shared" si="965"/>
        <v>0</v>
      </c>
      <c r="AC577" s="274"/>
      <c r="AD577" s="272">
        <v>1250</v>
      </c>
      <c r="AE577" s="269">
        <f t="shared" si="966"/>
        <v>0</v>
      </c>
      <c r="AF577" s="272">
        <v>738.5</v>
      </c>
      <c r="AG577" s="269">
        <f t="shared" si="967"/>
        <v>0</v>
      </c>
      <c r="AH577" s="273">
        <f t="shared" si="968"/>
        <v>0</v>
      </c>
      <c r="AI577" s="321"/>
      <c r="AJ577" s="319">
        <v>1250</v>
      </c>
      <c r="AK577" s="316">
        <f t="shared" si="969"/>
        <v>0</v>
      </c>
      <c r="AL577" s="319">
        <v>738.5</v>
      </c>
      <c r="AM577" s="316">
        <f t="shared" si="970"/>
        <v>0</v>
      </c>
      <c r="AN577" s="320">
        <f t="shared" si="971"/>
        <v>0</v>
      </c>
      <c r="AO577" s="719">
        <f t="shared" si="922"/>
        <v>4</v>
      </c>
      <c r="AP577" s="363">
        <v>1250</v>
      </c>
      <c r="AQ577" s="361">
        <f t="shared" si="972"/>
        <v>5000</v>
      </c>
      <c r="AR577" s="363">
        <v>738.5</v>
      </c>
      <c r="AS577" s="361">
        <f t="shared" si="973"/>
        <v>2954</v>
      </c>
      <c r="AT577" s="364">
        <f t="shared" si="974"/>
        <v>7954</v>
      </c>
      <c r="AU577" s="44">
        <f t="shared" si="933"/>
        <v>7954</v>
      </c>
      <c r="AV577" s="44">
        <f t="shared" si="934"/>
        <v>0</v>
      </c>
    </row>
    <row r="578" spans="1:48" ht="13.5" hidden="1" thickBot="1" x14ac:dyDescent="0.25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8"/>
        <v>12650</v>
      </c>
      <c r="H578" s="76">
        <v>600.21818181818185</v>
      </c>
      <c r="I578" s="36">
        <f t="shared" si="939"/>
        <v>6602.4000000000005</v>
      </c>
      <c r="J578" s="120">
        <f t="shared" si="956"/>
        <v>19252.400000000001</v>
      </c>
      <c r="K578" s="1055"/>
      <c r="L578" s="95">
        <v>1150</v>
      </c>
      <c r="M578" s="93">
        <f t="shared" si="957"/>
        <v>0</v>
      </c>
      <c r="N578" s="95">
        <v>600.21818181818185</v>
      </c>
      <c r="O578" s="93">
        <f t="shared" si="958"/>
        <v>0</v>
      </c>
      <c r="P578" s="96">
        <f t="shared" si="959"/>
        <v>0</v>
      </c>
      <c r="Q578" s="180"/>
      <c r="R578" s="178">
        <v>1150</v>
      </c>
      <c r="S578" s="175">
        <f t="shared" si="960"/>
        <v>0</v>
      </c>
      <c r="T578" s="178">
        <v>600.21818181818185</v>
      </c>
      <c r="U578" s="175">
        <f t="shared" si="961"/>
        <v>0</v>
      </c>
      <c r="V578" s="179">
        <f t="shared" si="962"/>
        <v>0</v>
      </c>
      <c r="W578" s="227"/>
      <c r="X578" s="225">
        <v>1150</v>
      </c>
      <c r="Y578" s="222">
        <f t="shared" si="963"/>
        <v>0</v>
      </c>
      <c r="Z578" s="225">
        <v>600.21818181818185</v>
      </c>
      <c r="AA578" s="222">
        <f t="shared" si="964"/>
        <v>0</v>
      </c>
      <c r="AB578" s="226">
        <f t="shared" si="965"/>
        <v>0</v>
      </c>
      <c r="AC578" s="274"/>
      <c r="AD578" s="272">
        <v>1150</v>
      </c>
      <c r="AE578" s="269">
        <f t="shared" si="966"/>
        <v>0</v>
      </c>
      <c r="AF578" s="272">
        <v>600.21818181818185</v>
      </c>
      <c r="AG578" s="269">
        <f t="shared" si="967"/>
        <v>0</v>
      </c>
      <c r="AH578" s="273">
        <f t="shared" si="968"/>
        <v>0</v>
      </c>
      <c r="AI578" s="321"/>
      <c r="AJ578" s="319">
        <v>1150</v>
      </c>
      <c r="AK578" s="316">
        <f t="shared" si="969"/>
        <v>0</v>
      </c>
      <c r="AL578" s="319">
        <v>600.21818181818185</v>
      </c>
      <c r="AM578" s="316">
        <f t="shared" si="970"/>
        <v>0</v>
      </c>
      <c r="AN578" s="320">
        <f t="shared" si="971"/>
        <v>0</v>
      </c>
      <c r="AO578" s="719">
        <f t="shared" si="922"/>
        <v>11</v>
      </c>
      <c r="AP578" s="363">
        <v>1150</v>
      </c>
      <c r="AQ578" s="361">
        <f t="shared" si="972"/>
        <v>12650</v>
      </c>
      <c r="AR578" s="363">
        <v>600.21818181818185</v>
      </c>
      <c r="AS578" s="361">
        <f t="shared" si="973"/>
        <v>6602.4000000000005</v>
      </c>
      <c r="AT578" s="364">
        <f t="shared" si="974"/>
        <v>19252.400000000001</v>
      </c>
      <c r="AU578" s="44">
        <f t="shared" si="933"/>
        <v>19252.400000000001</v>
      </c>
      <c r="AV578" s="44">
        <f t="shared" si="934"/>
        <v>0</v>
      </c>
    </row>
    <row r="579" spans="1:48" ht="13.5" hidden="1" thickBot="1" x14ac:dyDescent="0.25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8"/>
        <v>7650</v>
      </c>
      <c r="H579" s="76">
        <v>509.44444444444446</v>
      </c>
      <c r="I579" s="36">
        <f t="shared" si="939"/>
        <v>4585</v>
      </c>
      <c r="J579" s="120">
        <f t="shared" si="956"/>
        <v>12235</v>
      </c>
      <c r="K579" s="1055"/>
      <c r="L579" s="95">
        <v>850</v>
      </c>
      <c r="M579" s="93">
        <f t="shared" si="957"/>
        <v>0</v>
      </c>
      <c r="N579" s="95">
        <v>509.44444444444446</v>
      </c>
      <c r="O579" s="93">
        <f t="shared" si="958"/>
        <v>0</v>
      </c>
      <c r="P579" s="96">
        <f t="shared" si="959"/>
        <v>0</v>
      </c>
      <c r="Q579" s="180"/>
      <c r="R579" s="178">
        <v>850</v>
      </c>
      <c r="S579" s="175">
        <f t="shared" si="960"/>
        <v>0</v>
      </c>
      <c r="T579" s="178">
        <v>509.44444444444446</v>
      </c>
      <c r="U579" s="175">
        <f t="shared" si="961"/>
        <v>0</v>
      </c>
      <c r="V579" s="179">
        <f t="shared" si="962"/>
        <v>0</v>
      </c>
      <c r="W579" s="227"/>
      <c r="X579" s="225">
        <v>850</v>
      </c>
      <c r="Y579" s="222">
        <f t="shared" si="963"/>
        <v>0</v>
      </c>
      <c r="Z579" s="225">
        <v>509.44444444444446</v>
      </c>
      <c r="AA579" s="222">
        <f t="shared" si="964"/>
        <v>0</v>
      </c>
      <c r="AB579" s="226">
        <f t="shared" si="965"/>
        <v>0</v>
      </c>
      <c r="AC579" s="274"/>
      <c r="AD579" s="272">
        <v>850</v>
      </c>
      <c r="AE579" s="269">
        <f t="shared" si="966"/>
        <v>0</v>
      </c>
      <c r="AF579" s="272">
        <v>509.44444444444446</v>
      </c>
      <c r="AG579" s="269">
        <f t="shared" si="967"/>
        <v>0</v>
      </c>
      <c r="AH579" s="273">
        <f t="shared" si="968"/>
        <v>0</v>
      </c>
      <c r="AI579" s="321"/>
      <c r="AJ579" s="319">
        <v>850</v>
      </c>
      <c r="AK579" s="316">
        <f t="shared" si="969"/>
        <v>0</v>
      </c>
      <c r="AL579" s="319">
        <v>509.44444444444446</v>
      </c>
      <c r="AM579" s="316">
        <f t="shared" si="970"/>
        <v>0</v>
      </c>
      <c r="AN579" s="320">
        <f t="shared" si="971"/>
        <v>0</v>
      </c>
      <c r="AO579" s="719">
        <f t="shared" si="922"/>
        <v>9</v>
      </c>
      <c r="AP579" s="363">
        <v>850</v>
      </c>
      <c r="AQ579" s="361">
        <f t="shared" si="972"/>
        <v>7650</v>
      </c>
      <c r="AR579" s="363">
        <v>509.44444444444446</v>
      </c>
      <c r="AS579" s="361">
        <f t="shared" si="973"/>
        <v>4585</v>
      </c>
      <c r="AT579" s="364">
        <f t="shared" si="974"/>
        <v>12235</v>
      </c>
      <c r="AU579" s="44">
        <f t="shared" si="933"/>
        <v>12235</v>
      </c>
      <c r="AV579" s="44">
        <f t="shared" si="934"/>
        <v>0</v>
      </c>
    </row>
    <row r="580" spans="1:48" ht="13.5" hidden="1" thickBot="1" x14ac:dyDescent="0.25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8"/>
        <v>1500</v>
      </c>
      <c r="H580" s="36">
        <v>4557</v>
      </c>
      <c r="I580" s="36">
        <f t="shared" si="939"/>
        <v>4557</v>
      </c>
      <c r="J580" s="53">
        <f t="shared" si="956"/>
        <v>6057</v>
      </c>
      <c r="K580" s="1053"/>
      <c r="L580" s="93">
        <v>1500</v>
      </c>
      <c r="M580" s="93">
        <f t="shared" si="957"/>
        <v>0</v>
      </c>
      <c r="N580" s="93">
        <v>4557</v>
      </c>
      <c r="O580" s="93">
        <f t="shared" si="958"/>
        <v>0</v>
      </c>
      <c r="P580" s="94">
        <f t="shared" si="959"/>
        <v>0</v>
      </c>
      <c r="Q580" s="173"/>
      <c r="R580" s="175">
        <v>1500</v>
      </c>
      <c r="S580" s="175">
        <f t="shared" si="960"/>
        <v>0</v>
      </c>
      <c r="T580" s="175">
        <v>4557</v>
      </c>
      <c r="U580" s="175">
        <f t="shared" si="961"/>
        <v>0</v>
      </c>
      <c r="V580" s="176">
        <f t="shared" si="962"/>
        <v>0</v>
      </c>
      <c r="W580" s="220"/>
      <c r="X580" s="222">
        <v>1500</v>
      </c>
      <c r="Y580" s="222">
        <f t="shared" si="963"/>
        <v>0</v>
      </c>
      <c r="Z580" s="222">
        <v>4557</v>
      </c>
      <c r="AA580" s="222">
        <f t="shared" si="964"/>
        <v>0</v>
      </c>
      <c r="AB580" s="223">
        <f t="shared" si="965"/>
        <v>0</v>
      </c>
      <c r="AC580" s="267"/>
      <c r="AD580" s="269">
        <v>1500</v>
      </c>
      <c r="AE580" s="269">
        <f t="shared" si="966"/>
        <v>0</v>
      </c>
      <c r="AF580" s="269">
        <v>4557</v>
      </c>
      <c r="AG580" s="269">
        <f t="shared" si="967"/>
        <v>0</v>
      </c>
      <c r="AH580" s="270">
        <f t="shared" si="968"/>
        <v>0</v>
      </c>
      <c r="AI580" s="314"/>
      <c r="AJ580" s="316">
        <v>1500</v>
      </c>
      <c r="AK580" s="316">
        <f t="shared" si="969"/>
        <v>0</v>
      </c>
      <c r="AL580" s="316">
        <v>4557</v>
      </c>
      <c r="AM580" s="316">
        <f t="shared" si="970"/>
        <v>0</v>
      </c>
      <c r="AN580" s="317">
        <f t="shared" si="971"/>
        <v>0</v>
      </c>
      <c r="AO580" s="719">
        <f t="shared" si="922"/>
        <v>1</v>
      </c>
      <c r="AP580" s="361">
        <v>1500</v>
      </c>
      <c r="AQ580" s="361">
        <f t="shared" si="972"/>
        <v>1500</v>
      </c>
      <c r="AR580" s="361">
        <v>4557</v>
      </c>
      <c r="AS580" s="361">
        <f t="shared" si="973"/>
        <v>4557</v>
      </c>
      <c r="AT580" s="362">
        <f t="shared" si="974"/>
        <v>6057</v>
      </c>
      <c r="AU580" s="44">
        <f t="shared" si="933"/>
        <v>6057</v>
      </c>
      <c r="AV580" s="44">
        <f t="shared" si="934"/>
        <v>0</v>
      </c>
    </row>
    <row r="581" spans="1:48" ht="13.5" hidden="1" thickBot="1" x14ac:dyDescent="0.25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8"/>
        <v>31200</v>
      </c>
      <c r="H581" s="36">
        <v>832</v>
      </c>
      <c r="I581" s="36">
        <f t="shared" si="939"/>
        <v>32448</v>
      </c>
      <c r="J581" s="53">
        <f t="shared" si="956"/>
        <v>63648</v>
      </c>
      <c r="K581" s="1053"/>
      <c r="L581" s="93">
        <v>800</v>
      </c>
      <c r="M581" s="93">
        <f t="shared" si="957"/>
        <v>0</v>
      </c>
      <c r="N581" s="93">
        <v>832</v>
      </c>
      <c r="O581" s="93">
        <f t="shared" si="958"/>
        <v>0</v>
      </c>
      <c r="P581" s="94">
        <f t="shared" si="959"/>
        <v>0</v>
      </c>
      <c r="Q581" s="173"/>
      <c r="R581" s="175">
        <v>800</v>
      </c>
      <c r="S581" s="175">
        <f t="shared" si="960"/>
        <v>0</v>
      </c>
      <c r="T581" s="175">
        <v>832</v>
      </c>
      <c r="U581" s="175">
        <f t="shared" si="961"/>
        <v>0</v>
      </c>
      <c r="V581" s="176">
        <f t="shared" si="962"/>
        <v>0</v>
      </c>
      <c r="W581" s="220"/>
      <c r="X581" s="222">
        <v>800</v>
      </c>
      <c r="Y581" s="222">
        <f t="shared" si="963"/>
        <v>0</v>
      </c>
      <c r="Z581" s="222">
        <v>832</v>
      </c>
      <c r="AA581" s="222">
        <f t="shared" si="964"/>
        <v>0</v>
      </c>
      <c r="AB581" s="223">
        <f t="shared" si="965"/>
        <v>0</v>
      </c>
      <c r="AC581" s="267"/>
      <c r="AD581" s="269">
        <v>800</v>
      </c>
      <c r="AE581" s="269">
        <f t="shared" si="966"/>
        <v>0</v>
      </c>
      <c r="AF581" s="269">
        <v>832</v>
      </c>
      <c r="AG581" s="269">
        <f t="shared" si="967"/>
        <v>0</v>
      </c>
      <c r="AH581" s="270">
        <f t="shared" si="968"/>
        <v>0</v>
      </c>
      <c r="AI581" s="314"/>
      <c r="AJ581" s="316">
        <v>800</v>
      </c>
      <c r="AK581" s="316">
        <f t="shared" si="969"/>
        <v>0</v>
      </c>
      <c r="AL581" s="316">
        <v>832</v>
      </c>
      <c r="AM581" s="316">
        <f t="shared" si="970"/>
        <v>0</v>
      </c>
      <c r="AN581" s="317">
        <f t="shared" si="971"/>
        <v>0</v>
      </c>
      <c r="AO581" s="719">
        <f t="shared" si="922"/>
        <v>39</v>
      </c>
      <c r="AP581" s="361">
        <v>800</v>
      </c>
      <c r="AQ581" s="361">
        <f t="shared" si="972"/>
        <v>31200</v>
      </c>
      <c r="AR581" s="361">
        <v>832</v>
      </c>
      <c r="AS581" s="361">
        <f t="shared" si="973"/>
        <v>32448</v>
      </c>
      <c r="AT581" s="362">
        <f t="shared" si="974"/>
        <v>63648</v>
      </c>
      <c r="AU581" s="44">
        <f t="shared" si="933"/>
        <v>63648</v>
      </c>
      <c r="AV581" s="44">
        <f t="shared" si="934"/>
        <v>0</v>
      </c>
    </row>
    <row r="582" spans="1:48" ht="13.5" hidden="1" thickBot="1" x14ac:dyDescent="0.25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8"/>
        <v>28000</v>
      </c>
      <c r="H582" s="36">
        <v>507</v>
      </c>
      <c r="I582" s="36">
        <f t="shared" si="939"/>
        <v>17745</v>
      </c>
      <c r="J582" s="53">
        <f t="shared" si="956"/>
        <v>45745</v>
      </c>
      <c r="K582" s="1053"/>
      <c r="L582" s="93">
        <v>800</v>
      </c>
      <c r="M582" s="93">
        <f t="shared" si="957"/>
        <v>0</v>
      </c>
      <c r="N582" s="93">
        <v>507</v>
      </c>
      <c r="O582" s="93">
        <f t="shared" si="958"/>
        <v>0</v>
      </c>
      <c r="P582" s="94">
        <f t="shared" si="959"/>
        <v>0</v>
      </c>
      <c r="Q582" s="173"/>
      <c r="R582" s="175">
        <v>800</v>
      </c>
      <c r="S582" s="175">
        <f t="shared" si="960"/>
        <v>0</v>
      </c>
      <c r="T582" s="175">
        <v>507</v>
      </c>
      <c r="U582" s="175">
        <f t="shared" si="961"/>
        <v>0</v>
      </c>
      <c r="V582" s="176">
        <f t="shared" si="962"/>
        <v>0</v>
      </c>
      <c r="W582" s="220"/>
      <c r="X582" s="222">
        <v>800</v>
      </c>
      <c r="Y582" s="222">
        <f t="shared" si="963"/>
        <v>0</v>
      </c>
      <c r="Z582" s="222">
        <v>507</v>
      </c>
      <c r="AA582" s="222">
        <f t="shared" si="964"/>
        <v>0</v>
      </c>
      <c r="AB582" s="223">
        <f t="shared" si="965"/>
        <v>0</v>
      </c>
      <c r="AC582" s="267"/>
      <c r="AD582" s="269">
        <v>800</v>
      </c>
      <c r="AE582" s="269">
        <f t="shared" si="966"/>
        <v>0</v>
      </c>
      <c r="AF582" s="269">
        <v>507</v>
      </c>
      <c r="AG582" s="269">
        <f t="shared" si="967"/>
        <v>0</v>
      </c>
      <c r="AH582" s="270">
        <f t="shared" si="968"/>
        <v>0</v>
      </c>
      <c r="AI582" s="314"/>
      <c r="AJ582" s="316">
        <v>800</v>
      </c>
      <c r="AK582" s="316">
        <f t="shared" si="969"/>
        <v>0</v>
      </c>
      <c r="AL582" s="316">
        <v>507</v>
      </c>
      <c r="AM582" s="316">
        <f t="shared" si="970"/>
        <v>0</v>
      </c>
      <c r="AN582" s="317">
        <f t="shared" si="971"/>
        <v>0</v>
      </c>
      <c r="AO582" s="719">
        <f t="shared" si="922"/>
        <v>35</v>
      </c>
      <c r="AP582" s="361">
        <v>800</v>
      </c>
      <c r="AQ582" s="361">
        <f t="shared" si="972"/>
        <v>28000</v>
      </c>
      <c r="AR582" s="361">
        <v>507</v>
      </c>
      <c r="AS582" s="361">
        <f t="shared" si="973"/>
        <v>17745</v>
      </c>
      <c r="AT582" s="362">
        <f t="shared" si="974"/>
        <v>45745</v>
      </c>
      <c r="AU582" s="44">
        <f t="shared" si="933"/>
        <v>45745</v>
      </c>
      <c r="AV582" s="44">
        <f t="shared" si="934"/>
        <v>0</v>
      </c>
    </row>
    <row r="583" spans="1:48" ht="13.5" hidden="1" thickBot="1" x14ac:dyDescent="0.25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8"/>
        <v>207000</v>
      </c>
      <c r="H583" s="36">
        <v>840</v>
      </c>
      <c r="I583" s="36">
        <f t="shared" si="939"/>
        <v>96600</v>
      </c>
      <c r="J583" s="53">
        <f t="shared" si="956"/>
        <v>303600</v>
      </c>
      <c r="K583" s="1053"/>
      <c r="L583" s="93">
        <v>1800</v>
      </c>
      <c r="M583" s="93">
        <f t="shared" si="957"/>
        <v>0</v>
      </c>
      <c r="N583" s="93">
        <v>840</v>
      </c>
      <c r="O583" s="93">
        <f t="shared" si="958"/>
        <v>0</v>
      </c>
      <c r="P583" s="94">
        <f t="shared" si="959"/>
        <v>0</v>
      </c>
      <c r="Q583" s="173"/>
      <c r="R583" s="175">
        <v>1800</v>
      </c>
      <c r="S583" s="175">
        <f t="shared" si="960"/>
        <v>0</v>
      </c>
      <c r="T583" s="175">
        <v>840</v>
      </c>
      <c r="U583" s="175">
        <f t="shared" si="961"/>
        <v>0</v>
      </c>
      <c r="V583" s="176">
        <f t="shared" si="962"/>
        <v>0</v>
      </c>
      <c r="W583" s="220"/>
      <c r="X583" s="222">
        <v>1800</v>
      </c>
      <c r="Y583" s="222">
        <f t="shared" si="963"/>
        <v>0</v>
      </c>
      <c r="Z583" s="222">
        <v>840</v>
      </c>
      <c r="AA583" s="222">
        <f t="shared" si="964"/>
        <v>0</v>
      </c>
      <c r="AB583" s="223">
        <f t="shared" si="965"/>
        <v>0</v>
      </c>
      <c r="AC583" s="267"/>
      <c r="AD583" s="269">
        <v>1800</v>
      </c>
      <c r="AE583" s="269">
        <f t="shared" si="966"/>
        <v>0</v>
      </c>
      <c r="AF583" s="269">
        <v>840</v>
      </c>
      <c r="AG583" s="269">
        <f t="shared" si="967"/>
        <v>0</v>
      </c>
      <c r="AH583" s="270">
        <f t="shared" si="968"/>
        <v>0</v>
      </c>
      <c r="AI583" s="314"/>
      <c r="AJ583" s="316">
        <v>1800</v>
      </c>
      <c r="AK583" s="316">
        <f t="shared" si="969"/>
        <v>0</v>
      </c>
      <c r="AL583" s="316">
        <v>840</v>
      </c>
      <c r="AM583" s="316">
        <f t="shared" si="970"/>
        <v>0</v>
      </c>
      <c r="AN583" s="317">
        <f t="shared" si="971"/>
        <v>0</v>
      </c>
      <c r="AO583" s="719">
        <f t="shared" si="922"/>
        <v>115</v>
      </c>
      <c r="AP583" s="361">
        <v>1800</v>
      </c>
      <c r="AQ583" s="361">
        <f t="shared" si="972"/>
        <v>207000</v>
      </c>
      <c r="AR583" s="361">
        <v>840</v>
      </c>
      <c r="AS583" s="361">
        <f t="shared" si="973"/>
        <v>96600</v>
      </c>
      <c r="AT583" s="362">
        <f t="shared" si="974"/>
        <v>303600</v>
      </c>
      <c r="AU583" s="44">
        <f t="shared" si="933"/>
        <v>303600</v>
      </c>
      <c r="AV583" s="44">
        <f t="shared" si="934"/>
        <v>0</v>
      </c>
    </row>
    <row r="584" spans="1:48" ht="13.5" hidden="1" thickBot="1" x14ac:dyDescent="0.25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8"/>
        <v>520200</v>
      </c>
      <c r="H584" s="36">
        <v>1460</v>
      </c>
      <c r="I584" s="36">
        <f t="shared" si="939"/>
        <v>421940</v>
      </c>
      <c r="J584" s="53">
        <f t="shared" si="956"/>
        <v>942140</v>
      </c>
      <c r="K584" s="1053"/>
      <c r="L584" s="93">
        <v>1800</v>
      </c>
      <c r="M584" s="93">
        <f t="shared" si="957"/>
        <v>0</v>
      </c>
      <c r="N584" s="93">
        <v>1460</v>
      </c>
      <c r="O584" s="93">
        <f t="shared" si="958"/>
        <v>0</v>
      </c>
      <c r="P584" s="94">
        <f t="shared" si="959"/>
        <v>0</v>
      </c>
      <c r="Q584" s="173"/>
      <c r="R584" s="175">
        <v>1800</v>
      </c>
      <c r="S584" s="175">
        <f t="shared" si="960"/>
        <v>0</v>
      </c>
      <c r="T584" s="175">
        <v>1460</v>
      </c>
      <c r="U584" s="175">
        <f t="shared" si="961"/>
        <v>0</v>
      </c>
      <c r="V584" s="176">
        <f t="shared" si="962"/>
        <v>0</v>
      </c>
      <c r="W584" s="220"/>
      <c r="X584" s="222">
        <v>1800</v>
      </c>
      <c r="Y584" s="222">
        <f t="shared" si="963"/>
        <v>0</v>
      </c>
      <c r="Z584" s="222">
        <v>1460</v>
      </c>
      <c r="AA584" s="222">
        <f t="shared" si="964"/>
        <v>0</v>
      </c>
      <c r="AB584" s="223">
        <f t="shared" si="965"/>
        <v>0</v>
      </c>
      <c r="AC584" s="267">
        <v>258.25000000000006</v>
      </c>
      <c r="AD584" s="269">
        <v>1800</v>
      </c>
      <c r="AE584" s="269">
        <f t="shared" si="966"/>
        <v>464850.00000000012</v>
      </c>
      <c r="AF584" s="269">
        <v>1460</v>
      </c>
      <c r="AG584" s="269">
        <f t="shared" si="967"/>
        <v>377045.00000000006</v>
      </c>
      <c r="AH584" s="270">
        <f t="shared" si="968"/>
        <v>841895.00000000023</v>
      </c>
      <c r="AI584" s="314"/>
      <c r="AJ584" s="316">
        <v>1800</v>
      </c>
      <c r="AK584" s="316">
        <f t="shared" si="969"/>
        <v>0</v>
      </c>
      <c r="AL584" s="316">
        <v>1460</v>
      </c>
      <c r="AM584" s="316">
        <f t="shared" si="970"/>
        <v>0</v>
      </c>
      <c r="AN584" s="317">
        <f t="shared" si="971"/>
        <v>0</v>
      </c>
      <c r="AO584" s="719">
        <f t="shared" si="922"/>
        <v>30.749999999999943</v>
      </c>
      <c r="AP584" s="361">
        <v>1800</v>
      </c>
      <c r="AQ584" s="361">
        <f t="shared" si="972"/>
        <v>55349.999999999898</v>
      </c>
      <c r="AR584" s="361">
        <v>1460</v>
      </c>
      <c r="AS584" s="361">
        <f t="shared" si="973"/>
        <v>44894.99999999992</v>
      </c>
      <c r="AT584" s="362">
        <f t="shared" si="974"/>
        <v>100244.99999999983</v>
      </c>
      <c r="AU584" s="44">
        <f t="shared" si="933"/>
        <v>100244.99999999977</v>
      </c>
      <c r="AV584" s="44">
        <f t="shared" si="934"/>
        <v>0</v>
      </c>
    </row>
    <row r="585" spans="1:48" ht="26.25" hidden="1" thickBot="1" x14ac:dyDescent="0.25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8"/>
        <v>104040.00000000001</v>
      </c>
      <c r="H585" s="36">
        <v>2920</v>
      </c>
      <c r="I585" s="36">
        <f t="shared" si="939"/>
        <v>168776</v>
      </c>
      <c r="J585" s="53">
        <f t="shared" si="956"/>
        <v>272816</v>
      </c>
      <c r="K585" s="1053"/>
      <c r="L585" s="93">
        <v>1800</v>
      </c>
      <c r="M585" s="93">
        <f t="shared" si="957"/>
        <v>0</v>
      </c>
      <c r="N585" s="93">
        <v>2920</v>
      </c>
      <c r="O585" s="93">
        <f t="shared" si="958"/>
        <v>0</v>
      </c>
      <c r="P585" s="94">
        <f t="shared" si="959"/>
        <v>0</v>
      </c>
      <c r="Q585" s="173"/>
      <c r="R585" s="175">
        <v>1800</v>
      </c>
      <c r="S585" s="175">
        <f t="shared" si="960"/>
        <v>0</v>
      </c>
      <c r="T585" s="175">
        <v>2920</v>
      </c>
      <c r="U585" s="175">
        <f t="shared" si="961"/>
        <v>0</v>
      </c>
      <c r="V585" s="176">
        <f t="shared" si="962"/>
        <v>0</v>
      </c>
      <c r="W585" s="220"/>
      <c r="X585" s="222">
        <v>1800</v>
      </c>
      <c r="Y585" s="222">
        <f t="shared" si="963"/>
        <v>0</v>
      </c>
      <c r="Z585" s="222">
        <v>2920</v>
      </c>
      <c r="AA585" s="222">
        <f t="shared" si="964"/>
        <v>0</v>
      </c>
      <c r="AB585" s="223">
        <f t="shared" si="965"/>
        <v>0</v>
      </c>
      <c r="AC585" s="267">
        <v>3.5500000000000003</v>
      </c>
      <c r="AD585" s="269">
        <v>1800</v>
      </c>
      <c r="AE585" s="269">
        <f t="shared" si="966"/>
        <v>6390.0000000000009</v>
      </c>
      <c r="AF585" s="269">
        <v>2920</v>
      </c>
      <c r="AG585" s="269">
        <f t="shared" si="967"/>
        <v>10366</v>
      </c>
      <c r="AH585" s="270">
        <f t="shared" si="968"/>
        <v>16756</v>
      </c>
      <c r="AI585" s="314"/>
      <c r="AJ585" s="316">
        <v>1800</v>
      </c>
      <c r="AK585" s="316">
        <f t="shared" si="969"/>
        <v>0</v>
      </c>
      <c r="AL585" s="316">
        <v>2920</v>
      </c>
      <c r="AM585" s="316">
        <f t="shared" si="970"/>
        <v>0</v>
      </c>
      <c r="AN585" s="317">
        <f t="shared" si="971"/>
        <v>0</v>
      </c>
      <c r="AO585" s="719">
        <f t="shared" si="922"/>
        <v>54.250000000000007</v>
      </c>
      <c r="AP585" s="361">
        <v>1800</v>
      </c>
      <c r="AQ585" s="361">
        <f t="shared" si="972"/>
        <v>97650.000000000015</v>
      </c>
      <c r="AR585" s="361">
        <v>2920</v>
      </c>
      <c r="AS585" s="361">
        <f t="shared" si="973"/>
        <v>158410.00000000003</v>
      </c>
      <c r="AT585" s="362">
        <f t="shared" si="974"/>
        <v>256060.00000000006</v>
      </c>
      <c r="AU585" s="44">
        <f t="shared" si="933"/>
        <v>256060</v>
      </c>
      <c r="AV585" s="44">
        <f t="shared" si="934"/>
        <v>0</v>
      </c>
    </row>
    <row r="586" spans="1:48" ht="13.5" hidden="1" thickBot="1" x14ac:dyDescent="0.25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8"/>
        <v>41400</v>
      </c>
      <c r="H586" s="36">
        <v>3080</v>
      </c>
      <c r="I586" s="36">
        <f t="shared" si="939"/>
        <v>70840</v>
      </c>
      <c r="J586" s="53">
        <f t="shared" si="956"/>
        <v>112240</v>
      </c>
      <c r="K586" s="1053"/>
      <c r="L586" s="93">
        <v>1800</v>
      </c>
      <c r="M586" s="93">
        <f t="shared" si="957"/>
        <v>0</v>
      </c>
      <c r="N586" s="93">
        <v>3080</v>
      </c>
      <c r="O586" s="93">
        <f t="shared" si="958"/>
        <v>0</v>
      </c>
      <c r="P586" s="94">
        <f t="shared" si="959"/>
        <v>0</v>
      </c>
      <c r="Q586" s="173"/>
      <c r="R586" s="175">
        <v>1800</v>
      </c>
      <c r="S586" s="175">
        <f t="shared" si="960"/>
        <v>0</v>
      </c>
      <c r="T586" s="175">
        <v>3080</v>
      </c>
      <c r="U586" s="175">
        <f t="shared" si="961"/>
        <v>0</v>
      </c>
      <c r="V586" s="176">
        <f t="shared" si="962"/>
        <v>0</v>
      </c>
      <c r="W586" s="220"/>
      <c r="X586" s="222">
        <v>1800</v>
      </c>
      <c r="Y586" s="222">
        <f t="shared" si="963"/>
        <v>0</v>
      </c>
      <c r="Z586" s="222">
        <v>3080</v>
      </c>
      <c r="AA586" s="222">
        <f t="shared" si="964"/>
        <v>0</v>
      </c>
      <c r="AB586" s="223">
        <f t="shared" si="965"/>
        <v>0</v>
      </c>
      <c r="AC586" s="267"/>
      <c r="AD586" s="269">
        <v>1800</v>
      </c>
      <c r="AE586" s="269">
        <f t="shared" si="966"/>
        <v>0</v>
      </c>
      <c r="AF586" s="269">
        <v>3080</v>
      </c>
      <c r="AG586" s="269">
        <f t="shared" si="967"/>
        <v>0</v>
      </c>
      <c r="AH586" s="270">
        <f t="shared" si="968"/>
        <v>0</v>
      </c>
      <c r="AI586" s="314"/>
      <c r="AJ586" s="316">
        <v>1800</v>
      </c>
      <c r="AK586" s="316">
        <f t="shared" si="969"/>
        <v>0</v>
      </c>
      <c r="AL586" s="316">
        <v>3080</v>
      </c>
      <c r="AM586" s="316">
        <f t="shared" si="970"/>
        <v>0</v>
      </c>
      <c r="AN586" s="317">
        <f t="shared" si="971"/>
        <v>0</v>
      </c>
      <c r="AO586" s="719">
        <f t="shared" si="922"/>
        <v>23</v>
      </c>
      <c r="AP586" s="361">
        <v>1800</v>
      </c>
      <c r="AQ586" s="361">
        <f t="shared" si="972"/>
        <v>41400</v>
      </c>
      <c r="AR586" s="361">
        <v>3080</v>
      </c>
      <c r="AS586" s="361">
        <f t="shared" si="973"/>
        <v>70840</v>
      </c>
      <c r="AT586" s="362">
        <f t="shared" si="974"/>
        <v>112240</v>
      </c>
      <c r="AU586" s="44">
        <f t="shared" si="933"/>
        <v>112240</v>
      </c>
      <c r="AV586" s="44">
        <f t="shared" si="934"/>
        <v>0</v>
      </c>
    </row>
    <row r="587" spans="1:48" ht="13.5" hidden="1" thickBot="1" x14ac:dyDescent="0.25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8"/>
        <v>0</v>
      </c>
      <c r="H587" s="36">
        <v>97337</v>
      </c>
      <c r="I587" s="36">
        <f t="shared" si="939"/>
        <v>97337</v>
      </c>
      <c r="J587" s="53">
        <f t="shared" si="956"/>
        <v>97337</v>
      </c>
      <c r="K587" s="1053"/>
      <c r="L587" s="93">
        <v>0</v>
      </c>
      <c r="M587" s="93">
        <f t="shared" si="957"/>
        <v>0</v>
      </c>
      <c r="N587" s="93">
        <v>97337</v>
      </c>
      <c r="O587" s="93">
        <f t="shared" si="958"/>
        <v>0</v>
      </c>
      <c r="P587" s="94">
        <f t="shared" si="959"/>
        <v>0</v>
      </c>
      <c r="Q587" s="173"/>
      <c r="R587" s="175">
        <v>0</v>
      </c>
      <c r="S587" s="175">
        <f t="shared" si="960"/>
        <v>0</v>
      </c>
      <c r="T587" s="175">
        <v>97337</v>
      </c>
      <c r="U587" s="175">
        <f t="shared" si="961"/>
        <v>0</v>
      </c>
      <c r="V587" s="176">
        <f t="shared" si="962"/>
        <v>0</v>
      </c>
      <c r="W587" s="220"/>
      <c r="X587" s="222">
        <v>0</v>
      </c>
      <c r="Y587" s="222">
        <f t="shared" si="963"/>
        <v>0</v>
      </c>
      <c r="Z587" s="222">
        <v>97337</v>
      </c>
      <c r="AA587" s="222">
        <f t="shared" si="964"/>
        <v>0</v>
      </c>
      <c r="AB587" s="223">
        <f t="shared" si="965"/>
        <v>0</v>
      </c>
      <c r="AC587" s="267">
        <v>0.54</v>
      </c>
      <c r="AD587" s="269">
        <v>0</v>
      </c>
      <c r="AE587" s="269">
        <f t="shared" si="966"/>
        <v>0</v>
      </c>
      <c r="AF587" s="269">
        <v>97337</v>
      </c>
      <c r="AG587" s="269">
        <f t="shared" si="967"/>
        <v>52561.98</v>
      </c>
      <c r="AH587" s="270">
        <f t="shared" si="968"/>
        <v>52561.98</v>
      </c>
      <c r="AI587" s="314"/>
      <c r="AJ587" s="316">
        <v>0</v>
      </c>
      <c r="AK587" s="316">
        <f t="shared" si="969"/>
        <v>0</v>
      </c>
      <c r="AL587" s="316">
        <v>97337</v>
      </c>
      <c r="AM587" s="316">
        <f t="shared" si="970"/>
        <v>0</v>
      </c>
      <c r="AN587" s="317">
        <f t="shared" si="971"/>
        <v>0</v>
      </c>
      <c r="AO587" s="719">
        <f t="shared" si="922"/>
        <v>0.45999999999999996</v>
      </c>
      <c r="AP587" s="361">
        <v>0</v>
      </c>
      <c r="AQ587" s="361">
        <f t="shared" si="972"/>
        <v>0</v>
      </c>
      <c r="AR587" s="361">
        <v>97337</v>
      </c>
      <c r="AS587" s="361">
        <f t="shared" si="973"/>
        <v>44775.02</v>
      </c>
      <c r="AT587" s="362">
        <f t="shared" si="974"/>
        <v>44775.02</v>
      </c>
      <c r="AU587" s="44">
        <f t="shared" si="933"/>
        <v>44775.02</v>
      </c>
      <c r="AV587" s="44">
        <f t="shared" si="934"/>
        <v>0</v>
      </c>
    </row>
    <row r="588" spans="1:48" ht="13.5" hidden="1" thickBot="1" x14ac:dyDescent="0.25">
      <c r="A588" s="1">
        <v>564</v>
      </c>
      <c r="B588" s="48" t="s">
        <v>61</v>
      </c>
      <c r="C588" s="2"/>
      <c r="D588" s="2"/>
      <c r="E588" s="2"/>
      <c r="F588" s="2"/>
      <c r="G588" s="36">
        <f t="shared" si="938"/>
        <v>0</v>
      </c>
      <c r="H588" s="37"/>
      <c r="I588" s="36">
        <f t="shared" si="939"/>
        <v>0</v>
      </c>
      <c r="J588" s="119"/>
      <c r="K588" s="1053"/>
      <c r="L588" s="92"/>
      <c r="M588" s="93">
        <f t="shared" si="957"/>
        <v>0</v>
      </c>
      <c r="N588" s="91"/>
      <c r="O588" s="93">
        <f t="shared" si="958"/>
        <v>0</v>
      </c>
      <c r="P588" s="129"/>
      <c r="Q588" s="173"/>
      <c r="R588" s="174"/>
      <c r="S588" s="175">
        <f t="shared" si="960"/>
        <v>0</v>
      </c>
      <c r="T588" s="171"/>
      <c r="U588" s="175">
        <f t="shared" si="961"/>
        <v>0</v>
      </c>
      <c r="V588" s="172"/>
      <c r="W588" s="220"/>
      <c r="X588" s="221"/>
      <c r="Y588" s="222">
        <f t="shared" si="963"/>
        <v>0</v>
      </c>
      <c r="Z588" s="218"/>
      <c r="AA588" s="222">
        <f t="shared" si="964"/>
        <v>0</v>
      </c>
      <c r="AB588" s="219"/>
      <c r="AC588" s="267"/>
      <c r="AD588" s="268"/>
      <c r="AE588" s="269">
        <f t="shared" si="966"/>
        <v>0</v>
      </c>
      <c r="AF588" s="265"/>
      <c r="AG588" s="269">
        <f t="shared" si="967"/>
        <v>0</v>
      </c>
      <c r="AH588" s="266"/>
      <c r="AI588" s="314"/>
      <c r="AJ588" s="315"/>
      <c r="AK588" s="316">
        <f t="shared" si="969"/>
        <v>0</v>
      </c>
      <c r="AL588" s="312"/>
      <c r="AM588" s="316">
        <f t="shared" si="970"/>
        <v>0</v>
      </c>
      <c r="AN588" s="313"/>
      <c r="AO588" s="719">
        <f t="shared" si="922"/>
        <v>0</v>
      </c>
      <c r="AP588" s="360"/>
      <c r="AQ588" s="361">
        <f t="shared" si="972"/>
        <v>0</v>
      </c>
      <c r="AR588" s="358"/>
      <c r="AS588" s="361">
        <f t="shared" si="973"/>
        <v>0</v>
      </c>
      <c r="AT588" s="359"/>
      <c r="AU588" s="44">
        <f t="shared" si="933"/>
        <v>0</v>
      </c>
      <c r="AV588" s="44">
        <f t="shared" si="934"/>
        <v>0</v>
      </c>
    </row>
    <row r="589" spans="1:48" ht="26.25" hidden="1" thickBot="1" x14ac:dyDescent="0.25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8"/>
        <v>43125</v>
      </c>
      <c r="H589" s="36">
        <v>47854.080000000002</v>
      </c>
      <c r="I589" s="36">
        <f t="shared" si="939"/>
        <v>47854.080000000002</v>
      </c>
      <c r="J589" s="53">
        <f t="shared" ref="J589:J606" si="975">G589+I589</f>
        <v>90979.08</v>
      </c>
      <c r="K589" s="1053"/>
      <c r="L589" s="93">
        <v>43125</v>
      </c>
      <c r="M589" s="93">
        <f t="shared" si="957"/>
        <v>0</v>
      </c>
      <c r="N589" s="93">
        <v>47854.080000000002</v>
      </c>
      <c r="O589" s="93">
        <f t="shared" si="958"/>
        <v>0</v>
      </c>
      <c r="P589" s="94">
        <f t="shared" ref="P589:P606" si="976">M589+O589</f>
        <v>0</v>
      </c>
      <c r="Q589" s="173"/>
      <c r="R589" s="175">
        <v>43125</v>
      </c>
      <c r="S589" s="175">
        <f t="shared" si="960"/>
        <v>0</v>
      </c>
      <c r="T589" s="175">
        <v>47854.080000000002</v>
      </c>
      <c r="U589" s="175">
        <f t="shared" si="961"/>
        <v>0</v>
      </c>
      <c r="V589" s="176">
        <f t="shared" ref="V589:V606" si="977">S589+U589</f>
        <v>0</v>
      </c>
      <c r="W589" s="220"/>
      <c r="X589" s="222">
        <v>43125</v>
      </c>
      <c r="Y589" s="222">
        <f t="shared" si="963"/>
        <v>0</v>
      </c>
      <c r="Z589" s="222">
        <v>47854.080000000002</v>
      </c>
      <c r="AA589" s="222">
        <f t="shared" si="964"/>
        <v>0</v>
      </c>
      <c r="AB589" s="223">
        <f t="shared" ref="AB589:AB606" si="978">Y589+AA589</f>
        <v>0</v>
      </c>
      <c r="AC589" s="267"/>
      <c r="AD589" s="269">
        <v>43125</v>
      </c>
      <c r="AE589" s="269">
        <f t="shared" si="966"/>
        <v>0</v>
      </c>
      <c r="AF589" s="269">
        <v>47854.080000000002</v>
      </c>
      <c r="AG589" s="269">
        <f t="shared" si="967"/>
        <v>0</v>
      </c>
      <c r="AH589" s="270">
        <f t="shared" ref="AH589:AH606" si="979">AE589+AG589</f>
        <v>0</v>
      </c>
      <c r="AI589" s="314"/>
      <c r="AJ589" s="316">
        <v>43125</v>
      </c>
      <c r="AK589" s="316">
        <f t="shared" si="969"/>
        <v>0</v>
      </c>
      <c r="AL589" s="316">
        <v>47854.080000000002</v>
      </c>
      <c r="AM589" s="316">
        <f t="shared" si="970"/>
        <v>0</v>
      </c>
      <c r="AN589" s="317">
        <f t="shared" ref="AN589:AN606" si="980">AK589+AM589</f>
        <v>0</v>
      </c>
      <c r="AO589" s="719">
        <f t="shared" si="922"/>
        <v>1</v>
      </c>
      <c r="AP589" s="361">
        <v>43125</v>
      </c>
      <c r="AQ589" s="361">
        <f t="shared" si="972"/>
        <v>43125</v>
      </c>
      <c r="AR589" s="361">
        <v>47854.080000000002</v>
      </c>
      <c r="AS589" s="361">
        <f t="shared" si="973"/>
        <v>47854.080000000002</v>
      </c>
      <c r="AT589" s="362">
        <f t="shared" ref="AT589:AT606" si="981">AQ589+AS589</f>
        <v>90979.08</v>
      </c>
      <c r="AU589" s="44">
        <f t="shared" si="933"/>
        <v>90979.08</v>
      </c>
      <c r="AV589" s="44">
        <f t="shared" si="934"/>
        <v>0</v>
      </c>
    </row>
    <row r="590" spans="1:48" ht="13.5" hidden="1" thickBot="1" x14ac:dyDescent="0.25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8"/>
        <v>7730</v>
      </c>
      <c r="H590" s="36">
        <v>18729</v>
      </c>
      <c r="I590" s="36">
        <f t="shared" si="939"/>
        <v>18729</v>
      </c>
      <c r="J590" s="53">
        <f t="shared" si="975"/>
        <v>26459</v>
      </c>
      <c r="K590" s="1053"/>
      <c r="L590" s="93">
        <v>7730</v>
      </c>
      <c r="M590" s="93">
        <f t="shared" si="957"/>
        <v>0</v>
      </c>
      <c r="N590" s="93">
        <v>18729</v>
      </c>
      <c r="O590" s="93">
        <f t="shared" si="958"/>
        <v>0</v>
      </c>
      <c r="P590" s="94">
        <f t="shared" si="976"/>
        <v>0</v>
      </c>
      <c r="Q590" s="173"/>
      <c r="R590" s="175">
        <v>7730</v>
      </c>
      <c r="S590" s="175">
        <f t="shared" si="960"/>
        <v>0</v>
      </c>
      <c r="T590" s="175">
        <v>18729</v>
      </c>
      <c r="U590" s="175">
        <f t="shared" si="961"/>
        <v>0</v>
      </c>
      <c r="V590" s="176">
        <f t="shared" si="977"/>
        <v>0</v>
      </c>
      <c r="W590" s="220"/>
      <c r="X590" s="222">
        <v>7730</v>
      </c>
      <c r="Y590" s="222">
        <f t="shared" si="963"/>
        <v>0</v>
      </c>
      <c r="Z590" s="222">
        <v>18729</v>
      </c>
      <c r="AA590" s="222">
        <f t="shared" si="964"/>
        <v>0</v>
      </c>
      <c r="AB590" s="223">
        <f t="shared" si="978"/>
        <v>0</v>
      </c>
      <c r="AC590" s="267"/>
      <c r="AD590" s="269">
        <v>7730</v>
      </c>
      <c r="AE590" s="269">
        <f t="shared" si="966"/>
        <v>0</v>
      </c>
      <c r="AF590" s="269">
        <v>18729</v>
      </c>
      <c r="AG590" s="269">
        <f t="shared" si="967"/>
        <v>0</v>
      </c>
      <c r="AH590" s="270">
        <f t="shared" si="979"/>
        <v>0</v>
      </c>
      <c r="AI590" s="314"/>
      <c r="AJ590" s="316">
        <v>7730</v>
      </c>
      <c r="AK590" s="316">
        <f t="shared" si="969"/>
        <v>0</v>
      </c>
      <c r="AL590" s="316">
        <v>18729</v>
      </c>
      <c r="AM590" s="316">
        <f t="shared" si="970"/>
        <v>0</v>
      </c>
      <c r="AN590" s="317">
        <f t="shared" si="980"/>
        <v>0</v>
      </c>
      <c r="AO590" s="719">
        <f t="shared" si="922"/>
        <v>1</v>
      </c>
      <c r="AP590" s="361">
        <v>7730</v>
      </c>
      <c r="AQ590" s="361">
        <f t="shared" si="972"/>
        <v>7730</v>
      </c>
      <c r="AR590" s="361">
        <v>18729</v>
      </c>
      <c r="AS590" s="361">
        <f t="shared" si="973"/>
        <v>18729</v>
      </c>
      <c r="AT590" s="362">
        <f t="shared" si="981"/>
        <v>26459</v>
      </c>
      <c r="AU590" s="44">
        <f t="shared" si="933"/>
        <v>26459</v>
      </c>
      <c r="AV590" s="44">
        <f t="shared" si="934"/>
        <v>0</v>
      </c>
    </row>
    <row r="591" spans="1:48" ht="39" hidden="1" thickBot="1" x14ac:dyDescent="0.25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8"/>
        <v>4500</v>
      </c>
      <c r="H591" s="76">
        <v>14304.174999999999</v>
      </c>
      <c r="I591" s="36">
        <f t="shared" si="939"/>
        <v>14304.174999999999</v>
      </c>
      <c r="J591" s="120">
        <f t="shared" si="975"/>
        <v>18804.174999999999</v>
      </c>
      <c r="K591" s="1054"/>
      <c r="L591" s="95">
        <v>4500</v>
      </c>
      <c r="M591" s="93">
        <f t="shared" si="957"/>
        <v>0</v>
      </c>
      <c r="N591" s="95">
        <v>14304.174999999999</v>
      </c>
      <c r="O591" s="93">
        <f t="shared" si="958"/>
        <v>0</v>
      </c>
      <c r="P591" s="96">
        <f t="shared" si="976"/>
        <v>0</v>
      </c>
      <c r="Q591" s="177"/>
      <c r="R591" s="178">
        <v>4500</v>
      </c>
      <c r="S591" s="175">
        <f t="shared" si="960"/>
        <v>0</v>
      </c>
      <c r="T591" s="178">
        <v>14304.174999999999</v>
      </c>
      <c r="U591" s="175">
        <f t="shared" si="961"/>
        <v>0</v>
      </c>
      <c r="V591" s="179">
        <f t="shared" si="977"/>
        <v>0</v>
      </c>
      <c r="W591" s="224"/>
      <c r="X591" s="225">
        <v>4500</v>
      </c>
      <c r="Y591" s="222">
        <f t="shared" si="963"/>
        <v>0</v>
      </c>
      <c r="Z591" s="225">
        <v>14304.174999999999</v>
      </c>
      <c r="AA591" s="222">
        <f t="shared" si="964"/>
        <v>0</v>
      </c>
      <c r="AB591" s="226">
        <f t="shared" si="978"/>
        <v>0</v>
      </c>
      <c r="AC591" s="271"/>
      <c r="AD591" s="272">
        <v>4500</v>
      </c>
      <c r="AE591" s="269">
        <f t="shared" si="966"/>
        <v>0</v>
      </c>
      <c r="AF591" s="272">
        <v>14304.174999999999</v>
      </c>
      <c r="AG591" s="269">
        <f t="shared" si="967"/>
        <v>0</v>
      </c>
      <c r="AH591" s="273">
        <f t="shared" si="979"/>
        <v>0</v>
      </c>
      <c r="AI591" s="318"/>
      <c r="AJ591" s="319">
        <v>4500</v>
      </c>
      <c r="AK591" s="316">
        <f t="shared" si="969"/>
        <v>0</v>
      </c>
      <c r="AL591" s="319">
        <v>14304.174999999999</v>
      </c>
      <c r="AM591" s="316">
        <f t="shared" si="970"/>
        <v>0</v>
      </c>
      <c r="AN591" s="320">
        <f t="shared" si="980"/>
        <v>0</v>
      </c>
      <c r="AO591" s="719">
        <f t="shared" si="922"/>
        <v>1</v>
      </c>
      <c r="AP591" s="363">
        <v>4500</v>
      </c>
      <c r="AQ591" s="361">
        <f t="shared" si="972"/>
        <v>4500</v>
      </c>
      <c r="AR591" s="363">
        <v>14304.174999999999</v>
      </c>
      <c r="AS591" s="361">
        <f t="shared" si="973"/>
        <v>14304.174999999999</v>
      </c>
      <c r="AT591" s="364">
        <f t="shared" si="981"/>
        <v>18804.174999999999</v>
      </c>
      <c r="AU591" s="44">
        <f t="shared" si="933"/>
        <v>18804.174999999999</v>
      </c>
      <c r="AV591" s="44">
        <f t="shared" si="934"/>
        <v>0</v>
      </c>
    </row>
    <row r="592" spans="1:48" ht="39" hidden="1" thickBot="1" x14ac:dyDescent="0.25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8"/>
        <v>36000</v>
      </c>
      <c r="H592" s="76">
        <v>10701.199999999999</v>
      </c>
      <c r="I592" s="36">
        <f t="shared" si="939"/>
        <v>85609.599999999991</v>
      </c>
      <c r="J592" s="120">
        <f t="shared" si="975"/>
        <v>121609.59999999999</v>
      </c>
      <c r="K592" s="1054"/>
      <c r="L592" s="95">
        <v>4500</v>
      </c>
      <c r="M592" s="93">
        <f t="shared" si="957"/>
        <v>0</v>
      </c>
      <c r="N592" s="95">
        <v>10701.199999999999</v>
      </c>
      <c r="O592" s="93">
        <f t="shared" si="958"/>
        <v>0</v>
      </c>
      <c r="P592" s="96">
        <f t="shared" si="976"/>
        <v>0</v>
      </c>
      <c r="Q592" s="177"/>
      <c r="R592" s="178">
        <v>4500</v>
      </c>
      <c r="S592" s="175">
        <f t="shared" si="960"/>
        <v>0</v>
      </c>
      <c r="T592" s="178">
        <v>10701.199999999999</v>
      </c>
      <c r="U592" s="175">
        <f t="shared" si="961"/>
        <v>0</v>
      </c>
      <c r="V592" s="179">
        <f t="shared" si="977"/>
        <v>0</v>
      </c>
      <c r="W592" s="224"/>
      <c r="X592" s="225">
        <v>4500</v>
      </c>
      <c r="Y592" s="222">
        <f t="shared" si="963"/>
        <v>0</v>
      </c>
      <c r="Z592" s="225">
        <v>10701.199999999999</v>
      </c>
      <c r="AA592" s="222">
        <f t="shared" si="964"/>
        <v>0</v>
      </c>
      <c r="AB592" s="226">
        <f t="shared" si="978"/>
        <v>0</v>
      </c>
      <c r="AC592" s="271"/>
      <c r="AD592" s="272">
        <v>4500</v>
      </c>
      <c r="AE592" s="269">
        <f t="shared" si="966"/>
        <v>0</v>
      </c>
      <c r="AF592" s="272">
        <v>10701.199999999999</v>
      </c>
      <c r="AG592" s="269">
        <f t="shared" si="967"/>
        <v>0</v>
      </c>
      <c r="AH592" s="273">
        <f t="shared" si="979"/>
        <v>0</v>
      </c>
      <c r="AI592" s="318"/>
      <c r="AJ592" s="319">
        <v>4500</v>
      </c>
      <c r="AK592" s="316">
        <f t="shared" si="969"/>
        <v>0</v>
      </c>
      <c r="AL592" s="319">
        <v>10701.199999999999</v>
      </c>
      <c r="AM592" s="316">
        <f t="shared" si="970"/>
        <v>0</v>
      </c>
      <c r="AN592" s="320">
        <f t="shared" si="980"/>
        <v>0</v>
      </c>
      <c r="AO592" s="719">
        <f t="shared" si="922"/>
        <v>8</v>
      </c>
      <c r="AP592" s="363">
        <v>4500</v>
      </c>
      <c r="AQ592" s="361">
        <f t="shared" si="972"/>
        <v>36000</v>
      </c>
      <c r="AR592" s="363">
        <v>10701.199999999999</v>
      </c>
      <c r="AS592" s="361">
        <f t="shared" si="973"/>
        <v>85609.599999999991</v>
      </c>
      <c r="AT592" s="364">
        <f t="shared" si="981"/>
        <v>121609.59999999999</v>
      </c>
      <c r="AU592" s="44">
        <f t="shared" si="933"/>
        <v>121609.59999999999</v>
      </c>
      <c r="AV592" s="44">
        <f t="shared" si="934"/>
        <v>0</v>
      </c>
    </row>
    <row r="593" spans="1:48" ht="39" hidden="1" thickBot="1" x14ac:dyDescent="0.25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8"/>
        <v>9000</v>
      </c>
      <c r="H593" s="76">
        <v>10701.199999999999</v>
      </c>
      <c r="I593" s="36">
        <f t="shared" si="939"/>
        <v>21402.399999999998</v>
      </c>
      <c r="J593" s="120">
        <f t="shared" si="975"/>
        <v>30402.399999999998</v>
      </c>
      <c r="K593" s="1054"/>
      <c r="L593" s="95">
        <v>4500</v>
      </c>
      <c r="M593" s="93">
        <f t="shared" si="957"/>
        <v>0</v>
      </c>
      <c r="N593" s="95">
        <v>10701.199999999999</v>
      </c>
      <c r="O593" s="93">
        <f t="shared" si="958"/>
        <v>0</v>
      </c>
      <c r="P593" s="96">
        <f t="shared" si="976"/>
        <v>0</v>
      </c>
      <c r="Q593" s="177"/>
      <c r="R593" s="178">
        <v>4500</v>
      </c>
      <c r="S593" s="175">
        <f t="shared" si="960"/>
        <v>0</v>
      </c>
      <c r="T593" s="178">
        <v>10701.199999999999</v>
      </c>
      <c r="U593" s="175">
        <f t="shared" si="961"/>
        <v>0</v>
      </c>
      <c r="V593" s="179">
        <f t="shared" si="977"/>
        <v>0</v>
      </c>
      <c r="W593" s="224"/>
      <c r="X593" s="225">
        <v>4500</v>
      </c>
      <c r="Y593" s="222">
        <f t="shared" si="963"/>
        <v>0</v>
      </c>
      <c r="Z593" s="225">
        <v>10701.199999999999</v>
      </c>
      <c r="AA593" s="222">
        <f t="shared" si="964"/>
        <v>0</v>
      </c>
      <c r="AB593" s="226">
        <f t="shared" si="978"/>
        <v>0</v>
      </c>
      <c r="AC593" s="271"/>
      <c r="AD593" s="272">
        <v>4500</v>
      </c>
      <c r="AE593" s="269">
        <f t="shared" si="966"/>
        <v>0</v>
      </c>
      <c r="AF593" s="272">
        <v>10701.199999999999</v>
      </c>
      <c r="AG593" s="269">
        <f t="shared" si="967"/>
        <v>0</v>
      </c>
      <c r="AH593" s="273">
        <f t="shared" si="979"/>
        <v>0</v>
      </c>
      <c r="AI593" s="318"/>
      <c r="AJ593" s="319">
        <v>4500</v>
      </c>
      <c r="AK593" s="316">
        <f t="shared" si="969"/>
        <v>0</v>
      </c>
      <c r="AL593" s="319">
        <v>10701.199999999999</v>
      </c>
      <c r="AM593" s="316">
        <f t="shared" si="970"/>
        <v>0</v>
      </c>
      <c r="AN593" s="320">
        <f t="shared" si="980"/>
        <v>0</v>
      </c>
      <c r="AO593" s="719">
        <f t="shared" si="922"/>
        <v>2</v>
      </c>
      <c r="AP593" s="363">
        <v>4500</v>
      </c>
      <c r="AQ593" s="361">
        <f t="shared" si="972"/>
        <v>9000</v>
      </c>
      <c r="AR593" s="363">
        <v>10701.199999999999</v>
      </c>
      <c r="AS593" s="361">
        <f t="shared" si="973"/>
        <v>21402.399999999998</v>
      </c>
      <c r="AT593" s="364">
        <f t="shared" si="981"/>
        <v>30402.399999999998</v>
      </c>
      <c r="AU593" s="44">
        <f t="shared" si="933"/>
        <v>30402.399999999998</v>
      </c>
      <c r="AV593" s="44">
        <f t="shared" si="934"/>
        <v>0</v>
      </c>
    </row>
    <row r="594" spans="1:48" ht="39" hidden="1" thickBot="1" x14ac:dyDescent="0.25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8"/>
        <v>27000</v>
      </c>
      <c r="H594" s="76">
        <v>10567.9</v>
      </c>
      <c r="I594" s="36">
        <f t="shared" si="939"/>
        <v>63407.399999999994</v>
      </c>
      <c r="J594" s="120">
        <f t="shared" si="975"/>
        <v>90407.4</v>
      </c>
      <c r="K594" s="1054"/>
      <c r="L594" s="95">
        <v>4500</v>
      </c>
      <c r="M594" s="93">
        <f t="shared" si="957"/>
        <v>0</v>
      </c>
      <c r="N594" s="95">
        <v>10567.9</v>
      </c>
      <c r="O594" s="93">
        <f t="shared" si="958"/>
        <v>0</v>
      </c>
      <c r="P594" s="96">
        <f t="shared" si="976"/>
        <v>0</v>
      </c>
      <c r="Q594" s="177"/>
      <c r="R594" s="178">
        <v>4500</v>
      </c>
      <c r="S594" s="175">
        <f t="shared" si="960"/>
        <v>0</v>
      </c>
      <c r="T594" s="178">
        <v>10567.9</v>
      </c>
      <c r="U594" s="175">
        <f t="shared" si="961"/>
        <v>0</v>
      </c>
      <c r="V594" s="179">
        <f t="shared" si="977"/>
        <v>0</v>
      </c>
      <c r="W594" s="224"/>
      <c r="X594" s="225">
        <v>4500</v>
      </c>
      <c r="Y594" s="222">
        <f t="shared" si="963"/>
        <v>0</v>
      </c>
      <c r="Z594" s="225">
        <v>10567.9</v>
      </c>
      <c r="AA594" s="222">
        <f t="shared" si="964"/>
        <v>0</v>
      </c>
      <c r="AB594" s="226">
        <f t="shared" si="978"/>
        <v>0</v>
      </c>
      <c r="AC594" s="271"/>
      <c r="AD594" s="272">
        <v>4500</v>
      </c>
      <c r="AE594" s="269">
        <f t="shared" si="966"/>
        <v>0</v>
      </c>
      <c r="AF594" s="272">
        <v>10567.9</v>
      </c>
      <c r="AG594" s="269">
        <f t="shared" si="967"/>
        <v>0</v>
      </c>
      <c r="AH594" s="273">
        <f t="shared" si="979"/>
        <v>0</v>
      </c>
      <c r="AI594" s="318"/>
      <c r="AJ594" s="319">
        <v>4500</v>
      </c>
      <c r="AK594" s="316">
        <f t="shared" si="969"/>
        <v>0</v>
      </c>
      <c r="AL594" s="319">
        <v>10567.9</v>
      </c>
      <c r="AM594" s="316">
        <f t="shared" si="970"/>
        <v>0</v>
      </c>
      <c r="AN594" s="320">
        <f t="shared" si="980"/>
        <v>0</v>
      </c>
      <c r="AO594" s="719">
        <f t="shared" si="922"/>
        <v>6</v>
      </c>
      <c r="AP594" s="363">
        <v>4500</v>
      </c>
      <c r="AQ594" s="361">
        <f t="shared" si="972"/>
        <v>27000</v>
      </c>
      <c r="AR594" s="363">
        <v>10567.9</v>
      </c>
      <c r="AS594" s="361">
        <f t="shared" si="973"/>
        <v>63407.399999999994</v>
      </c>
      <c r="AT594" s="364">
        <f t="shared" si="981"/>
        <v>90407.4</v>
      </c>
      <c r="AU594" s="44">
        <f t="shared" si="933"/>
        <v>90407.4</v>
      </c>
      <c r="AV594" s="44">
        <f t="shared" si="934"/>
        <v>0</v>
      </c>
    </row>
    <row r="595" spans="1:48" ht="26.25" hidden="1" thickBot="1" x14ac:dyDescent="0.25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8"/>
        <v>120000</v>
      </c>
      <c r="H595" s="76">
        <v>588</v>
      </c>
      <c r="I595" s="36">
        <f t="shared" si="939"/>
        <v>117600</v>
      </c>
      <c r="J595" s="120">
        <f t="shared" si="975"/>
        <v>237600</v>
      </c>
      <c r="K595" s="1054"/>
      <c r="L595" s="95">
        <v>600</v>
      </c>
      <c r="M595" s="93">
        <f t="shared" si="957"/>
        <v>0</v>
      </c>
      <c r="N595" s="95">
        <v>588</v>
      </c>
      <c r="O595" s="93">
        <f t="shared" si="958"/>
        <v>0</v>
      </c>
      <c r="P595" s="96">
        <f t="shared" si="976"/>
        <v>0</v>
      </c>
      <c r="Q595" s="177"/>
      <c r="R595" s="178">
        <v>600</v>
      </c>
      <c r="S595" s="175">
        <f t="shared" si="960"/>
        <v>0</v>
      </c>
      <c r="T595" s="178">
        <v>588</v>
      </c>
      <c r="U595" s="175">
        <f t="shared" si="961"/>
        <v>0</v>
      </c>
      <c r="V595" s="179">
        <f t="shared" si="977"/>
        <v>0</v>
      </c>
      <c r="W595" s="224"/>
      <c r="X595" s="225">
        <v>600</v>
      </c>
      <c r="Y595" s="222">
        <f t="shared" si="963"/>
        <v>0</v>
      </c>
      <c r="Z595" s="225">
        <v>588</v>
      </c>
      <c r="AA595" s="222">
        <f t="shared" si="964"/>
        <v>0</v>
      </c>
      <c r="AB595" s="226">
        <f t="shared" si="978"/>
        <v>0</v>
      </c>
      <c r="AC595" s="271">
        <v>144.42000000000002</v>
      </c>
      <c r="AD595" s="272">
        <v>600</v>
      </c>
      <c r="AE595" s="269">
        <f t="shared" si="966"/>
        <v>86652.000000000015</v>
      </c>
      <c r="AF595" s="272">
        <v>588</v>
      </c>
      <c r="AG595" s="269">
        <f t="shared" si="967"/>
        <v>84918.96</v>
      </c>
      <c r="AH595" s="273">
        <f t="shared" si="979"/>
        <v>171570.96000000002</v>
      </c>
      <c r="AI595" s="318"/>
      <c r="AJ595" s="319">
        <v>600</v>
      </c>
      <c r="AK595" s="316">
        <f t="shared" si="969"/>
        <v>0</v>
      </c>
      <c r="AL595" s="319">
        <v>588</v>
      </c>
      <c r="AM595" s="316">
        <f t="shared" si="970"/>
        <v>0</v>
      </c>
      <c r="AN595" s="320">
        <f t="shared" si="980"/>
        <v>0</v>
      </c>
      <c r="AO595" s="719">
        <f t="shared" si="922"/>
        <v>55.579999999999984</v>
      </c>
      <c r="AP595" s="363">
        <v>600</v>
      </c>
      <c r="AQ595" s="361">
        <f t="shared" si="972"/>
        <v>33347.999999999993</v>
      </c>
      <c r="AR595" s="363">
        <v>588</v>
      </c>
      <c r="AS595" s="361">
        <f t="shared" si="973"/>
        <v>32681.03999999999</v>
      </c>
      <c r="AT595" s="364">
        <f t="shared" si="981"/>
        <v>66029.039999999979</v>
      </c>
      <c r="AU595" s="44">
        <f t="shared" si="933"/>
        <v>66029.039999999979</v>
      </c>
      <c r="AV595" s="44">
        <f t="shared" si="934"/>
        <v>0</v>
      </c>
    </row>
    <row r="596" spans="1:48" ht="13.5" hidden="1" thickBot="1" x14ac:dyDescent="0.25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8"/>
        <v>3600</v>
      </c>
      <c r="H596" s="76">
        <v>900</v>
      </c>
      <c r="I596" s="36">
        <f t="shared" si="939"/>
        <v>8100</v>
      </c>
      <c r="J596" s="120">
        <f t="shared" si="975"/>
        <v>11700</v>
      </c>
      <c r="K596" s="1054"/>
      <c r="L596" s="95">
        <v>400</v>
      </c>
      <c r="M596" s="93">
        <f t="shared" si="957"/>
        <v>0</v>
      </c>
      <c r="N596" s="95">
        <v>900</v>
      </c>
      <c r="O596" s="93">
        <f t="shared" si="958"/>
        <v>0</v>
      </c>
      <c r="P596" s="96">
        <f t="shared" si="976"/>
        <v>0</v>
      </c>
      <c r="Q596" s="177"/>
      <c r="R596" s="178">
        <v>400</v>
      </c>
      <c r="S596" s="175">
        <f t="shared" si="960"/>
        <v>0</v>
      </c>
      <c r="T596" s="178">
        <v>900</v>
      </c>
      <c r="U596" s="175">
        <f t="shared" si="961"/>
        <v>0</v>
      </c>
      <c r="V596" s="179">
        <f t="shared" si="977"/>
        <v>0</v>
      </c>
      <c r="W596" s="224"/>
      <c r="X596" s="225">
        <v>400</v>
      </c>
      <c r="Y596" s="222">
        <f t="shared" si="963"/>
        <v>0</v>
      </c>
      <c r="Z596" s="225">
        <v>900</v>
      </c>
      <c r="AA596" s="222">
        <f t="shared" si="964"/>
        <v>0</v>
      </c>
      <c r="AB596" s="226">
        <f t="shared" si="978"/>
        <v>0</v>
      </c>
      <c r="AC596" s="271"/>
      <c r="AD596" s="272">
        <v>400</v>
      </c>
      <c r="AE596" s="269">
        <f t="shared" si="966"/>
        <v>0</v>
      </c>
      <c r="AF596" s="272">
        <v>900</v>
      </c>
      <c r="AG596" s="269">
        <f t="shared" si="967"/>
        <v>0</v>
      </c>
      <c r="AH596" s="273">
        <f t="shared" si="979"/>
        <v>0</v>
      </c>
      <c r="AI596" s="318"/>
      <c r="AJ596" s="319">
        <v>400</v>
      </c>
      <c r="AK596" s="316">
        <f t="shared" si="969"/>
        <v>0</v>
      </c>
      <c r="AL596" s="319">
        <v>900</v>
      </c>
      <c r="AM596" s="316">
        <f t="shared" si="970"/>
        <v>0</v>
      </c>
      <c r="AN596" s="320">
        <f t="shared" si="980"/>
        <v>0</v>
      </c>
      <c r="AO596" s="719">
        <f t="shared" si="922"/>
        <v>9</v>
      </c>
      <c r="AP596" s="363">
        <v>400</v>
      </c>
      <c r="AQ596" s="361">
        <f t="shared" si="972"/>
        <v>3600</v>
      </c>
      <c r="AR596" s="363">
        <v>900</v>
      </c>
      <c r="AS596" s="361">
        <f t="shared" si="973"/>
        <v>8100</v>
      </c>
      <c r="AT596" s="364">
        <f t="shared" si="981"/>
        <v>11700</v>
      </c>
      <c r="AU596" s="44">
        <f t="shared" si="933"/>
        <v>11700</v>
      </c>
      <c r="AV596" s="44">
        <f t="shared" si="934"/>
        <v>0</v>
      </c>
    </row>
    <row r="597" spans="1:48" ht="26.25" hidden="1" thickBot="1" x14ac:dyDescent="0.25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8"/>
        <v>3300</v>
      </c>
      <c r="H597" s="76">
        <v>234</v>
      </c>
      <c r="I597" s="36">
        <f t="shared" si="939"/>
        <v>2574</v>
      </c>
      <c r="J597" s="120">
        <f t="shared" si="975"/>
        <v>5874</v>
      </c>
      <c r="K597" s="1054"/>
      <c r="L597" s="95">
        <v>300</v>
      </c>
      <c r="M597" s="93">
        <f t="shared" si="957"/>
        <v>0</v>
      </c>
      <c r="N597" s="95">
        <v>234</v>
      </c>
      <c r="O597" s="93">
        <f t="shared" si="958"/>
        <v>0</v>
      </c>
      <c r="P597" s="96">
        <f t="shared" si="976"/>
        <v>0</v>
      </c>
      <c r="Q597" s="177"/>
      <c r="R597" s="178">
        <v>300</v>
      </c>
      <c r="S597" s="175">
        <f t="shared" si="960"/>
        <v>0</v>
      </c>
      <c r="T597" s="178">
        <v>234</v>
      </c>
      <c r="U597" s="175">
        <f t="shared" si="961"/>
        <v>0</v>
      </c>
      <c r="V597" s="179">
        <f t="shared" si="977"/>
        <v>0</v>
      </c>
      <c r="W597" s="224"/>
      <c r="X597" s="225">
        <v>300</v>
      </c>
      <c r="Y597" s="222">
        <f t="shared" si="963"/>
        <v>0</v>
      </c>
      <c r="Z597" s="225">
        <v>234</v>
      </c>
      <c r="AA597" s="222">
        <f t="shared" si="964"/>
        <v>0</v>
      </c>
      <c r="AB597" s="226">
        <f t="shared" si="978"/>
        <v>0</v>
      </c>
      <c r="AC597" s="271"/>
      <c r="AD597" s="272">
        <v>300</v>
      </c>
      <c r="AE597" s="269">
        <f t="shared" si="966"/>
        <v>0</v>
      </c>
      <c r="AF597" s="272">
        <v>234</v>
      </c>
      <c r="AG597" s="269">
        <f t="shared" si="967"/>
        <v>0</v>
      </c>
      <c r="AH597" s="273">
        <f t="shared" si="979"/>
        <v>0</v>
      </c>
      <c r="AI597" s="318"/>
      <c r="AJ597" s="319">
        <v>300</v>
      </c>
      <c r="AK597" s="316">
        <f t="shared" si="969"/>
        <v>0</v>
      </c>
      <c r="AL597" s="319">
        <v>234</v>
      </c>
      <c r="AM597" s="316">
        <f t="shared" si="970"/>
        <v>0</v>
      </c>
      <c r="AN597" s="320">
        <f t="shared" si="980"/>
        <v>0</v>
      </c>
      <c r="AO597" s="719">
        <f t="shared" si="922"/>
        <v>11</v>
      </c>
      <c r="AP597" s="363">
        <v>300</v>
      </c>
      <c r="AQ597" s="361">
        <f t="shared" si="972"/>
        <v>3300</v>
      </c>
      <c r="AR597" s="363">
        <v>234</v>
      </c>
      <c r="AS597" s="361">
        <f t="shared" si="973"/>
        <v>2574</v>
      </c>
      <c r="AT597" s="364">
        <f t="shared" si="981"/>
        <v>5874</v>
      </c>
      <c r="AU597" s="44">
        <f t="shared" si="933"/>
        <v>5874</v>
      </c>
      <c r="AV597" s="44">
        <f t="shared" si="934"/>
        <v>0</v>
      </c>
    </row>
    <row r="598" spans="1:48" ht="13.5" hidden="1" thickBot="1" x14ac:dyDescent="0.25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8"/>
        <v>5000</v>
      </c>
      <c r="H598" s="76">
        <v>738.5</v>
      </c>
      <c r="I598" s="36">
        <f t="shared" si="939"/>
        <v>2954</v>
      </c>
      <c r="J598" s="120">
        <f t="shared" si="975"/>
        <v>7954</v>
      </c>
      <c r="K598" s="1055"/>
      <c r="L598" s="95">
        <v>1250</v>
      </c>
      <c r="M598" s="93">
        <f t="shared" si="957"/>
        <v>0</v>
      </c>
      <c r="N598" s="95">
        <v>738.5</v>
      </c>
      <c r="O598" s="93">
        <f t="shared" si="958"/>
        <v>0</v>
      </c>
      <c r="P598" s="96">
        <f t="shared" si="976"/>
        <v>0</v>
      </c>
      <c r="Q598" s="180"/>
      <c r="R598" s="178">
        <v>1250</v>
      </c>
      <c r="S598" s="175">
        <f t="shared" si="960"/>
        <v>0</v>
      </c>
      <c r="T598" s="178">
        <v>738.5</v>
      </c>
      <c r="U598" s="175">
        <f t="shared" si="961"/>
        <v>0</v>
      </c>
      <c r="V598" s="179">
        <f t="shared" si="977"/>
        <v>0</v>
      </c>
      <c r="W598" s="227"/>
      <c r="X598" s="225">
        <v>1250</v>
      </c>
      <c r="Y598" s="222">
        <f t="shared" si="963"/>
        <v>0</v>
      </c>
      <c r="Z598" s="225">
        <v>738.5</v>
      </c>
      <c r="AA598" s="222">
        <f t="shared" si="964"/>
        <v>0</v>
      </c>
      <c r="AB598" s="226">
        <f t="shared" si="978"/>
        <v>0</v>
      </c>
      <c r="AC598" s="274"/>
      <c r="AD598" s="272">
        <v>1250</v>
      </c>
      <c r="AE598" s="269">
        <f t="shared" si="966"/>
        <v>0</v>
      </c>
      <c r="AF598" s="272">
        <v>738.5</v>
      </c>
      <c r="AG598" s="269">
        <f t="shared" si="967"/>
        <v>0</v>
      </c>
      <c r="AH598" s="273">
        <f t="shared" si="979"/>
        <v>0</v>
      </c>
      <c r="AI598" s="321"/>
      <c r="AJ598" s="319">
        <v>1250</v>
      </c>
      <c r="AK598" s="316">
        <f t="shared" si="969"/>
        <v>0</v>
      </c>
      <c r="AL598" s="319">
        <v>738.5</v>
      </c>
      <c r="AM598" s="316">
        <f t="shared" si="970"/>
        <v>0</v>
      </c>
      <c r="AN598" s="320">
        <f t="shared" si="980"/>
        <v>0</v>
      </c>
      <c r="AO598" s="719">
        <f t="shared" si="922"/>
        <v>4</v>
      </c>
      <c r="AP598" s="363">
        <v>1250</v>
      </c>
      <c r="AQ598" s="361">
        <f t="shared" si="972"/>
        <v>5000</v>
      </c>
      <c r="AR598" s="363">
        <v>738.5</v>
      </c>
      <c r="AS598" s="361">
        <f t="shared" si="973"/>
        <v>2954</v>
      </c>
      <c r="AT598" s="364">
        <f t="shared" si="981"/>
        <v>7954</v>
      </c>
      <c r="AU598" s="44">
        <f t="shared" si="933"/>
        <v>7954</v>
      </c>
      <c r="AV598" s="44">
        <f t="shared" si="934"/>
        <v>0</v>
      </c>
    </row>
    <row r="599" spans="1:48" ht="13.5" hidden="1" thickBot="1" x14ac:dyDescent="0.25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8"/>
        <v>1150</v>
      </c>
      <c r="H599" s="76">
        <v>600.21818181818185</v>
      </c>
      <c r="I599" s="36">
        <f t="shared" si="939"/>
        <v>600.21818181818185</v>
      </c>
      <c r="J599" s="120">
        <f t="shared" si="975"/>
        <v>1750.2181818181818</v>
      </c>
      <c r="K599" s="1055"/>
      <c r="L599" s="95">
        <v>1150</v>
      </c>
      <c r="M599" s="93">
        <f t="shared" si="957"/>
        <v>0</v>
      </c>
      <c r="N599" s="95">
        <v>600.21818181818185</v>
      </c>
      <c r="O599" s="93">
        <f t="shared" si="958"/>
        <v>0</v>
      </c>
      <c r="P599" s="96">
        <f t="shared" si="976"/>
        <v>0</v>
      </c>
      <c r="Q599" s="180"/>
      <c r="R599" s="178">
        <v>1150</v>
      </c>
      <c r="S599" s="175">
        <f t="shared" si="960"/>
        <v>0</v>
      </c>
      <c r="T599" s="178">
        <v>600.21818181818185</v>
      </c>
      <c r="U599" s="175">
        <f t="shared" si="961"/>
        <v>0</v>
      </c>
      <c r="V599" s="179">
        <f t="shared" si="977"/>
        <v>0</v>
      </c>
      <c r="W599" s="227"/>
      <c r="X599" s="225">
        <v>1150</v>
      </c>
      <c r="Y599" s="222">
        <f t="shared" si="963"/>
        <v>0</v>
      </c>
      <c r="Z599" s="225">
        <v>600.21818181818185</v>
      </c>
      <c r="AA599" s="222">
        <f t="shared" si="964"/>
        <v>0</v>
      </c>
      <c r="AB599" s="226">
        <f t="shared" si="978"/>
        <v>0</v>
      </c>
      <c r="AC599" s="274"/>
      <c r="AD599" s="272">
        <v>1150</v>
      </c>
      <c r="AE599" s="269">
        <f t="shared" si="966"/>
        <v>0</v>
      </c>
      <c r="AF599" s="272">
        <v>600.21818181818185</v>
      </c>
      <c r="AG599" s="269">
        <f t="shared" si="967"/>
        <v>0</v>
      </c>
      <c r="AH599" s="273">
        <f t="shared" si="979"/>
        <v>0</v>
      </c>
      <c r="AI599" s="321"/>
      <c r="AJ599" s="319">
        <v>1150</v>
      </c>
      <c r="AK599" s="316">
        <f t="shared" si="969"/>
        <v>0</v>
      </c>
      <c r="AL599" s="319">
        <v>600.21818181818185</v>
      </c>
      <c r="AM599" s="316">
        <f t="shared" si="970"/>
        <v>0</v>
      </c>
      <c r="AN599" s="320">
        <f t="shared" si="980"/>
        <v>0</v>
      </c>
      <c r="AO599" s="719">
        <f t="shared" si="922"/>
        <v>1</v>
      </c>
      <c r="AP599" s="363">
        <v>1150</v>
      </c>
      <c r="AQ599" s="361">
        <f t="shared" si="972"/>
        <v>1150</v>
      </c>
      <c r="AR599" s="363">
        <v>600.21818181818185</v>
      </c>
      <c r="AS599" s="361">
        <f t="shared" si="973"/>
        <v>600.21818181818185</v>
      </c>
      <c r="AT599" s="364">
        <f t="shared" si="981"/>
        <v>1750.2181818181818</v>
      </c>
      <c r="AU599" s="44">
        <f t="shared" si="933"/>
        <v>1750.2181818181818</v>
      </c>
      <c r="AV599" s="44">
        <f t="shared" si="934"/>
        <v>0</v>
      </c>
    </row>
    <row r="600" spans="1:48" ht="13.5" hidden="1" thickBot="1" x14ac:dyDescent="0.25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8"/>
        <v>6800</v>
      </c>
      <c r="H600" s="76">
        <v>509.44444444444446</v>
      </c>
      <c r="I600" s="36">
        <f t="shared" si="939"/>
        <v>4075.5555555555557</v>
      </c>
      <c r="J600" s="120">
        <f t="shared" si="975"/>
        <v>10875.555555555555</v>
      </c>
      <c r="K600" s="1055"/>
      <c r="L600" s="95">
        <v>850</v>
      </c>
      <c r="M600" s="93">
        <f t="shared" si="957"/>
        <v>0</v>
      </c>
      <c r="N600" s="95">
        <v>509.44444444444446</v>
      </c>
      <c r="O600" s="93">
        <f t="shared" si="958"/>
        <v>0</v>
      </c>
      <c r="P600" s="96">
        <f t="shared" si="976"/>
        <v>0</v>
      </c>
      <c r="Q600" s="180"/>
      <c r="R600" s="178">
        <v>850</v>
      </c>
      <c r="S600" s="175">
        <f t="shared" si="960"/>
        <v>0</v>
      </c>
      <c r="T600" s="178">
        <v>509.44444444444446</v>
      </c>
      <c r="U600" s="175">
        <f t="shared" si="961"/>
        <v>0</v>
      </c>
      <c r="V600" s="179">
        <f t="shared" si="977"/>
        <v>0</v>
      </c>
      <c r="W600" s="227"/>
      <c r="X600" s="225">
        <v>850</v>
      </c>
      <c r="Y600" s="222">
        <f t="shared" si="963"/>
        <v>0</v>
      </c>
      <c r="Z600" s="225">
        <v>509.44444444444446</v>
      </c>
      <c r="AA600" s="222">
        <f t="shared" si="964"/>
        <v>0</v>
      </c>
      <c r="AB600" s="226">
        <f t="shared" si="978"/>
        <v>0</v>
      </c>
      <c r="AC600" s="274"/>
      <c r="AD600" s="272">
        <v>850</v>
      </c>
      <c r="AE600" s="269">
        <f t="shared" si="966"/>
        <v>0</v>
      </c>
      <c r="AF600" s="272">
        <v>509.44444444444446</v>
      </c>
      <c r="AG600" s="269">
        <f t="shared" si="967"/>
        <v>0</v>
      </c>
      <c r="AH600" s="273">
        <f t="shared" si="979"/>
        <v>0</v>
      </c>
      <c r="AI600" s="321"/>
      <c r="AJ600" s="319">
        <v>850</v>
      </c>
      <c r="AK600" s="316">
        <f t="shared" si="969"/>
        <v>0</v>
      </c>
      <c r="AL600" s="319">
        <v>509.44444444444446</v>
      </c>
      <c r="AM600" s="316">
        <f t="shared" si="970"/>
        <v>0</v>
      </c>
      <c r="AN600" s="320">
        <f t="shared" si="980"/>
        <v>0</v>
      </c>
      <c r="AO600" s="719">
        <f t="shared" si="922"/>
        <v>8</v>
      </c>
      <c r="AP600" s="363">
        <v>850</v>
      </c>
      <c r="AQ600" s="361">
        <f t="shared" si="972"/>
        <v>6800</v>
      </c>
      <c r="AR600" s="363">
        <v>509.44444444444446</v>
      </c>
      <c r="AS600" s="361">
        <f t="shared" si="973"/>
        <v>4075.5555555555557</v>
      </c>
      <c r="AT600" s="364">
        <f t="shared" si="981"/>
        <v>10875.555555555555</v>
      </c>
      <c r="AU600" s="44">
        <f t="shared" si="933"/>
        <v>10875.555555555555</v>
      </c>
      <c r="AV600" s="44">
        <f t="shared" si="934"/>
        <v>0</v>
      </c>
    </row>
    <row r="601" spans="1:48" ht="13.5" hidden="1" thickBot="1" x14ac:dyDescent="0.25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8"/>
        <v>11200</v>
      </c>
      <c r="H601" s="36">
        <v>507</v>
      </c>
      <c r="I601" s="36">
        <f t="shared" si="939"/>
        <v>7098</v>
      </c>
      <c r="J601" s="53">
        <f t="shared" si="975"/>
        <v>18298</v>
      </c>
      <c r="K601" s="1053"/>
      <c r="L601" s="93">
        <v>800</v>
      </c>
      <c r="M601" s="93">
        <f t="shared" si="957"/>
        <v>0</v>
      </c>
      <c r="N601" s="93">
        <v>507</v>
      </c>
      <c r="O601" s="93">
        <f t="shared" si="958"/>
        <v>0</v>
      </c>
      <c r="P601" s="94">
        <f t="shared" si="976"/>
        <v>0</v>
      </c>
      <c r="Q601" s="173"/>
      <c r="R601" s="175">
        <v>800</v>
      </c>
      <c r="S601" s="175">
        <f t="shared" si="960"/>
        <v>0</v>
      </c>
      <c r="T601" s="175">
        <v>507</v>
      </c>
      <c r="U601" s="175">
        <f t="shared" si="961"/>
        <v>0</v>
      </c>
      <c r="V601" s="176">
        <f t="shared" si="977"/>
        <v>0</v>
      </c>
      <c r="W601" s="220"/>
      <c r="X601" s="222">
        <v>800</v>
      </c>
      <c r="Y601" s="222">
        <f t="shared" si="963"/>
        <v>0</v>
      </c>
      <c r="Z601" s="222">
        <v>507</v>
      </c>
      <c r="AA601" s="222">
        <f t="shared" si="964"/>
        <v>0</v>
      </c>
      <c r="AB601" s="223">
        <f t="shared" si="978"/>
        <v>0</v>
      </c>
      <c r="AC601" s="267"/>
      <c r="AD601" s="269">
        <v>800</v>
      </c>
      <c r="AE601" s="269">
        <f t="shared" si="966"/>
        <v>0</v>
      </c>
      <c r="AF601" s="269">
        <v>507</v>
      </c>
      <c r="AG601" s="269">
        <f t="shared" si="967"/>
        <v>0</v>
      </c>
      <c r="AH601" s="270">
        <f t="shared" si="979"/>
        <v>0</v>
      </c>
      <c r="AI601" s="314"/>
      <c r="AJ601" s="316">
        <v>800</v>
      </c>
      <c r="AK601" s="316">
        <f t="shared" si="969"/>
        <v>0</v>
      </c>
      <c r="AL601" s="316">
        <v>507</v>
      </c>
      <c r="AM601" s="316">
        <f t="shared" si="970"/>
        <v>0</v>
      </c>
      <c r="AN601" s="317">
        <f t="shared" si="980"/>
        <v>0</v>
      </c>
      <c r="AO601" s="719">
        <f t="shared" si="922"/>
        <v>14</v>
      </c>
      <c r="AP601" s="361">
        <v>800</v>
      </c>
      <c r="AQ601" s="361">
        <f t="shared" si="972"/>
        <v>11200</v>
      </c>
      <c r="AR601" s="361">
        <v>507</v>
      </c>
      <c r="AS601" s="361">
        <f t="shared" si="973"/>
        <v>7098</v>
      </c>
      <c r="AT601" s="362">
        <f t="shared" si="981"/>
        <v>18298</v>
      </c>
      <c r="AU601" s="44">
        <f t="shared" si="933"/>
        <v>18298</v>
      </c>
      <c r="AV601" s="44">
        <f t="shared" si="934"/>
        <v>0</v>
      </c>
    </row>
    <row r="602" spans="1:48" ht="13.5" hidden="1" thickBot="1" x14ac:dyDescent="0.25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8"/>
        <v>9600</v>
      </c>
      <c r="H602" s="36">
        <v>507</v>
      </c>
      <c r="I602" s="36">
        <f t="shared" si="939"/>
        <v>6084</v>
      </c>
      <c r="J602" s="53">
        <f t="shared" si="975"/>
        <v>15684</v>
      </c>
      <c r="K602" s="1053"/>
      <c r="L602" s="93">
        <v>800</v>
      </c>
      <c r="M602" s="93">
        <f t="shared" si="957"/>
        <v>0</v>
      </c>
      <c r="N602" s="93">
        <v>507</v>
      </c>
      <c r="O602" s="93">
        <f t="shared" si="958"/>
        <v>0</v>
      </c>
      <c r="P602" s="94">
        <f t="shared" si="976"/>
        <v>0</v>
      </c>
      <c r="Q602" s="173"/>
      <c r="R602" s="175">
        <v>800</v>
      </c>
      <c r="S602" s="175">
        <f t="shared" si="960"/>
        <v>0</v>
      </c>
      <c r="T602" s="175">
        <v>507</v>
      </c>
      <c r="U602" s="175">
        <f t="shared" si="961"/>
        <v>0</v>
      </c>
      <c r="V602" s="176">
        <f t="shared" si="977"/>
        <v>0</v>
      </c>
      <c r="W602" s="220"/>
      <c r="X602" s="222">
        <v>800</v>
      </c>
      <c r="Y602" s="222">
        <f t="shared" si="963"/>
        <v>0</v>
      </c>
      <c r="Z602" s="222">
        <v>507</v>
      </c>
      <c r="AA602" s="222">
        <f t="shared" si="964"/>
        <v>0</v>
      </c>
      <c r="AB602" s="223">
        <f t="shared" si="978"/>
        <v>0</v>
      </c>
      <c r="AC602" s="267"/>
      <c r="AD602" s="269">
        <v>800</v>
      </c>
      <c r="AE602" s="269">
        <f t="shared" si="966"/>
        <v>0</v>
      </c>
      <c r="AF602" s="269">
        <v>507</v>
      </c>
      <c r="AG602" s="269">
        <f t="shared" si="967"/>
        <v>0</v>
      </c>
      <c r="AH602" s="270">
        <f t="shared" si="979"/>
        <v>0</v>
      </c>
      <c r="AI602" s="314"/>
      <c r="AJ602" s="316">
        <v>800</v>
      </c>
      <c r="AK602" s="316">
        <f t="shared" si="969"/>
        <v>0</v>
      </c>
      <c r="AL602" s="316">
        <v>507</v>
      </c>
      <c r="AM602" s="316">
        <f t="shared" si="970"/>
        <v>0</v>
      </c>
      <c r="AN602" s="317">
        <f t="shared" si="980"/>
        <v>0</v>
      </c>
      <c r="AO602" s="719">
        <f t="shared" ref="AO602:AO665" si="982">E602-K602-Q602-W602-AC602-AI602</f>
        <v>12</v>
      </c>
      <c r="AP602" s="361">
        <v>800</v>
      </c>
      <c r="AQ602" s="361">
        <f t="shared" si="972"/>
        <v>9600</v>
      </c>
      <c r="AR602" s="361">
        <v>507</v>
      </c>
      <c r="AS602" s="361">
        <f t="shared" si="973"/>
        <v>6084</v>
      </c>
      <c r="AT602" s="362">
        <f t="shared" si="981"/>
        <v>15684</v>
      </c>
      <c r="AU602" s="44">
        <f t="shared" si="933"/>
        <v>15684</v>
      </c>
      <c r="AV602" s="44">
        <f t="shared" si="934"/>
        <v>0</v>
      </c>
    </row>
    <row r="603" spans="1:48" ht="13.5" hidden="1" thickBot="1" x14ac:dyDescent="0.25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8"/>
        <v>600</v>
      </c>
      <c r="H603" s="36">
        <v>15460</v>
      </c>
      <c r="I603" s="36">
        <f t="shared" si="939"/>
        <v>15460</v>
      </c>
      <c r="J603" s="53">
        <f t="shared" si="975"/>
        <v>16060</v>
      </c>
      <c r="K603" s="1053"/>
      <c r="L603" s="93">
        <v>600</v>
      </c>
      <c r="M603" s="93">
        <f t="shared" si="957"/>
        <v>0</v>
      </c>
      <c r="N603" s="93">
        <v>15460</v>
      </c>
      <c r="O603" s="93">
        <f t="shared" si="958"/>
        <v>0</v>
      </c>
      <c r="P603" s="94">
        <f t="shared" si="976"/>
        <v>0</v>
      </c>
      <c r="Q603" s="173"/>
      <c r="R603" s="175">
        <v>600</v>
      </c>
      <c r="S603" s="175">
        <f t="shared" si="960"/>
        <v>0</v>
      </c>
      <c r="T603" s="175">
        <v>15460</v>
      </c>
      <c r="U603" s="175">
        <f t="shared" si="961"/>
        <v>0</v>
      </c>
      <c r="V603" s="176">
        <f t="shared" si="977"/>
        <v>0</v>
      </c>
      <c r="W603" s="220"/>
      <c r="X603" s="222">
        <v>600</v>
      </c>
      <c r="Y603" s="222">
        <f t="shared" si="963"/>
        <v>0</v>
      </c>
      <c r="Z603" s="222">
        <v>15460</v>
      </c>
      <c r="AA603" s="222">
        <f t="shared" si="964"/>
        <v>0</v>
      </c>
      <c r="AB603" s="223">
        <f t="shared" si="978"/>
        <v>0</v>
      </c>
      <c r="AC603" s="267"/>
      <c r="AD603" s="269">
        <v>600</v>
      </c>
      <c r="AE603" s="269">
        <f t="shared" si="966"/>
        <v>0</v>
      </c>
      <c r="AF603" s="269">
        <v>15460</v>
      </c>
      <c r="AG603" s="269">
        <f t="shared" si="967"/>
        <v>0</v>
      </c>
      <c r="AH603" s="270">
        <f t="shared" si="979"/>
        <v>0</v>
      </c>
      <c r="AI603" s="314"/>
      <c r="AJ603" s="316">
        <v>600</v>
      </c>
      <c r="AK603" s="316">
        <f t="shared" si="969"/>
        <v>0</v>
      </c>
      <c r="AL603" s="316">
        <v>15460</v>
      </c>
      <c r="AM603" s="316">
        <f t="shared" si="970"/>
        <v>0</v>
      </c>
      <c r="AN603" s="317">
        <f t="shared" si="980"/>
        <v>0</v>
      </c>
      <c r="AO603" s="719">
        <f t="shared" si="982"/>
        <v>1</v>
      </c>
      <c r="AP603" s="361">
        <v>600</v>
      </c>
      <c r="AQ603" s="361">
        <f t="shared" si="972"/>
        <v>600</v>
      </c>
      <c r="AR603" s="361">
        <v>15460</v>
      </c>
      <c r="AS603" s="361">
        <f t="shared" si="973"/>
        <v>15460</v>
      </c>
      <c r="AT603" s="362">
        <f t="shared" si="981"/>
        <v>16060</v>
      </c>
      <c r="AU603" s="44">
        <f t="shared" si="933"/>
        <v>16060</v>
      </c>
      <c r="AV603" s="44">
        <f t="shared" si="934"/>
        <v>0</v>
      </c>
    </row>
    <row r="604" spans="1:48" ht="13.5" hidden="1" thickBot="1" x14ac:dyDescent="0.25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8"/>
        <v>430200</v>
      </c>
      <c r="H604" s="36">
        <v>1460</v>
      </c>
      <c r="I604" s="36">
        <f t="shared" si="939"/>
        <v>348940</v>
      </c>
      <c r="J604" s="53">
        <f t="shared" si="975"/>
        <v>779140</v>
      </c>
      <c r="K604" s="1053"/>
      <c r="L604" s="93">
        <v>1800</v>
      </c>
      <c r="M604" s="93">
        <f t="shared" si="957"/>
        <v>0</v>
      </c>
      <c r="N604" s="93">
        <v>1460</v>
      </c>
      <c r="O604" s="93">
        <f t="shared" si="958"/>
        <v>0</v>
      </c>
      <c r="P604" s="94">
        <f t="shared" si="976"/>
        <v>0</v>
      </c>
      <c r="Q604" s="173"/>
      <c r="R604" s="175">
        <v>1800</v>
      </c>
      <c r="S604" s="175">
        <f t="shared" si="960"/>
        <v>0</v>
      </c>
      <c r="T604" s="175">
        <v>1460</v>
      </c>
      <c r="U604" s="175">
        <f t="shared" si="961"/>
        <v>0</v>
      </c>
      <c r="V604" s="176">
        <f t="shared" si="977"/>
        <v>0</v>
      </c>
      <c r="W604" s="220"/>
      <c r="X604" s="222">
        <v>1800</v>
      </c>
      <c r="Y604" s="222">
        <f t="shared" si="963"/>
        <v>0</v>
      </c>
      <c r="Z604" s="222">
        <v>1460</v>
      </c>
      <c r="AA604" s="222">
        <f t="shared" si="964"/>
        <v>0</v>
      </c>
      <c r="AB604" s="223">
        <f t="shared" si="978"/>
        <v>0</v>
      </c>
      <c r="AC604" s="267">
        <v>141.42000000000002</v>
      </c>
      <c r="AD604" s="269">
        <v>1800</v>
      </c>
      <c r="AE604" s="269">
        <f t="shared" si="966"/>
        <v>254556.00000000003</v>
      </c>
      <c r="AF604" s="269">
        <v>1460</v>
      </c>
      <c r="AG604" s="269">
        <f t="shared" si="967"/>
        <v>206473.2</v>
      </c>
      <c r="AH604" s="270">
        <f t="shared" si="979"/>
        <v>461029.20000000007</v>
      </c>
      <c r="AI604" s="314"/>
      <c r="AJ604" s="316">
        <v>1800</v>
      </c>
      <c r="AK604" s="316">
        <f t="shared" si="969"/>
        <v>0</v>
      </c>
      <c r="AL604" s="316">
        <v>1460</v>
      </c>
      <c r="AM604" s="316">
        <f t="shared" si="970"/>
        <v>0</v>
      </c>
      <c r="AN604" s="317">
        <f t="shared" si="980"/>
        <v>0</v>
      </c>
      <c r="AO604" s="719">
        <f t="shared" si="982"/>
        <v>97.579999999999984</v>
      </c>
      <c r="AP604" s="361">
        <v>1800</v>
      </c>
      <c r="AQ604" s="361">
        <f t="shared" si="972"/>
        <v>175643.99999999997</v>
      </c>
      <c r="AR604" s="361">
        <v>1460</v>
      </c>
      <c r="AS604" s="361">
        <f t="shared" si="973"/>
        <v>142466.79999999999</v>
      </c>
      <c r="AT604" s="362">
        <f t="shared" si="981"/>
        <v>318110.79999999993</v>
      </c>
      <c r="AU604" s="44">
        <f t="shared" si="933"/>
        <v>318110.79999999993</v>
      </c>
      <c r="AV604" s="44">
        <f t="shared" si="934"/>
        <v>0</v>
      </c>
    </row>
    <row r="605" spans="1:48" ht="26.25" hidden="1" thickBot="1" x14ac:dyDescent="0.25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8"/>
        <v>86040.000000000015</v>
      </c>
      <c r="H605" s="36">
        <v>2920</v>
      </c>
      <c r="I605" s="36">
        <f t="shared" si="939"/>
        <v>139576</v>
      </c>
      <c r="J605" s="53">
        <f t="shared" si="975"/>
        <v>225616</v>
      </c>
      <c r="K605" s="1053"/>
      <c r="L605" s="93">
        <v>1800</v>
      </c>
      <c r="M605" s="93">
        <f t="shared" si="957"/>
        <v>0</v>
      </c>
      <c r="N605" s="93">
        <v>2920</v>
      </c>
      <c r="O605" s="93">
        <f t="shared" si="958"/>
        <v>0</v>
      </c>
      <c r="P605" s="94">
        <f t="shared" si="976"/>
        <v>0</v>
      </c>
      <c r="Q605" s="173"/>
      <c r="R605" s="175">
        <v>1800</v>
      </c>
      <c r="S605" s="175">
        <f t="shared" si="960"/>
        <v>0</v>
      </c>
      <c r="T605" s="175">
        <v>2920</v>
      </c>
      <c r="U605" s="175">
        <f t="shared" si="961"/>
        <v>0</v>
      </c>
      <c r="V605" s="176">
        <f t="shared" si="977"/>
        <v>0</v>
      </c>
      <c r="W605" s="220"/>
      <c r="X605" s="222">
        <v>1800</v>
      </c>
      <c r="Y605" s="222">
        <f t="shared" si="963"/>
        <v>0</v>
      </c>
      <c r="Z605" s="222">
        <v>2920</v>
      </c>
      <c r="AA605" s="222">
        <f t="shared" si="964"/>
        <v>0</v>
      </c>
      <c r="AB605" s="223">
        <f t="shared" si="978"/>
        <v>0</v>
      </c>
      <c r="AC605" s="267">
        <v>3</v>
      </c>
      <c r="AD605" s="269">
        <v>1800</v>
      </c>
      <c r="AE605" s="269">
        <f t="shared" si="966"/>
        <v>5400</v>
      </c>
      <c r="AF605" s="269">
        <v>2920</v>
      </c>
      <c r="AG605" s="269">
        <f t="shared" si="967"/>
        <v>8760</v>
      </c>
      <c r="AH605" s="270">
        <f t="shared" si="979"/>
        <v>14160</v>
      </c>
      <c r="AI605" s="314"/>
      <c r="AJ605" s="316">
        <v>1800</v>
      </c>
      <c r="AK605" s="316">
        <f t="shared" si="969"/>
        <v>0</v>
      </c>
      <c r="AL605" s="316">
        <v>2920</v>
      </c>
      <c r="AM605" s="316">
        <f t="shared" si="970"/>
        <v>0</v>
      </c>
      <c r="AN605" s="317">
        <f t="shared" si="980"/>
        <v>0</v>
      </c>
      <c r="AO605" s="719">
        <f t="shared" si="982"/>
        <v>44.800000000000004</v>
      </c>
      <c r="AP605" s="361">
        <v>1800</v>
      </c>
      <c r="AQ605" s="361">
        <f t="shared" si="972"/>
        <v>80640.000000000015</v>
      </c>
      <c r="AR605" s="361">
        <v>2920</v>
      </c>
      <c r="AS605" s="361">
        <f t="shared" si="973"/>
        <v>130816.00000000001</v>
      </c>
      <c r="AT605" s="362">
        <f t="shared" si="981"/>
        <v>211456.00000000003</v>
      </c>
      <c r="AU605" s="44">
        <f t="shared" si="933"/>
        <v>211456</v>
      </c>
      <c r="AV605" s="44">
        <f t="shared" si="934"/>
        <v>0</v>
      </c>
    </row>
    <row r="606" spans="1:48" ht="13.5" hidden="1" thickBot="1" x14ac:dyDescent="0.25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8"/>
        <v>0</v>
      </c>
      <c r="H606" s="36">
        <v>59701</v>
      </c>
      <c r="I606" s="36">
        <f t="shared" si="939"/>
        <v>59701</v>
      </c>
      <c r="J606" s="53">
        <f t="shared" si="975"/>
        <v>59701</v>
      </c>
      <c r="K606" s="1053"/>
      <c r="L606" s="93">
        <v>0</v>
      </c>
      <c r="M606" s="93">
        <f t="shared" si="957"/>
        <v>0</v>
      </c>
      <c r="N606" s="93">
        <v>59701</v>
      </c>
      <c r="O606" s="93">
        <f t="shared" si="958"/>
        <v>0</v>
      </c>
      <c r="P606" s="94">
        <f t="shared" si="976"/>
        <v>0</v>
      </c>
      <c r="Q606" s="173"/>
      <c r="R606" s="175">
        <v>0</v>
      </c>
      <c r="S606" s="175">
        <f t="shared" si="960"/>
        <v>0</v>
      </c>
      <c r="T606" s="175">
        <v>59701</v>
      </c>
      <c r="U606" s="175">
        <f t="shared" si="961"/>
        <v>0</v>
      </c>
      <c r="V606" s="176">
        <f t="shared" si="977"/>
        <v>0</v>
      </c>
      <c r="W606" s="220"/>
      <c r="X606" s="222">
        <v>0</v>
      </c>
      <c r="Y606" s="222">
        <f t="shared" si="963"/>
        <v>0</v>
      </c>
      <c r="Z606" s="222">
        <v>59701</v>
      </c>
      <c r="AA606" s="222">
        <f t="shared" si="964"/>
        <v>0</v>
      </c>
      <c r="AB606" s="223">
        <f t="shared" si="978"/>
        <v>0</v>
      </c>
      <c r="AC606" s="267">
        <v>0.5</v>
      </c>
      <c r="AD606" s="269">
        <v>0</v>
      </c>
      <c r="AE606" s="269">
        <f t="shared" si="966"/>
        <v>0</v>
      </c>
      <c r="AF606" s="269">
        <v>59701</v>
      </c>
      <c r="AG606" s="269">
        <f t="shared" si="967"/>
        <v>29850.5</v>
      </c>
      <c r="AH606" s="270">
        <f t="shared" si="979"/>
        <v>29850.5</v>
      </c>
      <c r="AI606" s="314"/>
      <c r="AJ606" s="316">
        <v>0</v>
      </c>
      <c r="AK606" s="316">
        <f t="shared" si="969"/>
        <v>0</v>
      </c>
      <c r="AL606" s="316">
        <v>59701</v>
      </c>
      <c r="AM606" s="316">
        <f t="shared" si="970"/>
        <v>0</v>
      </c>
      <c r="AN606" s="317">
        <f t="shared" si="980"/>
        <v>0</v>
      </c>
      <c r="AO606" s="719">
        <f t="shared" si="982"/>
        <v>0.5</v>
      </c>
      <c r="AP606" s="361">
        <v>0</v>
      </c>
      <c r="AQ606" s="361">
        <f t="shared" si="972"/>
        <v>0</v>
      </c>
      <c r="AR606" s="361">
        <v>59701</v>
      </c>
      <c r="AS606" s="361">
        <f t="shared" si="973"/>
        <v>29850.5</v>
      </c>
      <c r="AT606" s="362">
        <f t="shared" si="981"/>
        <v>29850.5</v>
      </c>
      <c r="AU606" s="44">
        <f t="shared" si="933"/>
        <v>29850.5</v>
      </c>
      <c r="AV606" s="44">
        <f t="shared" si="934"/>
        <v>0</v>
      </c>
    </row>
    <row r="607" spans="1:48" ht="13.5" hidden="1" thickBot="1" x14ac:dyDescent="0.25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053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2"/>
        <v>0</v>
      </c>
      <c r="AP607" s="360"/>
      <c r="AQ607" s="361"/>
      <c r="AR607" s="358"/>
      <c r="AS607" s="361"/>
      <c r="AT607" s="359"/>
      <c r="AU607" s="44">
        <f t="shared" si="933"/>
        <v>0</v>
      </c>
      <c r="AV607" s="44">
        <f t="shared" si="934"/>
        <v>0</v>
      </c>
    </row>
    <row r="608" spans="1:48" ht="26.25" hidden="1" thickBot="1" x14ac:dyDescent="0.25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8"/>
        <v>53425.200000000004</v>
      </c>
      <c r="H608" s="36">
        <v>96511.679999999993</v>
      </c>
      <c r="I608" s="36">
        <f t="shared" si="939"/>
        <v>96511.679999999993</v>
      </c>
      <c r="J608" s="53">
        <f t="shared" ref="J608:J627" si="983">G608+I608</f>
        <v>149936.88</v>
      </c>
      <c r="K608" s="1053"/>
      <c r="L608" s="93">
        <v>53425.200000000004</v>
      </c>
      <c r="M608" s="93">
        <f t="shared" ref="M608:M627" si="984">K608*L608</f>
        <v>0</v>
      </c>
      <c r="N608" s="93">
        <v>96511.679999999993</v>
      </c>
      <c r="O608" s="93">
        <f t="shared" ref="O608:O627" si="985">K608*N608</f>
        <v>0</v>
      </c>
      <c r="P608" s="94">
        <f t="shared" ref="P608:P627" si="986">M608+O608</f>
        <v>0</v>
      </c>
      <c r="Q608" s="173"/>
      <c r="R608" s="175">
        <v>53425.200000000004</v>
      </c>
      <c r="S608" s="175">
        <f t="shared" ref="S608:S627" si="987">Q608*R608</f>
        <v>0</v>
      </c>
      <c r="T608" s="175">
        <v>96511.679999999993</v>
      </c>
      <c r="U608" s="175">
        <f t="shared" ref="U608:U627" si="988">Q608*T608</f>
        <v>0</v>
      </c>
      <c r="V608" s="176">
        <f t="shared" ref="V608:V627" si="989">S608+U608</f>
        <v>0</v>
      </c>
      <c r="W608" s="220"/>
      <c r="X608" s="222">
        <v>53425.200000000004</v>
      </c>
      <c r="Y608" s="222">
        <f t="shared" ref="Y608:Y627" si="990">W608*X608</f>
        <v>0</v>
      </c>
      <c r="Z608" s="222">
        <v>96511.679999999993</v>
      </c>
      <c r="AA608" s="222">
        <f t="shared" ref="AA608:AA627" si="991">W608*Z608</f>
        <v>0</v>
      </c>
      <c r="AB608" s="223">
        <f t="shared" ref="AB608:AB627" si="992">Y608+AA608</f>
        <v>0</v>
      </c>
      <c r="AC608" s="267"/>
      <c r="AD608" s="269">
        <v>53425.200000000004</v>
      </c>
      <c r="AE608" s="269">
        <f t="shared" ref="AE608:AE627" si="993">AC608*AD608</f>
        <v>0</v>
      </c>
      <c r="AF608" s="269">
        <v>96511.679999999993</v>
      </c>
      <c r="AG608" s="269">
        <f t="shared" ref="AG608:AG627" si="994">AC608*AF608</f>
        <v>0</v>
      </c>
      <c r="AH608" s="270">
        <f t="shared" ref="AH608:AH627" si="995">AE608+AG608</f>
        <v>0</v>
      </c>
      <c r="AI608" s="314"/>
      <c r="AJ608" s="316">
        <v>53425.200000000004</v>
      </c>
      <c r="AK608" s="316">
        <f t="shared" ref="AK608:AK627" si="996">AI608*AJ608</f>
        <v>0</v>
      </c>
      <c r="AL608" s="316">
        <v>96511.679999999993</v>
      </c>
      <c r="AM608" s="316">
        <f t="shared" ref="AM608:AM627" si="997">AI608*AL608</f>
        <v>0</v>
      </c>
      <c r="AN608" s="317">
        <f t="shared" ref="AN608:AN627" si="998">AK608+AM608</f>
        <v>0</v>
      </c>
      <c r="AO608" s="719">
        <f t="shared" si="982"/>
        <v>1</v>
      </c>
      <c r="AP608" s="361">
        <v>53425.200000000004</v>
      </c>
      <c r="AQ608" s="361">
        <f t="shared" ref="AQ608:AQ627" si="999">AO608*AP608</f>
        <v>53425.200000000004</v>
      </c>
      <c r="AR608" s="361">
        <v>96511.679999999993</v>
      </c>
      <c r="AS608" s="361">
        <f t="shared" ref="AS608:AS627" si="1000">AO608*AR608</f>
        <v>96511.679999999993</v>
      </c>
      <c r="AT608" s="362">
        <f t="shared" ref="AT608:AT627" si="1001">AQ608+AS608</f>
        <v>149936.88</v>
      </c>
      <c r="AU608" s="44">
        <f t="shared" si="933"/>
        <v>149936.88</v>
      </c>
      <c r="AV608" s="44">
        <f t="shared" si="934"/>
        <v>0</v>
      </c>
    </row>
    <row r="609" spans="1:48" ht="13.5" hidden="1" thickBot="1" x14ac:dyDescent="0.25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8"/>
        <v>7730</v>
      </c>
      <c r="H609" s="36">
        <v>18729</v>
      </c>
      <c r="I609" s="36">
        <f t="shared" si="939"/>
        <v>18729</v>
      </c>
      <c r="J609" s="53">
        <f t="shared" si="983"/>
        <v>26459</v>
      </c>
      <c r="K609" s="1053"/>
      <c r="L609" s="93">
        <v>7730</v>
      </c>
      <c r="M609" s="93">
        <f t="shared" si="984"/>
        <v>0</v>
      </c>
      <c r="N609" s="93">
        <v>18729</v>
      </c>
      <c r="O609" s="93">
        <f t="shared" si="985"/>
        <v>0</v>
      </c>
      <c r="P609" s="94">
        <f t="shared" si="986"/>
        <v>0</v>
      </c>
      <c r="Q609" s="173"/>
      <c r="R609" s="175">
        <v>7730</v>
      </c>
      <c r="S609" s="175">
        <f t="shared" si="987"/>
        <v>0</v>
      </c>
      <c r="T609" s="175">
        <v>18729</v>
      </c>
      <c r="U609" s="175">
        <f t="shared" si="988"/>
        <v>0</v>
      </c>
      <c r="V609" s="176">
        <f t="shared" si="989"/>
        <v>0</v>
      </c>
      <c r="W609" s="220"/>
      <c r="X609" s="222">
        <v>7730</v>
      </c>
      <c r="Y609" s="222">
        <f t="shared" si="990"/>
        <v>0</v>
      </c>
      <c r="Z609" s="222">
        <v>18729</v>
      </c>
      <c r="AA609" s="222">
        <f t="shared" si="991"/>
        <v>0</v>
      </c>
      <c r="AB609" s="223">
        <f t="shared" si="992"/>
        <v>0</v>
      </c>
      <c r="AC609" s="267"/>
      <c r="AD609" s="269">
        <v>7730</v>
      </c>
      <c r="AE609" s="269">
        <f t="shared" si="993"/>
        <v>0</v>
      </c>
      <c r="AF609" s="269">
        <v>18729</v>
      </c>
      <c r="AG609" s="269">
        <f t="shared" si="994"/>
        <v>0</v>
      </c>
      <c r="AH609" s="270">
        <f t="shared" si="995"/>
        <v>0</v>
      </c>
      <c r="AI609" s="314"/>
      <c r="AJ609" s="316">
        <v>7730</v>
      </c>
      <c r="AK609" s="316">
        <f t="shared" si="996"/>
        <v>0</v>
      </c>
      <c r="AL609" s="316">
        <v>18729</v>
      </c>
      <c r="AM609" s="316">
        <f t="shared" si="997"/>
        <v>0</v>
      </c>
      <c r="AN609" s="317">
        <f t="shared" si="998"/>
        <v>0</v>
      </c>
      <c r="AO609" s="719">
        <f t="shared" si="982"/>
        <v>1</v>
      </c>
      <c r="AP609" s="361">
        <v>7730</v>
      </c>
      <c r="AQ609" s="361">
        <f t="shared" si="999"/>
        <v>7730</v>
      </c>
      <c r="AR609" s="361">
        <v>18729</v>
      </c>
      <c r="AS609" s="361">
        <f t="shared" si="1000"/>
        <v>18729</v>
      </c>
      <c r="AT609" s="362">
        <f t="shared" si="1001"/>
        <v>26459</v>
      </c>
      <c r="AU609" s="44">
        <f t="shared" ref="AU609:AU672" si="1002">J609-P609-V609-AB609-AH609-AN609</f>
        <v>26459</v>
      </c>
      <c r="AV609" s="44">
        <f t="shared" ref="AV609:AV672" si="1003">AT609-AU609</f>
        <v>0</v>
      </c>
    </row>
    <row r="610" spans="1:48" ht="39" hidden="1" thickBot="1" x14ac:dyDescent="0.25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8"/>
        <v>4500</v>
      </c>
      <c r="H610" s="76">
        <v>16972.5</v>
      </c>
      <c r="I610" s="36">
        <f t="shared" si="939"/>
        <v>16972.5</v>
      </c>
      <c r="J610" s="120">
        <f t="shared" si="983"/>
        <v>21472.5</v>
      </c>
      <c r="K610" s="1054"/>
      <c r="L610" s="95">
        <v>4500</v>
      </c>
      <c r="M610" s="93">
        <f t="shared" si="984"/>
        <v>0</v>
      </c>
      <c r="N610" s="95">
        <v>16972.5</v>
      </c>
      <c r="O610" s="93">
        <f t="shared" si="985"/>
        <v>0</v>
      </c>
      <c r="P610" s="96">
        <f t="shared" si="986"/>
        <v>0</v>
      </c>
      <c r="Q610" s="177"/>
      <c r="R610" s="178">
        <v>4500</v>
      </c>
      <c r="S610" s="175">
        <f t="shared" si="987"/>
        <v>0</v>
      </c>
      <c r="T610" s="178">
        <v>16972.5</v>
      </c>
      <c r="U610" s="175">
        <f t="shared" si="988"/>
        <v>0</v>
      </c>
      <c r="V610" s="179">
        <f t="shared" si="989"/>
        <v>0</v>
      </c>
      <c r="W610" s="224"/>
      <c r="X610" s="225">
        <v>4500</v>
      </c>
      <c r="Y610" s="222">
        <f t="shared" si="990"/>
        <v>0</v>
      </c>
      <c r="Z610" s="225">
        <v>16972.5</v>
      </c>
      <c r="AA610" s="222">
        <f t="shared" si="991"/>
        <v>0</v>
      </c>
      <c r="AB610" s="226">
        <f t="shared" si="992"/>
        <v>0</v>
      </c>
      <c r="AC610" s="271"/>
      <c r="AD610" s="272">
        <v>4500</v>
      </c>
      <c r="AE610" s="269">
        <f t="shared" si="993"/>
        <v>0</v>
      </c>
      <c r="AF610" s="272">
        <v>16972.5</v>
      </c>
      <c r="AG610" s="269">
        <f t="shared" si="994"/>
        <v>0</v>
      </c>
      <c r="AH610" s="273">
        <f t="shared" si="995"/>
        <v>0</v>
      </c>
      <c r="AI610" s="318"/>
      <c r="AJ610" s="319">
        <v>4500</v>
      </c>
      <c r="AK610" s="316">
        <f t="shared" si="996"/>
        <v>0</v>
      </c>
      <c r="AL610" s="319">
        <v>16972.5</v>
      </c>
      <c r="AM610" s="316">
        <f t="shared" si="997"/>
        <v>0</v>
      </c>
      <c r="AN610" s="320">
        <f t="shared" si="998"/>
        <v>0</v>
      </c>
      <c r="AO610" s="719">
        <f t="shared" si="982"/>
        <v>1</v>
      </c>
      <c r="AP610" s="363">
        <v>4500</v>
      </c>
      <c r="AQ610" s="361">
        <f t="shared" si="999"/>
        <v>4500</v>
      </c>
      <c r="AR610" s="363">
        <v>16972.5</v>
      </c>
      <c r="AS610" s="361">
        <f t="shared" si="1000"/>
        <v>16972.5</v>
      </c>
      <c r="AT610" s="364">
        <f t="shared" si="1001"/>
        <v>21472.5</v>
      </c>
      <c r="AU610" s="44">
        <f t="shared" si="1002"/>
        <v>21472.5</v>
      </c>
      <c r="AV610" s="44">
        <f t="shared" si="1003"/>
        <v>0</v>
      </c>
    </row>
    <row r="611" spans="1:48" ht="39" hidden="1" thickBot="1" x14ac:dyDescent="0.25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8"/>
        <v>18000</v>
      </c>
      <c r="H611" s="76">
        <v>11769.15</v>
      </c>
      <c r="I611" s="36">
        <f t="shared" si="939"/>
        <v>47076.6</v>
      </c>
      <c r="J611" s="120">
        <f t="shared" si="983"/>
        <v>65076.6</v>
      </c>
      <c r="K611" s="1054"/>
      <c r="L611" s="95">
        <v>4500</v>
      </c>
      <c r="M611" s="93">
        <f t="shared" si="984"/>
        <v>0</v>
      </c>
      <c r="N611" s="95">
        <v>11769.15</v>
      </c>
      <c r="O611" s="93">
        <f t="shared" si="985"/>
        <v>0</v>
      </c>
      <c r="P611" s="96">
        <f t="shared" si="986"/>
        <v>0</v>
      </c>
      <c r="Q611" s="177"/>
      <c r="R611" s="178">
        <v>4500</v>
      </c>
      <c r="S611" s="175">
        <f t="shared" si="987"/>
        <v>0</v>
      </c>
      <c r="T611" s="178">
        <v>11769.15</v>
      </c>
      <c r="U611" s="175">
        <f t="shared" si="988"/>
        <v>0</v>
      </c>
      <c r="V611" s="179">
        <f t="shared" si="989"/>
        <v>0</v>
      </c>
      <c r="W611" s="224"/>
      <c r="X611" s="225">
        <v>4500</v>
      </c>
      <c r="Y611" s="222">
        <f t="shared" si="990"/>
        <v>0</v>
      </c>
      <c r="Z611" s="225">
        <v>11769.15</v>
      </c>
      <c r="AA611" s="222">
        <f t="shared" si="991"/>
        <v>0</v>
      </c>
      <c r="AB611" s="226">
        <f t="shared" si="992"/>
        <v>0</v>
      </c>
      <c r="AC611" s="271"/>
      <c r="AD611" s="272">
        <v>4500</v>
      </c>
      <c r="AE611" s="269">
        <f t="shared" si="993"/>
        <v>0</v>
      </c>
      <c r="AF611" s="272">
        <v>11769.15</v>
      </c>
      <c r="AG611" s="269">
        <f t="shared" si="994"/>
        <v>0</v>
      </c>
      <c r="AH611" s="273">
        <f t="shared" si="995"/>
        <v>0</v>
      </c>
      <c r="AI611" s="318"/>
      <c r="AJ611" s="319">
        <v>4500</v>
      </c>
      <c r="AK611" s="316">
        <f t="shared" si="996"/>
        <v>0</v>
      </c>
      <c r="AL611" s="319">
        <v>11769.15</v>
      </c>
      <c r="AM611" s="316">
        <f t="shared" si="997"/>
        <v>0</v>
      </c>
      <c r="AN611" s="320">
        <f t="shared" si="998"/>
        <v>0</v>
      </c>
      <c r="AO611" s="719">
        <f t="shared" si="982"/>
        <v>4</v>
      </c>
      <c r="AP611" s="363">
        <v>4500</v>
      </c>
      <c r="AQ611" s="361">
        <f t="shared" si="999"/>
        <v>18000</v>
      </c>
      <c r="AR611" s="363">
        <v>11769.15</v>
      </c>
      <c r="AS611" s="361">
        <f t="shared" si="1000"/>
        <v>47076.6</v>
      </c>
      <c r="AT611" s="364">
        <f t="shared" si="1001"/>
        <v>65076.6</v>
      </c>
      <c r="AU611" s="44">
        <f t="shared" si="1002"/>
        <v>65076.6</v>
      </c>
      <c r="AV611" s="44">
        <f t="shared" si="1003"/>
        <v>0</v>
      </c>
    </row>
    <row r="612" spans="1:48" ht="39" hidden="1" thickBot="1" x14ac:dyDescent="0.25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8"/>
        <v>9000</v>
      </c>
      <c r="H612" s="76">
        <v>10968.575000000001</v>
      </c>
      <c r="I612" s="36">
        <f t="shared" si="939"/>
        <v>21937.15</v>
      </c>
      <c r="J612" s="120">
        <f t="shared" si="983"/>
        <v>30937.15</v>
      </c>
      <c r="K612" s="1054"/>
      <c r="L612" s="95">
        <v>4500</v>
      </c>
      <c r="M612" s="93">
        <f t="shared" si="984"/>
        <v>0</v>
      </c>
      <c r="N612" s="95">
        <v>10968.575000000001</v>
      </c>
      <c r="O612" s="93">
        <f t="shared" si="985"/>
        <v>0</v>
      </c>
      <c r="P612" s="96">
        <f t="shared" si="986"/>
        <v>0</v>
      </c>
      <c r="Q612" s="177"/>
      <c r="R612" s="178">
        <v>4500</v>
      </c>
      <c r="S612" s="175">
        <f t="shared" si="987"/>
        <v>0</v>
      </c>
      <c r="T612" s="178">
        <v>10968.575000000001</v>
      </c>
      <c r="U612" s="175">
        <f t="shared" si="988"/>
        <v>0</v>
      </c>
      <c r="V612" s="179">
        <f t="shared" si="989"/>
        <v>0</v>
      </c>
      <c r="W612" s="224"/>
      <c r="X612" s="225">
        <v>4500</v>
      </c>
      <c r="Y612" s="222">
        <f t="shared" si="990"/>
        <v>0</v>
      </c>
      <c r="Z612" s="225">
        <v>10968.575000000001</v>
      </c>
      <c r="AA612" s="222">
        <f t="shared" si="991"/>
        <v>0</v>
      </c>
      <c r="AB612" s="226">
        <f t="shared" si="992"/>
        <v>0</v>
      </c>
      <c r="AC612" s="271"/>
      <c r="AD612" s="272">
        <v>4500</v>
      </c>
      <c r="AE612" s="269">
        <f t="shared" si="993"/>
        <v>0</v>
      </c>
      <c r="AF612" s="272">
        <v>10968.575000000001</v>
      </c>
      <c r="AG612" s="269">
        <f t="shared" si="994"/>
        <v>0</v>
      </c>
      <c r="AH612" s="273">
        <f t="shared" si="995"/>
        <v>0</v>
      </c>
      <c r="AI612" s="318"/>
      <c r="AJ612" s="319">
        <v>4500</v>
      </c>
      <c r="AK612" s="316">
        <f t="shared" si="996"/>
        <v>0</v>
      </c>
      <c r="AL612" s="319">
        <v>10968.575000000001</v>
      </c>
      <c r="AM612" s="316">
        <f t="shared" si="997"/>
        <v>0</v>
      </c>
      <c r="AN612" s="320">
        <f t="shared" si="998"/>
        <v>0</v>
      </c>
      <c r="AO612" s="719">
        <f t="shared" si="982"/>
        <v>2</v>
      </c>
      <c r="AP612" s="363">
        <v>4500</v>
      </c>
      <c r="AQ612" s="361">
        <f t="shared" si="999"/>
        <v>9000</v>
      </c>
      <c r="AR612" s="363">
        <v>10968.575000000001</v>
      </c>
      <c r="AS612" s="361">
        <f t="shared" si="1000"/>
        <v>21937.15</v>
      </c>
      <c r="AT612" s="364">
        <f t="shared" si="1001"/>
        <v>30937.15</v>
      </c>
      <c r="AU612" s="44">
        <f t="shared" si="1002"/>
        <v>30937.15</v>
      </c>
      <c r="AV612" s="44">
        <f t="shared" si="1003"/>
        <v>0</v>
      </c>
    </row>
    <row r="613" spans="1:48" ht="39" hidden="1" thickBot="1" x14ac:dyDescent="0.25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4">E613*F613</f>
        <v>4500</v>
      </c>
      <c r="H613" s="76">
        <v>10701.199999999999</v>
      </c>
      <c r="I613" s="36">
        <f t="shared" ref="I613:I676" si="1005">E613*H613</f>
        <v>10701.199999999999</v>
      </c>
      <c r="J613" s="120">
        <f t="shared" si="983"/>
        <v>15201.199999999999</v>
      </c>
      <c r="K613" s="1054"/>
      <c r="L613" s="95">
        <v>4500</v>
      </c>
      <c r="M613" s="93">
        <f t="shared" si="984"/>
        <v>0</v>
      </c>
      <c r="N613" s="95">
        <v>10701.199999999999</v>
      </c>
      <c r="O613" s="93">
        <f t="shared" si="985"/>
        <v>0</v>
      </c>
      <c r="P613" s="96">
        <f t="shared" si="986"/>
        <v>0</v>
      </c>
      <c r="Q613" s="177"/>
      <c r="R613" s="178">
        <v>4500</v>
      </c>
      <c r="S613" s="175">
        <f t="shared" si="987"/>
        <v>0</v>
      </c>
      <c r="T613" s="178">
        <v>10701.199999999999</v>
      </c>
      <c r="U613" s="175">
        <f t="shared" si="988"/>
        <v>0</v>
      </c>
      <c r="V613" s="179">
        <f t="shared" si="989"/>
        <v>0</v>
      </c>
      <c r="W613" s="224"/>
      <c r="X613" s="225">
        <v>4500</v>
      </c>
      <c r="Y613" s="222">
        <f t="shared" si="990"/>
        <v>0</v>
      </c>
      <c r="Z613" s="225">
        <v>10701.199999999999</v>
      </c>
      <c r="AA613" s="222">
        <f t="shared" si="991"/>
        <v>0</v>
      </c>
      <c r="AB613" s="226">
        <f t="shared" si="992"/>
        <v>0</v>
      </c>
      <c r="AC613" s="271"/>
      <c r="AD613" s="272">
        <v>4500</v>
      </c>
      <c r="AE613" s="269">
        <f t="shared" si="993"/>
        <v>0</v>
      </c>
      <c r="AF613" s="272">
        <v>10701.199999999999</v>
      </c>
      <c r="AG613" s="269">
        <f t="shared" si="994"/>
        <v>0</v>
      </c>
      <c r="AH613" s="273">
        <f t="shared" si="995"/>
        <v>0</v>
      </c>
      <c r="AI613" s="318"/>
      <c r="AJ613" s="319">
        <v>4500</v>
      </c>
      <c r="AK613" s="316">
        <f t="shared" si="996"/>
        <v>0</v>
      </c>
      <c r="AL613" s="319">
        <v>10701.199999999999</v>
      </c>
      <c r="AM613" s="316">
        <f t="shared" si="997"/>
        <v>0</v>
      </c>
      <c r="AN613" s="320">
        <f t="shared" si="998"/>
        <v>0</v>
      </c>
      <c r="AO613" s="719">
        <f t="shared" si="982"/>
        <v>1</v>
      </c>
      <c r="AP613" s="363">
        <v>4500</v>
      </c>
      <c r="AQ613" s="361">
        <f t="shared" si="999"/>
        <v>4500</v>
      </c>
      <c r="AR613" s="363">
        <v>10701.199999999999</v>
      </c>
      <c r="AS613" s="361">
        <f t="shared" si="1000"/>
        <v>10701.199999999999</v>
      </c>
      <c r="AT613" s="364">
        <f t="shared" si="1001"/>
        <v>15201.199999999999</v>
      </c>
      <c r="AU613" s="44">
        <f t="shared" si="1002"/>
        <v>15201.199999999999</v>
      </c>
      <c r="AV613" s="44">
        <f t="shared" si="1003"/>
        <v>0</v>
      </c>
    </row>
    <row r="614" spans="1:48" ht="39" hidden="1" thickBot="1" x14ac:dyDescent="0.25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4"/>
        <v>4500</v>
      </c>
      <c r="H614" s="76">
        <v>10701.199999999999</v>
      </c>
      <c r="I614" s="36">
        <f t="shared" si="1005"/>
        <v>10701.199999999999</v>
      </c>
      <c r="J614" s="120">
        <f t="shared" si="983"/>
        <v>15201.199999999999</v>
      </c>
      <c r="K614" s="1054"/>
      <c r="L614" s="95">
        <v>4500</v>
      </c>
      <c r="M614" s="93">
        <f t="shared" si="984"/>
        <v>0</v>
      </c>
      <c r="N614" s="95">
        <v>10701.199999999999</v>
      </c>
      <c r="O614" s="93">
        <f t="shared" si="985"/>
        <v>0</v>
      </c>
      <c r="P614" s="96">
        <f t="shared" si="986"/>
        <v>0</v>
      </c>
      <c r="Q614" s="177"/>
      <c r="R614" s="178">
        <v>4500</v>
      </c>
      <c r="S614" s="175">
        <f t="shared" si="987"/>
        <v>0</v>
      </c>
      <c r="T614" s="178">
        <v>10701.199999999999</v>
      </c>
      <c r="U614" s="175">
        <f t="shared" si="988"/>
        <v>0</v>
      </c>
      <c r="V614" s="179">
        <f t="shared" si="989"/>
        <v>0</v>
      </c>
      <c r="W614" s="224"/>
      <c r="X614" s="225">
        <v>4500</v>
      </c>
      <c r="Y614" s="222">
        <f t="shared" si="990"/>
        <v>0</v>
      </c>
      <c r="Z614" s="225">
        <v>10701.199999999999</v>
      </c>
      <c r="AA614" s="222">
        <f t="shared" si="991"/>
        <v>0</v>
      </c>
      <c r="AB614" s="226">
        <f t="shared" si="992"/>
        <v>0</v>
      </c>
      <c r="AC614" s="271"/>
      <c r="AD614" s="272">
        <v>4500</v>
      </c>
      <c r="AE614" s="269">
        <f t="shared" si="993"/>
        <v>0</v>
      </c>
      <c r="AF614" s="272">
        <v>10701.199999999999</v>
      </c>
      <c r="AG614" s="269">
        <f t="shared" si="994"/>
        <v>0</v>
      </c>
      <c r="AH614" s="273">
        <f t="shared" si="995"/>
        <v>0</v>
      </c>
      <c r="AI614" s="318"/>
      <c r="AJ614" s="319">
        <v>4500</v>
      </c>
      <c r="AK614" s="316">
        <f t="shared" si="996"/>
        <v>0</v>
      </c>
      <c r="AL614" s="319">
        <v>10701.199999999999</v>
      </c>
      <c r="AM614" s="316">
        <f t="shared" si="997"/>
        <v>0</v>
      </c>
      <c r="AN614" s="320">
        <f t="shared" si="998"/>
        <v>0</v>
      </c>
      <c r="AO614" s="719">
        <f t="shared" si="982"/>
        <v>1</v>
      </c>
      <c r="AP614" s="363">
        <v>4500</v>
      </c>
      <c r="AQ614" s="361">
        <f t="shared" si="999"/>
        <v>4500</v>
      </c>
      <c r="AR614" s="363">
        <v>10701.199999999999</v>
      </c>
      <c r="AS614" s="361">
        <f t="shared" si="1000"/>
        <v>10701.199999999999</v>
      </c>
      <c r="AT614" s="364">
        <f t="shared" si="1001"/>
        <v>15201.199999999999</v>
      </c>
      <c r="AU614" s="44">
        <f t="shared" si="1002"/>
        <v>15201.199999999999</v>
      </c>
      <c r="AV614" s="44">
        <f t="shared" si="1003"/>
        <v>0</v>
      </c>
    </row>
    <row r="615" spans="1:48" ht="26.25" hidden="1" thickBot="1" x14ac:dyDescent="0.25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4"/>
        <v>162000</v>
      </c>
      <c r="H615" s="76">
        <v>588</v>
      </c>
      <c r="I615" s="36">
        <f t="shared" si="1005"/>
        <v>158760</v>
      </c>
      <c r="J615" s="120">
        <f t="shared" si="983"/>
        <v>320760</v>
      </c>
      <c r="K615" s="1054"/>
      <c r="L615" s="95">
        <v>600</v>
      </c>
      <c r="M615" s="93">
        <f t="shared" si="984"/>
        <v>0</v>
      </c>
      <c r="N615" s="95">
        <v>588</v>
      </c>
      <c r="O615" s="93">
        <f t="shared" si="985"/>
        <v>0</v>
      </c>
      <c r="P615" s="96">
        <f t="shared" si="986"/>
        <v>0</v>
      </c>
      <c r="Q615" s="177"/>
      <c r="R615" s="178">
        <v>600</v>
      </c>
      <c r="S615" s="175">
        <f t="shared" si="987"/>
        <v>0</v>
      </c>
      <c r="T615" s="178">
        <v>588</v>
      </c>
      <c r="U615" s="175">
        <f t="shared" si="988"/>
        <v>0</v>
      </c>
      <c r="V615" s="179">
        <f t="shared" si="989"/>
        <v>0</v>
      </c>
      <c r="W615" s="224"/>
      <c r="X615" s="225">
        <v>600</v>
      </c>
      <c r="Y615" s="222">
        <f t="shared" si="990"/>
        <v>0</v>
      </c>
      <c r="Z615" s="225">
        <v>588</v>
      </c>
      <c r="AA615" s="222">
        <f t="shared" si="991"/>
        <v>0</v>
      </c>
      <c r="AB615" s="226">
        <f t="shared" si="992"/>
        <v>0</v>
      </c>
      <c r="AC615" s="271">
        <v>93.78</v>
      </c>
      <c r="AD615" s="272">
        <v>600</v>
      </c>
      <c r="AE615" s="269">
        <f t="shared" si="993"/>
        <v>56268</v>
      </c>
      <c r="AF615" s="272">
        <v>588</v>
      </c>
      <c r="AG615" s="269">
        <f t="shared" si="994"/>
        <v>55142.64</v>
      </c>
      <c r="AH615" s="273">
        <f t="shared" si="995"/>
        <v>111410.64</v>
      </c>
      <c r="AI615" s="318"/>
      <c r="AJ615" s="319">
        <v>600</v>
      </c>
      <c r="AK615" s="316">
        <f t="shared" si="996"/>
        <v>0</v>
      </c>
      <c r="AL615" s="319">
        <v>588</v>
      </c>
      <c r="AM615" s="316">
        <f t="shared" si="997"/>
        <v>0</v>
      </c>
      <c r="AN615" s="320">
        <f t="shared" si="998"/>
        <v>0</v>
      </c>
      <c r="AO615" s="719">
        <f t="shared" si="982"/>
        <v>176.22</v>
      </c>
      <c r="AP615" s="363">
        <v>600</v>
      </c>
      <c r="AQ615" s="361">
        <f t="shared" si="999"/>
        <v>105732</v>
      </c>
      <c r="AR615" s="363">
        <v>588</v>
      </c>
      <c r="AS615" s="361">
        <f t="shared" si="1000"/>
        <v>103617.36</v>
      </c>
      <c r="AT615" s="364">
        <f t="shared" si="1001"/>
        <v>209349.36</v>
      </c>
      <c r="AU615" s="44">
        <f t="shared" si="1002"/>
        <v>209349.36</v>
      </c>
      <c r="AV615" s="44">
        <f t="shared" si="1003"/>
        <v>0</v>
      </c>
    </row>
    <row r="616" spans="1:48" ht="13.5" hidden="1" thickBot="1" x14ac:dyDescent="0.25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4"/>
        <v>6400</v>
      </c>
      <c r="H616" s="76">
        <v>900</v>
      </c>
      <c r="I616" s="36">
        <f t="shared" si="1005"/>
        <v>14400</v>
      </c>
      <c r="J616" s="120">
        <f t="shared" si="983"/>
        <v>20800</v>
      </c>
      <c r="K616" s="1054"/>
      <c r="L616" s="95">
        <v>400</v>
      </c>
      <c r="M616" s="93">
        <f t="shared" si="984"/>
        <v>0</v>
      </c>
      <c r="N616" s="95">
        <v>900</v>
      </c>
      <c r="O616" s="93">
        <f t="shared" si="985"/>
        <v>0</v>
      </c>
      <c r="P616" s="96">
        <f t="shared" si="986"/>
        <v>0</v>
      </c>
      <c r="Q616" s="177"/>
      <c r="R616" s="178">
        <v>400</v>
      </c>
      <c r="S616" s="175">
        <f t="shared" si="987"/>
        <v>0</v>
      </c>
      <c r="T616" s="178">
        <v>900</v>
      </c>
      <c r="U616" s="175">
        <f t="shared" si="988"/>
        <v>0</v>
      </c>
      <c r="V616" s="179">
        <f t="shared" si="989"/>
        <v>0</v>
      </c>
      <c r="W616" s="224"/>
      <c r="X616" s="225">
        <v>400</v>
      </c>
      <c r="Y616" s="222">
        <f t="shared" si="990"/>
        <v>0</v>
      </c>
      <c r="Z616" s="225">
        <v>900</v>
      </c>
      <c r="AA616" s="222">
        <f t="shared" si="991"/>
        <v>0</v>
      </c>
      <c r="AB616" s="226">
        <f t="shared" si="992"/>
        <v>0</v>
      </c>
      <c r="AC616" s="271"/>
      <c r="AD616" s="272">
        <v>400</v>
      </c>
      <c r="AE616" s="269">
        <f t="shared" si="993"/>
        <v>0</v>
      </c>
      <c r="AF616" s="272">
        <v>900</v>
      </c>
      <c r="AG616" s="269">
        <f t="shared" si="994"/>
        <v>0</v>
      </c>
      <c r="AH616" s="273">
        <f t="shared" si="995"/>
        <v>0</v>
      </c>
      <c r="AI616" s="318"/>
      <c r="AJ616" s="319">
        <v>400</v>
      </c>
      <c r="AK616" s="316">
        <f t="shared" si="996"/>
        <v>0</v>
      </c>
      <c r="AL616" s="319">
        <v>900</v>
      </c>
      <c r="AM616" s="316">
        <f t="shared" si="997"/>
        <v>0</v>
      </c>
      <c r="AN616" s="320">
        <f t="shared" si="998"/>
        <v>0</v>
      </c>
      <c r="AO616" s="719">
        <f t="shared" si="982"/>
        <v>16</v>
      </c>
      <c r="AP616" s="363">
        <v>400</v>
      </c>
      <c r="AQ616" s="361">
        <f t="shared" si="999"/>
        <v>6400</v>
      </c>
      <c r="AR616" s="363">
        <v>900</v>
      </c>
      <c r="AS616" s="361">
        <f t="shared" si="1000"/>
        <v>14400</v>
      </c>
      <c r="AT616" s="364">
        <f t="shared" si="1001"/>
        <v>20800</v>
      </c>
      <c r="AU616" s="44">
        <f t="shared" si="1002"/>
        <v>20800</v>
      </c>
      <c r="AV616" s="44">
        <f t="shared" si="1003"/>
        <v>0</v>
      </c>
    </row>
    <row r="617" spans="1:48" ht="26.25" hidden="1" thickBot="1" x14ac:dyDescent="0.25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4"/>
        <v>5400</v>
      </c>
      <c r="H617" s="76">
        <v>234</v>
      </c>
      <c r="I617" s="36">
        <f t="shared" si="1005"/>
        <v>4212</v>
      </c>
      <c r="J617" s="120">
        <f t="shared" si="983"/>
        <v>9612</v>
      </c>
      <c r="K617" s="1054"/>
      <c r="L617" s="95">
        <v>300</v>
      </c>
      <c r="M617" s="93">
        <f t="shared" si="984"/>
        <v>0</v>
      </c>
      <c r="N617" s="95">
        <v>234</v>
      </c>
      <c r="O617" s="93">
        <f t="shared" si="985"/>
        <v>0</v>
      </c>
      <c r="P617" s="96">
        <f t="shared" si="986"/>
        <v>0</v>
      </c>
      <c r="Q617" s="177"/>
      <c r="R617" s="178">
        <v>300</v>
      </c>
      <c r="S617" s="175">
        <f t="shared" si="987"/>
        <v>0</v>
      </c>
      <c r="T617" s="178">
        <v>234</v>
      </c>
      <c r="U617" s="175">
        <f t="shared" si="988"/>
        <v>0</v>
      </c>
      <c r="V617" s="179">
        <f t="shared" si="989"/>
        <v>0</v>
      </c>
      <c r="W617" s="224"/>
      <c r="X617" s="225">
        <v>300</v>
      </c>
      <c r="Y617" s="222">
        <f t="shared" si="990"/>
        <v>0</v>
      </c>
      <c r="Z617" s="225">
        <v>234</v>
      </c>
      <c r="AA617" s="222">
        <f t="shared" si="991"/>
        <v>0</v>
      </c>
      <c r="AB617" s="226">
        <f t="shared" si="992"/>
        <v>0</v>
      </c>
      <c r="AC617" s="271"/>
      <c r="AD617" s="272">
        <v>300</v>
      </c>
      <c r="AE617" s="269">
        <f t="shared" si="993"/>
        <v>0</v>
      </c>
      <c r="AF617" s="272">
        <v>234</v>
      </c>
      <c r="AG617" s="269">
        <f t="shared" si="994"/>
        <v>0</v>
      </c>
      <c r="AH617" s="273">
        <f t="shared" si="995"/>
        <v>0</v>
      </c>
      <c r="AI617" s="318"/>
      <c r="AJ617" s="319">
        <v>300</v>
      </c>
      <c r="AK617" s="316">
        <f t="shared" si="996"/>
        <v>0</v>
      </c>
      <c r="AL617" s="319">
        <v>234</v>
      </c>
      <c r="AM617" s="316">
        <f t="shared" si="997"/>
        <v>0</v>
      </c>
      <c r="AN617" s="320">
        <f t="shared" si="998"/>
        <v>0</v>
      </c>
      <c r="AO617" s="719">
        <f t="shared" si="982"/>
        <v>18</v>
      </c>
      <c r="AP617" s="363">
        <v>300</v>
      </c>
      <c r="AQ617" s="361">
        <f t="shared" si="999"/>
        <v>5400</v>
      </c>
      <c r="AR617" s="363">
        <v>234</v>
      </c>
      <c r="AS617" s="361">
        <f t="shared" si="1000"/>
        <v>4212</v>
      </c>
      <c r="AT617" s="364">
        <f t="shared" si="1001"/>
        <v>9612</v>
      </c>
      <c r="AU617" s="44">
        <f t="shared" si="1002"/>
        <v>9612</v>
      </c>
      <c r="AV617" s="44">
        <f t="shared" si="1003"/>
        <v>0</v>
      </c>
    </row>
    <row r="618" spans="1:48" ht="13.5" hidden="1" thickBot="1" x14ac:dyDescent="0.25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4"/>
        <v>1250</v>
      </c>
      <c r="H618" s="76">
        <v>1234.8</v>
      </c>
      <c r="I618" s="36">
        <f t="shared" si="1005"/>
        <v>1234.8</v>
      </c>
      <c r="J618" s="120">
        <f t="shared" si="983"/>
        <v>2484.8000000000002</v>
      </c>
      <c r="K618" s="1055"/>
      <c r="L618" s="95">
        <v>1250</v>
      </c>
      <c r="M618" s="93">
        <f t="shared" si="984"/>
        <v>0</v>
      </c>
      <c r="N618" s="95">
        <v>1234.8</v>
      </c>
      <c r="O618" s="93">
        <f t="shared" si="985"/>
        <v>0</v>
      </c>
      <c r="P618" s="96">
        <f t="shared" si="986"/>
        <v>0</v>
      </c>
      <c r="Q618" s="180"/>
      <c r="R618" s="178">
        <v>1250</v>
      </c>
      <c r="S618" s="175">
        <f t="shared" si="987"/>
        <v>0</v>
      </c>
      <c r="T618" s="178">
        <v>1234.8</v>
      </c>
      <c r="U618" s="175">
        <f t="shared" si="988"/>
        <v>0</v>
      </c>
      <c r="V618" s="179">
        <f t="shared" si="989"/>
        <v>0</v>
      </c>
      <c r="W618" s="227"/>
      <c r="X618" s="225">
        <v>1250</v>
      </c>
      <c r="Y618" s="222">
        <f t="shared" si="990"/>
        <v>0</v>
      </c>
      <c r="Z618" s="225">
        <v>1234.8</v>
      </c>
      <c r="AA618" s="222">
        <f t="shared" si="991"/>
        <v>0</v>
      </c>
      <c r="AB618" s="226">
        <f t="shared" si="992"/>
        <v>0</v>
      </c>
      <c r="AC618" s="274"/>
      <c r="AD618" s="272">
        <v>1250</v>
      </c>
      <c r="AE618" s="269">
        <f t="shared" si="993"/>
        <v>0</v>
      </c>
      <c r="AF618" s="272">
        <v>1234.8</v>
      </c>
      <c r="AG618" s="269">
        <f t="shared" si="994"/>
        <v>0</v>
      </c>
      <c r="AH618" s="273">
        <f t="shared" si="995"/>
        <v>0</v>
      </c>
      <c r="AI618" s="321"/>
      <c r="AJ618" s="319">
        <v>1250</v>
      </c>
      <c r="AK618" s="316">
        <f t="shared" si="996"/>
        <v>0</v>
      </c>
      <c r="AL618" s="319">
        <v>1234.8</v>
      </c>
      <c r="AM618" s="316">
        <f t="shared" si="997"/>
        <v>0</v>
      </c>
      <c r="AN618" s="320">
        <f t="shared" si="998"/>
        <v>0</v>
      </c>
      <c r="AO618" s="719">
        <f t="shared" si="982"/>
        <v>1</v>
      </c>
      <c r="AP618" s="363">
        <v>1250</v>
      </c>
      <c r="AQ618" s="361">
        <f t="shared" si="999"/>
        <v>1250</v>
      </c>
      <c r="AR618" s="363">
        <v>1234.8</v>
      </c>
      <c r="AS618" s="361">
        <f t="shared" si="1000"/>
        <v>1234.8</v>
      </c>
      <c r="AT618" s="364">
        <f t="shared" si="1001"/>
        <v>2484.8000000000002</v>
      </c>
      <c r="AU618" s="44">
        <f t="shared" si="1002"/>
        <v>2484.8000000000002</v>
      </c>
      <c r="AV618" s="44">
        <f t="shared" si="1003"/>
        <v>0</v>
      </c>
    </row>
    <row r="619" spans="1:48" ht="13.5" hidden="1" thickBot="1" x14ac:dyDescent="0.25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4"/>
        <v>3750</v>
      </c>
      <c r="H619" s="76">
        <v>899.73333333333323</v>
      </c>
      <c r="I619" s="36">
        <f t="shared" si="1005"/>
        <v>2699.2</v>
      </c>
      <c r="J619" s="120">
        <f t="shared" si="983"/>
        <v>6449.2</v>
      </c>
      <c r="K619" s="1055"/>
      <c r="L619" s="95">
        <v>1250</v>
      </c>
      <c r="M619" s="93">
        <f t="shared" si="984"/>
        <v>0</v>
      </c>
      <c r="N619" s="95">
        <v>899.73333333333323</v>
      </c>
      <c r="O619" s="93">
        <f t="shared" si="985"/>
        <v>0</v>
      </c>
      <c r="P619" s="96">
        <f t="shared" si="986"/>
        <v>0</v>
      </c>
      <c r="Q619" s="180"/>
      <c r="R619" s="178">
        <v>1250</v>
      </c>
      <c r="S619" s="175">
        <f t="shared" si="987"/>
        <v>0</v>
      </c>
      <c r="T619" s="178">
        <v>899.73333333333323</v>
      </c>
      <c r="U619" s="175">
        <f t="shared" si="988"/>
        <v>0</v>
      </c>
      <c r="V619" s="179">
        <f t="shared" si="989"/>
        <v>0</v>
      </c>
      <c r="W619" s="227"/>
      <c r="X619" s="225">
        <v>1250</v>
      </c>
      <c r="Y619" s="222">
        <f t="shared" si="990"/>
        <v>0</v>
      </c>
      <c r="Z619" s="225">
        <v>899.73333333333323</v>
      </c>
      <c r="AA619" s="222">
        <f t="shared" si="991"/>
        <v>0</v>
      </c>
      <c r="AB619" s="226">
        <f t="shared" si="992"/>
        <v>0</v>
      </c>
      <c r="AC619" s="274"/>
      <c r="AD619" s="272">
        <v>1250</v>
      </c>
      <c r="AE619" s="269">
        <f t="shared" si="993"/>
        <v>0</v>
      </c>
      <c r="AF619" s="272">
        <v>899.73333333333323</v>
      </c>
      <c r="AG619" s="269">
        <f t="shared" si="994"/>
        <v>0</v>
      </c>
      <c r="AH619" s="273">
        <f t="shared" si="995"/>
        <v>0</v>
      </c>
      <c r="AI619" s="321"/>
      <c r="AJ619" s="319">
        <v>1250</v>
      </c>
      <c r="AK619" s="316">
        <f t="shared" si="996"/>
        <v>0</v>
      </c>
      <c r="AL619" s="319">
        <v>899.73333333333323</v>
      </c>
      <c r="AM619" s="316">
        <f t="shared" si="997"/>
        <v>0</v>
      </c>
      <c r="AN619" s="320">
        <f t="shared" si="998"/>
        <v>0</v>
      </c>
      <c r="AO619" s="719">
        <f t="shared" si="982"/>
        <v>3</v>
      </c>
      <c r="AP619" s="363">
        <v>1250</v>
      </c>
      <c r="AQ619" s="361">
        <f t="shared" si="999"/>
        <v>3750</v>
      </c>
      <c r="AR619" s="363">
        <v>899.73333333333323</v>
      </c>
      <c r="AS619" s="361">
        <f t="shared" si="1000"/>
        <v>2699.2</v>
      </c>
      <c r="AT619" s="364">
        <f t="shared" si="1001"/>
        <v>6449.2</v>
      </c>
      <c r="AU619" s="44">
        <f t="shared" si="1002"/>
        <v>6449.2</v>
      </c>
      <c r="AV619" s="44">
        <f t="shared" si="1003"/>
        <v>0</v>
      </c>
    </row>
    <row r="620" spans="1:48" ht="13.5" hidden="1" thickBot="1" x14ac:dyDescent="0.25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4"/>
        <v>10350</v>
      </c>
      <c r="H620" s="76">
        <v>600.13333333333333</v>
      </c>
      <c r="I620" s="36">
        <f t="shared" si="1005"/>
        <v>5401.2</v>
      </c>
      <c r="J620" s="120">
        <f t="shared" si="983"/>
        <v>15751.2</v>
      </c>
      <c r="K620" s="1055"/>
      <c r="L620" s="95">
        <v>1150</v>
      </c>
      <c r="M620" s="93">
        <f t="shared" si="984"/>
        <v>0</v>
      </c>
      <c r="N620" s="95">
        <v>600.13333333333333</v>
      </c>
      <c r="O620" s="93">
        <f t="shared" si="985"/>
        <v>0</v>
      </c>
      <c r="P620" s="96">
        <f t="shared" si="986"/>
        <v>0</v>
      </c>
      <c r="Q620" s="180"/>
      <c r="R620" s="178">
        <v>1150</v>
      </c>
      <c r="S620" s="175">
        <f t="shared" si="987"/>
        <v>0</v>
      </c>
      <c r="T620" s="178">
        <v>600.13333333333333</v>
      </c>
      <c r="U620" s="175">
        <f t="shared" si="988"/>
        <v>0</v>
      </c>
      <c r="V620" s="179">
        <f t="shared" si="989"/>
        <v>0</v>
      </c>
      <c r="W620" s="227"/>
      <c r="X620" s="225">
        <v>1150</v>
      </c>
      <c r="Y620" s="222">
        <f t="shared" si="990"/>
        <v>0</v>
      </c>
      <c r="Z620" s="225">
        <v>600.13333333333333</v>
      </c>
      <c r="AA620" s="222">
        <f t="shared" si="991"/>
        <v>0</v>
      </c>
      <c r="AB620" s="226">
        <f t="shared" si="992"/>
        <v>0</v>
      </c>
      <c r="AC620" s="274"/>
      <c r="AD620" s="272">
        <v>1150</v>
      </c>
      <c r="AE620" s="269">
        <f t="shared" si="993"/>
        <v>0</v>
      </c>
      <c r="AF620" s="272">
        <v>600.13333333333333</v>
      </c>
      <c r="AG620" s="269">
        <f t="shared" si="994"/>
        <v>0</v>
      </c>
      <c r="AH620" s="273">
        <f t="shared" si="995"/>
        <v>0</v>
      </c>
      <c r="AI620" s="321"/>
      <c r="AJ620" s="319">
        <v>1150</v>
      </c>
      <c r="AK620" s="316">
        <f t="shared" si="996"/>
        <v>0</v>
      </c>
      <c r="AL620" s="319">
        <v>600.13333333333333</v>
      </c>
      <c r="AM620" s="316">
        <f t="shared" si="997"/>
        <v>0</v>
      </c>
      <c r="AN620" s="320">
        <f t="shared" si="998"/>
        <v>0</v>
      </c>
      <c r="AO620" s="719">
        <f t="shared" si="982"/>
        <v>9</v>
      </c>
      <c r="AP620" s="363">
        <v>1150</v>
      </c>
      <c r="AQ620" s="361">
        <f t="shared" si="999"/>
        <v>10350</v>
      </c>
      <c r="AR620" s="363">
        <v>600.13333333333333</v>
      </c>
      <c r="AS620" s="361">
        <f t="shared" si="1000"/>
        <v>5401.2</v>
      </c>
      <c r="AT620" s="364">
        <f t="shared" si="1001"/>
        <v>15751.2</v>
      </c>
      <c r="AU620" s="44">
        <f t="shared" si="1002"/>
        <v>15751.2</v>
      </c>
      <c r="AV620" s="44">
        <f t="shared" si="1003"/>
        <v>0</v>
      </c>
    </row>
    <row r="621" spans="1:48" ht="13.5" hidden="1" thickBot="1" x14ac:dyDescent="0.25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4"/>
        <v>2550</v>
      </c>
      <c r="H621" s="76">
        <v>509.13333333333333</v>
      </c>
      <c r="I621" s="36">
        <f t="shared" si="1005"/>
        <v>1527.4</v>
      </c>
      <c r="J621" s="120">
        <f t="shared" si="983"/>
        <v>4077.4</v>
      </c>
      <c r="K621" s="1055"/>
      <c r="L621" s="95">
        <v>850</v>
      </c>
      <c r="M621" s="93">
        <f t="shared" si="984"/>
        <v>0</v>
      </c>
      <c r="N621" s="95">
        <v>509.13333333333333</v>
      </c>
      <c r="O621" s="93">
        <f t="shared" si="985"/>
        <v>0</v>
      </c>
      <c r="P621" s="96">
        <f t="shared" si="986"/>
        <v>0</v>
      </c>
      <c r="Q621" s="180"/>
      <c r="R621" s="178">
        <v>850</v>
      </c>
      <c r="S621" s="175">
        <f t="shared" si="987"/>
        <v>0</v>
      </c>
      <c r="T621" s="178">
        <v>509.13333333333333</v>
      </c>
      <c r="U621" s="175">
        <f t="shared" si="988"/>
        <v>0</v>
      </c>
      <c r="V621" s="179">
        <f t="shared" si="989"/>
        <v>0</v>
      </c>
      <c r="W621" s="227"/>
      <c r="X621" s="225">
        <v>850</v>
      </c>
      <c r="Y621" s="222">
        <f t="shared" si="990"/>
        <v>0</v>
      </c>
      <c r="Z621" s="225">
        <v>509.13333333333333</v>
      </c>
      <c r="AA621" s="222">
        <f t="shared" si="991"/>
        <v>0</v>
      </c>
      <c r="AB621" s="226">
        <f t="shared" si="992"/>
        <v>0</v>
      </c>
      <c r="AC621" s="274"/>
      <c r="AD621" s="272">
        <v>850</v>
      </c>
      <c r="AE621" s="269">
        <f t="shared" si="993"/>
        <v>0</v>
      </c>
      <c r="AF621" s="272">
        <v>509.13333333333333</v>
      </c>
      <c r="AG621" s="269">
        <f t="shared" si="994"/>
        <v>0</v>
      </c>
      <c r="AH621" s="273">
        <f t="shared" si="995"/>
        <v>0</v>
      </c>
      <c r="AI621" s="321"/>
      <c r="AJ621" s="319">
        <v>850</v>
      </c>
      <c r="AK621" s="316">
        <f t="shared" si="996"/>
        <v>0</v>
      </c>
      <c r="AL621" s="319">
        <v>509.13333333333333</v>
      </c>
      <c r="AM621" s="316">
        <f t="shared" si="997"/>
        <v>0</v>
      </c>
      <c r="AN621" s="320">
        <f t="shared" si="998"/>
        <v>0</v>
      </c>
      <c r="AO621" s="719">
        <f t="shared" si="982"/>
        <v>3</v>
      </c>
      <c r="AP621" s="363">
        <v>850</v>
      </c>
      <c r="AQ621" s="361">
        <f t="shared" si="999"/>
        <v>2550</v>
      </c>
      <c r="AR621" s="363">
        <v>509.13333333333333</v>
      </c>
      <c r="AS621" s="361">
        <f t="shared" si="1000"/>
        <v>1527.4</v>
      </c>
      <c r="AT621" s="364">
        <f t="shared" si="1001"/>
        <v>4077.4</v>
      </c>
      <c r="AU621" s="44">
        <f t="shared" si="1002"/>
        <v>4077.4</v>
      </c>
      <c r="AV621" s="44">
        <f t="shared" si="1003"/>
        <v>0</v>
      </c>
    </row>
    <row r="622" spans="1:48" ht="13.5" hidden="1" thickBot="1" x14ac:dyDescent="0.25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4"/>
        <v>21600</v>
      </c>
      <c r="H622" s="36">
        <v>832</v>
      </c>
      <c r="I622" s="36">
        <f t="shared" si="1005"/>
        <v>22464</v>
      </c>
      <c r="J622" s="53">
        <f t="shared" si="983"/>
        <v>44064</v>
      </c>
      <c r="K622" s="1053"/>
      <c r="L622" s="93">
        <v>800</v>
      </c>
      <c r="M622" s="93">
        <f t="shared" si="984"/>
        <v>0</v>
      </c>
      <c r="N622" s="93">
        <v>832</v>
      </c>
      <c r="O622" s="93">
        <f t="shared" si="985"/>
        <v>0</v>
      </c>
      <c r="P622" s="94">
        <f t="shared" si="986"/>
        <v>0</v>
      </c>
      <c r="Q622" s="173"/>
      <c r="R622" s="175">
        <v>800</v>
      </c>
      <c r="S622" s="175">
        <f t="shared" si="987"/>
        <v>0</v>
      </c>
      <c r="T622" s="175">
        <v>832</v>
      </c>
      <c r="U622" s="175">
        <f t="shared" si="988"/>
        <v>0</v>
      </c>
      <c r="V622" s="176">
        <f t="shared" si="989"/>
        <v>0</v>
      </c>
      <c r="W622" s="220"/>
      <c r="X622" s="222">
        <v>800</v>
      </c>
      <c r="Y622" s="222">
        <f t="shared" si="990"/>
        <v>0</v>
      </c>
      <c r="Z622" s="222">
        <v>832</v>
      </c>
      <c r="AA622" s="222">
        <f t="shared" si="991"/>
        <v>0</v>
      </c>
      <c r="AB622" s="223">
        <f t="shared" si="992"/>
        <v>0</v>
      </c>
      <c r="AC622" s="267"/>
      <c r="AD622" s="269">
        <v>800</v>
      </c>
      <c r="AE622" s="269">
        <f t="shared" si="993"/>
        <v>0</v>
      </c>
      <c r="AF622" s="269">
        <v>832</v>
      </c>
      <c r="AG622" s="269">
        <f t="shared" si="994"/>
        <v>0</v>
      </c>
      <c r="AH622" s="270">
        <f t="shared" si="995"/>
        <v>0</v>
      </c>
      <c r="AI622" s="314"/>
      <c r="AJ622" s="316">
        <v>800</v>
      </c>
      <c r="AK622" s="316">
        <f t="shared" si="996"/>
        <v>0</v>
      </c>
      <c r="AL622" s="316">
        <v>832</v>
      </c>
      <c r="AM622" s="316">
        <f t="shared" si="997"/>
        <v>0</v>
      </c>
      <c r="AN622" s="317">
        <f t="shared" si="998"/>
        <v>0</v>
      </c>
      <c r="AO622" s="719">
        <f t="shared" si="982"/>
        <v>27</v>
      </c>
      <c r="AP622" s="361">
        <v>800</v>
      </c>
      <c r="AQ622" s="361">
        <f t="shared" si="999"/>
        <v>21600</v>
      </c>
      <c r="AR622" s="361">
        <v>832</v>
      </c>
      <c r="AS622" s="361">
        <f t="shared" si="1000"/>
        <v>22464</v>
      </c>
      <c r="AT622" s="362">
        <f t="shared" si="1001"/>
        <v>44064</v>
      </c>
      <c r="AU622" s="44">
        <f t="shared" si="1002"/>
        <v>44064</v>
      </c>
      <c r="AV622" s="44">
        <f t="shared" si="1003"/>
        <v>0</v>
      </c>
    </row>
    <row r="623" spans="1:48" ht="13.5" hidden="1" thickBot="1" x14ac:dyDescent="0.25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4"/>
        <v>16800</v>
      </c>
      <c r="H623" s="36">
        <v>507</v>
      </c>
      <c r="I623" s="36">
        <f t="shared" si="1005"/>
        <v>10647</v>
      </c>
      <c r="J623" s="53">
        <f t="shared" si="983"/>
        <v>27447</v>
      </c>
      <c r="K623" s="1053"/>
      <c r="L623" s="93">
        <v>800</v>
      </c>
      <c r="M623" s="93">
        <f t="shared" si="984"/>
        <v>0</v>
      </c>
      <c r="N623" s="93">
        <v>507</v>
      </c>
      <c r="O623" s="93">
        <f t="shared" si="985"/>
        <v>0</v>
      </c>
      <c r="P623" s="94">
        <f t="shared" si="986"/>
        <v>0</v>
      </c>
      <c r="Q623" s="173"/>
      <c r="R623" s="175">
        <v>800</v>
      </c>
      <c r="S623" s="175">
        <f t="shared" si="987"/>
        <v>0</v>
      </c>
      <c r="T623" s="175">
        <v>507</v>
      </c>
      <c r="U623" s="175">
        <f t="shared" si="988"/>
        <v>0</v>
      </c>
      <c r="V623" s="176">
        <f t="shared" si="989"/>
        <v>0</v>
      </c>
      <c r="W623" s="220"/>
      <c r="X623" s="222">
        <v>800</v>
      </c>
      <c r="Y623" s="222">
        <f t="shared" si="990"/>
        <v>0</v>
      </c>
      <c r="Z623" s="222">
        <v>507</v>
      </c>
      <c r="AA623" s="222">
        <f t="shared" si="991"/>
        <v>0</v>
      </c>
      <c r="AB623" s="223">
        <f t="shared" si="992"/>
        <v>0</v>
      </c>
      <c r="AC623" s="267"/>
      <c r="AD623" s="269">
        <v>800</v>
      </c>
      <c r="AE623" s="269">
        <f t="shared" si="993"/>
        <v>0</v>
      </c>
      <c r="AF623" s="269">
        <v>507</v>
      </c>
      <c r="AG623" s="269">
        <f t="shared" si="994"/>
        <v>0</v>
      </c>
      <c r="AH623" s="270">
        <f t="shared" si="995"/>
        <v>0</v>
      </c>
      <c r="AI623" s="314"/>
      <c r="AJ623" s="316">
        <v>800</v>
      </c>
      <c r="AK623" s="316">
        <f t="shared" si="996"/>
        <v>0</v>
      </c>
      <c r="AL623" s="316">
        <v>507</v>
      </c>
      <c r="AM623" s="316">
        <f t="shared" si="997"/>
        <v>0</v>
      </c>
      <c r="AN623" s="317">
        <f t="shared" si="998"/>
        <v>0</v>
      </c>
      <c r="AO623" s="719">
        <f t="shared" si="982"/>
        <v>21</v>
      </c>
      <c r="AP623" s="361">
        <v>800</v>
      </c>
      <c r="AQ623" s="361">
        <f t="shared" si="999"/>
        <v>16800</v>
      </c>
      <c r="AR623" s="361">
        <v>507</v>
      </c>
      <c r="AS623" s="361">
        <f t="shared" si="1000"/>
        <v>10647</v>
      </c>
      <c r="AT623" s="362">
        <f t="shared" si="1001"/>
        <v>27447</v>
      </c>
      <c r="AU623" s="44">
        <f t="shared" si="1002"/>
        <v>27447</v>
      </c>
      <c r="AV623" s="44">
        <f t="shared" si="1003"/>
        <v>0</v>
      </c>
    </row>
    <row r="624" spans="1:48" ht="13.5" hidden="1" thickBot="1" x14ac:dyDescent="0.25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4"/>
        <v>600</v>
      </c>
      <c r="H624" s="36">
        <v>19275</v>
      </c>
      <c r="I624" s="36">
        <f t="shared" si="1005"/>
        <v>19275</v>
      </c>
      <c r="J624" s="53">
        <f t="shared" si="983"/>
        <v>19875</v>
      </c>
      <c r="K624" s="1053"/>
      <c r="L624" s="93">
        <v>600</v>
      </c>
      <c r="M624" s="93">
        <f t="shared" si="984"/>
        <v>0</v>
      </c>
      <c r="N624" s="93">
        <v>19275</v>
      </c>
      <c r="O624" s="93">
        <f t="shared" si="985"/>
        <v>0</v>
      </c>
      <c r="P624" s="94">
        <f t="shared" si="986"/>
        <v>0</v>
      </c>
      <c r="Q624" s="173"/>
      <c r="R624" s="175">
        <v>600</v>
      </c>
      <c r="S624" s="175">
        <f t="shared" si="987"/>
        <v>0</v>
      </c>
      <c r="T624" s="175">
        <v>19275</v>
      </c>
      <c r="U624" s="175">
        <f t="shared" si="988"/>
        <v>0</v>
      </c>
      <c r="V624" s="176">
        <f t="shared" si="989"/>
        <v>0</v>
      </c>
      <c r="W624" s="220"/>
      <c r="X624" s="222">
        <v>600</v>
      </c>
      <c r="Y624" s="222">
        <f t="shared" si="990"/>
        <v>0</v>
      </c>
      <c r="Z624" s="222">
        <v>19275</v>
      </c>
      <c r="AA624" s="222">
        <f t="shared" si="991"/>
        <v>0</v>
      </c>
      <c r="AB624" s="223">
        <f t="shared" si="992"/>
        <v>0</v>
      </c>
      <c r="AC624" s="267"/>
      <c r="AD624" s="269">
        <v>600</v>
      </c>
      <c r="AE624" s="269">
        <f t="shared" si="993"/>
        <v>0</v>
      </c>
      <c r="AF624" s="269">
        <v>19275</v>
      </c>
      <c r="AG624" s="269">
        <f t="shared" si="994"/>
        <v>0</v>
      </c>
      <c r="AH624" s="270">
        <f t="shared" si="995"/>
        <v>0</v>
      </c>
      <c r="AI624" s="314"/>
      <c r="AJ624" s="316">
        <v>600</v>
      </c>
      <c r="AK624" s="316">
        <f t="shared" si="996"/>
        <v>0</v>
      </c>
      <c r="AL624" s="316">
        <v>19275</v>
      </c>
      <c r="AM624" s="316">
        <f t="shared" si="997"/>
        <v>0</v>
      </c>
      <c r="AN624" s="317">
        <f t="shared" si="998"/>
        <v>0</v>
      </c>
      <c r="AO624" s="719">
        <f t="shared" si="982"/>
        <v>1</v>
      </c>
      <c r="AP624" s="361">
        <v>600</v>
      </c>
      <c r="AQ624" s="361">
        <f t="shared" si="999"/>
        <v>600</v>
      </c>
      <c r="AR624" s="361">
        <v>19275</v>
      </c>
      <c r="AS624" s="361">
        <f t="shared" si="1000"/>
        <v>19275</v>
      </c>
      <c r="AT624" s="362">
        <f t="shared" si="1001"/>
        <v>19875</v>
      </c>
      <c r="AU624" s="44">
        <f t="shared" si="1002"/>
        <v>19875</v>
      </c>
      <c r="AV624" s="44">
        <f t="shared" si="1003"/>
        <v>0</v>
      </c>
    </row>
    <row r="625" spans="1:48" ht="13.5" hidden="1" thickBot="1" x14ac:dyDescent="0.25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4"/>
        <v>561600</v>
      </c>
      <c r="H625" s="36">
        <v>1460</v>
      </c>
      <c r="I625" s="36">
        <f t="shared" si="1005"/>
        <v>455520</v>
      </c>
      <c r="J625" s="53">
        <f t="shared" si="983"/>
        <v>1017120</v>
      </c>
      <c r="K625" s="1053"/>
      <c r="L625" s="93">
        <v>1800</v>
      </c>
      <c r="M625" s="93">
        <f t="shared" si="984"/>
        <v>0</v>
      </c>
      <c r="N625" s="93">
        <v>1460</v>
      </c>
      <c r="O625" s="93">
        <f t="shared" si="985"/>
        <v>0</v>
      </c>
      <c r="P625" s="94">
        <f t="shared" si="986"/>
        <v>0</v>
      </c>
      <c r="Q625" s="173"/>
      <c r="R625" s="175">
        <v>1800</v>
      </c>
      <c r="S625" s="175">
        <f t="shared" si="987"/>
        <v>0</v>
      </c>
      <c r="T625" s="175">
        <v>1460</v>
      </c>
      <c r="U625" s="175">
        <f t="shared" si="988"/>
        <v>0</v>
      </c>
      <c r="V625" s="176">
        <f t="shared" si="989"/>
        <v>0</v>
      </c>
      <c r="W625" s="220"/>
      <c r="X625" s="222">
        <v>1800</v>
      </c>
      <c r="Y625" s="222">
        <f t="shared" si="990"/>
        <v>0</v>
      </c>
      <c r="Z625" s="222">
        <v>1460</v>
      </c>
      <c r="AA625" s="222">
        <f t="shared" si="991"/>
        <v>0</v>
      </c>
      <c r="AB625" s="223">
        <f t="shared" si="992"/>
        <v>0</v>
      </c>
      <c r="AC625" s="267">
        <v>85.7</v>
      </c>
      <c r="AD625" s="269">
        <v>1800</v>
      </c>
      <c r="AE625" s="269">
        <f t="shared" si="993"/>
        <v>154260</v>
      </c>
      <c r="AF625" s="269">
        <v>1460</v>
      </c>
      <c r="AG625" s="269">
        <f t="shared" si="994"/>
        <v>125122</v>
      </c>
      <c r="AH625" s="270">
        <f t="shared" si="995"/>
        <v>279382</v>
      </c>
      <c r="AI625" s="314"/>
      <c r="AJ625" s="316">
        <v>1800</v>
      </c>
      <c r="AK625" s="316">
        <f t="shared" si="996"/>
        <v>0</v>
      </c>
      <c r="AL625" s="316">
        <v>1460</v>
      </c>
      <c r="AM625" s="316">
        <f t="shared" si="997"/>
        <v>0</v>
      </c>
      <c r="AN625" s="317">
        <f t="shared" si="998"/>
        <v>0</v>
      </c>
      <c r="AO625" s="719">
        <f t="shared" si="982"/>
        <v>226.3</v>
      </c>
      <c r="AP625" s="361">
        <v>1800</v>
      </c>
      <c r="AQ625" s="361">
        <f t="shared" si="999"/>
        <v>407340</v>
      </c>
      <c r="AR625" s="361">
        <v>1460</v>
      </c>
      <c r="AS625" s="361">
        <f t="shared" si="1000"/>
        <v>330398</v>
      </c>
      <c r="AT625" s="362">
        <f t="shared" si="1001"/>
        <v>737738</v>
      </c>
      <c r="AU625" s="44">
        <f t="shared" si="1002"/>
        <v>737738</v>
      </c>
      <c r="AV625" s="44">
        <f t="shared" si="1003"/>
        <v>0</v>
      </c>
    </row>
    <row r="626" spans="1:48" ht="26.25" hidden="1" thickBot="1" x14ac:dyDescent="0.25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4"/>
        <v>112320.00000000001</v>
      </c>
      <c r="H626" s="36">
        <v>2920</v>
      </c>
      <c r="I626" s="36">
        <f t="shared" si="1005"/>
        <v>182208.00000000003</v>
      </c>
      <c r="J626" s="53">
        <f t="shared" si="983"/>
        <v>294528.00000000006</v>
      </c>
      <c r="K626" s="1053"/>
      <c r="L626" s="93">
        <v>1800</v>
      </c>
      <c r="M626" s="93">
        <f t="shared" si="984"/>
        <v>0</v>
      </c>
      <c r="N626" s="93">
        <v>2920</v>
      </c>
      <c r="O626" s="93">
        <f t="shared" si="985"/>
        <v>0</v>
      </c>
      <c r="P626" s="94">
        <f t="shared" si="986"/>
        <v>0</v>
      </c>
      <c r="Q626" s="173"/>
      <c r="R626" s="175">
        <v>1800</v>
      </c>
      <c r="S626" s="175">
        <f t="shared" si="987"/>
        <v>0</v>
      </c>
      <c r="T626" s="175">
        <v>2920</v>
      </c>
      <c r="U626" s="175">
        <f t="shared" si="988"/>
        <v>0</v>
      </c>
      <c r="V626" s="176">
        <f t="shared" si="989"/>
        <v>0</v>
      </c>
      <c r="W626" s="220"/>
      <c r="X626" s="222">
        <v>1800</v>
      </c>
      <c r="Y626" s="222">
        <f t="shared" si="990"/>
        <v>0</v>
      </c>
      <c r="Z626" s="222">
        <v>2920</v>
      </c>
      <c r="AA626" s="222">
        <f t="shared" si="991"/>
        <v>0</v>
      </c>
      <c r="AB626" s="223">
        <f t="shared" si="992"/>
        <v>0</v>
      </c>
      <c r="AC626" s="267">
        <v>8.08</v>
      </c>
      <c r="AD626" s="269">
        <v>1800</v>
      </c>
      <c r="AE626" s="269">
        <f t="shared" si="993"/>
        <v>14544</v>
      </c>
      <c r="AF626" s="269">
        <v>2920</v>
      </c>
      <c r="AG626" s="269">
        <f t="shared" si="994"/>
        <v>23593.599999999999</v>
      </c>
      <c r="AH626" s="270">
        <f t="shared" si="995"/>
        <v>38137.599999999999</v>
      </c>
      <c r="AI626" s="314"/>
      <c r="AJ626" s="316">
        <v>1800</v>
      </c>
      <c r="AK626" s="316">
        <f t="shared" si="996"/>
        <v>0</v>
      </c>
      <c r="AL626" s="316">
        <v>2920</v>
      </c>
      <c r="AM626" s="316">
        <f t="shared" si="997"/>
        <v>0</v>
      </c>
      <c r="AN626" s="317">
        <f t="shared" si="998"/>
        <v>0</v>
      </c>
      <c r="AO626" s="719">
        <f t="shared" si="982"/>
        <v>54.320000000000007</v>
      </c>
      <c r="AP626" s="361">
        <v>1800</v>
      </c>
      <c r="AQ626" s="361">
        <f t="shared" si="999"/>
        <v>97776.000000000015</v>
      </c>
      <c r="AR626" s="361">
        <v>2920</v>
      </c>
      <c r="AS626" s="361">
        <f t="shared" si="1000"/>
        <v>158614.40000000002</v>
      </c>
      <c r="AT626" s="362">
        <f t="shared" si="1001"/>
        <v>256390.40000000002</v>
      </c>
      <c r="AU626" s="44">
        <f t="shared" si="1002"/>
        <v>256390.40000000005</v>
      </c>
      <c r="AV626" s="44">
        <f t="shared" si="1003"/>
        <v>0</v>
      </c>
    </row>
    <row r="627" spans="1:48" ht="13.5" hidden="1" thickBot="1" x14ac:dyDescent="0.25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4"/>
        <v>0</v>
      </c>
      <c r="H627" s="36">
        <v>77968</v>
      </c>
      <c r="I627" s="36">
        <f t="shared" si="1005"/>
        <v>77968</v>
      </c>
      <c r="J627" s="53">
        <f t="shared" si="983"/>
        <v>77968</v>
      </c>
      <c r="K627" s="1053"/>
      <c r="L627" s="93">
        <v>0</v>
      </c>
      <c r="M627" s="93">
        <f t="shared" si="984"/>
        <v>0</v>
      </c>
      <c r="N627" s="93">
        <v>77968</v>
      </c>
      <c r="O627" s="93">
        <f t="shared" si="985"/>
        <v>0</v>
      </c>
      <c r="P627" s="94">
        <f t="shared" si="986"/>
        <v>0</v>
      </c>
      <c r="Q627" s="173"/>
      <c r="R627" s="175">
        <v>0</v>
      </c>
      <c r="S627" s="175">
        <f t="shared" si="987"/>
        <v>0</v>
      </c>
      <c r="T627" s="175">
        <v>77968</v>
      </c>
      <c r="U627" s="175">
        <f t="shared" si="988"/>
        <v>0</v>
      </c>
      <c r="V627" s="176">
        <f t="shared" si="989"/>
        <v>0</v>
      </c>
      <c r="W627" s="220"/>
      <c r="X627" s="222">
        <v>0</v>
      </c>
      <c r="Y627" s="222">
        <f t="shared" si="990"/>
        <v>0</v>
      </c>
      <c r="Z627" s="222">
        <v>77968</v>
      </c>
      <c r="AA627" s="222">
        <f t="shared" si="991"/>
        <v>0</v>
      </c>
      <c r="AB627" s="223">
        <f t="shared" si="992"/>
        <v>0</v>
      </c>
      <c r="AC627" s="267">
        <v>0.5</v>
      </c>
      <c r="AD627" s="269">
        <v>0</v>
      </c>
      <c r="AE627" s="269">
        <f t="shared" si="993"/>
        <v>0</v>
      </c>
      <c r="AF627" s="269">
        <v>77968</v>
      </c>
      <c r="AG627" s="269">
        <f t="shared" si="994"/>
        <v>38984</v>
      </c>
      <c r="AH627" s="270">
        <f t="shared" si="995"/>
        <v>38984</v>
      </c>
      <c r="AI627" s="314"/>
      <c r="AJ627" s="316">
        <v>0</v>
      </c>
      <c r="AK627" s="316">
        <f t="shared" si="996"/>
        <v>0</v>
      </c>
      <c r="AL627" s="316">
        <v>77968</v>
      </c>
      <c r="AM627" s="316">
        <f t="shared" si="997"/>
        <v>0</v>
      </c>
      <c r="AN627" s="317">
        <f t="shared" si="998"/>
        <v>0</v>
      </c>
      <c r="AO627" s="719">
        <f t="shared" si="982"/>
        <v>0.5</v>
      </c>
      <c r="AP627" s="361">
        <v>0</v>
      </c>
      <c r="AQ627" s="361">
        <f t="shared" si="999"/>
        <v>0</v>
      </c>
      <c r="AR627" s="361">
        <v>77968</v>
      </c>
      <c r="AS627" s="361">
        <f t="shared" si="1000"/>
        <v>38984</v>
      </c>
      <c r="AT627" s="362">
        <f t="shared" si="1001"/>
        <v>38984</v>
      </c>
      <c r="AU627" s="44">
        <f t="shared" si="1002"/>
        <v>38984</v>
      </c>
      <c r="AV627" s="44">
        <f t="shared" si="1003"/>
        <v>0</v>
      </c>
    </row>
    <row r="628" spans="1:48" ht="13.5" hidden="1" thickBot="1" x14ac:dyDescent="0.25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053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2"/>
        <v>0</v>
      </c>
      <c r="AP628" s="360"/>
      <c r="AQ628" s="361"/>
      <c r="AR628" s="358"/>
      <c r="AS628" s="361"/>
      <c r="AT628" s="359"/>
      <c r="AU628" s="44">
        <f t="shared" si="1002"/>
        <v>0</v>
      </c>
      <c r="AV628" s="44">
        <f t="shared" si="1003"/>
        <v>0</v>
      </c>
    </row>
    <row r="629" spans="1:48" ht="13.5" hidden="1" thickBot="1" x14ac:dyDescent="0.25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053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2"/>
        <v>0</v>
      </c>
      <c r="AP629" s="360"/>
      <c r="AQ629" s="361"/>
      <c r="AR629" s="358"/>
      <c r="AS629" s="361"/>
      <c r="AT629" s="359"/>
      <c r="AU629" s="44">
        <f t="shared" si="1002"/>
        <v>0</v>
      </c>
      <c r="AV629" s="44">
        <f t="shared" si="1003"/>
        <v>0</v>
      </c>
    </row>
    <row r="630" spans="1:48" ht="26.25" hidden="1" thickBot="1" x14ac:dyDescent="0.25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4"/>
        <v>0</v>
      </c>
      <c r="H630" s="37"/>
      <c r="I630" s="36">
        <f t="shared" si="1005"/>
        <v>0</v>
      </c>
      <c r="J630" s="119"/>
      <c r="K630" s="1053"/>
      <c r="L630" s="92"/>
      <c r="M630" s="93">
        <f t="shared" ref="M630:M692" si="1006">K630*L630</f>
        <v>0</v>
      </c>
      <c r="N630" s="91"/>
      <c r="O630" s="93">
        <f t="shared" ref="O630:O692" si="1007">K630*N630</f>
        <v>0</v>
      </c>
      <c r="P630" s="129"/>
      <c r="Q630" s="173"/>
      <c r="R630" s="174"/>
      <c r="S630" s="175">
        <f t="shared" ref="S630:S692" si="1008">Q630*R630</f>
        <v>0</v>
      </c>
      <c r="T630" s="171"/>
      <c r="U630" s="175">
        <f t="shared" ref="U630:U692" si="1009">Q630*T630</f>
        <v>0</v>
      </c>
      <c r="V630" s="172"/>
      <c r="W630" s="220"/>
      <c r="X630" s="221"/>
      <c r="Y630" s="222">
        <f t="shared" ref="Y630:Y692" si="1010">W630*X630</f>
        <v>0</v>
      </c>
      <c r="Z630" s="218"/>
      <c r="AA630" s="222">
        <f t="shared" ref="AA630:AA692" si="1011">W630*Z630</f>
        <v>0</v>
      </c>
      <c r="AB630" s="219"/>
      <c r="AC630" s="267"/>
      <c r="AD630" s="268"/>
      <c r="AE630" s="269">
        <f t="shared" ref="AE630:AE692" si="1012">AC630*AD630</f>
        <v>0</v>
      </c>
      <c r="AF630" s="265"/>
      <c r="AG630" s="269">
        <f t="shared" ref="AG630:AG692" si="1013">AC630*AF630</f>
        <v>0</v>
      </c>
      <c r="AH630" s="266"/>
      <c r="AI630" s="314"/>
      <c r="AJ630" s="315"/>
      <c r="AK630" s="316">
        <f t="shared" ref="AK630:AK692" si="1014">AI630*AJ630</f>
        <v>0</v>
      </c>
      <c r="AL630" s="312"/>
      <c r="AM630" s="316">
        <f t="shared" ref="AM630:AM692" si="1015">AI630*AL630</f>
        <v>0</v>
      </c>
      <c r="AN630" s="313"/>
      <c r="AO630" s="719">
        <f t="shared" si="982"/>
        <v>1</v>
      </c>
      <c r="AP630" s="360"/>
      <c r="AQ630" s="361">
        <f t="shared" ref="AQ630:AQ692" si="1016">AO630*AP630</f>
        <v>0</v>
      </c>
      <c r="AR630" s="358"/>
      <c r="AS630" s="361">
        <f t="shared" ref="AS630:AS692" si="1017">AO630*AR630</f>
        <v>0</v>
      </c>
      <c r="AT630" s="359"/>
      <c r="AU630" s="44">
        <f t="shared" si="1002"/>
        <v>0</v>
      </c>
      <c r="AV630" s="44">
        <f t="shared" si="1003"/>
        <v>0</v>
      </c>
    </row>
    <row r="631" spans="1:48" ht="39" hidden="1" thickBot="1" x14ac:dyDescent="0.25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4"/>
        <v>14000</v>
      </c>
      <c r="H631" s="36">
        <v>37474</v>
      </c>
      <c r="I631" s="36">
        <f t="shared" si="1005"/>
        <v>37474</v>
      </c>
      <c r="J631" s="53">
        <f t="shared" ref="J631:J633" si="1018">G631+I631</f>
        <v>51474</v>
      </c>
      <c r="K631" s="1053"/>
      <c r="L631" s="93">
        <v>14000</v>
      </c>
      <c r="M631" s="93">
        <f t="shared" si="1006"/>
        <v>0</v>
      </c>
      <c r="N631" s="93">
        <v>37474</v>
      </c>
      <c r="O631" s="93">
        <f t="shared" si="1007"/>
        <v>0</v>
      </c>
      <c r="P631" s="94">
        <f t="shared" ref="P631:P633" si="1019">M631+O631</f>
        <v>0</v>
      </c>
      <c r="Q631" s="173"/>
      <c r="R631" s="175">
        <v>14000</v>
      </c>
      <c r="S631" s="175">
        <f t="shared" si="1008"/>
        <v>0</v>
      </c>
      <c r="T631" s="175">
        <v>37474</v>
      </c>
      <c r="U631" s="175">
        <f t="shared" si="1009"/>
        <v>0</v>
      </c>
      <c r="V631" s="176">
        <f t="shared" ref="V631:V633" si="1020">S631+U631</f>
        <v>0</v>
      </c>
      <c r="W631" s="220"/>
      <c r="X631" s="222">
        <v>14000</v>
      </c>
      <c r="Y631" s="222">
        <f t="shared" si="1010"/>
        <v>0</v>
      </c>
      <c r="Z631" s="222">
        <v>37474</v>
      </c>
      <c r="AA631" s="222">
        <f t="shared" si="1011"/>
        <v>0</v>
      </c>
      <c r="AB631" s="223">
        <f t="shared" ref="AB631:AB633" si="1021">Y631+AA631</f>
        <v>0</v>
      </c>
      <c r="AC631" s="267"/>
      <c r="AD631" s="269">
        <v>14000</v>
      </c>
      <c r="AE631" s="269">
        <f t="shared" si="1012"/>
        <v>0</v>
      </c>
      <c r="AF631" s="269">
        <v>37474</v>
      </c>
      <c r="AG631" s="269">
        <f t="shared" si="1013"/>
        <v>0</v>
      </c>
      <c r="AH631" s="270">
        <f t="shared" ref="AH631:AH633" si="1022">AE631+AG631</f>
        <v>0</v>
      </c>
      <c r="AI631" s="314"/>
      <c r="AJ631" s="316">
        <v>14000</v>
      </c>
      <c r="AK631" s="316">
        <f t="shared" si="1014"/>
        <v>0</v>
      </c>
      <c r="AL631" s="316">
        <v>37474</v>
      </c>
      <c r="AM631" s="316">
        <f t="shared" si="1015"/>
        <v>0</v>
      </c>
      <c r="AN631" s="317">
        <f t="shared" ref="AN631:AN633" si="1023">AK631+AM631</f>
        <v>0</v>
      </c>
      <c r="AO631" s="719">
        <f t="shared" si="982"/>
        <v>1</v>
      </c>
      <c r="AP631" s="361">
        <v>14000</v>
      </c>
      <c r="AQ631" s="361">
        <f t="shared" si="1016"/>
        <v>14000</v>
      </c>
      <c r="AR631" s="361">
        <v>37474</v>
      </c>
      <c r="AS631" s="361">
        <f t="shared" si="1017"/>
        <v>37474</v>
      </c>
      <c r="AT631" s="362">
        <f t="shared" ref="AT631:AT633" si="1024">AQ631+AS631</f>
        <v>51474</v>
      </c>
      <c r="AU631" s="44">
        <f t="shared" si="1002"/>
        <v>51474</v>
      </c>
      <c r="AV631" s="44">
        <f t="shared" si="1003"/>
        <v>0</v>
      </c>
    </row>
    <row r="632" spans="1:48" ht="39" hidden="1" thickBot="1" x14ac:dyDescent="0.25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4"/>
        <v>28000</v>
      </c>
      <c r="H632" s="36">
        <v>45868</v>
      </c>
      <c r="I632" s="36">
        <f t="shared" si="1005"/>
        <v>91736</v>
      </c>
      <c r="J632" s="53">
        <f t="shared" si="1018"/>
        <v>119736</v>
      </c>
      <c r="K632" s="1053"/>
      <c r="L632" s="93">
        <v>14000</v>
      </c>
      <c r="M632" s="93">
        <f t="shared" si="1006"/>
        <v>0</v>
      </c>
      <c r="N632" s="93">
        <v>45868</v>
      </c>
      <c r="O632" s="93">
        <f t="shared" si="1007"/>
        <v>0</v>
      </c>
      <c r="P632" s="94">
        <f t="shared" si="1019"/>
        <v>0</v>
      </c>
      <c r="Q632" s="173"/>
      <c r="R632" s="175">
        <v>14000</v>
      </c>
      <c r="S632" s="175">
        <f t="shared" si="1008"/>
        <v>0</v>
      </c>
      <c r="T632" s="175">
        <v>45868</v>
      </c>
      <c r="U632" s="175">
        <f t="shared" si="1009"/>
        <v>0</v>
      </c>
      <c r="V632" s="176">
        <f t="shared" si="1020"/>
        <v>0</v>
      </c>
      <c r="W632" s="220"/>
      <c r="X632" s="222">
        <v>14000</v>
      </c>
      <c r="Y632" s="222">
        <f t="shared" si="1010"/>
        <v>0</v>
      </c>
      <c r="Z632" s="222">
        <v>45868</v>
      </c>
      <c r="AA632" s="222">
        <f t="shared" si="1011"/>
        <v>0</v>
      </c>
      <c r="AB632" s="223">
        <f t="shared" si="1021"/>
        <v>0</v>
      </c>
      <c r="AC632" s="267"/>
      <c r="AD632" s="269">
        <v>14000</v>
      </c>
      <c r="AE632" s="269">
        <f t="shared" si="1012"/>
        <v>0</v>
      </c>
      <c r="AF632" s="269">
        <v>45868</v>
      </c>
      <c r="AG632" s="269">
        <f t="shared" si="1013"/>
        <v>0</v>
      </c>
      <c r="AH632" s="270">
        <f t="shared" si="1022"/>
        <v>0</v>
      </c>
      <c r="AI632" s="314"/>
      <c r="AJ632" s="316">
        <v>14000</v>
      </c>
      <c r="AK632" s="316">
        <f t="shared" si="1014"/>
        <v>0</v>
      </c>
      <c r="AL632" s="316">
        <v>45868</v>
      </c>
      <c r="AM632" s="316">
        <f t="shared" si="1015"/>
        <v>0</v>
      </c>
      <c r="AN632" s="317">
        <f t="shared" si="1023"/>
        <v>0</v>
      </c>
      <c r="AO632" s="719">
        <f t="shared" si="982"/>
        <v>2</v>
      </c>
      <c r="AP632" s="361">
        <v>14000</v>
      </c>
      <c r="AQ632" s="361">
        <f t="shared" si="1016"/>
        <v>28000</v>
      </c>
      <c r="AR632" s="361">
        <v>45868</v>
      </c>
      <c r="AS632" s="361">
        <f t="shared" si="1017"/>
        <v>91736</v>
      </c>
      <c r="AT632" s="362">
        <f t="shared" si="1024"/>
        <v>119736</v>
      </c>
      <c r="AU632" s="44">
        <f t="shared" si="1002"/>
        <v>119736</v>
      </c>
      <c r="AV632" s="44">
        <f t="shared" si="1003"/>
        <v>0</v>
      </c>
    </row>
    <row r="633" spans="1:48" ht="39" hidden="1" thickBot="1" x14ac:dyDescent="0.25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4"/>
        <v>44166</v>
      </c>
      <c r="H633" s="36">
        <v>294438</v>
      </c>
      <c r="I633" s="36">
        <f t="shared" si="1005"/>
        <v>294438</v>
      </c>
      <c r="J633" s="53">
        <f t="shared" si="1018"/>
        <v>338604</v>
      </c>
      <c r="K633" s="1053"/>
      <c r="L633" s="93">
        <v>44166</v>
      </c>
      <c r="M633" s="93">
        <f t="shared" si="1006"/>
        <v>0</v>
      </c>
      <c r="N633" s="93">
        <v>294438</v>
      </c>
      <c r="O633" s="93">
        <f t="shared" si="1007"/>
        <v>0</v>
      </c>
      <c r="P633" s="94">
        <f t="shared" si="1019"/>
        <v>0</v>
      </c>
      <c r="Q633" s="173"/>
      <c r="R633" s="175">
        <v>44166</v>
      </c>
      <c r="S633" s="175">
        <f t="shared" si="1008"/>
        <v>0</v>
      </c>
      <c r="T633" s="175">
        <v>294438</v>
      </c>
      <c r="U633" s="175">
        <f t="shared" si="1009"/>
        <v>0</v>
      </c>
      <c r="V633" s="176">
        <f t="shared" si="1020"/>
        <v>0</v>
      </c>
      <c r="W633" s="220"/>
      <c r="X633" s="222">
        <v>44166</v>
      </c>
      <c r="Y633" s="222">
        <f t="shared" si="1010"/>
        <v>0</v>
      </c>
      <c r="Z633" s="222">
        <v>294438</v>
      </c>
      <c r="AA633" s="222">
        <f t="shared" si="1011"/>
        <v>0</v>
      </c>
      <c r="AB633" s="223">
        <f t="shared" si="1021"/>
        <v>0</v>
      </c>
      <c r="AC633" s="267"/>
      <c r="AD633" s="269">
        <v>44166</v>
      </c>
      <c r="AE633" s="269">
        <f t="shared" si="1012"/>
        <v>0</v>
      </c>
      <c r="AF633" s="269">
        <v>294438</v>
      </c>
      <c r="AG633" s="269">
        <f t="shared" si="1013"/>
        <v>0</v>
      </c>
      <c r="AH633" s="270">
        <f t="shared" si="1022"/>
        <v>0</v>
      </c>
      <c r="AI633" s="314"/>
      <c r="AJ633" s="316">
        <v>44166</v>
      </c>
      <c r="AK633" s="316">
        <f t="shared" si="1014"/>
        <v>0</v>
      </c>
      <c r="AL633" s="316">
        <v>294438</v>
      </c>
      <c r="AM633" s="316">
        <f t="shared" si="1015"/>
        <v>0</v>
      </c>
      <c r="AN633" s="317">
        <f t="shared" si="1023"/>
        <v>0</v>
      </c>
      <c r="AO633" s="719">
        <f t="shared" si="982"/>
        <v>1</v>
      </c>
      <c r="AP633" s="361">
        <v>44166</v>
      </c>
      <c r="AQ633" s="361">
        <f t="shared" si="1016"/>
        <v>44166</v>
      </c>
      <c r="AR633" s="361">
        <v>294438</v>
      </c>
      <c r="AS633" s="361">
        <f t="shared" si="1017"/>
        <v>294438</v>
      </c>
      <c r="AT633" s="362">
        <f t="shared" si="1024"/>
        <v>338604</v>
      </c>
      <c r="AU633" s="44">
        <f t="shared" si="1002"/>
        <v>338604</v>
      </c>
      <c r="AV633" s="44">
        <f t="shared" si="1003"/>
        <v>0</v>
      </c>
    </row>
    <row r="634" spans="1:48" ht="13.5" hidden="1" thickBot="1" x14ac:dyDescent="0.25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4"/>
        <v>0</v>
      </c>
      <c r="H634" s="37"/>
      <c r="I634" s="36">
        <f t="shared" si="1005"/>
        <v>0</v>
      </c>
      <c r="J634" s="119"/>
      <c r="K634" s="1053"/>
      <c r="L634" s="92"/>
      <c r="M634" s="93">
        <f t="shared" si="1006"/>
        <v>0</v>
      </c>
      <c r="N634" s="91"/>
      <c r="O634" s="93">
        <f t="shared" si="1007"/>
        <v>0</v>
      </c>
      <c r="P634" s="129"/>
      <c r="Q634" s="173"/>
      <c r="R634" s="174"/>
      <c r="S634" s="175">
        <f t="shared" si="1008"/>
        <v>0</v>
      </c>
      <c r="T634" s="171"/>
      <c r="U634" s="175">
        <f t="shared" si="1009"/>
        <v>0</v>
      </c>
      <c r="V634" s="172"/>
      <c r="W634" s="220"/>
      <c r="X634" s="221"/>
      <c r="Y634" s="222">
        <f t="shared" si="1010"/>
        <v>0</v>
      </c>
      <c r="Z634" s="218"/>
      <c r="AA634" s="222">
        <f t="shared" si="1011"/>
        <v>0</v>
      </c>
      <c r="AB634" s="219"/>
      <c r="AC634" s="267"/>
      <c r="AD634" s="268"/>
      <c r="AE634" s="269">
        <f t="shared" si="1012"/>
        <v>0</v>
      </c>
      <c r="AF634" s="265"/>
      <c r="AG634" s="269">
        <f t="shared" si="1013"/>
        <v>0</v>
      </c>
      <c r="AH634" s="266"/>
      <c r="AI634" s="314"/>
      <c r="AJ634" s="315"/>
      <c r="AK634" s="316">
        <f t="shared" si="1014"/>
        <v>0</v>
      </c>
      <c r="AL634" s="312"/>
      <c r="AM634" s="316">
        <f t="shared" si="1015"/>
        <v>0</v>
      </c>
      <c r="AN634" s="313"/>
      <c r="AO634" s="719">
        <f t="shared" si="982"/>
        <v>3</v>
      </c>
      <c r="AP634" s="360"/>
      <c r="AQ634" s="361">
        <f t="shared" si="1016"/>
        <v>0</v>
      </c>
      <c r="AR634" s="358"/>
      <c r="AS634" s="361">
        <f t="shared" si="1017"/>
        <v>0</v>
      </c>
      <c r="AT634" s="359"/>
      <c r="AU634" s="44">
        <f t="shared" si="1002"/>
        <v>0</v>
      </c>
      <c r="AV634" s="44">
        <f t="shared" si="1003"/>
        <v>0</v>
      </c>
    </row>
    <row r="635" spans="1:48" ht="13.5" hidden="1" thickBot="1" x14ac:dyDescent="0.25">
      <c r="A635" s="1">
        <v>611</v>
      </c>
      <c r="B635" s="9" t="s">
        <v>245</v>
      </c>
      <c r="C635" s="2"/>
      <c r="D635" s="2"/>
      <c r="E635" s="2"/>
      <c r="F635" s="2"/>
      <c r="G635" s="36">
        <f t="shared" si="1004"/>
        <v>0</v>
      </c>
      <c r="H635" s="37"/>
      <c r="I635" s="36">
        <f t="shared" si="1005"/>
        <v>0</v>
      </c>
      <c r="J635" s="119"/>
      <c r="K635" s="1053"/>
      <c r="L635" s="92"/>
      <c r="M635" s="93">
        <f t="shared" si="1006"/>
        <v>0</v>
      </c>
      <c r="N635" s="91"/>
      <c r="O635" s="93">
        <f t="shared" si="1007"/>
        <v>0</v>
      </c>
      <c r="P635" s="129"/>
      <c r="Q635" s="173"/>
      <c r="R635" s="174"/>
      <c r="S635" s="175">
        <f t="shared" si="1008"/>
        <v>0</v>
      </c>
      <c r="T635" s="171"/>
      <c r="U635" s="175">
        <f t="shared" si="1009"/>
        <v>0</v>
      </c>
      <c r="V635" s="172"/>
      <c r="W635" s="220"/>
      <c r="X635" s="221"/>
      <c r="Y635" s="222">
        <f t="shared" si="1010"/>
        <v>0</v>
      </c>
      <c r="Z635" s="218"/>
      <c r="AA635" s="222">
        <f t="shared" si="1011"/>
        <v>0</v>
      </c>
      <c r="AB635" s="219"/>
      <c r="AC635" s="267"/>
      <c r="AD635" s="268"/>
      <c r="AE635" s="269">
        <f t="shared" si="1012"/>
        <v>0</v>
      </c>
      <c r="AF635" s="265"/>
      <c r="AG635" s="269">
        <f t="shared" si="1013"/>
        <v>0</v>
      </c>
      <c r="AH635" s="266"/>
      <c r="AI635" s="314"/>
      <c r="AJ635" s="315"/>
      <c r="AK635" s="316">
        <f t="shared" si="1014"/>
        <v>0</v>
      </c>
      <c r="AL635" s="312"/>
      <c r="AM635" s="316">
        <f t="shared" si="1015"/>
        <v>0</v>
      </c>
      <c r="AN635" s="313"/>
      <c r="AO635" s="719">
        <f t="shared" si="982"/>
        <v>0</v>
      </c>
      <c r="AP635" s="360"/>
      <c r="AQ635" s="361">
        <f t="shared" si="1016"/>
        <v>0</v>
      </c>
      <c r="AR635" s="358"/>
      <c r="AS635" s="361">
        <f t="shared" si="1017"/>
        <v>0</v>
      </c>
      <c r="AT635" s="359"/>
      <c r="AU635" s="44">
        <f t="shared" si="1002"/>
        <v>0</v>
      </c>
      <c r="AV635" s="44">
        <f t="shared" si="1003"/>
        <v>0</v>
      </c>
    </row>
    <row r="636" spans="1:48" ht="13.5" hidden="1" thickBot="1" x14ac:dyDescent="0.25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4"/>
        <v>11360</v>
      </c>
      <c r="H636" s="36">
        <v>240</v>
      </c>
      <c r="I636" s="36">
        <f t="shared" si="1005"/>
        <v>7680</v>
      </c>
      <c r="J636" s="53">
        <f t="shared" ref="J636:J642" si="1025">G636+I636</f>
        <v>19040</v>
      </c>
      <c r="K636" s="1053"/>
      <c r="L636" s="93">
        <f>250+105</f>
        <v>355</v>
      </c>
      <c r="M636" s="93">
        <f t="shared" si="1006"/>
        <v>0</v>
      </c>
      <c r="N636" s="93">
        <v>240</v>
      </c>
      <c r="O636" s="93">
        <f t="shared" si="1007"/>
        <v>0</v>
      </c>
      <c r="P636" s="94">
        <f t="shared" ref="P636:P642" si="1026">M636+O636</f>
        <v>0</v>
      </c>
      <c r="Q636" s="173"/>
      <c r="R636" s="175">
        <f>250+105</f>
        <v>355</v>
      </c>
      <c r="S636" s="175">
        <f t="shared" si="1008"/>
        <v>0</v>
      </c>
      <c r="T636" s="175">
        <v>240</v>
      </c>
      <c r="U636" s="175">
        <f t="shared" si="1009"/>
        <v>0</v>
      </c>
      <c r="V636" s="176">
        <f t="shared" ref="V636:V642" si="1027">S636+U636</f>
        <v>0</v>
      </c>
      <c r="W636" s="220"/>
      <c r="X636" s="222">
        <f>250+105</f>
        <v>355</v>
      </c>
      <c r="Y636" s="222">
        <f t="shared" si="1010"/>
        <v>0</v>
      </c>
      <c r="Z636" s="222">
        <v>240</v>
      </c>
      <c r="AA636" s="222">
        <f t="shared" si="1011"/>
        <v>0</v>
      </c>
      <c r="AB636" s="223">
        <f t="shared" ref="AB636:AB642" si="1028">Y636+AA636</f>
        <v>0</v>
      </c>
      <c r="AC636" s="267">
        <v>32</v>
      </c>
      <c r="AD636" s="269">
        <f>250+105</f>
        <v>355</v>
      </c>
      <c r="AE636" s="269">
        <f t="shared" si="1012"/>
        <v>11360</v>
      </c>
      <c r="AF636" s="269">
        <v>240</v>
      </c>
      <c r="AG636" s="269">
        <f t="shared" si="1013"/>
        <v>7680</v>
      </c>
      <c r="AH636" s="270">
        <f t="shared" ref="AH636:AH642" si="1029">AE636+AG636</f>
        <v>19040</v>
      </c>
      <c r="AI636" s="314"/>
      <c r="AJ636" s="316">
        <f>250+105</f>
        <v>355</v>
      </c>
      <c r="AK636" s="316">
        <f t="shared" si="1014"/>
        <v>0</v>
      </c>
      <c r="AL636" s="316">
        <v>240</v>
      </c>
      <c r="AM636" s="316">
        <f t="shared" si="1015"/>
        <v>0</v>
      </c>
      <c r="AN636" s="317">
        <f t="shared" ref="AN636:AN642" si="1030">AK636+AM636</f>
        <v>0</v>
      </c>
      <c r="AO636" s="719">
        <f t="shared" si="982"/>
        <v>0</v>
      </c>
      <c r="AP636" s="361">
        <f>250+105</f>
        <v>355</v>
      </c>
      <c r="AQ636" s="361">
        <f t="shared" si="1016"/>
        <v>0</v>
      </c>
      <c r="AR636" s="361">
        <v>240</v>
      </c>
      <c r="AS636" s="361">
        <f t="shared" si="1017"/>
        <v>0</v>
      </c>
      <c r="AT636" s="362">
        <f t="shared" ref="AT636:AT642" si="1031">AQ636+AS636</f>
        <v>0</v>
      </c>
      <c r="AU636" s="44">
        <f t="shared" si="1002"/>
        <v>0</v>
      </c>
      <c r="AV636" s="44">
        <f t="shared" si="1003"/>
        <v>0</v>
      </c>
    </row>
    <row r="637" spans="1:48" ht="13.5" hidden="1" thickBot="1" x14ac:dyDescent="0.25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4"/>
        <v>11745</v>
      </c>
      <c r="H637" s="36">
        <v>403</v>
      </c>
      <c r="I637" s="36">
        <f t="shared" si="1005"/>
        <v>10881</v>
      </c>
      <c r="J637" s="53">
        <f t="shared" si="1025"/>
        <v>22626</v>
      </c>
      <c r="K637" s="1053"/>
      <c r="L637" s="93">
        <f>330+105</f>
        <v>435</v>
      </c>
      <c r="M637" s="93">
        <f t="shared" si="1006"/>
        <v>0</v>
      </c>
      <c r="N637" s="93">
        <v>403</v>
      </c>
      <c r="O637" s="93">
        <f t="shared" si="1007"/>
        <v>0</v>
      </c>
      <c r="P637" s="94">
        <f t="shared" si="1026"/>
        <v>0</v>
      </c>
      <c r="Q637" s="173"/>
      <c r="R637" s="175">
        <f>330+105</f>
        <v>435</v>
      </c>
      <c r="S637" s="175">
        <f t="shared" si="1008"/>
        <v>0</v>
      </c>
      <c r="T637" s="175">
        <v>403</v>
      </c>
      <c r="U637" s="175">
        <f t="shared" si="1009"/>
        <v>0</v>
      </c>
      <c r="V637" s="176">
        <f t="shared" si="1027"/>
        <v>0</v>
      </c>
      <c r="W637" s="220"/>
      <c r="X637" s="222">
        <f>330+105</f>
        <v>435</v>
      </c>
      <c r="Y637" s="222">
        <f t="shared" si="1010"/>
        <v>0</v>
      </c>
      <c r="Z637" s="222">
        <v>403</v>
      </c>
      <c r="AA637" s="222">
        <f t="shared" si="1011"/>
        <v>0</v>
      </c>
      <c r="AB637" s="223">
        <f t="shared" si="1028"/>
        <v>0</v>
      </c>
      <c r="AC637" s="267">
        <v>27</v>
      </c>
      <c r="AD637" s="269">
        <f>330+105</f>
        <v>435</v>
      </c>
      <c r="AE637" s="269">
        <f t="shared" si="1012"/>
        <v>11745</v>
      </c>
      <c r="AF637" s="269">
        <v>403</v>
      </c>
      <c r="AG637" s="269">
        <f t="shared" si="1013"/>
        <v>10881</v>
      </c>
      <c r="AH637" s="270">
        <f t="shared" si="1029"/>
        <v>22626</v>
      </c>
      <c r="AI637" s="314"/>
      <c r="AJ637" s="316">
        <f>330+105</f>
        <v>435</v>
      </c>
      <c r="AK637" s="316">
        <f t="shared" si="1014"/>
        <v>0</v>
      </c>
      <c r="AL637" s="316">
        <v>403</v>
      </c>
      <c r="AM637" s="316">
        <f t="shared" si="1015"/>
        <v>0</v>
      </c>
      <c r="AN637" s="317">
        <f t="shared" si="1030"/>
        <v>0</v>
      </c>
      <c r="AO637" s="719">
        <f t="shared" si="982"/>
        <v>0</v>
      </c>
      <c r="AP637" s="361">
        <f>330+105</f>
        <v>435</v>
      </c>
      <c r="AQ637" s="361">
        <f t="shared" si="1016"/>
        <v>0</v>
      </c>
      <c r="AR637" s="361">
        <v>403</v>
      </c>
      <c r="AS637" s="361">
        <f t="shared" si="1017"/>
        <v>0</v>
      </c>
      <c r="AT637" s="362">
        <f t="shared" si="1031"/>
        <v>0</v>
      </c>
      <c r="AU637" s="44">
        <f t="shared" si="1002"/>
        <v>0</v>
      </c>
      <c r="AV637" s="44">
        <f t="shared" si="1003"/>
        <v>0</v>
      </c>
    </row>
    <row r="638" spans="1:48" ht="13.5" hidden="1" thickBot="1" x14ac:dyDescent="0.25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4"/>
        <v>6855</v>
      </c>
      <c r="H638" s="36">
        <v>524</v>
      </c>
      <c r="I638" s="36">
        <f t="shared" si="1005"/>
        <v>7860</v>
      </c>
      <c r="J638" s="53">
        <f t="shared" si="1025"/>
        <v>14715</v>
      </c>
      <c r="K638" s="1053"/>
      <c r="L638" s="93">
        <f>352+105</f>
        <v>457</v>
      </c>
      <c r="M638" s="93">
        <f t="shared" si="1006"/>
        <v>0</v>
      </c>
      <c r="N638" s="93">
        <v>524</v>
      </c>
      <c r="O638" s="93">
        <f t="shared" si="1007"/>
        <v>0</v>
      </c>
      <c r="P638" s="94">
        <f t="shared" si="1026"/>
        <v>0</v>
      </c>
      <c r="Q638" s="173"/>
      <c r="R638" s="175">
        <f>352+105</f>
        <v>457</v>
      </c>
      <c r="S638" s="175">
        <f t="shared" si="1008"/>
        <v>0</v>
      </c>
      <c r="T638" s="175">
        <v>524</v>
      </c>
      <c r="U638" s="175">
        <f t="shared" si="1009"/>
        <v>0</v>
      </c>
      <c r="V638" s="176">
        <f t="shared" si="1027"/>
        <v>0</v>
      </c>
      <c r="W638" s="220"/>
      <c r="X638" s="222">
        <f>352+105</f>
        <v>457</v>
      </c>
      <c r="Y638" s="222">
        <f t="shared" si="1010"/>
        <v>0</v>
      </c>
      <c r="Z638" s="222">
        <v>524</v>
      </c>
      <c r="AA638" s="222">
        <f t="shared" si="1011"/>
        <v>0</v>
      </c>
      <c r="AB638" s="223">
        <f t="shared" si="1028"/>
        <v>0</v>
      </c>
      <c r="AC638" s="267">
        <v>15</v>
      </c>
      <c r="AD638" s="269">
        <f>352+105</f>
        <v>457</v>
      </c>
      <c r="AE638" s="269">
        <f t="shared" si="1012"/>
        <v>6855</v>
      </c>
      <c r="AF638" s="269">
        <v>524</v>
      </c>
      <c r="AG638" s="269">
        <f t="shared" si="1013"/>
        <v>7860</v>
      </c>
      <c r="AH638" s="270">
        <f t="shared" si="1029"/>
        <v>14715</v>
      </c>
      <c r="AI638" s="314"/>
      <c r="AJ638" s="316">
        <f>352+105</f>
        <v>457</v>
      </c>
      <c r="AK638" s="316">
        <f t="shared" si="1014"/>
        <v>0</v>
      </c>
      <c r="AL638" s="316">
        <v>524</v>
      </c>
      <c r="AM638" s="316">
        <f t="shared" si="1015"/>
        <v>0</v>
      </c>
      <c r="AN638" s="317">
        <f t="shared" si="1030"/>
        <v>0</v>
      </c>
      <c r="AO638" s="719">
        <f t="shared" si="982"/>
        <v>0</v>
      </c>
      <c r="AP638" s="361">
        <f>352+105</f>
        <v>457</v>
      </c>
      <c r="AQ638" s="361">
        <f t="shared" si="1016"/>
        <v>0</v>
      </c>
      <c r="AR638" s="361">
        <v>524</v>
      </c>
      <c r="AS638" s="361">
        <f t="shared" si="1017"/>
        <v>0</v>
      </c>
      <c r="AT638" s="362">
        <f t="shared" si="1031"/>
        <v>0</v>
      </c>
      <c r="AU638" s="44">
        <f t="shared" si="1002"/>
        <v>0</v>
      </c>
      <c r="AV638" s="44">
        <f t="shared" si="1003"/>
        <v>0</v>
      </c>
    </row>
    <row r="639" spans="1:48" ht="13.5" hidden="1" thickBot="1" x14ac:dyDescent="0.25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4"/>
        <v>5010</v>
      </c>
      <c r="H639" s="36">
        <v>877</v>
      </c>
      <c r="I639" s="36">
        <f t="shared" si="1005"/>
        <v>8770</v>
      </c>
      <c r="J639" s="53">
        <f t="shared" si="1025"/>
        <v>13780</v>
      </c>
      <c r="K639" s="1053"/>
      <c r="L639" s="93">
        <f>396+105</f>
        <v>501</v>
      </c>
      <c r="M639" s="93">
        <f t="shared" si="1006"/>
        <v>0</v>
      </c>
      <c r="N639" s="93">
        <v>877</v>
      </c>
      <c r="O639" s="93">
        <f t="shared" si="1007"/>
        <v>0</v>
      </c>
      <c r="P639" s="94">
        <f t="shared" si="1026"/>
        <v>0</v>
      </c>
      <c r="Q639" s="173"/>
      <c r="R639" s="175">
        <f>396+105</f>
        <v>501</v>
      </c>
      <c r="S639" s="175">
        <f t="shared" si="1008"/>
        <v>0</v>
      </c>
      <c r="T639" s="175">
        <v>877</v>
      </c>
      <c r="U639" s="175">
        <f t="shared" si="1009"/>
        <v>0</v>
      </c>
      <c r="V639" s="176">
        <f t="shared" si="1027"/>
        <v>0</v>
      </c>
      <c r="W639" s="220"/>
      <c r="X639" s="222">
        <f>396+105</f>
        <v>501</v>
      </c>
      <c r="Y639" s="222">
        <f t="shared" si="1010"/>
        <v>0</v>
      </c>
      <c r="Z639" s="222">
        <v>877</v>
      </c>
      <c r="AA639" s="222">
        <f t="shared" si="1011"/>
        <v>0</v>
      </c>
      <c r="AB639" s="223">
        <f t="shared" si="1028"/>
        <v>0</v>
      </c>
      <c r="AC639" s="267">
        <v>10</v>
      </c>
      <c r="AD639" s="269">
        <f>396+105</f>
        <v>501</v>
      </c>
      <c r="AE639" s="269">
        <f t="shared" si="1012"/>
        <v>5010</v>
      </c>
      <c r="AF639" s="269">
        <v>877</v>
      </c>
      <c r="AG639" s="269">
        <f t="shared" si="1013"/>
        <v>8770</v>
      </c>
      <c r="AH639" s="270">
        <f t="shared" si="1029"/>
        <v>13780</v>
      </c>
      <c r="AI639" s="314"/>
      <c r="AJ639" s="316">
        <f>396+105</f>
        <v>501</v>
      </c>
      <c r="AK639" s="316">
        <f t="shared" si="1014"/>
        <v>0</v>
      </c>
      <c r="AL639" s="316">
        <v>877</v>
      </c>
      <c r="AM639" s="316">
        <f t="shared" si="1015"/>
        <v>0</v>
      </c>
      <c r="AN639" s="317">
        <f t="shared" si="1030"/>
        <v>0</v>
      </c>
      <c r="AO639" s="719">
        <f t="shared" si="982"/>
        <v>0</v>
      </c>
      <c r="AP639" s="361">
        <f>396+105</f>
        <v>501</v>
      </c>
      <c r="AQ639" s="361">
        <f t="shared" si="1016"/>
        <v>0</v>
      </c>
      <c r="AR639" s="361">
        <v>877</v>
      </c>
      <c r="AS639" s="361">
        <f t="shared" si="1017"/>
        <v>0</v>
      </c>
      <c r="AT639" s="362">
        <f t="shared" si="1031"/>
        <v>0</v>
      </c>
      <c r="AU639" s="44">
        <f t="shared" si="1002"/>
        <v>0</v>
      </c>
      <c r="AV639" s="44">
        <f t="shared" si="1003"/>
        <v>0</v>
      </c>
    </row>
    <row r="640" spans="1:48" ht="26.25" hidden="1" thickBot="1" x14ac:dyDescent="0.25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4"/>
        <v>7500</v>
      </c>
      <c r="H640" s="36">
        <v>8211</v>
      </c>
      <c r="I640" s="36">
        <f t="shared" si="1005"/>
        <v>24633</v>
      </c>
      <c r="J640" s="53">
        <f t="shared" si="1025"/>
        <v>32133</v>
      </c>
      <c r="K640" s="1053"/>
      <c r="L640" s="93">
        <v>2500</v>
      </c>
      <c r="M640" s="93">
        <f t="shared" si="1006"/>
        <v>0</v>
      </c>
      <c r="N640" s="93">
        <v>8211</v>
      </c>
      <c r="O640" s="93">
        <f t="shared" si="1007"/>
        <v>0</v>
      </c>
      <c r="P640" s="94">
        <f t="shared" si="1026"/>
        <v>0</v>
      </c>
      <c r="Q640" s="173"/>
      <c r="R640" s="175">
        <v>2500</v>
      </c>
      <c r="S640" s="175">
        <f t="shared" si="1008"/>
        <v>0</v>
      </c>
      <c r="T640" s="175">
        <v>8211</v>
      </c>
      <c r="U640" s="175">
        <f t="shared" si="1009"/>
        <v>0</v>
      </c>
      <c r="V640" s="176">
        <f t="shared" si="1027"/>
        <v>0</v>
      </c>
      <c r="W640" s="220"/>
      <c r="X640" s="222">
        <v>2500</v>
      </c>
      <c r="Y640" s="222">
        <f t="shared" si="1010"/>
        <v>0</v>
      </c>
      <c r="Z640" s="222">
        <v>8211</v>
      </c>
      <c r="AA640" s="222">
        <f t="shared" si="1011"/>
        <v>0</v>
      </c>
      <c r="AB640" s="223">
        <f t="shared" si="1028"/>
        <v>0</v>
      </c>
      <c r="AC640" s="267">
        <v>3</v>
      </c>
      <c r="AD640" s="269">
        <v>2500</v>
      </c>
      <c r="AE640" s="269">
        <f t="shared" si="1012"/>
        <v>7500</v>
      </c>
      <c r="AF640" s="269">
        <v>8211</v>
      </c>
      <c r="AG640" s="269">
        <f t="shared" si="1013"/>
        <v>24633</v>
      </c>
      <c r="AH640" s="270">
        <f t="shared" si="1029"/>
        <v>32133</v>
      </c>
      <c r="AI640" s="314"/>
      <c r="AJ640" s="316">
        <v>2500</v>
      </c>
      <c r="AK640" s="316">
        <f t="shared" si="1014"/>
        <v>0</v>
      </c>
      <c r="AL640" s="316">
        <v>8211</v>
      </c>
      <c r="AM640" s="316">
        <f t="shared" si="1015"/>
        <v>0</v>
      </c>
      <c r="AN640" s="317">
        <f t="shared" si="1030"/>
        <v>0</v>
      </c>
      <c r="AO640" s="719">
        <f t="shared" si="982"/>
        <v>0</v>
      </c>
      <c r="AP640" s="361">
        <v>2500</v>
      </c>
      <c r="AQ640" s="361">
        <f t="shared" si="1016"/>
        <v>0</v>
      </c>
      <c r="AR640" s="361">
        <v>8211</v>
      </c>
      <c r="AS640" s="361">
        <f t="shared" si="1017"/>
        <v>0</v>
      </c>
      <c r="AT640" s="362">
        <f t="shared" si="1031"/>
        <v>0</v>
      </c>
      <c r="AU640" s="44">
        <f t="shared" si="1002"/>
        <v>0</v>
      </c>
      <c r="AV640" s="44">
        <f t="shared" si="1003"/>
        <v>0</v>
      </c>
    </row>
    <row r="641" spans="1:48" ht="13.5" hidden="1" thickBot="1" x14ac:dyDescent="0.25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4"/>
        <v>2500</v>
      </c>
      <c r="H641" s="36">
        <v>5000</v>
      </c>
      <c r="I641" s="36">
        <f t="shared" si="1005"/>
        <v>5000</v>
      </c>
      <c r="J641" s="53">
        <f t="shared" si="1025"/>
        <v>7500</v>
      </c>
      <c r="K641" s="1053"/>
      <c r="L641" s="93">
        <v>2500</v>
      </c>
      <c r="M641" s="93">
        <f t="shared" si="1006"/>
        <v>0</v>
      </c>
      <c r="N641" s="93">
        <v>5000</v>
      </c>
      <c r="O641" s="93">
        <f t="shared" si="1007"/>
        <v>0</v>
      </c>
      <c r="P641" s="94">
        <f t="shared" si="1026"/>
        <v>0</v>
      </c>
      <c r="Q641" s="173"/>
      <c r="R641" s="175">
        <v>2500</v>
      </c>
      <c r="S641" s="175">
        <f t="shared" si="1008"/>
        <v>0</v>
      </c>
      <c r="T641" s="175">
        <v>5000</v>
      </c>
      <c r="U641" s="175">
        <f t="shared" si="1009"/>
        <v>0</v>
      </c>
      <c r="V641" s="176">
        <f t="shared" si="1027"/>
        <v>0</v>
      </c>
      <c r="W641" s="220"/>
      <c r="X641" s="222">
        <v>2500</v>
      </c>
      <c r="Y641" s="222">
        <f t="shared" si="1010"/>
        <v>0</v>
      </c>
      <c r="Z641" s="222">
        <v>5000</v>
      </c>
      <c r="AA641" s="222">
        <f t="shared" si="1011"/>
        <v>0</v>
      </c>
      <c r="AB641" s="223">
        <f t="shared" si="1028"/>
        <v>0</v>
      </c>
      <c r="AC641" s="267"/>
      <c r="AD641" s="269">
        <v>2500</v>
      </c>
      <c r="AE641" s="269">
        <f t="shared" si="1012"/>
        <v>0</v>
      </c>
      <c r="AF641" s="269">
        <v>5000</v>
      </c>
      <c r="AG641" s="269">
        <f t="shared" si="1013"/>
        <v>0</v>
      </c>
      <c r="AH641" s="270">
        <f t="shared" si="1029"/>
        <v>0</v>
      </c>
      <c r="AI641" s="314"/>
      <c r="AJ641" s="316">
        <v>2500</v>
      </c>
      <c r="AK641" s="316">
        <f t="shared" si="1014"/>
        <v>0</v>
      </c>
      <c r="AL641" s="316">
        <v>5000</v>
      </c>
      <c r="AM641" s="316">
        <f t="shared" si="1015"/>
        <v>0</v>
      </c>
      <c r="AN641" s="317">
        <f t="shared" si="1030"/>
        <v>0</v>
      </c>
      <c r="AO641" s="719">
        <f t="shared" si="982"/>
        <v>1</v>
      </c>
      <c r="AP641" s="361">
        <v>2500</v>
      </c>
      <c r="AQ641" s="361">
        <f t="shared" si="1016"/>
        <v>2500</v>
      </c>
      <c r="AR641" s="361">
        <v>5000</v>
      </c>
      <c r="AS641" s="361">
        <f t="shared" si="1017"/>
        <v>5000</v>
      </c>
      <c r="AT641" s="362">
        <f t="shared" si="1031"/>
        <v>7500</v>
      </c>
      <c r="AU641" s="44">
        <f t="shared" si="1002"/>
        <v>7500</v>
      </c>
      <c r="AV641" s="44">
        <f t="shared" si="1003"/>
        <v>0</v>
      </c>
    </row>
    <row r="642" spans="1:48" ht="13.5" hidden="1" thickBot="1" x14ac:dyDescent="0.25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4"/>
        <v>0</v>
      </c>
      <c r="H642" s="83">
        <v>0</v>
      </c>
      <c r="I642" s="83">
        <f t="shared" si="1005"/>
        <v>0</v>
      </c>
      <c r="J642" s="124">
        <f t="shared" si="1025"/>
        <v>0</v>
      </c>
      <c r="K642" s="1053"/>
      <c r="L642" s="93">
        <v>0</v>
      </c>
      <c r="M642" s="93">
        <f t="shared" si="1006"/>
        <v>0</v>
      </c>
      <c r="N642" s="93">
        <v>0</v>
      </c>
      <c r="O642" s="93">
        <f t="shared" si="1007"/>
        <v>0</v>
      </c>
      <c r="P642" s="94">
        <f t="shared" si="1026"/>
        <v>0</v>
      </c>
      <c r="Q642" s="173"/>
      <c r="R642" s="175">
        <v>0</v>
      </c>
      <c r="S642" s="175">
        <f t="shared" si="1008"/>
        <v>0</v>
      </c>
      <c r="T642" s="175">
        <v>0</v>
      </c>
      <c r="U642" s="175">
        <f t="shared" si="1009"/>
        <v>0</v>
      </c>
      <c r="V642" s="176">
        <f t="shared" si="1027"/>
        <v>0</v>
      </c>
      <c r="W642" s="220"/>
      <c r="X642" s="222">
        <v>0</v>
      </c>
      <c r="Y642" s="222">
        <f t="shared" si="1010"/>
        <v>0</v>
      </c>
      <c r="Z642" s="222">
        <v>0</v>
      </c>
      <c r="AA642" s="222">
        <f t="shared" si="1011"/>
        <v>0</v>
      </c>
      <c r="AB642" s="223">
        <f t="shared" si="1028"/>
        <v>0</v>
      </c>
      <c r="AC642" s="267"/>
      <c r="AD642" s="269">
        <v>0</v>
      </c>
      <c r="AE642" s="269">
        <f t="shared" si="1012"/>
        <v>0</v>
      </c>
      <c r="AF642" s="269">
        <v>0</v>
      </c>
      <c r="AG642" s="269">
        <f t="shared" si="1013"/>
        <v>0</v>
      </c>
      <c r="AH642" s="270">
        <f t="shared" si="1029"/>
        <v>0</v>
      </c>
      <c r="AI642" s="314"/>
      <c r="AJ642" s="316">
        <v>0</v>
      </c>
      <c r="AK642" s="316">
        <f t="shared" si="1014"/>
        <v>0</v>
      </c>
      <c r="AL642" s="316">
        <v>0</v>
      </c>
      <c r="AM642" s="316">
        <f t="shared" si="1015"/>
        <v>0</v>
      </c>
      <c r="AN642" s="317">
        <f t="shared" si="1030"/>
        <v>0</v>
      </c>
      <c r="AO642" s="719">
        <f t="shared" si="982"/>
        <v>0</v>
      </c>
      <c r="AP642" s="361">
        <v>0</v>
      </c>
      <c r="AQ642" s="361">
        <f t="shared" si="1016"/>
        <v>0</v>
      </c>
      <c r="AR642" s="361">
        <v>0</v>
      </c>
      <c r="AS642" s="361">
        <f t="shared" si="1017"/>
        <v>0</v>
      </c>
      <c r="AT642" s="362">
        <f t="shared" si="1031"/>
        <v>0</v>
      </c>
      <c r="AU642" s="44">
        <f t="shared" si="1002"/>
        <v>0</v>
      </c>
      <c r="AV642" s="44">
        <f t="shared" si="1003"/>
        <v>0</v>
      </c>
    </row>
    <row r="643" spans="1:48" ht="26.25" hidden="1" thickBot="1" x14ac:dyDescent="0.25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4"/>
        <v>0</v>
      </c>
      <c r="H643" s="37"/>
      <c r="I643" s="36">
        <f t="shared" si="1005"/>
        <v>0</v>
      </c>
      <c r="J643" s="119"/>
      <c r="K643" s="1053"/>
      <c r="L643" s="92"/>
      <c r="M643" s="93">
        <f t="shared" si="1006"/>
        <v>0</v>
      </c>
      <c r="N643" s="91"/>
      <c r="O643" s="93">
        <f t="shared" si="1007"/>
        <v>0</v>
      </c>
      <c r="P643" s="129"/>
      <c r="Q643" s="173"/>
      <c r="R643" s="174"/>
      <c r="S643" s="175">
        <f t="shared" si="1008"/>
        <v>0</v>
      </c>
      <c r="T643" s="171"/>
      <c r="U643" s="175">
        <f t="shared" si="1009"/>
        <v>0</v>
      </c>
      <c r="V643" s="172"/>
      <c r="W643" s="220"/>
      <c r="X643" s="221"/>
      <c r="Y643" s="222">
        <f t="shared" si="1010"/>
        <v>0</v>
      </c>
      <c r="Z643" s="218"/>
      <c r="AA643" s="222">
        <f t="shared" si="1011"/>
        <v>0</v>
      </c>
      <c r="AB643" s="219"/>
      <c r="AC643" s="267"/>
      <c r="AD643" s="268"/>
      <c r="AE643" s="269">
        <f t="shared" si="1012"/>
        <v>0</v>
      </c>
      <c r="AF643" s="265"/>
      <c r="AG643" s="269">
        <f t="shared" si="1013"/>
        <v>0</v>
      </c>
      <c r="AH643" s="266"/>
      <c r="AI643" s="314"/>
      <c r="AJ643" s="315"/>
      <c r="AK643" s="316">
        <f t="shared" si="1014"/>
        <v>0</v>
      </c>
      <c r="AL643" s="312"/>
      <c r="AM643" s="316">
        <f t="shared" si="1015"/>
        <v>0</v>
      </c>
      <c r="AN643" s="313"/>
      <c r="AO643" s="719">
        <f t="shared" si="982"/>
        <v>1</v>
      </c>
      <c r="AP643" s="360"/>
      <c r="AQ643" s="361">
        <f t="shared" si="1016"/>
        <v>0</v>
      </c>
      <c r="AR643" s="358"/>
      <c r="AS643" s="361">
        <f t="shared" si="1017"/>
        <v>0</v>
      </c>
      <c r="AT643" s="362"/>
      <c r="AU643" s="44">
        <f t="shared" si="1002"/>
        <v>0</v>
      </c>
      <c r="AV643" s="44">
        <f t="shared" si="1003"/>
        <v>0</v>
      </c>
    </row>
    <row r="644" spans="1:48" ht="39" hidden="1" thickBot="1" x14ac:dyDescent="0.25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4"/>
        <v>28000</v>
      </c>
      <c r="H644" s="36">
        <v>37474</v>
      </c>
      <c r="I644" s="36">
        <f t="shared" si="1005"/>
        <v>74948</v>
      </c>
      <c r="J644" s="53">
        <f t="shared" ref="J644:J646" si="1032">G644+I644</f>
        <v>102948</v>
      </c>
      <c r="K644" s="1053"/>
      <c r="L644" s="93">
        <v>14000</v>
      </c>
      <c r="M644" s="93">
        <f t="shared" si="1006"/>
        <v>0</v>
      </c>
      <c r="N644" s="93">
        <v>37474</v>
      </c>
      <c r="O644" s="93">
        <f t="shared" si="1007"/>
        <v>0</v>
      </c>
      <c r="P644" s="94">
        <f t="shared" ref="P644:P646" si="1033">M644+O644</f>
        <v>0</v>
      </c>
      <c r="Q644" s="173"/>
      <c r="R644" s="175">
        <v>14000</v>
      </c>
      <c r="S644" s="175">
        <f t="shared" si="1008"/>
        <v>0</v>
      </c>
      <c r="T644" s="175">
        <v>37474</v>
      </c>
      <c r="U644" s="175">
        <f t="shared" si="1009"/>
        <v>0</v>
      </c>
      <c r="V644" s="176">
        <f t="shared" ref="V644:V646" si="1034">S644+U644</f>
        <v>0</v>
      </c>
      <c r="W644" s="220">
        <v>2</v>
      </c>
      <c r="X644" s="222">
        <v>14000</v>
      </c>
      <c r="Y644" s="222">
        <f t="shared" si="1010"/>
        <v>28000</v>
      </c>
      <c r="Z644" s="222">
        <v>37474</v>
      </c>
      <c r="AA644" s="222">
        <f t="shared" si="1011"/>
        <v>74948</v>
      </c>
      <c r="AB644" s="223">
        <f t="shared" ref="AB644:AB646" si="1035">Y644+AA644</f>
        <v>102948</v>
      </c>
      <c r="AC644" s="267"/>
      <c r="AD644" s="269">
        <v>14000</v>
      </c>
      <c r="AE644" s="269">
        <f t="shared" si="1012"/>
        <v>0</v>
      </c>
      <c r="AF644" s="269">
        <v>37474</v>
      </c>
      <c r="AG644" s="269">
        <f t="shared" si="1013"/>
        <v>0</v>
      </c>
      <c r="AH644" s="270">
        <f t="shared" ref="AH644:AH646" si="1036">AE644+AG644</f>
        <v>0</v>
      </c>
      <c r="AI644" s="314"/>
      <c r="AJ644" s="316">
        <v>14000</v>
      </c>
      <c r="AK644" s="316">
        <f t="shared" si="1014"/>
        <v>0</v>
      </c>
      <c r="AL644" s="316">
        <v>37474</v>
      </c>
      <c r="AM644" s="316">
        <f t="shared" si="1015"/>
        <v>0</v>
      </c>
      <c r="AN644" s="317">
        <f t="shared" ref="AN644:AN646" si="1037">AK644+AM644</f>
        <v>0</v>
      </c>
      <c r="AO644" s="719">
        <f t="shared" si="982"/>
        <v>0</v>
      </c>
      <c r="AP644" s="361">
        <v>14000</v>
      </c>
      <c r="AQ644" s="361">
        <f t="shared" si="1016"/>
        <v>0</v>
      </c>
      <c r="AR644" s="361">
        <v>37474</v>
      </c>
      <c r="AS644" s="361">
        <f t="shared" si="1017"/>
        <v>0</v>
      </c>
      <c r="AT644" s="362">
        <f t="shared" ref="AT644:AT646" si="1038">AQ644+AS644</f>
        <v>0</v>
      </c>
      <c r="AU644" s="44">
        <f t="shared" si="1002"/>
        <v>0</v>
      </c>
      <c r="AV644" s="44">
        <f t="shared" si="1003"/>
        <v>0</v>
      </c>
    </row>
    <row r="645" spans="1:48" ht="39" hidden="1" thickBot="1" x14ac:dyDescent="0.25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4"/>
        <v>28000</v>
      </c>
      <c r="H645" s="36">
        <v>34605</v>
      </c>
      <c r="I645" s="36">
        <f t="shared" si="1005"/>
        <v>69210</v>
      </c>
      <c r="J645" s="53">
        <f t="shared" si="1032"/>
        <v>97210</v>
      </c>
      <c r="K645" s="1053"/>
      <c r="L645" s="93">
        <v>14000</v>
      </c>
      <c r="M645" s="93">
        <f t="shared" si="1006"/>
        <v>0</v>
      </c>
      <c r="N645" s="93">
        <v>34605</v>
      </c>
      <c r="O645" s="93">
        <f t="shared" si="1007"/>
        <v>0</v>
      </c>
      <c r="P645" s="94">
        <f t="shared" si="1033"/>
        <v>0</v>
      </c>
      <c r="Q645" s="173"/>
      <c r="R645" s="175">
        <v>14000</v>
      </c>
      <c r="S645" s="175">
        <f t="shared" si="1008"/>
        <v>0</v>
      </c>
      <c r="T645" s="175">
        <v>34605</v>
      </c>
      <c r="U645" s="175">
        <f t="shared" si="1009"/>
        <v>0</v>
      </c>
      <c r="V645" s="176">
        <f t="shared" si="1034"/>
        <v>0</v>
      </c>
      <c r="W645" s="220">
        <v>2</v>
      </c>
      <c r="X645" s="222">
        <v>14000</v>
      </c>
      <c r="Y645" s="222">
        <f t="shared" si="1010"/>
        <v>28000</v>
      </c>
      <c r="Z645" s="222">
        <v>34605</v>
      </c>
      <c r="AA645" s="222">
        <f t="shared" si="1011"/>
        <v>69210</v>
      </c>
      <c r="AB645" s="223">
        <f t="shared" si="1035"/>
        <v>97210</v>
      </c>
      <c r="AC645" s="267"/>
      <c r="AD645" s="269">
        <v>14000</v>
      </c>
      <c r="AE645" s="269">
        <f t="shared" si="1012"/>
        <v>0</v>
      </c>
      <c r="AF645" s="269">
        <v>34605</v>
      </c>
      <c r="AG645" s="269">
        <f t="shared" si="1013"/>
        <v>0</v>
      </c>
      <c r="AH645" s="270">
        <f t="shared" si="1036"/>
        <v>0</v>
      </c>
      <c r="AI645" s="314"/>
      <c r="AJ645" s="316">
        <v>14000</v>
      </c>
      <c r="AK645" s="316">
        <f t="shared" si="1014"/>
        <v>0</v>
      </c>
      <c r="AL645" s="316">
        <v>34605</v>
      </c>
      <c r="AM645" s="316">
        <f t="shared" si="1015"/>
        <v>0</v>
      </c>
      <c r="AN645" s="317">
        <f t="shared" si="1037"/>
        <v>0</v>
      </c>
      <c r="AO645" s="719">
        <f t="shared" si="982"/>
        <v>0</v>
      </c>
      <c r="AP645" s="361">
        <v>14000</v>
      </c>
      <c r="AQ645" s="361">
        <f t="shared" si="1016"/>
        <v>0</v>
      </c>
      <c r="AR645" s="361">
        <v>34605</v>
      </c>
      <c r="AS645" s="361">
        <f t="shared" si="1017"/>
        <v>0</v>
      </c>
      <c r="AT645" s="362">
        <f t="shared" si="1038"/>
        <v>0</v>
      </c>
      <c r="AU645" s="44">
        <f t="shared" si="1002"/>
        <v>0</v>
      </c>
      <c r="AV645" s="44">
        <f t="shared" si="1003"/>
        <v>0</v>
      </c>
    </row>
    <row r="646" spans="1:48" ht="39" hidden="1" thickBot="1" x14ac:dyDescent="0.25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4"/>
        <v>44166</v>
      </c>
      <c r="H646" s="36">
        <v>268606</v>
      </c>
      <c r="I646" s="36">
        <f t="shared" si="1005"/>
        <v>268606</v>
      </c>
      <c r="J646" s="53">
        <f t="shared" si="1032"/>
        <v>312772</v>
      </c>
      <c r="K646" s="1053"/>
      <c r="L646" s="93">
        <v>44166</v>
      </c>
      <c r="M646" s="93">
        <f t="shared" si="1006"/>
        <v>0</v>
      </c>
      <c r="N646" s="93">
        <v>268606</v>
      </c>
      <c r="O646" s="93">
        <f t="shared" si="1007"/>
        <v>0</v>
      </c>
      <c r="P646" s="94">
        <f t="shared" si="1033"/>
        <v>0</v>
      </c>
      <c r="Q646" s="173"/>
      <c r="R646" s="175">
        <v>44166</v>
      </c>
      <c r="S646" s="175">
        <f t="shared" si="1008"/>
        <v>0</v>
      </c>
      <c r="T646" s="175">
        <v>268606</v>
      </c>
      <c r="U646" s="175">
        <f t="shared" si="1009"/>
        <v>0</v>
      </c>
      <c r="V646" s="176">
        <f t="shared" si="1034"/>
        <v>0</v>
      </c>
      <c r="W646" s="220">
        <v>1</v>
      </c>
      <c r="X646" s="222">
        <v>44166</v>
      </c>
      <c r="Y646" s="222">
        <f t="shared" si="1010"/>
        <v>44166</v>
      </c>
      <c r="Z646" s="222">
        <v>268606</v>
      </c>
      <c r="AA646" s="222">
        <f t="shared" si="1011"/>
        <v>268606</v>
      </c>
      <c r="AB646" s="223">
        <f t="shared" si="1035"/>
        <v>312772</v>
      </c>
      <c r="AC646" s="267"/>
      <c r="AD646" s="269">
        <v>44166</v>
      </c>
      <c r="AE646" s="269">
        <f t="shared" si="1012"/>
        <v>0</v>
      </c>
      <c r="AF646" s="269">
        <v>268606</v>
      </c>
      <c r="AG646" s="269">
        <f t="shared" si="1013"/>
        <v>0</v>
      </c>
      <c r="AH646" s="270">
        <f t="shared" si="1036"/>
        <v>0</v>
      </c>
      <c r="AI646" s="314"/>
      <c r="AJ646" s="316">
        <v>44166</v>
      </c>
      <c r="AK646" s="316">
        <f t="shared" si="1014"/>
        <v>0</v>
      </c>
      <c r="AL646" s="316">
        <v>268606</v>
      </c>
      <c r="AM646" s="316">
        <f t="shared" si="1015"/>
        <v>0</v>
      </c>
      <c r="AN646" s="317">
        <f t="shared" si="1037"/>
        <v>0</v>
      </c>
      <c r="AO646" s="719">
        <f t="shared" si="982"/>
        <v>0</v>
      </c>
      <c r="AP646" s="361">
        <v>44166</v>
      </c>
      <c r="AQ646" s="361">
        <f t="shared" si="1016"/>
        <v>0</v>
      </c>
      <c r="AR646" s="361">
        <v>268606</v>
      </c>
      <c r="AS646" s="361">
        <f t="shared" si="1017"/>
        <v>0</v>
      </c>
      <c r="AT646" s="362">
        <f t="shared" si="1038"/>
        <v>0</v>
      </c>
      <c r="AU646" s="44">
        <f t="shared" si="1002"/>
        <v>0</v>
      </c>
      <c r="AV646" s="44">
        <f t="shared" si="1003"/>
        <v>0</v>
      </c>
    </row>
    <row r="647" spans="1:48" ht="13.5" hidden="1" thickBot="1" x14ac:dyDescent="0.25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4"/>
        <v>0</v>
      </c>
      <c r="H647" s="36"/>
      <c r="I647" s="36">
        <f t="shared" si="1005"/>
        <v>0</v>
      </c>
      <c r="J647" s="53"/>
      <c r="K647" s="1053"/>
      <c r="L647" s="93"/>
      <c r="M647" s="93">
        <f t="shared" si="1006"/>
        <v>0</v>
      </c>
      <c r="N647" s="93"/>
      <c r="O647" s="93">
        <f t="shared" si="1007"/>
        <v>0</v>
      </c>
      <c r="P647" s="94"/>
      <c r="Q647" s="173"/>
      <c r="R647" s="175"/>
      <c r="S647" s="175">
        <f t="shared" si="1008"/>
        <v>0</v>
      </c>
      <c r="T647" s="175"/>
      <c r="U647" s="175">
        <f t="shared" si="1009"/>
        <v>0</v>
      </c>
      <c r="V647" s="176"/>
      <c r="W647" s="220"/>
      <c r="X647" s="222"/>
      <c r="Y647" s="222">
        <f t="shared" si="1010"/>
        <v>0</v>
      </c>
      <c r="Z647" s="222"/>
      <c r="AA647" s="222">
        <f t="shared" si="1011"/>
        <v>0</v>
      </c>
      <c r="AB647" s="223"/>
      <c r="AC647" s="267"/>
      <c r="AD647" s="269"/>
      <c r="AE647" s="269">
        <f t="shared" si="1012"/>
        <v>0</v>
      </c>
      <c r="AF647" s="269"/>
      <c r="AG647" s="269">
        <f t="shared" si="1013"/>
        <v>0</v>
      </c>
      <c r="AH647" s="270"/>
      <c r="AI647" s="314"/>
      <c r="AJ647" s="316"/>
      <c r="AK647" s="316">
        <f t="shared" si="1014"/>
        <v>0</v>
      </c>
      <c r="AL647" s="316"/>
      <c r="AM647" s="316">
        <f t="shared" si="1015"/>
        <v>0</v>
      </c>
      <c r="AN647" s="317"/>
      <c r="AO647" s="719">
        <f t="shared" si="982"/>
        <v>4</v>
      </c>
      <c r="AP647" s="361"/>
      <c r="AQ647" s="361">
        <f t="shared" si="1016"/>
        <v>0</v>
      </c>
      <c r="AR647" s="361"/>
      <c r="AS647" s="361">
        <f t="shared" si="1017"/>
        <v>0</v>
      </c>
      <c r="AT647" s="362"/>
      <c r="AU647" s="44">
        <f t="shared" si="1002"/>
        <v>0</v>
      </c>
      <c r="AV647" s="44">
        <f t="shared" si="1003"/>
        <v>0</v>
      </c>
    </row>
    <row r="648" spans="1:48" ht="13.5" hidden="1" thickBot="1" x14ac:dyDescent="0.25">
      <c r="A648" s="1">
        <v>624</v>
      </c>
      <c r="B648" s="9" t="s">
        <v>245</v>
      </c>
      <c r="C648" s="2"/>
      <c r="D648" s="2"/>
      <c r="E648" s="2"/>
      <c r="F648" s="36"/>
      <c r="G648" s="36">
        <f t="shared" si="1004"/>
        <v>0</v>
      </c>
      <c r="H648" s="36"/>
      <c r="I648" s="36">
        <f t="shared" si="1005"/>
        <v>0</v>
      </c>
      <c r="J648" s="53"/>
      <c r="K648" s="1053"/>
      <c r="L648" s="93"/>
      <c r="M648" s="93">
        <f t="shared" si="1006"/>
        <v>0</v>
      </c>
      <c r="N648" s="93"/>
      <c r="O648" s="93">
        <f t="shared" si="1007"/>
        <v>0</v>
      </c>
      <c r="P648" s="94"/>
      <c r="Q648" s="173"/>
      <c r="R648" s="175"/>
      <c r="S648" s="175">
        <f t="shared" si="1008"/>
        <v>0</v>
      </c>
      <c r="T648" s="175"/>
      <c r="U648" s="175">
        <f t="shared" si="1009"/>
        <v>0</v>
      </c>
      <c r="V648" s="176"/>
      <c r="W648" s="220"/>
      <c r="X648" s="222"/>
      <c r="Y648" s="222">
        <f t="shared" si="1010"/>
        <v>0</v>
      </c>
      <c r="Z648" s="222"/>
      <c r="AA648" s="222">
        <f t="shared" si="1011"/>
        <v>0</v>
      </c>
      <c r="AB648" s="223"/>
      <c r="AC648" s="267"/>
      <c r="AD648" s="269"/>
      <c r="AE648" s="269">
        <f t="shared" si="1012"/>
        <v>0</v>
      </c>
      <c r="AF648" s="269"/>
      <c r="AG648" s="269">
        <f t="shared" si="1013"/>
        <v>0</v>
      </c>
      <c r="AH648" s="270"/>
      <c r="AI648" s="314"/>
      <c r="AJ648" s="316"/>
      <c r="AK648" s="316">
        <f t="shared" si="1014"/>
        <v>0</v>
      </c>
      <c r="AL648" s="316"/>
      <c r="AM648" s="316">
        <f t="shared" si="1015"/>
        <v>0</v>
      </c>
      <c r="AN648" s="317"/>
      <c r="AO648" s="719">
        <f t="shared" si="982"/>
        <v>0</v>
      </c>
      <c r="AP648" s="361"/>
      <c r="AQ648" s="361">
        <f t="shared" si="1016"/>
        <v>0</v>
      </c>
      <c r="AR648" s="361"/>
      <c r="AS648" s="361">
        <f t="shared" si="1017"/>
        <v>0</v>
      </c>
      <c r="AT648" s="362"/>
      <c r="AU648" s="44">
        <f t="shared" si="1002"/>
        <v>0</v>
      </c>
      <c r="AV648" s="44">
        <f t="shared" si="1003"/>
        <v>0</v>
      </c>
    </row>
    <row r="649" spans="1:48" ht="13.5" hidden="1" thickBot="1" x14ac:dyDescent="0.25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4"/>
        <v>7810</v>
      </c>
      <c r="H649" s="36">
        <v>240</v>
      </c>
      <c r="I649" s="36">
        <f t="shared" si="1005"/>
        <v>5280</v>
      </c>
      <c r="J649" s="53">
        <f t="shared" ref="J649:J655" si="1039">G649+I649</f>
        <v>13090</v>
      </c>
      <c r="K649" s="1053"/>
      <c r="L649" s="93">
        <f>250+105</f>
        <v>355</v>
      </c>
      <c r="M649" s="93">
        <f t="shared" si="1006"/>
        <v>0</v>
      </c>
      <c r="N649" s="93">
        <v>240</v>
      </c>
      <c r="O649" s="93">
        <f t="shared" si="1007"/>
        <v>0</v>
      </c>
      <c r="P649" s="94">
        <f t="shared" ref="P649:P655" si="1040">M649+O649</f>
        <v>0</v>
      </c>
      <c r="Q649" s="173"/>
      <c r="R649" s="175">
        <f>250+105</f>
        <v>355</v>
      </c>
      <c r="S649" s="175">
        <f t="shared" si="1008"/>
        <v>0</v>
      </c>
      <c r="T649" s="175">
        <v>240</v>
      </c>
      <c r="U649" s="175">
        <f t="shared" si="1009"/>
        <v>0</v>
      </c>
      <c r="V649" s="176">
        <f t="shared" ref="V649:V655" si="1041">S649+U649</f>
        <v>0</v>
      </c>
      <c r="W649" s="220"/>
      <c r="X649" s="222">
        <f>250+105</f>
        <v>355</v>
      </c>
      <c r="Y649" s="222">
        <f t="shared" si="1010"/>
        <v>0</v>
      </c>
      <c r="Z649" s="222">
        <v>240</v>
      </c>
      <c r="AA649" s="222">
        <f t="shared" si="1011"/>
        <v>0</v>
      </c>
      <c r="AB649" s="223">
        <f t="shared" ref="AB649:AB655" si="1042">Y649+AA649</f>
        <v>0</v>
      </c>
      <c r="AC649" s="267">
        <v>22</v>
      </c>
      <c r="AD649" s="269">
        <f>250+105</f>
        <v>355</v>
      </c>
      <c r="AE649" s="269">
        <f t="shared" si="1012"/>
        <v>7810</v>
      </c>
      <c r="AF649" s="269">
        <v>240</v>
      </c>
      <c r="AG649" s="269">
        <f t="shared" si="1013"/>
        <v>5280</v>
      </c>
      <c r="AH649" s="270">
        <f t="shared" ref="AH649:AH655" si="1043">AE649+AG649</f>
        <v>13090</v>
      </c>
      <c r="AI649" s="314"/>
      <c r="AJ649" s="316">
        <f>250+105</f>
        <v>355</v>
      </c>
      <c r="AK649" s="316">
        <f t="shared" si="1014"/>
        <v>0</v>
      </c>
      <c r="AL649" s="316">
        <v>240</v>
      </c>
      <c r="AM649" s="316">
        <f t="shared" si="1015"/>
        <v>0</v>
      </c>
      <c r="AN649" s="317">
        <f t="shared" ref="AN649:AN655" si="1044">AK649+AM649</f>
        <v>0</v>
      </c>
      <c r="AO649" s="719">
        <f t="shared" si="982"/>
        <v>0</v>
      </c>
      <c r="AP649" s="361">
        <f>250+105</f>
        <v>355</v>
      </c>
      <c r="AQ649" s="361">
        <f t="shared" si="1016"/>
        <v>0</v>
      </c>
      <c r="AR649" s="361">
        <v>240</v>
      </c>
      <c r="AS649" s="361">
        <f t="shared" si="1017"/>
        <v>0</v>
      </c>
      <c r="AT649" s="362">
        <f t="shared" ref="AT649:AT655" si="1045">AQ649+AS649</f>
        <v>0</v>
      </c>
      <c r="AU649" s="44">
        <f t="shared" si="1002"/>
        <v>0</v>
      </c>
      <c r="AV649" s="44">
        <f t="shared" si="1003"/>
        <v>0</v>
      </c>
    </row>
    <row r="650" spans="1:48" ht="13.5" hidden="1" thickBot="1" x14ac:dyDescent="0.25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4"/>
        <v>10440</v>
      </c>
      <c r="H650" s="36">
        <v>403</v>
      </c>
      <c r="I650" s="36">
        <f t="shared" si="1005"/>
        <v>9672</v>
      </c>
      <c r="J650" s="53">
        <f t="shared" si="1039"/>
        <v>20112</v>
      </c>
      <c r="K650" s="1053"/>
      <c r="L650" s="93">
        <f>330+105</f>
        <v>435</v>
      </c>
      <c r="M650" s="93">
        <f t="shared" si="1006"/>
        <v>0</v>
      </c>
      <c r="N650" s="93">
        <v>403</v>
      </c>
      <c r="O650" s="93">
        <f t="shared" si="1007"/>
        <v>0</v>
      </c>
      <c r="P650" s="94">
        <f t="shared" si="1040"/>
        <v>0</v>
      </c>
      <c r="Q650" s="173"/>
      <c r="R650" s="175">
        <f>330+105</f>
        <v>435</v>
      </c>
      <c r="S650" s="175">
        <f t="shared" si="1008"/>
        <v>0</v>
      </c>
      <c r="T650" s="175">
        <v>403</v>
      </c>
      <c r="U650" s="175">
        <f t="shared" si="1009"/>
        <v>0</v>
      </c>
      <c r="V650" s="176">
        <f t="shared" si="1041"/>
        <v>0</v>
      </c>
      <c r="W650" s="220"/>
      <c r="X650" s="222">
        <f>330+105</f>
        <v>435</v>
      </c>
      <c r="Y650" s="222">
        <f t="shared" si="1010"/>
        <v>0</v>
      </c>
      <c r="Z650" s="222">
        <v>403</v>
      </c>
      <c r="AA650" s="222">
        <f t="shared" si="1011"/>
        <v>0</v>
      </c>
      <c r="AB650" s="223">
        <f t="shared" si="1042"/>
        <v>0</v>
      </c>
      <c r="AC650" s="267">
        <v>24</v>
      </c>
      <c r="AD650" s="269">
        <f>330+105</f>
        <v>435</v>
      </c>
      <c r="AE650" s="269">
        <f t="shared" si="1012"/>
        <v>10440</v>
      </c>
      <c r="AF650" s="269">
        <v>403</v>
      </c>
      <c r="AG650" s="269">
        <f t="shared" si="1013"/>
        <v>9672</v>
      </c>
      <c r="AH650" s="270">
        <f t="shared" si="1043"/>
        <v>20112</v>
      </c>
      <c r="AI650" s="314"/>
      <c r="AJ650" s="316">
        <f>330+105</f>
        <v>435</v>
      </c>
      <c r="AK650" s="316">
        <f t="shared" si="1014"/>
        <v>0</v>
      </c>
      <c r="AL650" s="316">
        <v>403</v>
      </c>
      <c r="AM650" s="316">
        <f t="shared" si="1015"/>
        <v>0</v>
      </c>
      <c r="AN650" s="317">
        <f t="shared" si="1044"/>
        <v>0</v>
      </c>
      <c r="AO650" s="719">
        <f t="shared" si="982"/>
        <v>0</v>
      </c>
      <c r="AP650" s="361">
        <f>330+105</f>
        <v>435</v>
      </c>
      <c r="AQ650" s="361">
        <f t="shared" si="1016"/>
        <v>0</v>
      </c>
      <c r="AR650" s="361">
        <v>403</v>
      </c>
      <c r="AS650" s="361">
        <f t="shared" si="1017"/>
        <v>0</v>
      </c>
      <c r="AT650" s="362">
        <f t="shared" si="1045"/>
        <v>0</v>
      </c>
      <c r="AU650" s="44">
        <f t="shared" si="1002"/>
        <v>0</v>
      </c>
      <c r="AV650" s="44">
        <f t="shared" si="1003"/>
        <v>0</v>
      </c>
    </row>
    <row r="651" spans="1:48" ht="13.5" hidden="1" thickBot="1" x14ac:dyDescent="0.25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4"/>
        <v>3656</v>
      </c>
      <c r="H651" s="36">
        <v>524</v>
      </c>
      <c r="I651" s="36">
        <f t="shared" si="1005"/>
        <v>4192</v>
      </c>
      <c r="J651" s="53">
        <f t="shared" si="1039"/>
        <v>7848</v>
      </c>
      <c r="K651" s="1053"/>
      <c r="L651" s="93">
        <f>352+105</f>
        <v>457</v>
      </c>
      <c r="M651" s="93">
        <f t="shared" si="1006"/>
        <v>0</v>
      </c>
      <c r="N651" s="93">
        <v>524</v>
      </c>
      <c r="O651" s="93">
        <f t="shared" si="1007"/>
        <v>0</v>
      </c>
      <c r="P651" s="94">
        <f t="shared" si="1040"/>
        <v>0</v>
      </c>
      <c r="Q651" s="173"/>
      <c r="R651" s="175">
        <f>352+105</f>
        <v>457</v>
      </c>
      <c r="S651" s="175">
        <f t="shared" si="1008"/>
        <v>0</v>
      </c>
      <c r="T651" s="175">
        <v>524</v>
      </c>
      <c r="U651" s="175">
        <f t="shared" si="1009"/>
        <v>0</v>
      </c>
      <c r="V651" s="176">
        <f t="shared" si="1041"/>
        <v>0</v>
      </c>
      <c r="W651" s="220"/>
      <c r="X651" s="222">
        <f>352+105</f>
        <v>457</v>
      </c>
      <c r="Y651" s="222">
        <f t="shared" si="1010"/>
        <v>0</v>
      </c>
      <c r="Z651" s="222">
        <v>524</v>
      </c>
      <c r="AA651" s="222">
        <f t="shared" si="1011"/>
        <v>0</v>
      </c>
      <c r="AB651" s="223">
        <f t="shared" si="1042"/>
        <v>0</v>
      </c>
      <c r="AC651" s="267">
        <v>8</v>
      </c>
      <c r="AD651" s="269">
        <f>352+105</f>
        <v>457</v>
      </c>
      <c r="AE651" s="269">
        <f t="shared" si="1012"/>
        <v>3656</v>
      </c>
      <c r="AF651" s="269">
        <v>524</v>
      </c>
      <c r="AG651" s="269">
        <f t="shared" si="1013"/>
        <v>4192</v>
      </c>
      <c r="AH651" s="270">
        <f t="shared" si="1043"/>
        <v>7848</v>
      </c>
      <c r="AI651" s="314"/>
      <c r="AJ651" s="316">
        <f>352+105</f>
        <v>457</v>
      </c>
      <c r="AK651" s="316">
        <f t="shared" si="1014"/>
        <v>0</v>
      </c>
      <c r="AL651" s="316">
        <v>524</v>
      </c>
      <c r="AM651" s="316">
        <f t="shared" si="1015"/>
        <v>0</v>
      </c>
      <c r="AN651" s="317">
        <f t="shared" si="1044"/>
        <v>0</v>
      </c>
      <c r="AO651" s="719">
        <f t="shared" si="982"/>
        <v>0</v>
      </c>
      <c r="AP651" s="361">
        <f>352+105</f>
        <v>457</v>
      </c>
      <c r="AQ651" s="361">
        <f t="shared" si="1016"/>
        <v>0</v>
      </c>
      <c r="AR651" s="361">
        <v>524</v>
      </c>
      <c r="AS651" s="361">
        <f t="shared" si="1017"/>
        <v>0</v>
      </c>
      <c r="AT651" s="362">
        <f t="shared" si="1045"/>
        <v>0</v>
      </c>
      <c r="AU651" s="44">
        <f t="shared" si="1002"/>
        <v>0</v>
      </c>
      <c r="AV651" s="44">
        <f t="shared" si="1003"/>
        <v>0</v>
      </c>
    </row>
    <row r="652" spans="1:48" ht="13.5" hidden="1" thickBot="1" x14ac:dyDescent="0.25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4"/>
        <v>5560</v>
      </c>
      <c r="H652" s="36">
        <v>877</v>
      </c>
      <c r="I652" s="36">
        <f t="shared" si="1005"/>
        <v>8770</v>
      </c>
      <c r="J652" s="53">
        <f t="shared" si="1039"/>
        <v>14330</v>
      </c>
      <c r="K652" s="1053"/>
      <c r="L652" s="93">
        <v>556</v>
      </c>
      <c r="M652" s="93">
        <f t="shared" si="1006"/>
        <v>0</v>
      </c>
      <c r="N652" s="93">
        <v>877</v>
      </c>
      <c r="O652" s="93">
        <f t="shared" si="1007"/>
        <v>0</v>
      </c>
      <c r="P652" s="94">
        <f t="shared" si="1040"/>
        <v>0</v>
      </c>
      <c r="Q652" s="173"/>
      <c r="R652" s="175">
        <v>556</v>
      </c>
      <c r="S652" s="175">
        <f t="shared" si="1008"/>
        <v>0</v>
      </c>
      <c r="T652" s="175">
        <v>877</v>
      </c>
      <c r="U652" s="175">
        <f t="shared" si="1009"/>
        <v>0</v>
      </c>
      <c r="V652" s="176">
        <f t="shared" si="1041"/>
        <v>0</v>
      </c>
      <c r="W652" s="220"/>
      <c r="X652" s="222">
        <v>556</v>
      </c>
      <c r="Y652" s="222">
        <f t="shared" si="1010"/>
        <v>0</v>
      </c>
      <c r="Z652" s="222">
        <v>877</v>
      </c>
      <c r="AA652" s="222">
        <f t="shared" si="1011"/>
        <v>0</v>
      </c>
      <c r="AB652" s="223">
        <f t="shared" si="1042"/>
        <v>0</v>
      </c>
      <c r="AC652" s="267">
        <v>10</v>
      </c>
      <c r="AD652" s="269">
        <v>556</v>
      </c>
      <c r="AE652" s="269">
        <f t="shared" si="1012"/>
        <v>5560</v>
      </c>
      <c r="AF652" s="269">
        <v>877</v>
      </c>
      <c r="AG652" s="269">
        <f t="shared" si="1013"/>
        <v>8770</v>
      </c>
      <c r="AH652" s="270">
        <f t="shared" si="1043"/>
        <v>14330</v>
      </c>
      <c r="AI652" s="314"/>
      <c r="AJ652" s="316">
        <v>556</v>
      </c>
      <c r="AK652" s="316">
        <f t="shared" si="1014"/>
        <v>0</v>
      </c>
      <c r="AL652" s="316">
        <v>877</v>
      </c>
      <c r="AM652" s="316">
        <f t="shared" si="1015"/>
        <v>0</v>
      </c>
      <c r="AN652" s="317">
        <f t="shared" si="1044"/>
        <v>0</v>
      </c>
      <c r="AO652" s="719">
        <f t="shared" si="982"/>
        <v>0</v>
      </c>
      <c r="AP652" s="361">
        <v>556</v>
      </c>
      <c r="AQ652" s="361">
        <f t="shared" si="1016"/>
        <v>0</v>
      </c>
      <c r="AR652" s="361">
        <v>877</v>
      </c>
      <c r="AS652" s="361">
        <f t="shared" si="1017"/>
        <v>0</v>
      </c>
      <c r="AT652" s="362">
        <f t="shared" si="1045"/>
        <v>0</v>
      </c>
      <c r="AU652" s="44">
        <f t="shared" si="1002"/>
        <v>0</v>
      </c>
      <c r="AV652" s="44">
        <f t="shared" si="1003"/>
        <v>0</v>
      </c>
    </row>
    <row r="653" spans="1:48" ht="26.25" hidden="1" thickBot="1" x14ac:dyDescent="0.25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4"/>
        <v>10000</v>
      </c>
      <c r="H653" s="36">
        <v>8211</v>
      </c>
      <c r="I653" s="36">
        <f t="shared" si="1005"/>
        <v>32844</v>
      </c>
      <c r="J653" s="53">
        <f t="shared" si="1039"/>
        <v>42844</v>
      </c>
      <c r="K653" s="1053"/>
      <c r="L653" s="93">
        <v>2500</v>
      </c>
      <c r="M653" s="93">
        <f t="shared" si="1006"/>
        <v>0</v>
      </c>
      <c r="N653" s="93">
        <v>8211</v>
      </c>
      <c r="O653" s="93">
        <f t="shared" si="1007"/>
        <v>0</v>
      </c>
      <c r="P653" s="94">
        <f t="shared" si="1040"/>
        <v>0</v>
      </c>
      <c r="Q653" s="173"/>
      <c r="R653" s="175">
        <v>2500</v>
      </c>
      <c r="S653" s="175">
        <f t="shared" si="1008"/>
        <v>0</v>
      </c>
      <c r="T653" s="175">
        <v>8211</v>
      </c>
      <c r="U653" s="175">
        <f t="shared" si="1009"/>
        <v>0</v>
      </c>
      <c r="V653" s="176">
        <f t="shared" si="1041"/>
        <v>0</v>
      </c>
      <c r="W653" s="220"/>
      <c r="X653" s="222">
        <v>2500</v>
      </c>
      <c r="Y653" s="222">
        <f t="shared" si="1010"/>
        <v>0</v>
      </c>
      <c r="Z653" s="222">
        <v>8211</v>
      </c>
      <c r="AA653" s="222">
        <f t="shared" si="1011"/>
        <v>0</v>
      </c>
      <c r="AB653" s="223">
        <f t="shared" si="1042"/>
        <v>0</v>
      </c>
      <c r="AC653" s="267">
        <v>4</v>
      </c>
      <c r="AD653" s="269">
        <v>2500</v>
      </c>
      <c r="AE653" s="269">
        <f t="shared" si="1012"/>
        <v>10000</v>
      </c>
      <c r="AF653" s="269">
        <v>8211</v>
      </c>
      <c r="AG653" s="269">
        <f t="shared" si="1013"/>
        <v>32844</v>
      </c>
      <c r="AH653" s="270">
        <f t="shared" si="1043"/>
        <v>42844</v>
      </c>
      <c r="AI653" s="314"/>
      <c r="AJ653" s="316">
        <v>2500</v>
      </c>
      <c r="AK653" s="316">
        <f t="shared" si="1014"/>
        <v>0</v>
      </c>
      <c r="AL653" s="316">
        <v>8211</v>
      </c>
      <c r="AM653" s="316">
        <f t="shared" si="1015"/>
        <v>0</v>
      </c>
      <c r="AN653" s="317">
        <f t="shared" si="1044"/>
        <v>0</v>
      </c>
      <c r="AO653" s="719">
        <f t="shared" si="982"/>
        <v>0</v>
      </c>
      <c r="AP653" s="361">
        <v>2500</v>
      </c>
      <c r="AQ653" s="361">
        <f t="shared" si="1016"/>
        <v>0</v>
      </c>
      <c r="AR653" s="361">
        <v>8211</v>
      </c>
      <c r="AS653" s="361">
        <f t="shared" si="1017"/>
        <v>0</v>
      </c>
      <c r="AT653" s="362">
        <f t="shared" si="1045"/>
        <v>0</v>
      </c>
      <c r="AU653" s="44">
        <f t="shared" si="1002"/>
        <v>0</v>
      </c>
      <c r="AV653" s="44">
        <f t="shared" si="1003"/>
        <v>0</v>
      </c>
    </row>
    <row r="654" spans="1:48" ht="13.5" hidden="1" thickBot="1" x14ac:dyDescent="0.25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4"/>
        <v>2500</v>
      </c>
      <c r="H654" s="36">
        <v>5000</v>
      </c>
      <c r="I654" s="36">
        <f t="shared" si="1005"/>
        <v>5000</v>
      </c>
      <c r="J654" s="53">
        <f t="shared" si="1039"/>
        <v>7500</v>
      </c>
      <c r="K654" s="1053"/>
      <c r="L654" s="93">
        <v>2500</v>
      </c>
      <c r="M654" s="93">
        <f t="shared" si="1006"/>
        <v>0</v>
      </c>
      <c r="N654" s="93">
        <v>5000</v>
      </c>
      <c r="O654" s="93">
        <f t="shared" si="1007"/>
        <v>0</v>
      </c>
      <c r="P654" s="94">
        <f t="shared" si="1040"/>
        <v>0</v>
      </c>
      <c r="Q654" s="173"/>
      <c r="R654" s="175">
        <v>2500</v>
      </c>
      <c r="S654" s="175">
        <f t="shared" si="1008"/>
        <v>0</v>
      </c>
      <c r="T654" s="175">
        <v>5000</v>
      </c>
      <c r="U654" s="175">
        <f t="shared" si="1009"/>
        <v>0</v>
      </c>
      <c r="V654" s="176">
        <f t="shared" si="1041"/>
        <v>0</v>
      </c>
      <c r="W654" s="220"/>
      <c r="X654" s="222">
        <v>2500</v>
      </c>
      <c r="Y654" s="222">
        <f t="shared" si="1010"/>
        <v>0</v>
      </c>
      <c r="Z654" s="222">
        <v>5000</v>
      </c>
      <c r="AA654" s="222">
        <f t="shared" si="1011"/>
        <v>0</v>
      </c>
      <c r="AB654" s="223">
        <f t="shared" si="1042"/>
        <v>0</v>
      </c>
      <c r="AC654" s="267"/>
      <c r="AD654" s="269">
        <v>2500</v>
      </c>
      <c r="AE654" s="269">
        <f t="shared" si="1012"/>
        <v>0</v>
      </c>
      <c r="AF654" s="269">
        <v>5000</v>
      </c>
      <c r="AG654" s="269">
        <f t="shared" si="1013"/>
        <v>0</v>
      </c>
      <c r="AH654" s="270">
        <f t="shared" si="1043"/>
        <v>0</v>
      </c>
      <c r="AI654" s="314"/>
      <c r="AJ654" s="316">
        <v>2500</v>
      </c>
      <c r="AK654" s="316">
        <f t="shared" si="1014"/>
        <v>0</v>
      </c>
      <c r="AL654" s="316">
        <v>5000</v>
      </c>
      <c r="AM654" s="316">
        <f t="shared" si="1015"/>
        <v>0</v>
      </c>
      <c r="AN654" s="317">
        <f t="shared" si="1044"/>
        <v>0</v>
      </c>
      <c r="AO654" s="719">
        <f t="shared" si="982"/>
        <v>1</v>
      </c>
      <c r="AP654" s="361">
        <v>2500</v>
      </c>
      <c r="AQ654" s="361">
        <f t="shared" si="1016"/>
        <v>2500</v>
      </c>
      <c r="AR654" s="361">
        <v>5000</v>
      </c>
      <c r="AS654" s="361">
        <f t="shared" si="1017"/>
        <v>5000</v>
      </c>
      <c r="AT654" s="362">
        <f t="shared" si="1045"/>
        <v>7500</v>
      </c>
      <c r="AU654" s="44">
        <f t="shared" si="1002"/>
        <v>7500</v>
      </c>
      <c r="AV654" s="44">
        <f t="shared" si="1003"/>
        <v>0</v>
      </c>
    </row>
    <row r="655" spans="1:48" ht="13.5" hidden="1" thickBot="1" x14ac:dyDescent="0.25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4"/>
        <v>0</v>
      </c>
      <c r="H655" s="83">
        <v>0</v>
      </c>
      <c r="I655" s="83">
        <f t="shared" si="1005"/>
        <v>0</v>
      </c>
      <c r="J655" s="124">
        <f t="shared" si="1039"/>
        <v>0</v>
      </c>
      <c r="K655" s="1053"/>
      <c r="L655" s="93">
        <v>0</v>
      </c>
      <c r="M655" s="93">
        <f t="shared" si="1006"/>
        <v>0</v>
      </c>
      <c r="N655" s="93">
        <v>0</v>
      </c>
      <c r="O655" s="93">
        <f t="shared" si="1007"/>
        <v>0</v>
      </c>
      <c r="P655" s="94">
        <f t="shared" si="1040"/>
        <v>0</v>
      </c>
      <c r="Q655" s="173"/>
      <c r="R655" s="175">
        <v>0</v>
      </c>
      <c r="S655" s="175">
        <f t="shared" si="1008"/>
        <v>0</v>
      </c>
      <c r="T655" s="175">
        <v>0</v>
      </c>
      <c r="U655" s="175">
        <f t="shared" si="1009"/>
        <v>0</v>
      </c>
      <c r="V655" s="176">
        <f t="shared" si="1041"/>
        <v>0</v>
      </c>
      <c r="W655" s="220"/>
      <c r="X655" s="222">
        <v>0</v>
      </c>
      <c r="Y655" s="222">
        <f t="shared" si="1010"/>
        <v>0</v>
      </c>
      <c r="Z655" s="222">
        <v>0</v>
      </c>
      <c r="AA655" s="222">
        <f t="shared" si="1011"/>
        <v>0</v>
      </c>
      <c r="AB655" s="223">
        <f t="shared" si="1042"/>
        <v>0</v>
      </c>
      <c r="AC655" s="267"/>
      <c r="AD655" s="269">
        <v>0</v>
      </c>
      <c r="AE655" s="269">
        <f t="shared" si="1012"/>
        <v>0</v>
      </c>
      <c r="AF655" s="269">
        <v>0</v>
      </c>
      <c r="AG655" s="269">
        <f t="shared" si="1013"/>
        <v>0</v>
      </c>
      <c r="AH655" s="270">
        <f t="shared" si="1043"/>
        <v>0</v>
      </c>
      <c r="AI655" s="314"/>
      <c r="AJ655" s="316">
        <v>0</v>
      </c>
      <c r="AK655" s="316">
        <f t="shared" si="1014"/>
        <v>0</v>
      </c>
      <c r="AL655" s="316">
        <v>0</v>
      </c>
      <c r="AM655" s="316">
        <f t="shared" si="1015"/>
        <v>0</v>
      </c>
      <c r="AN655" s="317">
        <f t="shared" si="1044"/>
        <v>0</v>
      </c>
      <c r="AO655" s="719">
        <f t="shared" si="982"/>
        <v>0</v>
      </c>
      <c r="AP655" s="361">
        <v>0</v>
      </c>
      <c r="AQ655" s="361">
        <f t="shared" si="1016"/>
        <v>0</v>
      </c>
      <c r="AR655" s="361">
        <v>0</v>
      </c>
      <c r="AS655" s="361">
        <f t="shared" si="1017"/>
        <v>0</v>
      </c>
      <c r="AT655" s="362">
        <f t="shared" si="1045"/>
        <v>0</v>
      </c>
      <c r="AU655" s="44">
        <f t="shared" si="1002"/>
        <v>0</v>
      </c>
      <c r="AV655" s="44">
        <f t="shared" si="1003"/>
        <v>0</v>
      </c>
    </row>
    <row r="656" spans="1:48" ht="26.25" hidden="1" thickBot="1" x14ac:dyDescent="0.25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4"/>
        <v>0</v>
      </c>
      <c r="H656" s="37"/>
      <c r="I656" s="36">
        <f t="shared" si="1005"/>
        <v>0</v>
      </c>
      <c r="J656" s="119"/>
      <c r="K656" s="1053"/>
      <c r="L656" s="92"/>
      <c r="M656" s="93">
        <f t="shared" si="1006"/>
        <v>0</v>
      </c>
      <c r="N656" s="91"/>
      <c r="O656" s="93">
        <f t="shared" si="1007"/>
        <v>0</v>
      </c>
      <c r="P656" s="129"/>
      <c r="Q656" s="173"/>
      <c r="R656" s="174"/>
      <c r="S656" s="175">
        <f t="shared" si="1008"/>
        <v>0</v>
      </c>
      <c r="T656" s="171"/>
      <c r="U656" s="175">
        <f t="shared" si="1009"/>
        <v>0</v>
      </c>
      <c r="V656" s="172"/>
      <c r="W656" s="220"/>
      <c r="X656" s="221"/>
      <c r="Y656" s="222">
        <f t="shared" si="1010"/>
        <v>0</v>
      </c>
      <c r="Z656" s="218"/>
      <c r="AA656" s="222">
        <f t="shared" si="1011"/>
        <v>0</v>
      </c>
      <c r="AB656" s="219"/>
      <c r="AC656" s="267"/>
      <c r="AD656" s="268"/>
      <c r="AE656" s="269">
        <f t="shared" si="1012"/>
        <v>0</v>
      </c>
      <c r="AF656" s="265"/>
      <c r="AG656" s="269">
        <f t="shared" si="1013"/>
        <v>0</v>
      </c>
      <c r="AH656" s="266"/>
      <c r="AI656" s="314"/>
      <c r="AJ656" s="315"/>
      <c r="AK656" s="316">
        <f t="shared" si="1014"/>
        <v>0</v>
      </c>
      <c r="AL656" s="312"/>
      <c r="AM656" s="316">
        <f t="shared" si="1015"/>
        <v>0</v>
      </c>
      <c r="AN656" s="313"/>
      <c r="AO656" s="719">
        <f t="shared" si="982"/>
        <v>1</v>
      </c>
      <c r="AP656" s="360"/>
      <c r="AQ656" s="361">
        <f t="shared" si="1016"/>
        <v>0</v>
      </c>
      <c r="AR656" s="358"/>
      <c r="AS656" s="361">
        <f t="shared" si="1017"/>
        <v>0</v>
      </c>
      <c r="AT656" s="359"/>
      <c r="AU656" s="44">
        <f t="shared" si="1002"/>
        <v>0</v>
      </c>
      <c r="AV656" s="44">
        <f t="shared" si="1003"/>
        <v>0</v>
      </c>
    </row>
    <row r="657" spans="1:48" ht="39" hidden="1" thickBot="1" x14ac:dyDescent="0.25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4"/>
        <v>14000</v>
      </c>
      <c r="H657" s="36">
        <v>34605</v>
      </c>
      <c r="I657" s="36">
        <f t="shared" si="1005"/>
        <v>34605</v>
      </c>
      <c r="J657" s="53">
        <f t="shared" ref="J657:J660" si="1046">G657+I657</f>
        <v>48605</v>
      </c>
      <c r="K657" s="1053"/>
      <c r="L657" s="93">
        <v>14000</v>
      </c>
      <c r="M657" s="93">
        <f t="shared" si="1006"/>
        <v>0</v>
      </c>
      <c r="N657" s="93">
        <v>34605</v>
      </c>
      <c r="O657" s="93">
        <f t="shared" si="1007"/>
        <v>0</v>
      </c>
      <c r="P657" s="94">
        <f t="shared" ref="P657:P660" si="1047">M657+O657</f>
        <v>0</v>
      </c>
      <c r="Q657" s="173"/>
      <c r="R657" s="175">
        <v>14000</v>
      </c>
      <c r="S657" s="175">
        <f t="shared" si="1008"/>
        <v>0</v>
      </c>
      <c r="T657" s="175">
        <v>34605</v>
      </c>
      <c r="U657" s="175">
        <f t="shared" si="1009"/>
        <v>0</v>
      </c>
      <c r="V657" s="176">
        <f t="shared" ref="V657:V660" si="1048">S657+U657</f>
        <v>0</v>
      </c>
      <c r="W657" s="220">
        <v>1</v>
      </c>
      <c r="X657" s="222">
        <v>14000</v>
      </c>
      <c r="Y657" s="222">
        <f t="shared" si="1010"/>
        <v>14000</v>
      </c>
      <c r="Z657" s="222">
        <v>34605</v>
      </c>
      <c r="AA657" s="222">
        <f t="shared" si="1011"/>
        <v>34605</v>
      </c>
      <c r="AB657" s="223">
        <f t="shared" ref="AB657:AB660" si="1049">Y657+AA657</f>
        <v>48605</v>
      </c>
      <c r="AC657" s="267"/>
      <c r="AD657" s="269">
        <v>14000</v>
      </c>
      <c r="AE657" s="269">
        <f t="shared" si="1012"/>
        <v>0</v>
      </c>
      <c r="AF657" s="269">
        <v>34605</v>
      </c>
      <c r="AG657" s="269">
        <f t="shared" si="1013"/>
        <v>0</v>
      </c>
      <c r="AH657" s="270">
        <f t="shared" ref="AH657:AH660" si="1050">AE657+AG657</f>
        <v>0</v>
      </c>
      <c r="AI657" s="314"/>
      <c r="AJ657" s="316">
        <v>14000</v>
      </c>
      <c r="AK657" s="316">
        <f t="shared" si="1014"/>
        <v>0</v>
      </c>
      <c r="AL657" s="316">
        <v>34605</v>
      </c>
      <c r="AM657" s="316">
        <f t="shared" si="1015"/>
        <v>0</v>
      </c>
      <c r="AN657" s="317">
        <f t="shared" ref="AN657:AN660" si="1051">AK657+AM657</f>
        <v>0</v>
      </c>
      <c r="AO657" s="719">
        <f t="shared" si="982"/>
        <v>0</v>
      </c>
      <c r="AP657" s="361">
        <v>14000</v>
      </c>
      <c r="AQ657" s="361">
        <f t="shared" si="1016"/>
        <v>0</v>
      </c>
      <c r="AR657" s="361">
        <v>34605</v>
      </c>
      <c r="AS657" s="361">
        <f t="shared" si="1017"/>
        <v>0</v>
      </c>
      <c r="AT657" s="362">
        <f t="shared" ref="AT657:AT660" si="1052">AQ657+AS657</f>
        <v>0</v>
      </c>
      <c r="AU657" s="44">
        <f t="shared" si="1002"/>
        <v>0</v>
      </c>
      <c r="AV657" s="44">
        <f t="shared" si="1003"/>
        <v>0</v>
      </c>
    </row>
    <row r="658" spans="1:48" ht="39" hidden="1" thickBot="1" x14ac:dyDescent="0.25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4"/>
        <v>14000</v>
      </c>
      <c r="H658" s="36">
        <v>45868</v>
      </c>
      <c r="I658" s="36">
        <f t="shared" si="1005"/>
        <v>45868</v>
      </c>
      <c r="J658" s="53">
        <f t="shared" si="1046"/>
        <v>59868</v>
      </c>
      <c r="K658" s="1053"/>
      <c r="L658" s="93">
        <v>14000</v>
      </c>
      <c r="M658" s="93">
        <f t="shared" si="1006"/>
        <v>0</v>
      </c>
      <c r="N658" s="93">
        <v>45868</v>
      </c>
      <c r="O658" s="93">
        <f t="shared" si="1007"/>
        <v>0</v>
      </c>
      <c r="P658" s="94">
        <f t="shared" si="1047"/>
        <v>0</v>
      </c>
      <c r="Q658" s="173"/>
      <c r="R658" s="175">
        <v>14000</v>
      </c>
      <c r="S658" s="175">
        <f t="shared" si="1008"/>
        <v>0</v>
      </c>
      <c r="T658" s="175">
        <v>45868</v>
      </c>
      <c r="U658" s="175">
        <f t="shared" si="1009"/>
        <v>0</v>
      </c>
      <c r="V658" s="176">
        <f t="shared" si="1048"/>
        <v>0</v>
      </c>
      <c r="W658" s="220">
        <v>1</v>
      </c>
      <c r="X658" s="222">
        <v>14000</v>
      </c>
      <c r="Y658" s="222">
        <f t="shared" si="1010"/>
        <v>14000</v>
      </c>
      <c r="Z658" s="222">
        <v>45868</v>
      </c>
      <c r="AA658" s="222">
        <f t="shared" si="1011"/>
        <v>45868</v>
      </c>
      <c r="AB658" s="223">
        <f t="shared" si="1049"/>
        <v>59868</v>
      </c>
      <c r="AC658" s="267"/>
      <c r="AD658" s="269">
        <v>14000</v>
      </c>
      <c r="AE658" s="269">
        <f t="shared" si="1012"/>
        <v>0</v>
      </c>
      <c r="AF658" s="269">
        <v>45868</v>
      </c>
      <c r="AG658" s="269">
        <f t="shared" si="1013"/>
        <v>0</v>
      </c>
      <c r="AH658" s="270">
        <f t="shared" si="1050"/>
        <v>0</v>
      </c>
      <c r="AI658" s="314"/>
      <c r="AJ658" s="316">
        <v>14000</v>
      </c>
      <c r="AK658" s="316">
        <f t="shared" si="1014"/>
        <v>0</v>
      </c>
      <c r="AL658" s="316">
        <v>45868</v>
      </c>
      <c r="AM658" s="316">
        <f t="shared" si="1015"/>
        <v>0</v>
      </c>
      <c r="AN658" s="317">
        <f t="shared" si="1051"/>
        <v>0</v>
      </c>
      <c r="AO658" s="719">
        <f t="shared" si="982"/>
        <v>0</v>
      </c>
      <c r="AP658" s="361">
        <v>14000</v>
      </c>
      <c r="AQ658" s="361">
        <f t="shared" si="1016"/>
        <v>0</v>
      </c>
      <c r="AR658" s="361">
        <v>45868</v>
      </c>
      <c r="AS658" s="361">
        <f t="shared" si="1017"/>
        <v>0</v>
      </c>
      <c r="AT658" s="362">
        <f t="shared" si="1052"/>
        <v>0</v>
      </c>
      <c r="AU658" s="44">
        <f t="shared" si="1002"/>
        <v>0</v>
      </c>
      <c r="AV658" s="44">
        <f t="shared" si="1003"/>
        <v>0</v>
      </c>
    </row>
    <row r="659" spans="1:48" ht="39" hidden="1" thickBot="1" x14ac:dyDescent="0.25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4"/>
        <v>14000</v>
      </c>
      <c r="H659" s="36">
        <v>37474</v>
      </c>
      <c r="I659" s="36">
        <f t="shared" si="1005"/>
        <v>37474</v>
      </c>
      <c r="J659" s="53">
        <f t="shared" si="1046"/>
        <v>51474</v>
      </c>
      <c r="K659" s="1053"/>
      <c r="L659" s="93">
        <v>14000</v>
      </c>
      <c r="M659" s="93">
        <f t="shared" si="1006"/>
        <v>0</v>
      </c>
      <c r="N659" s="93">
        <v>37474</v>
      </c>
      <c r="O659" s="93">
        <f t="shared" si="1007"/>
        <v>0</v>
      </c>
      <c r="P659" s="94">
        <f t="shared" si="1047"/>
        <v>0</v>
      </c>
      <c r="Q659" s="173"/>
      <c r="R659" s="175">
        <v>14000</v>
      </c>
      <c r="S659" s="175">
        <f t="shared" si="1008"/>
        <v>0</v>
      </c>
      <c r="T659" s="175">
        <v>37474</v>
      </c>
      <c r="U659" s="175">
        <f t="shared" si="1009"/>
        <v>0</v>
      </c>
      <c r="V659" s="176">
        <f t="shared" si="1048"/>
        <v>0</v>
      </c>
      <c r="W659" s="220">
        <v>1</v>
      </c>
      <c r="X659" s="222">
        <v>14000</v>
      </c>
      <c r="Y659" s="222">
        <f t="shared" si="1010"/>
        <v>14000</v>
      </c>
      <c r="Z659" s="222">
        <v>37474</v>
      </c>
      <c r="AA659" s="222">
        <f t="shared" si="1011"/>
        <v>37474</v>
      </c>
      <c r="AB659" s="223">
        <f t="shared" si="1049"/>
        <v>51474</v>
      </c>
      <c r="AC659" s="267"/>
      <c r="AD659" s="269">
        <v>14000</v>
      </c>
      <c r="AE659" s="269">
        <f t="shared" si="1012"/>
        <v>0</v>
      </c>
      <c r="AF659" s="269">
        <v>37474</v>
      </c>
      <c r="AG659" s="269">
        <f t="shared" si="1013"/>
        <v>0</v>
      </c>
      <c r="AH659" s="270">
        <f t="shared" si="1050"/>
        <v>0</v>
      </c>
      <c r="AI659" s="314"/>
      <c r="AJ659" s="316">
        <v>14000</v>
      </c>
      <c r="AK659" s="316">
        <f t="shared" si="1014"/>
        <v>0</v>
      </c>
      <c r="AL659" s="316">
        <v>37474</v>
      </c>
      <c r="AM659" s="316">
        <f t="shared" si="1015"/>
        <v>0</v>
      </c>
      <c r="AN659" s="317">
        <f t="shared" si="1051"/>
        <v>0</v>
      </c>
      <c r="AO659" s="719">
        <f t="shared" si="982"/>
        <v>0</v>
      </c>
      <c r="AP659" s="361">
        <v>14000</v>
      </c>
      <c r="AQ659" s="361">
        <f t="shared" si="1016"/>
        <v>0</v>
      </c>
      <c r="AR659" s="361">
        <v>37474</v>
      </c>
      <c r="AS659" s="361">
        <f t="shared" si="1017"/>
        <v>0</v>
      </c>
      <c r="AT659" s="362">
        <f t="shared" si="1052"/>
        <v>0</v>
      </c>
      <c r="AU659" s="44">
        <f t="shared" si="1002"/>
        <v>0</v>
      </c>
      <c r="AV659" s="44">
        <f t="shared" si="1003"/>
        <v>0</v>
      </c>
    </row>
    <row r="660" spans="1:48" ht="39" hidden="1" thickBot="1" x14ac:dyDescent="0.25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4"/>
        <v>44166</v>
      </c>
      <c r="H660" s="36">
        <v>268606</v>
      </c>
      <c r="I660" s="36">
        <f t="shared" si="1005"/>
        <v>268606</v>
      </c>
      <c r="J660" s="53">
        <f t="shared" si="1046"/>
        <v>312772</v>
      </c>
      <c r="K660" s="1053"/>
      <c r="L660" s="93">
        <v>44166</v>
      </c>
      <c r="M660" s="93">
        <f t="shared" si="1006"/>
        <v>0</v>
      </c>
      <c r="N660" s="93">
        <v>268606</v>
      </c>
      <c r="O660" s="93">
        <f t="shared" si="1007"/>
        <v>0</v>
      </c>
      <c r="P660" s="94">
        <f t="shared" si="1047"/>
        <v>0</v>
      </c>
      <c r="Q660" s="173"/>
      <c r="R660" s="175">
        <v>44166</v>
      </c>
      <c r="S660" s="175">
        <f t="shared" si="1008"/>
        <v>0</v>
      </c>
      <c r="T660" s="175">
        <v>268606</v>
      </c>
      <c r="U660" s="175">
        <f t="shared" si="1009"/>
        <v>0</v>
      </c>
      <c r="V660" s="176">
        <f t="shared" si="1048"/>
        <v>0</v>
      </c>
      <c r="W660" s="220">
        <v>1</v>
      </c>
      <c r="X660" s="222">
        <v>44166</v>
      </c>
      <c r="Y660" s="222">
        <f t="shared" si="1010"/>
        <v>44166</v>
      </c>
      <c r="Z660" s="222">
        <v>268606</v>
      </c>
      <c r="AA660" s="222">
        <f t="shared" si="1011"/>
        <v>268606</v>
      </c>
      <c r="AB660" s="223">
        <f t="shared" si="1049"/>
        <v>312772</v>
      </c>
      <c r="AC660" s="267"/>
      <c r="AD660" s="269">
        <v>44166</v>
      </c>
      <c r="AE660" s="269">
        <f t="shared" si="1012"/>
        <v>0</v>
      </c>
      <c r="AF660" s="269">
        <v>268606</v>
      </c>
      <c r="AG660" s="269">
        <f t="shared" si="1013"/>
        <v>0</v>
      </c>
      <c r="AH660" s="270">
        <f t="shared" si="1050"/>
        <v>0</v>
      </c>
      <c r="AI660" s="314"/>
      <c r="AJ660" s="316">
        <v>44166</v>
      </c>
      <c r="AK660" s="316">
        <f t="shared" si="1014"/>
        <v>0</v>
      </c>
      <c r="AL660" s="316">
        <v>268606</v>
      </c>
      <c r="AM660" s="316">
        <f t="shared" si="1015"/>
        <v>0</v>
      </c>
      <c r="AN660" s="317">
        <f t="shared" si="1051"/>
        <v>0</v>
      </c>
      <c r="AO660" s="719">
        <f t="shared" si="982"/>
        <v>0</v>
      </c>
      <c r="AP660" s="361">
        <v>44166</v>
      </c>
      <c r="AQ660" s="361">
        <f t="shared" si="1016"/>
        <v>0</v>
      </c>
      <c r="AR660" s="361">
        <v>268606</v>
      </c>
      <c r="AS660" s="361">
        <f t="shared" si="1017"/>
        <v>0</v>
      </c>
      <c r="AT660" s="362">
        <f t="shared" si="1052"/>
        <v>0</v>
      </c>
      <c r="AU660" s="44">
        <f t="shared" si="1002"/>
        <v>0</v>
      </c>
      <c r="AV660" s="44">
        <f t="shared" si="1003"/>
        <v>0</v>
      </c>
    </row>
    <row r="661" spans="1:48" ht="13.5" hidden="1" thickBot="1" x14ac:dyDescent="0.25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4"/>
        <v>0</v>
      </c>
      <c r="H661" s="36"/>
      <c r="I661" s="36">
        <f t="shared" si="1005"/>
        <v>0</v>
      </c>
      <c r="J661" s="53"/>
      <c r="K661" s="1053"/>
      <c r="L661" s="93"/>
      <c r="M661" s="93">
        <f t="shared" si="1006"/>
        <v>0</v>
      </c>
      <c r="N661" s="93"/>
      <c r="O661" s="93">
        <f t="shared" si="1007"/>
        <v>0</v>
      </c>
      <c r="P661" s="94"/>
      <c r="Q661" s="173"/>
      <c r="R661" s="175"/>
      <c r="S661" s="175">
        <f t="shared" si="1008"/>
        <v>0</v>
      </c>
      <c r="T661" s="175"/>
      <c r="U661" s="175">
        <f t="shared" si="1009"/>
        <v>0</v>
      </c>
      <c r="V661" s="176"/>
      <c r="W661" s="220"/>
      <c r="X661" s="222"/>
      <c r="Y661" s="222">
        <f t="shared" si="1010"/>
        <v>0</v>
      </c>
      <c r="Z661" s="222"/>
      <c r="AA661" s="222">
        <f t="shared" si="1011"/>
        <v>0</v>
      </c>
      <c r="AB661" s="223"/>
      <c r="AC661" s="267"/>
      <c r="AD661" s="269"/>
      <c r="AE661" s="269">
        <f t="shared" si="1012"/>
        <v>0</v>
      </c>
      <c r="AF661" s="269"/>
      <c r="AG661" s="269">
        <f t="shared" si="1013"/>
        <v>0</v>
      </c>
      <c r="AH661" s="270"/>
      <c r="AI661" s="314"/>
      <c r="AJ661" s="316"/>
      <c r="AK661" s="316">
        <f t="shared" si="1014"/>
        <v>0</v>
      </c>
      <c r="AL661" s="316"/>
      <c r="AM661" s="316">
        <f t="shared" si="1015"/>
        <v>0</v>
      </c>
      <c r="AN661" s="317"/>
      <c r="AO661" s="719">
        <f t="shared" si="982"/>
        <v>3</v>
      </c>
      <c r="AP661" s="361"/>
      <c r="AQ661" s="361">
        <f t="shared" si="1016"/>
        <v>0</v>
      </c>
      <c r="AR661" s="361"/>
      <c r="AS661" s="361">
        <f t="shared" si="1017"/>
        <v>0</v>
      </c>
      <c r="AT661" s="362"/>
      <c r="AU661" s="44">
        <f t="shared" si="1002"/>
        <v>0</v>
      </c>
      <c r="AV661" s="44">
        <f t="shared" si="1003"/>
        <v>0</v>
      </c>
    </row>
    <row r="662" spans="1:48" ht="13.5" hidden="1" thickBot="1" x14ac:dyDescent="0.25">
      <c r="A662" s="1">
        <v>638</v>
      </c>
      <c r="B662" s="9" t="s">
        <v>245</v>
      </c>
      <c r="C662" s="2"/>
      <c r="D662" s="2"/>
      <c r="E662" s="2"/>
      <c r="F662" s="36"/>
      <c r="G662" s="36">
        <f t="shared" si="1004"/>
        <v>0</v>
      </c>
      <c r="H662" s="36"/>
      <c r="I662" s="36">
        <f t="shared" si="1005"/>
        <v>0</v>
      </c>
      <c r="J662" s="53"/>
      <c r="K662" s="1053"/>
      <c r="L662" s="93"/>
      <c r="M662" s="93">
        <f t="shared" si="1006"/>
        <v>0</v>
      </c>
      <c r="N662" s="93"/>
      <c r="O662" s="93">
        <f t="shared" si="1007"/>
        <v>0</v>
      </c>
      <c r="P662" s="94"/>
      <c r="Q662" s="173"/>
      <c r="R662" s="175"/>
      <c r="S662" s="175">
        <f t="shared" si="1008"/>
        <v>0</v>
      </c>
      <c r="T662" s="175"/>
      <c r="U662" s="175">
        <f t="shared" si="1009"/>
        <v>0</v>
      </c>
      <c r="V662" s="176"/>
      <c r="W662" s="220"/>
      <c r="X662" s="222"/>
      <c r="Y662" s="222">
        <f t="shared" si="1010"/>
        <v>0</v>
      </c>
      <c r="Z662" s="222"/>
      <c r="AA662" s="222">
        <f t="shared" si="1011"/>
        <v>0</v>
      </c>
      <c r="AB662" s="223"/>
      <c r="AC662" s="267"/>
      <c r="AD662" s="269"/>
      <c r="AE662" s="269">
        <f t="shared" si="1012"/>
        <v>0</v>
      </c>
      <c r="AF662" s="269"/>
      <c r="AG662" s="269">
        <f t="shared" si="1013"/>
        <v>0</v>
      </c>
      <c r="AH662" s="270"/>
      <c r="AI662" s="314"/>
      <c r="AJ662" s="316"/>
      <c r="AK662" s="316">
        <f t="shared" si="1014"/>
        <v>0</v>
      </c>
      <c r="AL662" s="316"/>
      <c r="AM662" s="316">
        <f t="shared" si="1015"/>
        <v>0</v>
      </c>
      <c r="AN662" s="317"/>
      <c r="AO662" s="719">
        <f t="shared" si="982"/>
        <v>0</v>
      </c>
      <c r="AP662" s="361"/>
      <c r="AQ662" s="361">
        <f t="shared" si="1016"/>
        <v>0</v>
      </c>
      <c r="AR662" s="361"/>
      <c r="AS662" s="361">
        <f t="shared" si="1017"/>
        <v>0</v>
      </c>
      <c r="AT662" s="362"/>
      <c r="AU662" s="44">
        <f t="shared" si="1002"/>
        <v>0</v>
      </c>
      <c r="AV662" s="44">
        <f t="shared" si="1003"/>
        <v>0</v>
      </c>
    </row>
    <row r="663" spans="1:48" ht="13.5" hidden="1" thickBot="1" x14ac:dyDescent="0.25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4"/>
        <v>7100</v>
      </c>
      <c r="H663" s="36">
        <v>240</v>
      </c>
      <c r="I663" s="36">
        <f t="shared" si="1005"/>
        <v>4800</v>
      </c>
      <c r="J663" s="53">
        <f t="shared" ref="J663:J668" si="1053">G663+I663</f>
        <v>11900</v>
      </c>
      <c r="K663" s="1053"/>
      <c r="L663" s="93">
        <f>250+105</f>
        <v>355</v>
      </c>
      <c r="M663" s="93">
        <f t="shared" si="1006"/>
        <v>0</v>
      </c>
      <c r="N663" s="93">
        <v>240</v>
      </c>
      <c r="O663" s="93">
        <f t="shared" si="1007"/>
        <v>0</v>
      </c>
      <c r="P663" s="94">
        <f t="shared" ref="P663:P668" si="1054">M663+O663</f>
        <v>0</v>
      </c>
      <c r="Q663" s="173"/>
      <c r="R663" s="175">
        <f>250+105</f>
        <v>355</v>
      </c>
      <c r="S663" s="175">
        <f t="shared" si="1008"/>
        <v>0</v>
      </c>
      <c r="T663" s="175">
        <v>240</v>
      </c>
      <c r="U663" s="175">
        <f t="shared" si="1009"/>
        <v>0</v>
      </c>
      <c r="V663" s="176">
        <f t="shared" ref="V663:V668" si="1055">S663+U663</f>
        <v>0</v>
      </c>
      <c r="W663" s="220"/>
      <c r="X663" s="222">
        <f>250+105</f>
        <v>355</v>
      </c>
      <c r="Y663" s="222">
        <f t="shared" si="1010"/>
        <v>0</v>
      </c>
      <c r="Z663" s="222">
        <v>240</v>
      </c>
      <c r="AA663" s="222">
        <f t="shared" si="1011"/>
        <v>0</v>
      </c>
      <c r="AB663" s="223">
        <f t="shared" ref="AB663:AB668" si="1056">Y663+AA663</f>
        <v>0</v>
      </c>
      <c r="AC663" s="267">
        <v>20</v>
      </c>
      <c r="AD663" s="269">
        <f>250+105</f>
        <v>355</v>
      </c>
      <c r="AE663" s="269">
        <f t="shared" si="1012"/>
        <v>7100</v>
      </c>
      <c r="AF663" s="269">
        <v>240</v>
      </c>
      <c r="AG663" s="269">
        <f t="shared" si="1013"/>
        <v>4800</v>
      </c>
      <c r="AH663" s="270">
        <f t="shared" ref="AH663:AH668" si="1057">AE663+AG663</f>
        <v>11900</v>
      </c>
      <c r="AI663" s="314"/>
      <c r="AJ663" s="316">
        <f>250+105</f>
        <v>355</v>
      </c>
      <c r="AK663" s="316">
        <f t="shared" si="1014"/>
        <v>0</v>
      </c>
      <c r="AL663" s="316">
        <v>240</v>
      </c>
      <c r="AM663" s="316">
        <f t="shared" si="1015"/>
        <v>0</v>
      </c>
      <c r="AN663" s="317">
        <f t="shared" ref="AN663:AN668" si="1058">AK663+AM663</f>
        <v>0</v>
      </c>
      <c r="AO663" s="719">
        <f t="shared" si="982"/>
        <v>0</v>
      </c>
      <c r="AP663" s="361">
        <f>250+105</f>
        <v>355</v>
      </c>
      <c r="AQ663" s="361">
        <f t="shared" si="1016"/>
        <v>0</v>
      </c>
      <c r="AR663" s="361">
        <v>240</v>
      </c>
      <c r="AS663" s="361">
        <f t="shared" si="1017"/>
        <v>0</v>
      </c>
      <c r="AT663" s="362">
        <f t="shared" ref="AT663:AT668" si="1059">AQ663+AS663</f>
        <v>0</v>
      </c>
      <c r="AU663" s="44">
        <f t="shared" si="1002"/>
        <v>0</v>
      </c>
      <c r="AV663" s="44">
        <f t="shared" si="1003"/>
        <v>0</v>
      </c>
    </row>
    <row r="664" spans="1:48" ht="13.5" hidden="1" thickBot="1" x14ac:dyDescent="0.25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4"/>
        <v>15225</v>
      </c>
      <c r="H664" s="36">
        <v>403</v>
      </c>
      <c r="I664" s="36">
        <f t="shared" si="1005"/>
        <v>14105</v>
      </c>
      <c r="J664" s="53">
        <f t="shared" si="1053"/>
        <v>29330</v>
      </c>
      <c r="K664" s="1053"/>
      <c r="L664" s="93">
        <f>330+105</f>
        <v>435</v>
      </c>
      <c r="M664" s="93">
        <f t="shared" si="1006"/>
        <v>0</v>
      </c>
      <c r="N664" s="93">
        <v>403</v>
      </c>
      <c r="O664" s="93">
        <f t="shared" si="1007"/>
        <v>0</v>
      </c>
      <c r="P664" s="94">
        <f t="shared" si="1054"/>
        <v>0</v>
      </c>
      <c r="Q664" s="173"/>
      <c r="R664" s="175">
        <f>330+105</f>
        <v>435</v>
      </c>
      <c r="S664" s="175">
        <f t="shared" si="1008"/>
        <v>0</v>
      </c>
      <c r="T664" s="175">
        <v>403</v>
      </c>
      <c r="U664" s="175">
        <f t="shared" si="1009"/>
        <v>0</v>
      </c>
      <c r="V664" s="176">
        <f t="shared" si="1055"/>
        <v>0</v>
      </c>
      <c r="W664" s="220"/>
      <c r="X664" s="222">
        <f>330+105</f>
        <v>435</v>
      </c>
      <c r="Y664" s="222">
        <f t="shared" si="1010"/>
        <v>0</v>
      </c>
      <c r="Z664" s="222">
        <v>403</v>
      </c>
      <c r="AA664" s="222">
        <f t="shared" si="1011"/>
        <v>0</v>
      </c>
      <c r="AB664" s="223">
        <f t="shared" si="1056"/>
        <v>0</v>
      </c>
      <c r="AC664" s="267">
        <v>35</v>
      </c>
      <c r="AD664" s="269">
        <f>330+105</f>
        <v>435</v>
      </c>
      <c r="AE664" s="269">
        <f t="shared" si="1012"/>
        <v>15225</v>
      </c>
      <c r="AF664" s="269">
        <v>403</v>
      </c>
      <c r="AG664" s="269">
        <f t="shared" si="1013"/>
        <v>14105</v>
      </c>
      <c r="AH664" s="270">
        <f t="shared" si="1057"/>
        <v>29330</v>
      </c>
      <c r="AI664" s="314"/>
      <c r="AJ664" s="316">
        <f>330+105</f>
        <v>435</v>
      </c>
      <c r="AK664" s="316">
        <f t="shared" si="1014"/>
        <v>0</v>
      </c>
      <c r="AL664" s="316">
        <v>403</v>
      </c>
      <c r="AM664" s="316">
        <f t="shared" si="1015"/>
        <v>0</v>
      </c>
      <c r="AN664" s="317">
        <f t="shared" si="1058"/>
        <v>0</v>
      </c>
      <c r="AO664" s="719">
        <f t="shared" si="982"/>
        <v>0</v>
      </c>
      <c r="AP664" s="361">
        <f>330+105</f>
        <v>435</v>
      </c>
      <c r="AQ664" s="361">
        <f t="shared" si="1016"/>
        <v>0</v>
      </c>
      <c r="AR664" s="361">
        <v>403</v>
      </c>
      <c r="AS664" s="361">
        <f t="shared" si="1017"/>
        <v>0</v>
      </c>
      <c r="AT664" s="362">
        <f t="shared" si="1059"/>
        <v>0</v>
      </c>
      <c r="AU664" s="44">
        <f t="shared" si="1002"/>
        <v>0</v>
      </c>
      <c r="AV664" s="44">
        <f t="shared" si="1003"/>
        <v>0</v>
      </c>
    </row>
    <row r="665" spans="1:48" ht="13.5" hidden="1" thickBot="1" x14ac:dyDescent="0.25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4"/>
        <v>7515</v>
      </c>
      <c r="H665" s="36">
        <v>877</v>
      </c>
      <c r="I665" s="36">
        <f t="shared" si="1005"/>
        <v>13155</v>
      </c>
      <c r="J665" s="53">
        <f t="shared" si="1053"/>
        <v>20670</v>
      </c>
      <c r="K665" s="1053"/>
      <c r="L665" s="93">
        <f>396+105</f>
        <v>501</v>
      </c>
      <c r="M665" s="93">
        <f t="shared" si="1006"/>
        <v>0</v>
      </c>
      <c r="N665" s="93">
        <v>877</v>
      </c>
      <c r="O665" s="93">
        <f t="shared" si="1007"/>
        <v>0</v>
      </c>
      <c r="P665" s="94">
        <f t="shared" si="1054"/>
        <v>0</v>
      </c>
      <c r="Q665" s="173"/>
      <c r="R665" s="175">
        <f>396+105</f>
        <v>501</v>
      </c>
      <c r="S665" s="175">
        <f t="shared" si="1008"/>
        <v>0</v>
      </c>
      <c r="T665" s="175">
        <v>877</v>
      </c>
      <c r="U665" s="175">
        <f t="shared" si="1009"/>
        <v>0</v>
      </c>
      <c r="V665" s="176">
        <f t="shared" si="1055"/>
        <v>0</v>
      </c>
      <c r="W665" s="220"/>
      <c r="X665" s="222">
        <f>396+105</f>
        <v>501</v>
      </c>
      <c r="Y665" s="222">
        <f t="shared" si="1010"/>
        <v>0</v>
      </c>
      <c r="Z665" s="222">
        <v>877</v>
      </c>
      <c r="AA665" s="222">
        <f t="shared" si="1011"/>
        <v>0</v>
      </c>
      <c r="AB665" s="223">
        <f t="shared" si="1056"/>
        <v>0</v>
      </c>
      <c r="AC665" s="267">
        <v>15</v>
      </c>
      <c r="AD665" s="269">
        <f>396+105</f>
        <v>501</v>
      </c>
      <c r="AE665" s="269">
        <f t="shared" si="1012"/>
        <v>7515</v>
      </c>
      <c r="AF665" s="269">
        <v>877</v>
      </c>
      <c r="AG665" s="269">
        <f t="shared" si="1013"/>
        <v>13155</v>
      </c>
      <c r="AH665" s="270">
        <f t="shared" si="1057"/>
        <v>20670</v>
      </c>
      <c r="AI665" s="314"/>
      <c r="AJ665" s="316">
        <f>396+105</f>
        <v>501</v>
      </c>
      <c r="AK665" s="316">
        <f t="shared" si="1014"/>
        <v>0</v>
      </c>
      <c r="AL665" s="316">
        <v>877</v>
      </c>
      <c r="AM665" s="316">
        <f t="shared" si="1015"/>
        <v>0</v>
      </c>
      <c r="AN665" s="317">
        <f t="shared" si="1058"/>
        <v>0</v>
      </c>
      <c r="AO665" s="719">
        <f t="shared" si="982"/>
        <v>0</v>
      </c>
      <c r="AP665" s="361">
        <f>396+105</f>
        <v>501</v>
      </c>
      <c r="AQ665" s="361">
        <f t="shared" si="1016"/>
        <v>0</v>
      </c>
      <c r="AR665" s="361">
        <v>877</v>
      </c>
      <c r="AS665" s="361">
        <f t="shared" si="1017"/>
        <v>0</v>
      </c>
      <c r="AT665" s="362">
        <f t="shared" si="1059"/>
        <v>0</v>
      </c>
      <c r="AU665" s="44">
        <f t="shared" si="1002"/>
        <v>0</v>
      </c>
      <c r="AV665" s="44">
        <f t="shared" si="1003"/>
        <v>0</v>
      </c>
    </row>
    <row r="666" spans="1:48" ht="26.25" hidden="1" thickBot="1" x14ac:dyDescent="0.25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4"/>
        <v>7500</v>
      </c>
      <c r="H666" s="36">
        <v>8211</v>
      </c>
      <c r="I666" s="36">
        <f t="shared" si="1005"/>
        <v>24633</v>
      </c>
      <c r="J666" s="53">
        <f t="shared" si="1053"/>
        <v>32133</v>
      </c>
      <c r="K666" s="1053"/>
      <c r="L666" s="93">
        <v>2500</v>
      </c>
      <c r="M666" s="93">
        <f t="shared" si="1006"/>
        <v>0</v>
      </c>
      <c r="N666" s="93">
        <v>8211</v>
      </c>
      <c r="O666" s="93">
        <f t="shared" si="1007"/>
        <v>0</v>
      </c>
      <c r="P666" s="94">
        <f t="shared" si="1054"/>
        <v>0</v>
      </c>
      <c r="Q666" s="173"/>
      <c r="R666" s="175">
        <v>2500</v>
      </c>
      <c r="S666" s="175">
        <f t="shared" si="1008"/>
        <v>0</v>
      </c>
      <c r="T666" s="175">
        <v>8211</v>
      </c>
      <c r="U666" s="175">
        <f t="shared" si="1009"/>
        <v>0</v>
      </c>
      <c r="V666" s="176">
        <f t="shared" si="1055"/>
        <v>0</v>
      </c>
      <c r="W666" s="220"/>
      <c r="X666" s="222">
        <v>2500</v>
      </c>
      <c r="Y666" s="222">
        <f t="shared" si="1010"/>
        <v>0</v>
      </c>
      <c r="Z666" s="222">
        <v>8211</v>
      </c>
      <c r="AA666" s="222">
        <f t="shared" si="1011"/>
        <v>0</v>
      </c>
      <c r="AB666" s="223">
        <f t="shared" si="1056"/>
        <v>0</v>
      </c>
      <c r="AC666" s="267">
        <v>3</v>
      </c>
      <c r="AD666" s="269">
        <v>2500</v>
      </c>
      <c r="AE666" s="269">
        <f t="shared" si="1012"/>
        <v>7500</v>
      </c>
      <c r="AF666" s="269">
        <v>8211</v>
      </c>
      <c r="AG666" s="269">
        <f t="shared" si="1013"/>
        <v>24633</v>
      </c>
      <c r="AH666" s="270">
        <f t="shared" si="1057"/>
        <v>32133</v>
      </c>
      <c r="AI666" s="314"/>
      <c r="AJ666" s="316">
        <v>2500</v>
      </c>
      <c r="AK666" s="316">
        <f t="shared" si="1014"/>
        <v>0</v>
      </c>
      <c r="AL666" s="316">
        <v>8211</v>
      </c>
      <c r="AM666" s="316">
        <f t="shared" si="1015"/>
        <v>0</v>
      </c>
      <c r="AN666" s="317">
        <f t="shared" si="1058"/>
        <v>0</v>
      </c>
      <c r="AO666" s="719">
        <f t="shared" ref="AO666:AO735" si="1060">E666-K666-Q666-W666-AC666-AI666</f>
        <v>0</v>
      </c>
      <c r="AP666" s="361">
        <v>2500</v>
      </c>
      <c r="AQ666" s="361">
        <f t="shared" si="1016"/>
        <v>0</v>
      </c>
      <c r="AR666" s="361">
        <v>8211</v>
      </c>
      <c r="AS666" s="361">
        <f t="shared" si="1017"/>
        <v>0</v>
      </c>
      <c r="AT666" s="362">
        <f t="shared" si="1059"/>
        <v>0</v>
      </c>
      <c r="AU666" s="44">
        <f t="shared" si="1002"/>
        <v>0</v>
      </c>
      <c r="AV666" s="44">
        <f t="shared" si="1003"/>
        <v>0</v>
      </c>
    </row>
    <row r="667" spans="1:48" ht="13.5" hidden="1" thickBot="1" x14ac:dyDescent="0.25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4"/>
        <v>2500</v>
      </c>
      <c r="H667" s="36">
        <v>5000</v>
      </c>
      <c r="I667" s="36">
        <f t="shared" si="1005"/>
        <v>5000</v>
      </c>
      <c r="J667" s="53">
        <f t="shared" si="1053"/>
        <v>7500</v>
      </c>
      <c r="K667" s="1053"/>
      <c r="L667" s="93">
        <v>2500</v>
      </c>
      <c r="M667" s="93">
        <f t="shared" si="1006"/>
        <v>0</v>
      </c>
      <c r="N667" s="93">
        <v>5000</v>
      </c>
      <c r="O667" s="93">
        <f t="shared" si="1007"/>
        <v>0</v>
      </c>
      <c r="P667" s="94">
        <f t="shared" si="1054"/>
        <v>0</v>
      </c>
      <c r="Q667" s="173"/>
      <c r="R667" s="175">
        <v>2500</v>
      </c>
      <c r="S667" s="175">
        <f t="shared" si="1008"/>
        <v>0</v>
      </c>
      <c r="T667" s="175">
        <v>5000</v>
      </c>
      <c r="U667" s="175">
        <f t="shared" si="1009"/>
        <v>0</v>
      </c>
      <c r="V667" s="176">
        <f t="shared" si="1055"/>
        <v>0</v>
      </c>
      <c r="W667" s="220"/>
      <c r="X667" s="222">
        <v>2500</v>
      </c>
      <c r="Y667" s="222">
        <f t="shared" si="1010"/>
        <v>0</v>
      </c>
      <c r="Z667" s="222">
        <v>5000</v>
      </c>
      <c r="AA667" s="222">
        <f t="shared" si="1011"/>
        <v>0</v>
      </c>
      <c r="AB667" s="223">
        <f t="shared" si="1056"/>
        <v>0</v>
      </c>
      <c r="AC667" s="267"/>
      <c r="AD667" s="269">
        <v>2500</v>
      </c>
      <c r="AE667" s="269">
        <f t="shared" si="1012"/>
        <v>0</v>
      </c>
      <c r="AF667" s="269">
        <v>5000</v>
      </c>
      <c r="AG667" s="269">
        <f t="shared" si="1013"/>
        <v>0</v>
      </c>
      <c r="AH667" s="270">
        <f t="shared" si="1057"/>
        <v>0</v>
      </c>
      <c r="AI667" s="314"/>
      <c r="AJ667" s="316">
        <v>2500</v>
      </c>
      <c r="AK667" s="316">
        <f t="shared" si="1014"/>
        <v>0</v>
      </c>
      <c r="AL667" s="316">
        <v>5000</v>
      </c>
      <c r="AM667" s="316">
        <f t="shared" si="1015"/>
        <v>0</v>
      </c>
      <c r="AN667" s="317">
        <f t="shared" si="1058"/>
        <v>0</v>
      </c>
      <c r="AO667" s="719">
        <f t="shared" si="1060"/>
        <v>1</v>
      </c>
      <c r="AP667" s="361">
        <v>2500</v>
      </c>
      <c r="AQ667" s="361">
        <f t="shared" si="1016"/>
        <v>2500</v>
      </c>
      <c r="AR667" s="361">
        <v>5000</v>
      </c>
      <c r="AS667" s="361">
        <f t="shared" si="1017"/>
        <v>5000</v>
      </c>
      <c r="AT667" s="362">
        <f t="shared" si="1059"/>
        <v>7500</v>
      </c>
      <c r="AU667" s="44">
        <f t="shared" si="1002"/>
        <v>7500</v>
      </c>
      <c r="AV667" s="44">
        <f t="shared" si="1003"/>
        <v>0</v>
      </c>
    </row>
    <row r="668" spans="1:48" ht="13.5" hidden="1" thickBot="1" x14ac:dyDescent="0.25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4"/>
        <v>0</v>
      </c>
      <c r="H668" s="83">
        <v>0</v>
      </c>
      <c r="I668" s="83">
        <f t="shared" si="1005"/>
        <v>0</v>
      </c>
      <c r="J668" s="124">
        <f t="shared" si="1053"/>
        <v>0</v>
      </c>
      <c r="K668" s="1053"/>
      <c r="L668" s="93">
        <v>0</v>
      </c>
      <c r="M668" s="93">
        <f t="shared" si="1006"/>
        <v>0</v>
      </c>
      <c r="N668" s="93">
        <v>0</v>
      </c>
      <c r="O668" s="93">
        <f t="shared" si="1007"/>
        <v>0</v>
      </c>
      <c r="P668" s="94">
        <f t="shared" si="1054"/>
        <v>0</v>
      </c>
      <c r="Q668" s="173"/>
      <c r="R668" s="175">
        <v>0</v>
      </c>
      <c r="S668" s="175">
        <f t="shared" si="1008"/>
        <v>0</v>
      </c>
      <c r="T668" s="175">
        <v>0</v>
      </c>
      <c r="U668" s="175">
        <f t="shared" si="1009"/>
        <v>0</v>
      </c>
      <c r="V668" s="176">
        <f t="shared" si="1055"/>
        <v>0</v>
      </c>
      <c r="W668" s="220"/>
      <c r="X668" s="222">
        <v>0</v>
      </c>
      <c r="Y668" s="222">
        <f t="shared" si="1010"/>
        <v>0</v>
      </c>
      <c r="Z668" s="222">
        <v>0</v>
      </c>
      <c r="AA668" s="222">
        <f t="shared" si="1011"/>
        <v>0</v>
      </c>
      <c r="AB668" s="223">
        <f t="shared" si="1056"/>
        <v>0</v>
      </c>
      <c r="AC668" s="267"/>
      <c r="AD668" s="269">
        <v>0</v>
      </c>
      <c r="AE668" s="269">
        <f t="shared" si="1012"/>
        <v>0</v>
      </c>
      <c r="AF668" s="269">
        <v>0</v>
      </c>
      <c r="AG668" s="269">
        <f t="shared" si="1013"/>
        <v>0</v>
      </c>
      <c r="AH668" s="270">
        <f t="shared" si="1057"/>
        <v>0</v>
      </c>
      <c r="AI668" s="314"/>
      <c r="AJ668" s="316">
        <v>0</v>
      </c>
      <c r="AK668" s="316">
        <f t="shared" si="1014"/>
        <v>0</v>
      </c>
      <c r="AL668" s="316">
        <v>0</v>
      </c>
      <c r="AM668" s="316">
        <f t="shared" si="1015"/>
        <v>0</v>
      </c>
      <c r="AN668" s="317">
        <f t="shared" si="1058"/>
        <v>0</v>
      </c>
      <c r="AO668" s="719">
        <f t="shared" si="1060"/>
        <v>0</v>
      </c>
      <c r="AP668" s="361">
        <v>0</v>
      </c>
      <c r="AQ668" s="361">
        <f t="shared" si="1016"/>
        <v>0</v>
      </c>
      <c r="AR668" s="361">
        <v>0</v>
      </c>
      <c r="AS668" s="361">
        <f t="shared" si="1017"/>
        <v>0</v>
      </c>
      <c r="AT668" s="362">
        <f t="shared" si="1059"/>
        <v>0</v>
      </c>
      <c r="AU668" s="44">
        <f t="shared" si="1002"/>
        <v>0</v>
      </c>
      <c r="AV668" s="44">
        <f t="shared" si="1003"/>
        <v>0</v>
      </c>
    </row>
    <row r="669" spans="1:48" ht="26.25" hidden="1" thickBot="1" x14ac:dyDescent="0.25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4"/>
        <v>0</v>
      </c>
      <c r="H669" s="36"/>
      <c r="I669" s="36">
        <f t="shared" si="1005"/>
        <v>0</v>
      </c>
      <c r="J669" s="53"/>
      <c r="K669" s="1053"/>
      <c r="L669" s="93"/>
      <c r="M669" s="93">
        <f t="shared" si="1006"/>
        <v>0</v>
      </c>
      <c r="N669" s="93"/>
      <c r="O669" s="93">
        <f t="shared" si="1007"/>
        <v>0</v>
      </c>
      <c r="P669" s="94"/>
      <c r="Q669" s="173"/>
      <c r="R669" s="175"/>
      <c r="S669" s="175">
        <f t="shared" si="1008"/>
        <v>0</v>
      </c>
      <c r="T669" s="175"/>
      <c r="U669" s="175">
        <f t="shared" si="1009"/>
        <v>0</v>
      </c>
      <c r="V669" s="176"/>
      <c r="W669" s="220"/>
      <c r="X669" s="222"/>
      <c r="Y669" s="222">
        <f t="shared" si="1010"/>
        <v>0</v>
      </c>
      <c r="Z669" s="222"/>
      <c r="AA669" s="222">
        <f t="shared" si="1011"/>
        <v>0</v>
      </c>
      <c r="AB669" s="223"/>
      <c r="AC669" s="267"/>
      <c r="AD669" s="269"/>
      <c r="AE669" s="269">
        <f t="shared" si="1012"/>
        <v>0</v>
      </c>
      <c r="AF669" s="269"/>
      <c r="AG669" s="269">
        <f t="shared" si="1013"/>
        <v>0</v>
      </c>
      <c r="AH669" s="270"/>
      <c r="AI669" s="314"/>
      <c r="AJ669" s="316"/>
      <c r="AK669" s="316">
        <f t="shared" si="1014"/>
        <v>0</v>
      </c>
      <c r="AL669" s="316"/>
      <c r="AM669" s="316">
        <f t="shared" si="1015"/>
        <v>0</v>
      </c>
      <c r="AN669" s="317"/>
      <c r="AO669" s="719">
        <f t="shared" si="1060"/>
        <v>1</v>
      </c>
      <c r="AP669" s="361"/>
      <c r="AQ669" s="361">
        <f t="shared" si="1016"/>
        <v>0</v>
      </c>
      <c r="AR669" s="361"/>
      <c r="AS669" s="361">
        <f t="shared" si="1017"/>
        <v>0</v>
      </c>
      <c r="AT669" s="362"/>
      <c r="AU669" s="44">
        <f t="shared" si="1002"/>
        <v>0</v>
      </c>
      <c r="AV669" s="44">
        <f t="shared" si="1003"/>
        <v>0</v>
      </c>
    </row>
    <row r="670" spans="1:48" ht="39" hidden="1" thickBot="1" x14ac:dyDescent="0.25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4"/>
        <v>28000</v>
      </c>
      <c r="H670" s="36">
        <v>37474</v>
      </c>
      <c r="I670" s="36">
        <f t="shared" si="1005"/>
        <v>74948</v>
      </c>
      <c r="J670" s="53">
        <f t="shared" ref="J670:J672" si="1061">G670+I670</f>
        <v>102948</v>
      </c>
      <c r="K670" s="1053"/>
      <c r="L670" s="93">
        <v>14000</v>
      </c>
      <c r="M670" s="93">
        <f t="shared" si="1006"/>
        <v>0</v>
      </c>
      <c r="N670" s="93">
        <v>37474</v>
      </c>
      <c r="O670" s="93">
        <f t="shared" si="1007"/>
        <v>0</v>
      </c>
      <c r="P670" s="94">
        <f t="shared" ref="P670:P672" si="1062">M670+O670</f>
        <v>0</v>
      </c>
      <c r="Q670" s="173"/>
      <c r="R670" s="175">
        <v>14000</v>
      </c>
      <c r="S670" s="175">
        <f t="shared" si="1008"/>
        <v>0</v>
      </c>
      <c r="T670" s="175">
        <v>37474</v>
      </c>
      <c r="U670" s="175">
        <f t="shared" si="1009"/>
        <v>0</v>
      </c>
      <c r="V670" s="176">
        <f t="shared" ref="V670:V672" si="1063">S670+U670</f>
        <v>0</v>
      </c>
      <c r="W670" s="220">
        <v>2</v>
      </c>
      <c r="X670" s="222">
        <v>14000</v>
      </c>
      <c r="Y670" s="222">
        <f t="shared" si="1010"/>
        <v>28000</v>
      </c>
      <c r="Z670" s="222">
        <v>37474</v>
      </c>
      <c r="AA670" s="222">
        <f t="shared" si="1011"/>
        <v>74948</v>
      </c>
      <c r="AB670" s="223">
        <f t="shared" ref="AB670:AB672" si="1064">Y670+AA670</f>
        <v>102948</v>
      </c>
      <c r="AC670" s="267"/>
      <c r="AD670" s="269">
        <v>14000</v>
      </c>
      <c r="AE670" s="269">
        <f t="shared" si="1012"/>
        <v>0</v>
      </c>
      <c r="AF670" s="269">
        <v>37474</v>
      </c>
      <c r="AG670" s="269">
        <f t="shared" si="1013"/>
        <v>0</v>
      </c>
      <c r="AH670" s="270">
        <f t="shared" ref="AH670:AH672" si="1065">AE670+AG670</f>
        <v>0</v>
      </c>
      <c r="AI670" s="314"/>
      <c r="AJ670" s="316">
        <v>14000</v>
      </c>
      <c r="AK670" s="316">
        <f t="shared" si="1014"/>
        <v>0</v>
      </c>
      <c r="AL670" s="316">
        <v>37474</v>
      </c>
      <c r="AM670" s="316">
        <f t="shared" si="1015"/>
        <v>0</v>
      </c>
      <c r="AN670" s="317">
        <f t="shared" ref="AN670:AN672" si="1066">AK670+AM670</f>
        <v>0</v>
      </c>
      <c r="AO670" s="719">
        <f t="shared" si="1060"/>
        <v>0</v>
      </c>
      <c r="AP670" s="361">
        <v>14000</v>
      </c>
      <c r="AQ670" s="361">
        <f t="shared" si="1016"/>
        <v>0</v>
      </c>
      <c r="AR670" s="361">
        <v>37474</v>
      </c>
      <c r="AS670" s="361">
        <f t="shared" si="1017"/>
        <v>0</v>
      </c>
      <c r="AT670" s="362">
        <f t="shared" ref="AT670:AT672" si="1067">AQ670+AS670</f>
        <v>0</v>
      </c>
      <c r="AU670" s="44">
        <f t="shared" si="1002"/>
        <v>0</v>
      </c>
      <c r="AV670" s="44">
        <f t="shared" si="1003"/>
        <v>0</v>
      </c>
    </row>
    <row r="671" spans="1:48" ht="39" hidden="1" thickBot="1" x14ac:dyDescent="0.25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4"/>
        <v>14000</v>
      </c>
      <c r="H671" s="36">
        <v>45868</v>
      </c>
      <c r="I671" s="36">
        <f t="shared" si="1005"/>
        <v>45868</v>
      </c>
      <c r="J671" s="53">
        <f t="shared" si="1061"/>
        <v>59868</v>
      </c>
      <c r="K671" s="1053"/>
      <c r="L671" s="93">
        <v>14000</v>
      </c>
      <c r="M671" s="93">
        <f t="shared" si="1006"/>
        <v>0</v>
      </c>
      <c r="N671" s="93">
        <v>45868</v>
      </c>
      <c r="O671" s="93">
        <f t="shared" si="1007"/>
        <v>0</v>
      </c>
      <c r="P671" s="94">
        <f t="shared" si="1062"/>
        <v>0</v>
      </c>
      <c r="Q671" s="173"/>
      <c r="R671" s="175">
        <v>14000</v>
      </c>
      <c r="S671" s="175">
        <f t="shared" si="1008"/>
        <v>0</v>
      </c>
      <c r="T671" s="175">
        <v>45868</v>
      </c>
      <c r="U671" s="175">
        <f t="shared" si="1009"/>
        <v>0</v>
      </c>
      <c r="V671" s="176">
        <f t="shared" si="1063"/>
        <v>0</v>
      </c>
      <c r="W671" s="220">
        <v>1</v>
      </c>
      <c r="X671" s="222">
        <v>14000</v>
      </c>
      <c r="Y671" s="222">
        <f t="shared" si="1010"/>
        <v>14000</v>
      </c>
      <c r="Z671" s="222">
        <v>45868</v>
      </c>
      <c r="AA671" s="222">
        <f t="shared" si="1011"/>
        <v>45868</v>
      </c>
      <c r="AB671" s="223">
        <f t="shared" si="1064"/>
        <v>59868</v>
      </c>
      <c r="AC671" s="267"/>
      <c r="AD671" s="269">
        <v>14000</v>
      </c>
      <c r="AE671" s="269">
        <f t="shared" si="1012"/>
        <v>0</v>
      </c>
      <c r="AF671" s="269">
        <v>45868</v>
      </c>
      <c r="AG671" s="269">
        <f t="shared" si="1013"/>
        <v>0</v>
      </c>
      <c r="AH671" s="270">
        <f t="shared" si="1065"/>
        <v>0</v>
      </c>
      <c r="AI671" s="314"/>
      <c r="AJ671" s="316">
        <v>14000</v>
      </c>
      <c r="AK671" s="316">
        <f t="shared" si="1014"/>
        <v>0</v>
      </c>
      <c r="AL671" s="316">
        <v>45868</v>
      </c>
      <c r="AM671" s="316">
        <f t="shared" si="1015"/>
        <v>0</v>
      </c>
      <c r="AN671" s="317">
        <f t="shared" si="1066"/>
        <v>0</v>
      </c>
      <c r="AO671" s="719">
        <f t="shared" si="1060"/>
        <v>0</v>
      </c>
      <c r="AP671" s="361">
        <v>14000</v>
      </c>
      <c r="AQ671" s="361">
        <f t="shared" si="1016"/>
        <v>0</v>
      </c>
      <c r="AR671" s="361">
        <v>45868</v>
      </c>
      <c r="AS671" s="361">
        <f t="shared" si="1017"/>
        <v>0</v>
      </c>
      <c r="AT671" s="362">
        <f t="shared" si="1067"/>
        <v>0</v>
      </c>
      <c r="AU671" s="44">
        <f t="shared" si="1002"/>
        <v>0</v>
      </c>
      <c r="AV671" s="44">
        <f t="shared" si="1003"/>
        <v>0</v>
      </c>
    </row>
    <row r="672" spans="1:48" ht="39" hidden="1" thickBot="1" x14ac:dyDescent="0.25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4"/>
        <v>44166</v>
      </c>
      <c r="H672" s="36">
        <v>268606</v>
      </c>
      <c r="I672" s="36">
        <f t="shared" si="1005"/>
        <v>268606</v>
      </c>
      <c r="J672" s="53">
        <f t="shared" si="1061"/>
        <v>312772</v>
      </c>
      <c r="K672" s="1053"/>
      <c r="L672" s="93">
        <v>44166</v>
      </c>
      <c r="M672" s="93">
        <f t="shared" si="1006"/>
        <v>0</v>
      </c>
      <c r="N672" s="93">
        <v>268606</v>
      </c>
      <c r="O672" s="93">
        <f t="shared" si="1007"/>
        <v>0</v>
      </c>
      <c r="P672" s="94">
        <f t="shared" si="1062"/>
        <v>0</v>
      </c>
      <c r="Q672" s="173"/>
      <c r="R672" s="175">
        <v>44166</v>
      </c>
      <c r="S672" s="175">
        <f t="shared" si="1008"/>
        <v>0</v>
      </c>
      <c r="T672" s="175">
        <v>268606</v>
      </c>
      <c r="U672" s="175">
        <f t="shared" si="1009"/>
        <v>0</v>
      </c>
      <c r="V672" s="176">
        <f t="shared" si="1063"/>
        <v>0</v>
      </c>
      <c r="W672" s="220">
        <v>1</v>
      </c>
      <c r="X672" s="222">
        <v>44166</v>
      </c>
      <c r="Y672" s="222">
        <f t="shared" si="1010"/>
        <v>44166</v>
      </c>
      <c r="Z672" s="222">
        <v>268606</v>
      </c>
      <c r="AA672" s="222">
        <f t="shared" si="1011"/>
        <v>268606</v>
      </c>
      <c r="AB672" s="223">
        <f t="shared" si="1064"/>
        <v>312772</v>
      </c>
      <c r="AC672" s="267"/>
      <c r="AD672" s="269">
        <v>44166</v>
      </c>
      <c r="AE672" s="269">
        <f t="shared" si="1012"/>
        <v>0</v>
      </c>
      <c r="AF672" s="269">
        <v>268606</v>
      </c>
      <c r="AG672" s="269">
        <f t="shared" si="1013"/>
        <v>0</v>
      </c>
      <c r="AH672" s="270">
        <f t="shared" si="1065"/>
        <v>0</v>
      </c>
      <c r="AI672" s="314"/>
      <c r="AJ672" s="316">
        <v>44166</v>
      </c>
      <c r="AK672" s="316">
        <f t="shared" si="1014"/>
        <v>0</v>
      </c>
      <c r="AL672" s="316">
        <v>268606</v>
      </c>
      <c r="AM672" s="316">
        <f t="shared" si="1015"/>
        <v>0</v>
      </c>
      <c r="AN672" s="317">
        <f t="shared" si="1066"/>
        <v>0</v>
      </c>
      <c r="AO672" s="719">
        <f t="shared" si="1060"/>
        <v>0</v>
      </c>
      <c r="AP672" s="361">
        <v>44166</v>
      </c>
      <c r="AQ672" s="361">
        <f t="shared" si="1016"/>
        <v>0</v>
      </c>
      <c r="AR672" s="361">
        <v>268606</v>
      </c>
      <c r="AS672" s="361">
        <f t="shared" si="1017"/>
        <v>0</v>
      </c>
      <c r="AT672" s="362">
        <f t="shared" si="1067"/>
        <v>0</v>
      </c>
      <c r="AU672" s="44">
        <f t="shared" si="1002"/>
        <v>0</v>
      </c>
      <c r="AV672" s="44">
        <f t="shared" si="1003"/>
        <v>0</v>
      </c>
    </row>
    <row r="673" spans="1:48" ht="13.5" hidden="1" thickBot="1" x14ac:dyDescent="0.25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4"/>
        <v>0</v>
      </c>
      <c r="H673" s="36"/>
      <c r="I673" s="36">
        <f t="shared" si="1005"/>
        <v>0</v>
      </c>
      <c r="J673" s="53"/>
      <c r="K673" s="1053"/>
      <c r="L673" s="93"/>
      <c r="M673" s="93">
        <f t="shared" si="1006"/>
        <v>0</v>
      </c>
      <c r="N673" s="93"/>
      <c r="O673" s="93">
        <f t="shared" si="1007"/>
        <v>0</v>
      </c>
      <c r="P673" s="94"/>
      <c r="Q673" s="173"/>
      <c r="R673" s="175"/>
      <c r="S673" s="175">
        <f t="shared" si="1008"/>
        <v>0</v>
      </c>
      <c r="T673" s="175"/>
      <c r="U673" s="175">
        <f t="shared" si="1009"/>
        <v>0</v>
      </c>
      <c r="V673" s="176"/>
      <c r="W673" s="220"/>
      <c r="X673" s="222"/>
      <c r="Y673" s="222">
        <f t="shared" si="1010"/>
        <v>0</v>
      </c>
      <c r="Z673" s="222"/>
      <c r="AA673" s="222">
        <f t="shared" si="1011"/>
        <v>0</v>
      </c>
      <c r="AB673" s="223"/>
      <c r="AC673" s="267"/>
      <c r="AD673" s="269"/>
      <c r="AE673" s="269">
        <f t="shared" si="1012"/>
        <v>0</v>
      </c>
      <c r="AF673" s="269"/>
      <c r="AG673" s="269">
        <f t="shared" si="1013"/>
        <v>0</v>
      </c>
      <c r="AH673" s="270"/>
      <c r="AI673" s="314"/>
      <c r="AJ673" s="316"/>
      <c r="AK673" s="316">
        <f t="shared" si="1014"/>
        <v>0</v>
      </c>
      <c r="AL673" s="316"/>
      <c r="AM673" s="316">
        <f t="shared" si="1015"/>
        <v>0</v>
      </c>
      <c r="AN673" s="317"/>
      <c r="AO673" s="719">
        <f t="shared" si="1060"/>
        <v>3</v>
      </c>
      <c r="AP673" s="361"/>
      <c r="AQ673" s="361">
        <f t="shared" si="1016"/>
        <v>0</v>
      </c>
      <c r="AR673" s="361"/>
      <c r="AS673" s="361">
        <f t="shared" si="1017"/>
        <v>0</v>
      </c>
      <c r="AT673" s="362"/>
      <c r="AU673" s="44">
        <f t="shared" ref="AU673:AU736" si="1068">J673-P673-V673-AB673-AH673-AN673</f>
        <v>0</v>
      </c>
      <c r="AV673" s="44">
        <f t="shared" ref="AV673:AV735" si="1069">AT673-AU673</f>
        <v>0</v>
      </c>
    </row>
    <row r="674" spans="1:48" ht="13.5" hidden="1" thickBot="1" x14ac:dyDescent="0.25">
      <c r="A674" s="1">
        <v>650</v>
      </c>
      <c r="B674" s="9" t="s">
        <v>245</v>
      </c>
      <c r="C674" s="2"/>
      <c r="D674" s="2"/>
      <c r="E674" s="2"/>
      <c r="F674" s="36"/>
      <c r="G674" s="36">
        <f t="shared" si="1004"/>
        <v>0</v>
      </c>
      <c r="H674" s="36"/>
      <c r="I674" s="36">
        <f t="shared" si="1005"/>
        <v>0</v>
      </c>
      <c r="J674" s="53"/>
      <c r="K674" s="1053"/>
      <c r="L674" s="93"/>
      <c r="M674" s="93">
        <f t="shared" si="1006"/>
        <v>0</v>
      </c>
      <c r="N674" s="93"/>
      <c r="O674" s="93">
        <f t="shared" si="1007"/>
        <v>0</v>
      </c>
      <c r="P674" s="94"/>
      <c r="Q674" s="173"/>
      <c r="R674" s="175"/>
      <c r="S674" s="175">
        <f t="shared" si="1008"/>
        <v>0</v>
      </c>
      <c r="T674" s="175"/>
      <c r="U674" s="175">
        <f t="shared" si="1009"/>
        <v>0</v>
      </c>
      <c r="V674" s="176"/>
      <c r="W674" s="220"/>
      <c r="X674" s="222"/>
      <c r="Y674" s="222">
        <f t="shared" si="1010"/>
        <v>0</v>
      </c>
      <c r="Z674" s="222"/>
      <c r="AA674" s="222">
        <f t="shared" si="1011"/>
        <v>0</v>
      </c>
      <c r="AB674" s="223"/>
      <c r="AC674" s="267"/>
      <c r="AD674" s="269"/>
      <c r="AE674" s="269">
        <f t="shared" si="1012"/>
        <v>0</v>
      </c>
      <c r="AF674" s="269"/>
      <c r="AG674" s="269">
        <f t="shared" si="1013"/>
        <v>0</v>
      </c>
      <c r="AH674" s="270"/>
      <c r="AI674" s="314"/>
      <c r="AJ674" s="316"/>
      <c r="AK674" s="316">
        <f t="shared" si="1014"/>
        <v>0</v>
      </c>
      <c r="AL674" s="316"/>
      <c r="AM674" s="316">
        <f t="shared" si="1015"/>
        <v>0</v>
      </c>
      <c r="AN674" s="317"/>
      <c r="AO674" s="719">
        <f t="shared" si="1060"/>
        <v>0</v>
      </c>
      <c r="AP674" s="361"/>
      <c r="AQ674" s="361">
        <f t="shared" si="1016"/>
        <v>0</v>
      </c>
      <c r="AR674" s="361"/>
      <c r="AS674" s="361">
        <f t="shared" si="1017"/>
        <v>0</v>
      </c>
      <c r="AT674" s="362"/>
      <c r="AU674" s="44">
        <f t="shared" si="1068"/>
        <v>0</v>
      </c>
      <c r="AV674" s="44">
        <f t="shared" si="1069"/>
        <v>0</v>
      </c>
    </row>
    <row r="675" spans="1:48" ht="13.5" hidden="1" thickBot="1" x14ac:dyDescent="0.25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4"/>
        <v>7100</v>
      </c>
      <c r="H675" s="36">
        <v>240</v>
      </c>
      <c r="I675" s="36">
        <f t="shared" si="1005"/>
        <v>4800</v>
      </c>
      <c r="J675" s="53">
        <f t="shared" ref="J675:J680" si="1070">G675+I675</f>
        <v>11900</v>
      </c>
      <c r="K675" s="1053"/>
      <c r="L675" s="93">
        <f>250+105</f>
        <v>355</v>
      </c>
      <c r="M675" s="93">
        <f t="shared" si="1006"/>
        <v>0</v>
      </c>
      <c r="N675" s="93">
        <v>240</v>
      </c>
      <c r="O675" s="93">
        <f t="shared" si="1007"/>
        <v>0</v>
      </c>
      <c r="P675" s="94">
        <f t="shared" ref="P675:P680" si="1071">M675+O675</f>
        <v>0</v>
      </c>
      <c r="Q675" s="173"/>
      <c r="R675" s="175">
        <f>250+105</f>
        <v>355</v>
      </c>
      <c r="S675" s="175">
        <f t="shared" si="1008"/>
        <v>0</v>
      </c>
      <c r="T675" s="175">
        <v>240</v>
      </c>
      <c r="U675" s="175">
        <f t="shared" si="1009"/>
        <v>0</v>
      </c>
      <c r="V675" s="176">
        <f t="shared" ref="V675:V680" si="1072">S675+U675</f>
        <v>0</v>
      </c>
      <c r="W675" s="220"/>
      <c r="X675" s="222">
        <f>250+105</f>
        <v>355</v>
      </c>
      <c r="Y675" s="222">
        <f t="shared" si="1010"/>
        <v>0</v>
      </c>
      <c r="Z675" s="222">
        <v>240</v>
      </c>
      <c r="AA675" s="222">
        <f t="shared" si="1011"/>
        <v>0</v>
      </c>
      <c r="AB675" s="223">
        <f t="shared" ref="AB675:AB680" si="1073">Y675+AA675</f>
        <v>0</v>
      </c>
      <c r="AC675" s="267">
        <v>8</v>
      </c>
      <c r="AD675" s="269">
        <f>250+105</f>
        <v>355</v>
      </c>
      <c r="AE675" s="269">
        <f t="shared" si="1012"/>
        <v>2840</v>
      </c>
      <c r="AF675" s="269">
        <v>240</v>
      </c>
      <c r="AG675" s="269">
        <f t="shared" si="1013"/>
        <v>1920</v>
      </c>
      <c r="AH675" s="270">
        <f t="shared" ref="AH675:AH680" si="1074">AE675+AG675</f>
        <v>4760</v>
      </c>
      <c r="AI675" s="314"/>
      <c r="AJ675" s="316">
        <f>250+105</f>
        <v>355</v>
      </c>
      <c r="AK675" s="316">
        <f t="shared" si="1014"/>
        <v>0</v>
      </c>
      <c r="AL675" s="316">
        <v>240</v>
      </c>
      <c r="AM675" s="316">
        <f t="shared" si="1015"/>
        <v>0</v>
      </c>
      <c r="AN675" s="317">
        <f t="shared" ref="AN675:AN680" si="1075">AK675+AM675</f>
        <v>0</v>
      </c>
      <c r="AO675" s="719">
        <f t="shared" si="1060"/>
        <v>12</v>
      </c>
      <c r="AP675" s="361">
        <f>250+105</f>
        <v>355</v>
      </c>
      <c r="AQ675" s="361">
        <f t="shared" si="1016"/>
        <v>4260</v>
      </c>
      <c r="AR675" s="361">
        <v>240</v>
      </c>
      <c r="AS675" s="361">
        <f t="shared" si="1017"/>
        <v>2880</v>
      </c>
      <c r="AT675" s="362">
        <f t="shared" ref="AT675:AT680" si="1076">AQ675+AS675</f>
        <v>7140</v>
      </c>
      <c r="AU675" s="44">
        <f t="shared" si="1068"/>
        <v>7140</v>
      </c>
      <c r="AV675" s="44">
        <f t="shared" si="1069"/>
        <v>0</v>
      </c>
    </row>
    <row r="676" spans="1:48" ht="13.5" hidden="1" thickBot="1" x14ac:dyDescent="0.25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4"/>
        <v>15225</v>
      </c>
      <c r="H676" s="36">
        <v>403</v>
      </c>
      <c r="I676" s="36">
        <f t="shared" si="1005"/>
        <v>14105</v>
      </c>
      <c r="J676" s="53">
        <f t="shared" si="1070"/>
        <v>29330</v>
      </c>
      <c r="K676" s="1053"/>
      <c r="L676" s="93">
        <f>330+105</f>
        <v>435</v>
      </c>
      <c r="M676" s="93">
        <f t="shared" si="1006"/>
        <v>0</v>
      </c>
      <c r="N676" s="93">
        <v>403</v>
      </c>
      <c r="O676" s="93">
        <f t="shared" si="1007"/>
        <v>0</v>
      </c>
      <c r="P676" s="94">
        <f t="shared" si="1071"/>
        <v>0</v>
      </c>
      <c r="Q676" s="173"/>
      <c r="R676" s="175">
        <f>330+105</f>
        <v>435</v>
      </c>
      <c r="S676" s="175">
        <f t="shared" si="1008"/>
        <v>0</v>
      </c>
      <c r="T676" s="175">
        <v>403</v>
      </c>
      <c r="U676" s="175">
        <f t="shared" si="1009"/>
        <v>0</v>
      </c>
      <c r="V676" s="176">
        <f t="shared" si="1072"/>
        <v>0</v>
      </c>
      <c r="W676" s="220"/>
      <c r="X676" s="222">
        <f>330+105</f>
        <v>435</v>
      </c>
      <c r="Y676" s="222">
        <f t="shared" si="1010"/>
        <v>0</v>
      </c>
      <c r="Z676" s="222">
        <v>403</v>
      </c>
      <c r="AA676" s="222">
        <f t="shared" si="1011"/>
        <v>0</v>
      </c>
      <c r="AB676" s="223">
        <f t="shared" si="1073"/>
        <v>0</v>
      </c>
      <c r="AC676" s="267">
        <v>24</v>
      </c>
      <c r="AD676" s="269">
        <f>330+105</f>
        <v>435</v>
      </c>
      <c r="AE676" s="269">
        <f t="shared" si="1012"/>
        <v>10440</v>
      </c>
      <c r="AF676" s="269">
        <v>403</v>
      </c>
      <c r="AG676" s="269">
        <f t="shared" si="1013"/>
        <v>9672</v>
      </c>
      <c r="AH676" s="270">
        <f t="shared" si="1074"/>
        <v>20112</v>
      </c>
      <c r="AI676" s="314"/>
      <c r="AJ676" s="316">
        <f>330+105</f>
        <v>435</v>
      </c>
      <c r="AK676" s="316">
        <f t="shared" si="1014"/>
        <v>0</v>
      </c>
      <c r="AL676" s="316">
        <v>403</v>
      </c>
      <c r="AM676" s="316">
        <f t="shared" si="1015"/>
        <v>0</v>
      </c>
      <c r="AN676" s="317">
        <f t="shared" si="1075"/>
        <v>0</v>
      </c>
      <c r="AO676" s="719">
        <f t="shared" si="1060"/>
        <v>11</v>
      </c>
      <c r="AP676" s="361">
        <f>330+105</f>
        <v>435</v>
      </c>
      <c r="AQ676" s="361">
        <f t="shared" si="1016"/>
        <v>4785</v>
      </c>
      <c r="AR676" s="361">
        <v>403</v>
      </c>
      <c r="AS676" s="361">
        <f t="shared" si="1017"/>
        <v>4433</v>
      </c>
      <c r="AT676" s="362">
        <f t="shared" si="1076"/>
        <v>9218</v>
      </c>
      <c r="AU676" s="44">
        <f t="shared" si="1068"/>
        <v>9218</v>
      </c>
      <c r="AV676" s="44">
        <f t="shared" si="1069"/>
        <v>0</v>
      </c>
    </row>
    <row r="677" spans="1:48" ht="13.5" hidden="1" thickBot="1" x14ac:dyDescent="0.25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77">E677*F677</f>
        <v>7515</v>
      </c>
      <c r="H677" s="36">
        <v>877</v>
      </c>
      <c r="I677" s="36">
        <f t="shared" ref="I677:I701" si="1078">E677*H677</f>
        <v>13155</v>
      </c>
      <c r="J677" s="53">
        <f t="shared" si="1070"/>
        <v>20670</v>
      </c>
      <c r="K677" s="1053"/>
      <c r="L677" s="93">
        <f>396+105</f>
        <v>501</v>
      </c>
      <c r="M677" s="93">
        <f t="shared" si="1006"/>
        <v>0</v>
      </c>
      <c r="N677" s="93">
        <v>877</v>
      </c>
      <c r="O677" s="93">
        <f t="shared" si="1007"/>
        <v>0</v>
      </c>
      <c r="P677" s="94">
        <f t="shared" si="1071"/>
        <v>0</v>
      </c>
      <c r="Q677" s="173"/>
      <c r="R677" s="175">
        <f>396+105</f>
        <v>501</v>
      </c>
      <c r="S677" s="175">
        <f t="shared" si="1008"/>
        <v>0</v>
      </c>
      <c r="T677" s="175">
        <v>877</v>
      </c>
      <c r="U677" s="175">
        <f t="shared" si="1009"/>
        <v>0</v>
      </c>
      <c r="V677" s="176">
        <f t="shared" si="1072"/>
        <v>0</v>
      </c>
      <c r="W677" s="220"/>
      <c r="X677" s="222">
        <f>396+105</f>
        <v>501</v>
      </c>
      <c r="Y677" s="222">
        <f t="shared" si="1010"/>
        <v>0</v>
      </c>
      <c r="Z677" s="222">
        <v>877</v>
      </c>
      <c r="AA677" s="222">
        <f t="shared" si="1011"/>
        <v>0</v>
      </c>
      <c r="AB677" s="223">
        <f t="shared" si="1073"/>
        <v>0</v>
      </c>
      <c r="AC677" s="267"/>
      <c r="AD677" s="269">
        <f>396+105</f>
        <v>501</v>
      </c>
      <c r="AE677" s="269">
        <f t="shared" si="1012"/>
        <v>0</v>
      </c>
      <c r="AF677" s="269">
        <v>877</v>
      </c>
      <c r="AG677" s="269">
        <f t="shared" si="1013"/>
        <v>0</v>
      </c>
      <c r="AH677" s="270">
        <f t="shared" si="1074"/>
        <v>0</v>
      </c>
      <c r="AI677" s="314"/>
      <c r="AJ677" s="316">
        <f>396+105</f>
        <v>501</v>
      </c>
      <c r="AK677" s="316">
        <f t="shared" si="1014"/>
        <v>0</v>
      </c>
      <c r="AL677" s="316">
        <v>877</v>
      </c>
      <c r="AM677" s="316">
        <f t="shared" si="1015"/>
        <v>0</v>
      </c>
      <c r="AN677" s="317">
        <f t="shared" si="1075"/>
        <v>0</v>
      </c>
      <c r="AO677" s="719">
        <f t="shared" si="1060"/>
        <v>15</v>
      </c>
      <c r="AP677" s="361">
        <f>396+105</f>
        <v>501</v>
      </c>
      <c r="AQ677" s="361">
        <f t="shared" si="1016"/>
        <v>7515</v>
      </c>
      <c r="AR677" s="361">
        <v>877</v>
      </c>
      <c r="AS677" s="361">
        <f t="shared" si="1017"/>
        <v>13155</v>
      </c>
      <c r="AT677" s="362">
        <f t="shared" si="1076"/>
        <v>20670</v>
      </c>
      <c r="AU677" s="44">
        <f t="shared" si="1068"/>
        <v>20670</v>
      </c>
      <c r="AV677" s="44">
        <f t="shared" si="1069"/>
        <v>0</v>
      </c>
    </row>
    <row r="678" spans="1:48" ht="26.25" hidden="1" thickBot="1" x14ac:dyDescent="0.25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77"/>
        <v>7500</v>
      </c>
      <c r="H678" s="36">
        <v>8211</v>
      </c>
      <c r="I678" s="36">
        <f t="shared" si="1078"/>
        <v>24633</v>
      </c>
      <c r="J678" s="53">
        <f t="shared" si="1070"/>
        <v>32133</v>
      </c>
      <c r="K678" s="1053"/>
      <c r="L678" s="93">
        <v>2500</v>
      </c>
      <c r="M678" s="93">
        <f t="shared" si="1006"/>
        <v>0</v>
      </c>
      <c r="N678" s="93">
        <v>8211</v>
      </c>
      <c r="O678" s="93">
        <f t="shared" si="1007"/>
        <v>0</v>
      </c>
      <c r="P678" s="94">
        <f t="shared" si="1071"/>
        <v>0</v>
      </c>
      <c r="Q678" s="173"/>
      <c r="R678" s="175">
        <v>2500</v>
      </c>
      <c r="S678" s="175">
        <f t="shared" si="1008"/>
        <v>0</v>
      </c>
      <c r="T678" s="175">
        <v>8211</v>
      </c>
      <c r="U678" s="175">
        <f t="shared" si="1009"/>
        <v>0</v>
      </c>
      <c r="V678" s="176">
        <f t="shared" si="1072"/>
        <v>0</v>
      </c>
      <c r="W678" s="220"/>
      <c r="X678" s="222">
        <v>2500</v>
      </c>
      <c r="Y678" s="222">
        <f t="shared" si="1010"/>
        <v>0</v>
      </c>
      <c r="Z678" s="222">
        <v>8211</v>
      </c>
      <c r="AA678" s="222">
        <f t="shared" si="1011"/>
        <v>0</v>
      </c>
      <c r="AB678" s="223">
        <f t="shared" si="1073"/>
        <v>0</v>
      </c>
      <c r="AC678" s="267">
        <v>2</v>
      </c>
      <c r="AD678" s="269">
        <v>2500</v>
      </c>
      <c r="AE678" s="269">
        <f t="shared" si="1012"/>
        <v>5000</v>
      </c>
      <c r="AF678" s="269">
        <v>8211</v>
      </c>
      <c r="AG678" s="269">
        <f t="shared" si="1013"/>
        <v>16422</v>
      </c>
      <c r="AH678" s="270">
        <f t="shared" si="1074"/>
        <v>21422</v>
      </c>
      <c r="AI678" s="314"/>
      <c r="AJ678" s="316">
        <v>2500</v>
      </c>
      <c r="AK678" s="316">
        <f t="shared" si="1014"/>
        <v>0</v>
      </c>
      <c r="AL678" s="316">
        <v>8211</v>
      </c>
      <c r="AM678" s="316">
        <f t="shared" si="1015"/>
        <v>0</v>
      </c>
      <c r="AN678" s="317">
        <f t="shared" si="1075"/>
        <v>0</v>
      </c>
      <c r="AO678" s="719">
        <f t="shared" si="1060"/>
        <v>1</v>
      </c>
      <c r="AP678" s="361">
        <v>2500</v>
      </c>
      <c r="AQ678" s="361">
        <f t="shared" si="1016"/>
        <v>2500</v>
      </c>
      <c r="AR678" s="361">
        <v>8211</v>
      </c>
      <c r="AS678" s="361">
        <f t="shared" si="1017"/>
        <v>8211</v>
      </c>
      <c r="AT678" s="362">
        <f t="shared" si="1076"/>
        <v>10711</v>
      </c>
      <c r="AU678" s="44">
        <f t="shared" si="1068"/>
        <v>10711</v>
      </c>
      <c r="AV678" s="44">
        <f t="shared" si="1069"/>
        <v>0</v>
      </c>
    </row>
    <row r="679" spans="1:48" ht="13.5" hidden="1" thickBot="1" x14ac:dyDescent="0.25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77"/>
        <v>2500</v>
      </c>
      <c r="H679" s="36">
        <v>5000</v>
      </c>
      <c r="I679" s="36">
        <f t="shared" si="1078"/>
        <v>5000</v>
      </c>
      <c r="J679" s="53">
        <f t="shared" si="1070"/>
        <v>7500</v>
      </c>
      <c r="K679" s="1053"/>
      <c r="L679" s="93">
        <v>2500</v>
      </c>
      <c r="M679" s="93">
        <f t="shared" si="1006"/>
        <v>0</v>
      </c>
      <c r="N679" s="93">
        <v>5000</v>
      </c>
      <c r="O679" s="93">
        <f t="shared" si="1007"/>
        <v>0</v>
      </c>
      <c r="P679" s="94">
        <f t="shared" si="1071"/>
        <v>0</v>
      </c>
      <c r="Q679" s="173"/>
      <c r="R679" s="175">
        <v>2500</v>
      </c>
      <c r="S679" s="175">
        <f t="shared" si="1008"/>
        <v>0</v>
      </c>
      <c r="T679" s="175">
        <v>5000</v>
      </c>
      <c r="U679" s="175">
        <f t="shared" si="1009"/>
        <v>0</v>
      </c>
      <c r="V679" s="176">
        <f t="shared" si="1072"/>
        <v>0</v>
      </c>
      <c r="W679" s="220"/>
      <c r="X679" s="222">
        <v>2500</v>
      </c>
      <c r="Y679" s="222">
        <f t="shared" si="1010"/>
        <v>0</v>
      </c>
      <c r="Z679" s="222">
        <v>5000</v>
      </c>
      <c r="AA679" s="222">
        <f t="shared" si="1011"/>
        <v>0</v>
      </c>
      <c r="AB679" s="223">
        <f t="shared" si="1073"/>
        <v>0</v>
      </c>
      <c r="AC679" s="267"/>
      <c r="AD679" s="269">
        <v>2500</v>
      </c>
      <c r="AE679" s="269">
        <f t="shared" si="1012"/>
        <v>0</v>
      </c>
      <c r="AF679" s="269">
        <v>5000</v>
      </c>
      <c r="AG679" s="269">
        <f t="shared" si="1013"/>
        <v>0</v>
      </c>
      <c r="AH679" s="270">
        <f t="shared" si="1074"/>
        <v>0</v>
      </c>
      <c r="AI679" s="314"/>
      <c r="AJ679" s="316">
        <v>2500</v>
      </c>
      <c r="AK679" s="316">
        <f t="shared" si="1014"/>
        <v>0</v>
      </c>
      <c r="AL679" s="316">
        <v>5000</v>
      </c>
      <c r="AM679" s="316">
        <f t="shared" si="1015"/>
        <v>0</v>
      </c>
      <c r="AN679" s="317">
        <f t="shared" si="1075"/>
        <v>0</v>
      </c>
      <c r="AO679" s="719">
        <f t="shared" si="1060"/>
        <v>1</v>
      </c>
      <c r="AP679" s="361">
        <v>2500</v>
      </c>
      <c r="AQ679" s="361">
        <f t="shared" si="1016"/>
        <v>2500</v>
      </c>
      <c r="AR679" s="361">
        <v>5000</v>
      </c>
      <c r="AS679" s="361">
        <f t="shared" si="1017"/>
        <v>5000</v>
      </c>
      <c r="AT679" s="362">
        <f t="shared" si="1076"/>
        <v>7500</v>
      </c>
      <c r="AU679" s="44">
        <f t="shared" si="1068"/>
        <v>7500</v>
      </c>
      <c r="AV679" s="44">
        <f t="shared" si="1069"/>
        <v>0</v>
      </c>
    </row>
    <row r="680" spans="1:48" ht="13.5" hidden="1" thickBot="1" x14ac:dyDescent="0.25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77"/>
        <v>0</v>
      </c>
      <c r="H680" s="83">
        <v>0</v>
      </c>
      <c r="I680" s="83">
        <f t="shared" si="1078"/>
        <v>0</v>
      </c>
      <c r="J680" s="124">
        <f t="shared" si="1070"/>
        <v>0</v>
      </c>
      <c r="K680" s="1053"/>
      <c r="L680" s="93">
        <v>0</v>
      </c>
      <c r="M680" s="93">
        <f t="shared" si="1006"/>
        <v>0</v>
      </c>
      <c r="N680" s="93">
        <v>0</v>
      </c>
      <c r="O680" s="93">
        <f t="shared" si="1007"/>
        <v>0</v>
      </c>
      <c r="P680" s="94">
        <f t="shared" si="1071"/>
        <v>0</v>
      </c>
      <c r="Q680" s="173"/>
      <c r="R680" s="175">
        <v>0</v>
      </c>
      <c r="S680" s="175">
        <f t="shared" si="1008"/>
        <v>0</v>
      </c>
      <c r="T680" s="175">
        <v>0</v>
      </c>
      <c r="U680" s="175">
        <f t="shared" si="1009"/>
        <v>0</v>
      </c>
      <c r="V680" s="176">
        <f t="shared" si="1072"/>
        <v>0</v>
      </c>
      <c r="W680" s="220"/>
      <c r="X680" s="222">
        <v>0</v>
      </c>
      <c r="Y680" s="222">
        <f t="shared" si="1010"/>
        <v>0</v>
      </c>
      <c r="Z680" s="222">
        <v>0</v>
      </c>
      <c r="AA680" s="222">
        <f t="shared" si="1011"/>
        <v>0</v>
      </c>
      <c r="AB680" s="223">
        <f t="shared" si="1073"/>
        <v>0</v>
      </c>
      <c r="AC680" s="267"/>
      <c r="AD680" s="269">
        <v>0</v>
      </c>
      <c r="AE680" s="269">
        <f t="shared" si="1012"/>
        <v>0</v>
      </c>
      <c r="AF680" s="269">
        <v>0</v>
      </c>
      <c r="AG680" s="269">
        <f t="shared" si="1013"/>
        <v>0</v>
      </c>
      <c r="AH680" s="270">
        <f t="shared" si="1074"/>
        <v>0</v>
      </c>
      <c r="AI680" s="314"/>
      <c r="AJ680" s="316">
        <v>0</v>
      </c>
      <c r="AK680" s="316">
        <f t="shared" si="1014"/>
        <v>0</v>
      </c>
      <c r="AL680" s="316">
        <v>0</v>
      </c>
      <c r="AM680" s="316">
        <f t="shared" si="1015"/>
        <v>0</v>
      </c>
      <c r="AN680" s="317">
        <f t="shared" si="1075"/>
        <v>0</v>
      </c>
      <c r="AO680" s="719">
        <f t="shared" si="1060"/>
        <v>0</v>
      </c>
      <c r="AP680" s="361">
        <v>0</v>
      </c>
      <c r="AQ680" s="361">
        <f t="shared" si="1016"/>
        <v>0</v>
      </c>
      <c r="AR680" s="361">
        <v>0</v>
      </c>
      <c r="AS680" s="361">
        <f t="shared" si="1017"/>
        <v>0</v>
      </c>
      <c r="AT680" s="362">
        <f t="shared" si="1076"/>
        <v>0</v>
      </c>
      <c r="AU680" s="44">
        <f t="shared" si="1068"/>
        <v>0</v>
      </c>
      <c r="AV680" s="44">
        <f t="shared" si="1069"/>
        <v>0</v>
      </c>
    </row>
    <row r="681" spans="1:48" ht="26.25" hidden="1" thickBot="1" x14ac:dyDescent="0.25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77"/>
        <v>0</v>
      </c>
      <c r="H681" s="36"/>
      <c r="I681" s="36">
        <f t="shared" si="1078"/>
        <v>0</v>
      </c>
      <c r="J681" s="53"/>
      <c r="K681" s="1053"/>
      <c r="L681" s="93"/>
      <c r="M681" s="93">
        <f t="shared" si="1006"/>
        <v>0</v>
      </c>
      <c r="N681" s="93"/>
      <c r="O681" s="93">
        <f t="shared" si="1007"/>
        <v>0</v>
      </c>
      <c r="P681" s="94"/>
      <c r="Q681" s="173"/>
      <c r="R681" s="175"/>
      <c r="S681" s="175">
        <f t="shared" si="1008"/>
        <v>0</v>
      </c>
      <c r="T681" s="175"/>
      <c r="U681" s="175">
        <f t="shared" si="1009"/>
        <v>0</v>
      </c>
      <c r="V681" s="176"/>
      <c r="W681" s="220">
        <v>1</v>
      </c>
      <c r="X681" s="222"/>
      <c r="Y681" s="222">
        <f t="shared" si="1010"/>
        <v>0</v>
      </c>
      <c r="Z681" s="222"/>
      <c r="AA681" s="222">
        <f t="shared" si="1011"/>
        <v>0</v>
      </c>
      <c r="AB681" s="223"/>
      <c r="AC681" s="267"/>
      <c r="AD681" s="269"/>
      <c r="AE681" s="269">
        <f t="shared" si="1012"/>
        <v>0</v>
      </c>
      <c r="AF681" s="269"/>
      <c r="AG681" s="269">
        <f t="shared" si="1013"/>
        <v>0</v>
      </c>
      <c r="AH681" s="270"/>
      <c r="AI681" s="314"/>
      <c r="AJ681" s="316"/>
      <c r="AK681" s="316">
        <f t="shared" si="1014"/>
        <v>0</v>
      </c>
      <c r="AL681" s="316"/>
      <c r="AM681" s="316">
        <f t="shared" si="1015"/>
        <v>0</v>
      </c>
      <c r="AN681" s="317"/>
      <c r="AO681" s="719">
        <f t="shared" si="1060"/>
        <v>0</v>
      </c>
      <c r="AP681" s="361"/>
      <c r="AQ681" s="361">
        <f t="shared" si="1016"/>
        <v>0</v>
      </c>
      <c r="AR681" s="361"/>
      <c r="AS681" s="361">
        <f t="shared" si="1017"/>
        <v>0</v>
      </c>
      <c r="AT681" s="362"/>
      <c r="AU681" s="44">
        <f t="shared" si="1068"/>
        <v>0</v>
      </c>
      <c r="AV681" s="44">
        <f t="shared" si="1069"/>
        <v>0</v>
      </c>
    </row>
    <row r="682" spans="1:48" ht="39" hidden="1" thickBot="1" x14ac:dyDescent="0.25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77"/>
        <v>42000</v>
      </c>
      <c r="H682" s="36">
        <v>37474</v>
      </c>
      <c r="I682" s="36">
        <f t="shared" si="1078"/>
        <v>112422</v>
      </c>
      <c r="J682" s="53">
        <f t="shared" ref="J682:J683" si="1079">G682+I682</f>
        <v>154422</v>
      </c>
      <c r="K682" s="1053"/>
      <c r="L682" s="93">
        <v>14000</v>
      </c>
      <c r="M682" s="93">
        <f t="shared" si="1006"/>
        <v>0</v>
      </c>
      <c r="N682" s="93">
        <v>37474</v>
      </c>
      <c r="O682" s="93">
        <f t="shared" si="1007"/>
        <v>0</v>
      </c>
      <c r="P682" s="94">
        <f t="shared" ref="P682:P683" si="1080">M682+O682</f>
        <v>0</v>
      </c>
      <c r="Q682" s="173"/>
      <c r="R682" s="175">
        <v>14000</v>
      </c>
      <c r="S682" s="175">
        <f t="shared" si="1008"/>
        <v>0</v>
      </c>
      <c r="T682" s="175">
        <v>37474</v>
      </c>
      <c r="U682" s="175">
        <f t="shared" si="1009"/>
        <v>0</v>
      </c>
      <c r="V682" s="176">
        <f t="shared" ref="V682:V683" si="1081">S682+U682</f>
        <v>0</v>
      </c>
      <c r="W682" s="220">
        <v>3</v>
      </c>
      <c r="X682" s="222">
        <v>14000</v>
      </c>
      <c r="Y682" s="222">
        <f t="shared" si="1010"/>
        <v>42000</v>
      </c>
      <c r="Z682" s="222">
        <v>37474</v>
      </c>
      <c r="AA682" s="222">
        <f t="shared" si="1011"/>
        <v>112422</v>
      </c>
      <c r="AB682" s="223">
        <f t="shared" ref="AB682:AB683" si="1082">Y682+AA682</f>
        <v>154422</v>
      </c>
      <c r="AC682" s="267"/>
      <c r="AD682" s="269">
        <v>14000</v>
      </c>
      <c r="AE682" s="269">
        <f t="shared" si="1012"/>
        <v>0</v>
      </c>
      <c r="AF682" s="269">
        <v>37474</v>
      </c>
      <c r="AG682" s="269">
        <f t="shared" si="1013"/>
        <v>0</v>
      </c>
      <c r="AH682" s="270">
        <f t="shared" ref="AH682:AH683" si="1083">AE682+AG682</f>
        <v>0</v>
      </c>
      <c r="AI682" s="314"/>
      <c r="AJ682" s="316">
        <v>14000</v>
      </c>
      <c r="AK682" s="316">
        <f t="shared" si="1014"/>
        <v>0</v>
      </c>
      <c r="AL682" s="316">
        <v>37474</v>
      </c>
      <c r="AM682" s="316">
        <f t="shared" si="1015"/>
        <v>0</v>
      </c>
      <c r="AN682" s="317">
        <f t="shared" ref="AN682:AN683" si="1084">AK682+AM682</f>
        <v>0</v>
      </c>
      <c r="AO682" s="719">
        <f t="shared" si="1060"/>
        <v>0</v>
      </c>
      <c r="AP682" s="361">
        <v>14000</v>
      </c>
      <c r="AQ682" s="361">
        <f t="shared" si="1016"/>
        <v>0</v>
      </c>
      <c r="AR682" s="361">
        <v>37474</v>
      </c>
      <c r="AS682" s="361">
        <f t="shared" si="1017"/>
        <v>0</v>
      </c>
      <c r="AT682" s="362">
        <f t="shared" ref="AT682:AT683" si="1085">AQ682+AS682</f>
        <v>0</v>
      </c>
      <c r="AU682" s="44">
        <f t="shared" si="1068"/>
        <v>0</v>
      </c>
      <c r="AV682" s="44">
        <f t="shared" si="1069"/>
        <v>0</v>
      </c>
    </row>
    <row r="683" spans="1:48" ht="39" hidden="1" thickBot="1" x14ac:dyDescent="0.25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77"/>
        <v>44166</v>
      </c>
      <c r="H683" s="36">
        <v>268606</v>
      </c>
      <c r="I683" s="36">
        <f t="shared" si="1078"/>
        <v>268606</v>
      </c>
      <c r="J683" s="53">
        <f t="shared" si="1079"/>
        <v>312772</v>
      </c>
      <c r="K683" s="1053"/>
      <c r="L683" s="93">
        <v>44166</v>
      </c>
      <c r="M683" s="93">
        <f t="shared" si="1006"/>
        <v>0</v>
      </c>
      <c r="N683" s="93">
        <v>268606</v>
      </c>
      <c r="O683" s="93">
        <f t="shared" si="1007"/>
        <v>0</v>
      </c>
      <c r="P683" s="94">
        <f t="shared" si="1080"/>
        <v>0</v>
      </c>
      <c r="Q683" s="173"/>
      <c r="R683" s="175">
        <v>44166</v>
      </c>
      <c r="S683" s="175">
        <f t="shared" si="1008"/>
        <v>0</v>
      </c>
      <c r="T683" s="175">
        <v>268606</v>
      </c>
      <c r="U683" s="175">
        <f t="shared" si="1009"/>
        <v>0</v>
      </c>
      <c r="V683" s="176">
        <f t="shared" si="1081"/>
        <v>0</v>
      </c>
      <c r="W683" s="220">
        <v>1</v>
      </c>
      <c r="X683" s="222">
        <v>44166</v>
      </c>
      <c r="Y683" s="222">
        <f t="shared" si="1010"/>
        <v>44166</v>
      </c>
      <c r="Z683" s="222">
        <v>268606</v>
      </c>
      <c r="AA683" s="222">
        <f t="shared" si="1011"/>
        <v>268606</v>
      </c>
      <c r="AB683" s="223">
        <f t="shared" si="1082"/>
        <v>312772</v>
      </c>
      <c r="AC683" s="267"/>
      <c r="AD683" s="269">
        <v>44166</v>
      </c>
      <c r="AE683" s="269">
        <f t="shared" si="1012"/>
        <v>0</v>
      </c>
      <c r="AF683" s="269">
        <v>268606</v>
      </c>
      <c r="AG683" s="269">
        <f t="shared" si="1013"/>
        <v>0</v>
      </c>
      <c r="AH683" s="270">
        <f t="shared" si="1083"/>
        <v>0</v>
      </c>
      <c r="AI683" s="314"/>
      <c r="AJ683" s="316">
        <v>44166</v>
      </c>
      <c r="AK683" s="316">
        <f t="shared" si="1014"/>
        <v>0</v>
      </c>
      <c r="AL683" s="316">
        <v>268606</v>
      </c>
      <c r="AM683" s="316">
        <f t="shared" si="1015"/>
        <v>0</v>
      </c>
      <c r="AN683" s="317">
        <f t="shared" si="1084"/>
        <v>0</v>
      </c>
      <c r="AO683" s="719">
        <f t="shared" si="1060"/>
        <v>0</v>
      </c>
      <c r="AP683" s="361">
        <v>44166</v>
      </c>
      <c r="AQ683" s="361">
        <f t="shared" si="1016"/>
        <v>0</v>
      </c>
      <c r="AR683" s="361">
        <v>268606</v>
      </c>
      <c r="AS683" s="361">
        <f t="shared" si="1017"/>
        <v>0</v>
      </c>
      <c r="AT683" s="362">
        <f t="shared" si="1085"/>
        <v>0</v>
      </c>
      <c r="AU683" s="44">
        <f t="shared" si="1068"/>
        <v>0</v>
      </c>
      <c r="AV683" s="44">
        <f t="shared" si="1069"/>
        <v>0</v>
      </c>
    </row>
    <row r="684" spans="1:48" ht="13.5" hidden="1" thickBot="1" x14ac:dyDescent="0.25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77"/>
        <v>0</v>
      </c>
      <c r="H684" s="36"/>
      <c r="I684" s="36">
        <f t="shared" si="1078"/>
        <v>0</v>
      </c>
      <c r="J684" s="53"/>
      <c r="K684" s="1053"/>
      <c r="L684" s="93"/>
      <c r="M684" s="93">
        <f t="shared" si="1006"/>
        <v>0</v>
      </c>
      <c r="N684" s="93"/>
      <c r="O684" s="93">
        <f t="shared" si="1007"/>
        <v>0</v>
      </c>
      <c r="P684" s="94"/>
      <c r="Q684" s="173"/>
      <c r="R684" s="175"/>
      <c r="S684" s="175">
        <f t="shared" si="1008"/>
        <v>0</v>
      </c>
      <c r="T684" s="175"/>
      <c r="U684" s="175">
        <f t="shared" si="1009"/>
        <v>0</v>
      </c>
      <c r="V684" s="176"/>
      <c r="W684" s="220"/>
      <c r="X684" s="222"/>
      <c r="Y684" s="222">
        <f t="shared" si="1010"/>
        <v>0</v>
      </c>
      <c r="Z684" s="222"/>
      <c r="AA684" s="222">
        <f t="shared" si="1011"/>
        <v>0</v>
      </c>
      <c r="AB684" s="223"/>
      <c r="AC684" s="267"/>
      <c r="AD684" s="269"/>
      <c r="AE684" s="269">
        <f t="shared" si="1012"/>
        <v>0</v>
      </c>
      <c r="AF684" s="269"/>
      <c r="AG684" s="269">
        <f t="shared" si="1013"/>
        <v>0</v>
      </c>
      <c r="AH684" s="270"/>
      <c r="AI684" s="314"/>
      <c r="AJ684" s="316"/>
      <c r="AK684" s="316">
        <f t="shared" si="1014"/>
        <v>0</v>
      </c>
      <c r="AL684" s="316"/>
      <c r="AM684" s="316">
        <f t="shared" si="1015"/>
        <v>0</v>
      </c>
      <c r="AN684" s="317"/>
      <c r="AO684" s="719">
        <f t="shared" si="1060"/>
        <v>3</v>
      </c>
      <c r="AP684" s="361"/>
      <c r="AQ684" s="361">
        <f t="shared" si="1016"/>
        <v>0</v>
      </c>
      <c r="AR684" s="361"/>
      <c r="AS684" s="361">
        <f t="shared" si="1017"/>
        <v>0</v>
      </c>
      <c r="AT684" s="362"/>
      <c r="AU684" s="44">
        <f t="shared" si="1068"/>
        <v>0</v>
      </c>
      <c r="AV684" s="44">
        <f t="shared" si="1069"/>
        <v>0</v>
      </c>
    </row>
    <row r="685" spans="1:48" ht="13.5" hidden="1" thickBot="1" x14ac:dyDescent="0.25">
      <c r="A685" s="1">
        <v>661</v>
      </c>
      <c r="B685" s="9" t="s">
        <v>245</v>
      </c>
      <c r="C685" s="2"/>
      <c r="D685" s="2"/>
      <c r="E685" s="2"/>
      <c r="F685" s="36"/>
      <c r="G685" s="36">
        <f t="shared" si="1077"/>
        <v>0</v>
      </c>
      <c r="H685" s="36"/>
      <c r="I685" s="36">
        <f t="shared" si="1078"/>
        <v>0</v>
      </c>
      <c r="J685" s="53"/>
      <c r="K685" s="1053"/>
      <c r="L685" s="93"/>
      <c r="M685" s="93">
        <f t="shared" si="1006"/>
        <v>0</v>
      </c>
      <c r="N685" s="93"/>
      <c r="O685" s="93">
        <f t="shared" si="1007"/>
        <v>0</v>
      </c>
      <c r="P685" s="94"/>
      <c r="Q685" s="173"/>
      <c r="R685" s="175"/>
      <c r="S685" s="175">
        <f t="shared" si="1008"/>
        <v>0</v>
      </c>
      <c r="T685" s="175"/>
      <c r="U685" s="175">
        <f t="shared" si="1009"/>
        <v>0</v>
      </c>
      <c r="V685" s="176"/>
      <c r="W685" s="220"/>
      <c r="X685" s="222"/>
      <c r="Y685" s="222">
        <f t="shared" si="1010"/>
        <v>0</v>
      </c>
      <c r="Z685" s="222"/>
      <c r="AA685" s="222">
        <f t="shared" si="1011"/>
        <v>0</v>
      </c>
      <c r="AB685" s="223"/>
      <c r="AC685" s="267"/>
      <c r="AD685" s="269"/>
      <c r="AE685" s="269">
        <f t="shared" si="1012"/>
        <v>0</v>
      </c>
      <c r="AF685" s="269"/>
      <c r="AG685" s="269">
        <f t="shared" si="1013"/>
        <v>0</v>
      </c>
      <c r="AH685" s="270"/>
      <c r="AI685" s="314"/>
      <c r="AJ685" s="316"/>
      <c r="AK685" s="316">
        <f t="shared" si="1014"/>
        <v>0</v>
      </c>
      <c r="AL685" s="316"/>
      <c r="AM685" s="316">
        <f t="shared" si="1015"/>
        <v>0</v>
      </c>
      <c r="AN685" s="317"/>
      <c r="AO685" s="719">
        <f t="shared" si="1060"/>
        <v>0</v>
      </c>
      <c r="AP685" s="361"/>
      <c r="AQ685" s="361">
        <f t="shared" si="1016"/>
        <v>0</v>
      </c>
      <c r="AR685" s="361"/>
      <c r="AS685" s="361">
        <f t="shared" si="1017"/>
        <v>0</v>
      </c>
      <c r="AT685" s="362"/>
      <c r="AU685" s="44">
        <f t="shared" si="1068"/>
        <v>0</v>
      </c>
      <c r="AV685" s="44">
        <f t="shared" si="1069"/>
        <v>0</v>
      </c>
    </row>
    <row r="686" spans="1:48" ht="13.5" hidden="1" thickBot="1" x14ac:dyDescent="0.25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77"/>
        <v>7100</v>
      </c>
      <c r="H686" s="36">
        <v>240</v>
      </c>
      <c r="I686" s="36">
        <f t="shared" si="1078"/>
        <v>4800</v>
      </c>
      <c r="J686" s="53">
        <f t="shared" ref="J686:J692" si="1086">G686+I686</f>
        <v>11900</v>
      </c>
      <c r="K686" s="1053"/>
      <c r="L686" s="93">
        <f>250+105</f>
        <v>355</v>
      </c>
      <c r="M686" s="93">
        <f t="shared" si="1006"/>
        <v>0</v>
      </c>
      <c r="N686" s="93">
        <v>240</v>
      </c>
      <c r="O686" s="93">
        <f t="shared" si="1007"/>
        <v>0</v>
      </c>
      <c r="P686" s="94">
        <f t="shared" ref="P686:P692" si="1087">M686+O686</f>
        <v>0</v>
      </c>
      <c r="Q686" s="173"/>
      <c r="R686" s="175">
        <f>250+105</f>
        <v>355</v>
      </c>
      <c r="S686" s="175">
        <f t="shared" si="1008"/>
        <v>0</v>
      </c>
      <c r="T686" s="175">
        <v>240</v>
      </c>
      <c r="U686" s="175">
        <f t="shared" si="1009"/>
        <v>0</v>
      </c>
      <c r="V686" s="176">
        <f t="shared" ref="V686:V692" si="1088">S686+U686</f>
        <v>0</v>
      </c>
      <c r="W686" s="220"/>
      <c r="X686" s="222">
        <f>250+105</f>
        <v>355</v>
      </c>
      <c r="Y686" s="222">
        <f t="shared" si="1010"/>
        <v>0</v>
      </c>
      <c r="Z686" s="222">
        <v>240</v>
      </c>
      <c r="AA686" s="222">
        <f t="shared" si="1011"/>
        <v>0</v>
      </c>
      <c r="AB686" s="223">
        <f t="shared" ref="AB686:AB692" si="1089">Y686+AA686</f>
        <v>0</v>
      </c>
      <c r="AC686" s="267"/>
      <c r="AD686" s="269">
        <f>250+105</f>
        <v>355</v>
      </c>
      <c r="AE686" s="269">
        <f t="shared" si="1012"/>
        <v>0</v>
      </c>
      <c r="AF686" s="269">
        <v>240</v>
      </c>
      <c r="AG686" s="269">
        <f t="shared" si="1013"/>
        <v>0</v>
      </c>
      <c r="AH686" s="270">
        <f t="shared" ref="AH686:AH692" si="1090">AE686+AG686</f>
        <v>0</v>
      </c>
      <c r="AI686" s="314"/>
      <c r="AJ686" s="316">
        <f>250+105</f>
        <v>355</v>
      </c>
      <c r="AK686" s="316">
        <f t="shared" si="1014"/>
        <v>0</v>
      </c>
      <c r="AL686" s="316">
        <v>240</v>
      </c>
      <c r="AM686" s="316">
        <f t="shared" si="1015"/>
        <v>0</v>
      </c>
      <c r="AN686" s="317">
        <f t="shared" ref="AN686:AN692" si="1091">AK686+AM686</f>
        <v>0</v>
      </c>
      <c r="AO686" s="719">
        <f t="shared" si="1060"/>
        <v>20</v>
      </c>
      <c r="AP686" s="361">
        <f>250+105</f>
        <v>355</v>
      </c>
      <c r="AQ686" s="361">
        <f t="shared" si="1016"/>
        <v>7100</v>
      </c>
      <c r="AR686" s="361">
        <v>240</v>
      </c>
      <c r="AS686" s="361">
        <f t="shared" si="1017"/>
        <v>4800</v>
      </c>
      <c r="AT686" s="362">
        <f t="shared" ref="AT686:AT692" si="1092">AQ686+AS686</f>
        <v>11900</v>
      </c>
      <c r="AU686" s="44">
        <f t="shared" si="1068"/>
        <v>11900</v>
      </c>
      <c r="AV686" s="44">
        <f t="shared" si="1069"/>
        <v>0</v>
      </c>
    </row>
    <row r="687" spans="1:48" ht="13.5" hidden="1" thickBot="1" x14ac:dyDescent="0.25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77"/>
        <v>11745</v>
      </c>
      <c r="H687" s="36">
        <v>403</v>
      </c>
      <c r="I687" s="36">
        <f t="shared" si="1078"/>
        <v>10881</v>
      </c>
      <c r="J687" s="53">
        <f t="shared" si="1086"/>
        <v>22626</v>
      </c>
      <c r="K687" s="1053"/>
      <c r="L687" s="93">
        <f>330+105</f>
        <v>435</v>
      </c>
      <c r="M687" s="93">
        <f t="shared" si="1006"/>
        <v>0</v>
      </c>
      <c r="N687" s="93">
        <v>403</v>
      </c>
      <c r="O687" s="93">
        <f t="shared" si="1007"/>
        <v>0</v>
      </c>
      <c r="P687" s="94">
        <f t="shared" si="1087"/>
        <v>0</v>
      </c>
      <c r="Q687" s="173"/>
      <c r="R687" s="175">
        <f>330+105</f>
        <v>435</v>
      </c>
      <c r="S687" s="175">
        <f t="shared" si="1008"/>
        <v>0</v>
      </c>
      <c r="T687" s="175">
        <v>403</v>
      </c>
      <c r="U687" s="175">
        <f t="shared" si="1009"/>
        <v>0</v>
      </c>
      <c r="V687" s="176">
        <f t="shared" si="1088"/>
        <v>0</v>
      </c>
      <c r="W687" s="220"/>
      <c r="X687" s="222">
        <f>330+105</f>
        <v>435</v>
      </c>
      <c r="Y687" s="222">
        <f t="shared" si="1010"/>
        <v>0</v>
      </c>
      <c r="Z687" s="222">
        <v>403</v>
      </c>
      <c r="AA687" s="222">
        <f t="shared" si="1011"/>
        <v>0</v>
      </c>
      <c r="AB687" s="223">
        <f t="shared" si="1089"/>
        <v>0</v>
      </c>
      <c r="AC687" s="267"/>
      <c r="AD687" s="269">
        <f>330+105</f>
        <v>435</v>
      </c>
      <c r="AE687" s="269">
        <f t="shared" si="1012"/>
        <v>0</v>
      </c>
      <c r="AF687" s="269">
        <v>403</v>
      </c>
      <c r="AG687" s="269">
        <f t="shared" si="1013"/>
        <v>0</v>
      </c>
      <c r="AH687" s="270">
        <f t="shared" si="1090"/>
        <v>0</v>
      </c>
      <c r="AI687" s="314"/>
      <c r="AJ687" s="316">
        <f>330+105</f>
        <v>435</v>
      </c>
      <c r="AK687" s="316">
        <f t="shared" si="1014"/>
        <v>0</v>
      </c>
      <c r="AL687" s="316">
        <v>403</v>
      </c>
      <c r="AM687" s="316">
        <f t="shared" si="1015"/>
        <v>0</v>
      </c>
      <c r="AN687" s="317">
        <f t="shared" si="1091"/>
        <v>0</v>
      </c>
      <c r="AO687" s="719">
        <f t="shared" si="1060"/>
        <v>27</v>
      </c>
      <c r="AP687" s="361">
        <f>330+105</f>
        <v>435</v>
      </c>
      <c r="AQ687" s="361">
        <f t="shared" si="1016"/>
        <v>11745</v>
      </c>
      <c r="AR687" s="361">
        <v>403</v>
      </c>
      <c r="AS687" s="361">
        <f t="shared" si="1017"/>
        <v>10881</v>
      </c>
      <c r="AT687" s="362">
        <f t="shared" si="1092"/>
        <v>22626</v>
      </c>
      <c r="AU687" s="44">
        <f t="shared" si="1068"/>
        <v>22626</v>
      </c>
      <c r="AV687" s="44">
        <f t="shared" si="1069"/>
        <v>0</v>
      </c>
    </row>
    <row r="688" spans="1:48" ht="13.5" hidden="1" thickBot="1" x14ac:dyDescent="0.25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77"/>
        <v>1371</v>
      </c>
      <c r="H688" s="36">
        <v>524</v>
      </c>
      <c r="I688" s="36">
        <f t="shared" si="1078"/>
        <v>1572</v>
      </c>
      <c r="J688" s="53">
        <f t="shared" si="1086"/>
        <v>2943</v>
      </c>
      <c r="K688" s="1053"/>
      <c r="L688" s="93">
        <f>352+105</f>
        <v>457</v>
      </c>
      <c r="M688" s="93">
        <f t="shared" si="1006"/>
        <v>0</v>
      </c>
      <c r="N688" s="93">
        <v>524</v>
      </c>
      <c r="O688" s="93">
        <f t="shared" si="1007"/>
        <v>0</v>
      </c>
      <c r="P688" s="94">
        <f t="shared" si="1087"/>
        <v>0</v>
      </c>
      <c r="Q688" s="173"/>
      <c r="R688" s="175">
        <f>352+105</f>
        <v>457</v>
      </c>
      <c r="S688" s="175">
        <f t="shared" si="1008"/>
        <v>0</v>
      </c>
      <c r="T688" s="175">
        <v>524</v>
      </c>
      <c r="U688" s="175">
        <f t="shared" si="1009"/>
        <v>0</v>
      </c>
      <c r="V688" s="176">
        <f t="shared" si="1088"/>
        <v>0</v>
      </c>
      <c r="W688" s="220"/>
      <c r="X688" s="222">
        <f>352+105</f>
        <v>457</v>
      </c>
      <c r="Y688" s="222">
        <f t="shared" si="1010"/>
        <v>0</v>
      </c>
      <c r="Z688" s="222">
        <v>524</v>
      </c>
      <c r="AA688" s="222">
        <f t="shared" si="1011"/>
        <v>0</v>
      </c>
      <c r="AB688" s="223">
        <f t="shared" si="1089"/>
        <v>0</v>
      </c>
      <c r="AC688" s="267"/>
      <c r="AD688" s="269">
        <f>352+105</f>
        <v>457</v>
      </c>
      <c r="AE688" s="269">
        <f t="shared" si="1012"/>
        <v>0</v>
      </c>
      <c r="AF688" s="269">
        <v>524</v>
      </c>
      <c r="AG688" s="269">
        <f t="shared" si="1013"/>
        <v>0</v>
      </c>
      <c r="AH688" s="270">
        <f t="shared" si="1090"/>
        <v>0</v>
      </c>
      <c r="AI688" s="314"/>
      <c r="AJ688" s="316">
        <f>352+105</f>
        <v>457</v>
      </c>
      <c r="AK688" s="316">
        <f t="shared" si="1014"/>
        <v>0</v>
      </c>
      <c r="AL688" s="316">
        <v>524</v>
      </c>
      <c r="AM688" s="316">
        <f t="shared" si="1015"/>
        <v>0</v>
      </c>
      <c r="AN688" s="317">
        <f t="shared" si="1091"/>
        <v>0</v>
      </c>
      <c r="AO688" s="719">
        <f t="shared" si="1060"/>
        <v>3</v>
      </c>
      <c r="AP688" s="361">
        <f>352+105</f>
        <v>457</v>
      </c>
      <c r="AQ688" s="361">
        <f t="shared" si="1016"/>
        <v>1371</v>
      </c>
      <c r="AR688" s="361">
        <v>524</v>
      </c>
      <c r="AS688" s="361">
        <f t="shared" si="1017"/>
        <v>1572</v>
      </c>
      <c r="AT688" s="362">
        <f t="shared" si="1092"/>
        <v>2943</v>
      </c>
      <c r="AU688" s="44">
        <f t="shared" si="1068"/>
        <v>2943</v>
      </c>
      <c r="AV688" s="44">
        <f t="shared" si="1069"/>
        <v>0</v>
      </c>
    </row>
    <row r="689" spans="1:48" ht="13.5" hidden="1" thickBot="1" x14ac:dyDescent="0.25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77"/>
        <v>5010</v>
      </c>
      <c r="H689" s="36">
        <v>877</v>
      </c>
      <c r="I689" s="36">
        <f t="shared" si="1078"/>
        <v>8770</v>
      </c>
      <c r="J689" s="53">
        <f t="shared" si="1086"/>
        <v>13780</v>
      </c>
      <c r="K689" s="1053"/>
      <c r="L689" s="93">
        <f>396+105</f>
        <v>501</v>
      </c>
      <c r="M689" s="93">
        <f t="shared" si="1006"/>
        <v>0</v>
      </c>
      <c r="N689" s="93">
        <v>877</v>
      </c>
      <c r="O689" s="93">
        <f t="shared" si="1007"/>
        <v>0</v>
      </c>
      <c r="P689" s="94">
        <f t="shared" si="1087"/>
        <v>0</v>
      </c>
      <c r="Q689" s="173"/>
      <c r="R689" s="175">
        <f>396+105</f>
        <v>501</v>
      </c>
      <c r="S689" s="175">
        <f t="shared" si="1008"/>
        <v>0</v>
      </c>
      <c r="T689" s="175">
        <v>877</v>
      </c>
      <c r="U689" s="175">
        <f t="shared" si="1009"/>
        <v>0</v>
      </c>
      <c r="V689" s="176">
        <f t="shared" si="1088"/>
        <v>0</v>
      </c>
      <c r="W689" s="220"/>
      <c r="X689" s="222">
        <f>396+105</f>
        <v>501</v>
      </c>
      <c r="Y689" s="222">
        <f t="shared" si="1010"/>
        <v>0</v>
      </c>
      <c r="Z689" s="222">
        <v>877</v>
      </c>
      <c r="AA689" s="222">
        <f t="shared" si="1011"/>
        <v>0</v>
      </c>
      <c r="AB689" s="223">
        <f t="shared" si="1089"/>
        <v>0</v>
      </c>
      <c r="AC689" s="267"/>
      <c r="AD689" s="269">
        <f>396+105</f>
        <v>501</v>
      </c>
      <c r="AE689" s="269">
        <f t="shared" si="1012"/>
        <v>0</v>
      </c>
      <c r="AF689" s="269">
        <v>877</v>
      </c>
      <c r="AG689" s="269">
        <f t="shared" si="1013"/>
        <v>0</v>
      </c>
      <c r="AH689" s="270">
        <f t="shared" si="1090"/>
        <v>0</v>
      </c>
      <c r="AI689" s="314"/>
      <c r="AJ689" s="316">
        <f>396+105</f>
        <v>501</v>
      </c>
      <c r="AK689" s="316">
        <f t="shared" si="1014"/>
        <v>0</v>
      </c>
      <c r="AL689" s="316">
        <v>877</v>
      </c>
      <c r="AM689" s="316">
        <f t="shared" si="1015"/>
        <v>0</v>
      </c>
      <c r="AN689" s="317">
        <f t="shared" si="1091"/>
        <v>0</v>
      </c>
      <c r="AO689" s="719">
        <f t="shared" si="1060"/>
        <v>10</v>
      </c>
      <c r="AP689" s="361">
        <f>396+105</f>
        <v>501</v>
      </c>
      <c r="AQ689" s="361">
        <f t="shared" si="1016"/>
        <v>5010</v>
      </c>
      <c r="AR689" s="361">
        <v>877</v>
      </c>
      <c r="AS689" s="361">
        <f t="shared" si="1017"/>
        <v>8770</v>
      </c>
      <c r="AT689" s="362">
        <f t="shared" si="1092"/>
        <v>13780</v>
      </c>
      <c r="AU689" s="44">
        <f t="shared" si="1068"/>
        <v>13780</v>
      </c>
      <c r="AV689" s="44">
        <f t="shared" si="1069"/>
        <v>0</v>
      </c>
    </row>
    <row r="690" spans="1:48" ht="26.25" hidden="1" thickBot="1" x14ac:dyDescent="0.25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77"/>
        <v>7500</v>
      </c>
      <c r="H690" s="36">
        <v>8211</v>
      </c>
      <c r="I690" s="36">
        <f t="shared" si="1078"/>
        <v>24633</v>
      </c>
      <c r="J690" s="53">
        <f t="shared" si="1086"/>
        <v>32133</v>
      </c>
      <c r="K690" s="1053"/>
      <c r="L690" s="93">
        <v>2500</v>
      </c>
      <c r="M690" s="93">
        <f t="shared" si="1006"/>
        <v>0</v>
      </c>
      <c r="N690" s="93">
        <v>8211</v>
      </c>
      <c r="O690" s="93">
        <f t="shared" si="1007"/>
        <v>0</v>
      </c>
      <c r="P690" s="94">
        <f t="shared" si="1087"/>
        <v>0</v>
      </c>
      <c r="Q690" s="173"/>
      <c r="R690" s="175">
        <v>2500</v>
      </c>
      <c r="S690" s="175">
        <f t="shared" si="1008"/>
        <v>0</v>
      </c>
      <c r="T690" s="175">
        <v>8211</v>
      </c>
      <c r="U690" s="175">
        <f t="shared" si="1009"/>
        <v>0</v>
      </c>
      <c r="V690" s="176">
        <f t="shared" si="1088"/>
        <v>0</v>
      </c>
      <c r="W690" s="220"/>
      <c r="X690" s="222">
        <v>2500</v>
      </c>
      <c r="Y690" s="222">
        <f t="shared" si="1010"/>
        <v>0</v>
      </c>
      <c r="Z690" s="222">
        <v>8211</v>
      </c>
      <c r="AA690" s="222">
        <f t="shared" si="1011"/>
        <v>0</v>
      </c>
      <c r="AB690" s="223">
        <f t="shared" si="1089"/>
        <v>0</v>
      </c>
      <c r="AC690" s="267"/>
      <c r="AD690" s="269">
        <v>2500</v>
      </c>
      <c r="AE690" s="269">
        <f t="shared" si="1012"/>
        <v>0</v>
      </c>
      <c r="AF690" s="269">
        <v>8211</v>
      </c>
      <c r="AG690" s="269">
        <f t="shared" si="1013"/>
        <v>0</v>
      </c>
      <c r="AH690" s="270">
        <f t="shared" si="1090"/>
        <v>0</v>
      </c>
      <c r="AI690" s="314"/>
      <c r="AJ690" s="316">
        <v>2500</v>
      </c>
      <c r="AK690" s="316">
        <f t="shared" si="1014"/>
        <v>0</v>
      </c>
      <c r="AL690" s="316">
        <v>8211</v>
      </c>
      <c r="AM690" s="316">
        <f t="shared" si="1015"/>
        <v>0</v>
      </c>
      <c r="AN690" s="317">
        <f t="shared" si="1091"/>
        <v>0</v>
      </c>
      <c r="AO690" s="719">
        <f t="shared" si="1060"/>
        <v>3</v>
      </c>
      <c r="AP690" s="361">
        <v>2500</v>
      </c>
      <c r="AQ690" s="361">
        <f t="shared" si="1016"/>
        <v>7500</v>
      </c>
      <c r="AR690" s="361">
        <v>8211</v>
      </c>
      <c r="AS690" s="361">
        <f t="shared" si="1017"/>
        <v>24633</v>
      </c>
      <c r="AT690" s="362">
        <f t="shared" si="1092"/>
        <v>32133</v>
      </c>
      <c r="AU690" s="44">
        <f t="shared" si="1068"/>
        <v>32133</v>
      </c>
      <c r="AV690" s="44">
        <f t="shared" si="1069"/>
        <v>0</v>
      </c>
    </row>
    <row r="691" spans="1:48" ht="13.5" hidden="1" thickBot="1" x14ac:dyDescent="0.25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77"/>
        <v>2500</v>
      </c>
      <c r="H691" s="36">
        <v>5000</v>
      </c>
      <c r="I691" s="36">
        <f t="shared" si="1078"/>
        <v>5000</v>
      </c>
      <c r="J691" s="53">
        <f t="shared" si="1086"/>
        <v>7500</v>
      </c>
      <c r="K691" s="1053"/>
      <c r="L691" s="93">
        <v>2500</v>
      </c>
      <c r="M691" s="93">
        <f t="shared" si="1006"/>
        <v>0</v>
      </c>
      <c r="N691" s="93">
        <v>5000</v>
      </c>
      <c r="O691" s="93">
        <f t="shared" si="1007"/>
        <v>0</v>
      </c>
      <c r="P691" s="94">
        <f t="shared" si="1087"/>
        <v>0</v>
      </c>
      <c r="Q691" s="173"/>
      <c r="R691" s="175">
        <v>2500</v>
      </c>
      <c r="S691" s="175">
        <f t="shared" si="1008"/>
        <v>0</v>
      </c>
      <c r="T691" s="175">
        <v>5000</v>
      </c>
      <c r="U691" s="175">
        <f t="shared" si="1009"/>
        <v>0</v>
      </c>
      <c r="V691" s="176">
        <f t="shared" si="1088"/>
        <v>0</v>
      </c>
      <c r="W691" s="220"/>
      <c r="X691" s="222">
        <v>2500</v>
      </c>
      <c r="Y691" s="222">
        <f t="shared" si="1010"/>
        <v>0</v>
      </c>
      <c r="Z691" s="222">
        <v>5000</v>
      </c>
      <c r="AA691" s="222">
        <f t="shared" si="1011"/>
        <v>0</v>
      </c>
      <c r="AB691" s="223">
        <f t="shared" si="1089"/>
        <v>0</v>
      </c>
      <c r="AC691" s="267"/>
      <c r="AD691" s="269">
        <v>2500</v>
      </c>
      <c r="AE691" s="269">
        <f t="shared" si="1012"/>
        <v>0</v>
      </c>
      <c r="AF691" s="269">
        <v>5000</v>
      </c>
      <c r="AG691" s="269">
        <f t="shared" si="1013"/>
        <v>0</v>
      </c>
      <c r="AH691" s="270">
        <f t="shared" si="1090"/>
        <v>0</v>
      </c>
      <c r="AI691" s="314"/>
      <c r="AJ691" s="316">
        <v>2500</v>
      </c>
      <c r="AK691" s="316">
        <f t="shared" si="1014"/>
        <v>0</v>
      </c>
      <c r="AL691" s="316">
        <v>5000</v>
      </c>
      <c r="AM691" s="316">
        <f t="shared" si="1015"/>
        <v>0</v>
      </c>
      <c r="AN691" s="317">
        <f t="shared" si="1091"/>
        <v>0</v>
      </c>
      <c r="AO691" s="719">
        <f t="shared" si="1060"/>
        <v>1</v>
      </c>
      <c r="AP691" s="361">
        <v>2500</v>
      </c>
      <c r="AQ691" s="361">
        <f t="shared" si="1016"/>
        <v>2500</v>
      </c>
      <c r="AR691" s="361">
        <v>5000</v>
      </c>
      <c r="AS691" s="361">
        <f t="shared" si="1017"/>
        <v>5000</v>
      </c>
      <c r="AT691" s="362">
        <f t="shared" si="1092"/>
        <v>7500</v>
      </c>
      <c r="AU691" s="44">
        <f t="shared" si="1068"/>
        <v>7500</v>
      </c>
      <c r="AV691" s="44">
        <f t="shared" si="1069"/>
        <v>0</v>
      </c>
    </row>
    <row r="692" spans="1:48" ht="13.5" hidden="1" thickBot="1" x14ac:dyDescent="0.25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77"/>
        <v>0</v>
      </c>
      <c r="H692" s="36">
        <v>53055</v>
      </c>
      <c r="I692" s="36">
        <f t="shared" si="1078"/>
        <v>53055</v>
      </c>
      <c r="J692" s="53">
        <f t="shared" si="1086"/>
        <v>53055</v>
      </c>
      <c r="K692" s="1053"/>
      <c r="L692" s="93">
        <v>0</v>
      </c>
      <c r="M692" s="93">
        <f t="shared" si="1006"/>
        <v>0</v>
      </c>
      <c r="N692" s="93">
        <v>53055</v>
      </c>
      <c r="O692" s="93">
        <f t="shared" si="1007"/>
        <v>0</v>
      </c>
      <c r="P692" s="94">
        <f t="shared" si="1087"/>
        <v>0</v>
      </c>
      <c r="Q692" s="173"/>
      <c r="R692" s="175">
        <v>0</v>
      </c>
      <c r="S692" s="175">
        <f t="shared" si="1008"/>
        <v>0</v>
      </c>
      <c r="T692" s="175">
        <v>53055</v>
      </c>
      <c r="U692" s="175">
        <f t="shared" si="1009"/>
        <v>0</v>
      </c>
      <c r="V692" s="176">
        <f t="shared" si="1088"/>
        <v>0</v>
      </c>
      <c r="W692" s="220"/>
      <c r="X692" s="222">
        <v>0</v>
      </c>
      <c r="Y692" s="222">
        <f t="shared" si="1010"/>
        <v>0</v>
      </c>
      <c r="Z692" s="222">
        <v>53055</v>
      </c>
      <c r="AA692" s="222">
        <f t="shared" si="1011"/>
        <v>0</v>
      </c>
      <c r="AB692" s="223">
        <f t="shared" si="1089"/>
        <v>0</v>
      </c>
      <c r="AC692" s="267">
        <v>1</v>
      </c>
      <c r="AD692" s="269">
        <v>0</v>
      </c>
      <c r="AE692" s="269">
        <f t="shared" si="1012"/>
        <v>0</v>
      </c>
      <c r="AF692" s="269">
        <v>53055</v>
      </c>
      <c r="AG692" s="269">
        <f t="shared" si="1013"/>
        <v>53055</v>
      </c>
      <c r="AH692" s="270">
        <f t="shared" si="1090"/>
        <v>53055</v>
      </c>
      <c r="AI692" s="314"/>
      <c r="AJ692" s="316">
        <v>0</v>
      </c>
      <c r="AK692" s="316">
        <f t="shared" si="1014"/>
        <v>0</v>
      </c>
      <c r="AL692" s="316">
        <v>53055</v>
      </c>
      <c r="AM692" s="316">
        <f t="shared" si="1015"/>
        <v>0</v>
      </c>
      <c r="AN692" s="317">
        <f t="shared" si="1091"/>
        <v>0</v>
      </c>
      <c r="AO692" s="719">
        <f t="shared" si="1060"/>
        <v>0</v>
      </c>
      <c r="AP692" s="361">
        <v>0</v>
      </c>
      <c r="AQ692" s="361">
        <f t="shared" si="1016"/>
        <v>0</v>
      </c>
      <c r="AR692" s="361">
        <v>53055</v>
      </c>
      <c r="AS692" s="361">
        <f t="shared" si="1017"/>
        <v>0</v>
      </c>
      <c r="AT692" s="362">
        <f t="shared" si="1092"/>
        <v>0</v>
      </c>
      <c r="AU692" s="44">
        <f t="shared" si="1068"/>
        <v>0</v>
      </c>
      <c r="AV692" s="44">
        <f t="shared" si="1069"/>
        <v>0</v>
      </c>
    </row>
    <row r="693" spans="1:48" ht="13.5" hidden="1" thickBot="1" x14ac:dyDescent="0.25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053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0"/>
        <v>0</v>
      </c>
      <c r="AP693" s="360"/>
      <c r="AQ693" s="361"/>
      <c r="AR693" s="358"/>
      <c r="AS693" s="361"/>
      <c r="AT693" s="359"/>
      <c r="AU693" s="44">
        <f t="shared" si="1068"/>
        <v>0</v>
      </c>
      <c r="AV693" s="44">
        <f t="shared" si="1069"/>
        <v>0</v>
      </c>
    </row>
    <row r="694" spans="1:48" ht="13.5" hidden="1" thickBot="1" x14ac:dyDescent="0.25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77"/>
        <v>33500</v>
      </c>
      <c r="H694" s="36">
        <v>117</v>
      </c>
      <c r="I694" s="36">
        <f t="shared" si="1078"/>
        <v>7839</v>
      </c>
      <c r="J694" s="53">
        <f t="shared" ref="J694:J698" si="1093">G694+I694</f>
        <v>41339</v>
      </c>
      <c r="K694" s="1053"/>
      <c r="L694" s="93">
        <v>500</v>
      </c>
      <c r="M694" s="93">
        <f t="shared" ref="M694:M698" si="1094">K694*L694</f>
        <v>0</v>
      </c>
      <c r="N694" s="93">
        <v>117</v>
      </c>
      <c r="O694" s="93">
        <f t="shared" ref="O694:O698" si="1095">K694*N694</f>
        <v>0</v>
      </c>
      <c r="P694" s="94">
        <f t="shared" ref="P694:P698" si="1096">M694+O694</f>
        <v>0</v>
      </c>
      <c r="Q694" s="173"/>
      <c r="R694" s="175">
        <v>500</v>
      </c>
      <c r="S694" s="175">
        <f t="shared" ref="S694:S698" si="1097">Q694*R694</f>
        <v>0</v>
      </c>
      <c r="T694" s="175">
        <v>117</v>
      </c>
      <c r="U694" s="175">
        <f t="shared" ref="U694:U698" si="1098">Q694*T694</f>
        <v>0</v>
      </c>
      <c r="V694" s="176">
        <f t="shared" ref="V694:V698" si="1099">S694+U694</f>
        <v>0</v>
      </c>
      <c r="W694" s="220"/>
      <c r="X694" s="222">
        <v>500</v>
      </c>
      <c r="Y694" s="222">
        <f t="shared" ref="Y694:Y698" si="1100">W694*X694</f>
        <v>0</v>
      </c>
      <c r="Z694" s="222">
        <v>117</v>
      </c>
      <c r="AA694" s="222">
        <f t="shared" ref="AA694:AA698" si="1101">W694*Z694</f>
        <v>0</v>
      </c>
      <c r="AB694" s="223">
        <f t="shared" ref="AB694:AB698" si="1102">Y694+AA694</f>
        <v>0</v>
      </c>
      <c r="AC694" s="267">
        <v>14</v>
      </c>
      <c r="AD694" s="269">
        <v>500</v>
      </c>
      <c r="AE694" s="269">
        <f t="shared" ref="AE694:AE698" si="1103">AC694*AD694</f>
        <v>7000</v>
      </c>
      <c r="AF694" s="269">
        <v>117</v>
      </c>
      <c r="AG694" s="269">
        <f t="shared" ref="AG694:AG698" si="1104">AC694*AF694</f>
        <v>1638</v>
      </c>
      <c r="AH694" s="270">
        <f t="shared" ref="AH694:AH698" si="1105">AE694+AG694</f>
        <v>8638</v>
      </c>
      <c r="AI694" s="314"/>
      <c r="AJ694" s="316">
        <v>500</v>
      </c>
      <c r="AK694" s="316">
        <f t="shared" ref="AK694:AK698" si="1106">AI694*AJ694</f>
        <v>0</v>
      </c>
      <c r="AL694" s="316">
        <v>117</v>
      </c>
      <c r="AM694" s="316">
        <f t="shared" ref="AM694:AM698" si="1107">AI694*AL694</f>
        <v>0</v>
      </c>
      <c r="AN694" s="317">
        <f t="shared" ref="AN694:AN698" si="1108">AK694+AM694</f>
        <v>0</v>
      </c>
      <c r="AO694" s="719">
        <f t="shared" si="1060"/>
        <v>53</v>
      </c>
      <c r="AP694" s="361">
        <v>500</v>
      </c>
      <c r="AQ694" s="361">
        <f t="shared" ref="AQ694:AQ698" si="1109">AO694*AP694</f>
        <v>26500</v>
      </c>
      <c r="AR694" s="361">
        <v>117</v>
      </c>
      <c r="AS694" s="361">
        <f t="shared" ref="AS694:AS698" si="1110">AO694*AR694</f>
        <v>6201</v>
      </c>
      <c r="AT694" s="362">
        <f t="shared" ref="AT694:AT698" si="1111">AQ694+AS694</f>
        <v>32701</v>
      </c>
      <c r="AU694" s="44">
        <f t="shared" si="1068"/>
        <v>32701</v>
      </c>
      <c r="AV694" s="44">
        <f t="shared" si="1069"/>
        <v>0</v>
      </c>
    </row>
    <row r="695" spans="1:48" ht="13.5" hidden="1" thickBot="1" x14ac:dyDescent="0.25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77"/>
        <v>12000</v>
      </c>
      <c r="H695" s="36">
        <v>200</v>
      </c>
      <c r="I695" s="36">
        <f t="shared" si="1078"/>
        <v>4800</v>
      </c>
      <c r="J695" s="53">
        <f t="shared" si="1093"/>
        <v>16800</v>
      </c>
      <c r="K695" s="1053"/>
      <c r="L695" s="93">
        <v>500</v>
      </c>
      <c r="M695" s="93">
        <f t="shared" si="1094"/>
        <v>0</v>
      </c>
      <c r="N695" s="93">
        <v>200</v>
      </c>
      <c r="O695" s="93">
        <f t="shared" si="1095"/>
        <v>0</v>
      </c>
      <c r="P695" s="94">
        <f t="shared" si="1096"/>
        <v>0</v>
      </c>
      <c r="Q695" s="173"/>
      <c r="R695" s="175">
        <v>500</v>
      </c>
      <c r="S695" s="175">
        <f t="shared" si="1097"/>
        <v>0</v>
      </c>
      <c r="T695" s="175">
        <v>200</v>
      </c>
      <c r="U695" s="175">
        <f t="shared" si="1098"/>
        <v>0</v>
      </c>
      <c r="V695" s="176">
        <f t="shared" si="1099"/>
        <v>0</v>
      </c>
      <c r="W695" s="220"/>
      <c r="X695" s="222">
        <v>500</v>
      </c>
      <c r="Y695" s="222">
        <f t="shared" si="1100"/>
        <v>0</v>
      </c>
      <c r="Z695" s="222">
        <v>200</v>
      </c>
      <c r="AA695" s="222">
        <f t="shared" si="1101"/>
        <v>0</v>
      </c>
      <c r="AB695" s="223">
        <f t="shared" si="1102"/>
        <v>0</v>
      </c>
      <c r="AC695" s="267">
        <v>24</v>
      </c>
      <c r="AD695" s="269">
        <v>500</v>
      </c>
      <c r="AE695" s="269">
        <f t="shared" si="1103"/>
        <v>12000</v>
      </c>
      <c r="AF695" s="269">
        <v>200</v>
      </c>
      <c r="AG695" s="269">
        <f t="shared" si="1104"/>
        <v>4800</v>
      </c>
      <c r="AH695" s="270">
        <f t="shared" si="1105"/>
        <v>16800</v>
      </c>
      <c r="AI695" s="314"/>
      <c r="AJ695" s="316">
        <v>500</v>
      </c>
      <c r="AK695" s="316">
        <f t="shared" si="1106"/>
        <v>0</v>
      </c>
      <c r="AL695" s="316">
        <v>200</v>
      </c>
      <c r="AM695" s="316">
        <f t="shared" si="1107"/>
        <v>0</v>
      </c>
      <c r="AN695" s="317">
        <f t="shared" si="1108"/>
        <v>0</v>
      </c>
      <c r="AO695" s="719">
        <f t="shared" si="1060"/>
        <v>0</v>
      </c>
      <c r="AP695" s="361">
        <v>500</v>
      </c>
      <c r="AQ695" s="361">
        <f t="shared" si="1109"/>
        <v>0</v>
      </c>
      <c r="AR695" s="361">
        <v>200</v>
      </c>
      <c r="AS695" s="361">
        <f t="shared" si="1110"/>
        <v>0</v>
      </c>
      <c r="AT695" s="362">
        <f t="shared" si="1111"/>
        <v>0</v>
      </c>
      <c r="AU695" s="44">
        <f t="shared" si="1068"/>
        <v>0</v>
      </c>
      <c r="AV695" s="44">
        <f t="shared" si="1069"/>
        <v>0</v>
      </c>
    </row>
    <row r="696" spans="1:48" ht="13.5" hidden="1" thickBot="1" x14ac:dyDescent="0.25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77"/>
        <v>12500</v>
      </c>
      <c r="H696" s="36">
        <v>326</v>
      </c>
      <c r="I696" s="36">
        <f t="shared" si="1078"/>
        <v>8150</v>
      </c>
      <c r="J696" s="53">
        <f t="shared" si="1093"/>
        <v>20650</v>
      </c>
      <c r="K696" s="1053"/>
      <c r="L696" s="93">
        <v>500</v>
      </c>
      <c r="M696" s="93">
        <f t="shared" si="1094"/>
        <v>0</v>
      </c>
      <c r="N696" s="93">
        <v>326</v>
      </c>
      <c r="O696" s="93">
        <f t="shared" si="1095"/>
        <v>0</v>
      </c>
      <c r="P696" s="94">
        <f t="shared" si="1096"/>
        <v>0</v>
      </c>
      <c r="Q696" s="173"/>
      <c r="R696" s="175">
        <v>500</v>
      </c>
      <c r="S696" s="175">
        <f t="shared" si="1097"/>
        <v>0</v>
      </c>
      <c r="T696" s="175">
        <v>326</v>
      </c>
      <c r="U696" s="175">
        <f t="shared" si="1098"/>
        <v>0</v>
      </c>
      <c r="V696" s="176">
        <f t="shared" si="1099"/>
        <v>0</v>
      </c>
      <c r="W696" s="220"/>
      <c r="X696" s="222">
        <v>500</v>
      </c>
      <c r="Y696" s="222">
        <f t="shared" si="1100"/>
        <v>0</v>
      </c>
      <c r="Z696" s="222">
        <v>326</v>
      </c>
      <c r="AA696" s="222">
        <f t="shared" si="1101"/>
        <v>0</v>
      </c>
      <c r="AB696" s="223">
        <f t="shared" si="1102"/>
        <v>0</v>
      </c>
      <c r="AC696" s="267">
        <v>25</v>
      </c>
      <c r="AD696" s="269">
        <v>500</v>
      </c>
      <c r="AE696" s="269">
        <f t="shared" si="1103"/>
        <v>12500</v>
      </c>
      <c r="AF696" s="269">
        <v>326</v>
      </c>
      <c r="AG696" s="269">
        <f t="shared" si="1104"/>
        <v>8150</v>
      </c>
      <c r="AH696" s="270">
        <f t="shared" si="1105"/>
        <v>20650</v>
      </c>
      <c r="AI696" s="314"/>
      <c r="AJ696" s="316">
        <v>500</v>
      </c>
      <c r="AK696" s="316">
        <f t="shared" si="1106"/>
        <v>0</v>
      </c>
      <c r="AL696" s="316">
        <v>326</v>
      </c>
      <c r="AM696" s="316">
        <f t="shared" si="1107"/>
        <v>0</v>
      </c>
      <c r="AN696" s="317">
        <f t="shared" si="1108"/>
        <v>0</v>
      </c>
      <c r="AO696" s="719">
        <f t="shared" si="1060"/>
        <v>0</v>
      </c>
      <c r="AP696" s="361">
        <v>500</v>
      </c>
      <c r="AQ696" s="361">
        <f t="shared" si="1109"/>
        <v>0</v>
      </c>
      <c r="AR696" s="361">
        <v>326</v>
      </c>
      <c r="AS696" s="361">
        <f t="shared" si="1110"/>
        <v>0</v>
      </c>
      <c r="AT696" s="362">
        <f t="shared" si="1111"/>
        <v>0</v>
      </c>
      <c r="AU696" s="44">
        <f t="shared" si="1068"/>
        <v>0</v>
      </c>
      <c r="AV696" s="44">
        <f t="shared" si="1069"/>
        <v>0</v>
      </c>
    </row>
    <row r="697" spans="1:48" ht="13.5" hidden="1" thickBot="1" x14ac:dyDescent="0.25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77"/>
        <v>8500</v>
      </c>
      <c r="H697" s="36">
        <v>512</v>
      </c>
      <c r="I697" s="36">
        <f t="shared" si="1078"/>
        <v>8704</v>
      </c>
      <c r="J697" s="53">
        <f t="shared" si="1093"/>
        <v>17204</v>
      </c>
      <c r="K697" s="1053"/>
      <c r="L697" s="93">
        <v>500</v>
      </c>
      <c r="M697" s="93">
        <f t="shared" si="1094"/>
        <v>0</v>
      </c>
      <c r="N697" s="93">
        <v>512</v>
      </c>
      <c r="O697" s="93">
        <f t="shared" si="1095"/>
        <v>0</v>
      </c>
      <c r="P697" s="94">
        <f t="shared" si="1096"/>
        <v>0</v>
      </c>
      <c r="Q697" s="173"/>
      <c r="R697" s="175">
        <v>500</v>
      </c>
      <c r="S697" s="175">
        <f t="shared" si="1097"/>
        <v>0</v>
      </c>
      <c r="T697" s="175">
        <v>512</v>
      </c>
      <c r="U697" s="175">
        <f t="shared" si="1098"/>
        <v>0</v>
      </c>
      <c r="V697" s="176">
        <f t="shared" si="1099"/>
        <v>0</v>
      </c>
      <c r="W697" s="220"/>
      <c r="X697" s="222">
        <v>500</v>
      </c>
      <c r="Y697" s="222">
        <f t="shared" si="1100"/>
        <v>0</v>
      </c>
      <c r="Z697" s="222">
        <v>512</v>
      </c>
      <c r="AA697" s="222">
        <f t="shared" si="1101"/>
        <v>0</v>
      </c>
      <c r="AB697" s="223">
        <f t="shared" si="1102"/>
        <v>0</v>
      </c>
      <c r="AC697" s="267">
        <v>17</v>
      </c>
      <c r="AD697" s="269">
        <v>500</v>
      </c>
      <c r="AE697" s="269">
        <f t="shared" si="1103"/>
        <v>8500</v>
      </c>
      <c r="AF697" s="269">
        <v>512</v>
      </c>
      <c r="AG697" s="269">
        <f t="shared" si="1104"/>
        <v>8704</v>
      </c>
      <c r="AH697" s="270">
        <f t="shared" si="1105"/>
        <v>17204</v>
      </c>
      <c r="AI697" s="314"/>
      <c r="AJ697" s="316">
        <v>500</v>
      </c>
      <c r="AK697" s="316">
        <f t="shared" si="1106"/>
        <v>0</v>
      </c>
      <c r="AL697" s="316">
        <v>512</v>
      </c>
      <c r="AM697" s="316">
        <f t="shared" si="1107"/>
        <v>0</v>
      </c>
      <c r="AN697" s="317">
        <f t="shared" si="1108"/>
        <v>0</v>
      </c>
      <c r="AO697" s="719">
        <f t="shared" si="1060"/>
        <v>0</v>
      </c>
      <c r="AP697" s="361">
        <v>500</v>
      </c>
      <c r="AQ697" s="361">
        <f t="shared" si="1109"/>
        <v>0</v>
      </c>
      <c r="AR697" s="361">
        <v>512</v>
      </c>
      <c r="AS697" s="361">
        <f t="shared" si="1110"/>
        <v>0</v>
      </c>
      <c r="AT697" s="362">
        <f t="shared" si="1111"/>
        <v>0</v>
      </c>
      <c r="AU697" s="44">
        <f t="shared" si="1068"/>
        <v>0</v>
      </c>
      <c r="AV697" s="44">
        <f t="shared" si="1069"/>
        <v>0</v>
      </c>
    </row>
    <row r="698" spans="1:48" ht="13.5" hidden="1" thickBot="1" x14ac:dyDescent="0.25">
      <c r="A698" s="772">
        <v>674</v>
      </c>
      <c r="B698" s="773" t="s">
        <v>246</v>
      </c>
      <c r="C698" s="774"/>
      <c r="D698" s="774" t="s">
        <v>96</v>
      </c>
      <c r="E698" s="774">
        <f>E694+E695+E696+E697</f>
        <v>133</v>
      </c>
      <c r="F698" s="775">
        <v>500</v>
      </c>
      <c r="G698" s="775">
        <f t="shared" si="1077"/>
        <v>66500</v>
      </c>
      <c r="H698" s="775">
        <v>915</v>
      </c>
      <c r="I698" s="775">
        <f t="shared" si="1078"/>
        <v>121695</v>
      </c>
      <c r="J698" s="776">
        <f t="shared" si="1093"/>
        <v>188195</v>
      </c>
      <c r="K698" s="1053"/>
      <c r="L698" s="93">
        <v>500</v>
      </c>
      <c r="M698" s="93">
        <f t="shared" si="1094"/>
        <v>0</v>
      </c>
      <c r="N698" s="93">
        <v>915</v>
      </c>
      <c r="O698" s="93">
        <f t="shared" si="1095"/>
        <v>0</v>
      </c>
      <c r="P698" s="94">
        <f t="shared" si="1096"/>
        <v>0</v>
      </c>
      <c r="Q698" s="173"/>
      <c r="R698" s="175">
        <v>500</v>
      </c>
      <c r="S698" s="175">
        <f t="shared" si="1097"/>
        <v>0</v>
      </c>
      <c r="T698" s="175">
        <v>915</v>
      </c>
      <c r="U698" s="175">
        <f t="shared" si="1098"/>
        <v>0</v>
      </c>
      <c r="V698" s="176">
        <f t="shared" si="1099"/>
        <v>0</v>
      </c>
      <c r="W698" s="220"/>
      <c r="X698" s="222">
        <v>500</v>
      </c>
      <c r="Y698" s="222">
        <f t="shared" si="1100"/>
        <v>0</v>
      </c>
      <c r="Z698" s="222">
        <v>915</v>
      </c>
      <c r="AA698" s="222">
        <f t="shared" si="1101"/>
        <v>0</v>
      </c>
      <c r="AB698" s="223">
        <f t="shared" si="1102"/>
        <v>0</v>
      </c>
      <c r="AC698" s="267"/>
      <c r="AD698" s="269">
        <v>500</v>
      </c>
      <c r="AE698" s="269">
        <f t="shared" si="1103"/>
        <v>0</v>
      </c>
      <c r="AF698" s="269">
        <v>915</v>
      </c>
      <c r="AG698" s="269">
        <f t="shared" si="1104"/>
        <v>0</v>
      </c>
      <c r="AH698" s="270">
        <f t="shared" si="1105"/>
        <v>0</v>
      </c>
      <c r="AI698" s="314"/>
      <c r="AJ698" s="316">
        <v>500</v>
      </c>
      <c r="AK698" s="316">
        <f t="shared" si="1106"/>
        <v>0</v>
      </c>
      <c r="AL698" s="316">
        <v>915</v>
      </c>
      <c r="AM698" s="316">
        <f t="shared" si="1107"/>
        <v>0</v>
      </c>
      <c r="AN698" s="317">
        <f t="shared" si="1108"/>
        <v>0</v>
      </c>
      <c r="AO698" s="719"/>
      <c r="AP698" s="775">
        <v>500</v>
      </c>
      <c r="AQ698" s="775">
        <f t="shared" si="1109"/>
        <v>0</v>
      </c>
      <c r="AR698" s="775">
        <v>915</v>
      </c>
      <c r="AS698" s="775">
        <f t="shared" si="1110"/>
        <v>0</v>
      </c>
      <c r="AT698" s="784">
        <f t="shared" si="1111"/>
        <v>0</v>
      </c>
      <c r="AU698" s="44">
        <f t="shared" si="1068"/>
        <v>188195</v>
      </c>
      <c r="AV698" s="44"/>
    </row>
    <row r="699" spans="1:48" ht="13.5" hidden="1" thickBot="1" x14ac:dyDescent="0.25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070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0"/>
        <v>0</v>
      </c>
      <c r="AP699" s="361"/>
      <c r="AQ699" s="361"/>
      <c r="AR699" s="361"/>
      <c r="AS699" s="361"/>
      <c r="AT699" s="362"/>
      <c r="AU699" s="44">
        <f t="shared" si="1068"/>
        <v>0</v>
      </c>
      <c r="AV699" s="44">
        <f t="shared" si="1069"/>
        <v>0</v>
      </c>
    </row>
    <row r="700" spans="1:48" ht="13.5" hidden="1" thickBot="1" x14ac:dyDescent="0.25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77"/>
        <v>402000</v>
      </c>
      <c r="H700" s="83">
        <v>0</v>
      </c>
      <c r="I700" s="83">
        <f t="shared" si="1078"/>
        <v>0</v>
      </c>
      <c r="J700" s="124">
        <f t="shared" ref="J700:J701" si="1112">G700+I700</f>
        <v>402000</v>
      </c>
      <c r="K700" s="1053"/>
      <c r="L700" s="93">
        <v>402000</v>
      </c>
      <c r="M700" s="93">
        <f t="shared" ref="M700:M701" si="1113">K700*L700</f>
        <v>0</v>
      </c>
      <c r="N700" s="93">
        <v>0</v>
      </c>
      <c r="O700" s="93">
        <f t="shared" ref="O700:O701" si="1114">K700*N700</f>
        <v>0</v>
      </c>
      <c r="P700" s="94">
        <f t="shared" ref="P700:P701" si="1115">M700+O700</f>
        <v>0</v>
      </c>
      <c r="Q700" s="173"/>
      <c r="R700" s="175">
        <v>402000</v>
      </c>
      <c r="S700" s="175">
        <f t="shared" ref="S700:S701" si="1116">Q700*R700</f>
        <v>0</v>
      </c>
      <c r="T700" s="175">
        <v>0</v>
      </c>
      <c r="U700" s="175">
        <f t="shared" ref="U700:U701" si="1117">Q700*T700</f>
        <v>0</v>
      </c>
      <c r="V700" s="176">
        <f t="shared" ref="V700:V701" si="1118">S700+U700</f>
        <v>0</v>
      </c>
      <c r="W700" s="220"/>
      <c r="X700" s="222">
        <v>402000</v>
      </c>
      <c r="Y700" s="222">
        <f t="shared" ref="Y700:Y701" si="1119">W700*X700</f>
        <v>0</v>
      </c>
      <c r="Z700" s="222">
        <v>0</v>
      </c>
      <c r="AA700" s="222">
        <f t="shared" ref="AA700:AA701" si="1120">W700*Z700</f>
        <v>0</v>
      </c>
      <c r="AB700" s="223">
        <f t="shared" ref="AB700:AB701" si="1121">Y700+AA700</f>
        <v>0</v>
      </c>
      <c r="AC700" s="267"/>
      <c r="AD700" s="269">
        <v>402000</v>
      </c>
      <c r="AE700" s="269">
        <f t="shared" ref="AE700:AE701" si="1122">AC700*AD700</f>
        <v>0</v>
      </c>
      <c r="AF700" s="269">
        <v>0</v>
      </c>
      <c r="AG700" s="269">
        <f t="shared" ref="AG700:AG701" si="1123">AC700*AF700</f>
        <v>0</v>
      </c>
      <c r="AH700" s="270">
        <f t="shared" ref="AH700:AH701" si="1124">AE700+AG700</f>
        <v>0</v>
      </c>
      <c r="AI700" s="314"/>
      <c r="AJ700" s="316">
        <v>402000</v>
      </c>
      <c r="AK700" s="316">
        <f t="shared" ref="AK700:AK701" si="1125">AI700*AJ700</f>
        <v>0</v>
      </c>
      <c r="AL700" s="316">
        <v>0</v>
      </c>
      <c r="AM700" s="316">
        <f t="shared" ref="AM700:AM701" si="1126">AI700*AL700</f>
        <v>0</v>
      </c>
      <c r="AN700" s="317">
        <f t="shared" ref="AN700:AN701" si="1127">AK700+AM700</f>
        <v>0</v>
      </c>
      <c r="AO700" s="719">
        <f t="shared" si="1060"/>
        <v>1</v>
      </c>
      <c r="AP700" s="361">
        <v>402000</v>
      </c>
      <c r="AQ700" s="361">
        <f t="shared" ref="AQ700:AQ701" si="1128">AO700*AP700</f>
        <v>402000</v>
      </c>
      <c r="AR700" s="361">
        <v>0</v>
      </c>
      <c r="AS700" s="361">
        <f t="shared" ref="AS700:AS701" si="1129">AO700*AR700</f>
        <v>0</v>
      </c>
      <c r="AT700" s="362">
        <f t="shared" ref="AT700:AT701" si="1130">AQ700+AS700</f>
        <v>402000</v>
      </c>
      <c r="AU700" s="44">
        <f t="shared" si="1068"/>
        <v>402000</v>
      </c>
      <c r="AV700" s="44">
        <f t="shared" si="1069"/>
        <v>0</v>
      </c>
    </row>
    <row r="701" spans="1:48" ht="13.5" hidden="1" thickBot="1" x14ac:dyDescent="0.25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77"/>
        <v>162000</v>
      </c>
      <c r="H701" s="83">
        <v>0</v>
      </c>
      <c r="I701" s="83">
        <f t="shared" si="1078"/>
        <v>0</v>
      </c>
      <c r="J701" s="124">
        <f t="shared" si="1112"/>
        <v>162000</v>
      </c>
      <c r="K701" s="1053"/>
      <c r="L701" s="93">
        <v>162000</v>
      </c>
      <c r="M701" s="93">
        <f t="shared" si="1113"/>
        <v>0</v>
      </c>
      <c r="N701" s="93">
        <v>0</v>
      </c>
      <c r="O701" s="93">
        <f t="shared" si="1114"/>
        <v>0</v>
      </c>
      <c r="P701" s="94">
        <f t="shared" si="1115"/>
        <v>0</v>
      </c>
      <c r="Q701" s="173"/>
      <c r="R701" s="175">
        <v>162000</v>
      </c>
      <c r="S701" s="175">
        <f t="shared" si="1116"/>
        <v>0</v>
      </c>
      <c r="T701" s="175">
        <v>0</v>
      </c>
      <c r="U701" s="175">
        <f t="shared" si="1117"/>
        <v>0</v>
      </c>
      <c r="V701" s="176">
        <f t="shared" si="1118"/>
        <v>0</v>
      </c>
      <c r="W701" s="220"/>
      <c r="X701" s="222">
        <v>162000</v>
      </c>
      <c r="Y701" s="222">
        <f t="shared" si="1119"/>
        <v>0</v>
      </c>
      <c r="Z701" s="222">
        <v>0</v>
      </c>
      <c r="AA701" s="222">
        <f t="shared" si="1120"/>
        <v>0</v>
      </c>
      <c r="AB701" s="223">
        <f t="shared" si="1121"/>
        <v>0</v>
      </c>
      <c r="AC701" s="267"/>
      <c r="AD701" s="269">
        <v>162000</v>
      </c>
      <c r="AE701" s="269">
        <f t="shared" si="1122"/>
        <v>0</v>
      </c>
      <c r="AF701" s="269">
        <v>0</v>
      </c>
      <c r="AG701" s="269">
        <f t="shared" si="1123"/>
        <v>0</v>
      </c>
      <c r="AH701" s="270">
        <f t="shared" si="1124"/>
        <v>0</v>
      </c>
      <c r="AI701" s="314"/>
      <c r="AJ701" s="316">
        <v>162000</v>
      </c>
      <c r="AK701" s="316">
        <f t="shared" si="1125"/>
        <v>0</v>
      </c>
      <c r="AL701" s="316">
        <v>0</v>
      </c>
      <c r="AM701" s="316">
        <f t="shared" si="1126"/>
        <v>0</v>
      </c>
      <c r="AN701" s="317">
        <f t="shared" si="1127"/>
        <v>0</v>
      </c>
      <c r="AO701" s="719">
        <f t="shared" si="1060"/>
        <v>1</v>
      </c>
      <c r="AP701" s="361">
        <v>162000</v>
      </c>
      <c r="AQ701" s="361">
        <f t="shared" si="1128"/>
        <v>162000</v>
      </c>
      <c r="AR701" s="361">
        <v>0</v>
      </c>
      <c r="AS701" s="361">
        <f t="shared" si="1129"/>
        <v>0</v>
      </c>
      <c r="AT701" s="362">
        <f t="shared" si="1130"/>
        <v>162000</v>
      </c>
      <c r="AU701" s="44">
        <f t="shared" si="1068"/>
        <v>162000</v>
      </c>
      <c r="AV701" s="44">
        <f t="shared" si="1069"/>
        <v>0</v>
      </c>
    </row>
    <row r="702" spans="1:48" ht="13.5" hidden="1" thickBot="1" x14ac:dyDescent="0.25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070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0"/>
        <v>0</v>
      </c>
      <c r="AP702" s="361"/>
      <c r="AQ702" s="361"/>
      <c r="AR702" s="361"/>
      <c r="AS702" s="361"/>
      <c r="AT702" s="362"/>
      <c r="AU702" s="44">
        <f t="shared" si="1068"/>
        <v>0</v>
      </c>
      <c r="AV702" s="44">
        <f t="shared" si="1069"/>
        <v>0</v>
      </c>
    </row>
    <row r="703" spans="1:48" ht="13.5" hidden="1" thickBot="1" x14ac:dyDescent="0.25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070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0"/>
        <v>0</v>
      </c>
      <c r="AP703" s="360"/>
      <c r="AQ703" s="358"/>
      <c r="AR703" s="358"/>
      <c r="AS703" s="358"/>
      <c r="AT703" s="359"/>
      <c r="AU703" s="44">
        <f t="shared" si="1068"/>
        <v>0</v>
      </c>
      <c r="AV703" s="44">
        <f t="shared" si="1069"/>
        <v>0</v>
      </c>
    </row>
    <row r="704" spans="1:48" ht="13.5" hidden="1" thickBot="1" x14ac:dyDescent="0.25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071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0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68"/>
        <v>5888569.8797373734</v>
      </c>
      <c r="AV704" s="44">
        <f t="shared" si="1069"/>
        <v>0</v>
      </c>
    </row>
    <row r="705" spans="1:48" ht="13.5" hidden="1" thickBot="1" x14ac:dyDescent="0.25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058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0"/>
        <v>0</v>
      </c>
      <c r="AP705" s="383"/>
      <c r="AQ705" s="358"/>
      <c r="AR705" s="358"/>
      <c r="AS705" s="358"/>
      <c r="AT705" s="359"/>
      <c r="AU705" s="44">
        <f t="shared" si="1068"/>
        <v>0</v>
      </c>
      <c r="AV705" s="44">
        <f t="shared" si="1069"/>
        <v>0</v>
      </c>
    </row>
    <row r="706" spans="1:48" ht="14.25" hidden="1" thickBot="1" x14ac:dyDescent="0.3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052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0"/>
        <v>0</v>
      </c>
      <c r="AP706" s="357"/>
      <c r="AQ706" s="358"/>
      <c r="AR706" s="358"/>
      <c r="AS706" s="358"/>
      <c r="AT706" s="359"/>
      <c r="AU706" s="44">
        <f t="shared" si="1068"/>
        <v>0</v>
      </c>
      <c r="AV706" s="44">
        <f t="shared" si="1069"/>
        <v>0</v>
      </c>
    </row>
    <row r="707" spans="1:48" ht="26.25" hidden="1" thickBot="1" x14ac:dyDescent="0.25">
      <c r="A707" s="772">
        <v>683</v>
      </c>
      <c r="B707" s="777" t="s">
        <v>210</v>
      </c>
      <c r="C707" s="774" t="s">
        <v>211</v>
      </c>
      <c r="D707" s="774" t="s">
        <v>14</v>
      </c>
      <c r="E707" s="774">
        <v>11</v>
      </c>
      <c r="F707" s="775">
        <v>2000</v>
      </c>
      <c r="G707" s="775">
        <f>E707*F707</f>
        <v>22000</v>
      </c>
      <c r="H707" s="775">
        <v>1856</v>
      </c>
      <c r="I707" s="775">
        <f>E707*H707</f>
        <v>20416</v>
      </c>
      <c r="J707" s="776">
        <f t="shared" ref="J707:J731" si="1131">G707+I707</f>
        <v>42416</v>
      </c>
      <c r="K707" s="1053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2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3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4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5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6">AK707+AM707</f>
        <v>0</v>
      </c>
      <c r="AO707" s="719"/>
      <c r="AP707" s="775">
        <v>2000</v>
      </c>
      <c r="AQ707" s="775">
        <f>AO707*AP707</f>
        <v>0</v>
      </c>
      <c r="AR707" s="775">
        <v>1856</v>
      </c>
      <c r="AS707" s="775">
        <f>AO707*AR707</f>
        <v>0</v>
      </c>
      <c r="AT707" s="784">
        <f t="shared" ref="AT707:AT731" si="1137">AQ707+AS707</f>
        <v>0</v>
      </c>
      <c r="AU707" s="44">
        <f t="shared" si="1068"/>
        <v>42416</v>
      </c>
      <c r="AV707" s="44"/>
    </row>
    <row r="708" spans="1:48" ht="13.5" hidden="1" thickBot="1" x14ac:dyDescent="0.25">
      <c r="A708" s="772">
        <v>684</v>
      </c>
      <c r="B708" s="777" t="s">
        <v>212</v>
      </c>
      <c r="C708" s="774" t="s">
        <v>213</v>
      </c>
      <c r="D708" s="774" t="s">
        <v>14</v>
      </c>
      <c r="E708" s="774">
        <v>3</v>
      </c>
      <c r="F708" s="775">
        <v>750</v>
      </c>
      <c r="G708" s="775">
        <f t="shared" ref="G708:G731" si="1138">E708*F708</f>
        <v>2250</v>
      </c>
      <c r="H708" s="775">
        <v>532</v>
      </c>
      <c r="I708" s="775">
        <f t="shared" ref="I708:I731" si="1139">E708*H708</f>
        <v>1596</v>
      </c>
      <c r="J708" s="776">
        <f t="shared" si="1131"/>
        <v>3846</v>
      </c>
      <c r="K708" s="1053"/>
      <c r="L708" s="93">
        <v>750</v>
      </c>
      <c r="M708" s="93">
        <f t="shared" ref="M708:M731" si="1140">K708*L708</f>
        <v>0</v>
      </c>
      <c r="N708" s="93">
        <v>532</v>
      </c>
      <c r="O708" s="93">
        <f t="shared" ref="O708:O731" si="1141">K708*N708</f>
        <v>0</v>
      </c>
      <c r="P708" s="94">
        <f t="shared" si="1132"/>
        <v>0</v>
      </c>
      <c r="Q708" s="173"/>
      <c r="R708" s="175">
        <v>750</v>
      </c>
      <c r="S708" s="175">
        <f t="shared" ref="S708:S731" si="1142">Q708*R708</f>
        <v>0</v>
      </c>
      <c r="T708" s="175">
        <v>532</v>
      </c>
      <c r="U708" s="175">
        <f t="shared" ref="U708:U731" si="1143">Q708*T708</f>
        <v>0</v>
      </c>
      <c r="V708" s="176">
        <f t="shared" si="1133"/>
        <v>0</v>
      </c>
      <c r="W708" s="220"/>
      <c r="X708" s="222">
        <v>750</v>
      </c>
      <c r="Y708" s="222">
        <f t="shared" ref="Y708:Y731" si="1144">W708*X708</f>
        <v>0</v>
      </c>
      <c r="Z708" s="222">
        <v>532</v>
      </c>
      <c r="AA708" s="222">
        <f t="shared" ref="AA708:AA731" si="1145">W708*Z708</f>
        <v>0</v>
      </c>
      <c r="AB708" s="223">
        <f t="shared" si="1134"/>
        <v>0</v>
      </c>
      <c r="AC708" s="267"/>
      <c r="AD708" s="269">
        <v>750</v>
      </c>
      <c r="AE708" s="269">
        <f t="shared" ref="AE708:AE731" si="1146">AC708*AD708</f>
        <v>0</v>
      </c>
      <c r="AF708" s="269">
        <v>532</v>
      </c>
      <c r="AG708" s="269">
        <f t="shared" ref="AG708:AG731" si="1147">AC708*AF708</f>
        <v>0</v>
      </c>
      <c r="AH708" s="270">
        <f t="shared" si="1135"/>
        <v>0</v>
      </c>
      <c r="AI708" s="314"/>
      <c r="AJ708" s="316">
        <v>750</v>
      </c>
      <c r="AK708" s="316">
        <f t="shared" ref="AK708:AK731" si="1148">AI708*AJ708</f>
        <v>0</v>
      </c>
      <c r="AL708" s="316">
        <v>532</v>
      </c>
      <c r="AM708" s="316">
        <f t="shared" ref="AM708:AM731" si="1149">AI708*AL708</f>
        <v>0</v>
      </c>
      <c r="AN708" s="317">
        <f t="shared" si="1136"/>
        <v>0</v>
      </c>
      <c r="AO708" s="719"/>
      <c r="AP708" s="775">
        <v>750</v>
      </c>
      <c r="AQ708" s="775">
        <f t="shared" ref="AQ708:AQ715" si="1150">AO708*AP708</f>
        <v>0</v>
      </c>
      <c r="AR708" s="775">
        <v>532</v>
      </c>
      <c r="AS708" s="775">
        <f t="shared" ref="AS708:AS715" si="1151">AO708*AR708</f>
        <v>0</v>
      </c>
      <c r="AT708" s="784">
        <f t="shared" si="1137"/>
        <v>0</v>
      </c>
      <c r="AU708" s="44">
        <f t="shared" si="1068"/>
        <v>3846</v>
      </c>
      <c r="AV708" s="44"/>
    </row>
    <row r="709" spans="1:48" ht="13.5" hidden="1" thickBot="1" x14ac:dyDescent="0.25">
      <c r="A709" s="772">
        <v>685</v>
      </c>
      <c r="B709" s="777" t="s">
        <v>214</v>
      </c>
      <c r="C709" s="774" t="s">
        <v>306</v>
      </c>
      <c r="D709" s="774" t="s">
        <v>14</v>
      </c>
      <c r="E709" s="774">
        <v>34</v>
      </c>
      <c r="F709" s="775">
        <v>450</v>
      </c>
      <c r="G709" s="775">
        <f t="shared" si="1138"/>
        <v>15300</v>
      </c>
      <c r="H709" s="775">
        <v>4220</v>
      </c>
      <c r="I709" s="775">
        <f t="shared" si="1139"/>
        <v>143480</v>
      </c>
      <c r="J709" s="776">
        <f t="shared" si="1131"/>
        <v>158780</v>
      </c>
      <c r="K709" s="1053"/>
      <c r="L709" s="93">
        <v>450</v>
      </c>
      <c r="M709" s="93">
        <f t="shared" si="1140"/>
        <v>0</v>
      </c>
      <c r="N709" s="93">
        <v>4220</v>
      </c>
      <c r="O709" s="93">
        <f t="shared" si="1141"/>
        <v>0</v>
      </c>
      <c r="P709" s="94">
        <f t="shared" si="1132"/>
        <v>0</v>
      </c>
      <c r="Q709" s="173"/>
      <c r="R709" s="175">
        <v>450</v>
      </c>
      <c r="S709" s="175">
        <f t="shared" si="1142"/>
        <v>0</v>
      </c>
      <c r="T709" s="175">
        <v>4220</v>
      </c>
      <c r="U709" s="175">
        <f t="shared" si="1143"/>
        <v>0</v>
      </c>
      <c r="V709" s="176">
        <f t="shared" si="1133"/>
        <v>0</v>
      </c>
      <c r="W709" s="220"/>
      <c r="X709" s="222">
        <v>450</v>
      </c>
      <c r="Y709" s="222">
        <f t="shared" si="1144"/>
        <v>0</v>
      </c>
      <c r="Z709" s="222">
        <v>4220</v>
      </c>
      <c r="AA709" s="222">
        <f t="shared" si="1145"/>
        <v>0</v>
      </c>
      <c r="AB709" s="223">
        <f t="shared" si="1134"/>
        <v>0</v>
      </c>
      <c r="AC709" s="267"/>
      <c r="AD709" s="269">
        <v>450</v>
      </c>
      <c r="AE709" s="269">
        <f t="shared" si="1146"/>
        <v>0</v>
      </c>
      <c r="AF709" s="269">
        <v>4220</v>
      </c>
      <c r="AG709" s="269">
        <f t="shared" si="1147"/>
        <v>0</v>
      </c>
      <c r="AH709" s="270">
        <f t="shared" si="1135"/>
        <v>0</v>
      </c>
      <c r="AI709" s="314"/>
      <c r="AJ709" s="316">
        <v>450</v>
      </c>
      <c r="AK709" s="316">
        <f t="shared" si="1148"/>
        <v>0</v>
      </c>
      <c r="AL709" s="316">
        <v>4220</v>
      </c>
      <c r="AM709" s="316">
        <f t="shared" si="1149"/>
        <v>0</v>
      </c>
      <c r="AN709" s="317">
        <f t="shared" si="1136"/>
        <v>0</v>
      </c>
      <c r="AO709" s="719"/>
      <c r="AP709" s="775">
        <v>450</v>
      </c>
      <c r="AQ709" s="775">
        <f t="shared" si="1150"/>
        <v>0</v>
      </c>
      <c r="AR709" s="775">
        <v>4220</v>
      </c>
      <c r="AS709" s="775">
        <f t="shared" si="1151"/>
        <v>0</v>
      </c>
      <c r="AT709" s="784">
        <f t="shared" si="1137"/>
        <v>0</v>
      </c>
      <c r="AU709" s="44">
        <f t="shared" si="1068"/>
        <v>158780</v>
      </c>
      <c r="AV709" s="44"/>
    </row>
    <row r="710" spans="1:48" ht="13.5" hidden="1" thickBot="1" x14ac:dyDescent="0.25">
      <c r="A710" s="772">
        <v>686</v>
      </c>
      <c r="B710" s="777" t="s">
        <v>216</v>
      </c>
      <c r="C710" s="774"/>
      <c r="D710" s="774" t="s">
        <v>35</v>
      </c>
      <c r="E710" s="774">
        <v>3</v>
      </c>
      <c r="F710" s="775">
        <v>100</v>
      </c>
      <c r="G710" s="775">
        <f t="shared" si="1138"/>
        <v>300</v>
      </c>
      <c r="H710" s="775">
        <v>189</v>
      </c>
      <c r="I710" s="775">
        <f t="shared" si="1139"/>
        <v>567</v>
      </c>
      <c r="J710" s="776">
        <f t="shared" si="1131"/>
        <v>867</v>
      </c>
      <c r="K710" s="1053"/>
      <c r="L710" s="93">
        <v>100</v>
      </c>
      <c r="M710" s="93">
        <f t="shared" si="1140"/>
        <v>0</v>
      </c>
      <c r="N710" s="93">
        <v>189</v>
      </c>
      <c r="O710" s="93">
        <f t="shared" si="1141"/>
        <v>0</v>
      </c>
      <c r="P710" s="94">
        <f t="shared" si="1132"/>
        <v>0</v>
      </c>
      <c r="Q710" s="173"/>
      <c r="R710" s="175">
        <v>100</v>
      </c>
      <c r="S710" s="175">
        <f t="shared" si="1142"/>
        <v>0</v>
      </c>
      <c r="T710" s="175">
        <v>189</v>
      </c>
      <c r="U710" s="175">
        <f t="shared" si="1143"/>
        <v>0</v>
      </c>
      <c r="V710" s="176">
        <f t="shared" si="1133"/>
        <v>0</v>
      </c>
      <c r="W710" s="220"/>
      <c r="X710" s="222">
        <v>100</v>
      </c>
      <c r="Y710" s="222">
        <f t="shared" si="1144"/>
        <v>0</v>
      </c>
      <c r="Z710" s="222">
        <v>189</v>
      </c>
      <c r="AA710" s="222">
        <f t="shared" si="1145"/>
        <v>0</v>
      </c>
      <c r="AB710" s="223">
        <f t="shared" si="1134"/>
        <v>0</v>
      </c>
      <c r="AC710" s="267"/>
      <c r="AD710" s="269">
        <v>100</v>
      </c>
      <c r="AE710" s="269">
        <f t="shared" si="1146"/>
        <v>0</v>
      </c>
      <c r="AF710" s="269">
        <v>189</v>
      </c>
      <c r="AG710" s="269">
        <f t="shared" si="1147"/>
        <v>0</v>
      </c>
      <c r="AH710" s="270">
        <f t="shared" si="1135"/>
        <v>0</v>
      </c>
      <c r="AI710" s="314"/>
      <c r="AJ710" s="316">
        <v>100</v>
      </c>
      <c r="AK710" s="316">
        <f t="shared" si="1148"/>
        <v>0</v>
      </c>
      <c r="AL710" s="316">
        <v>189</v>
      </c>
      <c r="AM710" s="316">
        <f t="shared" si="1149"/>
        <v>0</v>
      </c>
      <c r="AN710" s="317">
        <f t="shared" si="1136"/>
        <v>0</v>
      </c>
      <c r="AO710" s="719"/>
      <c r="AP710" s="775">
        <v>100</v>
      </c>
      <c r="AQ710" s="775">
        <f t="shared" si="1150"/>
        <v>0</v>
      </c>
      <c r="AR710" s="775">
        <v>189</v>
      </c>
      <c r="AS710" s="775">
        <f t="shared" si="1151"/>
        <v>0</v>
      </c>
      <c r="AT710" s="784">
        <f t="shared" si="1137"/>
        <v>0</v>
      </c>
      <c r="AU710" s="44">
        <f t="shared" si="1068"/>
        <v>867</v>
      </c>
      <c r="AV710" s="44"/>
    </row>
    <row r="711" spans="1:48" ht="13.5" hidden="1" thickBot="1" x14ac:dyDescent="0.25">
      <c r="A711" s="772">
        <v>687</v>
      </c>
      <c r="B711" s="777" t="s">
        <v>217</v>
      </c>
      <c r="C711" s="774" t="s">
        <v>218</v>
      </c>
      <c r="D711" s="774" t="s">
        <v>14</v>
      </c>
      <c r="E711" s="774">
        <v>40</v>
      </c>
      <c r="F711" s="775">
        <v>50</v>
      </c>
      <c r="G711" s="775">
        <f t="shared" si="1138"/>
        <v>2000</v>
      </c>
      <c r="H711" s="775">
        <v>324</v>
      </c>
      <c r="I711" s="775">
        <f t="shared" si="1139"/>
        <v>12960</v>
      </c>
      <c r="J711" s="776">
        <f t="shared" si="1131"/>
        <v>14960</v>
      </c>
      <c r="K711" s="1053"/>
      <c r="L711" s="93">
        <v>50</v>
      </c>
      <c r="M711" s="93">
        <f t="shared" si="1140"/>
        <v>0</v>
      </c>
      <c r="N711" s="93">
        <v>324</v>
      </c>
      <c r="O711" s="93">
        <f t="shared" si="1141"/>
        <v>0</v>
      </c>
      <c r="P711" s="94">
        <f t="shared" si="1132"/>
        <v>0</v>
      </c>
      <c r="Q711" s="173"/>
      <c r="R711" s="175">
        <v>50</v>
      </c>
      <c r="S711" s="175">
        <f t="shared" si="1142"/>
        <v>0</v>
      </c>
      <c r="T711" s="175">
        <v>324</v>
      </c>
      <c r="U711" s="175">
        <f t="shared" si="1143"/>
        <v>0</v>
      </c>
      <c r="V711" s="176">
        <f t="shared" si="1133"/>
        <v>0</v>
      </c>
      <c r="W711" s="220"/>
      <c r="X711" s="222">
        <v>50</v>
      </c>
      <c r="Y711" s="222">
        <f t="shared" si="1144"/>
        <v>0</v>
      </c>
      <c r="Z711" s="222">
        <v>324</v>
      </c>
      <c r="AA711" s="222">
        <f t="shared" si="1145"/>
        <v>0</v>
      </c>
      <c r="AB711" s="223">
        <f t="shared" si="1134"/>
        <v>0</v>
      </c>
      <c r="AC711" s="267"/>
      <c r="AD711" s="269">
        <v>50</v>
      </c>
      <c r="AE711" s="269">
        <f t="shared" si="1146"/>
        <v>0</v>
      </c>
      <c r="AF711" s="269">
        <v>324</v>
      </c>
      <c r="AG711" s="269">
        <f t="shared" si="1147"/>
        <v>0</v>
      </c>
      <c r="AH711" s="270">
        <f t="shared" si="1135"/>
        <v>0</v>
      </c>
      <c r="AI711" s="314"/>
      <c r="AJ711" s="316">
        <v>50</v>
      </c>
      <c r="AK711" s="316">
        <f t="shared" si="1148"/>
        <v>0</v>
      </c>
      <c r="AL711" s="316">
        <v>324</v>
      </c>
      <c r="AM711" s="316">
        <f t="shared" si="1149"/>
        <v>0</v>
      </c>
      <c r="AN711" s="317">
        <f t="shared" si="1136"/>
        <v>0</v>
      </c>
      <c r="AO711" s="719"/>
      <c r="AP711" s="775">
        <v>50</v>
      </c>
      <c r="AQ711" s="775">
        <f t="shared" si="1150"/>
        <v>0</v>
      </c>
      <c r="AR711" s="775">
        <v>324</v>
      </c>
      <c r="AS711" s="775">
        <f t="shared" si="1151"/>
        <v>0</v>
      </c>
      <c r="AT711" s="784">
        <f t="shared" si="1137"/>
        <v>0</v>
      </c>
      <c r="AU711" s="44">
        <f t="shared" si="1068"/>
        <v>14960</v>
      </c>
      <c r="AV711" s="44"/>
    </row>
    <row r="712" spans="1:48" ht="13.5" hidden="1" thickBot="1" x14ac:dyDescent="0.25">
      <c r="A712" s="772">
        <v>688</v>
      </c>
      <c r="B712" s="773" t="s">
        <v>219</v>
      </c>
      <c r="C712" s="778" t="s">
        <v>220</v>
      </c>
      <c r="D712" s="774" t="s">
        <v>35</v>
      </c>
      <c r="E712" s="774">
        <v>200</v>
      </c>
      <c r="F712" s="775">
        <v>80</v>
      </c>
      <c r="G712" s="775">
        <f t="shared" si="1138"/>
        <v>16000</v>
      </c>
      <c r="H712" s="775">
        <v>30</v>
      </c>
      <c r="I712" s="775">
        <f t="shared" si="1139"/>
        <v>6000</v>
      </c>
      <c r="J712" s="776">
        <f t="shared" si="1131"/>
        <v>22000</v>
      </c>
      <c r="K712" s="1053"/>
      <c r="L712" s="93">
        <v>80</v>
      </c>
      <c r="M712" s="93">
        <f t="shared" si="1140"/>
        <v>0</v>
      </c>
      <c r="N712" s="93">
        <v>30</v>
      </c>
      <c r="O712" s="93">
        <f t="shared" si="1141"/>
        <v>0</v>
      </c>
      <c r="P712" s="94">
        <f t="shared" si="1132"/>
        <v>0</v>
      </c>
      <c r="Q712" s="173"/>
      <c r="R712" s="175">
        <v>80</v>
      </c>
      <c r="S712" s="175">
        <f t="shared" si="1142"/>
        <v>0</v>
      </c>
      <c r="T712" s="175">
        <v>30</v>
      </c>
      <c r="U712" s="175">
        <f t="shared" si="1143"/>
        <v>0</v>
      </c>
      <c r="V712" s="176">
        <f t="shared" si="1133"/>
        <v>0</v>
      </c>
      <c r="W712" s="220"/>
      <c r="X712" s="222">
        <v>80</v>
      </c>
      <c r="Y712" s="222">
        <f t="shared" si="1144"/>
        <v>0</v>
      </c>
      <c r="Z712" s="222">
        <v>30</v>
      </c>
      <c r="AA712" s="222">
        <f t="shared" si="1145"/>
        <v>0</v>
      </c>
      <c r="AB712" s="223">
        <f t="shared" si="1134"/>
        <v>0</v>
      </c>
      <c r="AC712" s="267"/>
      <c r="AD712" s="269">
        <v>80</v>
      </c>
      <c r="AE712" s="269">
        <f t="shared" si="1146"/>
        <v>0</v>
      </c>
      <c r="AF712" s="269">
        <v>30</v>
      </c>
      <c r="AG712" s="269">
        <f t="shared" si="1147"/>
        <v>0</v>
      </c>
      <c r="AH712" s="270">
        <f t="shared" si="1135"/>
        <v>0</v>
      </c>
      <c r="AI712" s="314"/>
      <c r="AJ712" s="316">
        <v>80</v>
      </c>
      <c r="AK712" s="316">
        <f t="shared" si="1148"/>
        <v>0</v>
      </c>
      <c r="AL712" s="316">
        <v>30</v>
      </c>
      <c r="AM712" s="316">
        <f t="shared" si="1149"/>
        <v>0</v>
      </c>
      <c r="AN712" s="317">
        <f t="shared" si="1136"/>
        <v>0</v>
      </c>
      <c r="AO712" s="719"/>
      <c r="AP712" s="775">
        <v>80</v>
      </c>
      <c r="AQ712" s="775">
        <f t="shared" si="1150"/>
        <v>0</v>
      </c>
      <c r="AR712" s="775">
        <v>30</v>
      </c>
      <c r="AS712" s="775">
        <f t="shared" si="1151"/>
        <v>0</v>
      </c>
      <c r="AT712" s="784">
        <f t="shared" si="1137"/>
        <v>0</v>
      </c>
      <c r="AU712" s="44">
        <f t="shared" si="1068"/>
        <v>22000</v>
      </c>
      <c r="AV712" s="44"/>
    </row>
    <row r="713" spans="1:48" ht="13.5" hidden="1" thickBot="1" x14ac:dyDescent="0.25">
      <c r="A713" s="772">
        <v>689</v>
      </c>
      <c r="B713" s="773" t="s">
        <v>219</v>
      </c>
      <c r="C713" s="778" t="s">
        <v>221</v>
      </c>
      <c r="D713" s="774" t="s">
        <v>35</v>
      </c>
      <c r="E713" s="774">
        <v>250</v>
      </c>
      <c r="F713" s="775">
        <v>80</v>
      </c>
      <c r="G713" s="775">
        <f t="shared" si="1138"/>
        <v>20000</v>
      </c>
      <c r="H713" s="775">
        <v>45</v>
      </c>
      <c r="I713" s="775">
        <f t="shared" si="1139"/>
        <v>11250</v>
      </c>
      <c r="J713" s="776">
        <f t="shared" si="1131"/>
        <v>31250</v>
      </c>
      <c r="K713" s="1053"/>
      <c r="L713" s="93">
        <v>80</v>
      </c>
      <c r="M713" s="93">
        <f t="shared" si="1140"/>
        <v>0</v>
      </c>
      <c r="N713" s="93">
        <v>45</v>
      </c>
      <c r="O713" s="93">
        <f t="shared" si="1141"/>
        <v>0</v>
      </c>
      <c r="P713" s="94">
        <f t="shared" si="1132"/>
        <v>0</v>
      </c>
      <c r="Q713" s="173"/>
      <c r="R713" s="175">
        <v>80</v>
      </c>
      <c r="S713" s="175">
        <f t="shared" si="1142"/>
        <v>0</v>
      </c>
      <c r="T713" s="175">
        <v>45</v>
      </c>
      <c r="U713" s="175">
        <f t="shared" si="1143"/>
        <v>0</v>
      </c>
      <c r="V713" s="176">
        <f t="shared" si="1133"/>
        <v>0</v>
      </c>
      <c r="W713" s="220"/>
      <c r="X713" s="222">
        <v>80</v>
      </c>
      <c r="Y713" s="222">
        <f t="shared" si="1144"/>
        <v>0</v>
      </c>
      <c r="Z713" s="222">
        <v>45</v>
      </c>
      <c r="AA713" s="222">
        <f t="shared" si="1145"/>
        <v>0</v>
      </c>
      <c r="AB713" s="223">
        <f t="shared" si="1134"/>
        <v>0</v>
      </c>
      <c r="AC713" s="267"/>
      <c r="AD713" s="269">
        <v>80</v>
      </c>
      <c r="AE713" s="269">
        <f t="shared" si="1146"/>
        <v>0</v>
      </c>
      <c r="AF713" s="269">
        <v>45</v>
      </c>
      <c r="AG713" s="269">
        <f t="shared" si="1147"/>
        <v>0</v>
      </c>
      <c r="AH713" s="270">
        <f t="shared" si="1135"/>
        <v>0</v>
      </c>
      <c r="AI713" s="314"/>
      <c r="AJ713" s="316">
        <v>80</v>
      </c>
      <c r="AK713" s="316">
        <f t="shared" si="1148"/>
        <v>0</v>
      </c>
      <c r="AL713" s="316">
        <v>45</v>
      </c>
      <c r="AM713" s="316">
        <f t="shared" si="1149"/>
        <v>0</v>
      </c>
      <c r="AN713" s="317">
        <f t="shared" si="1136"/>
        <v>0</v>
      </c>
      <c r="AO713" s="719"/>
      <c r="AP713" s="775">
        <v>80</v>
      </c>
      <c r="AQ713" s="775">
        <f t="shared" si="1150"/>
        <v>0</v>
      </c>
      <c r="AR713" s="775">
        <v>45</v>
      </c>
      <c r="AS713" s="775">
        <f t="shared" si="1151"/>
        <v>0</v>
      </c>
      <c r="AT713" s="784">
        <f t="shared" si="1137"/>
        <v>0</v>
      </c>
      <c r="AU713" s="44">
        <f t="shared" si="1068"/>
        <v>31250</v>
      </c>
      <c r="AV713" s="44"/>
    </row>
    <row r="714" spans="1:48" ht="13.5" hidden="1" thickBot="1" x14ac:dyDescent="0.25">
      <c r="A714" s="772">
        <v>690</v>
      </c>
      <c r="B714" s="773" t="s">
        <v>274</v>
      </c>
      <c r="C714" s="778" t="s">
        <v>220</v>
      </c>
      <c r="D714" s="774" t="s">
        <v>35</v>
      </c>
      <c r="E714" s="774">
        <v>400</v>
      </c>
      <c r="F714" s="775">
        <v>0</v>
      </c>
      <c r="G714" s="775">
        <f t="shared" si="1138"/>
        <v>0</v>
      </c>
      <c r="H714" s="775">
        <v>32</v>
      </c>
      <c r="I714" s="775">
        <f t="shared" si="1139"/>
        <v>12800</v>
      </c>
      <c r="J714" s="776">
        <f t="shared" si="1131"/>
        <v>12800</v>
      </c>
      <c r="K714" s="1053"/>
      <c r="L714" s="93">
        <v>0</v>
      </c>
      <c r="M714" s="93">
        <f t="shared" si="1140"/>
        <v>0</v>
      </c>
      <c r="N714" s="93">
        <v>32</v>
      </c>
      <c r="O714" s="93">
        <f t="shared" si="1141"/>
        <v>0</v>
      </c>
      <c r="P714" s="94">
        <f t="shared" si="1132"/>
        <v>0</v>
      </c>
      <c r="Q714" s="173"/>
      <c r="R714" s="175">
        <v>0</v>
      </c>
      <c r="S714" s="175">
        <f t="shared" si="1142"/>
        <v>0</v>
      </c>
      <c r="T714" s="175">
        <v>32</v>
      </c>
      <c r="U714" s="175">
        <f t="shared" si="1143"/>
        <v>0</v>
      </c>
      <c r="V714" s="176">
        <f t="shared" si="1133"/>
        <v>0</v>
      </c>
      <c r="W714" s="220"/>
      <c r="X714" s="222">
        <v>0</v>
      </c>
      <c r="Y714" s="222">
        <f t="shared" si="1144"/>
        <v>0</v>
      </c>
      <c r="Z714" s="222">
        <v>32</v>
      </c>
      <c r="AA714" s="222">
        <f t="shared" si="1145"/>
        <v>0</v>
      </c>
      <c r="AB714" s="223">
        <f t="shared" si="1134"/>
        <v>0</v>
      </c>
      <c r="AC714" s="267"/>
      <c r="AD714" s="269">
        <v>0</v>
      </c>
      <c r="AE714" s="269">
        <f t="shared" si="1146"/>
        <v>0</v>
      </c>
      <c r="AF714" s="269">
        <v>32</v>
      </c>
      <c r="AG714" s="269">
        <f t="shared" si="1147"/>
        <v>0</v>
      </c>
      <c r="AH714" s="270">
        <f t="shared" si="1135"/>
        <v>0</v>
      </c>
      <c r="AI714" s="314"/>
      <c r="AJ714" s="316">
        <v>0</v>
      </c>
      <c r="AK714" s="316">
        <f t="shared" si="1148"/>
        <v>0</v>
      </c>
      <c r="AL714" s="316">
        <v>32</v>
      </c>
      <c r="AM714" s="316">
        <f t="shared" si="1149"/>
        <v>0</v>
      </c>
      <c r="AN714" s="317">
        <f t="shared" si="1136"/>
        <v>0</v>
      </c>
      <c r="AO714" s="719"/>
      <c r="AP714" s="775">
        <v>0</v>
      </c>
      <c r="AQ714" s="775">
        <f t="shared" si="1150"/>
        <v>0</v>
      </c>
      <c r="AR714" s="775">
        <v>32</v>
      </c>
      <c r="AS714" s="775">
        <f t="shared" si="1151"/>
        <v>0</v>
      </c>
      <c r="AT714" s="784">
        <f t="shared" si="1137"/>
        <v>0</v>
      </c>
      <c r="AU714" s="44">
        <f t="shared" si="1068"/>
        <v>12800</v>
      </c>
      <c r="AV714" s="44"/>
    </row>
    <row r="715" spans="1:48" ht="13.5" hidden="1" thickBot="1" x14ac:dyDescent="0.25">
      <c r="A715" s="772">
        <v>691</v>
      </c>
      <c r="B715" s="773" t="s">
        <v>274</v>
      </c>
      <c r="C715" s="778" t="s">
        <v>221</v>
      </c>
      <c r="D715" s="774" t="s">
        <v>35</v>
      </c>
      <c r="E715" s="774">
        <v>500</v>
      </c>
      <c r="F715" s="775">
        <v>0</v>
      </c>
      <c r="G715" s="775">
        <f t="shared" si="1138"/>
        <v>0</v>
      </c>
      <c r="H715" s="775">
        <v>34</v>
      </c>
      <c r="I715" s="775">
        <f t="shared" si="1139"/>
        <v>17000</v>
      </c>
      <c r="J715" s="776">
        <f t="shared" si="1131"/>
        <v>17000</v>
      </c>
      <c r="K715" s="1053"/>
      <c r="L715" s="93">
        <v>0</v>
      </c>
      <c r="M715" s="93">
        <f t="shared" si="1140"/>
        <v>0</v>
      </c>
      <c r="N715" s="93">
        <v>34</v>
      </c>
      <c r="O715" s="93">
        <f t="shared" si="1141"/>
        <v>0</v>
      </c>
      <c r="P715" s="94">
        <f t="shared" si="1132"/>
        <v>0</v>
      </c>
      <c r="Q715" s="173"/>
      <c r="R715" s="175">
        <v>0</v>
      </c>
      <c r="S715" s="175">
        <f t="shared" si="1142"/>
        <v>0</v>
      </c>
      <c r="T715" s="175">
        <v>34</v>
      </c>
      <c r="U715" s="175">
        <f t="shared" si="1143"/>
        <v>0</v>
      </c>
      <c r="V715" s="176">
        <f t="shared" si="1133"/>
        <v>0</v>
      </c>
      <c r="W715" s="220"/>
      <c r="X715" s="222">
        <v>0</v>
      </c>
      <c r="Y715" s="222">
        <f t="shared" si="1144"/>
        <v>0</v>
      </c>
      <c r="Z715" s="222">
        <v>34</v>
      </c>
      <c r="AA715" s="222">
        <f t="shared" si="1145"/>
        <v>0</v>
      </c>
      <c r="AB715" s="223">
        <f t="shared" si="1134"/>
        <v>0</v>
      </c>
      <c r="AC715" s="267"/>
      <c r="AD715" s="269">
        <v>0</v>
      </c>
      <c r="AE715" s="269">
        <f t="shared" si="1146"/>
        <v>0</v>
      </c>
      <c r="AF715" s="269">
        <v>34</v>
      </c>
      <c r="AG715" s="269">
        <f t="shared" si="1147"/>
        <v>0</v>
      </c>
      <c r="AH715" s="270">
        <f t="shared" si="1135"/>
        <v>0</v>
      </c>
      <c r="AI715" s="314"/>
      <c r="AJ715" s="316">
        <v>0</v>
      </c>
      <c r="AK715" s="316">
        <f t="shared" si="1148"/>
        <v>0</v>
      </c>
      <c r="AL715" s="316">
        <v>34</v>
      </c>
      <c r="AM715" s="316">
        <f t="shared" si="1149"/>
        <v>0</v>
      </c>
      <c r="AN715" s="317">
        <f t="shared" si="1136"/>
        <v>0</v>
      </c>
      <c r="AO715" s="719"/>
      <c r="AP715" s="775">
        <v>0</v>
      </c>
      <c r="AQ715" s="775">
        <f t="shared" si="1150"/>
        <v>0</v>
      </c>
      <c r="AR715" s="775">
        <v>34</v>
      </c>
      <c r="AS715" s="775">
        <f t="shared" si="1151"/>
        <v>0</v>
      </c>
      <c r="AT715" s="784">
        <f t="shared" si="1137"/>
        <v>0</v>
      </c>
      <c r="AU715" s="44">
        <f t="shared" si="1068"/>
        <v>17000</v>
      </c>
      <c r="AV715" s="44"/>
    </row>
    <row r="716" spans="1:48" ht="13.5" hidden="1" thickBot="1" x14ac:dyDescent="0.25">
      <c r="A716" s="762">
        <v>683</v>
      </c>
      <c r="B716" s="779" t="s">
        <v>595</v>
      </c>
      <c r="C716" s="764" t="s">
        <v>596</v>
      </c>
      <c r="D716" s="764" t="s">
        <v>14</v>
      </c>
      <c r="E716" s="764">
        <v>6</v>
      </c>
      <c r="F716" s="765">
        <v>2000</v>
      </c>
      <c r="G716" s="765">
        <f>E716*F716</f>
        <v>12000</v>
      </c>
      <c r="H716" s="765">
        <v>3312</v>
      </c>
      <c r="I716" s="765">
        <f>E716*H716</f>
        <v>19872</v>
      </c>
      <c r="J716" s="771">
        <f t="shared" si="1131"/>
        <v>31872</v>
      </c>
      <c r="K716" s="1053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6"/>
        <v>0</v>
      </c>
      <c r="AO716" s="719">
        <f t="shared" si="1060"/>
        <v>6</v>
      </c>
      <c r="AP716" s="765">
        <v>2000</v>
      </c>
      <c r="AQ716" s="765">
        <f>AO716*AP716</f>
        <v>12000</v>
      </c>
      <c r="AR716" s="765">
        <v>3312</v>
      </c>
      <c r="AS716" s="765">
        <f>AO716*AR716</f>
        <v>19872</v>
      </c>
      <c r="AT716" s="771">
        <f t="shared" si="1137"/>
        <v>31872</v>
      </c>
      <c r="AU716" s="44">
        <f t="shared" si="1068"/>
        <v>31872</v>
      </c>
      <c r="AV716" s="44">
        <f t="shared" si="1069"/>
        <v>0</v>
      </c>
    </row>
    <row r="717" spans="1:48" ht="13.5" hidden="1" thickBot="1" x14ac:dyDescent="0.25">
      <c r="A717" s="762">
        <v>728</v>
      </c>
      <c r="B717" s="768" t="s">
        <v>219</v>
      </c>
      <c r="C717" s="769" t="s">
        <v>273</v>
      </c>
      <c r="D717" s="764" t="s">
        <v>35</v>
      </c>
      <c r="E717" s="764">
        <v>150</v>
      </c>
      <c r="F717" s="765">
        <v>80</v>
      </c>
      <c r="G717" s="765">
        <f>E717*F717</f>
        <v>12000</v>
      </c>
      <c r="H717" s="765">
        <v>22</v>
      </c>
      <c r="I717" s="765">
        <f>E717*H717</f>
        <v>3300</v>
      </c>
      <c r="J717" s="771">
        <f t="shared" si="1131"/>
        <v>15300</v>
      </c>
      <c r="K717" s="1053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6"/>
        <v>0</v>
      </c>
      <c r="AO717" s="719">
        <f t="shared" si="1060"/>
        <v>150</v>
      </c>
      <c r="AP717" s="765">
        <v>80</v>
      </c>
      <c r="AQ717" s="765">
        <f>AO717*AP717</f>
        <v>12000</v>
      </c>
      <c r="AR717" s="765">
        <v>22</v>
      </c>
      <c r="AS717" s="765">
        <f>AO717*AR717</f>
        <v>3300</v>
      </c>
      <c r="AT717" s="771">
        <f t="shared" si="1137"/>
        <v>15300</v>
      </c>
      <c r="AU717" s="44">
        <f t="shared" si="1068"/>
        <v>15300</v>
      </c>
      <c r="AV717" s="44">
        <f t="shared" si="1069"/>
        <v>0</v>
      </c>
    </row>
    <row r="718" spans="1:48" ht="13.5" hidden="1" thickBot="1" x14ac:dyDescent="0.25">
      <c r="A718" s="762">
        <v>731</v>
      </c>
      <c r="B718" s="768" t="s">
        <v>274</v>
      </c>
      <c r="C718" s="769" t="s">
        <v>273</v>
      </c>
      <c r="D718" s="764" t="s">
        <v>35</v>
      </c>
      <c r="E718" s="764">
        <v>300</v>
      </c>
      <c r="F718" s="765">
        <v>0</v>
      </c>
      <c r="G718" s="765">
        <f>E718*F718</f>
        <v>0</v>
      </c>
      <c r="H718" s="765">
        <v>31</v>
      </c>
      <c r="I718" s="765">
        <f>E718*H718</f>
        <v>9300</v>
      </c>
      <c r="J718" s="771">
        <f t="shared" si="1131"/>
        <v>9300</v>
      </c>
      <c r="K718" s="1053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6"/>
        <v>0</v>
      </c>
      <c r="AO718" s="719">
        <f t="shared" si="1060"/>
        <v>300</v>
      </c>
      <c r="AP718" s="765">
        <v>0</v>
      </c>
      <c r="AQ718" s="765">
        <f>AO718*AP718</f>
        <v>0</v>
      </c>
      <c r="AR718" s="765">
        <v>31</v>
      </c>
      <c r="AS718" s="765">
        <f>AO718*AR718</f>
        <v>9300</v>
      </c>
      <c r="AT718" s="771">
        <f t="shared" si="1137"/>
        <v>9300</v>
      </c>
      <c r="AU718" s="44">
        <f t="shared" si="1068"/>
        <v>9300</v>
      </c>
      <c r="AV718" s="44">
        <f t="shared" si="1069"/>
        <v>0</v>
      </c>
    </row>
    <row r="719" spans="1:48" ht="13.5" hidden="1" thickBot="1" x14ac:dyDescent="0.25">
      <c r="A719" s="762">
        <v>732</v>
      </c>
      <c r="B719" s="768" t="s">
        <v>597</v>
      </c>
      <c r="C719" s="769"/>
      <c r="D719" s="764" t="s">
        <v>35</v>
      </c>
      <c r="E719" s="764">
        <v>8</v>
      </c>
      <c r="F719" s="765">
        <v>1050</v>
      </c>
      <c r="G719" s="765">
        <f>E719*F719</f>
        <v>8400</v>
      </c>
      <c r="H719" s="765">
        <v>652</v>
      </c>
      <c r="I719" s="765">
        <f>E719*H719</f>
        <v>5216</v>
      </c>
      <c r="J719" s="771">
        <f t="shared" si="1131"/>
        <v>13616</v>
      </c>
      <c r="K719" s="1053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6"/>
        <v>0</v>
      </c>
      <c r="AO719" s="719">
        <f t="shared" si="1060"/>
        <v>8</v>
      </c>
      <c r="AP719" s="765">
        <v>1050</v>
      </c>
      <c r="AQ719" s="765">
        <f>AO719*AP719</f>
        <v>8400</v>
      </c>
      <c r="AR719" s="765">
        <v>652</v>
      </c>
      <c r="AS719" s="765">
        <f>AO719*AR719</f>
        <v>5216</v>
      </c>
      <c r="AT719" s="771">
        <f t="shared" si="1137"/>
        <v>13616</v>
      </c>
      <c r="AU719" s="44">
        <f t="shared" si="1068"/>
        <v>13616</v>
      </c>
      <c r="AV719" s="44">
        <f t="shared" si="1069"/>
        <v>0</v>
      </c>
    </row>
    <row r="720" spans="1:48" ht="26.25" hidden="1" thickBot="1" x14ac:dyDescent="0.25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38"/>
        <v>90059</v>
      </c>
      <c r="H720" s="36">
        <v>151613.06399999998</v>
      </c>
      <c r="I720" s="36">
        <f t="shared" si="1139"/>
        <v>151613.06399999998</v>
      </c>
      <c r="J720" s="53">
        <f t="shared" si="1131"/>
        <v>241672.06399999998</v>
      </c>
      <c r="K720" s="1053"/>
      <c r="L720" s="93">
        <v>90059</v>
      </c>
      <c r="M720" s="93">
        <f t="shared" si="1140"/>
        <v>0</v>
      </c>
      <c r="N720" s="93">
        <v>151613.06399999998</v>
      </c>
      <c r="O720" s="93">
        <f t="shared" si="1141"/>
        <v>0</v>
      </c>
      <c r="P720" s="94">
        <f t="shared" si="1132"/>
        <v>0</v>
      </c>
      <c r="Q720" s="173"/>
      <c r="R720" s="175">
        <v>90059</v>
      </c>
      <c r="S720" s="175">
        <f t="shared" si="1142"/>
        <v>0</v>
      </c>
      <c r="T720" s="175">
        <v>151613.06399999998</v>
      </c>
      <c r="U720" s="175">
        <f t="shared" si="1143"/>
        <v>0</v>
      </c>
      <c r="V720" s="176">
        <f t="shared" si="1133"/>
        <v>0</v>
      </c>
      <c r="W720" s="220"/>
      <c r="X720" s="222">
        <v>90059</v>
      </c>
      <c r="Y720" s="222">
        <f t="shared" si="1144"/>
        <v>0</v>
      </c>
      <c r="Z720" s="222">
        <v>151613.06399999998</v>
      </c>
      <c r="AA720" s="222">
        <f t="shared" si="1145"/>
        <v>0</v>
      </c>
      <c r="AB720" s="223">
        <f t="shared" si="1134"/>
        <v>0</v>
      </c>
      <c r="AC720" s="267"/>
      <c r="AD720" s="269">
        <v>90059</v>
      </c>
      <c r="AE720" s="269">
        <f t="shared" si="1146"/>
        <v>0</v>
      </c>
      <c r="AF720" s="269">
        <v>151613.06399999998</v>
      </c>
      <c r="AG720" s="269">
        <f t="shared" si="1147"/>
        <v>0</v>
      </c>
      <c r="AH720" s="270">
        <f t="shared" si="1135"/>
        <v>0</v>
      </c>
      <c r="AI720" s="314"/>
      <c r="AJ720" s="316">
        <v>90059</v>
      </c>
      <c r="AK720" s="316">
        <f t="shared" si="1148"/>
        <v>0</v>
      </c>
      <c r="AL720" s="316">
        <v>151613.06399999998</v>
      </c>
      <c r="AM720" s="316">
        <f t="shared" si="1149"/>
        <v>0</v>
      </c>
      <c r="AN720" s="317">
        <f t="shared" si="1136"/>
        <v>0</v>
      </c>
      <c r="AO720" s="719">
        <f t="shared" si="1060"/>
        <v>1</v>
      </c>
      <c r="AP720" s="361">
        <v>90059</v>
      </c>
      <c r="AQ720" s="361">
        <f t="shared" ref="AQ720:AQ726" si="1152">AO720*AP720</f>
        <v>90059</v>
      </c>
      <c r="AR720" s="361">
        <v>151613.06399999998</v>
      </c>
      <c r="AS720" s="361">
        <f t="shared" ref="AS720:AS726" si="1153">AO720*AR720</f>
        <v>151613.06399999998</v>
      </c>
      <c r="AT720" s="362">
        <f t="shared" si="1137"/>
        <v>241672.06399999998</v>
      </c>
      <c r="AU720" s="44">
        <f t="shared" si="1068"/>
        <v>241672.06399999998</v>
      </c>
      <c r="AV720" s="44">
        <f t="shared" si="1069"/>
        <v>0</v>
      </c>
    </row>
    <row r="721" spans="1:48" ht="13.5" hidden="1" thickBot="1" x14ac:dyDescent="0.25">
      <c r="A721" s="772">
        <v>693</v>
      </c>
      <c r="B721" s="773" t="s">
        <v>222</v>
      </c>
      <c r="C721" s="778" t="s">
        <v>223</v>
      </c>
      <c r="D721" s="774" t="s">
        <v>35</v>
      </c>
      <c r="E721" s="774">
        <v>240</v>
      </c>
      <c r="F721" s="775">
        <v>150</v>
      </c>
      <c r="G721" s="775">
        <f t="shared" si="1138"/>
        <v>36000</v>
      </c>
      <c r="H721" s="775">
        <v>227</v>
      </c>
      <c r="I721" s="775">
        <f t="shared" si="1139"/>
        <v>54480</v>
      </c>
      <c r="J721" s="776">
        <f t="shared" si="1131"/>
        <v>90480</v>
      </c>
      <c r="K721" s="1053"/>
      <c r="L721" s="93">
        <v>150</v>
      </c>
      <c r="M721" s="93">
        <f t="shared" si="1140"/>
        <v>0</v>
      </c>
      <c r="N721" s="93">
        <v>227</v>
      </c>
      <c r="O721" s="93">
        <f t="shared" si="1141"/>
        <v>0</v>
      </c>
      <c r="P721" s="94">
        <f t="shared" si="1132"/>
        <v>0</v>
      </c>
      <c r="Q721" s="173"/>
      <c r="R721" s="175">
        <v>150</v>
      </c>
      <c r="S721" s="175">
        <f t="shared" si="1142"/>
        <v>0</v>
      </c>
      <c r="T721" s="175">
        <v>227</v>
      </c>
      <c r="U721" s="175">
        <f t="shared" si="1143"/>
        <v>0</v>
      </c>
      <c r="V721" s="176">
        <f t="shared" si="1133"/>
        <v>0</v>
      </c>
      <c r="W721" s="220"/>
      <c r="X721" s="222">
        <v>150</v>
      </c>
      <c r="Y721" s="222">
        <f t="shared" si="1144"/>
        <v>0</v>
      </c>
      <c r="Z721" s="222">
        <v>227</v>
      </c>
      <c r="AA721" s="222">
        <f t="shared" si="1145"/>
        <v>0</v>
      </c>
      <c r="AB721" s="223">
        <f t="shared" si="1134"/>
        <v>0</v>
      </c>
      <c r="AC721" s="267"/>
      <c r="AD721" s="269">
        <v>150</v>
      </c>
      <c r="AE721" s="269">
        <f t="shared" si="1146"/>
        <v>0</v>
      </c>
      <c r="AF721" s="269">
        <v>227</v>
      </c>
      <c r="AG721" s="269">
        <f t="shared" si="1147"/>
        <v>0</v>
      </c>
      <c r="AH721" s="270">
        <f t="shared" si="1135"/>
        <v>0</v>
      </c>
      <c r="AI721" s="314"/>
      <c r="AJ721" s="316">
        <v>150</v>
      </c>
      <c r="AK721" s="316">
        <f t="shared" si="1148"/>
        <v>0</v>
      </c>
      <c r="AL721" s="316">
        <v>227</v>
      </c>
      <c r="AM721" s="316">
        <f t="shared" si="1149"/>
        <v>0</v>
      </c>
      <c r="AN721" s="317">
        <f t="shared" si="1136"/>
        <v>0</v>
      </c>
      <c r="AO721" s="719"/>
      <c r="AP721" s="775">
        <v>150</v>
      </c>
      <c r="AQ721" s="775">
        <f t="shared" si="1152"/>
        <v>0</v>
      </c>
      <c r="AR721" s="775">
        <v>227</v>
      </c>
      <c r="AS721" s="775">
        <f t="shared" si="1153"/>
        <v>0</v>
      </c>
      <c r="AT721" s="784">
        <f t="shared" si="1137"/>
        <v>0</v>
      </c>
      <c r="AU721" s="44">
        <f t="shared" si="1068"/>
        <v>90480</v>
      </c>
      <c r="AV721" s="44"/>
    </row>
    <row r="722" spans="1:48" ht="13.5" hidden="1" thickBot="1" x14ac:dyDescent="0.25">
      <c r="A722" s="772">
        <v>694</v>
      </c>
      <c r="B722" s="773" t="s">
        <v>224</v>
      </c>
      <c r="C722" s="778" t="s">
        <v>225</v>
      </c>
      <c r="D722" s="774" t="s">
        <v>35</v>
      </c>
      <c r="E722" s="774">
        <v>2170</v>
      </c>
      <c r="F722" s="775">
        <v>150</v>
      </c>
      <c r="G722" s="775">
        <f t="shared" si="1138"/>
        <v>325500</v>
      </c>
      <c r="H722" s="775">
        <v>135</v>
      </c>
      <c r="I722" s="775">
        <f t="shared" si="1139"/>
        <v>292950</v>
      </c>
      <c r="J722" s="776">
        <f t="shared" si="1131"/>
        <v>618450</v>
      </c>
      <c r="K722" s="1053"/>
      <c r="L722" s="93">
        <v>150</v>
      </c>
      <c r="M722" s="93">
        <f t="shared" si="1140"/>
        <v>0</v>
      </c>
      <c r="N722" s="93">
        <v>135</v>
      </c>
      <c r="O722" s="93">
        <f t="shared" si="1141"/>
        <v>0</v>
      </c>
      <c r="P722" s="94">
        <f t="shared" si="1132"/>
        <v>0</v>
      </c>
      <c r="Q722" s="173"/>
      <c r="R722" s="175">
        <v>150</v>
      </c>
      <c r="S722" s="175">
        <f t="shared" si="1142"/>
        <v>0</v>
      </c>
      <c r="T722" s="175">
        <v>135</v>
      </c>
      <c r="U722" s="175">
        <f t="shared" si="1143"/>
        <v>0</v>
      </c>
      <c r="V722" s="176">
        <f t="shared" si="1133"/>
        <v>0</v>
      </c>
      <c r="W722" s="220"/>
      <c r="X722" s="222">
        <v>150</v>
      </c>
      <c r="Y722" s="222">
        <f t="shared" si="1144"/>
        <v>0</v>
      </c>
      <c r="Z722" s="222">
        <v>135</v>
      </c>
      <c r="AA722" s="222">
        <f t="shared" si="1145"/>
        <v>0</v>
      </c>
      <c r="AB722" s="223">
        <f t="shared" si="1134"/>
        <v>0</v>
      </c>
      <c r="AC722" s="267"/>
      <c r="AD722" s="269">
        <v>150</v>
      </c>
      <c r="AE722" s="269">
        <f t="shared" si="1146"/>
        <v>0</v>
      </c>
      <c r="AF722" s="269">
        <v>135</v>
      </c>
      <c r="AG722" s="269">
        <f t="shared" si="1147"/>
        <v>0</v>
      </c>
      <c r="AH722" s="270">
        <f t="shared" si="1135"/>
        <v>0</v>
      </c>
      <c r="AI722" s="314"/>
      <c r="AJ722" s="316">
        <v>150</v>
      </c>
      <c r="AK722" s="316">
        <f t="shared" si="1148"/>
        <v>0</v>
      </c>
      <c r="AL722" s="316">
        <v>135</v>
      </c>
      <c r="AM722" s="316">
        <f t="shared" si="1149"/>
        <v>0</v>
      </c>
      <c r="AN722" s="317">
        <f t="shared" si="1136"/>
        <v>0</v>
      </c>
      <c r="AO722" s="719"/>
      <c r="AP722" s="775">
        <v>150</v>
      </c>
      <c r="AQ722" s="775">
        <f t="shared" si="1152"/>
        <v>0</v>
      </c>
      <c r="AR722" s="775">
        <v>135</v>
      </c>
      <c r="AS722" s="775">
        <f t="shared" si="1153"/>
        <v>0</v>
      </c>
      <c r="AT722" s="784">
        <f t="shared" si="1137"/>
        <v>0</v>
      </c>
      <c r="AU722" s="44">
        <f t="shared" si="1068"/>
        <v>618450</v>
      </c>
      <c r="AV722" s="44"/>
    </row>
    <row r="723" spans="1:48" ht="13.5" hidden="1" thickBot="1" x14ac:dyDescent="0.25">
      <c r="A723" s="772">
        <v>695</v>
      </c>
      <c r="B723" s="773" t="s">
        <v>226</v>
      </c>
      <c r="C723" s="778" t="s">
        <v>227</v>
      </c>
      <c r="D723" s="774" t="s">
        <v>35</v>
      </c>
      <c r="E723" s="774">
        <v>605</v>
      </c>
      <c r="F723" s="775">
        <v>150</v>
      </c>
      <c r="G723" s="775">
        <f t="shared" si="1138"/>
        <v>90750</v>
      </c>
      <c r="H723" s="775">
        <v>270</v>
      </c>
      <c r="I723" s="775">
        <f t="shared" si="1139"/>
        <v>163350</v>
      </c>
      <c r="J723" s="776">
        <f t="shared" si="1131"/>
        <v>254100</v>
      </c>
      <c r="K723" s="1053"/>
      <c r="L723" s="93">
        <v>150</v>
      </c>
      <c r="M723" s="93">
        <f t="shared" si="1140"/>
        <v>0</v>
      </c>
      <c r="N723" s="93">
        <v>270</v>
      </c>
      <c r="O723" s="93">
        <f t="shared" si="1141"/>
        <v>0</v>
      </c>
      <c r="P723" s="94">
        <f t="shared" si="1132"/>
        <v>0</v>
      </c>
      <c r="Q723" s="173"/>
      <c r="R723" s="175">
        <v>150</v>
      </c>
      <c r="S723" s="175">
        <f t="shared" si="1142"/>
        <v>0</v>
      </c>
      <c r="T723" s="175">
        <v>270</v>
      </c>
      <c r="U723" s="175">
        <f t="shared" si="1143"/>
        <v>0</v>
      </c>
      <c r="V723" s="176">
        <f t="shared" si="1133"/>
        <v>0</v>
      </c>
      <c r="W723" s="220"/>
      <c r="X723" s="222">
        <v>150</v>
      </c>
      <c r="Y723" s="222">
        <f t="shared" si="1144"/>
        <v>0</v>
      </c>
      <c r="Z723" s="222">
        <v>270</v>
      </c>
      <c r="AA723" s="222">
        <f t="shared" si="1145"/>
        <v>0</v>
      </c>
      <c r="AB723" s="223">
        <f t="shared" si="1134"/>
        <v>0</v>
      </c>
      <c r="AC723" s="267"/>
      <c r="AD723" s="269">
        <v>150</v>
      </c>
      <c r="AE723" s="269">
        <f t="shared" si="1146"/>
        <v>0</v>
      </c>
      <c r="AF723" s="269">
        <v>270</v>
      </c>
      <c r="AG723" s="269">
        <f t="shared" si="1147"/>
        <v>0</v>
      </c>
      <c r="AH723" s="270">
        <f t="shared" si="1135"/>
        <v>0</v>
      </c>
      <c r="AI723" s="314"/>
      <c r="AJ723" s="316">
        <v>150</v>
      </c>
      <c r="AK723" s="316">
        <f t="shared" si="1148"/>
        <v>0</v>
      </c>
      <c r="AL723" s="316">
        <v>270</v>
      </c>
      <c r="AM723" s="316">
        <f t="shared" si="1149"/>
        <v>0</v>
      </c>
      <c r="AN723" s="317">
        <f t="shared" si="1136"/>
        <v>0</v>
      </c>
      <c r="AO723" s="719"/>
      <c r="AP723" s="775">
        <v>150</v>
      </c>
      <c r="AQ723" s="775">
        <f t="shared" si="1152"/>
        <v>0</v>
      </c>
      <c r="AR723" s="775">
        <v>270</v>
      </c>
      <c r="AS723" s="775">
        <f t="shared" si="1153"/>
        <v>0</v>
      </c>
      <c r="AT723" s="784">
        <f t="shared" si="1137"/>
        <v>0</v>
      </c>
      <c r="AU723" s="44">
        <f t="shared" si="1068"/>
        <v>254100</v>
      </c>
      <c r="AV723" s="44"/>
    </row>
    <row r="724" spans="1:48" ht="13.5" hidden="1" thickBot="1" x14ac:dyDescent="0.25">
      <c r="A724" s="772">
        <v>696</v>
      </c>
      <c r="B724" s="773" t="s">
        <v>226</v>
      </c>
      <c r="C724" s="778" t="s">
        <v>223</v>
      </c>
      <c r="D724" s="774" t="s">
        <v>35</v>
      </c>
      <c r="E724" s="774">
        <v>665</v>
      </c>
      <c r="F724" s="775">
        <v>150</v>
      </c>
      <c r="G724" s="775">
        <f t="shared" si="1138"/>
        <v>99750</v>
      </c>
      <c r="H724" s="775">
        <v>221</v>
      </c>
      <c r="I724" s="775">
        <f t="shared" si="1139"/>
        <v>146965</v>
      </c>
      <c r="J724" s="776">
        <f t="shared" si="1131"/>
        <v>246715</v>
      </c>
      <c r="K724" s="1053"/>
      <c r="L724" s="93">
        <v>150</v>
      </c>
      <c r="M724" s="93">
        <f t="shared" si="1140"/>
        <v>0</v>
      </c>
      <c r="N724" s="93">
        <v>221</v>
      </c>
      <c r="O724" s="93">
        <f t="shared" si="1141"/>
        <v>0</v>
      </c>
      <c r="P724" s="94">
        <f t="shared" si="1132"/>
        <v>0</v>
      </c>
      <c r="Q724" s="173"/>
      <c r="R724" s="175">
        <v>150</v>
      </c>
      <c r="S724" s="175">
        <f t="shared" si="1142"/>
        <v>0</v>
      </c>
      <c r="T724" s="175">
        <v>221</v>
      </c>
      <c r="U724" s="175">
        <f t="shared" si="1143"/>
        <v>0</v>
      </c>
      <c r="V724" s="176">
        <f t="shared" si="1133"/>
        <v>0</v>
      </c>
      <c r="W724" s="220"/>
      <c r="X724" s="222">
        <v>150</v>
      </c>
      <c r="Y724" s="222">
        <f t="shared" si="1144"/>
        <v>0</v>
      </c>
      <c r="Z724" s="222">
        <v>221</v>
      </c>
      <c r="AA724" s="222">
        <f t="shared" si="1145"/>
        <v>0</v>
      </c>
      <c r="AB724" s="223">
        <f t="shared" si="1134"/>
        <v>0</v>
      </c>
      <c r="AC724" s="267"/>
      <c r="AD724" s="269">
        <v>150</v>
      </c>
      <c r="AE724" s="269">
        <f t="shared" si="1146"/>
        <v>0</v>
      </c>
      <c r="AF724" s="269">
        <v>221</v>
      </c>
      <c r="AG724" s="269">
        <f t="shared" si="1147"/>
        <v>0</v>
      </c>
      <c r="AH724" s="270">
        <f t="shared" si="1135"/>
        <v>0</v>
      </c>
      <c r="AI724" s="314"/>
      <c r="AJ724" s="316">
        <v>150</v>
      </c>
      <c r="AK724" s="316">
        <f t="shared" si="1148"/>
        <v>0</v>
      </c>
      <c r="AL724" s="316">
        <v>221</v>
      </c>
      <c r="AM724" s="316">
        <f t="shared" si="1149"/>
        <v>0</v>
      </c>
      <c r="AN724" s="317">
        <f t="shared" si="1136"/>
        <v>0</v>
      </c>
      <c r="AO724" s="719"/>
      <c r="AP724" s="775">
        <v>150</v>
      </c>
      <c r="AQ724" s="775">
        <f t="shared" si="1152"/>
        <v>0</v>
      </c>
      <c r="AR724" s="775">
        <v>221</v>
      </c>
      <c r="AS724" s="775">
        <f t="shared" si="1153"/>
        <v>0</v>
      </c>
      <c r="AT724" s="784">
        <f t="shared" si="1137"/>
        <v>0</v>
      </c>
      <c r="AU724" s="44">
        <f t="shared" si="1068"/>
        <v>246715</v>
      </c>
      <c r="AV724" s="44"/>
    </row>
    <row r="725" spans="1:48" ht="13.5" hidden="1" thickBot="1" x14ac:dyDescent="0.25">
      <c r="A725" s="772">
        <v>697</v>
      </c>
      <c r="B725" s="773" t="s">
        <v>228</v>
      </c>
      <c r="C725" s="778" t="s">
        <v>229</v>
      </c>
      <c r="D725" s="774" t="s">
        <v>35</v>
      </c>
      <c r="E725" s="774">
        <v>60</v>
      </c>
      <c r="F725" s="775">
        <v>120</v>
      </c>
      <c r="G725" s="775">
        <f t="shared" si="1138"/>
        <v>7200</v>
      </c>
      <c r="H725" s="775">
        <v>33</v>
      </c>
      <c r="I725" s="775">
        <f t="shared" si="1139"/>
        <v>1980</v>
      </c>
      <c r="J725" s="776">
        <f t="shared" si="1131"/>
        <v>9180</v>
      </c>
      <c r="K725" s="1053"/>
      <c r="L725" s="93">
        <v>120</v>
      </c>
      <c r="M725" s="93">
        <f t="shared" si="1140"/>
        <v>0</v>
      </c>
      <c r="N725" s="93">
        <v>33</v>
      </c>
      <c r="O725" s="93">
        <f t="shared" si="1141"/>
        <v>0</v>
      </c>
      <c r="P725" s="94">
        <f t="shared" si="1132"/>
        <v>0</v>
      </c>
      <c r="Q725" s="173"/>
      <c r="R725" s="175">
        <v>120</v>
      </c>
      <c r="S725" s="175">
        <f t="shared" si="1142"/>
        <v>0</v>
      </c>
      <c r="T725" s="175">
        <v>33</v>
      </c>
      <c r="U725" s="175">
        <f t="shared" si="1143"/>
        <v>0</v>
      </c>
      <c r="V725" s="176">
        <f t="shared" si="1133"/>
        <v>0</v>
      </c>
      <c r="W725" s="220"/>
      <c r="X725" s="222">
        <v>120</v>
      </c>
      <c r="Y725" s="222">
        <f t="shared" si="1144"/>
        <v>0</v>
      </c>
      <c r="Z725" s="222">
        <v>33</v>
      </c>
      <c r="AA725" s="222">
        <f t="shared" si="1145"/>
        <v>0</v>
      </c>
      <c r="AB725" s="223">
        <f t="shared" si="1134"/>
        <v>0</v>
      </c>
      <c r="AC725" s="267"/>
      <c r="AD725" s="269">
        <v>120</v>
      </c>
      <c r="AE725" s="269">
        <f t="shared" si="1146"/>
        <v>0</v>
      </c>
      <c r="AF725" s="269">
        <v>33</v>
      </c>
      <c r="AG725" s="269">
        <f t="shared" si="1147"/>
        <v>0</v>
      </c>
      <c r="AH725" s="270">
        <f t="shared" si="1135"/>
        <v>0</v>
      </c>
      <c r="AI725" s="314"/>
      <c r="AJ725" s="316">
        <v>120</v>
      </c>
      <c r="AK725" s="316">
        <f t="shared" si="1148"/>
        <v>0</v>
      </c>
      <c r="AL725" s="316">
        <v>33</v>
      </c>
      <c r="AM725" s="316">
        <f t="shared" si="1149"/>
        <v>0</v>
      </c>
      <c r="AN725" s="317">
        <f t="shared" si="1136"/>
        <v>0</v>
      </c>
      <c r="AO725" s="719"/>
      <c r="AP725" s="775">
        <v>120</v>
      </c>
      <c r="AQ725" s="775">
        <f t="shared" si="1152"/>
        <v>0</v>
      </c>
      <c r="AR725" s="775">
        <v>33</v>
      </c>
      <c r="AS725" s="775">
        <f t="shared" si="1153"/>
        <v>0</v>
      </c>
      <c r="AT725" s="784">
        <f t="shared" si="1137"/>
        <v>0</v>
      </c>
      <c r="AU725" s="44">
        <f t="shared" si="1068"/>
        <v>9180</v>
      </c>
      <c r="AV725" s="44"/>
    </row>
    <row r="726" spans="1:48" ht="13.5" hidden="1" thickBot="1" x14ac:dyDescent="0.25">
      <c r="A726" s="772">
        <v>698</v>
      </c>
      <c r="B726" s="773" t="s">
        <v>230</v>
      </c>
      <c r="C726" s="778" t="s">
        <v>229</v>
      </c>
      <c r="D726" s="774" t="s">
        <v>35</v>
      </c>
      <c r="E726" s="774">
        <v>80</v>
      </c>
      <c r="F726" s="775">
        <v>120</v>
      </c>
      <c r="G726" s="775">
        <f t="shared" si="1138"/>
        <v>9600</v>
      </c>
      <c r="H726" s="775">
        <v>30</v>
      </c>
      <c r="I726" s="775">
        <f t="shared" si="1139"/>
        <v>2400</v>
      </c>
      <c r="J726" s="776">
        <f t="shared" si="1131"/>
        <v>12000</v>
      </c>
      <c r="K726" s="1053"/>
      <c r="L726" s="93">
        <v>120</v>
      </c>
      <c r="M726" s="93">
        <f t="shared" si="1140"/>
        <v>0</v>
      </c>
      <c r="N726" s="93">
        <v>30</v>
      </c>
      <c r="O726" s="93">
        <f t="shared" si="1141"/>
        <v>0</v>
      </c>
      <c r="P726" s="94">
        <f t="shared" si="1132"/>
        <v>0</v>
      </c>
      <c r="Q726" s="173"/>
      <c r="R726" s="175">
        <v>120</v>
      </c>
      <c r="S726" s="175">
        <f t="shared" si="1142"/>
        <v>0</v>
      </c>
      <c r="T726" s="175">
        <v>30</v>
      </c>
      <c r="U726" s="175">
        <f t="shared" si="1143"/>
        <v>0</v>
      </c>
      <c r="V726" s="176">
        <f t="shared" si="1133"/>
        <v>0</v>
      </c>
      <c r="W726" s="220"/>
      <c r="X726" s="222">
        <v>120</v>
      </c>
      <c r="Y726" s="222">
        <f t="shared" si="1144"/>
        <v>0</v>
      </c>
      <c r="Z726" s="222">
        <v>30</v>
      </c>
      <c r="AA726" s="222">
        <f t="shared" si="1145"/>
        <v>0</v>
      </c>
      <c r="AB726" s="223">
        <f t="shared" si="1134"/>
        <v>0</v>
      </c>
      <c r="AC726" s="267"/>
      <c r="AD726" s="269">
        <v>120</v>
      </c>
      <c r="AE726" s="269">
        <f t="shared" si="1146"/>
        <v>0</v>
      </c>
      <c r="AF726" s="269">
        <v>30</v>
      </c>
      <c r="AG726" s="269">
        <f t="shared" si="1147"/>
        <v>0</v>
      </c>
      <c r="AH726" s="270">
        <f t="shared" si="1135"/>
        <v>0</v>
      </c>
      <c r="AI726" s="314"/>
      <c r="AJ726" s="316">
        <v>120</v>
      </c>
      <c r="AK726" s="316">
        <f t="shared" si="1148"/>
        <v>0</v>
      </c>
      <c r="AL726" s="316">
        <v>30</v>
      </c>
      <c r="AM726" s="316">
        <f t="shared" si="1149"/>
        <v>0</v>
      </c>
      <c r="AN726" s="317">
        <f t="shared" si="1136"/>
        <v>0</v>
      </c>
      <c r="AO726" s="719"/>
      <c r="AP726" s="775">
        <v>120</v>
      </c>
      <c r="AQ726" s="775">
        <f t="shared" si="1152"/>
        <v>0</v>
      </c>
      <c r="AR726" s="775">
        <v>30</v>
      </c>
      <c r="AS726" s="775">
        <f t="shared" si="1153"/>
        <v>0</v>
      </c>
      <c r="AT726" s="784">
        <f t="shared" si="1137"/>
        <v>0</v>
      </c>
      <c r="AU726" s="44">
        <f t="shared" si="1068"/>
        <v>12000</v>
      </c>
      <c r="AV726" s="44"/>
    </row>
    <row r="727" spans="1:48" ht="13.5" hidden="1" thickBot="1" x14ac:dyDescent="0.25">
      <c r="A727" s="762">
        <v>696</v>
      </c>
      <c r="B727" s="768" t="s">
        <v>226</v>
      </c>
      <c r="C727" s="769" t="s">
        <v>598</v>
      </c>
      <c r="D727" s="764" t="s">
        <v>35</v>
      </c>
      <c r="E727" s="764">
        <v>76</v>
      </c>
      <c r="F727" s="765">
        <v>150</v>
      </c>
      <c r="G727" s="765">
        <f>E727*F727</f>
        <v>11400</v>
      </c>
      <c r="H727" s="765">
        <v>101</v>
      </c>
      <c r="I727" s="765">
        <f>E727*H727</f>
        <v>7676</v>
      </c>
      <c r="J727" s="771">
        <f t="shared" si="1131"/>
        <v>19076</v>
      </c>
      <c r="K727" s="1053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6"/>
        <v>19076</v>
      </c>
      <c r="AO727" s="719">
        <f t="shared" si="1060"/>
        <v>0</v>
      </c>
      <c r="AP727" s="765">
        <v>150</v>
      </c>
      <c r="AQ727" s="765">
        <f>AO727*AP727</f>
        <v>0</v>
      </c>
      <c r="AR727" s="765">
        <v>101</v>
      </c>
      <c r="AS727" s="765">
        <f>AO727*AR727</f>
        <v>0</v>
      </c>
      <c r="AT727" s="771">
        <f t="shared" si="1137"/>
        <v>0</v>
      </c>
      <c r="AU727" s="44">
        <f t="shared" si="1068"/>
        <v>0</v>
      </c>
      <c r="AV727" s="44">
        <f t="shared" si="1069"/>
        <v>0</v>
      </c>
    </row>
    <row r="728" spans="1:48" ht="13.5" hidden="1" thickBot="1" x14ac:dyDescent="0.25">
      <c r="A728" s="762">
        <v>734</v>
      </c>
      <c r="B728" s="768" t="s">
        <v>599</v>
      </c>
      <c r="C728" s="769" t="s">
        <v>223</v>
      </c>
      <c r="D728" s="764" t="s">
        <v>35</v>
      </c>
      <c r="E728" s="764">
        <v>50</v>
      </c>
      <c r="F728" s="765">
        <v>150</v>
      </c>
      <c r="G728" s="765">
        <f t="shared" ref="G728:G730" si="1154">E728*F728</f>
        <v>7500</v>
      </c>
      <c r="H728" s="765">
        <v>237</v>
      </c>
      <c r="I728" s="765">
        <f>E728*H728</f>
        <v>11850</v>
      </c>
      <c r="J728" s="771">
        <f t="shared" si="1131"/>
        <v>19350</v>
      </c>
      <c r="K728" s="1053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5">AI728*AJ728</f>
        <v>7500</v>
      </c>
      <c r="AL728" s="316">
        <v>237</v>
      </c>
      <c r="AM728" s="316">
        <f>AI728*AL728</f>
        <v>11850</v>
      </c>
      <c r="AN728" s="317">
        <f t="shared" si="1136"/>
        <v>19350</v>
      </c>
      <c r="AO728" s="719">
        <f t="shared" si="1060"/>
        <v>0</v>
      </c>
      <c r="AP728" s="765">
        <v>150</v>
      </c>
      <c r="AQ728" s="765">
        <f t="shared" ref="AQ728:AQ731" si="1156">AO728*AP728</f>
        <v>0</v>
      </c>
      <c r="AR728" s="765">
        <v>237</v>
      </c>
      <c r="AS728" s="765">
        <f>AO728*AR728</f>
        <v>0</v>
      </c>
      <c r="AT728" s="771">
        <f t="shared" si="1137"/>
        <v>0</v>
      </c>
      <c r="AU728" s="44">
        <f t="shared" si="1068"/>
        <v>0</v>
      </c>
      <c r="AV728" s="44">
        <f t="shared" si="1069"/>
        <v>0</v>
      </c>
    </row>
    <row r="729" spans="1:48" ht="13.5" hidden="1" thickBot="1" x14ac:dyDescent="0.25">
      <c r="A729" s="762">
        <v>734</v>
      </c>
      <c r="B729" s="768" t="s">
        <v>600</v>
      </c>
      <c r="C729" s="769" t="s">
        <v>601</v>
      </c>
      <c r="D729" s="764" t="s">
        <v>35</v>
      </c>
      <c r="E729" s="764">
        <v>45</v>
      </c>
      <c r="F729" s="765">
        <v>150</v>
      </c>
      <c r="G729" s="901">
        <f t="shared" si="1154"/>
        <v>6750</v>
      </c>
      <c r="H729" s="765">
        <v>29</v>
      </c>
      <c r="I729" s="901">
        <f t="shared" ref="I729:I730" si="1157">E729*H729</f>
        <v>1305</v>
      </c>
      <c r="J729" s="771">
        <f t="shared" si="1131"/>
        <v>8055</v>
      </c>
      <c r="K729" s="1053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5"/>
        <v>750</v>
      </c>
      <c r="AL729" s="316">
        <v>29</v>
      </c>
      <c r="AM729" s="316">
        <f t="shared" ref="AM729:AM730" si="1158">AI729*AL729</f>
        <v>145</v>
      </c>
      <c r="AN729" s="317">
        <f t="shared" si="1136"/>
        <v>895</v>
      </c>
      <c r="AO729" s="719">
        <f t="shared" si="1060"/>
        <v>40</v>
      </c>
      <c r="AP729" s="765">
        <v>150</v>
      </c>
      <c r="AQ729" s="765">
        <f t="shared" si="1156"/>
        <v>6000</v>
      </c>
      <c r="AR729" s="765">
        <v>29</v>
      </c>
      <c r="AS729" s="765">
        <f t="shared" ref="AS729:AS731" si="1159">AO729*AR729</f>
        <v>1160</v>
      </c>
      <c r="AT729" s="771">
        <f t="shared" si="1137"/>
        <v>7160</v>
      </c>
      <c r="AU729" s="44">
        <f t="shared" si="1068"/>
        <v>7160</v>
      </c>
      <c r="AV729" s="44">
        <f t="shared" si="1069"/>
        <v>0</v>
      </c>
    </row>
    <row r="730" spans="1:48" ht="13.5" hidden="1" thickBot="1" x14ac:dyDescent="0.25">
      <c r="A730" s="762">
        <v>734</v>
      </c>
      <c r="B730" s="768" t="s">
        <v>600</v>
      </c>
      <c r="C730" s="769" t="s">
        <v>602</v>
      </c>
      <c r="D730" s="764" t="s">
        <v>35</v>
      </c>
      <c r="E730" s="764">
        <v>65</v>
      </c>
      <c r="F730" s="765">
        <v>150</v>
      </c>
      <c r="G730" s="901">
        <f t="shared" si="1154"/>
        <v>9750</v>
      </c>
      <c r="H730" s="765">
        <v>48</v>
      </c>
      <c r="I730" s="901">
        <f t="shared" si="1157"/>
        <v>3120</v>
      </c>
      <c r="J730" s="771">
        <f t="shared" si="1131"/>
        <v>12870</v>
      </c>
      <c r="K730" s="1053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5"/>
        <v>0</v>
      </c>
      <c r="AL730" s="316">
        <v>48</v>
      </c>
      <c r="AM730" s="316">
        <f t="shared" si="1158"/>
        <v>0</v>
      </c>
      <c r="AN730" s="317">
        <f t="shared" si="1136"/>
        <v>0</v>
      </c>
      <c r="AO730" s="719">
        <f t="shared" si="1060"/>
        <v>65</v>
      </c>
      <c r="AP730" s="765">
        <v>150</v>
      </c>
      <c r="AQ730" s="765">
        <f t="shared" si="1156"/>
        <v>9750</v>
      </c>
      <c r="AR730" s="765">
        <v>48</v>
      </c>
      <c r="AS730" s="765">
        <f t="shared" si="1159"/>
        <v>3120</v>
      </c>
      <c r="AT730" s="771">
        <f t="shared" si="1137"/>
        <v>12870</v>
      </c>
      <c r="AU730" s="44">
        <f t="shared" si="1068"/>
        <v>12870</v>
      </c>
      <c r="AV730" s="44">
        <f t="shared" si="1069"/>
        <v>0</v>
      </c>
    </row>
    <row r="731" spans="1:48" ht="13.5" hidden="1" thickBot="1" x14ac:dyDescent="0.25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38"/>
        <v>49659</v>
      </c>
      <c r="H731" s="36">
        <v>99318</v>
      </c>
      <c r="I731" s="36">
        <f t="shared" si="1139"/>
        <v>99318</v>
      </c>
      <c r="J731" s="53">
        <f t="shared" si="1131"/>
        <v>148977</v>
      </c>
      <c r="K731" s="1053"/>
      <c r="L731" s="93">
        <v>49659</v>
      </c>
      <c r="M731" s="93">
        <f t="shared" si="1140"/>
        <v>0</v>
      </c>
      <c r="N731" s="93">
        <v>99318</v>
      </c>
      <c r="O731" s="93">
        <f t="shared" si="1141"/>
        <v>0</v>
      </c>
      <c r="P731" s="94">
        <f t="shared" si="1132"/>
        <v>0</v>
      </c>
      <c r="Q731" s="173"/>
      <c r="R731" s="175">
        <v>49659</v>
      </c>
      <c r="S731" s="175">
        <f t="shared" si="1142"/>
        <v>0</v>
      </c>
      <c r="T731" s="175">
        <v>99318</v>
      </c>
      <c r="U731" s="175">
        <f t="shared" si="1143"/>
        <v>0</v>
      </c>
      <c r="V731" s="176">
        <f t="shared" si="1133"/>
        <v>0</v>
      </c>
      <c r="W731" s="220"/>
      <c r="X731" s="222">
        <v>49659</v>
      </c>
      <c r="Y731" s="222">
        <f t="shared" si="1144"/>
        <v>0</v>
      </c>
      <c r="Z731" s="222">
        <v>99318</v>
      </c>
      <c r="AA731" s="222">
        <f t="shared" si="1145"/>
        <v>0</v>
      </c>
      <c r="AB731" s="223">
        <f t="shared" si="1134"/>
        <v>0</v>
      </c>
      <c r="AC731" s="267"/>
      <c r="AD731" s="269">
        <v>49659</v>
      </c>
      <c r="AE731" s="269">
        <f t="shared" si="1146"/>
        <v>0</v>
      </c>
      <c r="AF731" s="269">
        <v>99318</v>
      </c>
      <c r="AG731" s="269">
        <f t="shared" si="1147"/>
        <v>0</v>
      </c>
      <c r="AH731" s="270">
        <f t="shared" si="1135"/>
        <v>0</v>
      </c>
      <c r="AI731" s="314"/>
      <c r="AJ731" s="316">
        <v>49659</v>
      </c>
      <c r="AK731" s="316">
        <f t="shared" si="1148"/>
        <v>0</v>
      </c>
      <c r="AL731" s="316">
        <v>99318</v>
      </c>
      <c r="AM731" s="316">
        <f t="shared" si="1149"/>
        <v>0</v>
      </c>
      <c r="AN731" s="317">
        <f t="shared" si="1136"/>
        <v>0</v>
      </c>
      <c r="AO731" s="719">
        <f t="shared" si="1060"/>
        <v>1</v>
      </c>
      <c r="AP731" s="361">
        <v>49659</v>
      </c>
      <c r="AQ731" s="361">
        <f t="shared" si="1156"/>
        <v>49659</v>
      </c>
      <c r="AR731" s="361">
        <v>99318</v>
      </c>
      <c r="AS731" s="361">
        <f t="shared" si="1159"/>
        <v>99318</v>
      </c>
      <c r="AT731" s="362">
        <f t="shared" si="1137"/>
        <v>148977</v>
      </c>
      <c r="AU731" s="44">
        <f t="shared" si="1068"/>
        <v>148977</v>
      </c>
      <c r="AV731" s="44">
        <f t="shared" si="1069"/>
        <v>0</v>
      </c>
    </row>
    <row r="732" spans="1:48" ht="13.5" hidden="1" thickBot="1" x14ac:dyDescent="0.25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071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0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68"/>
        <v>480767.06400000001</v>
      </c>
      <c r="AV732" s="44">
        <f t="shared" si="1069"/>
        <v>0</v>
      </c>
    </row>
    <row r="733" spans="1:48" ht="13.5" hidden="1" thickBot="1" x14ac:dyDescent="0.25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053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0"/>
        <v>0</v>
      </c>
      <c r="AP733" s="360"/>
      <c r="AQ733" s="358"/>
      <c r="AR733" s="358"/>
      <c r="AS733" s="358"/>
      <c r="AT733" s="359"/>
      <c r="AU733" s="44">
        <f t="shared" si="1068"/>
        <v>0</v>
      </c>
      <c r="AV733" s="44">
        <f t="shared" si="1069"/>
        <v>0</v>
      </c>
    </row>
    <row r="734" spans="1:48" ht="14.25" hidden="1" thickBot="1" x14ac:dyDescent="0.3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052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0"/>
        <v>0</v>
      </c>
      <c r="AP734" s="357"/>
      <c r="AQ734" s="358"/>
      <c r="AR734" s="358"/>
      <c r="AS734" s="358"/>
      <c r="AT734" s="359"/>
      <c r="AU734" s="44">
        <f t="shared" si="1068"/>
        <v>0</v>
      </c>
      <c r="AV734" s="44">
        <f t="shared" si="1069"/>
        <v>0</v>
      </c>
    </row>
    <row r="735" spans="1:48" ht="13.5" hidden="1" thickBot="1" x14ac:dyDescent="0.25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053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0"/>
        <v>0</v>
      </c>
      <c r="AP735" s="360"/>
      <c r="AQ735" s="358"/>
      <c r="AR735" s="358"/>
      <c r="AS735" s="358"/>
      <c r="AT735" s="359"/>
      <c r="AU735" s="44">
        <f t="shared" si="1068"/>
        <v>0</v>
      </c>
      <c r="AV735" s="44">
        <f t="shared" si="1069"/>
        <v>0</v>
      </c>
    </row>
    <row r="736" spans="1:48" ht="26.25" hidden="1" thickBot="1" x14ac:dyDescent="0.25">
      <c r="A736" s="772">
        <v>704</v>
      </c>
      <c r="B736" s="777" t="s">
        <v>210</v>
      </c>
      <c r="C736" s="774" t="s">
        <v>211</v>
      </c>
      <c r="D736" s="774" t="s">
        <v>14</v>
      </c>
      <c r="E736" s="774">
        <v>1</v>
      </c>
      <c r="F736" s="775">
        <v>2000</v>
      </c>
      <c r="G736" s="775">
        <f>E736*F736</f>
        <v>2000</v>
      </c>
      <c r="H736" s="775">
        <v>1856</v>
      </c>
      <c r="I736" s="775">
        <f>E736*H736</f>
        <v>1856</v>
      </c>
      <c r="J736" s="776">
        <f t="shared" ref="J736:J797" si="1160">G736+I736</f>
        <v>3856</v>
      </c>
      <c r="K736" s="1053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1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2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3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4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5">AK736+AM736</f>
        <v>0</v>
      </c>
      <c r="AO736" s="719"/>
      <c r="AP736" s="775">
        <v>2000</v>
      </c>
      <c r="AQ736" s="775">
        <f>AO736*AP736</f>
        <v>0</v>
      </c>
      <c r="AR736" s="775">
        <v>1856</v>
      </c>
      <c r="AS736" s="775">
        <f>AO736*AR736</f>
        <v>0</v>
      </c>
      <c r="AT736" s="784">
        <f t="shared" ref="AT736:AT783" si="1166">AQ736+AS736</f>
        <v>0</v>
      </c>
      <c r="AU736" s="44">
        <f t="shared" si="1068"/>
        <v>3856</v>
      </c>
      <c r="AV736" s="44"/>
    </row>
    <row r="737" spans="1:48" ht="13.5" hidden="1" thickBot="1" x14ac:dyDescent="0.25">
      <c r="A737" s="772" t="s">
        <v>479</v>
      </c>
      <c r="B737" s="777" t="s">
        <v>255</v>
      </c>
      <c r="C737" s="774" t="s">
        <v>256</v>
      </c>
      <c r="D737" s="774" t="s">
        <v>14</v>
      </c>
      <c r="E737" s="774">
        <v>2</v>
      </c>
      <c r="F737" s="780" t="s">
        <v>434</v>
      </c>
      <c r="G737" s="775"/>
      <c r="H737" s="775">
        <v>0</v>
      </c>
      <c r="I737" s="775">
        <f t="shared" ref="I737:I797" si="1167">E737*H737</f>
        <v>0</v>
      </c>
      <c r="J737" s="776">
        <f t="shared" si="1160"/>
        <v>0</v>
      </c>
      <c r="K737" s="1053"/>
      <c r="L737" s="114" t="s">
        <v>434</v>
      </c>
      <c r="M737" s="93"/>
      <c r="N737" s="93">
        <v>0</v>
      </c>
      <c r="O737" s="93">
        <f t="shared" ref="O737:O797" si="1168">K737*N737</f>
        <v>0</v>
      </c>
      <c r="P737" s="94">
        <f t="shared" si="1161"/>
        <v>0</v>
      </c>
      <c r="Q737" s="173"/>
      <c r="R737" s="208" t="s">
        <v>434</v>
      </c>
      <c r="S737" s="175"/>
      <c r="T737" s="175">
        <v>0</v>
      </c>
      <c r="U737" s="175">
        <f t="shared" ref="U737:U797" si="1169">Q737*T737</f>
        <v>0</v>
      </c>
      <c r="V737" s="176">
        <f t="shared" si="1162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0">W737*Z737</f>
        <v>0</v>
      </c>
      <c r="AB737" s="223">
        <f t="shared" si="1163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1">AC737*AF737</f>
        <v>0</v>
      </c>
      <c r="AH737" s="270">
        <f t="shared" si="1164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2">AI737*AL737</f>
        <v>0</v>
      </c>
      <c r="AN737" s="317">
        <f t="shared" si="1165"/>
        <v>0</v>
      </c>
      <c r="AO737" s="719"/>
      <c r="AP737" s="780" t="s">
        <v>434</v>
      </c>
      <c r="AQ737" s="775"/>
      <c r="AR737" s="775">
        <v>0</v>
      </c>
      <c r="AS737" s="775">
        <f t="shared" ref="AS737:AS743" si="1173">AO737*AR737</f>
        <v>0</v>
      </c>
      <c r="AT737" s="784">
        <f t="shared" si="1166"/>
        <v>0</v>
      </c>
      <c r="AU737" s="44">
        <f t="shared" ref="AU737:AU800" si="1174">J737-P737-V737-AB737-AH737-AN737</f>
        <v>0</v>
      </c>
      <c r="AV737" s="44">
        <f t="shared" ref="AV737:AV800" si="1175">AT737-AU737</f>
        <v>0</v>
      </c>
    </row>
    <row r="738" spans="1:48" ht="13.5" hidden="1" thickBot="1" x14ac:dyDescent="0.25">
      <c r="A738" s="772" t="s">
        <v>480</v>
      </c>
      <c r="B738" s="777" t="s">
        <v>255</v>
      </c>
      <c r="C738" s="774" t="s">
        <v>257</v>
      </c>
      <c r="D738" s="774" t="s">
        <v>14</v>
      </c>
      <c r="E738" s="774">
        <v>8</v>
      </c>
      <c r="F738" s="780" t="s">
        <v>434</v>
      </c>
      <c r="G738" s="775"/>
      <c r="H738" s="775">
        <v>0</v>
      </c>
      <c r="I738" s="775">
        <f t="shared" si="1167"/>
        <v>0</v>
      </c>
      <c r="J738" s="776">
        <f t="shared" si="1160"/>
        <v>0</v>
      </c>
      <c r="K738" s="1053"/>
      <c r="L738" s="114" t="s">
        <v>434</v>
      </c>
      <c r="M738" s="93"/>
      <c r="N738" s="93">
        <v>0</v>
      </c>
      <c r="O738" s="93">
        <f t="shared" si="1168"/>
        <v>0</v>
      </c>
      <c r="P738" s="94">
        <f t="shared" si="1161"/>
        <v>0</v>
      </c>
      <c r="Q738" s="173"/>
      <c r="R738" s="208" t="s">
        <v>434</v>
      </c>
      <c r="S738" s="175"/>
      <c r="T738" s="175">
        <v>0</v>
      </c>
      <c r="U738" s="175">
        <f t="shared" si="1169"/>
        <v>0</v>
      </c>
      <c r="V738" s="176">
        <f t="shared" si="1162"/>
        <v>0</v>
      </c>
      <c r="W738" s="220"/>
      <c r="X738" s="255" t="s">
        <v>434</v>
      </c>
      <c r="Y738" s="222"/>
      <c r="Z738" s="222">
        <v>0</v>
      </c>
      <c r="AA738" s="222">
        <f t="shared" si="1170"/>
        <v>0</v>
      </c>
      <c r="AB738" s="223">
        <f t="shared" si="1163"/>
        <v>0</v>
      </c>
      <c r="AC738" s="267"/>
      <c r="AD738" s="302" t="s">
        <v>434</v>
      </c>
      <c r="AE738" s="269"/>
      <c r="AF738" s="269">
        <v>0</v>
      </c>
      <c r="AG738" s="269">
        <f t="shared" si="1171"/>
        <v>0</v>
      </c>
      <c r="AH738" s="270">
        <f t="shared" si="1164"/>
        <v>0</v>
      </c>
      <c r="AI738" s="314"/>
      <c r="AJ738" s="349" t="s">
        <v>434</v>
      </c>
      <c r="AK738" s="316"/>
      <c r="AL738" s="316">
        <v>0</v>
      </c>
      <c r="AM738" s="316">
        <f t="shared" si="1172"/>
        <v>0</v>
      </c>
      <c r="AN738" s="317">
        <f t="shared" si="1165"/>
        <v>0</v>
      </c>
      <c r="AO738" s="719"/>
      <c r="AP738" s="780" t="s">
        <v>434</v>
      </c>
      <c r="AQ738" s="775"/>
      <c r="AR738" s="775">
        <v>0</v>
      </c>
      <c r="AS738" s="775">
        <f t="shared" si="1173"/>
        <v>0</v>
      </c>
      <c r="AT738" s="784">
        <f t="shared" si="1166"/>
        <v>0</v>
      </c>
      <c r="AU738" s="44">
        <f t="shared" si="1174"/>
        <v>0</v>
      </c>
      <c r="AV738" s="44">
        <f t="shared" si="1175"/>
        <v>0</v>
      </c>
    </row>
    <row r="739" spans="1:48" ht="13.5" hidden="1" thickBot="1" x14ac:dyDescent="0.25">
      <c r="A739" s="772" t="s">
        <v>481</v>
      </c>
      <c r="B739" s="777" t="s">
        <v>255</v>
      </c>
      <c r="C739" s="774" t="s">
        <v>258</v>
      </c>
      <c r="D739" s="774" t="s">
        <v>14</v>
      </c>
      <c r="E739" s="774">
        <v>2</v>
      </c>
      <c r="F739" s="780" t="s">
        <v>434</v>
      </c>
      <c r="G739" s="775"/>
      <c r="H739" s="775">
        <v>0</v>
      </c>
      <c r="I739" s="775">
        <f t="shared" si="1167"/>
        <v>0</v>
      </c>
      <c r="J739" s="776">
        <f t="shared" si="1160"/>
        <v>0</v>
      </c>
      <c r="K739" s="1053"/>
      <c r="L739" s="114" t="s">
        <v>434</v>
      </c>
      <c r="M739" s="93"/>
      <c r="N739" s="93">
        <v>0</v>
      </c>
      <c r="O739" s="93">
        <f t="shared" si="1168"/>
        <v>0</v>
      </c>
      <c r="P739" s="94">
        <f t="shared" si="1161"/>
        <v>0</v>
      </c>
      <c r="Q739" s="173"/>
      <c r="R739" s="208" t="s">
        <v>434</v>
      </c>
      <c r="S739" s="175"/>
      <c r="T739" s="175">
        <v>0</v>
      </c>
      <c r="U739" s="175">
        <f t="shared" si="1169"/>
        <v>0</v>
      </c>
      <c r="V739" s="176">
        <f t="shared" si="1162"/>
        <v>0</v>
      </c>
      <c r="W739" s="220"/>
      <c r="X739" s="255" t="s">
        <v>434</v>
      </c>
      <c r="Y739" s="222"/>
      <c r="Z739" s="222">
        <v>0</v>
      </c>
      <c r="AA739" s="222">
        <f t="shared" si="1170"/>
        <v>0</v>
      </c>
      <c r="AB739" s="223">
        <f t="shared" si="1163"/>
        <v>0</v>
      </c>
      <c r="AC739" s="267"/>
      <c r="AD739" s="302" t="s">
        <v>434</v>
      </c>
      <c r="AE739" s="269"/>
      <c r="AF739" s="269">
        <v>0</v>
      </c>
      <c r="AG739" s="269">
        <f t="shared" si="1171"/>
        <v>0</v>
      </c>
      <c r="AH739" s="270">
        <f t="shared" si="1164"/>
        <v>0</v>
      </c>
      <c r="AI739" s="314"/>
      <c r="AJ739" s="349" t="s">
        <v>434</v>
      </c>
      <c r="AK739" s="316"/>
      <c r="AL739" s="316">
        <v>0</v>
      </c>
      <c r="AM739" s="316">
        <f t="shared" si="1172"/>
        <v>0</v>
      </c>
      <c r="AN739" s="317">
        <f t="shared" si="1165"/>
        <v>0</v>
      </c>
      <c r="AO739" s="719"/>
      <c r="AP739" s="780" t="s">
        <v>434</v>
      </c>
      <c r="AQ739" s="775"/>
      <c r="AR739" s="775">
        <v>0</v>
      </c>
      <c r="AS739" s="775">
        <f t="shared" si="1173"/>
        <v>0</v>
      </c>
      <c r="AT739" s="784">
        <f t="shared" si="1166"/>
        <v>0</v>
      </c>
      <c r="AU739" s="44">
        <f t="shared" si="1174"/>
        <v>0</v>
      </c>
      <c r="AV739" s="44">
        <f t="shared" si="1175"/>
        <v>0</v>
      </c>
    </row>
    <row r="740" spans="1:48" ht="13.5" hidden="1" thickBot="1" x14ac:dyDescent="0.25">
      <c r="A740" s="772">
        <v>708</v>
      </c>
      <c r="B740" s="777" t="s">
        <v>214</v>
      </c>
      <c r="C740" s="774" t="s">
        <v>215</v>
      </c>
      <c r="D740" s="774" t="s">
        <v>14</v>
      </c>
      <c r="E740" s="774">
        <v>36</v>
      </c>
      <c r="F740" s="775">
        <v>450</v>
      </c>
      <c r="G740" s="775">
        <f>E740*F740</f>
        <v>16200</v>
      </c>
      <c r="H740" s="775">
        <v>4220</v>
      </c>
      <c r="I740" s="775">
        <f t="shared" si="1167"/>
        <v>151920</v>
      </c>
      <c r="J740" s="776">
        <f t="shared" si="1160"/>
        <v>168120</v>
      </c>
      <c r="K740" s="1053"/>
      <c r="L740" s="93">
        <v>450</v>
      </c>
      <c r="M740" s="93">
        <f>K740*L740</f>
        <v>0</v>
      </c>
      <c r="N740" s="93">
        <v>4220</v>
      </c>
      <c r="O740" s="93">
        <f t="shared" si="1168"/>
        <v>0</v>
      </c>
      <c r="P740" s="94">
        <f t="shared" si="1161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69"/>
        <v>0</v>
      </c>
      <c r="V740" s="176">
        <f t="shared" si="1162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0"/>
        <v>0</v>
      </c>
      <c r="AB740" s="223">
        <f t="shared" si="1163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1"/>
        <v>0</v>
      </c>
      <c r="AH740" s="270">
        <f t="shared" si="1164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2"/>
        <v>0</v>
      </c>
      <c r="AN740" s="317">
        <f t="shared" si="1165"/>
        <v>0</v>
      </c>
      <c r="AO740" s="719"/>
      <c r="AP740" s="775">
        <v>450</v>
      </c>
      <c r="AQ740" s="775">
        <f>AO740*AP740</f>
        <v>0</v>
      </c>
      <c r="AR740" s="775">
        <v>4220</v>
      </c>
      <c r="AS740" s="775">
        <f t="shared" si="1173"/>
        <v>0</v>
      </c>
      <c r="AT740" s="784">
        <f t="shared" si="1166"/>
        <v>0</v>
      </c>
      <c r="AU740" s="44">
        <f t="shared" si="1174"/>
        <v>168120</v>
      </c>
      <c r="AV740" s="44"/>
    </row>
    <row r="741" spans="1:48" ht="13.5" hidden="1" thickBot="1" x14ac:dyDescent="0.25">
      <c r="A741" s="772">
        <v>709</v>
      </c>
      <c r="B741" s="777" t="s">
        <v>216</v>
      </c>
      <c r="C741" s="774"/>
      <c r="D741" s="774" t="s">
        <v>35</v>
      </c>
      <c r="E741" s="774">
        <v>5</v>
      </c>
      <c r="F741" s="775">
        <v>100</v>
      </c>
      <c r="G741" s="775">
        <f>E741*F741</f>
        <v>500</v>
      </c>
      <c r="H741" s="775">
        <v>189</v>
      </c>
      <c r="I741" s="775">
        <f t="shared" si="1167"/>
        <v>945</v>
      </c>
      <c r="J741" s="776">
        <f t="shared" si="1160"/>
        <v>1445</v>
      </c>
      <c r="K741" s="1053"/>
      <c r="L741" s="93">
        <v>100</v>
      </c>
      <c r="M741" s="93">
        <f>K741*L741</f>
        <v>0</v>
      </c>
      <c r="N741" s="93">
        <v>189</v>
      </c>
      <c r="O741" s="93">
        <f t="shared" si="1168"/>
        <v>0</v>
      </c>
      <c r="P741" s="94">
        <f t="shared" si="1161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69"/>
        <v>0</v>
      </c>
      <c r="V741" s="176">
        <f t="shared" si="1162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0"/>
        <v>0</v>
      </c>
      <c r="AB741" s="223">
        <f t="shared" si="1163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1"/>
        <v>0</v>
      </c>
      <c r="AH741" s="270">
        <f t="shared" si="1164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2"/>
        <v>0</v>
      </c>
      <c r="AN741" s="317">
        <f t="shared" si="1165"/>
        <v>0</v>
      </c>
      <c r="AO741" s="719"/>
      <c r="AP741" s="775">
        <v>100</v>
      </c>
      <c r="AQ741" s="775">
        <f>AO741*AP741</f>
        <v>0</v>
      </c>
      <c r="AR741" s="775">
        <v>189</v>
      </c>
      <c r="AS741" s="775">
        <f t="shared" si="1173"/>
        <v>0</v>
      </c>
      <c r="AT741" s="784">
        <f t="shared" si="1166"/>
        <v>0</v>
      </c>
      <c r="AU741" s="44">
        <f t="shared" si="1174"/>
        <v>1445</v>
      </c>
      <c r="AV741" s="44"/>
    </row>
    <row r="742" spans="1:48" ht="13.5" hidden="1" thickBot="1" x14ac:dyDescent="0.25">
      <c r="A742" s="772">
        <v>710</v>
      </c>
      <c r="B742" s="777" t="s">
        <v>217</v>
      </c>
      <c r="C742" s="774" t="s">
        <v>218</v>
      </c>
      <c r="D742" s="774" t="s">
        <v>14</v>
      </c>
      <c r="E742" s="774">
        <v>40</v>
      </c>
      <c r="F742" s="775">
        <v>50</v>
      </c>
      <c r="G742" s="775">
        <f>E742*F742</f>
        <v>2000</v>
      </c>
      <c r="H742" s="775">
        <v>324</v>
      </c>
      <c r="I742" s="775">
        <f t="shared" si="1167"/>
        <v>12960</v>
      </c>
      <c r="J742" s="776">
        <f t="shared" si="1160"/>
        <v>14960</v>
      </c>
      <c r="K742" s="1053"/>
      <c r="L742" s="93">
        <v>50</v>
      </c>
      <c r="M742" s="93">
        <f>K742*L742</f>
        <v>0</v>
      </c>
      <c r="N742" s="93">
        <v>324</v>
      </c>
      <c r="O742" s="93">
        <f t="shared" si="1168"/>
        <v>0</v>
      </c>
      <c r="P742" s="94">
        <f t="shared" si="1161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69"/>
        <v>0</v>
      </c>
      <c r="V742" s="176">
        <f t="shared" si="1162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0"/>
        <v>0</v>
      </c>
      <c r="AB742" s="223">
        <f t="shared" si="1163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1"/>
        <v>0</v>
      </c>
      <c r="AH742" s="270">
        <f t="shared" si="1164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2"/>
        <v>0</v>
      </c>
      <c r="AN742" s="317">
        <f t="shared" si="1165"/>
        <v>0</v>
      </c>
      <c r="AO742" s="719"/>
      <c r="AP742" s="775">
        <v>50</v>
      </c>
      <c r="AQ742" s="775">
        <f>AO742*AP742</f>
        <v>0</v>
      </c>
      <c r="AR742" s="775">
        <v>324</v>
      </c>
      <c r="AS742" s="775">
        <f t="shared" si="1173"/>
        <v>0</v>
      </c>
      <c r="AT742" s="784">
        <f t="shared" si="1166"/>
        <v>0</v>
      </c>
      <c r="AU742" s="44">
        <f t="shared" si="1174"/>
        <v>14960</v>
      </c>
      <c r="AV742" s="44"/>
    </row>
    <row r="743" spans="1:48" ht="26.25" hidden="1" thickBot="1" x14ac:dyDescent="0.25">
      <c r="A743" s="772" t="s">
        <v>482</v>
      </c>
      <c r="B743" s="777" t="s">
        <v>259</v>
      </c>
      <c r="C743" s="774" t="s">
        <v>260</v>
      </c>
      <c r="D743" s="774" t="s">
        <v>14</v>
      </c>
      <c r="E743" s="774">
        <v>7</v>
      </c>
      <c r="F743" s="780" t="s">
        <v>434</v>
      </c>
      <c r="G743" s="775"/>
      <c r="H743" s="775">
        <v>0</v>
      </c>
      <c r="I743" s="775">
        <f t="shared" si="1167"/>
        <v>0</v>
      </c>
      <c r="J743" s="776">
        <f t="shared" si="1160"/>
        <v>0</v>
      </c>
      <c r="K743" s="1053"/>
      <c r="L743" s="114" t="s">
        <v>434</v>
      </c>
      <c r="M743" s="93"/>
      <c r="N743" s="93">
        <v>0</v>
      </c>
      <c r="O743" s="93">
        <f t="shared" si="1168"/>
        <v>0</v>
      </c>
      <c r="P743" s="94">
        <f t="shared" si="1161"/>
        <v>0</v>
      </c>
      <c r="Q743" s="173"/>
      <c r="R743" s="208" t="s">
        <v>434</v>
      </c>
      <c r="S743" s="175"/>
      <c r="T743" s="175">
        <v>0</v>
      </c>
      <c r="U743" s="175">
        <f t="shared" si="1169"/>
        <v>0</v>
      </c>
      <c r="V743" s="176">
        <f t="shared" si="1162"/>
        <v>0</v>
      </c>
      <c r="W743" s="220"/>
      <c r="X743" s="255" t="s">
        <v>434</v>
      </c>
      <c r="Y743" s="222"/>
      <c r="Z743" s="222">
        <v>0</v>
      </c>
      <c r="AA743" s="222">
        <f t="shared" si="1170"/>
        <v>0</v>
      </c>
      <c r="AB743" s="223">
        <f t="shared" si="1163"/>
        <v>0</v>
      </c>
      <c r="AC743" s="267"/>
      <c r="AD743" s="302" t="s">
        <v>434</v>
      </c>
      <c r="AE743" s="269"/>
      <c r="AF743" s="269">
        <v>0</v>
      </c>
      <c r="AG743" s="269">
        <f t="shared" si="1171"/>
        <v>0</v>
      </c>
      <c r="AH743" s="270">
        <f t="shared" si="1164"/>
        <v>0</v>
      </c>
      <c r="AI743" s="314"/>
      <c r="AJ743" s="349" t="s">
        <v>434</v>
      </c>
      <c r="AK743" s="316"/>
      <c r="AL743" s="316">
        <v>0</v>
      </c>
      <c r="AM743" s="316">
        <f t="shared" si="1172"/>
        <v>0</v>
      </c>
      <c r="AN743" s="317">
        <f t="shared" si="1165"/>
        <v>0</v>
      </c>
      <c r="AO743" s="719"/>
      <c r="AP743" s="780" t="s">
        <v>434</v>
      </c>
      <c r="AQ743" s="775"/>
      <c r="AR743" s="775">
        <v>0</v>
      </c>
      <c r="AS743" s="775">
        <f t="shared" si="1173"/>
        <v>0</v>
      </c>
      <c r="AT743" s="784">
        <f t="shared" si="1166"/>
        <v>0</v>
      </c>
      <c r="AU743" s="44">
        <f t="shared" si="1174"/>
        <v>0</v>
      </c>
      <c r="AV743" s="44">
        <f t="shared" si="1175"/>
        <v>0</v>
      </c>
    </row>
    <row r="744" spans="1:48" ht="26.25" hidden="1" thickBot="1" x14ac:dyDescent="0.25">
      <c r="A744" s="762">
        <v>704</v>
      </c>
      <c r="B744" s="779" t="s">
        <v>603</v>
      </c>
      <c r="C744" s="764"/>
      <c r="D744" s="764" t="s">
        <v>14</v>
      </c>
      <c r="E744" s="764">
        <v>12</v>
      </c>
      <c r="F744" s="765">
        <v>2000</v>
      </c>
      <c r="G744" s="765">
        <f>E744*F744</f>
        <v>24000</v>
      </c>
      <c r="H744" s="765">
        <v>848</v>
      </c>
      <c r="I744" s="765">
        <f>E744*H744</f>
        <v>10176</v>
      </c>
      <c r="J744" s="771">
        <f t="shared" si="1160"/>
        <v>34176</v>
      </c>
      <c r="K744" s="1053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5"/>
        <v>0</v>
      </c>
      <c r="AO744" s="719">
        <f t="shared" ref="AO744:AO802" si="1176">E744-K744-Q744-W744-AC744-AI744</f>
        <v>12</v>
      </c>
      <c r="AP744" s="765">
        <v>2000</v>
      </c>
      <c r="AQ744" s="765">
        <f>AO744*AP744</f>
        <v>24000</v>
      </c>
      <c r="AR744" s="765">
        <v>848</v>
      </c>
      <c r="AS744" s="765">
        <f>AO744*AR744</f>
        <v>10176</v>
      </c>
      <c r="AT744" s="771">
        <f t="shared" si="1166"/>
        <v>34176</v>
      </c>
      <c r="AU744" s="44">
        <f t="shared" si="1174"/>
        <v>34176</v>
      </c>
      <c r="AV744" s="44">
        <f t="shared" si="1175"/>
        <v>0</v>
      </c>
    </row>
    <row r="745" spans="1:48" ht="13.5" hidden="1" thickBot="1" x14ac:dyDescent="0.25">
      <c r="A745" s="762">
        <v>708</v>
      </c>
      <c r="B745" s="779" t="s">
        <v>214</v>
      </c>
      <c r="C745" s="764"/>
      <c r="D745" s="764" t="s">
        <v>14</v>
      </c>
      <c r="E745" s="764">
        <v>40</v>
      </c>
      <c r="F745" s="765">
        <v>450</v>
      </c>
      <c r="G745" s="765">
        <f>E745*F745</f>
        <v>18000</v>
      </c>
      <c r="H745" s="765">
        <v>126</v>
      </c>
      <c r="I745" s="765">
        <f>E745*H745</f>
        <v>5040</v>
      </c>
      <c r="J745" s="771">
        <f t="shared" si="1160"/>
        <v>23040</v>
      </c>
      <c r="K745" s="1053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5"/>
        <v>0</v>
      </c>
      <c r="AO745" s="719">
        <f t="shared" si="1176"/>
        <v>40</v>
      </c>
      <c r="AP745" s="765">
        <v>450</v>
      </c>
      <c r="AQ745" s="765">
        <f>AO745*AP745</f>
        <v>18000</v>
      </c>
      <c r="AR745" s="765">
        <v>126</v>
      </c>
      <c r="AS745" s="765">
        <f>AO745*AR745</f>
        <v>5040</v>
      </c>
      <c r="AT745" s="771">
        <f t="shared" si="1166"/>
        <v>23040</v>
      </c>
      <c r="AU745" s="44">
        <f t="shared" si="1174"/>
        <v>23040</v>
      </c>
      <c r="AV745" s="44">
        <f t="shared" si="1175"/>
        <v>0</v>
      </c>
    </row>
    <row r="746" spans="1:48" ht="13.5" hidden="1" thickBot="1" x14ac:dyDescent="0.25">
      <c r="A746" s="762">
        <v>710</v>
      </c>
      <c r="B746" s="779" t="s">
        <v>217</v>
      </c>
      <c r="C746" s="764"/>
      <c r="D746" s="764" t="s">
        <v>14</v>
      </c>
      <c r="E746" s="764">
        <v>260</v>
      </c>
      <c r="F746" s="765">
        <v>50</v>
      </c>
      <c r="G746" s="765">
        <f>E746*F746</f>
        <v>13000</v>
      </c>
      <c r="H746" s="765">
        <v>64</v>
      </c>
      <c r="I746" s="765">
        <f>E746*H746</f>
        <v>16640</v>
      </c>
      <c r="J746" s="771">
        <f t="shared" si="1160"/>
        <v>29640</v>
      </c>
      <c r="K746" s="1053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5"/>
        <v>0</v>
      </c>
      <c r="AO746" s="719">
        <f t="shared" si="1176"/>
        <v>260</v>
      </c>
      <c r="AP746" s="765">
        <v>50</v>
      </c>
      <c r="AQ746" s="765">
        <f>AO746*AP746</f>
        <v>13000</v>
      </c>
      <c r="AR746" s="765">
        <v>64</v>
      </c>
      <c r="AS746" s="765">
        <f>AO746*AR746</f>
        <v>16640</v>
      </c>
      <c r="AT746" s="771">
        <f t="shared" si="1166"/>
        <v>29640</v>
      </c>
      <c r="AU746" s="44">
        <f t="shared" si="1174"/>
        <v>29640</v>
      </c>
      <c r="AV746" s="44">
        <f t="shared" si="1175"/>
        <v>0</v>
      </c>
    </row>
    <row r="747" spans="1:48" ht="58.5" hidden="1" customHeight="1" x14ac:dyDescent="0.2">
      <c r="A747" s="772">
        <v>712</v>
      </c>
      <c r="B747" s="781" t="s">
        <v>438</v>
      </c>
      <c r="C747" s="774" t="s">
        <v>439</v>
      </c>
      <c r="D747" s="774" t="s">
        <v>32</v>
      </c>
      <c r="E747" s="774">
        <v>2</v>
      </c>
      <c r="F747" s="775">
        <v>32544</v>
      </c>
      <c r="G747" s="775">
        <f>E747*F747</f>
        <v>65088</v>
      </c>
      <c r="H747" s="775">
        <v>43909</v>
      </c>
      <c r="I747" s="775">
        <f t="shared" si="1167"/>
        <v>87818</v>
      </c>
      <c r="J747" s="776">
        <f t="shared" si="1160"/>
        <v>152906</v>
      </c>
      <c r="K747" s="1053"/>
      <c r="L747" s="93">
        <v>32544</v>
      </c>
      <c r="M747" s="93">
        <f>K747*L747</f>
        <v>0</v>
      </c>
      <c r="N747" s="93">
        <v>43909</v>
      </c>
      <c r="O747" s="93">
        <f t="shared" si="1168"/>
        <v>0</v>
      </c>
      <c r="P747" s="94">
        <f t="shared" si="1161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69"/>
        <v>0</v>
      </c>
      <c r="V747" s="176">
        <f t="shared" si="1162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0"/>
        <v>0</v>
      </c>
      <c r="AB747" s="223">
        <f t="shared" si="1163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1"/>
        <v>0</v>
      </c>
      <c r="AH747" s="270">
        <f t="shared" si="1164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2"/>
        <v>0</v>
      </c>
      <c r="AN747" s="317">
        <f t="shared" si="1165"/>
        <v>0</v>
      </c>
      <c r="AO747" s="719"/>
      <c r="AP747" s="775">
        <v>32544</v>
      </c>
      <c r="AQ747" s="775">
        <f>AO747*AP747</f>
        <v>0</v>
      </c>
      <c r="AR747" s="775">
        <v>43909</v>
      </c>
      <c r="AS747" s="775">
        <f t="shared" ref="AS747:AS748" si="1177">AO747*AR747</f>
        <v>0</v>
      </c>
      <c r="AT747" s="784">
        <f t="shared" si="1166"/>
        <v>0</v>
      </c>
      <c r="AU747" s="44">
        <f t="shared" si="1174"/>
        <v>152906</v>
      </c>
      <c r="AV747" s="44"/>
    </row>
    <row r="748" spans="1:48" ht="55.5" hidden="1" customHeight="1" x14ac:dyDescent="0.2">
      <c r="A748" s="772">
        <v>713</v>
      </c>
      <c r="B748" s="781" t="s">
        <v>438</v>
      </c>
      <c r="C748" s="774" t="s">
        <v>439</v>
      </c>
      <c r="D748" s="774" t="s">
        <v>32</v>
      </c>
      <c r="E748" s="774">
        <v>12</v>
      </c>
      <c r="F748" s="775">
        <v>32544</v>
      </c>
      <c r="G748" s="775">
        <f t="shared" ref="G748:G754" si="1178">E748*F748</f>
        <v>390528</v>
      </c>
      <c r="H748" s="775">
        <v>43909</v>
      </c>
      <c r="I748" s="775">
        <f t="shared" si="1167"/>
        <v>526908</v>
      </c>
      <c r="J748" s="776">
        <f t="shared" si="1160"/>
        <v>917436</v>
      </c>
      <c r="K748" s="1053"/>
      <c r="L748" s="93">
        <v>32544</v>
      </c>
      <c r="M748" s="93">
        <f t="shared" ref="M748:M754" si="1179">K748*L748</f>
        <v>0</v>
      </c>
      <c r="N748" s="93">
        <v>43909</v>
      </c>
      <c r="O748" s="93">
        <f t="shared" si="1168"/>
        <v>0</v>
      </c>
      <c r="P748" s="94">
        <f t="shared" si="1161"/>
        <v>0</v>
      </c>
      <c r="Q748" s="173"/>
      <c r="R748" s="175">
        <v>32544</v>
      </c>
      <c r="S748" s="175">
        <f t="shared" ref="S748:S754" si="1180">Q748*R748</f>
        <v>0</v>
      </c>
      <c r="T748" s="175">
        <v>43909</v>
      </c>
      <c r="U748" s="175">
        <f t="shared" si="1169"/>
        <v>0</v>
      </c>
      <c r="V748" s="176">
        <f t="shared" si="1162"/>
        <v>0</v>
      </c>
      <c r="W748" s="220"/>
      <c r="X748" s="222">
        <v>32544</v>
      </c>
      <c r="Y748" s="222">
        <f t="shared" ref="Y748:Y754" si="1181">W748*X748</f>
        <v>0</v>
      </c>
      <c r="Z748" s="222">
        <v>43909</v>
      </c>
      <c r="AA748" s="222">
        <f t="shared" si="1170"/>
        <v>0</v>
      </c>
      <c r="AB748" s="223">
        <f t="shared" si="1163"/>
        <v>0</v>
      </c>
      <c r="AC748" s="267"/>
      <c r="AD748" s="269">
        <v>32544</v>
      </c>
      <c r="AE748" s="269">
        <f t="shared" ref="AE748:AE754" si="1182">AC748*AD748</f>
        <v>0</v>
      </c>
      <c r="AF748" s="269">
        <v>43909</v>
      </c>
      <c r="AG748" s="269">
        <f t="shared" si="1171"/>
        <v>0</v>
      </c>
      <c r="AH748" s="270">
        <f t="shared" si="1164"/>
        <v>0</v>
      </c>
      <c r="AI748" s="314"/>
      <c r="AJ748" s="316">
        <v>32544</v>
      </c>
      <c r="AK748" s="316">
        <f t="shared" ref="AK748:AK754" si="1183">AI748*AJ748</f>
        <v>0</v>
      </c>
      <c r="AL748" s="316">
        <v>43909</v>
      </c>
      <c r="AM748" s="316">
        <f t="shared" si="1172"/>
        <v>0</v>
      </c>
      <c r="AN748" s="317">
        <f t="shared" si="1165"/>
        <v>0</v>
      </c>
      <c r="AO748" s="719"/>
      <c r="AP748" s="775">
        <v>32544</v>
      </c>
      <c r="AQ748" s="775">
        <f t="shared" ref="AQ748" si="1184">AO748*AP748</f>
        <v>0</v>
      </c>
      <c r="AR748" s="775">
        <v>43909</v>
      </c>
      <c r="AS748" s="775">
        <f t="shared" si="1177"/>
        <v>0</v>
      </c>
      <c r="AT748" s="784">
        <f t="shared" si="1166"/>
        <v>0</v>
      </c>
      <c r="AU748" s="44">
        <f t="shared" si="1174"/>
        <v>917436</v>
      </c>
      <c r="AV748" s="44"/>
    </row>
    <row r="749" spans="1:48" ht="55.5" hidden="1" customHeight="1" x14ac:dyDescent="0.2">
      <c r="A749" s="762">
        <v>712</v>
      </c>
      <c r="B749" s="782" t="s">
        <v>604</v>
      </c>
      <c r="C749" s="764" t="s">
        <v>439</v>
      </c>
      <c r="D749" s="764" t="s">
        <v>32</v>
      </c>
      <c r="E749" s="764">
        <v>2</v>
      </c>
      <c r="F749" s="765">
        <v>32544</v>
      </c>
      <c r="G749" s="765">
        <f>E749*F749</f>
        <v>65088</v>
      </c>
      <c r="H749" s="765">
        <v>55651</v>
      </c>
      <c r="I749" s="765">
        <f>E749*H749</f>
        <v>111302</v>
      </c>
      <c r="J749" s="771">
        <f t="shared" si="1160"/>
        <v>176390</v>
      </c>
      <c r="K749" s="1053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5"/>
        <v>0</v>
      </c>
      <c r="AO749" s="719">
        <f>E749-K749-Q749-W749-AC749-AI749</f>
        <v>2</v>
      </c>
      <c r="AP749" s="765">
        <v>32544</v>
      </c>
      <c r="AQ749" s="765">
        <f>AO749*AP749</f>
        <v>65088</v>
      </c>
      <c r="AR749" s="765">
        <v>55651</v>
      </c>
      <c r="AS749" s="765">
        <f>AO749*AR749</f>
        <v>111302</v>
      </c>
      <c r="AT749" s="771">
        <f t="shared" si="1166"/>
        <v>176390</v>
      </c>
      <c r="AU749" s="44">
        <f t="shared" si="1174"/>
        <v>176390</v>
      </c>
      <c r="AV749" s="44">
        <f t="shared" si="1175"/>
        <v>0</v>
      </c>
    </row>
    <row r="750" spans="1:48" ht="55.5" hidden="1" customHeight="1" x14ac:dyDescent="0.2">
      <c r="A750" s="762">
        <v>713</v>
      </c>
      <c r="B750" s="782" t="s">
        <v>604</v>
      </c>
      <c r="C750" s="764" t="s">
        <v>439</v>
      </c>
      <c r="D750" s="764" t="s">
        <v>32</v>
      </c>
      <c r="E750" s="764">
        <v>12</v>
      </c>
      <c r="F750" s="765">
        <v>32544</v>
      </c>
      <c r="G750" s="765">
        <f>E750*F750</f>
        <v>390528</v>
      </c>
      <c r="H750" s="765">
        <v>55651</v>
      </c>
      <c r="I750" s="765">
        <f>E750*H750</f>
        <v>667812</v>
      </c>
      <c r="J750" s="771">
        <f t="shared" si="1160"/>
        <v>1058340</v>
      </c>
      <c r="K750" s="1053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5"/>
        <v>0</v>
      </c>
      <c r="AO750" s="719">
        <f t="shared" si="1176"/>
        <v>12</v>
      </c>
      <c r="AP750" s="765">
        <v>32544</v>
      </c>
      <c r="AQ750" s="765">
        <f>AO750*AP750</f>
        <v>390528</v>
      </c>
      <c r="AR750" s="765">
        <v>55651</v>
      </c>
      <c r="AS750" s="765">
        <f>AO750*AR750</f>
        <v>667812</v>
      </c>
      <c r="AT750" s="771">
        <f t="shared" si="1166"/>
        <v>1058340</v>
      </c>
      <c r="AU750" s="44">
        <f t="shared" si="1174"/>
        <v>1058340</v>
      </c>
      <c r="AV750" s="44">
        <f t="shared" si="1175"/>
        <v>0</v>
      </c>
    </row>
    <row r="751" spans="1:48" ht="26.25" hidden="1" thickBot="1" x14ac:dyDescent="0.25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78"/>
        <v>76181.38</v>
      </c>
      <c r="H751" s="36">
        <v>127558.79999999999</v>
      </c>
      <c r="I751" s="36">
        <f t="shared" si="1167"/>
        <v>255117.59999999998</v>
      </c>
      <c r="J751" s="53">
        <f t="shared" si="1160"/>
        <v>331298.98</v>
      </c>
      <c r="K751" s="1053"/>
      <c r="L751" s="93">
        <v>38090.69</v>
      </c>
      <c r="M751" s="93">
        <f t="shared" si="1179"/>
        <v>0</v>
      </c>
      <c r="N751" s="93">
        <v>127558.79999999999</v>
      </c>
      <c r="O751" s="93">
        <f t="shared" si="1168"/>
        <v>0</v>
      </c>
      <c r="P751" s="94">
        <f t="shared" si="1161"/>
        <v>0</v>
      </c>
      <c r="Q751" s="173"/>
      <c r="R751" s="175">
        <v>38090.69</v>
      </c>
      <c r="S751" s="175">
        <f t="shared" si="1180"/>
        <v>0</v>
      </c>
      <c r="T751" s="175">
        <v>127558.79999999999</v>
      </c>
      <c r="U751" s="175">
        <f t="shared" si="1169"/>
        <v>0</v>
      </c>
      <c r="V751" s="176">
        <f t="shared" si="1162"/>
        <v>0</v>
      </c>
      <c r="W751" s="220"/>
      <c r="X751" s="222">
        <v>38090.69</v>
      </c>
      <c r="Y751" s="222">
        <f t="shared" si="1181"/>
        <v>0</v>
      </c>
      <c r="Z751" s="222">
        <v>127558.79999999999</v>
      </c>
      <c r="AA751" s="222">
        <f t="shared" si="1170"/>
        <v>0</v>
      </c>
      <c r="AB751" s="223">
        <f t="shared" si="1163"/>
        <v>0</v>
      </c>
      <c r="AC751" s="267">
        <v>2</v>
      </c>
      <c r="AD751" s="269">
        <v>38090.69</v>
      </c>
      <c r="AE751" s="269">
        <f t="shared" si="1182"/>
        <v>76181.38</v>
      </c>
      <c r="AF751" s="269">
        <v>127558.79999999999</v>
      </c>
      <c r="AG751" s="269">
        <f t="shared" si="1171"/>
        <v>255117.59999999998</v>
      </c>
      <c r="AH751" s="270">
        <f t="shared" si="1164"/>
        <v>331298.98</v>
      </c>
      <c r="AI751" s="314"/>
      <c r="AJ751" s="316">
        <v>38090.69</v>
      </c>
      <c r="AK751" s="316">
        <f t="shared" si="1183"/>
        <v>0</v>
      </c>
      <c r="AL751" s="316">
        <v>127558.79999999999</v>
      </c>
      <c r="AM751" s="316">
        <f t="shared" si="1172"/>
        <v>0</v>
      </c>
      <c r="AN751" s="317">
        <f t="shared" si="1165"/>
        <v>0</v>
      </c>
      <c r="AO751" s="719">
        <f t="shared" si="1176"/>
        <v>0</v>
      </c>
      <c r="AP751" s="361">
        <v>38090.69</v>
      </c>
      <c r="AQ751" s="361">
        <f t="shared" ref="AQ751:AQ754" si="1185">AO751*AP751</f>
        <v>0</v>
      </c>
      <c r="AR751" s="361">
        <v>127558.79999999999</v>
      </c>
      <c r="AS751" s="361">
        <f t="shared" ref="AS751:AS767" si="1186">AO751*AR751</f>
        <v>0</v>
      </c>
      <c r="AT751" s="362">
        <f t="shared" si="1166"/>
        <v>0</v>
      </c>
      <c r="AU751" s="44">
        <f t="shared" si="1174"/>
        <v>0</v>
      </c>
      <c r="AV751" s="44">
        <f t="shared" si="1175"/>
        <v>0</v>
      </c>
    </row>
    <row r="752" spans="1:48" ht="26.25" hidden="1" thickBot="1" x14ac:dyDescent="0.25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78"/>
        <v>51220.74</v>
      </c>
      <c r="H752" s="36">
        <v>171529.19999999998</v>
      </c>
      <c r="I752" s="36">
        <f t="shared" si="1167"/>
        <v>171529.19999999998</v>
      </c>
      <c r="J752" s="53">
        <f t="shared" si="1160"/>
        <v>222749.93999999997</v>
      </c>
      <c r="K752" s="1053"/>
      <c r="L752" s="93">
        <v>51220.74</v>
      </c>
      <c r="M752" s="93">
        <f t="shared" si="1179"/>
        <v>0</v>
      </c>
      <c r="N752" s="93">
        <v>171529.19999999998</v>
      </c>
      <c r="O752" s="93">
        <f t="shared" si="1168"/>
        <v>0</v>
      </c>
      <c r="P752" s="94">
        <f t="shared" si="1161"/>
        <v>0</v>
      </c>
      <c r="Q752" s="173"/>
      <c r="R752" s="175">
        <v>51220.74</v>
      </c>
      <c r="S752" s="175">
        <f t="shared" si="1180"/>
        <v>0</v>
      </c>
      <c r="T752" s="175">
        <v>171529.19999999998</v>
      </c>
      <c r="U752" s="175">
        <f t="shared" si="1169"/>
        <v>0</v>
      </c>
      <c r="V752" s="176">
        <f t="shared" si="1162"/>
        <v>0</v>
      </c>
      <c r="W752" s="220"/>
      <c r="X752" s="222">
        <v>51220.74</v>
      </c>
      <c r="Y752" s="222">
        <f t="shared" si="1181"/>
        <v>0</v>
      </c>
      <c r="Z752" s="222">
        <v>171529.19999999998</v>
      </c>
      <c r="AA752" s="222">
        <f t="shared" si="1170"/>
        <v>0</v>
      </c>
      <c r="AB752" s="223">
        <f t="shared" si="1163"/>
        <v>0</v>
      </c>
      <c r="AC752" s="267">
        <v>1</v>
      </c>
      <c r="AD752" s="269">
        <v>51220.74</v>
      </c>
      <c r="AE752" s="269">
        <f t="shared" si="1182"/>
        <v>51220.74</v>
      </c>
      <c r="AF752" s="269">
        <v>171529.19999999998</v>
      </c>
      <c r="AG752" s="269">
        <f t="shared" si="1171"/>
        <v>171529.19999999998</v>
      </c>
      <c r="AH752" s="270">
        <f t="shared" si="1164"/>
        <v>222749.93999999997</v>
      </c>
      <c r="AI752" s="314"/>
      <c r="AJ752" s="316">
        <v>51220.74</v>
      </c>
      <c r="AK752" s="316">
        <f t="shared" si="1183"/>
        <v>0</v>
      </c>
      <c r="AL752" s="316">
        <v>171529.19999999998</v>
      </c>
      <c r="AM752" s="316">
        <f t="shared" si="1172"/>
        <v>0</v>
      </c>
      <c r="AN752" s="317">
        <f t="shared" si="1165"/>
        <v>0</v>
      </c>
      <c r="AO752" s="719">
        <f t="shared" si="1176"/>
        <v>0</v>
      </c>
      <c r="AP752" s="361">
        <v>51220.74</v>
      </c>
      <c r="AQ752" s="361">
        <f t="shared" si="1185"/>
        <v>0</v>
      </c>
      <c r="AR752" s="361">
        <v>171529.19999999998</v>
      </c>
      <c r="AS752" s="361">
        <f t="shared" si="1186"/>
        <v>0</v>
      </c>
      <c r="AT752" s="362">
        <f t="shared" si="1166"/>
        <v>0</v>
      </c>
      <c r="AU752" s="44">
        <f t="shared" si="1174"/>
        <v>0</v>
      </c>
      <c r="AV752" s="44">
        <f t="shared" si="1175"/>
        <v>0</v>
      </c>
    </row>
    <row r="753" spans="1:48" ht="26.25" hidden="1" thickBot="1" x14ac:dyDescent="0.25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78"/>
        <v>51220.74</v>
      </c>
      <c r="H753" s="36">
        <v>171529.19999999998</v>
      </c>
      <c r="I753" s="36">
        <f t="shared" si="1167"/>
        <v>171529.19999999998</v>
      </c>
      <c r="J753" s="53">
        <f t="shared" si="1160"/>
        <v>222749.93999999997</v>
      </c>
      <c r="K753" s="1053"/>
      <c r="L753" s="93">
        <v>51220.74</v>
      </c>
      <c r="M753" s="93">
        <f t="shared" si="1179"/>
        <v>0</v>
      </c>
      <c r="N753" s="93">
        <v>171529.19999999998</v>
      </c>
      <c r="O753" s="93">
        <f t="shared" si="1168"/>
        <v>0</v>
      </c>
      <c r="P753" s="94">
        <f t="shared" si="1161"/>
        <v>0</v>
      </c>
      <c r="Q753" s="173"/>
      <c r="R753" s="175">
        <v>51220.74</v>
      </c>
      <c r="S753" s="175">
        <f t="shared" si="1180"/>
        <v>0</v>
      </c>
      <c r="T753" s="175">
        <v>171529.19999999998</v>
      </c>
      <c r="U753" s="175">
        <f t="shared" si="1169"/>
        <v>0</v>
      </c>
      <c r="V753" s="176">
        <f t="shared" si="1162"/>
        <v>0</v>
      </c>
      <c r="W753" s="220"/>
      <c r="X753" s="222">
        <v>51220.74</v>
      </c>
      <c r="Y753" s="222">
        <f t="shared" si="1181"/>
        <v>0</v>
      </c>
      <c r="Z753" s="222">
        <v>171529.19999999998</v>
      </c>
      <c r="AA753" s="222">
        <f t="shared" si="1170"/>
        <v>0</v>
      </c>
      <c r="AB753" s="223">
        <f t="shared" si="1163"/>
        <v>0</v>
      </c>
      <c r="AC753" s="267">
        <v>1</v>
      </c>
      <c r="AD753" s="269">
        <v>51220.74</v>
      </c>
      <c r="AE753" s="269">
        <f t="shared" si="1182"/>
        <v>51220.74</v>
      </c>
      <c r="AF753" s="269">
        <v>171529.19999999998</v>
      </c>
      <c r="AG753" s="269">
        <f t="shared" si="1171"/>
        <v>171529.19999999998</v>
      </c>
      <c r="AH753" s="270">
        <f t="shared" si="1164"/>
        <v>222749.93999999997</v>
      </c>
      <c r="AI753" s="314"/>
      <c r="AJ753" s="316">
        <v>51220.74</v>
      </c>
      <c r="AK753" s="316">
        <f t="shared" si="1183"/>
        <v>0</v>
      </c>
      <c r="AL753" s="316">
        <v>171529.19999999998</v>
      </c>
      <c r="AM753" s="316">
        <f t="shared" si="1172"/>
        <v>0</v>
      </c>
      <c r="AN753" s="317">
        <f t="shared" si="1165"/>
        <v>0</v>
      </c>
      <c r="AO753" s="719">
        <f t="shared" si="1176"/>
        <v>0</v>
      </c>
      <c r="AP753" s="361">
        <v>51220.74</v>
      </c>
      <c r="AQ753" s="361">
        <f t="shared" si="1185"/>
        <v>0</v>
      </c>
      <c r="AR753" s="361">
        <v>171529.19999999998</v>
      </c>
      <c r="AS753" s="361">
        <f t="shared" si="1186"/>
        <v>0</v>
      </c>
      <c r="AT753" s="362">
        <f t="shared" si="1166"/>
        <v>0</v>
      </c>
      <c r="AU753" s="44">
        <f t="shared" si="1174"/>
        <v>0</v>
      </c>
      <c r="AV753" s="44">
        <f t="shared" si="1175"/>
        <v>0</v>
      </c>
    </row>
    <row r="754" spans="1:48" ht="26.25" hidden="1" thickBot="1" x14ac:dyDescent="0.25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78"/>
        <v>76181.38</v>
      </c>
      <c r="H754" s="36">
        <v>127558.79999999999</v>
      </c>
      <c r="I754" s="36">
        <f t="shared" si="1167"/>
        <v>255117.59999999998</v>
      </c>
      <c r="J754" s="53">
        <f t="shared" si="1160"/>
        <v>331298.98</v>
      </c>
      <c r="K754" s="1053"/>
      <c r="L754" s="93">
        <v>38090.69</v>
      </c>
      <c r="M754" s="93">
        <f t="shared" si="1179"/>
        <v>0</v>
      </c>
      <c r="N754" s="93">
        <v>127558.79999999999</v>
      </c>
      <c r="O754" s="93">
        <f t="shared" si="1168"/>
        <v>0</v>
      </c>
      <c r="P754" s="94">
        <f t="shared" si="1161"/>
        <v>0</v>
      </c>
      <c r="Q754" s="173"/>
      <c r="R754" s="175">
        <v>38090.69</v>
      </c>
      <c r="S754" s="175">
        <f t="shared" si="1180"/>
        <v>0</v>
      </c>
      <c r="T754" s="175">
        <v>127558.79999999999</v>
      </c>
      <c r="U754" s="175">
        <f t="shared" si="1169"/>
        <v>0</v>
      </c>
      <c r="V754" s="176">
        <f t="shared" si="1162"/>
        <v>0</v>
      </c>
      <c r="W754" s="220"/>
      <c r="X754" s="222">
        <v>38090.69</v>
      </c>
      <c r="Y754" s="222">
        <f t="shared" si="1181"/>
        <v>0</v>
      </c>
      <c r="Z754" s="222">
        <v>127558.79999999999</v>
      </c>
      <c r="AA754" s="222">
        <f t="shared" si="1170"/>
        <v>0</v>
      </c>
      <c r="AB754" s="223">
        <f t="shared" si="1163"/>
        <v>0</v>
      </c>
      <c r="AC754" s="267">
        <v>2</v>
      </c>
      <c r="AD754" s="269">
        <v>38090.69</v>
      </c>
      <c r="AE754" s="269">
        <f t="shared" si="1182"/>
        <v>76181.38</v>
      </c>
      <c r="AF754" s="269">
        <v>127558.79999999999</v>
      </c>
      <c r="AG754" s="269">
        <f t="shared" si="1171"/>
        <v>255117.59999999998</v>
      </c>
      <c r="AH754" s="270">
        <f t="shared" si="1164"/>
        <v>331298.98</v>
      </c>
      <c r="AI754" s="314"/>
      <c r="AJ754" s="316">
        <v>38090.69</v>
      </c>
      <c r="AK754" s="316">
        <f t="shared" si="1183"/>
        <v>0</v>
      </c>
      <c r="AL754" s="316">
        <v>127558.79999999999</v>
      </c>
      <c r="AM754" s="316">
        <f t="shared" si="1172"/>
        <v>0</v>
      </c>
      <c r="AN754" s="317">
        <f t="shared" si="1165"/>
        <v>0</v>
      </c>
      <c r="AO754" s="719">
        <f t="shared" si="1176"/>
        <v>0</v>
      </c>
      <c r="AP754" s="361">
        <v>38090.69</v>
      </c>
      <c r="AQ754" s="361">
        <f t="shared" si="1185"/>
        <v>0</v>
      </c>
      <c r="AR754" s="361">
        <v>127558.79999999999</v>
      </c>
      <c r="AS754" s="361">
        <f t="shared" si="1186"/>
        <v>0</v>
      </c>
      <c r="AT754" s="362">
        <f t="shared" si="1166"/>
        <v>0</v>
      </c>
      <c r="AU754" s="44">
        <f t="shared" si="1174"/>
        <v>0</v>
      </c>
      <c r="AV754" s="44">
        <f t="shared" si="1175"/>
        <v>0</v>
      </c>
    </row>
    <row r="755" spans="1:48" ht="26.25" hidden="1" thickBot="1" x14ac:dyDescent="0.25">
      <c r="A755" s="772" t="s">
        <v>483</v>
      </c>
      <c r="B755" s="777" t="s">
        <v>261</v>
      </c>
      <c r="C755" s="774" t="s">
        <v>262</v>
      </c>
      <c r="D755" s="774" t="s">
        <v>14</v>
      </c>
      <c r="E755" s="774">
        <v>4</v>
      </c>
      <c r="F755" s="780" t="s">
        <v>434</v>
      </c>
      <c r="G755" s="775"/>
      <c r="H755" s="775">
        <v>0</v>
      </c>
      <c r="I755" s="775">
        <f t="shared" si="1167"/>
        <v>0</v>
      </c>
      <c r="J755" s="776">
        <f t="shared" si="1160"/>
        <v>0</v>
      </c>
      <c r="K755" s="1053"/>
      <c r="L755" s="114" t="s">
        <v>434</v>
      </c>
      <c r="M755" s="93"/>
      <c r="N755" s="93">
        <v>0</v>
      </c>
      <c r="O755" s="93">
        <f t="shared" si="1168"/>
        <v>0</v>
      </c>
      <c r="P755" s="94">
        <f t="shared" si="1161"/>
        <v>0</v>
      </c>
      <c r="Q755" s="173"/>
      <c r="R755" s="208" t="s">
        <v>434</v>
      </c>
      <c r="S755" s="175"/>
      <c r="T755" s="175">
        <v>0</v>
      </c>
      <c r="U755" s="175">
        <f t="shared" si="1169"/>
        <v>0</v>
      </c>
      <c r="V755" s="176">
        <f t="shared" si="1162"/>
        <v>0</v>
      </c>
      <c r="W755" s="220"/>
      <c r="X755" s="255" t="s">
        <v>434</v>
      </c>
      <c r="Y755" s="222"/>
      <c r="Z755" s="222">
        <v>0</v>
      </c>
      <c r="AA755" s="222">
        <f t="shared" si="1170"/>
        <v>0</v>
      </c>
      <c r="AB755" s="223">
        <f t="shared" si="1163"/>
        <v>0</v>
      </c>
      <c r="AC755" s="267"/>
      <c r="AD755" s="302" t="s">
        <v>434</v>
      </c>
      <c r="AE755" s="269"/>
      <c r="AF755" s="269">
        <v>0</v>
      </c>
      <c r="AG755" s="269">
        <f t="shared" si="1171"/>
        <v>0</v>
      </c>
      <c r="AH755" s="270">
        <f t="shared" si="1164"/>
        <v>0</v>
      </c>
      <c r="AI755" s="314"/>
      <c r="AJ755" s="349" t="s">
        <v>434</v>
      </c>
      <c r="AK755" s="316"/>
      <c r="AL755" s="316">
        <v>0</v>
      </c>
      <c r="AM755" s="316">
        <f t="shared" si="1172"/>
        <v>0</v>
      </c>
      <c r="AN755" s="317">
        <f t="shared" si="1165"/>
        <v>0</v>
      </c>
      <c r="AO755" s="719"/>
      <c r="AP755" s="780" t="s">
        <v>434</v>
      </c>
      <c r="AQ755" s="775"/>
      <c r="AR755" s="775">
        <v>0</v>
      </c>
      <c r="AS755" s="775">
        <f t="shared" si="1186"/>
        <v>0</v>
      </c>
      <c r="AT755" s="784">
        <f t="shared" si="1166"/>
        <v>0</v>
      </c>
      <c r="AU755" s="44">
        <f t="shared" si="1174"/>
        <v>0</v>
      </c>
      <c r="AV755" s="44">
        <f t="shared" si="1175"/>
        <v>0</v>
      </c>
    </row>
    <row r="756" spans="1:48" ht="26.25" hidden="1" thickBot="1" x14ac:dyDescent="0.25">
      <c r="A756" s="772" t="s">
        <v>484</v>
      </c>
      <c r="B756" s="777" t="s">
        <v>263</v>
      </c>
      <c r="C756" s="774" t="s">
        <v>264</v>
      </c>
      <c r="D756" s="774" t="s">
        <v>14</v>
      </c>
      <c r="E756" s="774">
        <v>4</v>
      </c>
      <c r="F756" s="780" t="s">
        <v>434</v>
      </c>
      <c r="G756" s="775"/>
      <c r="H756" s="775">
        <v>0</v>
      </c>
      <c r="I756" s="775">
        <f t="shared" si="1167"/>
        <v>0</v>
      </c>
      <c r="J756" s="776">
        <f t="shared" si="1160"/>
        <v>0</v>
      </c>
      <c r="K756" s="1053"/>
      <c r="L756" s="114" t="s">
        <v>434</v>
      </c>
      <c r="M756" s="93"/>
      <c r="N756" s="93">
        <v>0</v>
      </c>
      <c r="O756" s="93">
        <f t="shared" si="1168"/>
        <v>0</v>
      </c>
      <c r="P756" s="94">
        <f t="shared" si="1161"/>
        <v>0</v>
      </c>
      <c r="Q756" s="173"/>
      <c r="R756" s="208" t="s">
        <v>434</v>
      </c>
      <c r="S756" s="175"/>
      <c r="T756" s="175">
        <v>0</v>
      </c>
      <c r="U756" s="175">
        <f t="shared" si="1169"/>
        <v>0</v>
      </c>
      <c r="V756" s="176">
        <f t="shared" si="1162"/>
        <v>0</v>
      </c>
      <c r="W756" s="220"/>
      <c r="X756" s="255" t="s">
        <v>434</v>
      </c>
      <c r="Y756" s="222"/>
      <c r="Z756" s="222">
        <v>0</v>
      </c>
      <c r="AA756" s="222">
        <f t="shared" si="1170"/>
        <v>0</v>
      </c>
      <c r="AB756" s="223">
        <f t="shared" si="1163"/>
        <v>0</v>
      </c>
      <c r="AC756" s="267"/>
      <c r="AD756" s="302" t="s">
        <v>434</v>
      </c>
      <c r="AE756" s="269"/>
      <c r="AF756" s="269">
        <v>0</v>
      </c>
      <c r="AG756" s="269">
        <f t="shared" si="1171"/>
        <v>0</v>
      </c>
      <c r="AH756" s="270">
        <f t="shared" si="1164"/>
        <v>0</v>
      </c>
      <c r="AI756" s="314"/>
      <c r="AJ756" s="349" t="s">
        <v>434</v>
      </c>
      <c r="AK756" s="316"/>
      <c r="AL756" s="316">
        <v>0</v>
      </c>
      <c r="AM756" s="316">
        <f t="shared" si="1172"/>
        <v>0</v>
      </c>
      <c r="AN756" s="317">
        <f t="shared" si="1165"/>
        <v>0</v>
      </c>
      <c r="AO756" s="719"/>
      <c r="AP756" s="780" t="s">
        <v>434</v>
      </c>
      <c r="AQ756" s="775"/>
      <c r="AR756" s="775">
        <v>0</v>
      </c>
      <c r="AS756" s="775">
        <f t="shared" si="1186"/>
        <v>0</v>
      </c>
      <c r="AT756" s="784">
        <f t="shared" si="1166"/>
        <v>0</v>
      </c>
      <c r="AU756" s="44">
        <f t="shared" si="1174"/>
        <v>0</v>
      </c>
      <c r="AV756" s="44">
        <f t="shared" si="1175"/>
        <v>0</v>
      </c>
    </row>
    <row r="757" spans="1:48" ht="13.5" hidden="1" thickBot="1" x14ac:dyDescent="0.25">
      <c r="A757" s="772" t="s">
        <v>485</v>
      </c>
      <c r="B757" s="777" t="s">
        <v>265</v>
      </c>
      <c r="C757" s="774"/>
      <c r="D757" s="774" t="s">
        <v>14</v>
      </c>
      <c r="E757" s="774">
        <v>8</v>
      </c>
      <c r="F757" s="780" t="s">
        <v>435</v>
      </c>
      <c r="G757" s="775"/>
      <c r="H757" s="775">
        <v>0</v>
      </c>
      <c r="I757" s="775">
        <f t="shared" si="1167"/>
        <v>0</v>
      </c>
      <c r="J757" s="776">
        <f t="shared" si="1160"/>
        <v>0</v>
      </c>
      <c r="K757" s="1053"/>
      <c r="L757" s="114" t="s">
        <v>435</v>
      </c>
      <c r="M757" s="93"/>
      <c r="N757" s="93">
        <v>0</v>
      </c>
      <c r="O757" s="93">
        <f t="shared" si="1168"/>
        <v>0</v>
      </c>
      <c r="P757" s="94">
        <f t="shared" si="1161"/>
        <v>0</v>
      </c>
      <c r="Q757" s="173"/>
      <c r="R757" s="208" t="s">
        <v>435</v>
      </c>
      <c r="S757" s="175"/>
      <c r="T757" s="175">
        <v>0</v>
      </c>
      <c r="U757" s="175">
        <f t="shared" si="1169"/>
        <v>0</v>
      </c>
      <c r="V757" s="176">
        <f t="shared" si="1162"/>
        <v>0</v>
      </c>
      <c r="W757" s="220"/>
      <c r="X757" s="255" t="s">
        <v>435</v>
      </c>
      <c r="Y757" s="222"/>
      <c r="Z757" s="222">
        <v>0</v>
      </c>
      <c r="AA757" s="222">
        <f t="shared" si="1170"/>
        <v>0</v>
      </c>
      <c r="AB757" s="223">
        <f t="shared" si="1163"/>
        <v>0</v>
      </c>
      <c r="AC757" s="267"/>
      <c r="AD757" s="302" t="s">
        <v>435</v>
      </c>
      <c r="AE757" s="269"/>
      <c r="AF757" s="269">
        <v>0</v>
      </c>
      <c r="AG757" s="269">
        <f t="shared" si="1171"/>
        <v>0</v>
      </c>
      <c r="AH757" s="270">
        <f t="shared" si="1164"/>
        <v>0</v>
      </c>
      <c r="AI757" s="314"/>
      <c r="AJ757" s="349" t="s">
        <v>435</v>
      </c>
      <c r="AK757" s="316"/>
      <c r="AL757" s="316">
        <v>0</v>
      </c>
      <c r="AM757" s="316">
        <f t="shared" si="1172"/>
        <v>0</v>
      </c>
      <c r="AN757" s="317">
        <f t="shared" si="1165"/>
        <v>0</v>
      </c>
      <c r="AO757" s="719"/>
      <c r="AP757" s="780" t="s">
        <v>435</v>
      </c>
      <c r="AQ757" s="775"/>
      <c r="AR757" s="775">
        <v>0</v>
      </c>
      <c r="AS757" s="775">
        <f t="shared" si="1186"/>
        <v>0</v>
      </c>
      <c r="AT757" s="784">
        <f t="shared" si="1166"/>
        <v>0</v>
      </c>
      <c r="AU757" s="44">
        <f t="shared" si="1174"/>
        <v>0</v>
      </c>
      <c r="AV757" s="44">
        <f t="shared" si="1175"/>
        <v>0</v>
      </c>
    </row>
    <row r="758" spans="1:48" ht="13.5" hidden="1" thickBot="1" x14ac:dyDescent="0.25">
      <c r="A758" s="772" t="s">
        <v>486</v>
      </c>
      <c r="B758" s="777" t="s">
        <v>266</v>
      </c>
      <c r="C758" s="774"/>
      <c r="D758" s="774" t="s">
        <v>14</v>
      </c>
      <c r="E758" s="774">
        <v>1</v>
      </c>
      <c r="F758" s="780" t="s">
        <v>435</v>
      </c>
      <c r="G758" s="775"/>
      <c r="H758" s="775">
        <v>0</v>
      </c>
      <c r="I758" s="775">
        <f t="shared" si="1167"/>
        <v>0</v>
      </c>
      <c r="J758" s="776">
        <f t="shared" si="1160"/>
        <v>0</v>
      </c>
      <c r="K758" s="1053"/>
      <c r="L758" s="114" t="s">
        <v>435</v>
      </c>
      <c r="M758" s="93"/>
      <c r="N758" s="93">
        <v>0</v>
      </c>
      <c r="O758" s="93">
        <f t="shared" si="1168"/>
        <v>0</v>
      </c>
      <c r="P758" s="94">
        <f t="shared" si="1161"/>
        <v>0</v>
      </c>
      <c r="Q758" s="173"/>
      <c r="R758" s="208" t="s">
        <v>435</v>
      </c>
      <c r="S758" s="175"/>
      <c r="T758" s="175">
        <v>0</v>
      </c>
      <c r="U758" s="175">
        <f t="shared" si="1169"/>
        <v>0</v>
      </c>
      <c r="V758" s="176">
        <f t="shared" si="1162"/>
        <v>0</v>
      </c>
      <c r="W758" s="220"/>
      <c r="X758" s="255" t="s">
        <v>435</v>
      </c>
      <c r="Y758" s="222"/>
      <c r="Z758" s="222">
        <v>0</v>
      </c>
      <c r="AA758" s="222">
        <f t="shared" si="1170"/>
        <v>0</v>
      </c>
      <c r="AB758" s="223">
        <f t="shared" si="1163"/>
        <v>0</v>
      </c>
      <c r="AC758" s="267"/>
      <c r="AD758" s="302" t="s">
        <v>435</v>
      </c>
      <c r="AE758" s="269"/>
      <c r="AF758" s="269">
        <v>0</v>
      </c>
      <c r="AG758" s="269">
        <f t="shared" si="1171"/>
        <v>0</v>
      </c>
      <c r="AH758" s="270">
        <f t="shared" si="1164"/>
        <v>0</v>
      </c>
      <c r="AI758" s="314"/>
      <c r="AJ758" s="349" t="s">
        <v>435</v>
      </c>
      <c r="AK758" s="316"/>
      <c r="AL758" s="316">
        <v>0</v>
      </c>
      <c r="AM758" s="316">
        <f t="shared" si="1172"/>
        <v>0</v>
      </c>
      <c r="AN758" s="317">
        <f t="shared" si="1165"/>
        <v>0</v>
      </c>
      <c r="AO758" s="719"/>
      <c r="AP758" s="780" t="s">
        <v>435</v>
      </c>
      <c r="AQ758" s="775"/>
      <c r="AR758" s="775">
        <v>0</v>
      </c>
      <c r="AS758" s="775">
        <f t="shared" si="1186"/>
        <v>0</v>
      </c>
      <c r="AT758" s="784">
        <f t="shared" si="1166"/>
        <v>0</v>
      </c>
      <c r="AU758" s="44">
        <f t="shared" si="1174"/>
        <v>0</v>
      </c>
      <c r="AV758" s="44">
        <f t="shared" si="1175"/>
        <v>0</v>
      </c>
    </row>
    <row r="759" spans="1:48" ht="13.5" hidden="1" thickBot="1" x14ac:dyDescent="0.25">
      <c r="A759" s="772" t="s">
        <v>487</v>
      </c>
      <c r="B759" s="777" t="s">
        <v>267</v>
      </c>
      <c r="C759" s="774"/>
      <c r="D759" s="774" t="s">
        <v>14</v>
      </c>
      <c r="E759" s="774">
        <v>1</v>
      </c>
      <c r="F759" s="780" t="s">
        <v>435</v>
      </c>
      <c r="G759" s="775"/>
      <c r="H759" s="775">
        <v>0</v>
      </c>
      <c r="I759" s="775">
        <f t="shared" si="1167"/>
        <v>0</v>
      </c>
      <c r="J759" s="776">
        <f t="shared" si="1160"/>
        <v>0</v>
      </c>
      <c r="K759" s="1053"/>
      <c r="L759" s="114" t="s">
        <v>435</v>
      </c>
      <c r="M759" s="93"/>
      <c r="N759" s="93">
        <v>0</v>
      </c>
      <c r="O759" s="93">
        <f t="shared" si="1168"/>
        <v>0</v>
      </c>
      <c r="P759" s="94">
        <f t="shared" si="1161"/>
        <v>0</v>
      </c>
      <c r="Q759" s="173"/>
      <c r="R759" s="208" t="s">
        <v>435</v>
      </c>
      <c r="S759" s="175"/>
      <c r="T759" s="175">
        <v>0</v>
      </c>
      <c r="U759" s="175">
        <f t="shared" si="1169"/>
        <v>0</v>
      </c>
      <c r="V759" s="176">
        <f t="shared" si="1162"/>
        <v>0</v>
      </c>
      <c r="W759" s="220"/>
      <c r="X759" s="255" t="s">
        <v>435</v>
      </c>
      <c r="Y759" s="222"/>
      <c r="Z759" s="222">
        <v>0</v>
      </c>
      <c r="AA759" s="222">
        <f t="shared" si="1170"/>
        <v>0</v>
      </c>
      <c r="AB759" s="223">
        <f t="shared" si="1163"/>
        <v>0</v>
      </c>
      <c r="AC759" s="267"/>
      <c r="AD759" s="302" t="s">
        <v>435</v>
      </c>
      <c r="AE759" s="269"/>
      <c r="AF759" s="269">
        <v>0</v>
      </c>
      <c r="AG759" s="269">
        <f t="shared" si="1171"/>
        <v>0</v>
      </c>
      <c r="AH759" s="270">
        <f t="shared" si="1164"/>
        <v>0</v>
      </c>
      <c r="AI759" s="314"/>
      <c r="AJ759" s="349" t="s">
        <v>435</v>
      </c>
      <c r="AK759" s="316"/>
      <c r="AL759" s="316">
        <v>0</v>
      </c>
      <c r="AM759" s="316">
        <f t="shared" si="1172"/>
        <v>0</v>
      </c>
      <c r="AN759" s="317">
        <f t="shared" si="1165"/>
        <v>0</v>
      </c>
      <c r="AO759" s="719"/>
      <c r="AP759" s="780" t="s">
        <v>435</v>
      </c>
      <c r="AQ759" s="775"/>
      <c r="AR759" s="775">
        <v>0</v>
      </c>
      <c r="AS759" s="775">
        <f t="shared" si="1186"/>
        <v>0</v>
      </c>
      <c r="AT759" s="784">
        <f t="shared" si="1166"/>
        <v>0</v>
      </c>
      <c r="AU759" s="44">
        <f t="shared" si="1174"/>
        <v>0</v>
      </c>
      <c r="AV759" s="44">
        <f t="shared" si="1175"/>
        <v>0</v>
      </c>
    </row>
    <row r="760" spans="1:48" ht="13.5" hidden="1" thickBot="1" x14ac:dyDescent="0.25">
      <c r="A760" s="772" t="s">
        <v>488</v>
      </c>
      <c r="B760" s="777" t="s">
        <v>268</v>
      </c>
      <c r="C760" s="774"/>
      <c r="D760" s="774" t="s">
        <v>14</v>
      </c>
      <c r="E760" s="774">
        <v>1</v>
      </c>
      <c r="F760" s="780" t="s">
        <v>435</v>
      </c>
      <c r="G760" s="775"/>
      <c r="H760" s="775">
        <v>0</v>
      </c>
      <c r="I760" s="775">
        <f t="shared" si="1167"/>
        <v>0</v>
      </c>
      <c r="J760" s="776">
        <f t="shared" si="1160"/>
        <v>0</v>
      </c>
      <c r="K760" s="1053"/>
      <c r="L760" s="114" t="s">
        <v>435</v>
      </c>
      <c r="M760" s="93"/>
      <c r="N760" s="93">
        <v>0</v>
      </c>
      <c r="O760" s="93">
        <f t="shared" si="1168"/>
        <v>0</v>
      </c>
      <c r="P760" s="94">
        <f t="shared" si="1161"/>
        <v>0</v>
      </c>
      <c r="Q760" s="173"/>
      <c r="R760" s="208" t="s">
        <v>435</v>
      </c>
      <c r="S760" s="175"/>
      <c r="T760" s="175">
        <v>0</v>
      </c>
      <c r="U760" s="175">
        <f t="shared" si="1169"/>
        <v>0</v>
      </c>
      <c r="V760" s="176">
        <f t="shared" si="1162"/>
        <v>0</v>
      </c>
      <c r="W760" s="220"/>
      <c r="X760" s="255" t="s">
        <v>435</v>
      </c>
      <c r="Y760" s="222"/>
      <c r="Z760" s="222">
        <v>0</v>
      </c>
      <c r="AA760" s="222">
        <f t="shared" si="1170"/>
        <v>0</v>
      </c>
      <c r="AB760" s="223">
        <f t="shared" si="1163"/>
        <v>0</v>
      </c>
      <c r="AC760" s="267"/>
      <c r="AD760" s="302" t="s">
        <v>435</v>
      </c>
      <c r="AE760" s="269"/>
      <c r="AF760" s="269">
        <v>0</v>
      </c>
      <c r="AG760" s="269">
        <f t="shared" si="1171"/>
        <v>0</v>
      </c>
      <c r="AH760" s="270">
        <f t="shared" si="1164"/>
        <v>0</v>
      </c>
      <c r="AI760" s="314"/>
      <c r="AJ760" s="349" t="s">
        <v>435</v>
      </c>
      <c r="AK760" s="316"/>
      <c r="AL760" s="316">
        <v>0</v>
      </c>
      <c r="AM760" s="316">
        <f t="shared" si="1172"/>
        <v>0</v>
      </c>
      <c r="AN760" s="317">
        <f t="shared" si="1165"/>
        <v>0</v>
      </c>
      <c r="AO760" s="719"/>
      <c r="AP760" s="780" t="s">
        <v>435</v>
      </c>
      <c r="AQ760" s="775"/>
      <c r="AR760" s="775">
        <v>0</v>
      </c>
      <c r="AS760" s="775">
        <f t="shared" si="1186"/>
        <v>0</v>
      </c>
      <c r="AT760" s="784">
        <f t="shared" si="1166"/>
        <v>0</v>
      </c>
      <c r="AU760" s="44">
        <f t="shared" si="1174"/>
        <v>0</v>
      </c>
      <c r="AV760" s="44">
        <f t="shared" si="1175"/>
        <v>0</v>
      </c>
    </row>
    <row r="761" spans="1:48" ht="13.5" hidden="1" thickBot="1" x14ac:dyDescent="0.25">
      <c r="A761" s="772" t="s">
        <v>489</v>
      </c>
      <c r="B761" s="777" t="s">
        <v>269</v>
      </c>
      <c r="C761" s="774"/>
      <c r="D761" s="774" t="s">
        <v>14</v>
      </c>
      <c r="E761" s="774">
        <v>1</v>
      </c>
      <c r="F761" s="780" t="s">
        <v>435</v>
      </c>
      <c r="G761" s="775"/>
      <c r="H761" s="775">
        <v>0</v>
      </c>
      <c r="I761" s="775">
        <f t="shared" si="1167"/>
        <v>0</v>
      </c>
      <c r="J761" s="776">
        <f t="shared" si="1160"/>
        <v>0</v>
      </c>
      <c r="K761" s="1053"/>
      <c r="L761" s="114" t="s">
        <v>435</v>
      </c>
      <c r="M761" s="93"/>
      <c r="N761" s="93">
        <v>0</v>
      </c>
      <c r="O761" s="93">
        <f t="shared" si="1168"/>
        <v>0</v>
      </c>
      <c r="P761" s="94">
        <f t="shared" si="1161"/>
        <v>0</v>
      </c>
      <c r="Q761" s="173"/>
      <c r="R761" s="208" t="s">
        <v>435</v>
      </c>
      <c r="S761" s="175"/>
      <c r="T761" s="175">
        <v>0</v>
      </c>
      <c r="U761" s="175">
        <f t="shared" si="1169"/>
        <v>0</v>
      </c>
      <c r="V761" s="176">
        <f t="shared" si="1162"/>
        <v>0</v>
      </c>
      <c r="W761" s="220"/>
      <c r="X761" s="255" t="s">
        <v>435</v>
      </c>
      <c r="Y761" s="222"/>
      <c r="Z761" s="222">
        <v>0</v>
      </c>
      <c r="AA761" s="222">
        <f t="shared" si="1170"/>
        <v>0</v>
      </c>
      <c r="AB761" s="223">
        <f t="shared" si="1163"/>
        <v>0</v>
      </c>
      <c r="AC761" s="267"/>
      <c r="AD761" s="302" t="s">
        <v>435</v>
      </c>
      <c r="AE761" s="269"/>
      <c r="AF761" s="269">
        <v>0</v>
      </c>
      <c r="AG761" s="269">
        <f t="shared" si="1171"/>
        <v>0</v>
      </c>
      <c r="AH761" s="270">
        <f t="shared" si="1164"/>
        <v>0</v>
      </c>
      <c r="AI761" s="314"/>
      <c r="AJ761" s="349" t="s">
        <v>435</v>
      </c>
      <c r="AK761" s="316"/>
      <c r="AL761" s="316">
        <v>0</v>
      </c>
      <c r="AM761" s="316">
        <f t="shared" si="1172"/>
        <v>0</v>
      </c>
      <c r="AN761" s="317">
        <f t="shared" si="1165"/>
        <v>0</v>
      </c>
      <c r="AO761" s="719"/>
      <c r="AP761" s="780" t="s">
        <v>435</v>
      </c>
      <c r="AQ761" s="775"/>
      <c r="AR761" s="775">
        <v>0</v>
      </c>
      <c r="AS761" s="775">
        <f t="shared" si="1186"/>
        <v>0</v>
      </c>
      <c r="AT761" s="784">
        <f t="shared" si="1166"/>
        <v>0</v>
      </c>
      <c r="AU761" s="44">
        <f t="shared" si="1174"/>
        <v>0</v>
      </c>
      <c r="AV761" s="44">
        <f t="shared" si="1175"/>
        <v>0</v>
      </c>
    </row>
    <row r="762" spans="1:48" ht="13.5" hidden="1" thickBot="1" x14ac:dyDescent="0.25">
      <c r="A762" s="772" t="s">
        <v>490</v>
      </c>
      <c r="B762" s="777" t="s">
        <v>270</v>
      </c>
      <c r="C762" s="774"/>
      <c r="D762" s="774" t="s">
        <v>14</v>
      </c>
      <c r="E762" s="774">
        <v>1</v>
      </c>
      <c r="F762" s="780" t="s">
        <v>435</v>
      </c>
      <c r="G762" s="775"/>
      <c r="H762" s="775">
        <v>0</v>
      </c>
      <c r="I762" s="775">
        <f t="shared" si="1167"/>
        <v>0</v>
      </c>
      <c r="J762" s="776">
        <f t="shared" si="1160"/>
        <v>0</v>
      </c>
      <c r="K762" s="1053"/>
      <c r="L762" s="114" t="s">
        <v>435</v>
      </c>
      <c r="M762" s="93"/>
      <c r="N762" s="93">
        <v>0</v>
      </c>
      <c r="O762" s="93">
        <f t="shared" si="1168"/>
        <v>0</v>
      </c>
      <c r="P762" s="94">
        <f t="shared" si="1161"/>
        <v>0</v>
      </c>
      <c r="Q762" s="173"/>
      <c r="R762" s="208" t="s">
        <v>435</v>
      </c>
      <c r="S762" s="175"/>
      <c r="T762" s="175">
        <v>0</v>
      </c>
      <c r="U762" s="175">
        <f t="shared" si="1169"/>
        <v>0</v>
      </c>
      <c r="V762" s="176">
        <f t="shared" si="1162"/>
        <v>0</v>
      </c>
      <c r="W762" s="220"/>
      <c r="X762" s="255" t="s">
        <v>435</v>
      </c>
      <c r="Y762" s="222"/>
      <c r="Z762" s="222">
        <v>0</v>
      </c>
      <c r="AA762" s="222">
        <f t="shared" si="1170"/>
        <v>0</v>
      </c>
      <c r="AB762" s="223">
        <f t="shared" si="1163"/>
        <v>0</v>
      </c>
      <c r="AC762" s="267"/>
      <c r="AD762" s="302" t="s">
        <v>435</v>
      </c>
      <c r="AE762" s="269"/>
      <c r="AF762" s="269">
        <v>0</v>
      </c>
      <c r="AG762" s="269">
        <f t="shared" si="1171"/>
        <v>0</v>
      </c>
      <c r="AH762" s="270">
        <f t="shared" si="1164"/>
        <v>0</v>
      </c>
      <c r="AI762" s="314"/>
      <c r="AJ762" s="349" t="s">
        <v>435</v>
      </c>
      <c r="AK762" s="316"/>
      <c r="AL762" s="316">
        <v>0</v>
      </c>
      <c r="AM762" s="316">
        <f t="shared" si="1172"/>
        <v>0</v>
      </c>
      <c r="AN762" s="317">
        <f t="shared" si="1165"/>
        <v>0</v>
      </c>
      <c r="AO762" s="719"/>
      <c r="AP762" s="780" t="s">
        <v>435</v>
      </c>
      <c r="AQ762" s="775"/>
      <c r="AR762" s="775">
        <v>0</v>
      </c>
      <c r="AS762" s="775">
        <f t="shared" si="1186"/>
        <v>0</v>
      </c>
      <c r="AT762" s="784">
        <f t="shared" si="1166"/>
        <v>0</v>
      </c>
      <c r="AU762" s="44">
        <f t="shared" si="1174"/>
        <v>0</v>
      </c>
      <c r="AV762" s="44">
        <f t="shared" si="1175"/>
        <v>0</v>
      </c>
    </row>
    <row r="763" spans="1:48" ht="13.5" hidden="1" thickBot="1" x14ac:dyDescent="0.25">
      <c r="A763" s="772" t="s">
        <v>491</v>
      </c>
      <c r="B763" s="777" t="s">
        <v>271</v>
      </c>
      <c r="C763" s="774"/>
      <c r="D763" s="774" t="s">
        <v>14</v>
      </c>
      <c r="E763" s="774">
        <v>1</v>
      </c>
      <c r="F763" s="780" t="s">
        <v>435</v>
      </c>
      <c r="G763" s="775"/>
      <c r="H763" s="775">
        <v>0</v>
      </c>
      <c r="I763" s="775">
        <f t="shared" si="1167"/>
        <v>0</v>
      </c>
      <c r="J763" s="776">
        <f t="shared" si="1160"/>
        <v>0</v>
      </c>
      <c r="K763" s="1053"/>
      <c r="L763" s="114" t="s">
        <v>435</v>
      </c>
      <c r="M763" s="93"/>
      <c r="N763" s="93">
        <v>0</v>
      </c>
      <c r="O763" s="93">
        <f t="shared" si="1168"/>
        <v>0</v>
      </c>
      <c r="P763" s="94">
        <f t="shared" si="1161"/>
        <v>0</v>
      </c>
      <c r="Q763" s="173"/>
      <c r="R763" s="208" t="s">
        <v>435</v>
      </c>
      <c r="S763" s="175"/>
      <c r="T763" s="175">
        <v>0</v>
      </c>
      <c r="U763" s="175">
        <f t="shared" si="1169"/>
        <v>0</v>
      </c>
      <c r="V763" s="176">
        <f t="shared" si="1162"/>
        <v>0</v>
      </c>
      <c r="W763" s="220"/>
      <c r="X763" s="255" t="s">
        <v>435</v>
      </c>
      <c r="Y763" s="222"/>
      <c r="Z763" s="222">
        <v>0</v>
      </c>
      <c r="AA763" s="222">
        <f t="shared" si="1170"/>
        <v>0</v>
      </c>
      <c r="AB763" s="223">
        <f t="shared" si="1163"/>
        <v>0</v>
      </c>
      <c r="AC763" s="267"/>
      <c r="AD763" s="302" t="s">
        <v>435</v>
      </c>
      <c r="AE763" s="269"/>
      <c r="AF763" s="269">
        <v>0</v>
      </c>
      <c r="AG763" s="269">
        <f t="shared" si="1171"/>
        <v>0</v>
      </c>
      <c r="AH763" s="270">
        <f t="shared" si="1164"/>
        <v>0</v>
      </c>
      <c r="AI763" s="314"/>
      <c r="AJ763" s="349" t="s">
        <v>435</v>
      </c>
      <c r="AK763" s="316"/>
      <c r="AL763" s="316">
        <v>0</v>
      </c>
      <c r="AM763" s="316">
        <f t="shared" si="1172"/>
        <v>0</v>
      </c>
      <c r="AN763" s="317">
        <f t="shared" si="1165"/>
        <v>0</v>
      </c>
      <c r="AO763" s="719"/>
      <c r="AP763" s="780" t="s">
        <v>435</v>
      </c>
      <c r="AQ763" s="775"/>
      <c r="AR763" s="775">
        <v>0</v>
      </c>
      <c r="AS763" s="775">
        <f t="shared" si="1186"/>
        <v>0</v>
      </c>
      <c r="AT763" s="784">
        <f t="shared" si="1166"/>
        <v>0</v>
      </c>
      <c r="AU763" s="44">
        <f t="shared" si="1174"/>
        <v>0</v>
      </c>
      <c r="AV763" s="44">
        <f t="shared" si="1175"/>
        <v>0</v>
      </c>
    </row>
    <row r="764" spans="1:48" ht="13.5" hidden="1" thickBot="1" x14ac:dyDescent="0.25">
      <c r="A764" s="772" t="s">
        <v>492</v>
      </c>
      <c r="B764" s="777" t="s">
        <v>272</v>
      </c>
      <c r="C764" s="774"/>
      <c r="D764" s="774" t="s">
        <v>14</v>
      </c>
      <c r="E764" s="774">
        <v>1</v>
      </c>
      <c r="F764" s="780" t="s">
        <v>435</v>
      </c>
      <c r="G764" s="775"/>
      <c r="H764" s="775">
        <v>0</v>
      </c>
      <c r="I764" s="775">
        <f t="shared" si="1167"/>
        <v>0</v>
      </c>
      <c r="J764" s="776">
        <f t="shared" si="1160"/>
        <v>0</v>
      </c>
      <c r="K764" s="1053"/>
      <c r="L764" s="114" t="s">
        <v>435</v>
      </c>
      <c r="M764" s="93"/>
      <c r="N764" s="93">
        <v>0</v>
      </c>
      <c r="O764" s="93">
        <f t="shared" si="1168"/>
        <v>0</v>
      </c>
      <c r="P764" s="94">
        <f t="shared" si="1161"/>
        <v>0</v>
      </c>
      <c r="Q764" s="173"/>
      <c r="R764" s="208" t="s">
        <v>435</v>
      </c>
      <c r="S764" s="175"/>
      <c r="T764" s="175">
        <v>0</v>
      </c>
      <c r="U764" s="175">
        <f t="shared" si="1169"/>
        <v>0</v>
      </c>
      <c r="V764" s="176">
        <f t="shared" si="1162"/>
        <v>0</v>
      </c>
      <c r="W764" s="220"/>
      <c r="X764" s="255" t="s">
        <v>435</v>
      </c>
      <c r="Y764" s="222"/>
      <c r="Z764" s="222">
        <v>0</v>
      </c>
      <c r="AA764" s="222">
        <f t="shared" si="1170"/>
        <v>0</v>
      </c>
      <c r="AB764" s="223">
        <f t="shared" si="1163"/>
        <v>0</v>
      </c>
      <c r="AC764" s="267"/>
      <c r="AD764" s="302" t="s">
        <v>435</v>
      </c>
      <c r="AE764" s="269"/>
      <c r="AF764" s="269">
        <v>0</v>
      </c>
      <c r="AG764" s="269">
        <f t="shared" si="1171"/>
        <v>0</v>
      </c>
      <c r="AH764" s="270">
        <f t="shared" si="1164"/>
        <v>0</v>
      </c>
      <c r="AI764" s="314"/>
      <c r="AJ764" s="349" t="s">
        <v>435</v>
      </c>
      <c r="AK764" s="316"/>
      <c r="AL764" s="316">
        <v>0</v>
      </c>
      <c r="AM764" s="316">
        <f t="shared" si="1172"/>
        <v>0</v>
      </c>
      <c r="AN764" s="317">
        <f t="shared" si="1165"/>
        <v>0</v>
      </c>
      <c r="AO764" s="719"/>
      <c r="AP764" s="780" t="s">
        <v>435</v>
      </c>
      <c r="AQ764" s="775"/>
      <c r="AR764" s="775">
        <v>0</v>
      </c>
      <c r="AS764" s="775">
        <f t="shared" si="1186"/>
        <v>0</v>
      </c>
      <c r="AT764" s="784">
        <f t="shared" si="1166"/>
        <v>0</v>
      </c>
      <c r="AU764" s="44">
        <f t="shared" si="1174"/>
        <v>0</v>
      </c>
      <c r="AV764" s="44">
        <f t="shared" si="1175"/>
        <v>0</v>
      </c>
    </row>
    <row r="765" spans="1:48" ht="13.5" hidden="1" thickBot="1" x14ac:dyDescent="0.25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87">E765*F765</f>
        <v>68800</v>
      </c>
      <c r="H765" s="36">
        <v>22</v>
      </c>
      <c r="I765" s="36">
        <f t="shared" si="1167"/>
        <v>18920</v>
      </c>
      <c r="J765" s="53">
        <f t="shared" si="1160"/>
        <v>87720</v>
      </c>
      <c r="K765" s="1053"/>
      <c r="L765" s="93">
        <v>80</v>
      </c>
      <c r="M765" s="93">
        <f t="shared" ref="M765:M797" si="1188">K765*L765</f>
        <v>0</v>
      </c>
      <c r="N765" s="93">
        <v>22</v>
      </c>
      <c r="O765" s="93">
        <f t="shared" si="1168"/>
        <v>0</v>
      </c>
      <c r="P765" s="94">
        <f t="shared" si="1161"/>
        <v>0</v>
      </c>
      <c r="Q765" s="173"/>
      <c r="R765" s="175">
        <v>80</v>
      </c>
      <c r="S765" s="175">
        <f t="shared" ref="S765:S797" si="1189">Q765*R765</f>
        <v>0</v>
      </c>
      <c r="T765" s="175">
        <v>22</v>
      </c>
      <c r="U765" s="175">
        <f t="shared" si="1169"/>
        <v>0</v>
      </c>
      <c r="V765" s="176">
        <f t="shared" si="1162"/>
        <v>0</v>
      </c>
      <c r="W765" s="220"/>
      <c r="X765" s="222">
        <v>80</v>
      </c>
      <c r="Y765" s="222">
        <f t="shared" ref="Y765:Y797" si="1190">W765*X765</f>
        <v>0</v>
      </c>
      <c r="Z765" s="222">
        <v>22</v>
      </c>
      <c r="AA765" s="222">
        <f t="shared" si="1170"/>
        <v>0</v>
      </c>
      <c r="AB765" s="223">
        <f t="shared" si="1163"/>
        <v>0</v>
      </c>
      <c r="AC765" s="267"/>
      <c r="AD765" s="269">
        <v>80</v>
      </c>
      <c r="AE765" s="269">
        <f t="shared" ref="AE765:AE797" si="1191">AC765*AD765</f>
        <v>0</v>
      </c>
      <c r="AF765" s="269">
        <v>22</v>
      </c>
      <c r="AG765" s="269">
        <f t="shared" si="1171"/>
        <v>0</v>
      </c>
      <c r="AH765" s="270">
        <f t="shared" si="1164"/>
        <v>0</v>
      </c>
      <c r="AI765" s="314"/>
      <c r="AJ765" s="316">
        <v>80</v>
      </c>
      <c r="AK765" s="316">
        <f t="shared" ref="AK765:AK797" si="1192">AI765*AJ765</f>
        <v>0</v>
      </c>
      <c r="AL765" s="316">
        <v>22</v>
      </c>
      <c r="AM765" s="316">
        <f t="shared" si="1172"/>
        <v>0</v>
      </c>
      <c r="AN765" s="317">
        <f t="shared" si="1165"/>
        <v>0</v>
      </c>
      <c r="AO765" s="719">
        <f t="shared" si="1176"/>
        <v>860</v>
      </c>
      <c r="AP765" s="361">
        <v>80</v>
      </c>
      <c r="AQ765" s="361">
        <f t="shared" ref="AQ765:AQ767" si="1193">AO765*AP765</f>
        <v>68800</v>
      </c>
      <c r="AR765" s="361">
        <v>22</v>
      </c>
      <c r="AS765" s="361">
        <f t="shared" si="1186"/>
        <v>18920</v>
      </c>
      <c r="AT765" s="362">
        <f t="shared" si="1166"/>
        <v>87720</v>
      </c>
      <c r="AU765" s="44">
        <f t="shared" si="1174"/>
        <v>87720</v>
      </c>
      <c r="AV765" s="44">
        <f t="shared" si="1175"/>
        <v>0</v>
      </c>
    </row>
    <row r="766" spans="1:48" ht="13.5" hidden="1" thickBot="1" x14ac:dyDescent="0.25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87"/>
        <v>32000</v>
      </c>
      <c r="H766" s="36">
        <v>30</v>
      </c>
      <c r="I766" s="36">
        <f t="shared" si="1167"/>
        <v>12000</v>
      </c>
      <c r="J766" s="53">
        <f t="shared" si="1160"/>
        <v>44000</v>
      </c>
      <c r="K766" s="1053"/>
      <c r="L766" s="93">
        <v>80</v>
      </c>
      <c r="M766" s="93">
        <f t="shared" si="1188"/>
        <v>0</v>
      </c>
      <c r="N766" s="93">
        <v>30</v>
      </c>
      <c r="O766" s="93">
        <f t="shared" si="1168"/>
        <v>0</v>
      </c>
      <c r="P766" s="94">
        <f t="shared" si="1161"/>
        <v>0</v>
      </c>
      <c r="Q766" s="173"/>
      <c r="R766" s="175">
        <v>80</v>
      </c>
      <c r="S766" s="175">
        <f t="shared" si="1189"/>
        <v>0</v>
      </c>
      <c r="T766" s="175">
        <v>30</v>
      </c>
      <c r="U766" s="175">
        <f t="shared" si="1169"/>
        <v>0</v>
      </c>
      <c r="V766" s="176">
        <f t="shared" si="1162"/>
        <v>0</v>
      </c>
      <c r="W766" s="220"/>
      <c r="X766" s="222">
        <v>80</v>
      </c>
      <c r="Y766" s="222">
        <f t="shared" si="1190"/>
        <v>0</v>
      </c>
      <c r="Z766" s="222">
        <v>30</v>
      </c>
      <c r="AA766" s="222">
        <f t="shared" si="1170"/>
        <v>0</v>
      </c>
      <c r="AB766" s="223">
        <f t="shared" si="1163"/>
        <v>0</v>
      </c>
      <c r="AC766" s="267"/>
      <c r="AD766" s="269">
        <v>80</v>
      </c>
      <c r="AE766" s="269">
        <f t="shared" si="1191"/>
        <v>0</v>
      </c>
      <c r="AF766" s="269">
        <v>30</v>
      </c>
      <c r="AG766" s="269">
        <f t="shared" si="1171"/>
        <v>0</v>
      </c>
      <c r="AH766" s="270">
        <f t="shared" si="1164"/>
        <v>0</v>
      </c>
      <c r="AI766" s="314"/>
      <c r="AJ766" s="316">
        <v>80</v>
      </c>
      <c r="AK766" s="316">
        <f t="shared" si="1192"/>
        <v>0</v>
      </c>
      <c r="AL766" s="316">
        <v>30</v>
      </c>
      <c r="AM766" s="316">
        <f t="shared" si="1172"/>
        <v>0</v>
      </c>
      <c r="AN766" s="317">
        <f t="shared" si="1165"/>
        <v>0</v>
      </c>
      <c r="AO766" s="719">
        <f t="shared" si="1176"/>
        <v>400</v>
      </c>
      <c r="AP766" s="361">
        <v>80</v>
      </c>
      <c r="AQ766" s="361">
        <f t="shared" si="1193"/>
        <v>32000</v>
      </c>
      <c r="AR766" s="361">
        <v>30</v>
      </c>
      <c r="AS766" s="361">
        <f t="shared" si="1186"/>
        <v>12000</v>
      </c>
      <c r="AT766" s="362">
        <f t="shared" si="1166"/>
        <v>44000</v>
      </c>
      <c r="AU766" s="44">
        <f t="shared" si="1174"/>
        <v>44000</v>
      </c>
      <c r="AV766" s="44">
        <f t="shared" si="1175"/>
        <v>0</v>
      </c>
    </row>
    <row r="767" spans="1:48" ht="13.5" hidden="1" thickBot="1" x14ac:dyDescent="0.25">
      <c r="A767" s="772">
        <v>730</v>
      </c>
      <c r="B767" s="773" t="s">
        <v>219</v>
      </c>
      <c r="C767" s="778" t="s">
        <v>221</v>
      </c>
      <c r="D767" s="774" t="s">
        <v>35</v>
      </c>
      <c r="E767" s="774">
        <v>4600</v>
      </c>
      <c r="F767" s="775">
        <v>80</v>
      </c>
      <c r="G767" s="775">
        <f t="shared" si="1187"/>
        <v>368000</v>
      </c>
      <c r="H767" s="775">
        <v>45</v>
      </c>
      <c r="I767" s="775">
        <f t="shared" si="1167"/>
        <v>207000</v>
      </c>
      <c r="J767" s="776">
        <f t="shared" si="1160"/>
        <v>575000</v>
      </c>
      <c r="K767" s="1053"/>
      <c r="L767" s="93">
        <v>80</v>
      </c>
      <c r="M767" s="93">
        <f t="shared" si="1188"/>
        <v>0</v>
      </c>
      <c r="N767" s="93">
        <v>45</v>
      </c>
      <c r="O767" s="93">
        <f t="shared" si="1168"/>
        <v>0</v>
      </c>
      <c r="P767" s="94">
        <f t="shared" si="1161"/>
        <v>0</v>
      </c>
      <c r="Q767" s="173"/>
      <c r="R767" s="175">
        <v>80</v>
      </c>
      <c r="S767" s="175">
        <f t="shared" si="1189"/>
        <v>0</v>
      </c>
      <c r="T767" s="175">
        <v>45</v>
      </c>
      <c r="U767" s="175">
        <f t="shared" si="1169"/>
        <v>0</v>
      </c>
      <c r="V767" s="176">
        <f t="shared" si="1162"/>
        <v>0</v>
      </c>
      <c r="W767" s="220"/>
      <c r="X767" s="222">
        <v>80</v>
      </c>
      <c r="Y767" s="222">
        <f t="shared" si="1190"/>
        <v>0</v>
      </c>
      <c r="Z767" s="222">
        <v>45</v>
      </c>
      <c r="AA767" s="222">
        <f t="shared" si="1170"/>
        <v>0</v>
      </c>
      <c r="AB767" s="223">
        <f t="shared" si="1163"/>
        <v>0</v>
      </c>
      <c r="AC767" s="267"/>
      <c r="AD767" s="269">
        <v>80</v>
      </c>
      <c r="AE767" s="269">
        <f t="shared" si="1191"/>
        <v>0</v>
      </c>
      <c r="AF767" s="269">
        <v>45</v>
      </c>
      <c r="AG767" s="269">
        <f t="shared" si="1171"/>
        <v>0</v>
      </c>
      <c r="AH767" s="270">
        <f t="shared" si="1164"/>
        <v>0</v>
      </c>
      <c r="AI767" s="314"/>
      <c r="AJ767" s="316">
        <v>80</v>
      </c>
      <c r="AK767" s="316">
        <f t="shared" si="1192"/>
        <v>0</v>
      </c>
      <c r="AL767" s="316">
        <v>45</v>
      </c>
      <c r="AM767" s="316">
        <f t="shared" si="1172"/>
        <v>0</v>
      </c>
      <c r="AN767" s="317">
        <f t="shared" si="1165"/>
        <v>0</v>
      </c>
      <c r="AO767" s="719"/>
      <c r="AP767" s="775">
        <v>80</v>
      </c>
      <c r="AQ767" s="775">
        <f t="shared" si="1193"/>
        <v>0</v>
      </c>
      <c r="AR767" s="775">
        <v>45</v>
      </c>
      <c r="AS767" s="775">
        <f t="shared" si="1186"/>
        <v>0</v>
      </c>
      <c r="AT767" s="784">
        <f t="shared" si="1166"/>
        <v>0</v>
      </c>
      <c r="AU767" s="44">
        <f t="shared" si="1174"/>
        <v>575000</v>
      </c>
      <c r="AV767" s="44"/>
    </row>
    <row r="768" spans="1:48" ht="13.5" hidden="1" thickBot="1" x14ac:dyDescent="0.25">
      <c r="A768" s="762">
        <v>729</v>
      </c>
      <c r="B768" s="768" t="s">
        <v>605</v>
      </c>
      <c r="C768" s="769" t="s">
        <v>220</v>
      </c>
      <c r="D768" s="764" t="s">
        <v>35</v>
      </c>
      <c r="E768" s="764">
        <v>175</v>
      </c>
      <c r="F768" s="765">
        <v>80</v>
      </c>
      <c r="G768" s="765">
        <f>E768*F768</f>
        <v>14000</v>
      </c>
      <c r="H768" s="765">
        <v>36</v>
      </c>
      <c r="I768" s="765">
        <f>E768*H768</f>
        <v>6300</v>
      </c>
      <c r="J768" s="771">
        <f t="shared" si="1160"/>
        <v>20300</v>
      </c>
      <c r="K768" s="1053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6"/>
        <v>175</v>
      </c>
      <c r="AP768" s="765">
        <v>80</v>
      </c>
      <c r="AQ768" s="765">
        <f>AO768*AP768</f>
        <v>14000</v>
      </c>
      <c r="AR768" s="765">
        <v>36</v>
      </c>
      <c r="AS768" s="765">
        <f>AO768*AR768</f>
        <v>6300</v>
      </c>
      <c r="AT768" s="771">
        <f t="shared" si="1166"/>
        <v>20300</v>
      </c>
      <c r="AU768" s="44">
        <f t="shared" si="1174"/>
        <v>20300</v>
      </c>
      <c r="AV768" s="44">
        <f t="shared" si="1175"/>
        <v>0</v>
      </c>
    </row>
    <row r="769" spans="1:48" ht="13.5" hidden="1" thickBot="1" x14ac:dyDescent="0.25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87"/>
        <v>0</v>
      </c>
      <c r="H769" s="36">
        <v>31</v>
      </c>
      <c r="I769" s="36">
        <f t="shared" si="1167"/>
        <v>53320</v>
      </c>
      <c r="J769" s="53">
        <f t="shared" si="1160"/>
        <v>53320</v>
      </c>
      <c r="K769" s="1053"/>
      <c r="L769" s="93">
        <v>0</v>
      </c>
      <c r="M769" s="93">
        <f t="shared" si="1188"/>
        <v>0</v>
      </c>
      <c r="N769" s="93">
        <v>31</v>
      </c>
      <c r="O769" s="93">
        <f t="shared" si="1168"/>
        <v>0</v>
      </c>
      <c r="P769" s="94">
        <f t="shared" si="1161"/>
        <v>0</v>
      </c>
      <c r="Q769" s="173"/>
      <c r="R769" s="175">
        <v>0</v>
      </c>
      <c r="S769" s="175">
        <f t="shared" si="1189"/>
        <v>0</v>
      </c>
      <c r="T769" s="175">
        <v>31</v>
      </c>
      <c r="U769" s="175">
        <f t="shared" si="1169"/>
        <v>0</v>
      </c>
      <c r="V769" s="176">
        <f t="shared" si="1162"/>
        <v>0</v>
      </c>
      <c r="W769" s="220"/>
      <c r="X769" s="222">
        <v>0</v>
      </c>
      <c r="Y769" s="222">
        <f t="shared" si="1190"/>
        <v>0</v>
      </c>
      <c r="Z769" s="222">
        <v>31</v>
      </c>
      <c r="AA769" s="222">
        <f t="shared" si="1170"/>
        <v>0</v>
      </c>
      <c r="AB769" s="223">
        <f t="shared" si="1163"/>
        <v>0</v>
      </c>
      <c r="AC769" s="267"/>
      <c r="AD769" s="269">
        <v>0</v>
      </c>
      <c r="AE769" s="269">
        <f t="shared" si="1191"/>
        <v>0</v>
      </c>
      <c r="AF769" s="269">
        <v>31</v>
      </c>
      <c r="AG769" s="269">
        <f t="shared" si="1171"/>
        <v>0</v>
      </c>
      <c r="AH769" s="270">
        <f t="shared" si="1164"/>
        <v>0</v>
      </c>
      <c r="AI769" s="314"/>
      <c r="AJ769" s="316">
        <v>0</v>
      </c>
      <c r="AK769" s="316">
        <f t="shared" si="1192"/>
        <v>0</v>
      </c>
      <c r="AL769" s="316">
        <v>31</v>
      </c>
      <c r="AM769" s="316">
        <f t="shared" si="1172"/>
        <v>0</v>
      </c>
      <c r="AN769" s="317">
        <f t="shared" si="1165"/>
        <v>0</v>
      </c>
      <c r="AO769" s="719">
        <f t="shared" si="1176"/>
        <v>1720</v>
      </c>
      <c r="AP769" s="361">
        <v>0</v>
      </c>
      <c r="AQ769" s="361">
        <f t="shared" ref="AQ769:AQ771" si="1194">AO769*AP769</f>
        <v>0</v>
      </c>
      <c r="AR769" s="361">
        <v>31</v>
      </c>
      <c r="AS769" s="361">
        <f t="shared" ref="AS769:AS771" si="1195">AO769*AR769</f>
        <v>53320</v>
      </c>
      <c r="AT769" s="362">
        <f t="shared" si="1166"/>
        <v>53320</v>
      </c>
      <c r="AU769" s="44">
        <f t="shared" si="1174"/>
        <v>53320</v>
      </c>
      <c r="AV769" s="44">
        <f t="shared" si="1175"/>
        <v>0</v>
      </c>
    </row>
    <row r="770" spans="1:48" ht="13.5" hidden="1" thickBot="1" x14ac:dyDescent="0.25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87"/>
        <v>0</v>
      </c>
      <c r="H770" s="36">
        <v>32</v>
      </c>
      <c r="I770" s="36">
        <f t="shared" si="1167"/>
        <v>36800</v>
      </c>
      <c r="J770" s="53">
        <f t="shared" si="1160"/>
        <v>36800</v>
      </c>
      <c r="K770" s="1053"/>
      <c r="L770" s="93">
        <v>0</v>
      </c>
      <c r="M770" s="93">
        <f t="shared" si="1188"/>
        <v>0</v>
      </c>
      <c r="N770" s="93">
        <v>32</v>
      </c>
      <c r="O770" s="93">
        <f t="shared" si="1168"/>
        <v>0</v>
      </c>
      <c r="P770" s="94">
        <f t="shared" si="1161"/>
        <v>0</v>
      </c>
      <c r="Q770" s="173"/>
      <c r="R770" s="175">
        <v>0</v>
      </c>
      <c r="S770" s="175">
        <f t="shared" si="1189"/>
        <v>0</v>
      </c>
      <c r="T770" s="175">
        <v>32</v>
      </c>
      <c r="U770" s="175">
        <f t="shared" si="1169"/>
        <v>0</v>
      </c>
      <c r="V770" s="176">
        <f t="shared" si="1162"/>
        <v>0</v>
      </c>
      <c r="W770" s="220"/>
      <c r="X770" s="222">
        <v>0</v>
      </c>
      <c r="Y770" s="222">
        <f t="shared" si="1190"/>
        <v>0</v>
      </c>
      <c r="Z770" s="222">
        <v>32</v>
      </c>
      <c r="AA770" s="222">
        <f t="shared" si="1170"/>
        <v>0</v>
      </c>
      <c r="AB770" s="223">
        <f t="shared" si="1163"/>
        <v>0</v>
      </c>
      <c r="AC770" s="267"/>
      <c r="AD770" s="269">
        <v>0</v>
      </c>
      <c r="AE770" s="269">
        <f t="shared" si="1191"/>
        <v>0</v>
      </c>
      <c r="AF770" s="269">
        <v>32</v>
      </c>
      <c r="AG770" s="269">
        <f t="shared" si="1171"/>
        <v>0</v>
      </c>
      <c r="AH770" s="270">
        <f t="shared" si="1164"/>
        <v>0</v>
      </c>
      <c r="AI770" s="314"/>
      <c r="AJ770" s="316">
        <v>0</v>
      </c>
      <c r="AK770" s="316">
        <f t="shared" si="1192"/>
        <v>0</v>
      </c>
      <c r="AL770" s="316">
        <v>32</v>
      </c>
      <c r="AM770" s="316">
        <f t="shared" si="1172"/>
        <v>0</v>
      </c>
      <c r="AN770" s="317">
        <f t="shared" si="1165"/>
        <v>0</v>
      </c>
      <c r="AO770" s="719">
        <f t="shared" si="1176"/>
        <v>1150</v>
      </c>
      <c r="AP770" s="361">
        <v>0</v>
      </c>
      <c r="AQ770" s="361">
        <f t="shared" si="1194"/>
        <v>0</v>
      </c>
      <c r="AR770" s="361">
        <v>32</v>
      </c>
      <c r="AS770" s="361">
        <f t="shared" si="1195"/>
        <v>36800</v>
      </c>
      <c r="AT770" s="362">
        <f t="shared" si="1166"/>
        <v>36800</v>
      </c>
      <c r="AU770" s="44">
        <f t="shared" si="1174"/>
        <v>36800</v>
      </c>
      <c r="AV770" s="44">
        <f t="shared" si="1175"/>
        <v>0</v>
      </c>
    </row>
    <row r="771" spans="1:48" ht="13.5" hidden="1" thickBot="1" x14ac:dyDescent="0.25">
      <c r="A771" s="772">
        <v>733</v>
      </c>
      <c r="B771" s="773" t="s">
        <v>274</v>
      </c>
      <c r="C771" s="778" t="s">
        <v>221</v>
      </c>
      <c r="D771" s="774" t="s">
        <v>35</v>
      </c>
      <c r="E771" s="774">
        <v>2300</v>
      </c>
      <c r="F771" s="775">
        <v>0</v>
      </c>
      <c r="G771" s="775">
        <f t="shared" si="1187"/>
        <v>0</v>
      </c>
      <c r="H771" s="775">
        <v>34</v>
      </c>
      <c r="I771" s="775">
        <f t="shared" si="1167"/>
        <v>78200</v>
      </c>
      <c r="J771" s="776">
        <f t="shared" si="1160"/>
        <v>78200</v>
      </c>
      <c r="K771" s="1053"/>
      <c r="L771" s="93">
        <v>0</v>
      </c>
      <c r="M771" s="93">
        <f t="shared" si="1188"/>
        <v>0</v>
      </c>
      <c r="N771" s="93">
        <v>34</v>
      </c>
      <c r="O771" s="93">
        <f t="shared" si="1168"/>
        <v>0</v>
      </c>
      <c r="P771" s="94">
        <f t="shared" si="1161"/>
        <v>0</v>
      </c>
      <c r="Q771" s="173"/>
      <c r="R771" s="175">
        <v>0</v>
      </c>
      <c r="S771" s="175">
        <f t="shared" si="1189"/>
        <v>0</v>
      </c>
      <c r="T771" s="175">
        <v>34</v>
      </c>
      <c r="U771" s="175">
        <f t="shared" si="1169"/>
        <v>0</v>
      </c>
      <c r="V771" s="176">
        <f t="shared" si="1162"/>
        <v>0</v>
      </c>
      <c r="W771" s="220"/>
      <c r="X771" s="222">
        <v>0</v>
      </c>
      <c r="Y771" s="222">
        <f t="shared" si="1190"/>
        <v>0</v>
      </c>
      <c r="Z771" s="222">
        <v>34</v>
      </c>
      <c r="AA771" s="222">
        <f t="shared" si="1170"/>
        <v>0</v>
      </c>
      <c r="AB771" s="223">
        <f t="shared" si="1163"/>
        <v>0</v>
      </c>
      <c r="AC771" s="267"/>
      <c r="AD771" s="269">
        <v>0</v>
      </c>
      <c r="AE771" s="269">
        <f t="shared" si="1191"/>
        <v>0</v>
      </c>
      <c r="AF771" s="269">
        <v>34</v>
      </c>
      <c r="AG771" s="269">
        <f t="shared" si="1171"/>
        <v>0</v>
      </c>
      <c r="AH771" s="270">
        <f t="shared" si="1164"/>
        <v>0</v>
      </c>
      <c r="AI771" s="314"/>
      <c r="AJ771" s="316">
        <v>0</v>
      </c>
      <c r="AK771" s="316">
        <f t="shared" si="1192"/>
        <v>0</v>
      </c>
      <c r="AL771" s="316">
        <v>34</v>
      </c>
      <c r="AM771" s="316">
        <f t="shared" si="1172"/>
        <v>0</v>
      </c>
      <c r="AN771" s="317">
        <f t="shared" si="1165"/>
        <v>0</v>
      </c>
      <c r="AO771" s="719">
        <v>0</v>
      </c>
      <c r="AP771" s="775">
        <v>0</v>
      </c>
      <c r="AQ771" s="775">
        <f t="shared" si="1194"/>
        <v>0</v>
      </c>
      <c r="AR771" s="775">
        <v>34</v>
      </c>
      <c r="AS771" s="775">
        <f t="shared" si="1195"/>
        <v>0</v>
      </c>
      <c r="AT771" s="784">
        <f t="shared" si="1166"/>
        <v>0</v>
      </c>
      <c r="AU771" s="44">
        <f t="shared" si="1174"/>
        <v>78200</v>
      </c>
      <c r="AV771" s="44"/>
    </row>
    <row r="772" spans="1:48" ht="13.5" hidden="1" thickBot="1" x14ac:dyDescent="0.25">
      <c r="A772" s="762">
        <v>732</v>
      </c>
      <c r="B772" s="768" t="s">
        <v>597</v>
      </c>
      <c r="C772" s="769"/>
      <c r="D772" s="764" t="s">
        <v>35</v>
      </c>
      <c r="E772" s="764">
        <v>100</v>
      </c>
      <c r="F772" s="765">
        <v>1050</v>
      </c>
      <c r="G772" s="765">
        <f>E772*F772</f>
        <v>105000</v>
      </c>
      <c r="H772" s="765">
        <v>652</v>
      </c>
      <c r="I772" s="765">
        <f>E772*H772</f>
        <v>65200</v>
      </c>
      <c r="J772" s="771">
        <f t="shared" si="1160"/>
        <v>170200</v>
      </c>
      <c r="K772" s="1053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5"/>
        <v>0</v>
      </c>
      <c r="AO772" s="719">
        <f t="shared" si="1176"/>
        <v>100</v>
      </c>
      <c r="AP772" s="765">
        <v>1050</v>
      </c>
      <c r="AQ772" s="765">
        <f>AO772*AP772</f>
        <v>105000</v>
      </c>
      <c r="AR772" s="765">
        <v>652</v>
      </c>
      <c r="AS772" s="765">
        <f>AO772*AR772</f>
        <v>65200</v>
      </c>
      <c r="AT772" s="771">
        <f t="shared" si="1166"/>
        <v>170200</v>
      </c>
      <c r="AU772" s="44">
        <f t="shared" si="1174"/>
        <v>170200</v>
      </c>
      <c r="AV772" s="44">
        <f t="shared" si="1175"/>
        <v>0</v>
      </c>
    </row>
    <row r="773" spans="1:48" ht="13.5" hidden="1" thickBot="1" x14ac:dyDescent="0.25">
      <c r="A773" s="772">
        <v>734</v>
      </c>
      <c r="B773" s="773" t="s">
        <v>222</v>
      </c>
      <c r="C773" s="778" t="s">
        <v>223</v>
      </c>
      <c r="D773" s="774" t="s">
        <v>35</v>
      </c>
      <c r="E773" s="774">
        <v>95</v>
      </c>
      <c r="F773" s="775">
        <v>150</v>
      </c>
      <c r="G773" s="775">
        <f t="shared" si="1187"/>
        <v>14250</v>
      </c>
      <c r="H773" s="775">
        <v>227</v>
      </c>
      <c r="I773" s="775">
        <f t="shared" si="1167"/>
        <v>21565</v>
      </c>
      <c r="J773" s="776">
        <f t="shared" si="1160"/>
        <v>35815</v>
      </c>
      <c r="K773" s="1053"/>
      <c r="L773" s="93">
        <v>150</v>
      </c>
      <c r="M773" s="93">
        <f t="shared" si="1188"/>
        <v>0</v>
      </c>
      <c r="N773" s="93">
        <v>227</v>
      </c>
      <c r="O773" s="93">
        <f t="shared" si="1168"/>
        <v>0</v>
      </c>
      <c r="P773" s="94">
        <f t="shared" si="1161"/>
        <v>0</v>
      </c>
      <c r="Q773" s="173"/>
      <c r="R773" s="175">
        <v>150</v>
      </c>
      <c r="S773" s="175">
        <f t="shared" si="1189"/>
        <v>0</v>
      </c>
      <c r="T773" s="175">
        <v>227</v>
      </c>
      <c r="U773" s="175">
        <f t="shared" si="1169"/>
        <v>0</v>
      </c>
      <c r="V773" s="176">
        <f t="shared" si="1162"/>
        <v>0</v>
      </c>
      <c r="W773" s="220"/>
      <c r="X773" s="222">
        <v>150</v>
      </c>
      <c r="Y773" s="222">
        <f t="shared" si="1190"/>
        <v>0</v>
      </c>
      <c r="Z773" s="222">
        <v>227</v>
      </c>
      <c r="AA773" s="222">
        <f t="shared" si="1170"/>
        <v>0</v>
      </c>
      <c r="AB773" s="223">
        <f t="shared" si="1163"/>
        <v>0</v>
      </c>
      <c r="AC773" s="267"/>
      <c r="AD773" s="269">
        <v>150</v>
      </c>
      <c r="AE773" s="269">
        <f t="shared" si="1191"/>
        <v>0</v>
      </c>
      <c r="AF773" s="269">
        <v>227</v>
      </c>
      <c r="AG773" s="269">
        <f t="shared" si="1171"/>
        <v>0</v>
      </c>
      <c r="AH773" s="270">
        <f t="shared" si="1164"/>
        <v>0</v>
      </c>
      <c r="AI773" s="314"/>
      <c r="AJ773" s="316">
        <v>150</v>
      </c>
      <c r="AK773" s="316">
        <f t="shared" si="1192"/>
        <v>0</v>
      </c>
      <c r="AL773" s="316">
        <v>227</v>
      </c>
      <c r="AM773" s="316">
        <f t="shared" si="1172"/>
        <v>0</v>
      </c>
      <c r="AN773" s="317">
        <f t="shared" si="1165"/>
        <v>0</v>
      </c>
      <c r="AO773" s="719"/>
      <c r="AP773" s="775">
        <v>150</v>
      </c>
      <c r="AQ773" s="775">
        <f t="shared" ref="AQ773:AQ783" si="1196">AO773*AP773</f>
        <v>0</v>
      </c>
      <c r="AR773" s="775">
        <v>227</v>
      </c>
      <c r="AS773" s="775">
        <f t="shared" ref="AS773:AS783" si="1197">AO773*AR773</f>
        <v>0</v>
      </c>
      <c r="AT773" s="784">
        <f t="shared" si="1166"/>
        <v>0</v>
      </c>
      <c r="AU773" s="44">
        <f t="shared" si="1174"/>
        <v>35815</v>
      </c>
      <c r="AV773" s="44"/>
    </row>
    <row r="774" spans="1:48" ht="13.5" hidden="1" thickBot="1" x14ac:dyDescent="0.25">
      <c r="A774" s="772">
        <v>735</v>
      </c>
      <c r="B774" s="773" t="s">
        <v>222</v>
      </c>
      <c r="C774" s="778" t="s">
        <v>275</v>
      </c>
      <c r="D774" s="774" t="s">
        <v>35</v>
      </c>
      <c r="E774" s="774">
        <v>20</v>
      </c>
      <c r="F774" s="775">
        <v>150</v>
      </c>
      <c r="G774" s="775">
        <f t="shared" si="1187"/>
        <v>3000</v>
      </c>
      <c r="H774" s="775">
        <v>281</v>
      </c>
      <c r="I774" s="775">
        <f t="shared" si="1167"/>
        <v>5620</v>
      </c>
      <c r="J774" s="776">
        <f t="shared" si="1160"/>
        <v>8620</v>
      </c>
      <c r="K774" s="1053"/>
      <c r="L774" s="93">
        <v>150</v>
      </c>
      <c r="M774" s="93">
        <f t="shared" si="1188"/>
        <v>0</v>
      </c>
      <c r="N774" s="93">
        <v>281</v>
      </c>
      <c r="O774" s="93">
        <f t="shared" si="1168"/>
        <v>0</v>
      </c>
      <c r="P774" s="94">
        <f t="shared" si="1161"/>
        <v>0</v>
      </c>
      <c r="Q774" s="173"/>
      <c r="R774" s="175">
        <v>150</v>
      </c>
      <c r="S774" s="175">
        <f t="shared" si="1189"/>
        <v>0</v>
      </c>
      <c r="T774" s="175">
        <v>281</v>
      </c>
      <c r="U774" s="175">
        <f t="shared" si="1169"/>
        <v>0</v>
      </c>
      <c r="V774" s="176">
        <f t="shared" si="1162"/>
        <v>0</v>
      </c>
      <c r="W774" s="220"/>
      <c r="X774" s="222">
        <v>150</v>
      </c>
      <c r="Y774" s="222">
        <f t="shared" si="1190"/>
        <v>0</v>
      </c>
      <c r="Z774" s="222">
        <v>281</v>
      </c>
      <c r="AA774" s="222">
        <f t="shared" si="1170"/>
        <v>0</v>
      </c>
      <c r="AB774" s="223">
        <f t="shared" si="1163"/>
        <v>0</v>
      </c>
      <c r="AC774" s="267"/>
      <c r="AD774" s="269">
        <v>150</v>
      </c>
      <c r="AE774" s="269">
        <f t="shared" si="1191"/>
        <v>0</v>
      </c>
      <c r="AF774" s="269">
        <v>281</v>
      </c>
      <c r="AG774" s="269">
        <f t="shared" si="1171"/>
        <v>0</v>
      </c>
      <c r="AH774" s="270">
        <f t="shared" si="1164"/>
        <v>0</v>
      </c>
      <c r="AI774" s="314"/>
      <c r="AJ774" s="316">
        <v>150</v>
      </c>
      <c r="AK774" s="316">
        <f t="shared" si="1192"/>
        <v>0</v>
      </c>
      <c r="AL774" s="316">
        <v>281</v>
      </c>
      <c r="AM774" s="316">
        <f t="shared" si="1172"/>
        <v>0</v>
      </c>
      <c r="AN774" s="317">
        <f t="shared" si="1165"/>
        <v>0</v>
      </c>
      <c r="AO774" s="719"/>
      <c r="AP774" s="775">
        <v>150</v>
      </c>
      <c r="AQ774" s="775">
        <f t="shared" si="1196"/>
        <v>0</v>
      </c>
      <c r="AR774" s="775">
        <v>281</v>
      </c>
      <c r="AS774" s="775">
        <f t="shared" si="1197"/>
        <v>0</v>
      </c>
      <c r="AT774" s="784">
        <f t="shared" si="1166"/>
        <v>0</v>
      </c>
      <c r="AU774" s="44">
        <f t="shared" si="1174"/>
        <v>8620</v>
      </c>
      <c r="AV774" s="44"/>
    </row>
    <row r="775" spans="1:48" ht="13.5" hidden="1" thickBot="1" x14ac:dyDescent="0.25">
      <c r="A775" s="772">
        <v>736</v>
      </c>
      <c r="B775" s="773" t="s">
        <v>222</v>
      </c>
      <c r="C775" s="778" t="s">
        <v>225</v>
      </c>
      <c r="D775" s="774" t="s">
        <v>35</v>
      </c>
      <c r="E775" s="774">
        <v>2010</v>
      </c>
      <c r="F775" s="775">
        <v>150</v>
      </c>
      <c r="G775" s="775">
        <f t="shared" si="1187"/>
        <v>301500</v>
      </c>
      <c r="H775" s="775">
        <v>217</v>
      </c>
      <c r="I775" s="775">
        <f t="shared" si="1167"/>
        <v>436170</v>
      </c>
      <c r="J775" s="776">
        <f t="shared" si="1160"/>
        <v>737670</v>
      </c>
      <c r="K775" s="1053"/>
      <c r="L775" s="93">
        <v>150</v>
      </c>
      <c r="M775" s="93">
        <f t="shared" si="1188"/>
        <v>0</v>
      </c>
      <c r="N775" s="93">
        <v>217</v>
      </c>
      <c r="O775" s="93">
        <f t="shared" si="1168"/>
        <v>0</v>
      </c>
      <c r="P775" s="94">
        <f t="shared" si="1161"/>
        <v>0</v>
      </c>
      <c r="Q775" s="173"/>
      <c r="R775" s="175">
        <v>150</v>
      </c>
      <c r="S775" s="175">
        <f t="shared" si="1189"/>
        <v>0</v>
      </c>
      <c r="T775" s="175">
        <v>217</v>
      </c>
      <c r="U775" s="175">
        <f t="shared" si="1169"/>
        <v>0</v>
      </c>
      <c r="V775" s="176">
        <f t="shared" si="1162"/>
        <v>0</v>
      </c>
      <c r="W775" s="220"/>
      <c r="X775" s="222">
        <v>150</v>
      </c>
      <c r="Y775" s="222">
        <f t="shared" si="1190"/>
        <v>0</v>
      </c>
      <c r="Z775" s="222">
        <v>217</v>
      </c>
      <c r="AA775" s="222">
        <f t="shared" si="1170"/>
        <v>0</v>
      </c>
      <c r="AB775" s="223">
        <f t="shared" si="1163"/>
        <v>0</v>
      </c>
      <c r="AC775" s="267"/>
      <c r="AD775" s="269">
        <v>150</v>
      </c>
      <c r="AE775" s="269">
        <f t="shared" si="1191"/>
        <v>0</v>
      </c>
      <c r="AF775" s="269">
        <v>217</v>
      </c>
      <c r="AG775" s="269">
        <f t="shared" si="1171"/>
        <v>0</v>
      </c>
      <c r="AH775" s="270">
        <f t="shared" si="1164"/>
        <v>0</v>
      </c>
      <c r="AI775" s="314"/>
      <c r="AJ775" s="316">
        <v>150</v>
      </c>
      <c r="AK775" s="316">
        <f t="shared" si="1192"/>
        <v>0</v>
      </c>
      <c r="AL775" s="316">
        <v>217</v>
      </c>
      <c r="AM775" s="316">
        <f t="shared" si="1172"/>
        <v>0</v>
      </c>
      <c r="AN775" s="317">
        <f t="shared" si="1165"/>
        <v>0</v>
      </c>
      <c r="AO775" s="719"/>
      <c r="AP775" s="775">
        <v>150</v>
      </c>
      <c r="AQ775" s="775">
        <f t="shared" si="1196"/>
        <v>0</v>
      </c>
      <c r="AR775" s="775">
        <v>217</v>
      </c>
      <c r="AS775" s="775">
        <f t="shared" si="1197"/>
        <v>0</v>
      </c>
      <c r="AT775" s="784">
        <f t="shared" si="1166"/>
        <v>0</v>
      </c>
      <c r="AU775" s="44">
        <f t="shared" si="1174"/>
        <v>737670</v>
      </c>
      <c r="AV775" s="44"/>
    </row>
    <row r="776" spans="1:48" ht="13.5" hidden="1" thickBot="1" x14ac:dyDescent="0.25">
      <c r="A776" s="772">
        <v>737</v>
      </c>
      <c r="B776" s="773" t="s">
        <v>224</v>
      </c>
      <c r="C776" s="778" t="s">
        <v>276</v>
      </c>
      <c r="D776" s="774" t="s">
        <v>35</v>
      </c>
      <c r="E776" s="774">
        <v>200</v>
      </c>
      <c r="F776" s="775">
        <v>150</v>
      </c>
      <c r="G776" s="775">
        <f t="shared" si="1187"/>
        <v>30000</v>
      </c>
      <c r="H776" s="775">
        <v>392</v>
      </c>
      <c r="I776" s="775">
        <f t="shared" si="1167"/>
        <v>78400</v>
      </c>
      <c r="J776" s="776">
        <f t="shared" si="1160"/>
        <v>108400</v>
      </c>
      <c r="K776" s="1053"/>
      <c r="L776" s="93">
        <v>150</v>
      </c>
      <c r="M776" s="93">
        <f t="shared" si="1188"/>
        <v>0</v>
      </c>
      <c r="N776" s="93">
        <v>392</v>
      </c>
      <c r="O776" s="93">
        <f t="shared" si="1168"/>
        <v>0</v>
      </c>
      <c r="P776" s="94">
        <f t="shared" si="1161"/>
        <v>0</v>
      </c>
      <c r="Q776" s="173"/>
      <c r="R776" s="175">
        <v>150</v>
      </c>
      <c r="S776" s="175">
        <f t="shared" si="1189"/>
        <v>0</v>
      </c>
      <c r="T776" s="175">
        <v>392</v>
      </c>
      <c r="U776" s="175">
        <f t="shared" si="1169"/>
        <v>0</v>
      </c>
      <c r="V776" s="176">
        <f t="shared" si="1162"/>
        <v>0</v>
      </c>
      <c r="W776" s="220"/>
      <c r="X776" s="222">
        <v>150</v>
      </c>
      <c r="Y776" s="222">
        <f t="shared" si="1190"/>
        <v>0</v>
      </c>
      <c r="Z776" s="222">
        <v>392</v>
      </c>
      <c r="AA776" s="222">
        <f t="shared" si="1170"/>
        <v>0</v>
      </c>
      <c r="AB776" s="223">
        <f t="shared" si="1163"/>
        <v>0</v>
      </c>
      <c r="AC776" s="267"/>
      <c r="AD776" s="269">
        <v>150</v>
      </c>
      <c r="AE776" s="269">
        <f t="shared" si="1191"/>
        <v>0</v>
      </c>
      <c r="AF776" s="269">
        <v>392</v>
      </c>
      <c r="AG776" s="269">
        <f t="shared" si="1171"/>
        <v>0</v>
      </c>
      <c r="AH776" s="270">
        <f t="shared" si="1164"/>
        <v>0</v>
      </c>
      <c r="AI776" s="314"/>
      <c r="AJ776" s="316">
        <v>150</v>
      </c>
      <c r="AK776" s="316">
        <f t="shared" si="1192"/>
        <v>0</v>
      </c>
      <c r="AL776" s="316">
        <v>392</v>
      </c>
      <c r="AM776" s="316">
        <f t="shared" si="1172"/>
        <v>0</v>
      </c>
      <c r="AN776" s="317">
        <f t="shared" si="1165"/>
        <v>0</v>
      </c>
      <c r="AO776" s="719"/>
      <c r="AP776" s="775">
        <v>150</v>
      </c>
      <c r="AQ776" s="775">
        <f t="shared" si="1196"/>
        <v>0</v>
      </c>
      <c r="AR776" s="775">
        <v>392</v>
      </c>
      <c r="AS776" s="775">
        <f t="shared" si="1197"/>
        <v>0</v>
      </c>
      <c r="AT776" s="784">
        <f t="shared" si="1166"/>
        <v>0</v>
      </c>
      <c r="AU776" s="44">
        <f t="shared" si="1174"/>
        <v>108400</v>
      </c>
      <c r="AV776" s="44"/>
    </row>
    <row r="777" spans="1:48" ht="13.5" hidden="1" thickBot="1" x14ac:dyDescent="0.25">
      <c r="A777" s="772">
        <v>738</v>
      </c>
      <c r="B777" s="773" t="s">
        <v>224</v>
      </c>
      <c r="C777" s="778" t="s">
        <v>223</v>
      </c>
      <c r="D777" s="774" t="s">
        <v>35</v>
      </c>
      <c r="E777" s="774">
        <v>1930</v>
      </c>
      <c r="F777" s="775">
        <v>150</v>
      </c>
      <c r="G777" s="775">
        <f t="shared" si="1187"/>
        <v>289500</v>
      </c>
      <c r="H777" s="775">
        <v>250</v>
      </c>
      <c r="I777" s="775">
        <f t="shared" si="1167"/>
        <v>482500</v>
      </c>
      <c r="J777" s="776">
        <f t="shared" si="1160"/>
        <v>772000</v>
      </c>
      <c r="K777" s="1053"/>
      <c r="L777" s="93">
        <v>150</v>
      </c>
      <c r="M777" s="93">
        <f t="shared" si="1188"/>
        <v>0</v>
      </c>
      <c r="N777" s="93">
        <v>250</v>
      </c>
      <c r="O777" s="93">
        <f t="shared" si="1168"/>
        <v>0</v>
      </c>
      <c r="P777" s="94">
        <f t="shared" si="1161"/>
        <v>0</v>
      </c>
      <c r="Q777" s="173"/>
      <c r="R777" s="175">
        <v>150</v>
      </c>
      <c r="S777" s="175">
        <f t="shared" si="1189"/>
        <v>0</v>
      </c>
      <c r="T777" s="175">
        <v>250</v>
      </c>
      <c r="U777" s="175">
        <f t="shared" si="1169"/>
        <v>0</v>
      </c>
      <c r="V777" s="176">
        <f t="shared" si="1162"/>
        <v>0</v>
      </c>
      <c r="W777" s="220"/>
      <c r="X777" s="222">
        <v>150</v>
      </c>
      <c r="Y777" s="222">
        <f t="shared" si="1190"/>
        <v>0</v>
      </c>
      <c r="Z777" s="222">
        <v>250</v>
      </c>
      <c r="AA777" s="222">
        <f t="shared" si="1170"/>
        <v>0</v>
      </c>
      <c r="AB777" s="223">
        <f t="shared" si="1163"/>
        <v>0</v>
      </c>
      <c r="AC777" s="267"/>
      <c r="AD777" s="269">
        <v>150</v>
      </c>
      <c r="AE777" s="269">
        <f t="shared" si="1191"/>
        <v>0</v>
      </c>
      <c r="AF777" s="269">
        <v>250</v>
      </c>
      <c r="AG777" s="269">
        <f t="shared" si="1171"/>
        <v>0</v>
      </c>
      <c r="AH777" s="270">
        <f t="shared" si="1164"/>
        <v>0</v>
      </c>
      <c r="AI777" s="314"/>
      <c r="AJ777" s="316">
        <v>150</v>
      </c>
      <c r="AK777" s="316">
        <f t="shared" si="1192"/>
        <v>0</v>
      </c>
      <c r="AL777" s="316">
        <v>250</v>
      </c>
      <c r="AM777" s="316">
        <f t="shared" si="1172"/>
        <v>0</v>
      </c>
      <c r="AN777" s="317">
        <f t="shared" si="1165"/>
        <v>0</v>
      </c>
      <c r="AO777" s="719"/>
      <c r="AP777" s="775">
        <v>150</v>
      </c>
      <c r="AQ777" s="775">
        <f t="shared" si="1196"/>
        <v>0</v>
      </c>
      <c r="AR777" s="775">
        <v>250</v>
      </c>
      <c r="AS777" s="775">
        <f t="shared" si="1197"/>
        <v>0</v>
      </c>
      <c r="AT777" s="784">
        <f t="shared" si="1166"/>
        <v>0</v>
      </c>
      <c r="AU777" s="44">
        <f t="shared" si="1174"/>
        <v>772000</v>
      </c>
      <c r="AV777" s="44"/>
    </row>
    <row r="778" spans="1:48" ht="13.5" hidden="1" thickBot="1" x14ac:dyDescent="0.25">
      <c r="A778" s="772">
        <v>739</v>
      </c>
      <c r="B778" s="773" t="s">
        <v>224</v>
      </c>
      <c r="C778" s="778" t="s">
        <v>275</v>
      </c>
      <c r="D778" s="774" t="s">
        <v>35</v>
      </c>
      <c r="E778" s="774">
        <v>280</v>
      </c>
      <c r="F778" s="775">
        <v>150</v>
      </c>
      <c r="G778" s="775">
        <f t="shared" si="1187"/>
        <v>42000</v>
      </c>
      <c r="H778" s="775">
        <v>276</v>
      </c>
      <c r="I778" s="775">
        <f t="shared" si="1167"/>
        <v>77280</v>
      </c>
      <c r="J778" s="776">
        <f t="shared" si="1160"/>
        <v>119280</v>
      </c>
      <c r="K778" s="1053"/>
      <c r="L778" s="93">
        <v>150</v>
      </c>
      <c r="M778" s="93">
        <f t="shared" si="1188"/>
        <v>0</v>
      </c>
      <c r="N778" s="93">
        <v>276</v>
      </c>
      <c r="O778" s="93">
        <f t="shared" si="1168"/>
        <v>0</v>
      </c>
      <c r="P778" s="94">
        <f t="shared" si="1161"/>
        <v>0</v>
      </c>
      <c r="Q778" s="173"/>
      <c r="R778" s="175">
        <v>150</v>
      </c>
      <c r="S778" s="175">
        <f t="shared" si="1189"/>
        <v>0</v>
      </c>
      <c r="T778" s="175">
        <v>276</v>
      </c>
      <c r="U778" s="175">
        <f t="shared" si="1169"/>
        <v>0</v>
      </c>
      <c r="V778" s="176">
        <f t="shared" si="1162"/>
        <v>0</v>
      </c>
      <c r="W778" s="220"/>
      <c r="X778" s="222">
        <v>150</v>
      </c>
      <c r="Y778" s="222">
        <f t="shared" si="1190"/>
        <v>0</v>
      </c>
      <c r="Z778" s="222">
        <v>276</v>
      </c>
      <c r="AA778" s="222">
        <f t="shared" si="1170"/>
        <v>0</v>
      </c>
      <c r="AB778" s="223">
        <f t="shared" si="1163"/>
        <v>0</v>
      </c>
      <c r="AC778" s="267"/>
      <c r="AD778" s="269">
        <v>150</v>
      </c>
      <c r="AE778" s="269">
        <f t="shared" si="1191"/>
        <v>0</v>
      </c>
      <c r="AF778" s="269">
        <v>276</v>
      </c>
      <c r="AG778" s="269">
        <f t="shared" si="1171"/>
        <v>0</v>
      </c>
      <c r="AH778" s="270">
        <f t="shared" si="1164"/>
        <v>0</v>
      </c>
      <c r="AI778" s="314"/>
      <c r="AJ778" s="316">
        <v>150</v>
      </c>
      <c r="AK778" s="316">
        <f t="shared" si="1192"/>
        <v>0</v>
      </c>
      <c r="AL778" s="316">
        <v>276</v>
      </c>
      <c r="AM778" s="316">
        <f t="shared" si="1172"/>
        <v>0</v>
      </c>
      <c r="AN778" s="317">
        <f t="shared" si="1165"/>
        <v>0</v>
      </c>
      <c r="AO778" s="719"/>
      <c r="AP778" s="775">
        <v>150</v>
      </c>
      <c r="AQ778" s="775">
        <f t="shared" si="1196"/>
        <v>0</v>
      </c>
      <c r="AR778" s="775">
        <v>276</v>
      </c>
      <c r="AS778" s="775">
        <f t="shared" si="1197"/>
        <v>0</v>
      </c>
      <c r="AT778" s="784">
        <f t="shared" si="1166"/>
        <v>0</v>
      </c>
      <c r="AU778" s="44">
        <f t="shared" si="1174"/>
        <v>119280</v>
      </c>
      <c r="AV778" s="44"/>
    </row>
    <row r="779" spans="1:48" ht="13.5" hidden="1" thickBot="1" x14ac:dyDescent="0.25">
      <c r="A779" s="772">
        <v>740</v>
      </c>
      <c r="B779" s="773" t="s">
        <v>224</v>
      </c>
      <c r="C779" s="778" t="s">
        <v>225</v>
      </c>
      <c r="D779" s="774" t="s">
        <v>35</v>
      </c>
      <c r="E779" s="774">
        <v>4990</v>
      </c>
      <c r="F779" s="775">
        <v>150</v>
      </c>
      <c r="G779" s="775">
        <f t="shared" si="1187"/>
        <v>748500</v>
      </c>
      <c r="H779" s="775">
        <v>157</v>
      </c>
      <c r="I779" s="775">
        <f t="shared" si="1167"/>
        <v>783430</v>
      </c>
      <c r="J779" s="776">
        <f t="shared" si="1160"/>
        <v>1531930</v>
      </c>
      <c r="K779" s="1053"/>
      <c r="L779" s="93">
        <v>150</v>
      </c>
      <c r="M779" s="93">
        <f t="shared" si="1188"/>
        <v>0</v>
      </c>
      <c r="N779" s="93">
        <v>157</v>
      </c>
      <c r="O779" s="93">
        <f t="shared" si="1168"/>
        <v>0</v>
      </c>
      <c r="P779" s="94">
        <f t="shared" si="1161"/>
        <v>0</v>
      </c>
      <c r="Q779" s="173"/>
      <c r="R779" s="175">
        <v>150</v>
      </c>
      <c r="S779" s="175">
        <f t="shared" si="1189"/>
        <v>0</v>
      </c>
      <c r="T779" s="175">
        <v>157</v>
      </c>
      <c r="U779" s="175">
        <f t="shared" si="1169"/>
        <v>0</v>
      </c>
      <c r="V779" s="176">
        <f t="shared" si="1162"/>
        <v>0</v>
      </c>
      <c r="W779" s="220"/>
      <c r="X779" s="222">
        <v>150</v>
      </c>
      <c r="Y779" s="222">
        <f t="shared" si="1190"/>
        <v>0</v>
      </c>
      <c r="Z779" s="222">
        <v>157</v>
      </c>
      <c r="AA779" s="222">
        <f t="shared" si="1170"/>
        <v>0</v>
      </c>
      <c r="AB779" s="223">
        <f t="shared" si="1163"/>
        <v>0</v>
      </c>
      <c r="AC779" s="267"/>
      <c r="AD779" s="269">
        <v>150</v>
      </c>
      <c r="AE779" s="269">
        <f t="shared" si="1191"/>
        <v>0</v>
      </c>
      <c r="AF779" s="269">
        <v>157</v>
      </c>
      <c r="AG779" s="269">
        <f t="shared" si="1171"/>
        <v>0</v>
      </c>
      <c r="AH779" s="270">
        <f t="shared" si="1164"/>
        <v>0</v>
      </c>
      <c r="AI779" s="314"/>
      <c r="AJ779" s="316">
        <v>150</v>
      </c>
      <c r="AK779" s="316">
        <f t="shared" si="1192"/>
        <v>0</v>
      </c>
      <c r="AL779" s="316">
        <v>157</v>
      </c>
      <c r="AM779" s="316">
        <f t="shared" si="1172"/>
        <v>0</v>
      </c>
      <c r="AN779" s="317">
        <f t="shared" si="1165"/>
        <v>0</v>
      </c>
      <c r="AO779" s="719"/>
      <c r="AP779" s="775">
        <v>150</v>
      </c>
      <c r="AQ779" s="775">
        <f t="shared" si="1196"/>
        <v>0</v>
      </c>
      <c r="AR779" s="775">
        <v>157</v>
      </c>
      <c r="AS779" s="775">
        <f t="shared" si="1197"/>
        <v>0</v>
      </c>
      <c r="AT779" s="784">
        <f t="shared" si="1166"/>
        <v>0</v>
      </c>
      <c r="AU779" s="44">
        <f t="shared" si="1174"/>
        <v>1531930</v>
      </c>
      <c r="AV779" s="44"/>
    </row>
    <row r="780" spans="1:48" ht="13.5" hidden="1" thickBot="1" x14ac:dyDescent="0.25">
      <c r="A780" s="772">
        <v>741</v>
      </c>
      <c r="B780" s="773" t="s">
        <v>226</v>
      </c>
      <c r="C780" s="778" t="s">
        <v>277</v>
      </c>
      <c r="D780" s="774" t="s">
        <v>35</v>
      </c>
      <c r="E780" s="774">
        <v>2080</v>
      </c>
      <c r="F780" s="775">
        <v>150</v>
      </c>
      <c r="G780" s="775">
        <f t="shared" si="1187"/>
        <v>312000</v>
      </c>
      <c r="H780" s="775">
        <v>308</v>
      </c>
      <c r="I780" s="775">
        <f t="shared" si="1167"/>
        <v>640640</v>
      </c>
      <c r="J780" s="776">
        <f t="shared" si="1160"/>
        <v>952640</v>
      </c>
      <c r="K780" s="1053"/>
      <c r="L780" s="93">
        <v>150</v>
      </c>
      <c r="M780" s="93">
        <f t="shared" si="1188"/>
        <v>0</v>
      </c>
      <c r="N780" s="93">
        <v>308</v>
      </c>
      <c r="O780" s="93">
        <f t="shared" si="1168"/>
        <v>0</v>
      </c>
      <c r="P780" s="94">
        <f t="shared" si="1161"/>
        <v>0</v>
      </c>
      <c r="Q780" s="173"/>
      <c r="R780" s="175">
        <v>150</v>
      </c>
      <c r="S780" s="175">
        <f t="shared" si="1189"/>
        <v>0</v>
      </c>
      <c r="T780" s="175">
        <v>308</v>
      </c>
      <c r="U780" s="175">
        <f t="shared" si="1169"/>
        <v>0</v>
      </c>
      <c r="V780" s="176">
        <f t="shared" si="1162"/>
        <v>0</v>
      </c>
      <c r="W780" s="220"/>
      <c r="X780" s="222">
        <v>150</v>
      </c>
      <c r="Y780" s="222">
        <f t="shared" si="1190"/>
        <v>0</v>
      </c>
      <c r="Z780" s="222">
        <v>308</v>
      </c>
      <c r="AA780" s="222">
        <f t="shared" si="1170"/>
        <v>0</v>
      </c>
      <c r="AB780" s="223">
        <f t="shared" si="1163"/>
        <v>0</v>
      </c>
      <c r="AC780" s="267"/>
      <c r="AD780" s="269">
        <v>150</v>
      </c>
      <c r="AE780" s="269">
        <f t="shared" si="1191"/>
        <v>0</v>
      </c>
      <c r="AF780" s="269">
        <v>308</v>
      </c>
      <c r="AG780" s="269">
        <f t="shared" si="1171"/>
        <v>0</v>
      </c>
      <c r="AH780" s="270">
        <f t="shared" si="1164"/>
        <v>0</v>
      </c>
      <c r="AI780" s="314"/>
      <c r="AJ780" s="316">
        <v>150</v>
      </c>
      <c r="AK780" s="316">
        <f t="shared" si="1192"/>
        <v>0</v>
      </c>
      <c r="AL780" s="316">
        <v>308</v>
      </c>
      <c r="AM780" s="316">
        <f t="shared" si="1172"/>
        <v>0</v>
      </c>
      <c r="AN780" s="317">
        <f t="shared" si="1165"/>
        <v>0</v>
      </c>
      <c r="AO780" s="719"/>
      <c r="AP780" s="775">
        <v>150</v>
      </c>
      <c r="AQ780" s="775">
        <f t="shared" si="1196"/>
        <v>0</v>
      </c>
      <c r="AR780" s="775">
        <v>308</v>
      </c>
      <c r="AS780" s="775">
        <f t="shared" si="1197"/>
        <v>0</v>
      </c>
      <c r="AT780" s="784">
        <f t="shared" si="1166"/>
        <v>0</v>
      </c>
      <c r="AU780" s="44">
        <f t="shared" si="1174"/>
        <v>952640</v>
      </c>
      <c r="AV780" s="44"/>
    </row>
    <row r="781" spans="1:48" ht="13.5" hidden="1" thickBot="1" x14ac:dyDescent="0.25">
      <c r="A781" s="772">
        <v>742</v>
      </c>
      <c r="B781" s="773" t="s">
        <v>226</v>
      </c>
      <c r="C781" s="778" t="s">
        <v>278</v>
      </c>
      <c r="D781" s="774" t="s">
        <v>35</v>
      </c>
      <c r="E781" s="774">
        <v>2405</v>
      </c>
      <c r="F781" s="775">
        <v>150</v>
      </c>
      <c r="G781" s="775">
        <f t="shared" si="1187"/>
        <v>360750</v>
      </c>
      <c r="H781" s="775">
        <v>248</v>
      </c>
      <c r="I781" s="775">
        <f t="shared" si="1167"/>
        <v>596440</v>
      </c>
      <c r="J781" s="776">
        <f t="shared" si="1160"/>
        <v>957190</v>
      </c>
      <c r="K781" s="1053"/>
      <c r="L781" s="93">
        <v>150</v>
      </c>
      <c r="M781" s="93">
        <f t="shared" si="1188"/>
        <v>0</v>
      </c>
      <c r="N781" s="93">
        <v>248</v>
      </c>
      <c r="O781" s="93">
        <f t="shared" si="1168"/>
        <v>0</v>
      </c>
      <c r="P781" s="94">
        <f t="shared" si="1161"/>
        <v>0</v>
      </c>
      <c r="Q781" s="173"/>
      <c r="R781" s="175">
        <v>150</v>
      </c>
      <c r="S781" s="175">
        <f t="shared" si="1189"/>
        <v>0</v>
      </c>
      <c r="T781" s="175">
        <v>248</v>
      </c>
      <c r="U781" s="175">
        <f t="shared" si="1169"/>
        <v>0</v>
      </c>
      <c r="V781" s="176">
        <f t="shared" si="1162"/>
        <v>0</v>
      </c>
      <c r="W781" s="220"/>
      <c r="X781" s="222">
        <v>150</v>
      </c>
      <c r="Y781" s="222">
        <f t="shared" si="1190"/>
        <v>0</v>
      </c>
      <c r="Z781" s="222">
        <v>248</v>
      </c>
      <c r="AA781" s="222">
        <f t="shared" si="1170"/>
        <v>0</v>
      </c>
      <c r="AB781" s="223">
        <f t="shared" si="1163"/>
        <v>0</v>
      </c>
      <c r="AC781" s="267"/>
      <c r="AD781" s="269">
        <v>150</v>
      </c>
      <c r="AE781" s="269">
        <f t="shared" si="1191"/>
        <v>0</v>
      </c>
      <c r="AF781" s="269">
        <v>248</v>
      </c>
      <c r="AG781" s="269">
        <f t="shared" si="1171"/>
        <v>0</v>
      </c>
      <c r="AH781" s="270">
        <f t="shared" si="1164"/>
        <v>0</v>
      </c>
      <c r="AI781" s="314"/>
      <c r="AJ781" s="316">
        <v>150</v>
      </c>
      <c r="AK781" s="316">
        <f t="shared" si="1192"/>
        <v>0</v>
      </c>
      <c r="AL781" s="316">
        <v>248</v>
      </c>
      <c r="AM781" s="316">
        <f t="shared" si="1172"/>
        <v>0</v>
      </c>
      <c r="AN781" s="317">
        <f t="shared" si="1165"/>
        <v>0</v>
      </c>
      <c r="AO781" s="719"/>
      <c r="AP781" s="775">
        <v>150</v>
      </c>
      <c r="AQ781" s="775">
        <f t="shared" si="1196"/>
        <v>0</v>
      </c>
      <c r="AR781" s="775">
        <v>248</v>
      </c>
      <c r="AS781" s="775">
        <f t="shared" si="1197"/>
        <v>0</v>
      </c>
      <c r="AT781" s="784">
        <f t="shared" si="1166"/>
        <v>0</v>
      </c>
      <c r="AU781" s="44">
        <f t="shared" si="1174"/>
        <v>957190</v>
      </c>
      <c r="AV781" s="44"/>
    </row>
    <row r="782" spans="1:48" ht="13.5" hidden="1" thickBot="1" x14ac:dyDescent="0.25">
      <c r="A782" s="772">
        <v>743</v>
      </c>
      <c r="B782" s="773" t="s">
        <v>228</v>
      </c>
      <c r="C782" s="778" t="s">
        <v>229</v>
      </c>
      <c r="D782" s="774" t="s">
        <v>35</v>
      </c>
      <c r="E782" s="774">
        <v>100</v>
      </c>
      <c r="F782" s="775">
        <v>120</v>
      </c>
      <c r="G782" s="775">
        <f t="shared" si="1187"/>
        <v>12000</v>
      </c>
      <c r="H782" s="775">
        <v>33</v>
      </c>
      <c r="I782" s="775">
        <f t="shared" si="1167"/>
        <v>3300</v>
      </c>
      <c r="J782" s="776">
        <f t="shared" si="1160"/>
        <v>15300</v>
      </c>
      <c r="K782" s="1053"/>
      <c r="L782" s="93">
        <v>120</v>
      </c>
      <c r="M782" s="93">
        <f t="shared" si="1188"/>
        <v>0</v>
      </c>
      <c r="N782" s="93">
        <v>33</v>
      </c>
      <c r="O782" s="93">
        <f t="shared" si="1168"/>
        <v>0</v>
      </c>
      <c r="P782" s="94">
        <f t="shared" si="1161"/>
        <v>0</v>
      </c>
      <c r="Q782" s="173"/>
      <c r="R782" s="175">
        <v>120</v>
      </c>
      <c r="S782" s="175">
        <f t="shared" si="1189"/>
        <v>0</v>
      </c>
      <c r="T782" s="175">
        <v>33</v>
      </c>
      <c r="U782" s="175">
        <f t="shared" si="1169"/>
        <v>0</v>
      </c>
      <c r="V782" s="176">
        <f t="shared" si="1162"/>
        <v>0</v>
      </c>
      <c r="W782" s="220"/>
      <c r="X782" s="222">
        <v>120</v>
      </c>
      <c r="Y782" s="222">
        <f t="shared" si="1190"/>
        <v>0</v>
      </c>
      <c r="Z782" s="222">
        <v>33</v>
      </c>
      <c r="AA782" s="222">
        <f t="shared" si="1170"/>
        <v>0</v>
      </c>
      <c r="AB782" s="223">
        <f t="shared" si="1163"/>
        <v>0</v>
      </c>
      <c r="AC782" s="267"/>
      <c r="AD782" s="269">
        <v>120</v>
      </c>
      <c r="AE782" s="269">
        <f t="shared" si="1191"/>
        <v>0</v>
      </c>
      <c r="AF782" s="269">
        <v>33</v>
      </c>
      <c r="AG782" s="269">
        <f t="shared" si="1171"/>
        <v>0</v>
      </c>
      <c r="AH782" s="270">
        <f t="shared" si="1164"/>
        <v>0</v>
      </c>
      <c r="AI782" s="314"/>
      <c r="AJ782" s="316">
        <v>120</v>
      </c>
      <c r="AK782" s="316">
        <f t="shared" si="1192"/>
        <v>0</v>
      </c>
      <c r="AL782" s="316">
        <v>33</v>
      </c>
      <c r="AM782" s="316">
        <f t="shared" si="1172"/>
        <v>0</v>
      </c>
      <c r="AN782" s="317">
        <f t="shared" si="1165"/>
        <v>0</v>
      </c>
      <c r="AO782" s="719"/>
      <c r="AP782" s="775">
        <v>120</v>
      </c>
      <c r="AQ782" s="775">
        <f t="shared" si="1196"/>
        <v>0</v>
      </c>
      <c r="AR782" s="775">
        <v>33</v>
      </c>
      <c r="AS782" s="775">
        <f t="shared" si="1197"/>
        <v>0</v>
      </c>
      <c r="AT782" s="784">
        <f t="shared" si="1166"/>
        <v>0</v>
      </c>
      <c r="AU782" s="44">
        <f t="shared" si="1174"/>
        <v>15300</v>
      </c>
      <c r="AV782" s="44"/>
    </row>
    <row r="783" spans="1:48" ht="13.5" hidden="1" thickBot="1" x14ac:dyDescent="0.25">
      <c r="A783" s="772">
        <v>744</v>
      </c>
      <c r="B783" s="773" t="s">
        <v>230</v>
      </c>
      <c r="C783" s="778" t="s">
        <v>229</v>
      </c>
      <c r="D783" s="774" t="s">
        <v>35</v>
      </c>
      <c r="E783" s="774">
        <v>100</v>
      </c>
      <c r="F783" s="775">
        <v>120</v>
      </c>
      <c r="G783" s="775">
        <f t="shared" si="1187"/>
        <v>12000</v>
      </c>
      <c r="H783" s="775">
        <v>30</v>
      </c>
      <c r="I783" s="775">
        <f t="shared" si="1167"/>
        <v>3000</v>
      </c>
      <c r="J783" s="776">
        <f t="shared" si="1160"/>
        <v>15000</v>
      </c>
      <c r="K783" s="1053"/>
      <c r="L783" s="93">
        <v>120</v>
      </c>
      <c r="M783" s="93">
        <f t="shared" si="1188"/>
        <v>0</v>
      </c>
      <c r="N783" s="93">
        <v>30</v>
      </c>
      <c r="O783" s="93">
        <f t="shared" si="1168"/>
        <v>0</v>
      </c>
      <c r="P783" s="94">
        <f t="shared" si="1161"/>
        <v>0</v>
      </c>
      <c r="Q783" s="173"/>
      <c r="R783" s="175">
        <v>120</v>
      </c>
      <c r="S783" s="175">
        <f t="shared" si="1189"/>
        <v>0</v>
      </c>
      <c r="T783" s="175">
        <v>30</v>
      </c>
      <c r="U783" s="175">
        <f t="shared" si="1169"/>
        <v>0</v>
      </c>
      <c r="V783" s="176">
        <f t="shared" si="1162"/>
        <v>0</v>
      </c>
      <c r="W783" s="220"/>
      <c r="X783" s="222">
        <v>120</v>
      </c>
      <c r="Y783" s="222">
        <f t="shared" si="1190"/>
        <v>0</v>
      </c>
      <c r="Z783" s="222">
        <v>30</v>
      </c>
      <c r="AA783" s="222">
        <f t="shared" si="1170"/>
        <v>0</v>
      </c>
      <c r="AB783" s="223">
        <f t="shared" si="1163"/>
        <v>0</v>
      </c>
      <c r="AC783" s="267"/>
      <c r="AD783" s="269">
        <v>120</v>
      </c>
      <c r="AE783" s="269">
        <f t="shared" si="1191"/>
        <v>0</v>
      </c>
      <c r="AF783" s="269">
        <v>30</v>
      </c>
      <c r="AG783" s="269">
        <f t="shared" si="1171"/>
        <v>0</v>
      </c>
      <c r="AH783" s="270">
        <f t="shared" si="1164"/>
        <v>0</v>
      </c>
      <c r="AI783" s="314"/>
      <c r="AJ783" s="316">
        <v>120</v>
      </c>
      <c r="AK783" s="316">
        <f t="shared" si="1192"/>
        <v>0</v>
      </c>
      <c r="AL783" s="316">
        <v>30</v>
      </c>
      <c r="AM783" s="316">
        <f t="shared" si="1172"/>
        <v>0</v>
      </c>
      <c r="AN783" s="317">
        <f t="shared" si="1165"/>
        <v>0</v>
      </c>
      <c r="AO783" s="719"/>
      <c r="AP783" s="775">
        <v>120</v>
      </c>
      <c r="AQ783" s="775">
        <f t="shared" si="1196"/>
        <v>0</v>
      </c>
      <c r="AR783" s="775">
        <v>30</v>
      </c>
      <c r="AS783" s="775">
        <f t="shared" si="1197"/>
        <v>0</v>
      </c>
      <c r="AT783" s="784">
        <f t="shared" si="1166"/>
        <v>0</v>
      </c>
      <c r="AU783" s="44">
        <f t="shared" si="1174"/>
        <v>15000</v>
      </c>
      <c r="AV783" s="44"/>
    </row>
    <row r="784" spans="1:48" ht="13.5" hidden="1" thickBot="1" x14ac:dyDescent="0.25">
      <c r="A784" s="762"/>
      <c r="B784" s="783" t="s">
        <v>606</v>
      </c>
      <c r="C784" s="769"/>
      <c r="D784" s="764"/>
      <c r="E784" s="764">
        <v>0</v>
      </c>
      <c r="F784" s="765"/>
      <c r="G784" s="765"/>
      <c r="H784" s="765"/>
      <c r="I784" s="765"/>
      <c r="J784" s="771"/>
      <c r="K784" s="1053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6"/>
        <v>0</v>
      </c>
      <c r="AP784" s="361"/>
      <c r="AQ784" s="361"/>
      <c r="AR784" s="361"/>
      <c r="AS784" s="361"/>
      <c r="AT784" s="362"/>
      <c r="AU784" s="44">
        <f t="shared" si="1174"/>
        <v>0</v>
      </c>
      <c r="AV784" s="44">
        <f t="shared" si="1175"/>
        <v>0</v>
      </c>
    </row>
    <row r="785" spans="1:48" ht="13.5" hidden="1" thickBot="1" x14ac:dyDescent="0.25">
      <c r="A785" s="762">
        <v>734</v>
      </c>
      <c r="B785" s="768" t="s">
        <v>600</v>
      </c>
      <c r="C785" s="769" t="s">
        <v>601</v>
      </c>
      <c r="D785" s="764" t="s">
        <v>35</v>
      </c>
      <c r="E785" s="764">
        <v>450</v>
      </c>
      <c r="F785" s="765">
        <v>150</v>
      </c>
      <c r="G785" s="765">
        <f t="shared" ref="G785:G790" si="1198">E785*F785</f>
        <v>67500</v>
      </c>
      <c r="H785" s="765">
        <v>29</v>
      </c>
      <c r="I785" s="765">
        <f t="shared" ref="I785:I790" si="1199">E785*H785</f>
        <v>13050</v>
      </c>
      <c r="J785" s="771">
        <f t="shared" ref="J785:J790" si="1200">G785+I785</f>
        <v>80550</v>
      </c>
      <c r="K785" s="1053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1">AI785*AJ785</f>
        <v>0</v>
      </c>
      <c r="AL785" s="316">
        <v>29</v>
      </c>
      <c r="AM785" s="316">
        <f t="shared" ref="AM785:AM790" si="1202">AI785*AL785</f>
        <v>0</v>
      </c>
      <c r="AN785" s="317">
        <f t="shared" ref="AN785:AN790" si="1203">AK785+AM785</f>
        <v>0</v>
      </c>
      <c r="AO785" s="719">
        <f t="shared" si="1176"/>
        <v>450</v>
      </c>
      <c r="AP785" s="765">
        <v>150</v>
      </c>
      <c r="AQ785" s="765">
        <f t="shared" ref="AQ785:AQ790" si="1204">AO785*AP785</f>
        <v>67500</v>
      </c>
      <c r="AR785" s="765">
        <v>29</v>
      </c>
      <c r="AS785" s="765">
        <f t="shared" ref="AS785:AS790" si="1205">AO785*AR785</f>
        <v>13050</v>
      </c>
      <c r="AT785" s="771">
        <f t="shared" ref="AT785:AT790" si="1206">AQ785+AS785</f>
        <v>80550</v>
      </c>
      <c r="AU785" s="44">
        <f t="shared" si="1174"/>
        <v>80550</v>
      </c>
      <c r="AV785" s="44">
        <f t="shared" si="1175"/>
        <v>0</v>
      </c>
    </row>
    <row r="786" spans="1:48" ht="13.5" hidden="1" thickBot="1" x14ac:dyDescent="0.25">
      <c r="A786" s="762">
        <v>734</v>
      </c>
      <c r="B786" s="768" t="s">
        <v>600</v>
      </c>
      <c r="C786" s="769" t="s">
        <v>602</v>
      </c>
      <c r="D786" s="764" t="s">
        <v>35</v>
      </c>
      <c r="E786" s="764">
        <v>200</v>
      </c>
      <c r="F786" s="765">
        <v>150</v>
      </c>
      <c r="G786" s="765">
        <f t="shared" si="1198"/>
        <v>30000</v>
      </c>
      <c r="H786" s="765">
        <v>48</v>
      </c>
      <c r="I786" s="765">
        <f t="shared" si="1199"/>
        <v>9600</v>
      </c>
      <c r="J786" s="771">
        <f t="shared" si="1200"/>
        <v>39600</v>
      </c>
      <c r="K786" s="1053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1"/>
        <v>0</v>
      </c>
      <c r="AL786" s="316">
        <v>48</v>
      </c>
      <c r="AM786" s="316">
        <f t="shared" si="1202"/>
        <v>0</v>
      </c>
      <c r="AN786" s="317">
        <f t="shared" si="1203"/>
        <v>0</v>
      </c>
      <c r="AO786" s="719">
        <f t="shared" si="1176"/>
        <v>200</v>
      </c>
      <c r="AP786" s="765">
        <v>150</v>
      </c>
      <c r="AQ786" s="765">
        <f t="shared" si="1204"/>
        <v>30000</v>
      </c>
      <c r="AR786" s="765">
        <v>48</v>
      </c>
      <c r="AS786" s="765">
        <f t="shared" si="1205"/>
        <v>9600</v>
      </c>
      <c r="AT786" s="771">
        <f t="shared" si="1206"/>
        <v>39600</v>
      </c>
      <c r="AU786" s="44">
        <f t="shared" si="1174"/>
        <v>39600</v>
      </c>
      <c r="AV786" s="44">
        <f t="shared" si="1175"/>
        <v>0</v>
      </c>
    </row>
    <row r="787" spans="1:48" ht="13.5" hidden="1" thickBot="1" x14ac:dyDescent="0.25">
      <c r="A787" s="762">
        <v>734</v>
      </c>
      <c r="B787" s="768" t="s">
        <v>607</v>
      </c>
      <c r="C787" s="769" t="s">
        <v>608</v>
      </c>
      <c r="D787" s="764" t="s">
        <v>35</v>
      </c>
      <c r="E787" s="764">
        <v>1200</v>
      </c>
      <c r="F787" s="765">
        <v>150</v>
      </c>
      <c r="G787" s="765">
        <f t="shared" si="1198"/>
        <v>180000</v>
      </c>
      <c r="H787" s="765">
        <v>68</v>
      </c>
      <c r="I787" s="765">
        <f t="shared" si="1199"/>
        <v>81600</v>
      </c>
      <c r="J787" s="771">
        <f t="shared" si="1200"/>
        <v>261600</v>
      </c>
      <c r="K787" s="1053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1"/>
        <v>0</v>
      </c>
      <c r="AL787" s="316">
        <v>68</v>
      </c>
      <c r="AM787" s="316">
        <f t="shared" si="1202"/>
        <v>0</v>
      </c>
      <c r="AN787" s="317">
        <f t="shared" si="1203"/>
        <v>0</v>
      </c>
      <c r="AO787" s="719">
        <f t="shared" si="1176"/>
        <v>1200</v>
      </c>
      <c r="AP787" s="765">
        <v>150</v>
      </c>
      <c r="AQ787" s="765">
        <f t="shared" si="1204"/>
        <v>180000</v>
      </c>
      <c r="AR787" s="765">
        <v>68</v>
      </c>
      <c r="AS787" s="765">
        <f t="shared" si="1205"/>
        <v>81600</v>
      </c>
      <c r="AT787" s="771">
        <f t="shared" si="1206"/>
        <v>261600</v>
      </c>
      <c r="AU787" s="44">
        <f t="shared" si="1174"/>
        <v>261600</v>
      </c>
      <c r="AV787" s="44">
        <f t="shared" si="1175"/>
        <v>0</v>
      </c>
    </row>
    <row r="788" spans="1:48" ht="13.5" hidden="1" thickBot="1" x14ac:dyDescent="0.25">
      <c r="A788" s="762">
        <v>734</v>
      </c>
      <c r="B788" s="768" t="s">
        <v>599</v>
      </c>
      <c r="C788" s="769" t="s">
        <v>223</v>
      </c>
      <c r="D788" s="764" t="s">
        <v>35</v>
      </c>
      <c r="E788" s="764">
        <v>450</v>
      </c>
      <c r="F788" s="765">
        <v>150</v>
      </c>
      <c r="G788" s="765">
        <f t="shared" si="1198"/>
        <v>67500</v>
      </c>
      <c r="H788" s="765">
        <v>237</v>
      </c>
      <c r="I788" s="765">
        <f t="shared" si="1199"/>
        <v>106650</v>
      </c>
      <c r="J788" s="771">
        <f t="shared" si="1200"/>
        <v>174150</v>
      </c>
      <c r="K788" s="1053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1"/>
        <v>0</v>
      </c>
      <c r="AL788" s="316">
        <v>237</v>
      </c>
      <c r="AM788" s="316">
        <f t="shared" si="1202"/>
        <v>0</v>
      </c>
      <c r="AN788" s="317">
        <f t="shared" si="1203"/>
        <v>0</v>
      </c>
      <c r="AO788" s="719">
        <f t="shared" si="1176"/>
        <v>450</v>
      </c>
      <c r="AP788" s="765">
        <v>150</v>
      </c>
      <c r="AQ788" s="765">
        <f t="shared" si="1204"/>
        <v>67500</v>
      </c>
      <c r="AR788" s="765">
        <v>237</v>
      </c>
      <c r="AS788" s="765">
        <f t="shared" si="1205"/>
        <v>106650</v>
      </c>
      <c r="AT788" s="771">
        <f t="shared" si="1206"/>
        <v>174150</v>
      </c>
      <c r="AU788" s="44">
        <f t="shared" si="1174"/>
        <v>174150</v>
      </c>
      <c r="AV788" s="44">
        <f t="shared" si="1175"/>
        <v>0</v>
      </c>
    </row>
    <row r="789" spans="1:48" ht="13.5" hidden="1" thickBot="1" x14ac:dyDescent="0.25">
      <c r="A789" s="762">
        <v>734</v>
      </c>
      <c r="B789" s="768" t="s">
        <v>609</v>
      </c>
      <c r="C789" s="769" t="s">
        <v>598</v>
      </c>
      <c r="D789" s="764" t="s">
        <v>35</v>
      </c>
      <c r="E789" s="764">
        <v>350</v>
      </c>
      <c r="F789" s="765">
        <v>150</v>
      </c>
      <c r="G789" s="765">
        <f t="shared" si="1198"/>
        <v>52500</v>
      </c>
      <c r="H789" s="765">
        <v>135</v>
      </c>
      <c r="I789" s="765">
        <f t="shared" si="1199"/>
        <v>47250</v>
      </c>
      <c r="J789" s="771">
        <f t="shared" si="1200"/>
        <v>99750</v>
      </c>
      <c r="K789" s="1053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1"/>
        <v>0</v>
      </c>
      <c r="AL789" s="316">
        <v>135</v>
      </c>
      <c r="AM789" s="316">
        <f t="shared" si="1202"/>
        <v>0</v>
      </c>
      <c r="AN789" s="317">
        <f t="shared" si="1203"/>
        <v>0</v>
      </c>
      <c r="AO789" s="719">
        <f t="shared" si="1176"/>
        <v>350</v>
      </c>
      <c r="AP789" s="765">
        <v>150</v>
      </c>
      <c r="AQ789" s="765">
        <f t="shared" si="1204"/>
        <v>52500</v>
      </c>
      <c r="AR789" s="765">
        <v>135</v>
      </c>
      <c r="AS789" s="765">
        <f t="shared" si="1205"/>
        <v>47250</v>
      </c>
      <c r="AT789" s="771">
        <f t="shared" si="1206"/>
        <v>99750</v>
      </c>
      <c r="AU789" s="44">
        <f t="shared" si="1174"/>
        <v>99750</v>
      </c>
      <c r="AV789" s="44">
        <f t="shared" si="1175"/>
        <v>0</v>
      </c>
    </row>
    <row r="790" spans="1:48" ht="13.5" hidden="1" thickBot="1" x14ac:dyDescent="0.25">
      <c r="A790" s="762">
        <v>743</v>
      </c>
      <c r="B790" s="768" t="s">
        <v>610</v>
      </c>
      <c r="C790" s="769" t="s">
        <v>229</v>
      </c>
      <c r="D790" s="764" t="s">
        <v>35</v>
      </c>
      <c r="E790" s="764">
        <v>100</v>
      </c>
      <c r="F790" s="765">
        <v>120</v>
      </c>
      <c r="G790" s="765">
        <f t="shared" si="1198"/>
        <v>12000</v>
      </c>
      <c r="H790" s="765">
        <v>43</v>
      </c>
      <c r="I790" s="765">
        <f t="shared" si="1199"/>
        <v>4300</v>
      </c>
      <c r="J790" s="771">
        <f t="shared" si="1200"/>
        <v>16300</v>
      </c>
      <c r="K790" s="1053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1"/>
        <v>0</v>
      </c>
      <c r="AL790" s="316">
        <v>43</v>
      </c>
      <c r="AM790" s="316">
        <f t="shared" si="1202"/>
        <v>0</v>
      </c>
      <c r="AN790" s="317">
        <f t="shared" si="1203"/>
        <v>0</v>
      </c>
      <c r="AO790" s="719">
        <f t="shared" si="1176"/>
        <v>100</v>
      </c>
      <c r="AP790" s="765">
        <v>120</v>
      </c>
      <c r="AQ790" s="765">
        <f t="shared" si="1204"/>
        <v>12000</v>
      </c>
      <c r="AR790" s="765">
        <v>43</v>
      </c>
      <c r="AS790" s="765">
        <f t="shared" si="1205"/>
        <v>4300</v>
      </c>
      <c r="AT790" s="771">
        <f t="shared" si="1206"/>
        <v>16300</v>
      </c>
      <c r="AU790" s="44">
        <f t="shared" si="1174"/>
        <v>16300</v>
      </c>
      <c r="AV790" s="44">
        <f t="shared" si="1175"/>
        <v>0</v>
      </c>
    </row>
    <row r="791" spans="1:48" ht="13.5" hidden="1" thickBot="1" x14ac:dyDescent="0.25">
      <c r="A791" s="762"/>
      <c r="B791" s="783" t="s">
        <v>611</v>
      </c>
      <c r="C791" s="769"/>
      <c r="D791" s="764"/>
      <c r="E791" s="764">
        <v>0</v>
      </c>
      <c r="F791" s="765"/>
      <c r="G791" s="765"/>
      <c r="H791" s="765"/>
      <c r="I791" s="765"/>
      <c r="J791" s="771"/>
      <c r="K791" s="1053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6"/>
        <v>0</v>
      </c>
      <c r="AP791" s="765"/>
      <c r="AQ791" s="765"/>
      <c r="AR791" s="765"/>
      <c r="AS791" s="765"/>
      <c r="AT791" s="771"/>
      <c r="AU791" s="44">
        <f t="shared" si="1174"/>
        <v>0</v>
      </c>
      <c r="AV791" s="44">
        <f t="shared" si="1175"/>
        <v>0</v>
      </c>
    </row>
    <row r="792" spans="1:48" ht="13.5" hidden="1" thickBot="1" x14ac:dyDescent="0.25">
      <c r="A792" s="762">
        <v>734</v>
      </c>
      <c r="B792" s="768" t="s">
        <v>612</v>
      </c>
      <c r="C792" s="769" t="s">
        <v>608</v>
      </c>
      <c r="D792" s="764" t="s">
        <v>35</v>
      </c>
      <c r="E792" s="764">
        <v>320</v>
      </c>
      <c r="F792" s="765">
        <v>150</v>
      </c>
      <c r="G792" s="765">
        <f>E792*F792</f>
        <v>48000</v>
      </c>
      <c r="H792" s="765">
        <v>81</v>
      </c>
      <c r="I792" s="765">
        <f>E792*H792</f>
        <v>25920</v>
      </c>
      <c r="J792" s="771">
        <f t="shared" ref="J792:J793" si="1207">G792+I792</f>
        <v>73920</v>
      </c>
      <c r="K792" s="1053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08">AK792+AM792</f>
        <v>0</v>
      </c>
      <c r="AO792" s="719">
        <f t="shared" si="1176"/>
        <v>320</v>
      </c>
      <c r="AP792" s="765">
        <v>150</v>
      </c>
      <c r="AQ792" s="765">
        <f>AO792*AP792</f>
        <v>48000</v>
      </c>
      <c r="AR792" s="765">
        <v>81</v>
      </c>
      <c r="AS792" s="765">
        <f>AO792*AR792</f>
        <v>25920</v>
      </c>
      <c r="AT792" s="771">
        <f t="shared" ref="AT792:AT794" si="1209">AQ792+AS792</f>
        <v>73920</v>
      </c>
      <c r="AU792" s="44">
        <f t="shared" si="1174"/>
        <v>73920</v>
      </c>
      <c r="AV792" s="44">
        <f t="shared" si="1175"/>
        <v>0</v>
      </c>
    </row>
    <row r="793" spans="1:48" ht="13.5" hidden="1" thickBot="1" x14ac:dyDescent="0.25">
      <c r="A793" s="762">
        <v>734</v>
      </c>
      <c r="B793" s="768" t="s">
        <v>613</v>
      </c>
      <c r="C793" s="769" t="s">
        <v>614</v>
      </c>
      <c r="D793" s="764" t="s">
        <v>35</v>
      </c>
      <c r="E793" s="764">
        <v>400</v>
      </c>
      <c r="F793" s="765">
        <v>150</v>
      </c>
      <c r="G793" s="765">
        <f>E793*F793</f>
        <v>60000</v>
      </c>
      <c r="H793" s="765">
        <v>47</v>
      </c>
      <c r="I793" s="765">
        <f>E793*H793</f>
        <v>18800</v>
      </c>
      <c r="J793" s="771">
        <f t="shared" si="1207"/>
        <v>78800</v>
      </c>
      <c r="K793" s="1053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08"/>
        <v>0</v>
      </c>
      <c r="AO793" s="719">
        <f t="shared" si="1176"/>
        <v>400</v>
      </c>
      <c r="AP793" s="765">
        <v>150</v>
      </c>
      <c r="AQ793" s="765">
        <f>AO793*AP793</f>
        <v>60000</v>
      </c>
      <c r="AR793" s="765">
        <v>47</v>
      </c>
      <c r="AS793" s="765">
        <f>AO793*AR793</f>
        <v>18800</v>
      </c>
      <c r="AT793" s="771">
        <f t="shared" si="1209"/>
        <v>78800</v>
      </c>
      <c r="AU793" s="44">
        <f t="shared" si="1174"/>
        <v>78800</v>
      </c>
      <c r="AV793" s="44">
        <f t="shared" si="1175"/>
        <v>0</v>
      </c>
    </row>
    <row r="794" spans="1:48" ht="13.5" hidden="1" thickBot="1" x14ac:dyDescent="0.25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87"/>
        <v>234625.5</v>
      </c>
      <c r="H794" s="36">
        <v>469251</v>
      </c>
      <c r="I794" s="36">
        <f t="shared" si="1167"/>
        <v>469251</v>
      </c>
      <c r="J794" s="53">
        <f t="shared" si="1160"/>
        <v>703876.5</v>
      </c>
      <c r="K794" s="1053"/>
      <c r="L794" s="93">
        <v>234625.5</v>
      </c>
      <c r="M794" s="93">
        <f t="shared" si="1188"/>
        <v>0</v>
      </c>
      <c r="N794" s="93">
        <v>469251</v>
      </c>
      <c r="O794" s="93">
        <f t="shared" si="1168"/>
        <v>0</v>
      </c>
      <c r="P794" s="94">
        <f t="shared" si="1161"/>
        <v>0</v>
      </c>
      <c r="Q794" s="173"/>
      <c r="R794" s="175">
        <v>234625.5</v>
      </c>
      <c r="S794" s="175">
        <f t="shared" si="1189"/>
        <v>0</v>
      </c>
      <c r="T794" s="175">
        <v>469251</v>
      </c>
      <c r="U794" s="175">
        <f t="shared" si="1169"/>
        <v>0</v>
      </c>
      <c r="V794" s="176">
        <f t="shared" si="1162"/>
        <v>0</v>
      </c>
      <c r="W794" s="220"/>
      <c r="X794" s="222">
        <v>234625.5</v>
      </c>
      <c r="Y794" s="222">
        <f t="shared" si="1190"/>
        <v>0</v>
      </c>
      <c r="Z794" s="222">
        <v>469251</v>
      </c>
      <c r="AA794" s="222">
        <f t="shared" si="1170"/>
        <v>0</v>
      </c>
      <c r="AB794" s="223">
        <f t="shared" si="1163"/>
        <v>0</v>
      </c>
      <c r="AC794" s="267"/>
      <c r="AD794" s="269">
        <v>234625.5</v>
      </c>
      <c r="AE794" s="269">
        <f t="shared" si="1191"/>
        <v>0</v>
      </c>
      <c r="AF794" s="269">
        <v>469251</v>
      </c>
      <c r="AG794" s="269">
        <f t="shared" si="1171"/>
        <v>0</v>
      </c>
      <c r="AH794" s="270">
        <f t="shared" si="1164"/>
        <v>0</v>
      </c>
      <c r="AI794" s="314"/>
      <c r="AJ794" s="316">
        <v>234625.5</v>
      </c>
      <c r="AK794" s="316">
        <f t="shared" si="1192"/>
        <v>0</v>
      </c>
      <c r="AL794" s="316">
        <v>469251</v>
      </c>
      <c r="AM794" s="316">
        <f t="shared" si="1172"/>
        <v>0</v>
      </c>
      <c r="AN794" s="317">
        <f t="shared" si="1165"/>
        <v>0</v>
      </c>
      <c r="AO794" s="719">
        <f t="shared" si="1176"/>
        <v>1</v>
      </c>
      <c r="AP794" s="361">
        <v>234625.5</v>
      </c>
      <c r="AQ794" s="361">
        <f t="shared" ref="AQ794:AQ797" si="1210">AO794*AP794</f>
        <v>234625.5</v>
      </c>
      <c r="AR794" s="361">
        <v>469251</v>
      </c>
      <c r="AS794" s="361">
        <f t="shared" ref="AS794:AS797" si="1211">AO794*AR794</f>
        <v>469251</v>
      </c>
      <c r="AT794" s="362">
        <f t="shared" si="1209"/>
        <v>703876.5</v>
      </c>
      <c r="AU794" s="44">
        <f t="shared" si="1174"/>
        <v>703876.5</v>
      </c>
      <c r="AV794" s="44">
        <f t="shared" si="1175"/>
        <v>0</v>
      </c>
    </row>
    <row r="795" spans="1:48" ht="13.5" hidden="1" thickBot="1" x14ac:dyDescent="0.25">
      <c r="A795" s="1">
        <v>746</v>
      </c>
      <c r="B795" s="12"/>
      <c r="C795" s="11"/>
      <c r="D795" s="11"/>
      <c r="E795" s="11"/>
      <c r="F795" s="36"/>
      <c r="G795" s="36">
        <f t="shared" si="1187"/>
        <v>0</v>
      </c>
      <c r="H795" s="36"/>
      <c r="I795" s="36">
        <f t="shared" si="1167"/>
        <v>0</v>
      </c>
      <c r="J795" s="53"/>
      <c r="K795" s="1070"/>
      <c r="L795" s="93"/>
      <c r="M795" s="93">
        <f t="shared" si="1188"/>
        <v>0</v>
      </c>
      <c r="N795" s="93"/>
      <c r="O795" s="93">
        <f t="shared" si="1168"/>
        <v>0</v>
      </c>
      <c r="P795" s="94"/>
      <c r="Q795" s="202"/>
      <c r="R795" s="175"/>
      <c r="S795" s="175">
        <f t="shared" si="1189"/>
        <v>0</v>
      </c>
      <c r="T795" s="175"/>
      <c r="U795" s="175">
        <f t="shared" si="1169"/>
        <v>0</v>
      </c>
      <c r="V795" s="176"/>
      <c r="W795" s="249"/>
      <c r="X795" s="222"/>
      <c r="Y795" s="222">
        <f t="shared" si="1190"/>
        <v>0</v>
      </c>
      <c r="Z795" s="222"/>
      <c r="AA795" s="222">
        <f t="shared" si="1170"/>
        <v>0</v>
      </c>
      <c r="AB795" s="223"/>
      <c r="AC795" s="296"/>
      <c r="AD795" s="269"/>
      <c r="AE795" s="269">
        <f t="shared" si="1191"/>
        <v>0</v>
      </c>
      <c r="AF795" s="269"/>
      <c r="AG795" s="269">
        <f t="shared" si="1171"/>
        <v>0</v>
      </c>
      <c r="AH795" s="270"/>
      <c r="AI795" s="343"/>
      <c r="AJ795" s="316"/>
      <c r="AK795" s="316">
        <f t="shared" si="1192"/>
        <v>0</v>
      </c>
      <c r="AL795" s="316"/>
      <c r="AM795" s="316">
        <f t="shared" si="1172"/>
        <v>0</v>
      </c>
      <c r="AN795" s="317"/>
      <c r="AO795" s="719">
        <f t="shared" si="1176"/>
        <v>0</v>
      </c>
      <c r="AP795" s="361"/>
      <c r="AQ795" s="361">
        <f t="shared" si="1210"/>
        <v>0</v>
      </c>
      <c r="AR795" s="361"/>
      <c r="AS795" s="361">
        <f t="shared" si="1211"/>
        <v>0</v>
      </c>
      <c r="AT795" s="362"/>
      <c r="AU795" s="44">
        <f t="shared" si="1174"/>
        <v>0</v>
      </c>
      <c r="AV795" s="44">
        <f t="shared" si="1175"/>
        <v>0</v>
      </c>
    </row>
    <row r="796" spans="1:48" ht="13.5" hidden="1" thickBot="1" x14ac:dyDescent="0.25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87"/>
        <v>225000</v>
      </c>
      <c r="H796" s="83">
        <v>0</v>
      </c>
      <c r="I796" s="83">
        <f t="shared" si="1167"/>
        <v>0</v>
      </c>
      <c r="J796" s="124">
        <f t="shared" si="1160"/>
        <v>225000</v>
      </c>
      <c r="K796" s="1053"/>
      <c r="L796" s="93">
        <v>225000</v>
      </c>
      <c r="M796" s="93">
        <f t="shared" si="1188"/>
        <v>0</v>
      </c>
      <c r="N796" s="93">
        <v>0</v>
      </c>
      <c r="O796" s="93">
        <f t="shared" si="1168"/>
        <v>0</v>
      </c>
      <c r="P796" s="94">
        <f t="shared" ref="P796:P797" si="1212">M796+O796</f>
        <v>0</v>
      </c>
      <c r="Q796" s="173"/>
      <c r="R796" s="175">
        <v>225000</v>
      </c>
      <c r="S796" s="175">
        <f t="shared" si="1189"/>
        <v>0</v>
      </c>
      <c r="T796" s="175">
        <v>0</v>
      </c>
      <c r="U796" s="175">
        <f t="shared" si="1169"/>
        <v>0</v>
      </c>
      <c r="V796" s="176">
        <f t="shared" ref="V796:V797" si="1213">S796+U796</f>
        <v>0</v>
      </c>
      <c r="W796" s="220"/>
      <c r="X796" s="222">
        <v>225000</v>
      </c>
      <c r="Y796" s="222">
        <f t="shared" si="1190"/>
        <v>0</v>
      </c>
      <c r="Z796" s="222">
        <v>0</v>
      </c>
      <c r="AA796" s="222">
        <f t="shared" si="1170"/>
        <v>0</v>
      </c>
      <c r="AB796" s="223">
        <f t="shared" ref="AB796:AB797" si="1214">Y796+AA796</f>
        <v>0</v>
      </c>
      <c r="AC796" s="267"/>
      <c r="AD796" s="269">
        <v>225000</v>
      </c>
      <c r="AE796" s="269">
        <f t="shared" si="1191"/>
        <v>0</v>
      </c>
      <c r="AF796" s="269">
        <v>0</v>
      </c>
      <c r="AG796" s="269">
        <f t="shared" si="1171"/>
        <v>0</v>
      </c>
      <c r="AH796" s="270">
        <f t="shared" ref="AH796:AH797" si="1215">AE796+AG796</f>
        <v>0</v>
      </c>
      <c r="AI796" s="314"/>
      <c r="AJ796" s="316">
        <v>225000</v>
      </c>
      <c r="AK796" s="316">
        <f t="shared" si="1192"/>
        <v>0</v>
      </c>
      <c r="AL796" s="316">
        <v>0</v>
      </c>
      <c r="AM796" s="316">
        <f t="shared" si="1172"/>
        <v>0</v>
      </c>
      <c r="AN796" s="317">
        <f t="shared" ref="AN796:AN797" si="1216">AK796+AM796</f>
        <v>0</v>
      </c>
      <c r="AO796" s="719">
        <f t="shared" si="1176"/>
        <v>1</v>
      </c>
      <c r="AP796" s="361">
        <v>225000</v>
      </c>
      <c r="AQ796" s="361">
        <f t="shared" si="1210"/>
        <v>225000</v>
      </c>
      <c r="AR796" s="361">
        <v>0</v>
      </c>
      <c r="AS796" s="361">
        <f t="shared" si="1211"/>
        <v>0</v>
      </c>
      <c r="AT796" s="362">
        <f t="shared" ref="AT796:AT797" si="1217">AQ796+AS796</f>
        <v>225000</v>
      </c>
      <c r="AU796" s="44">
        <f t="shared" si="1174"/>
        <v>225000</v>
      </c>
      <c r="AV796" s="44">
        <f t="shared" si="1175"/>
        <v>0</v>
      </c>
    </row>
    <row r="797" spans="1:48" ht="13.5" hidden="1" thickBot="1" x14ac:dyDescent="0.25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87"/>
        <v>189000</v>
      </c>
      <c r="H797" s="83">
        <v>0</v>
      </c>
      <c r="I797" s="83">
        <f t="shared" si="1167"/>
        <v>0</v>
      </c>
      <c r="J797" s="124">
        <f t="shared" si="1160"/>
        <v>189000</v>
      </c>
      <c r="K797" s="1053"/>
      <c r="L797" s="93">
        <v>189000</v>
      </c>
      <c r="M797" s="93">
        <f t="shared" si="1188"/>
        <v>0</v>
      </c>
      <c r="N797" s="93">
        <v>0</v>
      </c>
      <c r="O797" s="93">
        <f t="shared" si="1168"/>
        <v>0</v>
      </c>
      <c r="P797" s="94">
        <f t="shared" si="1212"/>
        <v>0</v>
      </c>
      <c r="Q797" s="173"/>
      <c r="R797" s="175">
        <v>189000</v>
      </c>
      <c r="S797" s="175">
        <f t="shared" si="1189"/>
        <v>0</v>
      </c>
      <c r="T797" s="175">
        <v>0</v>
      </c>
      <c r="U797" s="175">
        <f t="shared" si="1169"/>
        <v>0</v>
      </c>
      <c r="V797" s="176">
        <f t="shared" si="1213"/>
        <v>0</v>
      </c>
      <c r="W797" s="220"/>
      <c r="X797" s="222">
        <v>189000</v>
      </c>
      <c r="Y797" s="222">
        <f t="shared" si="1190"/>
        <v>0</v>
      </c>
      <c r="Z797" s="222">
        <v>0</v>
      </c>
      <c r="AA797" s="222">
        <f t="shared" si="1170"/>
        <v>0</v>
      </c>
      <c r="AB797" s="223">
        <f t="shared" si="1214"/>
        <v>0</v>
      </c>
      <c r="AC797" s="267"/>
      <c r="AD797" s="269">
        <v>189000</v>
      </c>
      <c r="AE797" s="269">
        <f t="shared" si="1191"/>
        <v>0</v>
      </c>
      <c r="AF797" s="269">
        <v>0</v>
      </c>
      <c r="AG797" s="269">
        <f t="shared" si="1171"/>
        <v>0</v>
      </c>
      <c r="AH797" s="270">
        <f t="shared" si="1215"/>
        <v>0</v>
      </c>
      <c r="AI797" s="314"/>
      <c r="AJ797" s="316">
        <v>189000</v>
      </c>
      <c r="AK797" s="316">
        <f t="shared" si="1192"/>
        <v>0</v>
      </c>
      <c r="AL797" s="316">
        <v>0</v>
      </c>
      <c r="AM797" s="316">
        <f t="shared" si="1172"/>
        <v>0</v>
      </c>
      <c r="AN797" s="317">
        <f t="shared" si="1216"/>
        <v>0</v>
      </c>
      <c r="AO797" s="719">
        <f t="shared" si="1176"/>
        <v>1</v>
      </c>
      <c r="AP797" s="361">
        <v>189000</v>
      </c>
      <c r="AQ797" s="361">
        <f t="shared" si="1210"/>
        <v>189000</v>
      </c>
      <c r="AR797" s="361">
        <v>0</v>
      </c>
      <c r="AS797" s="361">
        <f t="shared" si="1211"/>
        <v>0</v>
      </c>
      <c r="AT797" s="362">
        <f t="shared" si="1217"/>
        <v>189000</v>
      </c>
      <c r="AU797" s="44">
        <f t="shared" si="1174"/>
        <v>189000</v>
      </c>
      <c r="AV797" s="44">
        <f t="shared" si="1175"/>
        <v>0</v>
      </c>
    </row>
    <row r="798" spans="1:48" ht="13.5" hidden="1" thickBot="1" x14ac:dyDescent="0.25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053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6"/>
        <v>0</v>
      </c>
      <c r="AP798" s="361"/>
      <c r="AQ798" s="361"/>
      <c r="AR798" s="361"/>
      <c r="AS798" s="361"/>
      <c r="AT798" s="362"/>
      <c r="AU798" s="44">
        <f t="shared" si="1174"/>
        <v>0</v>
      </c>
      <c r="AV798" s="44">
        <f t="shared" si="1175"/>
        <v>0</v>
      </c>
    </row>
    <row r="799" spans="1:48" ht="13.5" hidden="1" thickBot="1" x14ac:dyDescent="0.25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071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6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4"/>
        <v>3676472.5</v>
      </c>
      <c r="AV799" s="44">
        <f t="shared" si="1175"/>
        <v>0</v>
      </c>
    </row>
    <row r="800" spans="1:48" ht="13.5" hidden="1" thickBot="1" x14ac:dyDescent="0.25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053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si="1176"/>
        <v>0</v>
      </c>
      <c r="AP800" s="360"/>
      <c r="AQ800" s="358"/>
      <c r="AR800" s="358"/>
      <c r="AS800" s="358"/>
      <c r="AT800" s="359"/>
      <c r="AU800" s="44">
        <f t="shared" si="1174"/>
        <v>0</v>
      </c>
      <c r="AV800" s="44">
        <f t="shared" si="1175"/>
        <v>0</v>
      </c>
    </row>
    <row r="801" spans="1:48" ht="14.25" hidden="1" thickBot="1" x14ac:dyDescent="0.3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052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176"/>
        <v>0</v>
      </c>
      <c r="AP801" s="357"/>
      <c r="AQ801" s="358"/>
      <c r="AR801" s="358"/>
      <c r="AS801" s="358"/>
      <c r="AT801" s="359"/>
      <c r="AU801" s="44">
        <f t="shared" ref="AU801:AU828" si="1218">J801-P801-V801-AB801-AH801-AN801</f>
        <v>0</v>
      </c>
      <c r="AV801" s="44">
        <f t="shared" ref="AV801:AV828" si="1219">AT801-AU801</f>
        <v>0</v>
      </c>
    </row>
    <row r="802" spans="1:48" ht="13.5" hidden="1" thickBot="1" x14ac:dyDescent="0.25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053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176"/>
        <v>0</v>
      </c>
      <c r="AP802" s="360"/>
      <c r="AQ802" s="358"/>
      <c r="AR802" s="358"/>
      <c r="AS802" s="358"/>
      <c r="AT802" s="359"/>
      <c r="AU802" s="44">
        <f t="shared" si="1218"/>
        <v>0</v>
      </c>
      <c r="AV802" s="44">
        <f t="shared" si="1219"/>
        <v>0</v>
      </c>
    </row>
    <row r="803" spans="1:48" ht="26.25" hidden="1" thickBot="1" x14ac:dyDescent="0.25">
      <c r="A803" s="772">
        <v>754</v>
      </c>
      <c r="B803" s="777" t="s">
        <v>210</v>
      </c>
      <c r="C803" s="774" t="s">
        <v>211</v>
      </c>
      <c r="D803" s="774" t="s">
        <v>14</v>
      </c>
      <c r="E803" s="774">
        <v>1</v>
      </c>
      <c r="F803" s="775">
        <v>2000</v>
      </c>
      <c r="G803" s="775">
        <f>E803*F803</f>
        <v>2000</v>
      </c>
      <c r="H803" s="775">
        <v>1856</v>
      </c>
      <c r="I803" s="775">
        <f>E803*H803</f>
        <v>1856</v>
      </c>
      <c r="J803" s="776">
        <f t="shared" ref="J803:J826" si="1220">G803+I803</f>
        <v>3856</v>
      </c>
      <c r="K803" s="1053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1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2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3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4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25">AK803+AM803</f>
        <v>0</v>
      </c>
      <c r="AO803" s="719"/>
      <c r="AP803" s="775">
        <v>2000</v>
      </c>
      <c r="AQ803" s="775">
        <f>AO803*AP803</f>
        <v>0</v>
      </c>
      <c r="AR803" s="775">
        <v>1856</v>
      </c>
      <c r="AS803" s="775">
        <f>AO803*AR803</f>
        <v>0</v>
      </c>
      <c r="AT803" s="784">
        <f t="shared" ref="AT803:AT823" si="1226">AQ803+AS803</f>
        <v>0</v>
      </c>
      <c r="AU803" s="44">
        <f t="shared" si="1218"/>
        <v>3856</v>
      </c>
      <c r="AV803" s="44"/>
    </row>
    <row r="804" spans="1:48" ht="13.5" hidden="1" thickBot="1" x14ac:dyDescent="0.25">
      <c r="A804" s="772">
        <v>755</v>
      </c>
      <c r="B804" s="777" t="s">
        <v>212</v>
      </c>
      <c r="C804" s="774" t="s">
        <v>213</v>
      </c>
      <c r="D804" s="774" t="s">
        <v>14</v>
      </c>
      <c r="E804" s="774">
        <v>10</v>
      </c>
      <c r="F804" s="775">
        <v>750</v>
      </c>
      <c r="G804" s="775">
        <f t="shared" ref="G804:G826" si="1227">E804*F804</f>
        <v>7500</v>
      </c>
      <c r="H804" s="775">
        <v>532</v>
      </c>
      <c r="I804" s="775">
        <f t="shared" ref="I804:I826" si="1228">E804*H804</f>
        <v>5320</v>
      </c>
      <c r="J804" s="776">
        <f t="shared" si="1220"/>
        <v>12820</v>
      </c>
      <c r="K804" s="1053"/>
      <c r="L804" s="93">
        <v>750</v>
      </c>
      <c r="M804" s="93">
        <f t="shared" ref="M804:M823" si="1229">K804*L804</f>
        <v>0</v>
      </c>
      <c r="N804" s="93">
        <v>532</v>
      </c>
      <c r="O804" s="93">
        <f t="shared" ref="O804:O823" si="1230">K804*N804</f>
        <v>0</v>
      </c>
      <c r="P804" s="94">
        <f t="shared" si="1221"/>
        <v>0</v>
      </c>
      <c r="Q804" s="173"/>
      <c r="R804" s="175">
        <v>750</v>
      </c>
      <c r="S804" s="175">
        <f t="shared" ref="S804:S823" si="1231">Q804*R804</f>
        <v>0</v>
      </c>
      <c r="T804" s="175">
        <v>532</v>
      </c>
      <c r="U804" s="175">
        <f t="shared" ref="U804:U823" si="1232">Q804*T804</f>
        <v>0</v>
      </c>
      <c r="V804" s="176">
        <f t="shared" si="1222"/>
        <v>0</v>
      </c>
      <c r="W804" s="220"/>
      <c r="X804" s="222">
        <v>750</v>
      </c>
      <c r="Y804" s="222">
        <f t="shared" ref="Y804:Y823" si="1233">W804*X804</f>
        <v>0</v>
      </c>
      <c r="Z804" s="222">
        <v>532</v>
      </c>
      <c r="AA804" s="222">
        <f t="shared" ref="AA804:AA823" si="1234">W804*Z804</f>
        <v>0</v>
      </c>
      <c r="AB804" s="223">
        <f t="shared" si="1223"/>
        <v>0</v>
      </c>
      <c r="AC804" s="267"/>
      <c r="AD804" s="269">
        <v>750</v>
      </c>
      <c r="AE804" s="269">
        <f t="shared" ref="AE804:AE823" si="1235">AC804*AD804</f>
        <v>0</v>
      </c>
      <c r="AF804" s="269">
        <v>532</v>
      </c>
      <c r="AG804" s="269">
        <f t="shared" ref="AG804:AG823" si="1236">AC804*AF804</f>
        <v>0</v>
      </c>
      <c r="AH804" s="270">
        <f t="shared" si="1224"/>
        <v>0</v>
      </c>
      <c r="AI804" s="314"/>
      <c r="AJ804" s="316">
        <v>750</v>
      </c>
      <c r="AK804" s="316">
        <f t="shared" ref="AK804:AK823" si="1237">AI804*AJ804</f>
        <v>0</v>
      </c>
      <c r="AL804" s="316">
        <v>532</v>
      </c>
      <c r="AM804" s="316">
        <f t="shared" ref="AM804:AM823" si="1238">AI804*AL804</f>
        <v>0</v>
      </c>
      <c r="AN804" s="317">
        <f t="shared" si="1225"/>
        <v>0</v>
      </c>
      <c r="AO804" s="719"/>
      <c r="AP804" s="775">
        <v>750</v>
      </c>
      <c r="AQ804" s="775">
        <f t="shared" ref="AQ804:AQ811" si="1239">AO804*AP804</f>
        <v>0</v>
      </c>
      <c r="AR804" s="775">
        <v>532</v>
      </c>
      <c r="AS804" s="775">
        <f t="shared" ref="AS804:AS811" si="1240">AO804*AR804</f>
        <v>0</v>
      </c>
      <c r="AT804" s="784">
        <f t="shared" si="1226"/>
        <v>0</v>
      </c>
      <c r="AU804" s="44">
        <f t="shared" si="1218"/>
        <v>12820</v>
      </c>
      <c r="AV804" s="44"/>
    </row>
    <row r="805" spans="1:48" ht="13.5" hidden="1" thickBot="1" x14ac:dyDescent="0.25">
      <c r="A805" s="772">
        <v>756</v>
      </c>
      <c r="B805" s="777" t="s">
        <v>214</v>
      </c>
      <c r="C805" s="774" t="s">
        <v>215</v>
      </c>
      <c r="D805" s="774" t="s">
        <v>14</v>
      </c>
      <c r="E805" s="774">
        <v>52</v>
      </c>
      <c r="F805" s="775">
        <v>450</v>
      </c>
      <c r="G805" s="775">
        <f t="shared" si="1227"/>
        <v>23400</v>
      </c>
      <c r="H805" s="775">
        <v>4220</v>
      </c>
      <c r="I805" s="775">
        <f t="shared" si="1228"/>
        <v>219440</v>
      </c>
      <c r="J805" s="776">
        <f t="shared" si="1220"/>
        <v>242840</v>
      </c>
      <c r="K805" s="1053"/>
      <c r="L805" s="93">
        <v>450</v>
      </c>
      <c r="M805" s="93">
        <f t="shared" si="1229"/>
        <v>0</v>
      </c>
      <c r="N805" s="93">
        <v>4220</v>
      </c>
      <c r="O805" s="93">
        <f t="shared" si="1230"/>
        <v>0</v>
      </c>
      <c r="P805" s="94">
        <f t="shared" si="1221"/>
        <v>0</v>
      </c>
      <c r="Q805" s="173"/>
      <c r="R805" s="175">
        <v>450</v>
      </c>
      <c r="S805" s="175">
        <f t="shared" si="1231"/>
        <v>0</v>
      </c>
      <c r="T805" s="175">
        <v>4220</v>
      </c>
      <c r="U805" s="175">
        <f t="shared" si="1232"/>
        <v>0</v>
      </c>
      <c r="V805" s="176">
        <f t="shared" si="1222"/>
        <v>0</v>
      </c>
      <c r="W805" s="220"/>
      <c r="X805" s="222">
        <v>450</v>
      </c>
      <c r="Y805" s="222">
        <f t="shared" si="1233"/>
        <v>0</v>
      </c>
      <c r="Z805" s="222">
        <v>4220</v>
      </c>
      <c r="AA805" s="222">
        <f t="shared" si="1234"/>
        <v>0</v>
      </c>
      <c r="AB805" s="223">
        <f t="shared" si="1223"/>
        <v>0</v>
      </c>
      <c r="AC805" s="267"/>
      <c r="AD805" s="269">
        <v>450</v>
      </c>
      <c r="AE805" s="269">
        <f t="shared" si="1235"/>
        <v>0</v>
      </c>
      <c r="AF805" s="269">
        <v>4220</v>
      </c>
      <c r="AG805" s="269">
        <f t="shared" si="1236"/>
        <v>0</v>
      </c>
      <c r="AH805" s="270">
        <f t="shared" si="1224"/>
        <v>0</v>
      </c>
      <c r="AI805" s="314"/>
      <c r="AJ805" s="316">
        <v>450</v>
      </c>
      <c r="AK805" s="316">
        <f t="shared" si="1237"/>
        <v>0</v>
      </c>
      <c r="AL805" s="316">
        <v>4220</v>
      </c>
      <c r="AM805" s="316">
        <f t="shared" si="1238"/>
        <v>0</v>
      </c>
      <c r="AN805" s="317">
        <f t="shared" si="1225"/>
        <v>0</v>
      </c>
      <c r="AO805" s="719"/>
      <c r="AP805" s="775">
        <v>450</v>
      </c>
      <c r="AQ805" s="775">
        <f t="shared" si="1239"/>
        <v>0</v>
      </c>
      <c r="AR805" s="775">
        <v>4220</v>
      </c>
      <c r="AS805" s="775">
        <f t="shared" si="1240"/>
        <v>0</v>
      </c>
      <c r="AT805" s="784">
        <f t="shared" si="1226"/>
        <v>0</v>
      </c>
      <c r="AU805" s="44">
        <f t="shared" si="1218"/>
        <v>242840</v>
      </c>
      <c r="AV805" s="44"/>
    </row>
    <row r="806" spans="1:48" ht="13.5" hidden="1" thickBot="1" x14ac:dyDescent="0.25">
      <c r="A806" s="772">
        <v>757</v>
      </c>
      <c r="B806" s="777" t="s">
        <v>216</v>
      </c>
      <c r="C806" s="774"/>
      <c r="D806" s="774" t="s">
        <v>35</v>
      </c>
      <c r="E806" s="774">
        <v>3</v>
      </c>
      <c r="F806" s="775">
        <v>100</v>
      </c>
      <c r="G806" s="775">
        <f t="shared" si="1227"/>
        <v>300</v>
      </c>
      <c r="H806" s="775">
        <v>189</v>
      </c>
      <c r="I806" s="775">
        <f t="shared" si="1228"/>
        <v>567</v>
      </c>
      <c r="J806" s="776">
        <f t="shared" si="1220"/>
        <v>867</v>
      </c>
      <c r="K806" s="1053"/>
      <c r="L806" s="93">
        <v>100</v>
      </c>
      <c r="M806" s="93">
        <f t="shared" si="1229"/>
        <v>0</v>
      </c>
      <c r="N806" s="93">
        <v>189</v>
      </c>
      <c r="O806" s="93">
        <f t="shared" si="1230"/>
        <v>0</v>
      </c>
      <c r="P806" s="94">
        <f t="shared" si="1221"/>
        <v>0</v>
      </c>
      <c r="Q806" s="173"/>
      <c r="R806" s="175">
        <v>100</v>
      </c>
      <c r="S806" s="175">
        <f t="shared" si="1231"/>
        <v>0</v>
      </c>
      <c r="T806" s="175">
        <v>189</v>
      </c>
      <c r="U806" s="175">
        <f t="shared" si="1232"/>
        <v>0</v>
      </c>
      <c r="V806" s="176">
        <f t="shared" si="1222"/>
        <v>0</v>
      </c>
      <c r="W806" s="220"/>
      <c r="X806" s="222">
        <v>100</v>
      </c>
      <c r="Y806" s="222">
        <f t="shared" si="1233"/>
        <v>0</v>
      </c>
      <c r="Z806" s="222">
        <v>189</v>
      </c>
      <c r="AA806" s="222">
        <f t="shared" si="1234"/>
        <v>0</v>
      </c>
      <c r="AB806" s="223">
        <f t="shared" si="1223"/>
        <v>0</v>
      </c>
      <c r="AC806" s="267"/>
      <c r="AD806" s="269">
        <v>100</v>
      </c>
      <c r="AE806" s="269">
        <f t="shared" si="1235"/>
        <v>0</v>
      </c>
      <c r="AF806" s="269">
        <v>189</v>
      </c>
      <c r="AG806" s="269">
        <f t="shared" si="1236"/>
        <v>0</v>
      </c>
      <c r="AH806" s="270">
        <f t="shared" si="1224"/>
        <v>0</v>
      </c>
      <c r="AI806" s="314"/>
      <c r="AJ806" s="316">
        <v>100</v>
      </c>
      <c r="AK806" s="316">
        <f t="shared" si="1237"/>
        <v>0</v>
      </c>
      <c r="AL806" s="316">
        <v>189</v>
      </c>
      <c r="AM806" s="316">
        <f t="shared" si="1238"/>
        <v>0</v>
      </c>
      <c r="AN806" s="317">
        <f t="shared" si="1225"/>
        <v>0</v>
      </c>
      <c r="AO806" s="719"/>
      <c r="AP806" s="775">
        <v>100</v>
      </c>
      <c r="AQ806" s="775">
        <f t="shared" si="1239"/>
        <v>0</v>
      </c>
      <c r="AR806" s="775">
        <v>189</v>
      </c>
      <c r="AS806" s="775">
        <f t="shared" si="1240"/>
        <v>0</v>
      </c>
      <c r="AT806" s="784">
        <f t="shared" si="1226"/>
        <v>0</v>
      </c>
      <c r="AU806" s="44">
        <f t="shared" si="1218"/>
        <v>867</v>
      </c>
      <c r="AV806" s="44"/>
    </row>
    <row r="807" spans="1:48" ht="13.5" hidden="1" thickBot="1" x14ac:dyDescent="0.25">
      <c r="A807" s="772">
        <v>758</v>
      </c>
      <c r="B807" s="777" t="s">
        <v>217</v>
      </c>
      <c r="C807" s="774" t="s">
        <v>218</v>
      </c>
      <c r="D807" s="774" t="s">
        <v>14</v>
      </c>
      <c r="E807" s="774">
        <v>60</v>
      </c>
      <c r="F807" s="775">
        <v>50</v>
      </c>
      <c r="G807" s="775">
        <f t="shared" si="1227"/>
        <v>3000</v>
      </c>
      <c r="H807" s="775">
        <v>324</v>
      </c>
      <c r="I807" s="775">
        <f t="shared" si="1228"/>
        <v>19440</v>
      </c>
      <c r="J807" s="776">
        <f t="shared" si="1220"/>
        <v>22440</v>
      </c>
      <c r="K807" s="1053"/>
      <c r="L807" s="93">
        <v>50</v>
      </c>
      <c r="M807" s="93">
        <f t="shared" si="1229"/>
        <v>0</v>
      </c>
      <c r="N807" s="93">
        <v>324</v>
      </c>
      <c r="O807" s="93">
        <f t="shared" si="1230"/>
        <v>0</v>
      </c>
      <c r="P807" s="94">
        <f t="shared" si="1221"/>
        <v>0</v>
      </c>
      <c r="Q807" s="173"/>
      <c r="R807" s="175">
        <v>50</v>
      </c>
      <c r="S807" s="175">
        <f t="shared" si="1231"/>
        <v>0</v>
      </c>
      <c r="T807" s="175">
        <v>324</v>
      </c>
      <c r="U807" s="175">
        <f t="shared" si="1232"/>
        <v>0</v>
      </c>
      <c r="V807" s="176">
        <f t="shared" si="1222"/>
        <v>0</v>
      </c>
      <c r="W807" s="220"/>
      <c r="X807" s="222">
        <v>50</v>
      </c>
      <c r="Y807" s="222">
        <f t="shared" si="1233"/>
        <v>0</v>
      </c>
      <c r="Z807" s="222">
        <v>324</v>
      </c>
      <c r="AA807" s="222">
        <f t="shared" si="1234"/>
        <v>0</v>
      </c>
      <c r="AB807" s="223">
        <f t="shared" si="1223"/>
        <v>0</v>
      </c>
      <c r="AC807" s="267"/>
      <c r="AD807" s="269">
        <v>50</v>
      </c>
      <c r="AE807" s="269">
        <f t="shared" si="1235"/>
        <v>0</v>
      </c>
      <c r="AF807" s="269">
        <v>324</v>
      </c>
      <c r="AG807" s="269">
        <f t="shared" si="1236"/>
        <v>0</v>
      </c>
      <c r="AH807" s="270">
        <f t="shared" si="1224"/>
        <v>0</v>
      </c>
      <c r="AI807" s="314"/>
      <c r="AJ807" s="316">
        <v>50</v>
      </c>
      <c r="AK807" s="316">
        <f t="shared" si="1237"/>
        <v>0</v>
      </c>
      <c r="AL807" s="316">
        <v>324</v>
      </c>
      <c r="AM807" s="316">
        <f t="shared" si="1238"/>
        <v>0</v>
      </c>
      <c r="AN807" s="317">
        <f t="shared" si="1225"/>
        <v>0</v>
      </c>
      <c r="AO807" s="719"/>
      <c r="AP807" s="775">
        <v>50</v>
      </c>
      <c r="AQ807" s="775">
        <f t="shared" si="1239"/>
        <v>0</v>
      </c>
      <c r="AR807" s="775">
        <v>324</v>
      </c>
      <c r="AS807" s="775">
        <f t="shared" si="1240"/>
        <v>0</v>
      </c>
      <c r="AT807" s="784">
        <f t="shared" si="1226"/>
        <v>0</v>
      </c>
      <c r="AU807" s="44">
        <f t="shared" si="1218"/>
        <v>22440</v>
      </c>
      <c r="AV807" s="44"/>
    </row>
    <row r="808" spans="1:48" ht="13.5" hidden="1" thickBot="1" x14ac:dyDescent="0.25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27"/>
        <v>16000</v>
      </c>
      <c r="H808" s="36">
        <v>30</v>
      </c>
      <c r="I808" s="36">
        <f t="shared" si="1228"/>
        <v>6000</v>
      </c>
      <c r="J808" s="53">
        <f t="shared" si="1220"/>
        <v>22000</v>
      </c>
      <c r="K808" s="1053"/>
      <c r="L808" s="93">
        <v>80</v>
      </c>
      <c r="M808" s="93">
        <f t="shared" si="1229"/>
        <v>0</v>
      </c>
      <c r="N808" s="93">
        <v>30</v>
      </c>
      <c r="O808" s="93">
        <f t="shared" si="1230"/>
        <v>0</v>
      </c>
      <c r="P808" s="94">
        <f t="shared" si="1221"/>
        <v>0</v>
      </c>
      <c r="Q808" s="173"/>
      <c r="R808" s="175">
        <v>80</v>
      </c>
      <c r="S808" s="175">
        <f t="shared" si="1231"/>
        <v>0</v>
      </c>
      <c r="T808" s="175">
        <v>30</v>
      </c>
      <c r="U808" s="175">
        <f t="shared" si="1232"/>
        <v>0</v>
      </c>
      <c r="V808" s="176">
        <f t="shared" si="1222"/>
        <v>0</v>
      </c>
      <c r="W808" s="220"/>
      <c r="X808" s="222">
        <v>80</v>
      </c>
      <c r="Y808" s="222">
        <f t="shared" si="1233"/>
        <v>0</v>
      </c>
      <c r="Z808" s="222">
        <v>30</v>
      </c>
      <c r="AA808" s="222">
        <f t="shared" si="1234"/>
        <v>0</v>
      </c>
      <c r="AB808" s="223">
        <f t="shared" si="1223"/>
        <v>0</v>
      </c>
      <c r="AC808" s="267"/>
      <c r="AD808" s="269">
        <v>80</v>
      </c>
      <c r="AE808" s="269">
        <f t="shared" si="1235"/>
        <v>0</v>
      </c>
      <c r="AF808" s="269">
        <v>30</v>
      </c>
      <c r="AG808" s="269">
        <f t="shared" si="1236"/>
        <v>0</v>
      </c>
      <c r="AH808" s="270">
        <f t="shared" si="1224"/>
        <v>0</v>
      </c>
      <c r="AI808" s="314"/>
      <c r="AJ808" s="316">
        <v>80</v>
      </c>
      <c r="AK808" s="316">
        <f t="shared" si="1237"/>
        <v>0</v>
      </c>
      <c r="AL808" s="316">
        <v>30</v>
      </c>
      <c r="AM808" s="316">
        <f t="shared" si="1238"/>
        <v>0</v>
      </c>
      <c r="AN808" s="317">
        <f t="shared" si="1225"/>
        <v>0</v>
      </c>
      <c r="AO808" s="719">
        <f t="shared" ref="AO808:AO827" si="1241">E808-K808-Q808-W808-AC808-AI808</f>
        <v>200</v>
      </c>
      <c r="AP808" s="361">
        <v>80</v>
      </c>
      <c r="AQ808" s="361">
        <f t="shared" si="1239"/>
        <v>16000</v>
      </c>
      <c r="AR808" s="361">
        <v>30</v>
      </c>
      <c r="AS808" s="361">
        <f t="shared" si="1240"/>
        <v>6000</v>
      </c>
      <c r="AT808" s="362">
        <f t="shared" si="1226"/>
        <v>22000</v>
      </c>
      <c r="AU808" s="44">
        <f t="shared" si="1218"/>
        <v>22000</v>
      </c>
      <c r="AV808" s="44">
        <f t="shared" si="1219"/>
        <v>0</v>
      </c>
    </row>
    <row r="809" spans="1:48" ht="13.5" hidden="1" thickBot="1" x14ac:dyDescent="0.25">
      <c r="A809" s="772">
        <v>760</v>
      </c>
      <c r="B809" s="773" t="s">
        <v>219</v>
      </c>
      <c r="C809" s="778" t="s">
        <v>221</v>
      </c>
      <c r="D809" s="774" t="s">
        <v>35</v>
      </c>
      <c r="E809" s="774">
        <v>4805</v>
      </c>
      <c r="F809" s="775">
        <v>80</v>
      </c>
      <c r="G809" s="775">
        <f t="shared" si="1227"/>
        <v>384400</v>
      </c>
      <c r="H809" s="775">
        <v>45</v>
      </c>
      <c r="I809" s="775">
        <f t="shared" si="1228"/>
        <v>216225</v>
      </c>
      <c r="J809" s="776">
        <f t="shared" si="1220"/>
        <v>600625</v>
      </c>
      <c r="K809" s="1053"/>
      <c r="L809" s="93">
        <v>80</v>
      </c>
      <c r="M809" s="93">
        <f t="shared" si="1229"/>
        <v>0</v>
      </c>
      <c r="N809" s="93">
        <v>45</v>
      </c>
      <c r="O809" s="93">
        <f t="shared" si="1230"/>
        <v>0</v>
      </c>
      <c r="P809" s="94">
        <f t="shared" si="1221"/>
        <v>0</v>
      </c>
      <c r="Q809" s="173"/>
      <c r="R809" s="175">
        <v>80</v>
      </c>
      <c r="S809" s="175">
        <f t="shared" si="1231"/>
        <v>0</v>
      </c>
      <c r="T809" s="175">
        <v>45</v>
      </c>
      <c r="U809" s="175">
        <f t="shared" si="1232"/>
        <v>0</v>
      </c>
      <c r="V809" s="176">
        <f t="shared" si="1222"/>
        <v>0</v>
      </c>
      <c r="W809" s="220"/>
      <c r="X809" s="222">
        <v>80</v>
      </c>
      <c r="Y809" s="222">
        <f t="shared" si="1233"/>
        <v>0</v>
      </c>
      <c r="Z809" s="222">
        <v>45</v>
      </c>
      <c r="AA809" s="222">
        <f t="shared" si="1234"/>
        <v>0</v>
      </c>
      <c r="AB809" s="223">
        <f t="shared" si="1223"/>
        <v>0</v>
      </c>
      <c r="AC809" s="267"/>
      <c r="AD809" s="269">
        <v>80</v>
      </c>
      <c r="AE809" s="269">
        <f t="shared" si="1235"/>
        <v>0</v>
      </c>
      <c r="AF809" s="269">
        <v>45</v>
      </c>
      <c r="AG809" s="269">
        <f t="shared" si="1236"/>
        <v>0</v>
      </c>
      <c r="AH809" s="270">
        <f t="shared" si="1224"/>
        <v>0</v>
      </c>
      <c r="AI809" s="314"/>
      <c r="AJ809" s="316">
        <v>80</v>
      </c>
      <c r="AK809" s="316">
        <f t="shared" si="1237"/>
        <v>0</v>
      </c>
      <c r="AL809" s="316">
        <v>45</v>
      </c>
      <c r="AM809" s="316">
        <f t="shared" si="1238"/>
        <v>0</v>
      </c>
      <c r="AN809" s="317">
        <f t="shared" si="1225"/>
        <v>0</v>
      </c>
      <c r="AO809" s="719"/>
      <c r="AP809" s="775">
        <v>80</v>
      </c>
      <c r="AQ809" s="775">
        <f t="shared" si="1239"/>
        <v>0</v>
      </c>
      <c r="AR809" s="775">
        <v>45</v>
      </c>
      <c r="AS809" s="775">
        <f t="shared" si="1240"/>
        <v>0</v>
      </c>
      <c r="AT809" s="362">
        <f t="shared" si="1226"/>
        <v>0</v>
      </c>
      <c r="AU809" s="44">
        <f t="shared" si="1218"/>
        <v>600625</v>
      </c>
      <c r="AV809" s="44"/>
    </row>
    <row r="810" spans="1:48" ht="13.5" hidden="1" thickBot="1" x14ac:dyDescent="0.25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27"/>
        <v>0</v>
      </c>
      <c r="H810" s="36">
        <v>32</v>
      </c>
      <c r="I810" s="36">
        <f t="shared" si="1228"/>
        <v>12800</v>
      </c>
      <c r="J810" s="53">
        <f t="shared" si="1220"/>
        <v>12800</v>
      </c>
      <c r="K810" s="1053"/>
      <c r="L810" s="93">
        <v>0</v>
      </c>
      <c r="M810" s="93">
        <f t="shared" si="1229"/>
        <v>0</v>
      </c>
      <c r="N810" s="93">
        <v>32</v>
      </c>
      <c r="O810" s="93">
        <f t="shared" si="1230"/>
        <v>0</v>
      </c>
      <c r="P810" s="94">
        <f t="shared" si="1221"/>
        <v>0</v>
      </c>
      <c r="Q810" s="173"/>
      <c r="R810" s="175">
        <v>0</v>
      </c>
      <c r="S810" s="175">
        <f t="shared" si="1231"/>
        <v>0</v>
      </c>
      <c r="T810" s="175">
        <v>32</v>
      </c>
      <c r="U810" s="175">
        <f t="shared" si="1232"/>
        <v>0</v>
      </c>
      <c r="V810" s="176">
        <f t="shared" si="1222"/>
        <v>0</v>
      </c>
      <c r="W810" s="220"/>
      <c r="X810" s="222">
        <v>0</v>
      </c>
      <c r="Y810" s="222">
        <f t="shared" si="1233"/>
        <v>0</v>
      </c>
      <c r="Z810" s="222">
        <v>32</v>
      </c>
      <c r="AA810" s="222">
        <f t="shared" si="1234"/>
        <v>0</v>
      </c>
      <c r="AB810" s="223">
        <f t="shared" si="1223"/>
        <v>0</v>
      </c>
      <c r="AC810" s="267"/>
      <c r="AD810" s="269">
        <v>0</v>
      </c>
      <c r="AE810" s="269">
        <f t="shared" si="1235"/>
        <v>0</v>
      </c>
      <c r="AF810" s="269">
        <v>32</v>
      </c>
      <c r="AG810" s="269">
        <f t="shared" si="1236"/>
        <v>0</v>
      </c>
      <c r="AH810" s="270">
        <f t="shared" si="1224"/>
        <v>0</v>
      </c>
      <c r="AI810" s="314"/>
      <c r="AJ810" s="316">
        <v>0</v>
      </c>
      <c r="AK810" s="316">
        <f t="shared" si="1237"/>
        <v>0</v>
      </c>
      <c r="AL810" s="316">
        <v>32</v>
      </c>
      <c r="AM810" s="316">
        <f t="shared" si="1238"/>
        <v>0</v>
      </c>
      <c r="AN810" s="317">
        <f t="shared" si="1225"/>
        <v>0</v>
      </c>
      <c r="AO810" s="719">
        <f t="shared" si="1241"/>
        <v>400</v>
      </c>
      <c r="AP810" s="361">
        <v>0</v>
      </c>
      <c r="AQ810" s="361">
        <f t="shared" si="1239"/>
        <v>0</v>
      </c>
      <c r="AR810" s="361">
        <v>32</v>
      </c>
      <c r="AS810" s="361">
        <f t="shared" si="1240"/>
        <v>12800</v>
      </c>
      <c r="AT810" s="362">
        <f t="shared" si="1226"/>
        <v>12800</v>
      </c>
      <c r="AU810" s="44">
        <f t="shared" si="1218"/>
        <v>12800</v>
      </c>
      <c r="AV810" s="44">
        <f t="shared" si="1219"/>
        <v>0</v>
      </c>
    </row>
    <row r="811" spans="1:48" ht="13.5" hidden="1" thickBot="1" x14ac:dyDescent="0.25">
      <c r="A811" s="772">
        <v>762</v>
      </c>
      <c r="B811" s="773" t="s">
        <v>274</v>
      </c>
      <c r="C811" s="778" t="s">
        <v>221</v>
      </c>
      <c r="D811" s="774" t="s">
        <v>35</v>
      </c>
      <c r="E811" s="774">
        <v>9610</v>
      </c>
      <c r="F811" s="775">
        <v>0</v>
      </c>
      <c r="G811" s="775">
        <f t="shared" si="1227"/>
        <v>0</v>
      </c>
      <c r="H811" s="775">
        <v>34</v>
      </c>
      <c r="I811" s="775">
        <f t="shared" si="1228"/>
        <v>326740</v>
      </c>
      <c r="J811" s="776">
        <f t="shared" si="1220"/>
        <v>326740</v>
      </c>
      <c r="K811" s="1053"/>
      <c r="L811" s="93">
        <v>0</v>
      </c>
      <c r="M811" s="93">
        <f t="shared" si="1229"/>
        <v>0</v>
      </c>
      <c r="N811" s="93">
        <v>34</v>
      </c>
      <c r="O811" s="93">
        <f t="shared" si="1230"/>
        <v>0</v>
      </c>
      <c r="P811" s="94">
        <f t="shared" si="1221"/>
        <v>0</v>
      </c>
      <c r="Q811" s="173"/>
      <c r="R811" s="175">
        <v>0</v>
      </c>
      <c r="S811" s="175">
        <f t="shared" si="1231"/>
        <v>0</v>
      </c>
      <c r="T811" s="175">
        <v>34</v>
      </c>
      <c r="U811" s="175">
        <f t="shared" si="1232"/>
        <v>0</v>
      </c>
      <c r="V811" s="176">
        <f t="shared" si="1222"/>
        <v>0</v>
      </c>
      <c r="W811" s="220"/>
      <c r="X811" s="222">
        <v>0</v>
      </c>
      <c r="Y811" s="222">
        <f t="shared" si="1233"/>
        <v>0</v>
      </c>
      <c r="Z811" s="222">
        <v>34</v>
      </c>
      <c r="AA811" s="222">
        <f t="shared" si="1234"/>
        <v>0</v>
      </c>
      <c r="AB811" s="223">
        <f t="shared" si="1223"/>
        <v>0</v>
      </c>
      <c r="AC811" s="267"/>
      <c r="AD811" s="269">
        <v>0</v>
      </c>
      <c r="AE811" s="269">
        <f t="shared" si="1235"/>
        <v>0</v>
      </c>
      <c r="AF811" s="269">
        <v>34</v>
      </c>
      <c r="AG811" s="269">
        <f t="shared" si="1236"/>
        <v>0</v>
      </c>
      <c r="AH811" s="270">
        <f t="shared" si="1224"/>
        <v>0</v>
      </c>
      <c r="AI811" s="314"/>
      <c r="AJ811" s="316">
        <v>0</v>
      </c>
      <c r="AK811" s="316">
        <f t="shared" si="1237"/>
        <v>0</v>
      </c>
      <c r="AL811" s="316">
        <v>34</v>
      </c>
      <c r="AM811" s="316">
        <f t="shared" si="1238"/>
        <v>0</v>
      </c>
      <c r="AN811" s="317">
        <f t="shared" si="1225"/>
        <v>0</v>
      </c>
      <c r="AO811" s="719"/>
      <c r="AP811" s="775">
        <v>0</v>
      </c>
      <c r="AQ811" s="775">
        <f t="shared" si="1239"/>
        <v>0</v>
      </c>
      <c r="AR811" s="775">
        <v>34</v>
      </c>
      <c r="AS811" s="775">
        <f t="shared" si="1240"/>
        <v>0</v>
      </c>
      <c r="AT811" s="362">
        <f t="shared" si="1226"/>
        <v>0</v>
      </c>
      <c r="AU811" s="44">
        <f t="shared" si="1218"/>
        <v>326740</v>
      </c>
      <c r="AV811" s="44"/>
    </row>
    <row r="812" spans="1:48" ht="13.5" hidden="1" thickBot="1" x14ac:dyDescent="0.25">
      <c r="A812" s="762">
        <v>708</v>
      </c>
      <c r="B812" s="779" t="s">
        <v>214</v>
      </c>
      <c r="C812" s="764"/>
      <c r="D812" s="764" t="s">
        <v>14</v>
      </c>
      <c r="E812" s="764">
        <v>40</v>
      </c>
      <c r="F812" s="765">
        <v>450</v>
      </c>
      <c r="G812" s="765">
        <f>E812*F812</f>
        <v>18000</v>
      </c>
      <c r="H812" s="765">
        <v>126</v>
      </c>
      <c r="I812" s="765">
        <f>E812*H812</f>
        <v>5040</v>
      </c>
      <c r="J812" s="771">
        <f t="shared" si="1220"/>
        <v>23040</v>
      </c>
      <c r="K812" s="1053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25"/>
        <v>0</v>
      </c>
      <c r="AO812" s="719">
        <f t="shared" si="1241"/>
        <v>40</v>
      </c>
      <c r="AP812" s="765">
        <v>450</v>
      </c>
      <c r="AQ812" s="765">
        <f>AO812*AP812</f>
        <v>18000</v>
      </c>
      <c r="AR812" s="765">
        <v>126</v>
      </c>
      <c r="AS812" s="765">
        <f>AO812*AR812</f>
        <v>5040</v>
      </c>
      <c r="AT812" s="362">
        <f t="shared" si="1226"/>
        <v>23040</v>
      </c>
      <c r="AU812" s="44">
        <f t="shared" si="1218"/>
        <v>23040</v>
      </c>
      <c r="AV812" s="44">
        <f t="shared" si="1219"/>
        <v>0</v>
      </c>
    </row>
    <row r="813" spans="1:48" ht="26.25" hidden="1" thickBot="1" x14ac:dyDescent="0.25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27"/>
        <v>55700.4</v>
      </c>
      <c r="H813" s="36">
        <v>151613.06399999998</v>
      </c>
      <c r="I813" s="36">
        <f t="shared" si="1228"/>
        <v>151613.06399999998</v>
      </c>
      <c r="J813" s="53">
        <f t="shared" si="1220"/>
        <v>207313.46399999998</v>
      </c>
      <c r="K813" s="1053"/>
      <c r="L813" s="93">
        <v>55700.4</v>
      </c>
      <c r="M813" s="93">
        <f t="shared" si="1229"/>
        <v>0</v>
      </c>
      <c r="N813" s="93">
        <v>151613.06399999998</v>
      </c>
      <c r="O813" s="93">
        <f t="shared" si="1230"/>
        <v>0</v>
      </c>
      <c r="P813" s="94">
        <f t="shared" si="1221"/>
        <v>0</v>
      </c>
      <c r="Q813" s="173"/>
      <c r="R813" s="175">
        <v>55700.4</v>
      </c>
      <c r="S813" s="175">
        <f t="shared" si="1231"/>
        <v>0</v>
      </c>
      <c r="T813" s="175">
        <v>151613.06399999998</v>
      </c>
      <c r="U813" s="175">
        <f t="shared" si="1232"/>
        <v>0</v>
      </c>
      <c r="V813" s="176">
        <f t="shared" si="1222"/>
        <v>0</v>
      </c>
      <c r="W813" s="220"/>
      <c r="X813" s="222">
        <v>55700.4</v>
      </c>
      <c r="Y813" s="222">
        <f t="shared" si="1233"/>
        <v>0</v>
      </c>
      <c r="Z813" s="222">
        <v>151613.06399999998</v>
      </c>
      <c r="AA813" s="222">
        <f t="shared" si="1234"/>
        <v>0</v>
      </c>
      <c r="AB813" s="223">
        <f t="shared" si="1223"/>
        <v>0</v>
      </c>
      <c r="AC813" s="267"/>
      <c r="AD813" s="269">
        <v>55700.4</v>
      </c>
      <c r="AE813" s="269">
        <f t="shared" si="1235"/>
        <v>0</v>
      </c>
      <c r="AF813" s="269">
        <v>151613.06399999998</v>
      </c>
      <c r="AG813" s="269">
        <f t="shared" si="1236"/>
        <v>0</v>
      </c>
      <c r="AH813" s="270">
        <f t="shared" si="1224"/>
        <v>0</v>
      </c>
      <c r="AI813" s="314"/>
      <c r="AJ813" s="316">
        <v>55700.4</v>
      </c>
      <c r="AK813" s="316">
        <f t="shared" si="1237"/>
        <v>0</v>
      </c>
      <c r="AL813" s="316">
        <v>151613.06399999998</v>
      </c>
      <c r="AM813" s="316">
        <f t="shared" si="1238"/>
        <v>0</v>
      </c>
      <c r="AN813" s="317">
        <f t="shared" si="1225"/>
        <v>0</v>
      </c>
      <c r="AO813" s="719">
        <f t="shared" si="1241"/>
        <v>1</v>
      </c>
      <c r="AP813" s="361">
        <v>55700.4</v>
      </c>
      <c r="AQ813" s="361">
        <f t="shared" ref="AQ813:AQ821" si="1242">AO813*AP813</f>
        <v>55700.4</v>
      </c>
      <c r="AR813" s="361">
        <v>151613.06399999998</v>
      </c>
      <c r="AS813" s="361">
        <f t="shared" ref="AS813:AS821" si="1243">AO813*AR813</f>
        <v>151613.06399999998</v>
      </c>
      <c r="AT813" s="362">
        <f t="shared" si="1226"/>
        <v>207313.46399999998</v>
      </c>
      <c r="AU813" s="44">
        <f t="shared" si="1218"/>
        <v>207313.46399999998</v>
      </c>
      <c r="AV813" s="44">
        <f t="shared" si="1219"/>
        <v>0</v>
      </c>
    </row>
    <row r="814" spans="1:48" ht="26.25" hidden="1" thickBot="1" x14ac:dyDescent="0.25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27"/>
        <v>23128</v>
      </c>
      <c r="H814" s="36">
        <v>69805.8</v>
      </c>
      <c r="I814" s="36">
        <f t="shared" si="1228"/>
        <v>69805.8</v>
      </c>
      <c r="J814" s="53">
        <f t="shared" si="1220"/>
        <v>92933.8</v>
      </c>
      <c r="K814" s="1053"/>
      <c r="L814" s="93">
        <v>23128</v>
      </c>
      <c r="M814" s="93">
        <f t="shared" si="1229"/>
        <v>0</v>
      </c>
      <c r="N814" s="93">
        <v>69805.8</v>
      </c>
      <c r="O814" s="93">
        <f t="shared" si="1230"/>
        <v>0</v>
      </c>
      <c r="P814" s="94">
        <f t="shared" si="1221"/>
        <v>0</v>
      </c>
      <c r="Q814" s="173"/>
      <c r="R814" s="175">
        <v>23128</v>
      </c>
      <c r="S814" s="175">
        <f t="shared" si="1231"/>
        <v>0</v>
      </c>
      <c r="T814" s="175">
        <v>69805.8</v>
      </c>
      <c r="U814" s="175">
        <f t="shared" si="1232"/>
        <v>0</v>
      </c>
      <c r="V814" s="176">
        <f t="shared" si="1222"/>
        <v>0</v>
      </c>
      <c r="W814" s="220"/>
      <c r="X814" s="222">
        <v>23128</v>
      </c>
      <c r="Y814" s="222">
        <f t="shared" si="1233"/>
        <v>0</v>
      </c>
      <c r="Z814" s="222">
        <v>69805.8</v>
      </c>
      <c r="AA814" s="222">
        <f t="shared" si="1234"/>
        <v>0</v>
      </c>
      <c r="AB814" s="223">
        <f t="shared" si="1223"/>
        <v>0</v>
      </c>
      <c r="AC814" s="267"/>
      <c r="AD814" s="269">
        <v>23128</v>
      </c>
      <c r="AE814" s="269">
        <f t="shared" si="1235"/>
        <v>0</v>
      </c>
      <c r="AF814" s="269">
        <v>69805.8</v>
      </c>
      <c r="AG814" s="269">
        <f t="shared" si="1236"/>
        <v>0</v>
      </c>
      <c r="AH814" s="270">
        <f t="shared" si="1224"/>
        <v>0</v>
      </c>
      <c r="AI814" s="314"/>
      <c r="AJ814" s="316">
        <v>23128</v>
      </c>
      <c r="AK814" s="316">
        <f t="shared" si="1237"/>
        <v>0</v>
      </c>
      <c r="AL814" s="316">
        <v>69805.8</v>
      </c>
      <c r="AM814" s="316">
        <f t="shared" si="1238"/>
        <v>0</v>
      </c>
      <c r="AN814" s="317">
        <f t="shared" si="1225"/>
        <v>0</v>
      </c>
      <c r="AO814" s="719">
        <f t="shared" si="1241"/>
        <v>1</v>
      </c>
      <c r="AP814" s="361">
        <v>23128</v>
      </c>
      <c r="AQ814" s="361">
        <f t="shared" si="1242"/>
        <v>23128</v>
      </c>
      <c r="AR814" s="361">
        <v>69805.8</v>
      </c>
      <c r="AS814" s="361">
        <f t="shared" si="1243"/>
        <v>69805.8</v>
      </c>
      <c r="AT814" s="362">
        <f t="shared" si="1226"/>
        <v>92933.8</v>
      </c>
      <c r="AU814" s="44">
        <f t="shared" si="1218"/>
        <v>92933.8</v>
      </c>
      <c r="AV814" s="44">
        <f t="shared" si="1219"/>
        <v>0</v>
      </c>
    </row>
    <row r="815" spans="1:48" ht="26.25" hidden="1" thickBot="1" x14ac:dyDescent="0.25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27"/>
        <v>23128</v>
      </c>
      <c r="H815" s="36">
        <v>73109.903999999995</v>
      </c>
      <c r="I815" s="36">
        <f t="shared" si="1228"/>
        <v>73109.903999999995</v>
      </c>
      <c r="J815" s="53">
        <f t="shared" si="1220"/>
        <v>96237.903999999995</v>
      </c>
      <c r="K815" s="1053"/>
      <c r="L815" s="93">
        <v>23128</v>
      </c>
      <c r="M815" s="93">
        <f t="shared" si="1229"/>
        <v>0</v>
      </c>
      <c r="N815" s="93">
        <v>73109.903999999995</v>
      </c>
      <c r="O815" s="93">
        <f t="shared" si="1230"/>
        <v>0</v>
      </c>
      <c r="P815" s="94">
        <f t="shared" si="1221"/>
        <v>0</v>
      </c>
      <c r="Q815" s="173"/>
      <c r="R815" s="175">
        <v>23128</v>
      </c>
      <c r="S815" s="175">
        <f t="shared" si="1231"/>
        <v>0</v>
      </c>
      <c r="T815" s="175">
        <v>73109.903999999995</v>
      </c>
      <c r="U815" s="175">
        <f t="shared" si="1232"/>
        <v>0</v>
      </c>
      <c r="V815" s="176">
        <f t="shared" si="1222"/>
        <v>0</v>
      </c>
      <c r="W815" s="220"/>
      <c r="X815" s="222">
        <v>23128</v>
      </c>
      <c r="Y815" s="222">
        <f t="shared" si="1233"/>
        <v>0</v>
      </c>
      <c r="Z815" s="222">
        <v>73109.903999999995</v>
      </c>
      <c r="AA815" s="222">
        <f t="shared" si="1234"/>
        <v>0</v>
      </c>
      <c r="AB815" s="223">
        <f t="shared" si="1223"/>
        <v>0</v>
      </c>
      <c r="AC815" s="267"/>
      <c r="AD815" s="269">
        <v>23128</v>
      </c>
      <c r="AE815" s="269">
        <f t="shared" si="1235"/>
        <v>0</v>
      </c>
      <c r="AF815" s="269">
        <v>73109.903999999995</v>
      </c>
      <c r="AG815" s="269">
        <f t="shared" si="1236"/>
        <v>0</v>
      </c>
      <c r="AH815" s="270">
        <f t="shared" si="1224"/>
        <v>0</v>
      </c>
      <c r="AI815" s="314"/>
      <c r="AJ815" s="316">
        <v>23128</v>
      </c>
      <c r="AK815" s="316">
        <f t="shared" si="1237"/>
        <v>0</v>
      </c>
      <c r="AL815" s="316">
        <v>73109.903999999995</v>
      </c>
      <c r="AM815" s="316">
        <f t="shared" si="1238"/>
        <v>0</v>
      </c>
      <c r="AN815" s="317">
        <f t="shared" si="1225"/>
        <v>0</v>
      </c>
      <c r="AO815" s="719">
        <f t="shared" si="1241"/>
        <v>1</v>
      </c>
      <c r="AP815" s="361">
        <v>23128</v>
      </c>
      <c r="AQ815" s="361">
        <f t="shared" si="1242"/>
        <v>23128</v>
      </c>
      <c r="AR815" s="361">
        <v>73109.903999999995</v>
      </c>
      <c r="AS815" s="361">
        <f t="shared" si="1243"/>
        <v>73109.903999999995</v>
      </c>
      <c r="AT815" s="362">
        <f t="shared" si="1226"/>
        <v>96237.903999999995</v>
      </c>
      <c r="AU815" s="44">
        <f t="shared" si="1218"/>
        <v>96237.903999999995</v>
      </c>
      <c r="AV815" s="44">
        <f t="shared" si="1219"/>
        <v>0</v>
      </c>
    </row>
    <row r="816" spans="1:48" ht="13.5" hidden="1" thickBot="1" x14ac:dyDescent="0.25">
      <c r="A816" s="772">
        <v>766</v>
      </c>
      <c r="B816" s="773" t="s">
        <v>222</v>
      </c>
      <c r="C816" s="778" t="s">
        <v>223</v>
      </c>
      <c r="D816" s="774" t="s">
        <v>35</v>
      </c>
      <c r="E816" s="774">
        <v>320</v>
      </c>
      <c r="F816" s="775">
        <v>150</v>
      </c>
      <c r="G816" s="775">
        <f t="shared" si="1227"/>
        <v>48000</v>
      </c>
      <c r="H816" s="775">
        <v>227</v>
      </c>
      <c r="I816" s="775">
        <f t="shared" si="1228"/>
        <v>72640</v>
      </c>
      <c r="J816" s="776">
        <f t="shared" si="1220"/>
        <v>120640</v>
      </c>
      <c r="K816" s="1053"/>
      <c r="L816" s="93">
        <v>150</v>
      </c>
      <c r="M816" s="93">
        <f t="shared" si="1229"/>
        <v>0</v>
      </c>
      <c r="N816" s="93">
        <v>227</v>
      </c>
      <c r="O816" s="93">
        <f t="shared" si="1230"/>
        <v>0</v>
      </c>
      <c r="P816" s="94">
        <f t="shared" si="1221"/>
        <v>0</v>
      </c>
      <c r="Q816" s="173"/>
      <c r="R816" s="175">
        <v>150</v>
      </c>
      <c r="S816" s="175">
        <f t="shared" si="1231"/>
        <v>0</v>
      </c>
      <c r="T816" s="175">
        <v>227</v>
      </c>
      <c r="U816" s="175">
        <f t="shared" si="1232"/>
        <v>0</v>
      </c>
      <c r="V816" s="176">
        <f t="shared" si="1222"/>
        <v>0</v>
      </c>
      <c r="W816" s="220"/>
      <c r="X816" s="222">
        <v>150</v>
      </c>
      <c r="Y816" s="222">
        <f t="shared" si="1233"/>
        <v>0</v>
      </c>
      <c r="Z816" s="222">
        <v>227</v>
      </c>
      <c r="AA816" s="222">
        <f t="shared" si="1234"/>
        <v>0</v>
      </c>
      <c r="AB816" s="223">
        <f t="shared" si="1223"/>
        <v>0</v>
      </c>
      <c r="AC816" s="267"/>
      <c r="AD816" s="269">
        <v>150</v>
      </c>
      <c r="AE816" s="269">
        <f t="shared" si="1235"/>
        <v>0</v>
      </c>
      <c r="AF816" s="269">
        <v>227</v>
      </c>
      <c r="AG816" s="269">
        <f t="shared" si="1236"/>
        <v>0</v>
      </c>
      <c r="AH816" s="270">
        <f t="shared" si="1224"/>
        <v>0</v>
      </c>
      <c r="AI816" s="314"/>
      <c r="AJ816" s="316">
        <v>150</v>
      </c>
      <c r="AK816" s="316">
        <f t="shared" si="1237"/>
        <v>0</v>
      </c>
      <c r="AL816" s="316">
        <v>227</v>
      </c>
      <c r="AM816" s="316">
        <f t="shared" si="1238"/>
        <v>0</v>
      </c>
      <c r="AN816" s="317">
        <f t="shared" si="1225"/>
        <v>0</v>
      </c>
      <c r="AO816" s="719"/>
      <c r="AP816" s="775">
        <v>150</v>
      </c>
      <c r="AQ816" s="775">
        <f t="shared" si="1242"/>
        <v>0</v>
      </c>
      <c r="AR816" s="775">
        <v>227</v>
      </c>
      <c r="AS816" s="775">
        <f t="shared" si="1243"/>
        <v>0</v>
      </c>
      <c r="AT816" s="362">
        <f t="shared" si="1226"/>
        <v>0</v>
      </c>
      <c r="AU816" s="44">
        <f t="shared" si="1218"/>
        <v>120640</v>
      </c>
      <c r="AV816" s="44"/>
    </row>
    <row r="817" spans="1:48" ht="13.5" hidden="1" thickBot="1" x14ac:dyDescent="0.25">
      <c r="A817" s="772">
        <v>767</v>
      </c>
      <c r="B817" s="773" t="s">
        <v>281</v>
      </c>
      <c r="C817" s="778" t="s">
        <v>225</v>
      </c>
      <c r="D817" s="774" t="s">
        <v>35</v>
      </c>
      <c r="E817" s="774">
        <v>765</v>
      </c>
      <c r="F817" s="775">
        <v>150</v>
      </c>
      <c r="G817" s="775">
        <f t="shared" si="1227"/>
        <v>114750</v>
      </c>
      <c r="H817" s="775">
        <v>234</v>
      </c>
      <c r="I817" s="775">
        <f t="shared" si="1228"/>
        <v>179010</v>
      </c>
      <c r="J817" s="776">
        <f t="shared" si="1220"/>
        <v>293760</v>
      </c>
      <c r="K817" s="1053"/>
      <c r="L817" s="93">
        <v>150</v>
      </c>
      <c r="M817" s="93">
        <f t="shared" si="1229"/>
        <v>0</v>
      </c>
      <c r="N817" s="93">
        <v>234</v>
      </c>
      <c r="O817" s="93">
        <f t="shared" si="1230"/>
        <v>0</v>
      </c>
      <c r="P817" s="94">
        <f t="shared" si="1221"/>
        <v>0</v>
      </c>
      <c r="Q817" s="173"/>
      <c r="R817" s="175">
        <v>150</v>
      </c>
      <c r="S817" s="175">
        <f t="shared" si="1231"/>
        <v>0</v>
      </c>
      <c r="T817" s="175">
        <v>234</v>
      </c>
      <c r="U817" s="175">
        <f t="shared" si="1232"/>
        <v>0</v>
      </c>
      <c r="V817" s="176">
        <f t="shared" si="1222"/>
        <v>0</v>
      </c>
      <c r="W817" s="220"/>
      <c r="X817" s="222">
        <v>150</v>
      </c>
      <c r="Y817" s="222">
        <f t="shared" si="1233"/>
        <v>0</v>
      </c>
      <c r="Z817" s="222">
        <v>234</v>
      </c>
      <c r="AA817" s="222">
        <f t="shared" si="1234"/>
        <v>0</v>
      </c>
      <c r="AB817" s="223">
        <f t="shared" si="1223"/>
        <v>0</v>
      </c>
      <c r="AC817" s="267"/>
      <c r="AD817" s="269">
        <v>150</v>
      </c>
      <c r="AE817" s="269">
        <f t="shared" si="1235"/>
        <v>0</v>
      </c>
      <c r="AF817" s="269">
        <v>234</v>
      </c>
      <c r="AG817" s="269">
        <f t="shared" si="1236"/>
        <v>0</v>
      </c>
      <c r="AH817" s="270">
        <f t="shared" si="1224"/>
        <v>0</v>
      </c>
      <c r="AI817" s="314"/>
      <c r="AJ817" s="316">
        <v>150</v>
      </c>
      <c r="AK817" s="316">
        <f t="shared" si="1237"/>
        <v>0</v>
      </c>
      <c r="AL817" s="316">
        <v>234</v>
      </c>
      <c r="AM817" s="316">
        <f t="shared" si="1238"/>
        <v>0</v>
      </c>
      <c r="AN817" s="317">
        <f t="shared" si="1225"/>
        <v>0</v>
      </c>
      <c r="AO817" s="719"/>
      <c r="AP817" s="775">
        <v>150</v>
      </c>
      <c r="AQ817" s="775">
        <f t="shared" si="1242"/>
        <v>0</v>
      </c>
      <c r="AR817" s="775">
        <v>234</v>
      </c>
      <c r="AS817" s="775">
        <f t="shared" si="1243"/>
        <v>0</v>
      </c>
      <c r="AT817" s="362">
        <f t="shared" si="1226"/>
        <v>0</v>
      </c>
      <c r="AU817" s="44">
        <f t="shared" si="1218"/>
        <v>293760</v>
      </c>
      <c r="AV817" s="44"/>
    </row>
    <row r="818" spans="1:48" ht="13.5" hidden="1" thickBot="1" x14ac:dyDescent="0.25">
      <c r="A818" s="772">
        <v>768</v>
      </c>
      <c r="B818" s="773" t="s">
        <v>224</v>
      </c>
      <c r="C818" s="778" t="s">
        <v>225</v>
      </c>
      <c r="D818" s="774" t="s">
        <v>35</v>
      </c>
      <c r="E818" s="774">
        <v>3185</v>
      </c>
      <c r="F818" s="775">
        <v>150</v>
      </c>
      <c r="G818" s="775">
        <f t="shared" si="1227"/>
        <v>477750</v>
      </c>
      <c r="H818" s="775">
        <v>157</v>
      </c>
      <c r="I818" s="775">
        <f t="shared" si="1228"/>
        <v>500045</v>
      </c>
      <c r="J818" s="776">
        <f t="shared" si="1220"/>
        <v>977795</v>
      </c>
      <c r="K818" s="1053"/>
      <c r="L818" s="93">
        <v>150</v>
      </c>
      <c r="M818" s="93">
        <f t="shared" si="1229"/>
        <v>0</v>
      </c>
      <c r="N818" s="93">
        <v>157</v>
      </c>
      <c r="O818" s="93">
        <f t="shared" si="1230"/>
        <v>0</v>
      </c>
      <c r="P818" s="94">
        <f t="shared" si="1221"/>
        <v>0</v>
      </c>
      <c r="Q818" s="173"/>
      <c r="R818" s="175">
        <v>150</v>
      </c>
      <c r="S818" s="175">
        <f t="shared" si="1231"/>
        <v>0</v>
      </c>
      <c r="T818" s="175">
        <v>157</v>
      </c>
      <c r="U818" s="175">
        <f t="shared" si="1232"/>
        <v>0</v>
      </c>
      <c r="V818" s="176">
        <f t="shared" si="1222"/>
        <v>0</v>
      </c>
      <c r="W818" s="220"/>
      <c r="X818" s="222">
        <v>150</v>
      </c>
      <c r="Y818" s="222">
        <f t="shared" si="1233"/>
        <v>0</v>
      </c>
      <c r="Z818" s="222">
        <v>157</v>
      </c>
      <c r="AA818" s="222">
        <f t="shared" si="1234"/>
        <v>0</v>
      </c>
      <c r="AB818" s="223">
        <f t="shared" si="1223"/>
        <v>0</v>
      </c>
      <c r="AC818" s="267"/>
      <c r="AD818" s="269">
        <v>150</v>
      </c>
      <c r="AE818" s="269">
        <f t="shared" si="1235"/>
        <v>0</v>
      </c>
      <c r="AF818" s="269">
        <v>157</v>
      </c>
      <c r="AG818" s="269">
        <f t="shared" si="1236"/>
        <v>0</v>
      </c>
      <c r="AH818" s="270">
        <f t="shared" si="1224"/>
        <v>0</v>
      </c>
      <c r="AI818" s="314"/>
      <c r="AJ818" s="316">
        <v>150</v>
      </c>
      <c r="AK818" s="316">
        <f t="shared" si="1237"/>
        <v>0</v>
      </c>
      <c r="AL818" s="316">
        <v>157</v>
      </c>
      <c r="AM818" s="316">
        <f t="shared" si="1238"/>
        <v>0</v>
      </c>
      <c r="AN818" s="317">
        <f t="shared" si="1225"/>
        <v>0</v>
      </c>
      <c r="AO818" s="719"/>
      <c r="AP818" s="775">
        <v>150</v>
      </c>
      <c r="AQ818" s="775">
        <f t="shared" si="1242"/>
        <v>0</v>
      </c>
      <c r="AR818" s="775">
        <v>157</v>
      </c>
      <c r="AS818" s="775">
        <f t="shared" si="1243"/>
        <v>0</v>
      </c>
      <c r="AT818" s="362">
        <f t="shared" si="1226"/>
        <v>0</v>
      </c>
      <c r="AU818" s="44">
        <f t="shared" si="1218"/>
        <v>977795</v>
      </c>
      <c r="AV818" s="44"/>
    </row>
    <row r="819" spans="1:48" ht="13.5" hidden="1" thickBot="1" x14ac:dyDescent="0.25">
      <c r="A819" s="772">
        <v>769</v>
      </c>
      <c r="B819" s="773" t="s">
        <v>226</v>
      </c>
      <c r="C819" s="778" t="s">
        <v>223</v>
      </c>
      <c r="D819" s="774" t="s">
        <v>35</v>
      </c>
      <c r="E819" s="774">
        <v>4040</v>
      </c>
      <c r="F819" s="775">
        <v>150</v>
      </c>
      <c r="G819" s="775">
        <f t="shared" si="1227"/>
        <v>606000</v>
      </c>
      <c r="H819" s="775">
        <v>221</v>
      </c>
      <c r="I819" s="775">
        <f t="shared" si="1228"/>
        <v>892840</v>
      </c>
      <c r="J819" s="776">
        <f t="shared" si="1220"/>
        <v>1498840</v>
      </c>
      <c r="K819" s="1053"/>
      <c r="L819" s="93">
        <v>150</v>
      </c>
      <c r="M819" s="93">
        <f t="shared" si="1229"/>
        <v>0</v>
      </c>
      <c r="N819" s="93">
        <v>221</v>
      </c>
      <c r="O819" s="93">
        <f t="shared" si="1230"/>
        <v>0</v>
      </c>
      <c r="P819" s="94">
        <f t="shared" si="1221"/>
        <v>0</v>
      </c>
      <c r="Q819" s="173"/>
      <c r="R819" s="175">
        <v>150</v>
      </c>
      <c r="S819" s="175">
        <f t="shared" si="1231"/>
        <v>0</v>
      </c>
      <c r="T819" s="175">
        <v>221</v>
      </c>
      <c r="U819" s="175">
        <f t="shared" si="1232"/>
        <v>0</v>
      </c>
      <c r="V819" s="176">
        <f t="shared" si="1222"/>
        <v>0</v>
      </c>
      <c r="W819" s="220"/>
      <c r="X819" s="222">
        <v>150</v>
      </c>
      <c r="Y819" s="222">
        <f t="shared" si="1233"/>
        <v>0</v>
      </c>
      <c r="Z819" s="222">
        <v>221</v>
      </c>
      <c r="AA819" s="222">
        <f t="shared" si="1234"/>
        <v>0</v>
      </c>
      <c r="AB819" s="223">
        <f t="shared" si="1223"/>
        <v>0</v>
      </c>
      <c r="AC819" s="267"/>
      <c r="AD819" s="269">
        <v>150</v>
      </c>
      <c r="AE819" s="269">
        <f t="shared" si="1235"/>
        <v>0</v>
      </c>
      <c r="AF819" s="269">
        <v>221</v>
      </c>
      <c r="AG819" s="269">
        <f t="shared" si="1236"/>
        <v>0</v>
      </c>
      <c r="AH819" s="270">
        <f t="shared" si="1224"/>
        <v>0</v>
      </c>
      <c r="AI819" s="314"/>
      <c r="AJ819" s="316">
        <v>150</v>
      </c>
      <c r="AK819" s="316">
        <f t="shared" si="1237"/>
        <v>0</v>
      </c>
      <c r="AL819" s="316">
        <v>221</v>
      </c>
      <c r="AM819" s="316">
        <f t="shared" si="1238"/>
        <v>0</v>
      </c>
      <c r="AN819" s="317">
        <f t="shared" si="1225"/>
        <v>0</v>
      </c>
      <c r="AO819" s="719"/>
      <c r="AP819" s="775">
        <v>150</v>
      </c>
      <c r="AQ819" s="775">
        <f t="shared" si="1242"/>
        <v>0</v>
      </c>
      <c r="AR819" s="775">
        <v>221</v>
      </c>
      <c r="AS819" s="775">
        <f t="shared" si="1243"/>
        <v>0</v>
      </c>
      <c r="AT819" s="362">
        <f t="shared" si="1226"/>
        <v>0</v>
      </c>
      <c r="AU819" s="44">
        <f t="shared" si="1218"/>
        <v>1498840</v>
      </c>
      <c r="AV819" s="44"/>
    </row>
    <row r="820" spans="1:48" ht="13.5" hidden="1" thickBot="1" x14ac:dyDescent="0.25">
      <c r="A820" s="772">
        <v>770</v>
      </c>
      <c r="B820" s="773" t="s">
        <v>228</v>
      </c>
      <c r="C820" s="778" t="s">
        <v>229</v>
      </c>
      <c r="D820" s="774" t="s">
        <v>35</v>
      </c>
      <c r="E820" s="774">
        <v>60</v>
      </c>
      <c r="F820" s="775">
        <v>120</v>
      </c>
      <c r="G820" s="775">
        <f t="shared" si="1227"/>
        <v>7200</v>
      </c>
      <c r="H820" s="775">
        <v>33</v>
      </c>
      <c r="I820" s="775">
        <f t="shared" si="1228"/>
        <v>1980</v>
      </c>
      <c r="J820" s="776">
        <f t="shared" si="1220"/>
        <v>9180</v>
      </c>
      <c r="K820" s="1053"/>
      <c r="L820" s="93">
        <v>120</v>
      </c>
      <c r="M820" s="93">
        <f t="shared" si="1229"/>
        <v>0</v>
      </c>
      <c r="N820" s="93">
        <v>33</v>
      </c>
      <c r="O820" s="93">
        <f t="shared" si="1230"/>
        <v>0</v>
      </c>
      <c r="P820" s="94">
        <f t="shared" si="1221"/>
        <v>0</v>
      </c>
      <c r="Q820" s="173"/>
      <c r="R820" s="175">
        <v>120</v>
      </c>
      <c r="S820" s="175">
        <f t="shared" si="1231"/>
        <v>0</v>
      </c>
      <c r="T820" s="175">
        <v>33</v>
      </c>
      <c r="U820" s="175">
        <f t="shared" si="1232"/>
        <v>0</v>
      </c>
      <c r="V820" s="176">
        <f t="shared" si="1222"/>
        <v>0</v>
      </c>
      <c r="W820" s="220"/>
      <c r="X820" s="222">
        <v>120</v>
      </c>
      <c r="Y820" s="222">
        <f t="shared" si="1233"/>
        <v>0</v>
      </c>
      <c r="Z820" s="222">
        <v>33</v>
      </c>
      <c r="AA820" s="222">
        <f t="shared" si="1234"/>
        <v>0</v>
      </c>
      <c r="AB820" s="223">
        <f t="shared" si="1223"/>
        <v>0</v>
      </c>
      <c r="AC820" s="267"/>
      <c r="AD820" s="269">
        <v>120</v>
      </c>
      <c r="AE820" s="269">
        <f t="shared" si="1235"/>
        <v>0</v>
      </c>
      <c r="AF820" s="269">
        <v>33</v>
      </c>
      <c r="AG820" s="269">
        <f t="shared" si="1236"/>
        <v>0</v>
      </c>
      <c r="AH820" s="270">
        <f t="shared" si="1224"/>
        <v>0</v>
      </c>
      <c r="AI820" s="314"/>
      <c r="AJ820" s="316">
        <v>120</v>
      </c>
      <c r="AK820" s="316">
        <f t="shared" si="1237"/>
        <v>0</v>
      </c>
      <c r="AL820" s="316">
        <v>33</v>
      </c>
      <c r="AM820" s="316">
        <f t="shared" si="1238"/>
        <v>0</v>
      </c>
      <c r="AN820" s="317">
        <f t="shared" si="1225"/>
        <v>0</v>
      </c>
      <c r="AO820" s="719"/>
      <c r="AP820" s="775">
        <v>120</v>
      </c>
      <c r="AQ820" s="775">
        <f t="shared" si="1242"/>
        <v>0</v>
      </c>
      <c r="AR820" s="775">
        <v>33</v>
      </c>
      <c r="AS820" s="775">
        <f t="shared" si="1243"/>
        <v>0</v>
      </c>
      <c r="AT820" s="362">
        <f t="shared" si="1226"/>
        <v>0</v>
      </c>
      <c r="AU820" s="44">
        <f t="shared" si="1218"/>
        <v>9180</v>
      </c>
      <c r="AV820" s="44"/>
    </row>
    <row r="821" spans="1:48" ht="13.5" hidden="1" thickBot="1" x14ac:dyDescent="0.25">
      <c r="A821" s="772">
        <v>771</v>
      </c>
      <c r="B821" s="773" t="s">
        <v>230</v>
      </c>
      <c r="C821" s="778" t="s">
        <v>229</v>
      </c>
      <c r="D821" s="774" t="s">
        <v>35</v>
      </c>
      <c r="E821" s="774">
        <v>80</v>
      </c>
      <c r="F821" s="775">
        <v>120</v>
      </c>
      <c r="G821" s="775">
        <f t="shared" si="1227"/>
        <v>9600</v>
      </c>
      <c r="H821" s="775">
        <v>30</v>
      </c>
      <c r="I821" s="775">
        <f t="shared" si="1228"/>
        <v>2400</v>
      </c>
      <c r="J821" s="776">
        <f t="shared" si="1220"/>
        <v>12000</v>
      </c>
      <c r="K821" s="1053"/>
      <c r="L821" s="93">
        <v>120</v>
      </c>
      <c r="M821" s="93">
        <f t="shared" si="1229"/>
        <v>0</v>
      </c>
      <c r="N821" s="93">
        <v>30</v>
      </c>
      <c r="O821" s="93">
        <f t="shared" si="1230"/>
        <v>0</v>
      </c>
      <c r="P821" s="94">
        <f t="shared" si="1221"/>
        <v>0</v>
      </c>
      <c r="Q821" s="173"/>
      <c r="R821" s="175">
        <v>120</v>
      </c>
      <c r="S821" s="175">
        <f t="shared" si="1231"/>
        <v>0</v>
      </c>
      <c r="T821" s="175">
        <v>30</v>
      </c>
      <c r="U821" s="175">
        <f t="shared" si="1232"/>
        <v>0</v>
      </c>
      <c r="V821" s="176">
        <f t="shared" si="1222"/>
        <v>0</v>
      </c>
      <c r="W821" s="220"/>
      <c r="X821" s="222">
        <v>120</v>
      </c>
      <c r="Y821" s="222">
        <f t="shared" si="1233"/>
        <v>0</v>
      </c>
      <c r="Z821" s="222">
        <v>30</v>
      </c>
      <c r="AA821" s="222">
        <f t="shared" si="1234"/>
        <v>0</v>
      </c>
      <c r="AB821" s="223">
        <f t="shared" si="1223"/>
        <v>0</v>
      </c>
      <c r="AC821" s="267"/>
      <c r="AD821" s="269">
        <v>120</v>
      </c>
      <c r="AE821" s="269">
        <f t="shared" si="1235"/>
        <v>0</v>
      </c>
      <c r="AF821" s="269">
        <v>30</v>
      </c>
      <c r="AG821" s="269">
        <f t="shared" si="1236"/>
        <v>0</v>
      </c>
      <c r="AH821" s="270">
        <f t="shared" si="1224"/>
        <v>0</v>
      </c>
      <c r="AI821" s="314"/>
      <c r="AJ821" s="316">
        <v>120</v>
      </c>
      <c r="AK821" s="316">
        <f t="shared" si="1237"/>
        <v>0</v>
      </c>
      <c r="AL821" s="316">
        <v>30</v>
      </c>
      <c r="AM821" s="316">
        <f t="shared" si="1238"/>
        <v>0</v>
      </c>
      <c r="AN821" s="317">
        <f t="shared" si="1225"/>
        <v>0</v>
      </c>
      <c r="AO821" s="719"/>
      <c r="AP821" s="775">
        <v>120</v>
      </c>
      <c r="AQ821" s="775">
        <f t="shared" si="1242"/>
        <v>0</v>
      </c>
      <c r="AR821" s="775">
        <v>30</v>
      </c>
      <c r="AS821" s="775">
        <f t="shared" si="1243"/>
        <v>0</v>
      </c>
      <c r="AT821" s="362">
        <f t="shared" si="1226"/>
        <v>0</v>
      </c>
      <c r="AU821" s="44">
        <f t="shared" si="1218"/>
        <v>12000</v>
      </c>
      <c r="AV821" s="44"/>
    </row>
    <row r="822" spans="1:48" ht="13.5" hidden="1" thickBot="1" x14ac:dyDescent="0.25">
      <c r="A822" s="762">
        <v>734</v>
      </c>
      <c r="B822" s="768" t="s">
        <v>599</v>
      </c>
      <c r="C822" s="769" t="s">
        <v>225</v>
      </c>
      <c r="D822" s="764" t="s">
        <v>35</v>
      </c>
      <c r="E822" s="764">
        <v>50</v>
      </c>
      <c r="F822" s="765">
        <v>150</v>
      </c>
      <c r="G822" s="765">
        <f>E822*F822</f>
        <v>7500</v>
      </c>
      <c r="H822" s="765">
        <v>221</v>
      </c>
      <c r="I822" s="765">
        <f>E822*H822</f>
        <v>11050</v>
      </c>
      <c r="J822" s="771">
        <f t="shared" si="1220"/>
        <v>18550</v>
      </c>
      <c r="K822" s="1053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25"/>
        <v>0</v>
      </c>
      <c r="AO822" s="719">
        <f t="shared" si="1241"/>
        <v>50</v>
      </c>
      <c r="AP822" s="765">
        <v>150</v>
      </c>
      <c r="AQ822" s="765">
        <f>AO822*AP822</f>
        <v>7500</v>
      </c>
      <c r="AR822" s="765">
        <v>221</v>
      </c>
      <c r="AS822" s="765">
        <f>AO822*AR822</f>
        <v>11050</v>
      </c>
      <c r="AT822" s="362">
        <f t="shared" si="1226"/>
        <v>18550</v>
      </c>
      <c r="AU822" s="44">
        <f t="shared" si="1218"/>
        <v>18550</v>
      </c>
      <c r="AV822" s="44">
        <f t="shared" si="1219"/>
        <v>0</v>
      </c>
    </row>
    <row r="823" spans="1:48" ht="13.5" hidden="1" thickBot="1" x14ac:dyDescent="0.25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27"/>
        <v>123668.5</v>
      </c>
      <c r="H823" s="36">
        <v>247337</v>
      </c>
      <c r="I823" s="36">
        <f t="shared" si="1228"/>
        <v>247337</v>
      </c>
      <c r="J823" s="53">
        <f t="shared" si="1220"/>
        <v>371005.5</v>
      </c>
      <c r="K823" s="1053"/>
      <c r="L823" s="93">
        <v>123668.5</v>
      </c>
      <c r="M823" s="93">
        <f t="shared" si="1229"/>
        <v>0</v>
      </c>
      <c r="N823" s="93">
        <v>247337</v>
      </c>
      <c r="O823" s="93">
        <f t="shared" si="1230"/>
        <v>0</v>
      </c>
      <c r="P823" s="94">
        <f t="shared" si="1221"/>
        <v>0</v>
      </c>
      <c r="Q823" s="173"/>
      <c r="R823" s="175">
        <v>123668.5</v>
      </c>
      <c r="S823" s="175">
        <f t="shared" si="1231"/>
        <v>0</v>
      </c>
      <c r="T823" s="175">
        <v>247337</v>
      </c>
      <c r="U823" s="175">
        <f t="shared" si="1232"/>
        <v>0</v>
      </c>
      <c r="V823" s="176">
        <f t="shared" si="1222"/>
        <v>0</v>
      </c>
      <c r="W823" s="220"/>
      <c r="X823" s="222">
        <v>123668.5</v>
      </c>
      <c r="Y823" s="222">
        <f t="shared" si="1233"/>
        <v>0</v>
      </c>
      <c r="Z823" s="222">
        <v>247337</v>
      </c>
      <c r="AA823" s="222">
        <f t="shared" si="1234"/>
        <v>0</v>
      </c>
      <c r="AB823" s="223">
        <f t="shared" si="1223"/>
        <v>0</v>
      </c>
      <c r="AC823" s="267"/>
      <c r="AD823" s="269">
        <v>123668.5</v>
      </c>
      <c r="AE823" s="269">
        <f t="shared" si="1235"/>
        <v>0</v>
      </c>
      <c r="AF823" s="269">
        <v>247337</v>
      </c>
      <c r="AG823" s="269">
        <f t="shared" si="1236"/>
        <v>0</v>
      </c>
      <c r="AH823" s="270">
        <f t="shared" si="1224"/>
        <v>0</v>
      </c>
      <c r="AI823" s="314"/>
      <c r="AJ823" s="316">
        <v>123668.5</v>
      </c>
      <c r="AK823" s="316">
        <f t="shared" si="1237"/>
        <v>0</v>
      </c>
      <c r="AL823" s="316">
        <v>247337</v>
      </c>
      <c r="AM823" s="316">
        <f t="shared" si="1238"/>
        <v>0</v>
      </c>
      <c r="AN823" s="317">
        <f t="shared" si="1225"/>
        <v>0</v>
      </c>
      <c r="AO823" s="719">
        <f t="shared" si="1241"/>
        <v>1</v>
      </c>
      <c r="AP823" s="361">
        <v>123668.5</v>
      </c>
      <c r="AQ823" s="361">
        <f t="shared" ref="AQ823" si="1244">AO823*AP823</f>
        <v>123668.5</v>
      </c>
      <c r="AR823" s="361">
        <v>247337</v>
      </c>
      <c r="AS823" s="361">
        <f t="shared" ref="AS823" si="1245">AO823*AR823</f>
        <v>247337</v>
      </c>
      <c r="AT823" s="362">
        <f t="shared" si="1226"/>
        <v>371005.5</v>
      </c>
      <c r="AU823" s="44">
        <f t="shared" si="1218"/>
        <v>371005.5</v>
      </c>
      <c r="AV823" s="44">
        <f t="shared" si="1219"/>
        <v>0</v>
      </c>
    </row>
    <row r="824" spans="1:48" ht="13.5" hidden="1" thickBot="1" x14ac:dyDescent="0.25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070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41"/>
        <v>0</v>
      </c>
      <c r="AP824" s="361"/>
      <c r="AQ824" s="361"/>
      <c r="AR824" s="361"/>
      <c r="AS824" s="361"/>
      <c r="AT824" s="362"/>
      <c r="AU824" s="44">
        <f t="shared" si="1218"/>
        <v>0</v>
      </c>
      <c r="AV824" s="44">
        <f t="shared" si="1219"/>
        <v>0</v>
      </c>
    </row>
    <row r="825" spans="1:48" ht="13.5" hidden="1" thickBot="1" x14ac:dyDescent="0.25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27"/>
        <v>210000</v>
      </c>
      <c r="H825" s="83">
        <v>0</v>
      </c>
      <c r="I825" s="83">
        <f t="shared" si="1228"/>
        <v>0</v>
      </c>
      <c r="J825" s="124">
        <f t="shared" si="1220"/>
        <v>210000</v>
      </c>
      <c r="K825" s="1053"/>
      <c r="L825" s="93">
        <v>210000</v>
      </c>
      <c r="M825" s="93">
        <f t="shared" ref="M825:M826" si="1246">K825*L825</f>
        <v>0</v>
      </c>
      <c r="N825" s="93">
        <v>0</v>
      </c>
      <c r="O825" s="93">
        <f t="shared" ref="O825:O826" si="1247">K825*N825</f>
        <v>0</v>
      </c>
      <c r="P825" s="94">
        <f t="shared" ref="P825:P826" si="1248">M825+O825</f>
        <v>0</v>
      </c>
      <c r="Q825" s="173"/>
      <c r="R825" s="175">
        <v>210000</v>
      </c>
      <c r="S825" s="175">
        <f t="shared" ref="S825:S826" si="1249">Q825*R825</f>
        <v>0</v>
      </c>
      <c r="T825" s="175">
        <v>0</v>
      </c>
      <c r="U825" s="175">
        <f t="shared" ref="U825:U826" si="1250">Q825*T825</f>
        <v>0</v>
      </c>
      <c r="V825" s="176">
        <f t="shared" ref="V825:V826" si="1251">S825+U825</f>
        <v>0</v>
      </c>
      <c r="W825" s="220"/>
      <c r="X825" s="222">
        <v>210000</v>
      </c>
      <c r="Y825" s="222">
        <f t="shared" ref="Y825:Y826" si="1252">W825*X825</f>
        <v>0</v>
      </c>
      <c r="Z825" s="222">
        <v>0</v>
      </c>
      <c r="AA825" s="222">
        <f t="shared" ref="AA825:AA826" si="1253">W825*Z825</f>
        <v>0</v>
      </c>
      <c r="AB825" s="223">
        <f t="shared" ref="AB825:AB826" si="1254">Y825+AA825</f>
        <v>0</v>
      </c>
      <c r="AC825" s="267"/>
      <c r="AD825" s="269">
        <v>210000</v>
      </c>
      <c r="AE825" s="269">
        <f t="shared" ref="AE825:AE826" si="1255">AC825*AD825</f>
        <v>0</v>
      </c>
      <c r="AF825" s="269">
        <v>0</v>
      </c>
      <c r="AG825" s="269">
        <f t="shared" ref="AG825:AG826" si="1256">AC825*AF825</f>
        <v>0</v>
      </c>
      <c r="AH825" s="270">
        <f t="shared" ref="AH825:AH826" si="1257">AE825+AG825</f>
        <v>0</v>
      </c>
      <c r="AI825" s="314"/>
      <c r="AJ825" s="316">
        <v>210000</v>
      </c>
      <c r="AK825" s="316">
        <f t="shared" ref="AK825:AK826" si="1258">AI825*AJ825</f>
        <v>0</v>
      </c>
      <c r="AL825" s="316">
        <v>0</v>
      </c>
      <c r="AM825" s="316">
        <f t="shared" ref="AM825:AM826" si="1259">AI825*AL825</f>
        <v>0</v>
      </c>
      <c r="AN825" s="317">
        <f t="shared" ref="AN825:AN826" si="1260">AK825+AM825</f>
        <v>0</v>
      </c>
      <c r="AO825" s="719">
        <f t="shared" si="1241"/>
        <v>1</v>
      </c>
      <c r="AP825" s="361">
        <v>210000</v>
      </c>
      <c r="AQ825" s="361">
        <f t="shared" ref="AQ825:AQ826" si="1261">AO825*AP825</f>
        <v>210000</v>
      </c>
      <c r="AR825" s="361">
        <v>0</v>
      </c>
      <c r="AS825" s="361">
        <f t="shared" ref="AS825:AS826" si="1262">AO825*AR825</f>
        <v>0</v>
      </c>
      <c r="AT825" s="362">
        <f t="shared" ref="AT825:AT826" si="1263">AQ825+AS825</f>
        <v>210000</v>
      </c>
      <c r="AU825" s="44">
        <f t="shared" si="1218"/>
        <v>210000</v>
      </c>
      <c r="AV825" s="44">
        <f t="shared" si="1219"/>
        <v>0</v>
      </c>
    </row>
    <row r="826" spans="1:48" ht="13.5" hidden="1" thickBot="1" x14ac:dyDescent="0.25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27"/>
        <v>189000</v>
      </c>
      <c r="H826" s="83">
        <v>0</v>
      </c>
      <c r="I826" s="83">
        <f t="shared" si="1228"/>
        <v>0</v>
      </c>
      <c r="J826" s="124">
        <f t="shared" si="1220"/>
        <v>189000</v>
      </c>
      <c r="K826" s="1053"/>
      <c r="L826" s="93">
        <v>189000</v>
      </c>
      <c r="M826" s="93">
        <f t="shared" si="1246"/>
        <v>0</v>
      </c>
      <c r="N826" s="93">
        <v>0</v>
      </c>
      <c r="O826" s="93">
        <f t="shared" si="1247"/>
        <v>0</v>
      </c>
      <c r="P826" s="94">
        <f t="shared" si="1248"/>
        <v>0</v>
      </c>
      <c r="Q826" s="173"/>
      <c r="R826" s="175">
        <v>189000</v>
      </c>
      <c r="S826" s="175">
        <f t="shared" si="1249"/>
        <v>0</v>
      </c>
      <c r="T826" s="175">
        <v>0</v>
      </c>
      <c r="U826" s="175">
        <f t="shared" si="1250"/>
        <v>0</v>
      </c>
      <c r="V826" s="176">
        <f t="shared" si="1251"/>
        <v>0</v>
      </c>
      <c r="W826" s="220"/>
      <c r="X826" s="222">
        <v>189000</v>
      </c>
      <c r="Y826" s="222">
        <f t="shared" si="1252"/>
        <v>0</v>
      </c>
      <c r="Z826" s="222">
        <v>0</v>
      </c>
      <c r="AA826" s="222">
        <f t="shared" si="1253"/>
        <v>0</v>
      </c>
      <c r="AB826" s="223">
        <f t="shared" si="1254"/>
        <v>0</v>
      </c>
      <c r="AC826" s="267"/>
      <c r="AD826" s="269">
        <v>189000</v>
      </c>
      <c r="AE826" s="269">
        <f t="shared" si="1255"/>
        <v>0</v>
      </c>
      <c r="AF826" s="269">
        <v>0</v>
      </c>
      <c r="AG826" s="269">
        <f t="shared" si="1256"/>
        <v>0</v>
      </c>
      <c r="AH826" s="270">
        <f t="shared" si="1257"/>
        <v>0</v>
      </c>
      <c r="AI826" s="314"/>
      <c r="AJ826" s="316">
        <v>189000</v>
      </c>
      <c r="AK826" s="316">
        <f t="shared" si="1258"/>
        <v>0</v>
      </c>
      <c r="AL826" s="316">
        <v>0</v>
      </c>
      <c r="AM826" s="316">
        <f t="shared" si="1259"/>
        <v>0</v>
      </c>
      <c r="AN826" s="317">
        <f t="shared" si="1260"/>
        <v>0</v>
      </c>
      <c r="AO826" s="719">
        <f t="shared" si="1241"/>
        <v>1</v>
      </c>
      <c r="AP826" s="361">
        <v>189000</v>
      </c>
      <c r="AQ826" s="361">
        <f t="shared" si="1261"/>
        <v>189000</v>
      </c>
      <c r="AR826" s="361">
        <v>0</v>
      </c>
      <c r="AS826" s="361">
        <f t="shared" si="1262"/>
        <v>0</v>
      </c>
      <c r="AT826" s="362">
        <f t="shared" si="1263"/>
        <v>189000</v>
      </c>
      <c r="AU826" s="44">
        <f t="shared" si="1218"/>
        <v>189000</v>
      </c>
      <c r="AV826" s="44">
        <f t="shared" si="1219"/>
        <v>0</v>
      </c>
    </row>
    <row r="827" spans="1:48" ht="13.5" hidden="1" thickBot="1" x14ac:dyDescent="0.25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053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41"/>
        <v>0</v>
      </c>
      <c r="AP827" s="361"/>
      <c r="AQ827" s="361"/>
      <c r="AR827" s="361"/>
      <c r="AS827" s="361"/>
      <c r="AT827" s="362"/>
      <c r="AU827" s="44">
        <f t="shared" si="1218"/>
        <v>0</v>
      </c>
      <c r="AV827" s="44">
        <f t="shared" si="1219"/>
        <v>0</v>
      </c>
    </row>
    <row r="828" spans="1:48" ht="13.5" hidden="1" thickBot="1" x14ac:dyDescent="0.25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071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794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18"/>
        <v>1242880.6680000001</v>
      </c>
      <c r="AV828" s="44">
        <f t="shared" si="1219"/>
        <v>0</v>
      </c>
    </row>
    <row r="829" spans="1:48" ht="13.5" thickBot="1" x14ac:dyDescent="0.25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072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795"/>
      <c r="AP829" s="482"/>
      <c r="AQ829" s="483"/>
      <c r="AR829" s="483"/>
      <c r="AS829" s="483"/>
      <c r="AT829" s="484"/>
    </row>
    <row r="830" spans="1:48" ht="13.5" thickBot="1" x14ac:dyDescent="0.25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31250255.959999993</v>
      </c>
      <c r="H830" s="42"/>
      <c r="I830" s="43">
        <f>I828+I799+I732+I704+I544+I229</f>
        <v>32761439.650614306</v>
      </c>
      <c r="J830" s="127">
        <f>J828+J799+J732+J704+J544+J229</f>
        <v>64011695.6106143</v>
      </c>
      <c r="K830" s="1073"/>
      <c r="L830" s="116"/>
      <c r="M830" s="117">
        <f>M828+M799+M732+M704+M544+M229</f>
        <v>8669519.3900000006</v>
      </c>
      <c r="N830" s="116"/>
      <c r="O830" s="117">
        <f>O828+O799+O732+O704+O544+O229</f>
        <v>5443197.7678543776</v>
      </c>
      <c r="P830" s="117">
        <f>P828+P799+P732+P704+P544+P229</f>
        <v>14112717.157854373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796"/>
      <c r="AP830" s="388"/>
      <c r="AQ830" s="389">
        <f>AQ828+AQ799+AQ732+AQ704+AQ544+AQ229</f>
        <v>8208670.2800000003</v>
      </c>
      <c r="AR830" s="388"/>
      <c r="AS830" s="389">
        <f>AS828+AS799+AS732+AS704+AS544+AS229</f>
        <v>7320668.1290555764</v>
      </c>
      <c r="AT830" s="389">
        <f>AT828+AT799+AT732+AT704+AT544+AT229</f>
        <v>15529338.409055578</v>
      </c>
      <c r="AU830" s="44">
        <f>AT828+AT799+AT732+AT704+AT544+AT229</f>
        <v>15529338.409055578</v>
      </c>
      <c r="AV830" s="44">
        <f>SUM(AV6:AV828)</f>
        <v>-8.2346004459665778E-9</v>
      </c>
    </row>
    <row r="831" spans="1:48" ht="13.5" thickBot="1" x14ac:dyDescent="0.25">
      <c r="A831" s="27"/>
      <c r="B831" s="28" t="s">
        <v>383</v>
      </c>
      <c r="C831" s="29"/>
      <c r="D831" s="30"/>
      <c r="E831" s="31"/>
      <c r="F831" s="42"/>
      <c r="G831" s="43">
        <f>G830/1.2*0.2</f>
        <v>5208375.9933333322</v>
      </c>
      <c r="H831" s="42"/>
      <c r="I831" s="43">
        <f>I830/1.2*0.2</f>
        <v>5460239.9417690523</v>
      </c>
      <c r="J831" s="127">
        <f>J830/1.2*0.2</f>
        <v>10668615.935102385</v>
      </c>
      <c r="K831" s="1073"/>
      <c r="L831" s="116"/>
      <c r="M831" s="117">
        <f>M830/1.2*0.2</f>
        <v>1444919.8983333334</v>
      </c>
      <c r="N831" s="116"/>
      <c r="O831" s="117">
        <f>O830/1.2*0.2</f>
        <v>907199.62797572976</v>
      </c>
      <c r="P831" s="117">
        <f>P830/1.2*0.2</f>
        <v>2352119.5263090623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796"/>
      <c r="AP831" s="388"/>
      <c r="AQ831" s="389">
        <f>AQ830/1.2*0.2</f>
        <v>1368111.7133333336</v>
      </c>
      <c r="AR831" s="388"/>
      <c r="AS831" s="389">
        <f>AS830/1.2*0.2</f>
        <v>1220111.3548425962</v>
      </c>
      <c r="AT831" s="389">
        <f>AT830/1.2*0.2</f>
        <v>2588223.0681759301</v>
      </c>
    </row>
    <row r="832" spans="1:48" ht="13.5" x14ac:dyDescent="0.25">
      <c r="A832" s="32"/>
      <c r="B832" s="33"/>
      <c r="C832" s="34"/>
      <c r="D832" s="32"/>
      <c r="E832" s="32"/>
      <c r="F832" s="32"/>
      <c r="K832" s="1074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-6.8621670383054818E-9</v>
      </c>
    </row>
    <row r="833" spans="7:46" x14ac:dyDescent="0.2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 t="e">
        <f>#REF!</f>
        <v>#REF!</v>
      </c>
      <c r="AK833" s="355"/>
      <c r="AL833" s="355"/>
      <c r="AM833" s="355"/>
      <c r="AN833" s="355">
        <f>'кс-2 121№5'!J851</f>
        <v>3048977.6474735751</v>
      </c>
      <c r="AO833" s="391" t="e">
        <f>SUM(P833:AN833)</f>
        <v>#REF!</v>
      </c>
      <c r="AQ833" s="391"/>
      <c r="AR833" s="391"/>
      <c r="AS833" s="391"/>
      <c r="AT833" s="391">
        <f>J830-AT830</f>
        <v>48482357.201558724</v>
      </c>
    </row>
    <row r="834" spans="7:46" x14ac:dyDescent="0.2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'кс-2 121№5'!J851</f>
        <v>3048977.6474735751</v>
      </c>
      <c r="AO834" s="391">
        <f>SUM(P834:AN834)</f>
        <v>47765504.329758719</v>
      </c>
      <c r="AQ834" s="391"/>
      <c r="AR834" s="391"/>
      <c r="AS834" s="391"/>
      <c r="AT834" s="391"/>
    </row>
    <row r="835" spans="7:46" x14ac:dyDescent="0.2">
      <c r="J835" s="44">
        <v>64022106.350000001</v>
      </c>
      <c r="P835" s="105">
        <f>P830-P833</f>
        <v>-196640.56100000069</v>
      </c>
      <c r="Q835" s="105"/>
      <c r="R835" s="105">
        <f t="shared" ref="R835:AN835" si="1264">R830-R833</f>
        <v>0</v>
      </c>
      <c r="S835" s="105">
        <f t="shared" si="1264"/>
        <v>4427221.6500000004</v>
      </c>
      <c r="T835" s="105">
        <f t="shared" si="1264"/>
        <v>0</v>
      </c>
      <c r="U835" s="105">
        <f t="shared" si="1264"/>
        <v>3254569.8871999993</v>
      </c>
      <c r="V835" s="105">
        <f t="shared" si="1264"/>
        <v>-134234.04999999981</v>
      </c>
      <c r="W835" s="105"/>
      <c r="X835" s="105">
        <f t="shared" si="1264"/>
        <v>0</v>
      </c>
      <c r="Y835" s="105">
        <f t="shared" si="1264"/>
        <v>4994764.6449999996</v>
      </c>
      <c r="Z835" s="105">
        <f t="shared" si="1264"/>
        <v>0</v>
      </c>
      <c r="AA835" s="105">
        <f t="shared" si="1264"/>
        <v>10240358.998230768</v>
      </c>
      <c r="AB835" s="105">
        <f t="shared" si="1264"/>
        <v>-237995.11199999973</v>
      </c>
      <c r="AC835" s="105"/>
      <c r="AD835" s="105"/>
      <c r="AE835" s="105">
        <f t="shared" si="1264"/>
        <v>2999466.14</v>
      </c>
      <c r="AF835" s="105"/>
      <c r="AG835" s="105">
        <f t="shared" si="1264"/>
        <v>4687428.2039999999</v>
      </c>
      <c r="AH835" s="105" t="e">
        <f t="shared" si="1264"/>
        <v>#REF!</v>
      </c>
      <c r="AI835" s="105"/>
      <c r="AJ835" s="105">
        <f t="shared" si="1264"/>
        <v>0</v>
      </c>
      <c r="AK835" s="105">
        <f t="shared" si="1264"/>
        <v>1950613.855</v>
      </c>
      <c r="AL835" s="105">
        <f t="shared" si="1264"/>
        <v>0</v>
      </c>
      <c r="AM835" s="105">
        <f t="shared" si="1264"/>
        <v>1815216.6642735747</v>
      </c>
      <c r="AN835" s="105">
        <f t="shared" si="1264"/>
        <v>716852.87179999985</v>
      </c>
      <c r="AO835" s="391" t="e">
        <f>P835+V835+AB835+AH835+AN835</f>
        <v>#REF!</v>
      </c>
      <c r="AT835" s="391">
        <f>AO834-AT833</f>
        <v>-716852.87180000544</v>
      </c>
    </row>
    <row r="836" spans="7:46" x14ac:dyDescent="0.2">
      <c r="AT836" s="391"/>
    </row>
    <row r="837" spans="7:46" x14ac:dyDescent="0.2">
      <c r="J837" s="44">
        <f>J835-J830</f>
        <v>10410.739385701716</v>
      </c>
      <c r="P837" s="105">
        <f>P830-P834</f>
        <v>0</v>
      </c>
      <c r="Q837" s="105"/>
      <c r="R837" s="105">
        <f t="shared" ref="R837:AN837" si="1265">R830-R834</f>
        <v>0</v>
      </c>
      <c r="S837" s="105">
        <f t="shared" si="1265"/>
        <v>4427221.6500000004</v>
      </c>
      <c r="T837" s="105">
        <f t="shared" si="1265"/>
        <v>0</v>
      </c>
      <c r="U837" s="105">
        <f t="shared" si="1265"/>
        <v>3254569.8871999993</v>
      </c>
      <c r="V837" s="105">
        <f t="shared" si="1265"/>
        <v>0</v>
      </c>
      <c r="W837" s="105"/>
      <c r="X837" s="105">
        <f t="shared" si="1265"/>
        <v>0</v>
      </c>
      <c r="Y837" s="105">
        <f t="shared" si="1265"/>
        <v>4994764.6449999996</v>
      </c>
      <c r="Z837" s="105">
        <f t="shared" si="1265"/>
        <v>0</v>
      </c>
      <c r="AA837" s="105">
        <f t="shared" si="1265"/>
        <v>10240358.998230768</v>
      </c>
      <c r="AB837" s="105">
        <f t="shared" si="1265"/>
        <v>0</v>
      </c>
      <c r="AC837" s="105"/>
      <c r="AD837" s="105"/>
      <c r="AE837" s="105">
        <f t="shared" si="1265"/>
        <v>2999466.14</v>
      </c>
      <c r="AF837" s="105"/>
      <c r="AG837" s="105">
        <f t="shared" si="1265"/>
        <v>4687428.2039999999</v>
      </c>
      <c r="AH837" s="105">
        <f t="shared" si="1265"/>
        <v>0</v>
      </c>
      <c r="AI837" s="105"/>
      <c r="AJ837" s="105">
        <f t="shared" si="1265"/>
        <v>0</v>
      </c>
      <c r="AK837" s="105">
        <f t="shared" si="1265"/>
        <v>1950613.855</v>
      </c>
      <c r="AL837" s="105">
        <f t="shared" si="1265"/>
        <v>0</v>
      </c>
      <c r="AM837" s="105">
        <f t="shared" si="1265"/>
        <v>1815216.6642735747</v>
      </c>
      <c r="AN837" s="105">
        <f t="shared" si="1265"/>
        <v>716852.87179999985</v>
      </c>
      <c r="AO837" s="391">
        <f>J830-AO834</f>
        <v>16246191.280855581</v>
      </c>
      <c r="AT837" s="391"/>
    </row>
    <row r="838" spans="7:46" x14ac:dyDescent="0.2">
      <c r="P838" s="105">
        <f>P830/1.2</f>
        <v>11760597.631545311</v>
      </c>
      <c r="Q838" s="105"/>
      <c r="R838" s="105">
        <f t="shared" ref="R838:AT838" si="1266">R830/1.2</f>
        <v>0</v>
      </c>
      <c r="S838" s="105">
        <f t="shared" si="1266"/>
        <v>3689351.3750000005</v>
      </c>
      <c r="T838" s="105">
        <f t="shared" si="1266"/>
        <v>0</v>
      </c>
      <c r="U838" s="105">
        <f t="shared" si="1266"/>
        <v>2712141.572666666</v>
      </c>
      <c r="V838" s="105">
        <f t="shared" si="1266"/>
        <v>6401492.9476666665</v>
      </c>
      <c r="W838" s="105"/>
      <c r="X838" s="105">
        <f t="shared" si="1266"/>
        <v>0</v>
      </c>
      <c r="Y838" s="105">
        <f t="shared" si="1266"/>
        <v>4162303.8708333331</v>
      </c>
      <c r="Z838" s="105">
        <f t="shared" si="1266"/>
        <v>0</v>
      </c>
      <c r="AA838" s="105">
        <f t="shared" si="1266"/>
        <v>8533632.49852564</v>
      </c>
      <c r="AB838" s="105">
        <f t="shared" si="1266"/>
        <v>12695936.369358974</v>
      </c>
      <c r="AC838" s="105"/>
      <c r="AD838" s="105"/>
      <c r="AE838" s="105">
        <f t="shared" si="1266"/>
        <v>2499555.1166666667</v>
      </c>
      <c r="AF838" s="105"/>
      <c r="AG838" s="105">
        <f t="shared" si="1266"/>
        <v>3906190.17</v>
      </c>
      <c r="AH838" s="105">
        <f t="shared" si="1266"/>
        <v>6405745.2866666671</v>
      </c>
      <c r="AI838" s="105"/>
      <c r="AJ838" s="105">
        <f t="shared" si="1266"/>
        <v>0</v>
      </c>
      <c r="AK838" s="105">
        <f t="shared" si="1266"/>
        <v>1625511.5458333334</v>
      </c>
      <c r="AL838" s="105">
        <f t="shared" si="1266"/>
        <v>0</v>
      </c>
      <c r="AM838" s="105">
        <f t="shared" si="1266"/>
        <v>1512680.5535613124</v>
      </c>
      <c r="AN838" s="105">
        <f t="shared" si="1266"/>
        <v>3138192.099394646</v>
      </c>
      <c r="AO838" s="105">
        <f t="shared" si="1266"/>
        <v>0</v>
      </c>
      <c r="AP838" s="105"/>
      <c r="AQ838" s="105"/>
      <c r="AR838" s="105"/>
      <c r="AS838" s="105"/>
      <c r="AT838" s="105">
        <f t="shared" si="1266"/>
        <v>12941115.340879649</v>
      </c>
    </row>
    <row r="839" spans="7:46" x14ac:dyDescent="0.2">
      <c r="AT839" s="391"/>
    </row>
  </sheetData>
  <autoFilter ref="C9:AT828" xr:uid="{00000000-0009-0000-0000-00000E000000}">
    <filterColumn colId="8">
      <customFilters>
        <customFilter operator="notEqual" val=" "/>
      </customFilters>
    </filterColumn>
  </autoFilter>
  <mergeCells count="14">
    <mergeCell ref="T1:U1"/>
    <mergeCell ref="F1:G1"/>
    <mergeCell ref="H1:I1"/>
    <mergeCell ref="L1:M1"/>
    <mergeCell ref="N1:O1"/>
    <mergeCell ref="R1:S1"/>
    <mergeCell ref="AP1:AQ1"/>
    <mergeCell ref="AR1:AS1"/>
    <mergeCell ref="X1:Y1"/>
    <mergeCell ref="Z1:AA1"/>
    <mergeCell ref="AD1:AE1"/>
    <mergeCell ref="AF1:AG1"/>
    <mergeCell ref="AJ1:AK1"/>
    <mergeCell ref="AL1:AM1"/>
  </mergeCells>
  <pageMargins left="0.7" right="0.7" top="0.75" bottom="0.75" header="0.3" footer="0.3"/>
  <pageSetup paperSize="9" scale="26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  <pageSetUpPr fitToPage="1"/>
  </sheetPr>
  <dimension ref="A1:AM925"/>
  <sheetViews>
    <sheetView view="pageBreakPreview" topLeftCell="A865" zoomScale="80" zoomScaleNormal="80" zoomScaleSheetLayoutView="80" workbookViewId="0">
      <selection activeCell="E897" sqref="E897"/>
    </sheetView>
  </sheetViews>
  <sheetFormatPr defaultColWidth="9.140625" defaultRowHeight="12.75" x14ac:dyDescent="0.2"/>
  <cols>
    <col min="1" max="1" width="14.28515625" style="945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709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946" t="s">
        <v>505</v>
      </c>
      <c r="J5" s="699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946"/>
      <c r="J6" s="739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946" t="s">
        <v>505</v>
      </c>
      <c r="J7" s="699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946"/>
      <c r="J8" s="740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741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741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946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46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55" t="s">
        <v>581</v>
      </c>
      <c r="G14" s="1955"/>
      <c r="H14" s="1955"/>
      <c r="I14" s="921" t="s">
        <v>514</v>
      </c>
      <c r="J14" s="922" t="s">
        <v>623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8" t="s">
        <v>517</v>
      </c>
      <c r="I16" s="1849"/>
      <c r="J16" s="742"/>
    </row>
    <row r="17" spans="1:10" ht="18.75" customHeight="1" x14ac:dyDescent="0.2">
      <c r="A17" s="504"/>
      <c r="B17" s="505"/>
      <c r="C17" s="505"/>
      <c r="D17" s="506"/>
      <c r="E17" s="506"/>
      <c r="F17" s="506"/>
      <c r="G17" s="1850" t="s">
        <v>518</v>
      </c>
      <c r="H17" s="1852" t="s">
        <v>519</v>
      </c>
      <c r="I17" s="1854" t="s">
        <v>520</v>
      </c>
      <c r="J17" s="1855"/>
    </row>
    <row r="18" spans="1:10" x14ac:dyDescent="0.2">
      <c r="A18" s="504"/>
      <c r="B18" s="505"/>
      <c r="C18" s="505"/>
      <c r="D18" s="506"/>
      <c r="E18" s="506"/>
      <c r="F18" s="506"/>
      <c r="G18" s="1851"/>
      <c r="H18" s="1853"/>
      <c r="I18" s="947" t="s">
        <v>521</v>
      </c>
      <c r="J18" s="709" t="s">
        <v>522</v>
      </c>
    </row>
    <row r="19" spans="1:10" x14ac:dyDescent="0.2">
      <c r="A19" s="504"/>
      <c r="B19" s="944"/>
      <c r="C19" s="944"/>
      <c r="D19" s="944"/>
      <c r="E19" s="944"/>
      <c r="F19" s="944"/>
      <c r="G19" s="947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840" t="s">
        <v>523</v>
      </c>
      <c r="C20" s="1840"/>
      <c r="D20" s="1840"/>
      <c r="E20" s="1840"/>
      <c r="F20" s="1840"/>
      <c r="G20" s="1840"/>
      <c r="H20" s="710"/>
      <c r="I20" s="710"/>
      <c r="J20" s="710"/>
    </row>
    <row r="21" spans="1:10" ht="15" customHeight="1" thickBot="1" x14ac:dyDescent="0.25">
      <c r="A21" s="79"/>
      <c r="B21" s="1840" t="s">
        <v>524</v>
      </c>
      <c r="C21" s="1841"/>
      <c r="D21" s="1841"/>
      <c r="E21" s="1841"/>
      <c r="F21" s="1841"/>
      <c r="G21" s="1841"/>
      <c r="H21" s="1842"/>
      <c r="I21" s="1842"/>
      <c r="J21" s="1842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843" t="s">
        <v>444</v>
      </c>
      <c r="G22" s="1844"/>
      <c r="H22" s="1843" t="s">
        <v>445</v>
      </c>
      <c r="I22" s="1844"/>
      <c r="J22" s="151" t="s">
        <v>446</v>
      </c>
    </row>
    <row r="23" spans="1:10" ht="13.5" x14ac:dyDescent="0.25">
      <c r="A23" s="971" t="s">
        <v>447</v>
      </c>
      <c r="B23" s="972" t="s">
        <v>443</v>
      </c>
      <c r="C23" s="973"/>
      <c r="D23" s="974" t="s">
        <v>448</v>
      </c>
      <c r="E23" s="974" t="s">
        <v>449</v>
      </c>
      <c r="F23" s="975" t="s">
        <v>450</v>
      </c>
      <c r="G23" s="975" t="s">
        <v>451</v>
      </c>
      <c r="H23" s="976" t="s">
        <v>452</v>
      </c>
      <c r="I23" s="975" t="s">
        <v>451</v>
      </c>
      <c r="J23" s="977"/>
    </row>
    <row r="24" spans="1:10" ht="13.5" x14ac:dyDescent="0.25">
      <c r="A24" s="978" t="s">
        <v>0</v>
      </c>
      <c r="B24" s="979" t="s">
        <v>453</v>
      </c>
      <c r="C24" s="979"/>
      <c r="D24" s="974" t="s">
        <v>454</v>
      </c>
      <c r="E24" s="974" t="s">
        <v>455</v>
      </c>
      <c r="F24" s="980"/>
      <c r="G24" s="981" t="s">
        <v>456</v>
      </c>
      <c r="H24" s="980"/>
      <c r="I24" s="981" t="s">
        <v>456</v>
      </c>
      <c r="J24" s="982" t="s">
        <v>457</v>
      </c>
    </row>
    <row r="25" spans="1:10" ht="13.5" thickBot="1" x14ac:dyDescent="0.25">
      <c r="A25" s="983">
        <v>1</v>
      </c>
      <c r="B25" s="984">
        <v>2</v>
      </c>
      <c r="C25" s="984"/>
      <c r="D25" s="985">
        <v>3</v>
      </c>
      <c r="E25" s="985">
        <v>4</v>
      </c>
      <c r="F25" s="985">
        <v>5</v>
      </c>
      <c r="G25" s="985">
        <v>6</v>
      </c>
      <c r="H25" s="985">
        <v>7</v>
      </c>
      <c r="I25" s="985">
        <v>8</v>
      </c>
      <c r="J25" s="986">
        <v>9</v>
      </c>
    </row>
    <row r="26" spans="1:10" x14ac:dyDescent="0.2">
      <c r="A26" s="987"/>
      <c r="B26" s="988"/>
      <c r="C26" s="988"/>
      <c r="D26" s="989"/>
      <c r="E26" s="989"/>
      <c r="F26" s="990"/>
      <c r="G26" s="990"/>
      <c r="H26" s="990"/>
      <c r="I26" s="990"/>
      <c r="J26" s="991"/>
    </row>
    <row r="27" spans="1:10" ht="13.5" x14ac:dyDescent="0.25">
      <c r="A27" s="978"/>
      <c r="B27" s="854" t="s">
        <v>1</v>
      </c>
      <c r="C27" s="992"/>
      <c r="D27" s="855"/>
      <c r="E27" s="855"/>
      <c r="F27" s="855"/>
      <c r="G27" s="993"/>
      <c r="H27" s="993"/>
      <c r="I27" s="993"/>
      <c r="J27" s="993"/>
    </row>
    <row r="28" spans="1:10" ht="13.5" x14ac:dyDescent="0.25">
      <c r="A28" s="788"/>
      <c r="B28" s="994" t="s">
        <v>2</v>
      </c>
      <c r="C28" s="687"/>
      <c r="D28" s="687"/>
      <c r="E28" s="687"/>
      <c r="F28" s="687"/>
      <c r="G28" s="993"/>
      <c r="H28" s="993"/>
      <c r="I28" s="993"/>
      <c r="J28" s="993"/>
    </row>
    <row r="29" spans="1:10" ht="13.5" x14ac:dyDescent="0.25">
      <c r="A29" s="788"/>
      <c r="B29" s="995" t="s">
        <v>3</v>
      </c>
      <c r="C29" s="687"/>
      <c r="D29" s="687"/>
      <c r="E29" s="687"/>
      <c r="F29" s="687"/>
      <c r="G29" s="993"/>
      <c r="H29" s="993"/>
      <c r="I29" s="993"/>
      <c r="J29" s="993"/>
    </row>
    <row r="30" spans="1:10" ht="25.5" hidden="1" x14ac:dyDescent="0.2">
      <c r="A30" s="788">
        <v>1</v>
      </c>
      <c r="B30" s="996" t="s">
        <v>233</v>
      </c>
      <c r="C30" s="687" t="s">
        <v>234</v>
      </c>
      <c r="D30" s="687" t="s">
        <v>7</v>
      </c>
      <c r="E30" s="687"/>
      <c r="F30" s="997">
        <v>29840</v>
      </c>
      <c r="G30" s="997">
        <f>E30*F30</f>
        <v>0</v>
      </c>
      <c r="H30" s="997">
        <v>157054</v>
      </c>
      <c r="I30" s="997">
        <f>E30*H30</f>
        <v>0</v>
      </c>
      <c r="J30" s="997">
        <f>G30+I30</f>
        <v>0</v>
      </c>
    </row>
    <row r="31" spans="1:10" hidden="1" x14ac:dyDescent="0.2">
      <c r="A31" s="788">
        <v>2</v>
      </c>
      <c r="B31" s="996" t="s">
        <v>235</v>
      </c>
      <c r="C31" s="687" t="s">
        <v>236</v>
      </c>
      <c r="D31" s="687" t="s">
        <v>7</v>
      </c>
      <c r="E31" s="687"/>
      <c r="F31" s="997">
        <v>2500</v>
      </c>
      <c r="G31" s="997">
        <f>E31*F31</f>
        <v>0</v>
      </c>
      <c r="H31" s="997">
        <v>11167</v>
      </c>
      <c r="I31" s="997">
        <f>E31*H31</f>
        <v>0</v>
      </c>
      <c r="J31" s="997">
        <f>G31+I31</f>
        <v>0</v>
      </c>
    </row>
    <row r="32" spans="1:10" ht="26.25" customHeight="1" x14ac:dyDescent="0.2">
      <c r="A32" s="788">
        <v>3</v>
      </c>
      <c r="B32" s="996" t="s">
        <v>328</v>
      </c>
      <c r="C32" s="687" t="s">
        <v>4</v>
      </c>
      <c r="D32" s="687" t="s">
        <v>5</v>
      </c>
      <c r="E32" s="687"/>
      <c r="F32" s="997"/>
      <c r="G32" s="997"/>
      <c r="H32" s="997"/>
      <c r="I32" s="997"/>
      <c r="J32" s="997"/>
    </row>
    <row r="33" spans="1:10" ht="12.75" hidden="1" customHeight="1" x14ac:dyDescent="0.2">
      <c r="A33" s="788">
        <v>4</v>
      </c>
      <c r="B33" s="998" t="s">
        <v>6</v>
      </c>
      <c r="C33" s="687"/>
      <c r="D33" s="687" t="s">
        <v>7</v>
      </c>
      <c r="E33" s="687"/>
      <c r="F33" s="997">
        <v>3500</v>
      </c>
      <c r="G33" s="997">
        <f t="shared" ref="G33:G75" si="0">E33*F33</f>
        <v>0</v>
      </c>
      <c r="H33" s="997">
        <v>12534</v>
      </c>
      <c r="I33" s="997">
        <f t="shared" ref="I33:I75" si="1">E33*H33</f>
        <v>0</v>
      </c>
      <c r="J33" s="997">
        <f>G33+I33</f>
        <v>0</v>
      </c>
    </row>
    <row r="34" spans="1:10" ht="12.75" customHeight="1" x14ac:dyDescent="0.2">
      <c r="A34" s="788">
        <v>5</v>
      </c>
      <c r="B34" s="998" t="s">
        <v>8</v>
      </c>
      <c r="C34" s="687"/>
      <c r="D34" s="687" t="s">
        <v>7</v>
      </c>
      <c r="E34" s="687">
        <v>1</v>
      </c>
      <c r="F34" s="997">
        <v>3500</v>
      </c>
      <c r="G34" s="997">
        <f t="shared" si="0"/>
        <v>3500</v>
      </c>
      <c r="H34" s="997">
        <v>10744</v>
      </c>
      <c r="I34" s="997">
        <f t="shared" si="1"/>
        <v>10744</v>
      </c>
      <c r="J34" s="997">
        <f t="shared" ref="J34:J66" si="2">G34+I34</f>
        <v>14244</v>
      </c>
    </row>
    <row r="35" spans="1:10" ht="12.75" hidden="1" customHeight="1" x14ac:dyDescent="0.2">
      <c r="A35" s="788">
        <v>6</v>
      </c>
      <c r="B35" s="998" t="s">
        <v>9</v>
      </c>
      <c r="C35" s="687"/>
      <c r="D35" s="687" t="s">
        <v>7</v>
      </c>
      <c r="E35" s="687"/>
      <c r="F35" s="997">
        <v>3500</v>
      </c>
      <c r="G35" s="997">
        <f t="shared" si="0"/>
        <v>0</v>
      </c>
      <c r="H35" s="997">
        <v>8953</v>
      </c>
      <c r="I35" s="997">
        <f t="shared" si="1"/>
        <v>0</v>
      </c>
      <c r="J35" s="997">
        <f t="shared" si="2"/>
        <v>0</v>
      </c>
    </row>
    <row r="36" spans="1:10" ht="12.75" customHeight="1" x14ac:dyDescent="0.2">
      <c r="A36" s="788">
        <v>7</v>
      </c>
      <c r="B36" s="998" t="s">
        <v>10</v>
      </c>
      <c r="C36" s="687"/>
      <c r="D36" s="687" t="s">
        <v>7</v>
      </c>
      <c r="E36" s="687">
        <v>2</v>
      </c>
      <c r="F36" s="997">
        <v>3500</v>
      </c>
      <c r="G36" s="997">
        <f t="shared" si="0"/>
        <v>7000</v>
      </c>
      <c r="H36" s="997">
        <v>7162</v>
      </c>
      <c r="I36" s="997">
        <f t="shared" si="1"/>
        <v>14324</v>
      </c>
      <c r="J36" s="997">
        <f t="shared" si="2"/>
        <v>21324</v>
      </c>
    </row>
    <row r="37" spans="1:10" x14ac:dyDescent="0.2">
      <c r="A37" s="788">
        <v>6</v>
      </c>
      <c r="B37" s="998" t="s">
        <v>586</v>
      </c>
      <c r="C37" s="687"/>
      <c r="D37" s="687" t="s">
        <v>7</v>
      </c>
      <c r="E37" s="687">
        <v>7</v>
      </c>
      <c r="F37" s="997">
        <v>3500</v>
      </c>
      <c r="G37" s="997">
        <f t="shared" si="0"/>
        <v>24500</v>
      </c>
      <c r="H37" s="997">
        <v>10080</v>
      </c>
      <c r="I37" s="997">
        <f t="shared" si="1"/>
        <v>70560</v>
      </c>
      <c r="J37" s="997">
        <f t="shared" si="2"/>
        <v>95060</v>
      </c>
    </row>
    <row r="38" spans="1:10" ht="39" customHeight="1" x14ac:dyDescent="0.2">
      <c r="A38" s="788">
        <v>7</v>
      </c>
      <c r="B38" s="998" t="s">
        <v>587</v>
      </c>
      <c r="C38" s="687"/>
      <c r="D38" s="687" t="s">
        <v>7</v>
      </c>
      <c r="E38" s="687">
        <v>1</v>
      </c>
      <c r="F38" s="997">
        <v>3500</v>
      </c>
      <c r="G38" s="997">
        <f t="shared" si="0"/>
        <v>3500</v>
      </c>
      <c r="H38" s="997">
        <v>19404</v>
      </c>
      <c r="I38" s="997">
        <f t="shared" si="1"/>
        <v>19404</v>
      </c>
      <c r="J38" s="997">
        <f t="shared" si="2"/>
        <v>22904</v>
      </c>
    </row>
    <row r="39" spans="1:10" ht="14.25" hidden="1" customHeight="1" x14ac:dyDescent="0.2">
      <c r="A39" s="788">
        <v>8</v>
      </c>
      <c r="B39" s="996" t="s">
        <v>11</v>
      </c>
      <c r="C39" s="687"/>
      <c r="D39" s="687" t="s">
        <v>5</v>
      </c>
      <c r="E39" s="687"/>
      <c r="F39" s="997">
        <v>0</v>
      </c>
      <c r="G39" s="997">
        <f t="shared" si="0"/>
        <v>0</v>
      </c>
      <c r="H39" s="997">
        <v>316</v>
      </c>
      <c r="I39" s="997">
        <f t="shared" si="1"/>
        <v>0</v>
      </c>
      <c r="J39" s="997">
        <f t="shared" si="2"/>
        <v>0</v>
      </c>
    </row>
    <row r="40" spans="1:10" ht="14.25" hidden="1" customHeight="1" x14ac:dyDescent="0.2">
      <c r="A40" s="788">
        <v>9</v>
      </c>
      <c r="B40" s="996" t="s">
        <v>12</v>
      </c>
      <c r="C40" s="687" t="s">
        <v>13</v>
      </c>
      <c r="D40" s="687" t="s">
        <v>14</v>
      </c>
      <c r="E40" s="687"/>
      <c r="F40" s="997">
        <v>2000</v>
      </c>
      <c r="G40" s="997">
        <f t="shared" si="0"/>
        <v>0</v>
      </c>
      <c r="H40" s="997">
        <v>3793</v>
      </c>
      <c r="I40" s="997">
        <f t="shared" si="1"/>
        <v>0</v>
      </c>
      <c r="J40" s="999">
        <f t="shared" si="2"/>
        <v>0</v>
      </c>
    </row>
    <row r="41" spans="1:10" ht="14.25" hidden="1" customHeight="1" x14ac:dyDescent="0.2">
      <c r="A41" s="788">
        <v>10</v>
      </c>
      <c r="B41" s="996" t="s">
        <v>384</v>
      </c>
      <c r="C41" s="687" t="s">
        <v>433</v>
      </c>
      <c r="D41" s="687" t="s">
        <v>7</v>
      </c>
      <c r="E41" s="687"/>
      <c r="F41" s="997">
        <v>1350</v>
      </c>
      <c r="G41" s="997">
        <f t="shared" si="0"/>
        <v>0</v>
      </c>
      <c r="H41" s="997">
        <v>24267.599999999999</v>
      </c>
      <c r="I41" s="997">
        <f t="shared" si="1"/>
        <v>0</v>
      </c>
      <c r="J41" s="999">
        <f t="shared" si="2"/>
        <v>0</v>
      </c>
    </row>
    <row r="42" spans="1:10" ht="14.25" hidden="1" customHeight="1" x14ac:dyDescent="0.2">
      <c r="A42" s="788">
        <v>11</v>
      </c>
      <c r="B42" s="996" t="s">
        <v>385</v>
      </c>
      <c r="C42" s="687"/>
      <c r="D42" s="687" t="s">
        <v>7</v>
      </c>
      <c r="E42" s="687"/>
      <c r="F42" s="997">
        <v>1350</v>
      </c>
      <c r="G42" s="997">
        <f t="shared" si="0"/>
        <v>0</v>
      </c>
      <c r="H42" s="997">
        <v>3642</v>
      </c>
      <c r="I42" s="997">
        <f t="shared" si="1"/>
        <v>0</v>
      </c>
      <c r="J42" s="999">
        <f t="shared" si="2"/>
        <v>0</v>
      </c>
    </row>
    <row r="43" spans="1:10" ht="12.75" hidden="1" customHeight="1" x14ac:dyDescent="0.2">
      <c r="A43" s="788">
        <v>12</v>
      </c>
      <c r="B43" s="996" t="s">
        <v>386</v>
      </c>
      <c r="C43" s="687" t="s">
        <v>433</v>
      </c>
      <c r="D43" s="687" t="s">
        <v>7</v>
      </c>
      <c r="E43" s="687"/>
      <c r="F43" s="997">
        <v>1200</v>
      </c>
      <c r="G43" s="997">
        <f t="shared" si="0"/>
        <v>0</v>
      </c>
      <c r="H43" s="997">
        <v>14666.4</v>
      </c>
      <c r="I43" s="997">
        <f t="shared" si="1"/>
        <v>0</v>
      </c>
      <c r="J43" s="999">
        <f t="shared" si="2"/>
        <v>0</v>
      </c>
    </row>
    <row r="44" spans="1:10" ht="15" hidden="1" customHeight="1" x14ac:dyDescent="0.2">
      <c r="A44" s="788">
        <v>13</v>
      </c>
      <c r="B44" s="996" t="s">
        <v>196</v>
      </c>
      <c r="C44" s="687"/>
      <c r="D44" s="687" t="s">
        <v>7</v>
      </c>
      <c r="E44" s="687"/>
      <c r="F44" s="997">
        <v>1200</v>
      </c>
      <c r="G44" s="997">
        <f t="shared" si="0"/>
        <v>0</v>
      </c>
      <c r="H44" s="997">
        <v>2288.52</v>
      </c>
      <c r="I44" s="997">
        <f t="shared" si="1"/>
        <v>0</v>
      </c>
      <c r="J44" s="999">
        <f t="shared" si="2"/>
        <v>0</v>
      </c>
    </row>
    <row r="45" spans="1:10" ht="15" hidden="1" customHeight="1" x14ac:dyDescent="0.2">
      <c r="A45" s="788">
        <v>14</v>
      </c>
      <c r="B45" s="996" t="s">
        <v>15</v>
      </c>
      <c r="C45" s="687"/>
      <c r="D45" s="687" t="s">
        <v>7</v>
      </c>
      <c r="E45" s="687"/>
      <c r="F45" s="997">
        <v>600</v>
      </c>
      <c r="G45" s="997">
        <f t="shared" si="0"/>
        <v>0</v>
      </c>
      <c r="H45" s="997">
        <v>335</v>
      </c>
      <c r="I45" s="997">
        <f t="shared" si="1"/>
        <v>0</v>
      </c>
      <c r="J45" s="999">
        <f t="shared" si="2"/>
        <v>0</v>
      </c>
    </row>
    <row r="46" spans="1:10" ht="15" hidden="1" customHeight="1" x14ac:dyDescent="0.2">
      <c r="A46" s="788">
        <v>15</v>
      </c>
      <c r="B46" s="996" t="s">
        <v>16</v>
      </c>
      <c r="C46" s="687"/>
      <c r="D46" s="687" t="s">
        <v>7</v>
      </c>
      <c r="E46" s="687"/>
      <c r="F46" s="997">
        <v>600</v>
      </c>
      <c r="G46" s="997">
        <f t="shared" si="0"/>
        <v>0</v>
      </c>
      <c r="H46" s="997">
        <v>534</v>
      </c>
      <c r="I46" s="997">
        <f t="shared" si="1"/>
        <v>0</v>
      </c>
      <c r="J46" s="999">
        <f t="shared" si="2"/>
        <v>0</v>
      </c>
    </row>
    <row r="47" spans="1:10" ht="15" hidden="1" customHeight="1" x14ac:dyDescent="0.2">
      <c r="A47" s="788">
        <v>16</v>
      </c>
      <c r="B47" s="996" t="s">
        <v>17</v>
      </c>
      <c r="C47" s="687"/>
      <c r="D47" s="687" t="s">
        <v>7</v>
      </c>
      <c r="E47" s="687"/>
      <c r="F47" s="997">
        <v>600</v>
      </c>
      <c r="G47" s="997">
        <f t="shared" si="0"/>
        <v>0</v>
      </c>
      <c r="H47" s="997">
        <v>1026</v>
      </c>
      <c r="I47" s="997">
        <f t="shared" si="1"/>
        <v>0</v>
      </c>
      <c r="J47" s="999">
        <f t="shared" si="2"/>
        <v>0</v>
      </c>
    </row>
    <row r="48" spans="1:10" ht="15" hidden="1" customHeight="1" x14ac:dyDescent="0.2">
      <c r="A48" s="788">
        <v>17</v>
      </c>
      <c r="B48" s="996" t="s">
        <v>196</v>
      </c>
      <c r="C48" s="687"/>
      <c r="D48" s="687" t="s">
        <v>7</v>
      </c>
      <c r="E48" s="687"/>
      <c r="F48" s="997">
        <v>1200</v>
      </c>
      <c r="G48" s="997">
        <f t="shared" si="0"/>
        <v>0</v>
      </c>
      <c r="H48" s="997">
        <v>2288.52</v>
      </c>
      <c r="I48" s="997">
        <f t="shared" si="1"/>
        <v>0</v>
      </c>
      <c r="J48" s="999">
        <f t="shared" si="2"/>
        <v>0</v>
      </c>
    </row>
    <row r="49" spans="1:10" ht="15" hidden="1" customHeight="1" x14ac:dyDescent="0.2">
      <c r="A49" s="788">
        <v>18</v>
      </c>
      <c r="B49" s="996" t="s">
        <v>385</v>
      </c>
      <c r="C49" s="687"/>
      <c r="D49" s="687" t="s">
        <v>7</v>
      </c>
      <c r="E49" s="687"/>
      <c r="F49" s="997">
        <v>1350</v>
      </c>
      <c r="G49" s="997">
        <f t="shared" si="0"/>
        <v>0</v>
      </c>
      <c r="H49" s="997">
        <v>3277.7999999999997</v>
      </c>
      <c r="I49" s="997">
        <f t="shared" si="1"/>
        <v>0</v>
      </c>
      <c r="J49" s="999">
        <f t="shared" si="2"/>
        <v>0</v>
      </c>
    </row>
    <row r="50" spans="1:10" ht="15" hidden="1" customHeight="1" x14ac:dyDescent="0.2">
      <c r="A50" s="788">
        <v>19</v>
      </c>
      <c r="B50" s="996" t="s">
        <v>18</v>
      </c>
      <c r="C50" s="687"/>
      <c r="D50" s="687" t="s">
        <v>7</v>
      </c>
      <c r="E50" s="687"/>
      <c r="F50" s="997">
        <v>1409</v>
      </c>
      <c r="G50" s="997">
        <f t="shared" si="0"/>
        <v>0</v>
      </c>
      <c r="H50" s="997">
        <v>7047</v>
      </c>
      <c r="I50" s="997">
        <f t="shared" si="1"/>
        <v>0</v>
      </c>
      <c r="J50" s="999">
        <f t="shared" si="2"/>
        <v>0</v>
      </c>
    </row>
    <row r="51" spans="1:10" ht="15.75" hidden="1" customHeight="1" x14ac:dyDescent="0.2">
      <c r="A51" s="788">
        <v>20</v>
      </c>
      <c r="B51" s="996" t="s">
        <v>19</v>
      </c>
      <c r="C51" s="687" t="s">
        <v>326</v>
      </c>
      <c r="D51" s="687" t="s">
        <v>7</v>
      </c>
      <c r="E51" s="687"/>
      <c r="F51" s="997">
        <v>600</v>
      </c>
      <c r="G51" s="997">
        <f t="shared" si="0"/>
        <v>0</v>
      </c>
      <c r="H51" s="997">
        <v>928</v>
      </c>
      <c r="I51" s="997">
        <f t="shared" si="1"/>
        <v>0</v>
      </c>
      <c r="J51" s="999">
        <f t="shared" si="2"/>
        <v>0</v>
      </c>
    </row>
    <row r="52" spans="1:10" ht="15.75" hidden="1" customHeight="1" x14ac:dyDescent="0.2">
      <c r="A52" s="788">
        <v>21</v>
      </c>
      <c r="B52" s="996" t="s">
        <v>20</v>
      </c>
      <c r="C52" s="687"/>
      <c r="D52" s="687" t="s">
        <v>21</v>
      </c>
      <c r="E52" s="687"/>
      <c r="F52" s="997">
        <v>1150</v>
      </c>
      <c r="G52" s="997">
        <f t="shared" si="0"/>
        <v>0</v>
      </c>
      <c r="H52" s="997">
        <v>755</v>
      </c>
      <c r="I52" s="997">
        <f t="shared" si="1"/>
        <v>0</v>
      </c>
      <c r="J52" s="999">
        <f t="shared" si="2"/>
        <v>0</v>
      </c>
    </row>
    <row r="53" spans="1:10" ht="15.75" hidden="1" customHeight="1" x14ac:dyDescent="0.2">
      <c r="A53" s="788">
        <v>22</v>
      </c>
      <c r="B53" s="996" t="s">
        <v>22</v>
      </c>
      <c r="C53" s="687"/>
      <c r="D53" s="687" t="s">
        <v>21</v>
      </c>
      <c r="E53" s="687"/>
      <c r="F53" s="997">
        <v>1000</v>
      </c>
      <c r="G53" s="997">
        <f t="shared" si="0"/>
        <v>0</v>
      </c>
      <c r="H53" s="997">
        <v>504</v>
      </c>
      <c r="I53" s="997">
        <f t="shared" si="1"/>
        <v>0</v>
      </c>
      <c r="J53" s="999">
        <f t="shared" si="2"/>
        <v>0</v>
      </c>
    </row>
    <row r="54" spans="1:10" ht="12.6" hidden="1" customHeight="1" x14ac:dyDescent="0.2">
      <c r="A54" s="788">
        <v>23</v>
      </c>
      <c r="B54" s="996" t="s">
        <v>23</v>
      </c>
      <c r="C54" s="687"/>
      <c r="D54" s="687" t="s">
        <v>21</v>
      </c>
      <c r="E54" s="687"/>
      <c r="F54" s="997">
        <v>700</v>
      </c>
      <c r="G54" s="997">
        <f t="shared" si="0"/>
        <v>0</v>
      </c>
      <c r="H54" s="997">
        <v>421</v>
      </c>
      <c r="I54" s="997">
        <f t="shared" si="1"/>
        <v>0</v>
      </c>
      <c r="J54" s="999">
        <f t="shared" si="2"/>
        <v>0</v>
      </c>
    </row>
    <row r="55" spans="1:10" ht="12.6" hidden="1" customHeight="1" x14ac:dyDescent="0.2">
      <c r="A55" s="788">
        <v>24</v>
      </c>
      <c r="B55" s="996" t="s">
        <v>24</v>
      </c>
      <c r="C55" s="687"/>
      <c r="D55" s="687" t="s">
        <v>21</v>
      </c>
      <c r="E55" s="687"/>
      <c r="F55" s="997">
        <v>700</v>
      </c>
      <c r="G55" s="997">
        <f t="shared" si="0"/>
        <v>0</v>
      </c>
      <c r="H55" s="997">
        <v>332</v>
      </c>
      <c r="I55" s="997">
        <f t="shared" si="1"/>
        <v>0</v>
      </c>
      <c r="J55" s="999">
        <f t="shared" si="2"/>
        <v>0</v>
      </c>
    </row>
    <row r="56" spans="1:10" ht="12.6" hidden="1" customHeight="1" x14ac:dyDescent="0.2">
      <c r="A56" s="788">
        <v>25</v>
      </c>
      <c r="B56" s="996" t="s">
        <v>25</v>
      </c>
      <c r="C56" s="687"/>
      <c r="D56" s="687" t="s">
        <v>21</v>
      </c>
      <c r="E56" s="687"/>
      <c r="F56" s="997">
        <v>650</v>
      </c>
      <c r="G56" s="997">
        <f t="shared" si="0"/>
        <v>0</v>
      </c>
      <c r="H56" s="997">
        <v>237</v>
      </c>
      <c r="I56" s="997">
        <f t="shared" si="1"/>
        <v>0</v>
      </c>
      <c r="J56" s="999">
        <f t="shared" si="2"/>
        <v>0</v>
      </c>
    </row>
    <row r="57" spans="1:10" ht="12.6" hidden="1" customHeight="1" x14ac:dyDescent="0.2">
      <c r="A57" s="788">
        <v>26</v>
      </c>
      <c r="B57" s="996" t="s">
        <v>26</v>
      </c>
      <c r="C57" s="687"/>
      <c r="D57" s="687" t="s">
        <v>21</v>
      </c>
      <c r="E57" s="687"/>
      <c r="F57" s="997">
        <v>650</v>
      </c>
      <c r="G57" s="997">
        <f t="shared" si="0"/>
        <v>0</v>
      </c>
      <c r="H57" s="997">
        <v>199</v>
      </c>
      <c r="I57" s="997">
        <f t="shared" si="1"/>
        <v>0</v>
      </c>
      <c r="J57" s="999">
        <f t="shared" si="2"/>
        <v>0</v>
      </c>
    </row>
    <row r="58" spans="1:10" ht="12.6" hidden="1" customHeight="1" x14ac:dyDescent="0.2">
      <c r="A58" s="788">
        <v>27</v>
      </c>
      <c r="B58" s="996" t="s">
        <v>27</v>
      </c>
      <c r="C58" s="687"/>
      <c r="D58" s="687" t="s">
        <v>21</v>
      </c>
      <c r="E58" s="687"/>
      <c r="F58" s="997">
        <v>650</v>
      </c>
      <c r="G58" s="997">
        <f t="shared" si="0"/>
        <v>0</v>
      </c>
      <c r="H58" s="997">
        <v>153</v>
      </c>
      <c r="I58" s="997">
        <f t="shared" si="1"/>
        <v>0</v>
      </c>
      <c r="J58" s="999">
        <f t="shared" si="2"/>
        <v>0</v>
      </c>
    </row>
    <row r="59" spans="1:10" ht="12.6" hidden="1" customHeight="1" x14ac:dyDescent="0.2">
      <c r="A59" s="788">
        <v>28</v>
      </c>
      <c r="B59" s="996" t="s">
        <v>291</v>
      </c>
      <c r="C59" s="687" t="s">
        <v>28</v>
      </c>
      <c r="D59" s="687" t="s">
        <v>21</v>
      </c>
      <c r="E59" s="687"/>
      <c r="F59" s="997">
        <v>500</v>
      </c>
      <c r="G59" s="997">
        <f t="shared" si="0"/>
        <v>0</v>
      </c>
      <c r="H59" s="997">
        <v>149</v>
      </c>
      <c r="I59" s="997">
        <f t="shared" si="1"/>
        <v>0</v>
      </c>
      <c r="J59" s="999">
        <f t="shared" si="2"/>
        <v>0</v>
      </c>
    </row>
    <row r="60" spans="1:10" ht="12.6" hidden="1" customHeight="1" x14ac:dyDescent="0.2">
      <c r="A60" s="788">
        <v>29</v>
      </c>
      <c r="B60" s="996" t="s">
        <v>291</v>
      </c>
      <c r="C60" s="687" t="s">
        <v>29</v>
      </c>
      <c r="D60" s="687" t="s">
        <v>21</v>
      </c>
      <c r="E60" s="687"/>
      <c r="F60" s="997">
        <v>500</v>
      </c>
      <c r="G60" s="997">
        <f t="shared" si="0"/>
        <v>0</v>
      </c>
      <c r="H60" s="997">
        <v>88</v>
      </c>
      <c r="I60" s="997">
        <f t="shared" si="1"/>
        <v>0</v>
      </c>
      <c r="J60" s="999">
        <f t="shared" si="2"/>
        <v>0</v>
      </c>
    </row>
    <row r="61" spans="1:10" ht="12.6" hidden="1" customHeight="1" x14ac:dyDescent="0.2">
      <c r="A61" s="788">
        <v>30</v>
      </c>
      <c r="B61" s="996" t="s">
        <v>291</v>
      </c>
      <c r="C61" s="687" t="s">
        <v>30</v>
      </c>
      <c r="D61" s="687" t="s">
        <v>21</v>
      </c>
      <c r="E61" s="687"/>
      <c r="F61" s="997">
        <v>500</v>
      </c>
      <c r="G61" s="997">
        <f t="shared" si="0"/>
        <v>0</v>
      </c>
      <c r="H61" s="997">
        <v>60</v>
      </c>
      <c r="I61" s="997">
        <f t="shared" si="1"/>
        <v>0</v>
      </c>
      <c r="J61" s="999">
        <f t="shared" si="2"/>
        <v>0</v>
      </c>
    </row>
    <row r="62" spans="1:10" ht="12.6" hidden="1" customHeight="1" x14ac:dyDescent="0.2">
      <c r="A62" s="788">
        <v>31</v>
      </c>
      <c r="B62" s="996" t="s">
        <v>31</v>
      </c>
      <c r="C62" s="860"/>
      <c r="D62" s="687" t="s">
        <v>32</v>
      </c>
      <c r="E62" s="687"/>
      <c r="F62" s="997">
        <v>143680</v>
      </c>
      <c r="G62" s="997">
        <f t="shared" si="0"/>
        <v>0</v>
      </c>
      <c r="H62" s="997">
        <v>65776</v>
      </c>
      <c r="I62" s="997">
        <f t="shared" si="1"/>
        <v>0</v>
      </c>
      <c r="J62" s="999">
        <f t="shared" si="2"/>
        <v>0</v>
      </c>
    </row>
    <row r="63" spans="1:10" hidden="1" x14ac:dyDescent="0.2">
      <c r="A63" s="788">
        <v>32</v>
      </c>
      <c r="B63" s="996" t="s">
        <v>33</v>
      </c>
      <c r="C63" s="687" t="s">
        <v>34</v>
      </c>
      <c r="D63" s="687" t="s">
        <v>35</v>
      </c>
      <c r="E63" s="687"/>
      <c r="F63" s="997">
        <v>0</v>
      </c>
      <c r="G63" s="997">
        <f t="shared" si="0"/>
        <v>0</v>
      </c>
      <c r="H63" s="997">
        <v>844</v>
      </c>
      <c r="I63" s="997">
        <f t="shared" si="1"/>
        <v>0</v>
      </c>
      <c r="J63" s="999">
        <f t="shared" si="2"/>
        <v>0</v>
      </c>
    </row>
    <row r="64" spans="1:10" hidden="1" x14ac:dyDescent="0.2">
      <c r="A64" s="788">
        <v>33</v>
      </c>
      <c r="B64" s="996" t="s">
        <v>33</v>
      </c>
      <c r="C64" s="687" t="s">
        <v>36</v>
      </c>
      <c r="D64" s="687" t="s">
        <v>35</v>
      </c>
      <c r="E64" s="687"/>
      <c r="F64" s="997">
        <v>0</v>
      </c>
      <c r="G64" s="997">
        <f t="shared" si="0"/>
        <v>0</v>
      </c>
      <c r="H64" s="997">
        <v>471</v>
      </c>
      <c r="I64" s="997">
        <f t="shared" si="1"/>
        <v>0</v>
      </c>
      <c r="J64" s="999">
        <f t="shared" si="2"/>
        <v>0</v>
      </c>
    </row>
    <row r="65" spans="1:10" hidden="1" x14ac:dyDescent="0.2">
      <c r="A65" s="788">
        <v>34</v>
      </c>
      <c r="B65" s="996" t="s">
        <v>33</v>
      </c>
      <c r="C65" s="687" t="s">
        <v>37</v>
      </c>
      <c r="D65" s="687" t="s">
        <v>35</v>
      </c>
      <c r="E65" s="687"/>
      <c r="F65" s="997">
        <v>0</v>
      </c>
      <c r="G65" s="997">
        <f t="shared" si="0"/>
        <v>0</v>
      </c>
      <c r="H65" s="997">
        <v>305</v>
      </c>
      <c r="I65" s="997">
        <f t="shared" si="1"/>
        <v>0</v>
      </c>
      <c r="J65" s="999">
        <f t="shared" si="2"/>
        <v>0</v>
      </c>
    </row>
    <row r="66" spans="1:10" hidden="1" x14ac:dyDescent="0.2">
      <c r="A66" s="788">
        <v>35</v>
      </c>
      <c r="B66" s="996" t="s">
        <v>33</v>
      </c>
      <c r="C66" s="687" t="s">
        <v>38</v>
      </c>
      <c r="D66" s="687" t="s">
        <v>35</v>
      </c>
      <c r="E66" s="687"/>
      <c r="F66" s="997">
        <v>0</v>
      </c>
      <c r="G66" s="997">
        <f t="shared" si="0"/>
        <v>0</v>
      </c>
      <c r="H66" s="997">
        <v>237</v>
      </c>
      <c r="I66" s="997">
        <f t="shared" si="1"/>
        <v>0</v>
      </c>
      <c r="J66" s="999">
        <f t="shared" si="2"/>
        <v>0</v>
      </c>
    </row>
    <row r="67" spans="1:10" hidden="1" x14ac:dyDescent="0.2">
      <c r="A67" s="788">
        <v>36</v>
      </c>
      <c r="B67" s="996" t="s">
        <v>320</v>
      </c>
      <c r="C67" s="687"/>
      <c r="D67" s="687"/>
      <c r="E67" s="687"/>
      <c r="F67" s="687"/>
      <c r="G67" s="997">
        <f t="shared" si="0"/>
        <v>0</v>
      </c>
      <c r="H67" s="993"/>
      <c r="I67" s="997">
        <f t="shared" si="1"/>
        <v>0</v>
      </c>
      <c r="J67" s="993"/>
    </row>
    <row r="68" spans="1:10" ht="12" hidden="1" customHeight="1" x14ac:dyDescent="0.2">
      <c r="A68" s="788">
        <v>37</v>
      </c>
      <c r="B68" s="998" t="s">
        <v>39</v>
      </c>
      <c r="C68" s="687"/>
      <c r="D68" s="687" t="s">
        <v>21</v>
      </c>
      <c r="E68" s="687"/>
      <c r="F68" s="997">
        <v>290</v>
      </c>
      <c r="G68" s="997">
        <f t="shared" si="0"/>
        <v>0</v>
      </c>
      <c r="H68" s="997">
        <v>115</v>
      </c>
      <c r="I68" s="997">
        <f t="shared" si="1"/>
        <v>0</v>
      </c>
      <c r="J68" s="999">
        <f t="shared" ref="J68:J75" si="3">G68+I68</f>
        <v>0</v>
      </c>
    </row>
    <row r="69" spans="1:10" ht="12" hidden="1" customHeight="1" x14ac:dyDescent="0.2">
      <c r="A69" s="788">
        <v>38</v>
      </c>
      <c r="B69" s="998" t="s">
        <v>319</v>
      </c>
      <c r="C69" s="687"/>
      <c r="D69" s="687" t="s">
        <v>21</v>
      </c>
      <c r="E69" s="687"/>
      <c r="F69" s="997">
        <v>290</v>
      </c>
      <c r="G69" s="997">
        <f t="shared" si="0"/>
        <v>0</v>
      </c>
      <c r="H69" s="997">
        <v>89</v>
      </c>
      <c r="I69" s="997">
        <f t="shared" si="1"/>
        <v>0</v>
      </c>
      <c r="J69" s="999">
        <f t="shared" si="3"/>
        <v>0</v>
      </c>
    </row>
    <row r="70" spans="1:10" ht="13.5" hidden="1" customHeight="1" x14ac:dyDescent="0.2">
      <c r="A70" s="788">
        <v>39</v>
      </c>
      <c r="B70" s="998" t="s">
        <v>321</v>
      </c>
      <c r="C70" s="687"/>
      <c r="D70" s="687" t="s">
        <v>21</v>
      </c>
      <c r="E70" s="687"/>
      <c r="F70" s="997">
        <v>290</v>
      </c>
      <c r="G70" s="997">
        <f t="shared" si="0"/>
        <v>0</v>
      </c>
      <c r="H70" s="997">
        <v>70</v>
      </c>
      <c r="I70" s="997">
        <f t="shared" si="1"/>
        <v>0</v>
      </c>
      <c r="J70" s="999">
        <f t="shared" si="3"/>
        <v>0</v>
      </c>
    </row>
    <row r="71" spans="1:10" ht="12" hidden="1" customHeight="1" x14ac:dyDescent="0.2">
      <c r="A71" s="788">
        <v>40</v>
      </c>
      <c r="B71" s="998" t="s">
        <v>322</v>
      </c>
      <c r="C71" s="687"/>
      <c r="D71" s="687" t="s">
        <v>21</v>
      </c>
      <c r="E71" s="687"/>
      <c r="F71" s="997">
        <v>290</v>
      </c>
      <c r="G71" s="997">
        <f t="shared" si="0"/>
        <v>0</v>
      </c>
      <c r="H71" s="997">
        <v>59</v>
      </c>
      <c r="I71" s="997">
        <f t="shared" si="1"/>
        <v>0</v>
      </c>
      <c r="J71" s="999">
        <f t="shared" si="3"/>
        <v>0</v>
      </c>
    </row>
    <row r="72" spans="1:10" ht="12" hidden="1" customHeight="1" x14ac:dyDescent="0.2">
      <c r="A72" s="788">
        <v>41</v>
      </c>
      <c r="B72" s="998" t="s">
        <v>323</v>
      </c>
      <c r="C72" s="687"/>
      <c r="D72" s="687" t="s">
        <v>21</v>
      </c>
      <c r="E72" s="687"/>
      <c r="F72" s="997">
        <v>290</v>
      </c>
      <c r="G72" s="997">
        <f t="shared" si="0"/>
        <v>0</v>
      </c>
      <c r="H72" s="997">
        <v>59</v>
      </c>
      <c r="I72" s="997">
        <f t="shared" si="1"/>
        <v>0</v>
      </c>
      <c r="J72" s="999">
        <f t="shared" si="3"/>
        <v>0</v>
      </c>
    </row>
    <row r="73" spans="1:10" ht="12.6" hidden="1" customHeight="1" x14ac:dyDescent="0.2">
      <c r="A73" s="788">
        <v>42</v>
      </c>
      <c r="B73" s="998" t="s">
        <v>324</v>
      </c>
      <c r="C73" s="687"/>
      <c r="D73" s="687" t="s">
        <v>21</v>
      </c>
      <c r="E73" s="687"/>
      <c r="F73" s="997">
        <v>290</v>
      </c>
      <c r="G73" s="997">
        <f t="shared" si="0"/>
        <v>0</v>
      </c>
      <c r="H73" s="997">
        <v>45</v>
      </c>
      <c r="I73" s="997">
        <f t="shared" si="1"/>
        <v>0</v>
      </c>
      <c r="J73" s="999">
        <f t="shared" si="3"/>
        <v>0</v>
      </c>
    </row>
    <row r="74" spans="1:10" hidden="1" x14ac:dyDescent="0.2">
      <c r="A74" s="788">
        <v>43</v>
      </c>
      <c r="B74" s="998" t="s">
        <v>325</v>
      </c>
      <c r="C74" s="687"/>
      <c r="D74" s="687" t="s">
        <v>21</v>
      </c>
      <c r="E74" s="687"/>
      <c r="F74" s="997">
        <v>290</v>
      </c>
      <c r="G74" s="997">
        <f t="shared" si="0"/>
        <v>0</v>
      </c>
      <c r="H74" s="997">
        <v>37</v>
      </c>
      <c r="I74" s="997">
        <f t="shared" si="1"/>
        <v>0</v>
      </c>
      <c r="J74" s="999">
        <f t="shared" si="3"/>
        <v>0</v>
      </c>
    </row>
    <row r="75" spans="1:10" ht="12" hidden="1" customHeight="1" x14ac:dyDescent="0.2">
      <c r="A75" s="788">
        <v>44</v>
      </c>
      <c r="B75" s="996" t="s">
        <v>40</v>
      </c>
      <c r="C75" s="860"/>
      <c r="D75" s="687" t="s">
        <v>41</v>
      </c>
      <c r="E75" s="687"/>
      <c r="F75" s="997">
        <v>0</v>
      </c>
      <c r="G75" s="997">
        <f t="shared" si="0"/>
        <v>0</v>
      </c>
      <c r="H75" s="997">
        <v>66809</v>
      </c>
      <c r="I75" s="997">
        <f t="shared" si="1"/>
        <v>0</v>
      </c>
      <c r="J75" s="999">
        <f t="shared" si="3"/>
        <v>0</v>
      </c>
    </row>
    <row r="76" spans="1:10" ht="12" hidden="1" customHeight="1" x14ac:dyDescent="0.2">
      <c r="A76" s="788">
        <v>45</v>
      </c>
      <c r="B76" s="996"/>
      <c r="C76" s="860"/>
      <c r="D76" s="687"/>
      <c r="E76" s="687"/>
      <c r="F76" s="687"/>
      <c r="G76" s="997"/>
      <c r="H76" s="993"/>
      <c r="I76" s="997"/>
      <c r="J76" s="993"/>
    </row>
    <row r="77" spans="1:10" ht="16.5" customHeight="1" x14ac:dyDescent="0.2">
      <c r="A77" s="788">
        <v>46</v>
      </c>
      <c r="B77" s="1000" t="s">
        <v>42</v>
      </c>
      <c r="C77" s="687"/>
      <c r="D77" s="687"/>
      <c r="E77" s="687"/>
      <c r="F77" s="687"/>
      <c r="G77" s="997"/>
      <c r="H77" s="993"/>
      <c r="I77" s="997"/>
      <c r="J77" s="993"/>
    </row>
    <row r="78" spans="1:10" ht="36.75" hidden="1" customHeight="1" x14ac:dyDescent="0.2">
      <c r="A78" s="788">
        <v>47</v>
      </c>
      <c r="B78" s="996" t="s">
        <v>19</v>
      </c>
      <c r="C78" s="687" t="s">
        <v>326</v>
      </c>
      <c r="D78" s="687" t="s">
        <v>14</v>
      </c>
      <c r="E78" s="687"/>
      <c r="F78" s="997">
        <v>600</v>
      </c>
      <c r="G78" s="997">
        <f t="shared" ref="G78:G84" si="4">E78*F78</f>
        <v>0</v>
      </c>
      <c r="H78" s="997">
        <v>928</v>
      </c>
      <c r="I78" s="997">
        <f t="shared" ref="I78:I84" si="5">E78*H78</f>
        <v>0</v>
      </c>
      <c r="J78" s="999">
        <f t="shared" ref="J78:J84" si="6">G78+I78</f>
        <v>0</v>
      </c>
    </row>
    <row r="79" spans="1:10" ht="39" hidden="1" customHeight="1" x14ac:dyDescent="0.2">
      <c r="A79" s="788">
        <v>48</v>
      </c>
      <c r="B79" s="996" t="s">
        <v>17</v>
      </c>
      <c r="C79" s="687"/>
      <c r="D79" s="687" t="s">
        <v>14</v>
      </c>
      <c r="E79" s="687"/>
      <c r="F79" s="997">
        <v>600</v>
      </c>
      <c r="G79" s="997">
        <f t="shared" si="4"/>
        <v>0</v>
      </c>
      <c r="H79" s="997">
        <v>1026</v>
      </c>
      <c r="I79" s="997">
        <f t="shared" si="5"/>
        <v>0</v>
      </c>
      <c r="J79" s="999">
        <f t="shared" si="6"/>
        <v>0</v>
      </c>
    </row>
    <row r="80" spans="1:10" ht="24.75" customHeight="1" x14ac:dyDescent="0.2">
      <c r="A80" s="788">
        <v>49</v>
      </c>
      <c r="B80" s="996" t="s">
        <v>43</v>
      </c>
      <c r="C80" s="687"/>
      <c r="D80" s="687" t="s">
        <v>21</v>
      </c>
      <c r="E80" s="687">
        <v>40</v>
      </c>
      <c r="F80" s="997">
        <v>650</v>
      </c>
      <c r="G80" s="997">
        <f t="shared" si="4"/>
        <v>26000</v>
      </c>
      <c r="H80" s="997">
        <v>237</v>
      </c>
      <c r="I80" s="997">
        <f t="shared" si="5"/>
        <v>9480</v>
      </c>
      <c r="J80" s="999">
        <f t="shared" si="6"/>
        <v>35480</v>
      </c>
    </row>
    <row r="81" spans="1:10" ht="26.25" hidden="1" customHeight="1" x14ac:dyDescent="0.2">
      <c r="A81" s="788">
        <v>50</v>
      </c>
      <c r="B81" s="996" t="s">
        <v>327</v>
      </c>
      <c r="C81" s="1001"/>
      <c r="D81" s="687" t="s">
        <v>21</v>
      </c>
      <c r="E81" s="687"/>
      <c r="F81" s="997">
        <v>290</v>
      </c>
      <c r="G81" s="997">
        <f t="shared" si="4"/>
        <v>0</v>
      </c>
      <c r="H81" s="997">
        <v>45</v>
      </c>
      <c r="I81" s="997">
        <f t="shared" si="5"/>
        <v>0</v>
      </c>
      <c r="J81" s="999">
        <f t="shared" si="6"/>
        <v>0</v>
      </c>
    </row>
    <row r="82" spans="1:10" ht="16.5" hidden="1" customHeight="1" x14ac:dyDescent="0.2">
      <c r="A82" s="788">
        <v>51</v>
      </c>
      <c r="B82" s="996" t="s">
        <v>31</v>
      </c>
      <c r="C82" s="860"/>
      <c r="D82" s="687" t="s">
        <v>32</v>
      </c>
      <c r="E82" s="687"/>
      <c r="F82" s="997">
        <v>0</v>
      </c>
      <c r="G82" s="997">
        <f t="shared" si="4"/>
        <v>0</v>
      </c>
      <c r="H82" s="997">
        <v>18486</v>
      </c>
      <c r="I82" s="997">
        <f t="shared" si="5"/>
        <v>0</v>
      </c>
      <c r="J82" s="999">
        <f t="shared" si="6"/>
        <v>0</v>
      </c>
    </row>
    <row r="83" spans="1:10" ht="26.25" hidden="1" customHeight="1" x14ac:dyDescent="0.2">
      <c r="A83" s="788">
        <v>52</v>
      </c>
      <c r="B83" s="996" t="s">
        <v>40</v>
      </c>
      <c r="C83" s="860"/>
      <c r="D83" s="687" t="s">
        <v>41</v>
      </c>
      <c r="E83" s="687"/>
      <c r="F83" s="997">
        <v>0</v>
      </c>
      <c r="G83" s="997">
        <f t="shared" si="4"/>
        <v>0</v>
      </c>
      <c r="H83" s="997">
        <v>19270</v>
      </c>
      <c r="I83" s="997">
        <f t="shared" si="5"/>
        <v>0</v>
      </c>
      <c r="J83" s="999">
        <f t="shared" si="6"/>
        <v>0</v>
      </c>
    </row>
    <row r="84" spans="1:10" ht="12" hidden="1" customHeight="1" x14ac:dyDescent="0.2">
      <c r="A84" s="788">
        <v>53</v>
      </c>
      <c r="B84" s="996" t="s">
        <v>15</v>
      </c>
      <c r="C84" s="687"/>
      <c r="D84" s="687" t="s">
        <v>14</v>
      </c>
      <c r="E84" s="687"/>
      <c r="F84" s="997">
        <v>600</v>
      </c>
      <c r="G84" s="997">
        <f t="shared" si="4"/>
        <v>0</v>
      </c>
      <c r="H84" s="997">
        <v>1026</v>
      </c>
      <c r="I84" s="997">
        <f t="shared" si="5"/>
        <v>0</v>
      </c>
      <c r="J84" s="999">
        <f t="shared" si="6"/>
        <v>0</v>
      </c>
    </row>
    <row r="85" spans="1:10" ht="12" hidden="1" customHeight="1" x14ac:dyDescent="0.2">
      <c r="A85" s="788">
        <v>54</v>
      </c>
      <c r="B85" s="996"/>
      <c r="C85" s="860"/>
      <c r="D85" s="687"/>
      <c r="E85" s="687"/>
      <c r="F85" s="687"/>
      <c r="G85" s="997"/>
      <c r="H85" s="993"/>
      <c r="I85" s="997"/>
      <c r="J85" s="993"/>
    </row>
    <row r="86" spans="1:10" ht="12" hidden="1" customHeight="1" x14ac:dyDescent="0.2">
      <c r="A86" s="788">
        <v>55</v>
      </c>
      <c r="B86" s="996"/>
      <c r="C86" s="860"/>
      <c r="D86" s="687"/>
      <c r="E86" s="687"/>
      <c r="F86" s="687"/>
      <c r="G86" s="997"/>
      <c r="H86" s="993"/>
      <c r="I86" s="997"/>
      <c r="J86" s="993"/>
    </row>
    <row r="87" spans="1:10" ht="12" customHeight="1" x14ac:dyDescent="0.2">
      <c r="A87" s="788">
        <v>56</v>
      </c>
      <c r="B87" s="1000" t="s">
        <v>44</v>
      </c>
      <c r="C87" s="687"/>
      <c r="D87" s="687"/>
      <c r="E87" s="687"/>
      <c r="F87" s="687"/>
      <c r="G87" s="997"/>
      <c r="H87" s="993"/>
      <c r="I87" s="997"/>
      <c r="J87" s="993"/>
    </row>
    <row r="88" spans="1:10" ht="12" hidden="1" customHeight="1" x14ac:dyDescent="0.2">
      <c r="A88" s="788">
        <v>57</v>
      </c>
      <c r="B88" s="1000" t="s">
        <v>45</v>
      </c>
      <c r="C88" s="687"/>
      <c r="D88" s="687"/>
      <c r="E88" s="687"/>
      <c r="F88" s="687"/>
      <c r="G88" s="997"/>
      <c r="H88" s="993"/>
      <c r="I88" s="997"/>
      <c r="J88" s="993"/>
    </row>
    <row r="89" spans="1:10" ht="12" hidden="1" customHeight="1" x14ac:dyDescent="0.2">
      <c r="A89" s="788">
        <v>58</v>
      </c>
      <c r="B89" s="996" t="s">
        <v>46</v>
      </c>
      <c r="C89" s="687" t="s">
        <v>329</v>
      </c>
      <c r="D89" s="687" t="s">
        <v>14</v>
      </c>
      <c r="E89" s="687"/>
      <c r="F89" s="997">
        <v>1502</v>
      </c>
      <c r="G89" s="997">
        <f t="shared" ref="G89:G113" si="7">E89*F89</f>
        <v>0</v>
      </c>
      <c r="H89" s="997">
        <v>3517.6320000000001</v>
      </c>
      <c r="I89" s="997">
        <f t="shared" ref="I89:I113" si="8">E89*H89</f>
        <v>0</v>
      </c>
      <c r="J89" s="999">
        <f t="shared" ref="J89:J113" si="9">G89+I89</f>
        <v>0</v>
      </c>
    </row>
    <row r="90" spans="1:10" ht="30" hidden="1" customHeight="1" x14ac:dyDescent="0.2">
      <c r="A90" s="788">
        <v>59</v>
      </c>
      <c r="B90" s="996" t="s">
        <v>239</v>
      </c>
      <c r="C90" s="687" t="s">
        <v>330</v>
      </c>
      <c r="D90" s="687" t="s">
        <v>14</v>
      </c>
      <c r="E90" s="687"/>
      <c r="F90" s="997">
        <v>11286</v>
      </c>
      <c r="G90" s="997">
        <f t="shared" si="7"/>
        <v>0</v>
      </c>
      <c r="H90" s="997">
        <v>30822.432000000001</v>
      </c>
      <c r="I90" s="997">
        <f t="shared" si="8"/>
        <v>0</v>
      </c>
      <c r="J90" s="999">
        <f t="shared" si="9"/>
        <v>0</v>
      </c>
    </row>
    <row r="91" spans="1:10" ht="12" hidden="1" customHeight="1" x14ac:dyDescent="0.2">
      <c r="A91" s="788">
        <v>60</v>
      </c>
      <c r="B91" s="996" t="s">
        <v>292</v>
      </c>
      <c r="C91" s="687" t="s">
        <v>331</v>
      </c>
      <c r="D91" s="687" t="s">
        <v>14</v>
      </c>
      <c r="E91" s="687"/>
      <c r="F91" s="997">
        <f>3796+1227</f>
        <v>5023</v>
      </c>
      <c r="G91" s="997">
        <f t="shared" si="7"/>
        <v>0</v>
      </c>
      <c r="H91" s="997">
        <v>11761.895999999999</v>
      </c>
      <c r="I91" s="997">
        <f t="shared" si="8"/>
        <v>0</v>
      </c>
      <c r="J91" s="999">
        <f t="shared" si="9"/>
        <v>0</v>
      </c>
    </row>
    <row r="92" spans="1:10" ht="25.5" hidden="1" x14ac:dyDescent="0.2">
      <c r="A92" s="788">
        <v>61</v>
      </c>
      <c r="B92" s="996" t="s">
        <v>47</v>
      </c>
      <c r="C92" s="687" t="s">
        <v>332</v>
      </c>
      <c r="D92" s="687" t="s">
        <v>14</v>
      </c>
      <c r="E92" s="687"/>
      <c r="F92" s="997">
        <v>10638</v>
      </c>
      <c r="G92" s="997">
        <f t="shared" si="7"/>
        <v>0</v>
      </c>
      <c r="H92" s="997">
        <v>24909.119999999999</v>
      </c>
      <c r="I92" s="997">
        <f t="shared" si="8"/>
        <v>0</v>
      </c>
      <c r="J92" s="999">
        <f t="shared" si="9"/>
        <v>0</v>
      </c>
    </row>
    <row r="93" spans="1:10" ht="12" hidden="1" customHeight="1" x14ac:dyDescent="0.2">
      <c r="A93" s="788">
        <v>62</v>
      </c>
      <c r="B93" s="996" t="s">
        <v>290</v>
      </c>
      <c r="C93" s="687" t="s">
        <v>333</v>
      </c>
      <c r="D93" s="687" t="s">
        <v>14</v>
      </c>
      <c r="E93" s="687"/>
      <c r="F93" s="997">
        <v>37939</v>
      </c>
      <c r="G93" s="997">
        <f t="shared" si="7"/>
        <v>0</v>
      </c>
      <c r="H93" s="997">
        <v>88833.599999999991</v>
      </c>
      <c r="I93" s="997">
        <f t="shared" si="8"/>
        <v>0</v>
      </c>
      <c r="J93" s="999">
        <f t="shared" si="9"/>
        <v>0</v>
      </c>
    </row>
    <row r="94" spans="1:10" ht="13.5" hidden="1" customHeight="1" x14ac:dyDescent="0.2">
      <c r="A94" s="788">
        <v>63</v>
      </c>
      <c r="B94" s="996" t="s">
        <v>46</v>
      </c>
      <c r="C94" s="687" t="s">
        <v>329</v>
      </c>
      <c r="D94" s="687" t="s">
        <v>14</v>
      </c>
      <c r="E94" s="687"/>
      <c r="F94" s="997">
        <v>1502</v>
      </c>
      <c r="G94" s="997">
        <f t="shared" si="7"/>
        <v>0</v>
      </c>
      <c r="H94" s="997">
        <v>3517.6320000000001</v>
      </c>
      <c r="I94" s="997">
        <f t="shared" si="8"/>
        <v>0</v>
      </c>
      <c r="J94" s="999">
        <f t="shared" si="9"/>
        <v>0</v>
      </c>
    </row>
    <row r="95" spans="1:10" ht="12" hidden="1" customHeight="1" x14ac:dyDescent="0.2">
      <c r="A95" s="788">
        <v>64</v>
      </c>
      <c r="B95" s="996" t="s">
        <v>49</v>
      </c>
      <c r="C95" s="687" t="s">
        <v>334</v>
      </c>
      <c r="D95" s="687" t="s">
        <v>14</v>
      </c>
      <c r="E95" s="687"/>
      <c r="F95" s="997">
        <v>20865</v>
      </c>
      <c r="G95" s="997">
        <f t="shared" si="7"/>
        <v>0</v>
      </c>
      <c r="H95" s="997">
        <v>71535.599999999991</v>
      </c>
      <c r="I95" s="997">
        <f t="shared" si="8"/>
        <v>0</v>
      </c>
      <c r="J95" s="999">
        <f t="shared" si="9"/>
        <v>0</v>
      </c>
    </row>
    <row r="96" spans="1:10" ht="12" hidden="1" customHeight="1" x14ac:dyDescent="0.2">
      <c r="A96" s="788">
        <v>65</v>
      </c>
      <c r="B96" s="1002" t="s">
        <v>387</v>
      </c>
      <c r="C96" s="711" t="s">
        <v>388</v>
      </c>
      <c r="D96" s="711" t="s">
        <v>14</v>
      </c>
      <c r="E96" s="711"/>
      <c r="F96" s="1003">
        <v>4500</v>
      </c>
      <c r="G96" s="997">
        <f t="shared" si="7"/>
        <v>0</v>
      </c>
      <c r="H96" s="1003">
        <v>16013.050000000001</v>
      </c>
      <c r="I96" s="997">
        <f t="shared" si="8"/>
        <v>0</v>
      </c>
      <c r="J96" s="1004">
        <f t="shared" si="9"/>
        <v>0</v>
      </c>
    </row>
    <row r="97" spans="1:10" ht="12" hidden="1" customHeight="1" x14ac:dyDescent="0.2">
      <c r="A97" s="788">
        <v>66</v>
      </c>
      <c r="B97" s="1002" t="s">
        <v>387</v>
      </c>
      <c r="C97" s="711" t="s">
        <v>389</v>
      </c>
      <c r="D97" s="711" t="s">
        <v>14</v>
      </c>
      <c r="E97" s="711"/>
      <c r="F97" s="1003">
        <v>4500</v>
      </c>
      <c r="G97" s="997">
        <f t="shared" si="7"/>
        <v>0</v>
      </c>
      <c r="H97" s="1003">
        <v>12276</v>
      </c>
      <c r="I97" s="997">
        <f t="shared" si="8"/>
        <v>0</v>
      </c>
      <c r="J97" s="1004">
        <f t="shared" si="9"/>
        <v>0</v>
      </c>
    </row>
    <row r="98" spans="1:10" ht="12" hidden="1" customHeight="1" x14ac:dyDescent="0.2">
      <c r="A98" s="788">
        <v>67</v>
      </c>
      <c r="B98" s="1002" t="s">
        <v>82</v>
      </c>
      <c r="C98" s="711" t="s">
        <v>83</v>
      </c>
      <c r="D98" s="711" t="s">
        <v>56</v>
      </c>
      <c r="E98" s="711"/>
      <c r="F98" s="1003">
        <v>600</v>
      </c>
      <c r="G98" s="997">
        <f t="shared" si="7"/>
        <v>0</v>
      </c>
      <c r="H98" s="1003">
        <v>588</v>
      </c>
      <c r="I98" s="997">
        <f t="shared" si="8"/>
        <v>0</v>
      </c>
      <c r="J98" s="1004">
        <f t="shared" si="9"/>
        <v>0</v>
      </c>
    </row>
    <row r="99" spans="1:10" ht="12" hidden="1" customHeight="1" x14ac:dyDescent="0.2">
      <c r="A99" s="788">
        <v>68</v>
      </c>
      <c r="B99" s="1002" t="s">
        <v>151</v>
      </c>
      <c r="C99" s="711" t="s">
        <v>152</v>
      </c>
      <c r="D99" s="711" t="s">
        <v>56</v>
      </c>
      <c r="E99" s="711"/>
      <c r="F99" s="1003">
        <v>600</v>
      </c>
      <c r="G99" s="997">
        <f t="shared" si="7"/>
        <v>0</v>
      </c>
      <c r="H99" s="1003">
        <v>381</v>
      </c>
      <c r="I99" s="997">
        <f t="shared" si="8"/>
        <v>0</v>
      </c>
      <c r="J99" s="1004">
        <f t="shared" si="9"/>
        <v>0</v>
      </c>
    </row>
    <row r="100" spans="1:10" ht="12" hidden="1" customHeight="1" x14ac:dyDescent="0.2">
      <c r="A100" s="788">
        <v>69</v>
      </c>
      <c r="B100" s="1002" t="s">
        <v>390</v>
      </c>
      <c r="C100" s="711" t="s">
        <v>391</v>
      </c>
      <c r="D100" s="711" t="s">
        <v>14</v>
      </c>
      <c r="E100" s="711"/>
      <c r="F100" s="1003">
        <v>400</v>
      </c>
      <c r="G100" s="997">
        <f t="shared" si="7"/>
        <v>0</v>
      </c>
      <c r="H100" s="1003">
        <v>900</v>
      </c>
      <c r="I100" s="997">
        <f t="shared" si="8"/>
        <v>0</v>
      </c>
      <c r="J100" s="1004">
        <f t="shared" si="9"/>
        <v>0</v>
      </c>
    </row>
    <row r="101" spans="1:10" hidden="1" x14ac:dyDescent="0.2">
      <c r="A101" s="788">
        <v>70</v>
      </c>
      <c r="B101" s="1002" t="s">
        <v>392</v>
      </c>
      <c r="C101" s="711" t="s">
        <v>393</v>
      </c>
      <c r="D101" s="711" t="s">
        <v>14</v>
      </c>
      <c r="E101" s="711"/>
      <c r="F101" s="1003">
        <v>300</v>
      </c>
      <c r="G101" s="997">
        <f t="shared" si="7"/>
        <v>0</v>
      </c>
      <c r="H101" s="1003">
        <v>234</v>
      </c>
      <c r="I101" s="997">
        <f t="shared" si="8"/>
        <v>0</v>
      </c>
      <c r="J101" s="1004">
        <f t="shared" si="9"/>
        <v>0</v>
      </c>
    </row>
    <row r="102" spans="1:10" ht="12" hidden="1" customHeight="1" x14ac:dyDescent="0.2">
      <c r="A102" s="788">
        <v>71</v>
      </c>
      <c r="B102" s="1002" t="s">
        <v>394</v>
      </c>
      <c r="C102" s="1005" t="s">
        <v>395</v>
      </c>
      <c r="D102" s="1005" t="s">
        <v>14</v>
      </c>
      <c r="E102" s="1005"/>
      <c r="F102" s="1003">
        <v>1250</v>
      </c>
      <c r="G102" s="997">
        <f t="shared" si="7"/>
        <v>0</v>
      </c>
      <c r="H102" s="1003">
        <v>1163.3999999999999</v>
      </c>
      <c r="I102" s="997">
        <f t="shared" si="8"/>
        <v>0</v>
      </c>
      <c r="J102" s="1004">
        <f t="shared" si="9"/>
        <v>0</v>
      </c>
    </row>
    <row r="103" spans="1:10" ht="13.5" hidden="1" customHeight="1" x14ac:dyDescent="0.2">
      <c r="A103" s="788">
        <v>72</v>
      </c>
      <c r="B103" s="1002" t="s">
        <v>394</v>
      </c>
      <c r="C103" s="1005" t="s">
        <v>296</v>
      </c>
      <c r="D103" s="1005" t="s">
        <v>14</v>
      </c>
      <c r="E103" s="1005"/>
      <c r="F103" s="1003">
        <v>850</v>
      </c>
      <c r="G103" s="997">
        <f t="shared" si="7"/>
        <v>0</v>
      </c>
      <c r="H103" s="1003">
        <v>347.2</v>
      </c>
      <c r="I103" s="997">
        <f t="shared" si="8"/>
        <v>0</v>
      </c>
      <c r="J103" s="1004">
        <f t="shared" si="9"/>
        <v>0</v>
      </c>
    </row>
    <row r="104" spans="1:10" ht="15.6" hidden="1" customHeight="1" x14ac:dyDescent="0.2">
      <c r="A104" s="788">
        <v>73</v>
      </c>
      <c r="B104" s="1002" t="s">
        <v>394</v>
      </c>
      <c r="C104" s="1005" t="s">
        <v>168</v>
      </c>
      <c r="D104" s="1005" t="s">
        <v>14</v>
      </c>
      <c r="E104" s="1005"/>
      <c r="F104" s="1003">
        <v>850</v>
      </c>
      <c r="G104" s="997">
        <f t="shared" si="7"/>
        <v>0</v>
      </c>
      <c r="H104" s="1003">
        <v>311.87692307692305</v>
      </c>
      <c r="I104" s="997">
        <f t="shared" si="8"/>
        <v>0</v>
      </c>
      <c r="J104" s="1004">
        <f t="shared" si="9"/>
        <v>0</v>
      </c>
    </row>
    <row r="105" spans="1:10" ht="12" hidden="1" customHeight="1" x14ac:dyDescent="0.2">
      <c r="A105" s="788">
        <v>74</v>
      </c>
      <c r="B105" s="996" t="s">
        <v>50</v>
      </c>
      <c r="C105" s="687" t="s">
        <v>184</v>
      </c>
      <c r="D105" s="687" t="s">
        <v>7</v>
      </c>
      <c r="E105" s="687"/>
      <c r="F105" s="997">
        <v>1500</v>
      </c>
      <c r="G105" s="997">
        <f t="shared" si="7"/>
        <v>0</v>
      </c>
      <c r="H105" s="997">
        <v>4175</v>
      </c>
      <c r="I105" s="997">
        <f t="shared" si="8"/>
        <v>0</v>
      </c>
      <c r="J105" s="999">
        <f t="shared" si="9"/>
        <v>0</v>
      </c>
    </row>
    <row r="106" spans="1:10" ht="12" hidden="1" customHeight="1" x14ac:dyDescent="0.2">
      <c r="A106" s="788">
        <v>75</v>
      </c>
      <c r="B106" s="996" t="s">
        <v>51</v>
      </c>
      <c r="C106" s="687" t="s">
        <v>52</v>
      </c>
      <c r="D106" s="687" t="s">
        <v>7</v>
      </c>
      <c r="E106" s="687"/>
      <c r="F106" s="997">
        <v>600</v>
      </c>
      <c r="G106" s="997">
        <f t="shared" si="7"/>
        <v>0</v>
      </c>
      <c r="H106" s="997">
        <v>784</v>
      </c>
      <c r="I106" s="997">
        <f t="shared" si="8"/>
        <v>0</v>
      </c>
      <c r="J106" s="999">
        <f t="shared" si="9"/>
        <v>0</v>
      </c>
    </row>
    <row r="107" spans="1:10" ht="12" hidden="1" customHeight="1" x14ac:dyDescent="0.2">
      <c r="A107" s="788">
        <v>76</v>
      </c>
      <c r="B107" s="996" t="s">
        <v>51</v>
      </c>
      <c r="C107" s="687" t="s">
        <v>53</v>
      </c>
      <c r="D107" s="687" t="s">
        <v>7</v>
      </c>
      <c r="E107" s="687"/>
      <c r="F107" s="997">
        <v>600</v>
      </c>
      <c r="G107" s="997">
        <f t="shared" si="7"/>
        <v>0</v>
      </c>
      <c r="H107" s="997">
        <v>420</v>
      </c>
      <c r="I107" s="997">
        <f t="shared" si="8"/>
        <v>0</v>
      </c>
      <c r="J107" s="999">
        <f t="shared" si="9"/>
        <v>0</v>
      </c>
    </row>
    <row r="108" spans="1:10" ht="12" hidden="1" customHeight="1" x14ac:dyDescent="0.2">
      <c r="A108" s="788">
        <v>77</v>
      </c>
      <c r="B108" s="996" t="s">
        <v>54</v>
      </c>
      <c r="C108" s="687" t="s">
        <v>293</v>
      </c>
      <c r="D108" s="687" t="s">
        <v>7</v>
      </c>
      <c r="E108" s="687"/>
      <c r="F108" s="997">
        <v>800</v>
      </c>
      <c r="G108" s="997">
        <f t="shared" si="7"/>
        <v>0</v>
      </c>
      <c r="H108" s="997">
        <v>721</v>
      </c>
      <c r="I108" s="997">
        <f t="shared" si="8"/>
        <v>0</v>
      </c>
      <c r="J108" s="999">
        <f t="shared" si="9"/>
        <v>0</v>
      </c>
    </row>
    <row r="109" spans="1:10" ht="12" hidden="1" customHeight="1" x14ac:dyDescent="0.2">
      <c r="A109" s="788">
        <v>78</v>
      </c>
      <c r="B109" s="996" t="s">
        <v>55</v>
      </c>
      <c r="C109" s="687"/>
      <c r="D109" s="687" t="s">
        <v>56</v>
      </c>
      <c r="E109" s="687"/>
      <c r="F109" s="997">
        <v>1050</v>
      </c>
      <c r="G109" s="997">
        <f t="shared" si="7"/>
        <v>0</v>
      </c>
      <c r="H109" s="997">
        <v>840</v>
      </c>
      <c r="I109" s="997">
        <f t="shared" si="8"/>
        <v>0</v>
      </c>
      <c r="J109" s="999">
        <f t="shared" si="9"/>
        <v>0</v>
      </c>
    </row>
    <row r="110" spans="1:10" hidden="1" x14ac:dyDescent="0.2">
      <c r="A110" s="788">
        <v>79</v>
      </c>
      <c r="B110" s="996" t="s">
        <v>57</v>
      </c>
      <c r="C110" s="860"/>
      <c r="D110" s="687" t="s">
        <v>56</v>
      </c>
      <c r="E110" s="687"/>
      <c r="F110" s="997">
        <v>1050</v>
      </c>
      <c r="G110" s="997">
        <f t="shared" si="7"/>
        <v>0</v>
      </c>
      <c r="H110" s="997">
        <v>1190</v>
      </c>
      <c r="I110" s="997">
        <f t="shared" si="8"/>
        <v>0</v>
      </c>
      <c r="J110" s="999">
        <f t="shared" si="9"/>
        <v>0</v>
      </c>
    </row>
    <row r="111" spans="1:10" ht="12" hidden="1" customHeight="1" x14ac:dyDescent="0.2">
      <c r="A111" s="788">
        <v>80</v>
      </c>
      <c r="B111" s="996" t="s">
        <v>58</v>
      </c>
      <c r="C111" s="860"/>
      <c r="D111" s="687" t="s">
        <v>56</v>
      </c>
      <c r="E111" s="687"/>
      <c r="F111" s="997">
        <v>1050</v>
      </c>
      <c r="G111" s="997">
        <f t="shared" si="7"/>
        <v>0</v>
      </c>
      <c r="H111" s="997">
        <v>2380</v>
      </c>
      <c r="I111" s="997">
        <f t="shared" si="8"/>
        <v>0</v>
      </c>
      <c r="J111" s="999">
        <f t="shared" si="9"/>
        <v>0</v>
      </c>
    </row>
    <row r="112" spans="1:10" ht="13.5" hidden="1" customHeight="1" x14ac:dyDescent="0.2">
      <c r="A112" s="788">
        <v>81</v>
      </c>
      <c r="B112" s="996" t="s">
        <v>59</v>
      </c>
      <c r="C112" s="687"/>
      <c r="D112" s="687" t="s">
        <v>56</v>
      </c>
      <c r="E112" s="687"/>
      <c r="F112" s="997">
        <v>1050</v>
      </c>
      <c r="G112" s="997">
        <f t="shared" si="7"/>
        <v>0</v>
      </c>
      <c r="H112" s="997">
        <v>3080</v>
      </c>
      <c r="I112" s="997">
        <f t="shared" si="8"/>
        <v>0</v>
      </c>
      <c r="J112" s="999">
        <f t="shared" si="9"/>
        <v>0</v>
      </c>
    </row>
    <row r="113" spans="1:10" ht="12" hidden="1" customHeight="1" x14ac:dyDescent="0.2">
      <c r="A113" s="788">
        <v>82</v>
      </c>
      <c r="B113" s="996" t="s">
        <v>60</v>
      </c>
      <c r="C113" s="860"/>
      <c r="D113" s="687" t="s">
        <v>5</v>
      </c>
      <c r="E113" s="687"/>
      <c r="F113" s="997">
        <v>0</v>
      </c>
      <c r="G113" s="997">
        <f t="shared" si="7"/>
        <v>0</v>
      </c>
      <c r="H113" s="997">
        <v>32642</v>
      </c>
      <c r="I113" s="997">
        <f t="shared" si="8"/>
        <v>0</v>
      </c>
      <c r="J113" s="999">
        <f t="shared" si="9"/>
        <v>0</v>
      </c>
    </row>
    <row r="114" spans="1:10" ht="12" hidden="1" customHeight="1" x14ac:dyDescent="0.2">
      <c r="A114" s="788">
        <v>83</v>
      </c>
      <c r="B114" s="1000" t="s">
        <v>61</v>
      </c>
      <c r="C114" s="687"/>
      <c r="D114" s="687"/>
      <c r="E114" s="687"/>
      <c r="F114" s="687"/>
      <c r="G114" s="997"/>
      <c r="H114" s="993"/>
      <c r="I114" s="997"/>
      <c r="J114" s="993"/>
    </row>
    <row r="115" spans="1:10" ht="12" hidden="1" customHeight="1" x14ac:dyDescent="0.2">
      <c r="A115" s="788">
        <v>84</v>
      </c>
      <c r="B115" s="996" t="s">
        <v>294</v>
      </c>
      <c r="C115" s="687" t="s">
        <v>335</v>
      </c>
      <c r="D115" s="687" t="s">
        <v>14</v>
      </c>
      <c r="E115" s="687"/>
      <c r="F115" s="997">
        <v>3518</v>
      </c>
      <c r="G115" s="997">
        <f t="shared" ref="G115:G129" si="10">E115*F115</f>
        <v>0</v>
      </c>
      <c r="H115" s="997">
        <v>7588.7999999999993</v>
      </c>
      <c r="I115" s="997">
        <f t="shared" ref="I115:I129" si="11">E115*H115</f>
        <v>0</v>
      </c>
      <c r="J115" s="999">
        <f t="shared" ref="J115:J129" si="12">G115+I115</f>
        <v>0</v>
      </c>
    </row>
    <row r="116" spans="1:10" ht="12" hidden="1" customHeight="1" x14ac:dyDescent="0.2">
      <c r="A116" s="788">
        <v>85</v>
      </c>
      <c r="B116" s="996" t="s">
        <v>62</v>
      </c>
      <c r="C116" s="687" t="s">
        <v>336</v>
      </c>
      <c r="D116" s="687" t="s">
        <v>14</v>
      </c>
      <c r="E116" s="687"/>
      <c r="F116" s="997">
        <v>2005</v>
      </c>
      <c r="G116" s="997">
        <f t="shared" si="10"/>
        <v>0</v>
      </c>
      <c r="H116" s="997">
        <v>4910.3999999999996</v>
      </c>
      <c r="I116" s="997">
        <f t="shared" si="11"/>
        <v>0</v>
      </c>
      <c r="J116" s="999">
        <f t="shared" si="12"/>
        <v>0</v>
      </c>
    </row>
    <row r="117" spans="1:10" ht="12" hidden="1" customHeight="1" x14ac:dyDescent="0.2">
      <c r="A117" s="788">
        <v>86</v>
      </c>
      <c r="B117" s="1002" t="s">
        <v>396</v>
      </c>
      <c r="C117" s="711" t="s">
        <v>296</v>
      </c>
      <c r="D117" s="711" t="s">
        <v>14</v>
      </c>
      <c r="E117" s="711"/>
      <c r="F117" s="1003">
        <v>4500</v>
      </c>
      <c r="G117" s="997">
        <f t="shared" si="10"/>
        <v>0</v>
      </c>
      <c r="H117" s="1003">
        <v>4900</v>
      </c>
      <c r="I117" s="997">
        <f t="shared" si="11"/>
        <v>0</v>
      </c>
      <c r="J117" s="1004">
        <f t="shared" si="12"/>
        <v>0</v>
      </c>
    </row>
    <row r="118" spans="1:10" ht="12" hidden="1" customHeight="1" x14ac:dyDescent="0.2">
      <c r="A118" s="788">
        <v>87</v>
      </c>
      <c r="B118" s="1002" t="s">
        <v>387</v>
      </c>
      <c r="C118" s="711" t="s">
        <v>397</v>
      </c>
      <c r="D118" s="711" t="s">
        <v>14</v>
      </c>
      <c r="E118" s="711"/>
      <c r="F118" s="1003">
        <v>4500</v>
      </c>
      <c r="G118" s="997">
        <f t="shared" si="10"/>
        <v>0</v>
      </c>
      <c r="H118" s="1003">
        <v>11450.625</v>
      </c>
      <c r="I118" s="997">
        <f t="shared" si="11"/>
        <v>0</v>
      </c>
      <c r="J118" s="1004">
        <f t="shared" si="12"/>
        <v>0</v>
      </c>
    </row>
    <row r="119" spans="1:10" ht="12" hidden="1" customHeight="1" x14ac:dyDescent="0.2">
      <c r="A119" s="788">
        <v>88</v>
      </c>
      <c r="B119" s="1002" t="s">
        <v>398</v>
      </c>
      <c r="C119" s="711" t="s">
        <v>399</v>
      </c>
      <c r="D119" s="711" t="s">
        <v>14</v>
      </c>
      <c r="E119" s="711"/>
      <c r="F119" s="1003">
        <v>400</v>
      </c>
      <c r="G119" s="997">
        <f t="shared" si="10"/>
        <v>0</v>
      </c>
      <c r="H119" s="1003">
        <v>952.8</v>
      </c>
      <c r="I119" s="997">
        <f t="shared" si="11"/>
        <v>0</v>
      </c>
      <c r="J119" s="1004">
        <f t="shared" si="12"/>
        <v>0</v>
      </c>
    </row>
    <row r="120" spans="1:10" hidden="1" x14ac:dyDescent="0.2">
      <c r="A120" s="788">
        <v>89</v>
      </c>
      <c r="B120" s="1002" t="s">
        <v>392</v>
      </c>
      <c r="C120" s="711" t="s">
        <v>393</v>
      </c>
      <c r="D120" s="711" t="s">
        <v>14</v>
      </c>
      <c r="E120" s="711"/>
      <c r="F120" s="1003">
        <v>300</v>
      </c>
      <c r="G120" s="997">
        <f t="shared" si="10"/>
        <v>0</v>
      </c>
      <c r="H120" s="1003">
        <v>234</v>
      </c>
      <c r="I120" s="997">
        <f t="shared" si="11"/>
        <v>0</v>
      </c>
      <c r="J120" s="1004">
        <f t="shared" si="12"/>
        <v>0</v>
      </c>
    </row>
    <row r="121" spans="1:10" ht="12" hidden="1" customHeight="1" x14ac:dyDescent="0.2">
      <c r="A121" s="788">
        <v>90</v>
      </c>
      <c r="B121" s="1002" t="s">
        <v>394</v>
      </c>
      <c r="C121" s="1005" t="s">
        <v>158</v>
      </c>
      <c r="D121" s="1005" t="s">
        <v>14</v>
      </c>
      <c r="E121" s="1005"/>
      <c r="F121" s="1003">
        <v>850</v>
      </c>
      <c r="G121" s="997">
        <f t="shared" si="10"/>
        <v>0</v>
      </c>
      <c r="H121" s="1003">
        <v>316.39999999999998</v>
      </c>
      <c r="I121" s="997">
        <f t="shared" si="11"/>
        <v>0</v>
      </c>
      <c r="J121" s="1004">
        <f t="shared" si="12"/>
        <v>0</v>
      </c>
    </row>
    <row r="122" spans="1:10" ht="13.5" hidden="1" customHeight="1" x14ac:dyDescent="0.2">
      <c r="A122" s="788">
        <v>91</v>
      </c>
      <c r="B122" s="1002" t="s">
        <v>394</v>
      </c>
      <c r="C122" s="1005" t="s">
        <v>168</v>
      </c>
      <c r="D122" s="1005" t="s">
        <v>14</v>
      </c>
      <c r="E122" s="1005"/>
      <c r="F122" s="1003">
        <v>850</v>
      </c>
      <c r="G122" s="997">
        <f t="shared" si="10"/>
        <v>0</v>
      </c>
      <c r="H122" s="1003">
        <v>311.87692307692305</v>
      </c>
      <c r="I122" s="997">
        <f t="shared" si="11"/>
        <v>0</v>
      </c>
      <c r="J122" s="1004">
        <f t="shared" si="12"/>
        <v>0</v>
      </c>
    </row>
    <row r="123" spans="1:10" ht="12" hidden="1" customHeight="1" x14ac:dyDescent="0.2">
      <c r="A123" s="788">
        <v>92</v>
      </c>
      <c r="B123" s="996" t="s">
        <v>63</v>
      </c>
      <c r="C123" s="687" t="s">
        <v>67</v>
      </c>
      <c r="D123" s="687" t="s">
        <v>14</v>
      </c>
      <c r="E123" s="687"/>
      <c r="F123" s="997">
        <v>600</v>
      </c>
      <c r="G123" s="997">
        <f t="shared" si="10"/>
        <v>0</v>
      </c>
      <c r="H123" s="997">
        <v>630</v>
      </c>
      <c r="I123" s="997">
        <f t="shared" si="11"/>
        <v>0</v>
      </c>
      <c r="J123" s="999">
        <f t="shared" si="12"/>
        <v>0</v>
      </c>
    </row>
    <row r="124" spans="1:10" ht="12" hidden="1" customHeight="1" x14ac:dyDescent="0.2">
      <c r="A124" s="788">
        <v>93</v>
      </c>
      <c r="B124" s="996" t="s">
        <v>63</v>
      </c>
      <c r="C124" s="687" t="s">
        <v>64</v>
      </c>
      <c r="D124" s="687" t="s">
        <v>14</v>
      </c>
      <c r="E124" s="687"/>
      <c r="F124" s="997">
        <v>600</v>
      </c>
      <c r="G124" s="997">
        <f t="shared" si="10"/>
        <v>0</v>
      </c>
      <c r="H124" s="997">
        <v>420</v>
      </c>
      <c r="I124" s="997">
        <f t="shared" si="11"/>
        <v>0</v>
      </c>
      <c r="J124" s="999">
        <f t="shared" si="12"/>
        <v>0</v>
      </c>
    </row>
    <row r="125" spans="1:10" ht="13.9" hidden="1" customHeight="1" x14ac:dyDescent="0.2">
      <c r="A125" s="788">
        <v>94</v>
      </c>
      <c r="B125" s="996" t="s">
        <v>295</v>
      </c>
      <c r="C125" s="687" t="s">
        <v>296</v>
      </c>
      <c r="D125" s="687" t="s">
        <v>7</v>
      </c>
      <c r="E125" s="687"/>
      <c r="F125" s="997">
        <v>1200</v>
      </c>
      <c r="G125" s="997">
        <f t="shared" si="10"/>
        <v>0</v>
      </c>
      <c r="H125" s="997">
        <v>350</v>
      </c>
      <c r="I125" s="997">
        <f t="shared" si="11"/>
        <v>0</v>
      </c>
      <c r="J125" s="999">
        <f t="shared" si="12"/>
        <v>0</v>
      </c>
    </row>
    <row r="126" spans="1:10" ht="12" hidden="1" customHeight="1" x14ac:dyDescent="0.2">
      <c r="A126" s="788">
        <v>95</v>
      </c>
      <c r="B126" s="996" t="s">
        <v>72</v>
      </c>
      <c r="C126" s="687"/>
      <c r="D126" s="687" t="s">
        <v>56</v>
      </c>
      <c r="E126" s="687"/>
      <c r="F126" s="997">
        <v>1050</v>
      </c>
      <c r="G126" s="997">
        <f t="shared" si="10"/>
        <v>0</v>
      </c>
      <c r="H126" s="997">
        <v>840</v>
      </c>
      <c r="I126" s="997">
        <f t="shared" si="11"/>
        <v>0</v>
      </c>
      <c r="J126" s="999">
        <f t="shared" si="12"/>
        <v>0</v>
      </c>
    </row>
    <row r="127" spans="1:10" ht="12" hidden="1" customHeight="1" x14ac:dyDescent="0.2">
      <c r="A127" s="788">
        <v>96</v>
      </c>
      <c r="B127" s="996" t="s">
        <v>73</v>
      </c>
      <c r="C127" s="687"/>
      <c r="D127" s="687" t="s">
        <v>56</v>
      </c>
      <c r="E127" s="687"/>
      <c r="F127" s="997">
        <v>1050</v>
      </c>
      <c r="G127" s="997">
        <f t="shared" si="10"/>
        <v>0</v>
      </c>
      <c r="H127" s="997">
        <v>3080</v>
      </c>
      <c r="I127" s="997">
        <f t="shared" si="11"/>
        <v>0</v>
      </c>
      <c r="J127" s="999">
        <f t="shared" si="12"/>
        <v>0</v>
      </c>
    </row>
    <row r="128" spans="1:10" ht="12" hidden="1" customHeight="1" x14ac:dyDescent="0.2">
      <c r="A128" s="788">
        <v>97</v>
      </c>
      <c r="B128" s="996" t="s">
        <v>60</v>
      </c>
      <c r="C128" s="860"/>
      <c r="D128" s="687" t="s">
        <v>5</v>
      </c>
      <c r="E128" s="687"/>
      <c r="F128" s="997">
        <v>0</v>
      </c>
      <c r="G128" s="997">
        <f t="shared" si="10"/>
        <v>0</v>
      </c>
      <c r="H128" s="997">
        <v>1218</v>
      </c>
      <c r="I128" s="997">
        <f t="shared" si="11"/>
        <v>0</v>
      </c>
      <c r="J128" s="999">
        <f t="shared" si="12"/>
        <v>0</v>
      </c>
    </row>
    <row r="129" spans="1:10" ht="25.5" hidden="1" x14ac:dyDescent="0.2">
      <c r="A129" s="788">
        <v>98</v>
      </c>
      <c r="B129" s="1002" t="s">
        <v>82</v>
      </c>
      <c r="C129" s="711" t="s">
        <v>83</v>
      </c>
      <c r="D129" s="711" t="s">
        <v>56</v>
      </c>
      <c r="E129" s="687"/>
      <c r="F129" s="1003">
        <v>600</v>
      </c>
      <c r="G129" s="997">
        <f t="shared" si="10"/>
        <v>0</v>
      </c>
      <c r="H129" s="1003">
        <v>588</v>
      </c>
      <c r="I129" s="997">
        <f t="shared" si="11"/>
        <v>0</v>
      </c>
      <c r="J129" s="1004">
        <f t="shared" si="12"/>
        <v>0</v>
      </c>
    </row>
    <row r="130" spans="1:10" hidden="1" x14ac:dyDescent="0.2">
      <c r="A130" s="788">
        <v>99</v>
      </c>
      <c r="B130" s="1000" t="s">
        <v>66</v>
      </c>
      <c r="C130" s="687"/>
      <c r="D130" s="687"/>
      <c r="E130" s="687"/>
      <c r="F130" s="687"/>
      <c r="G130" s="997"/>
      <c r="H130" s="993"/>
      <c r="I130" s="997"/>
      <c r="J130" s="993"/>
    </row>
    <row r="131" spans="1:10" ht="13.5" hidden="1" customHeight="1" x14ac:dyDescent="0.2">
      <c r="A131" s="788">
        <v>100</v>
      </c>
      <c r="B131" s="996" t="s">
        <v>297</v>
      </c>
      <c r="C131" s="687" t="s">
        <v>338</v>
      </c>
      <c r="D131" s="687" t="s">
        <v>14</v>
      </c>
      <c r="E131" s="687"/>
      <c r="F131" s="997">
        <v>2829</v>
      </c>
      <c r="G131" s="997">
        <f t="shared" ref="G131:G143" si="13">E131*F131</f>
        <v>0</v>
      </c>
      <c r="H131" s="997">
        <v>5624.6399999999994</v>
      </c>
      <c r="I131" s="997">
        <f t="shared" ref="I131:I143" si="14">E131*H131</f>
        <v>0</v>
      </c>
      <c r="J131" s="999">
        <f t="shared" ref="J131:J143" si="15">G131+I131</f>
        <v>0</v>
      </c>
    </row>
    <row r="132" spans="1:10" ht="12" hidden="1" customHeight="1" x14ac:dyDescent="0.2">
      <c r="A132" s="788">
        <v>101</v>
      </c>
      <c r="B132" s="996" t="s">
        <v>62</v>
      </c>
      <c r="C132" s="687" t="s">
        <v>337</v>
      </c>
      <c r="D132" s="687" t="s">
        <v>14</v>
      </c>
      <c r="E132" s="687"/>
      <c r="F132" s="997">
        <v>1681</v>
      </c>
      <c r="G132" s="997">
        <f t="shared" si="13"/>
        <v>0</v>
      </c>
      <c r="H132" s="997">
        <v>4575.5999999999995</v>
      </c>
      <c r="I132" s="997">
        <f t="shared" si="14"/>
        <v>0</v>
      </c>
      <c r="J132" s="999">
        <f t="shared" si="15"/>
        <v>0</v>
      </c>
    </row>
    <row r="133" spans="1:10" ht="12" hidden="1" customHeight="1" x14ac:dyDescent="0.2">
      <c r="A133" s="788">
        <v>102</v>
      </c>
      <c r="B133" s="1002" t="s">
        <v>396</v>
      </c>
      <c r="C133" s="711" t="s">
        <v>296</v>
      </c>
      <c r="D133" s="711" t="s">
        <v>14</v>
      </c>
      <c r="E133" s="711"/>
      <c r="F133" s="1003">
        <v>4500</v>
      </c>
      <c r="G133" s="997">
        <f t="shared" si="13"/>
        <v>0</v>
      </c>
      <c r="H133" s="1003">
        <v>4900</v>
      </c>
      <c r="I133" s="997">
        <f t="shared" si="14"/>
        <v>0</v>
      </c>
      <c r="J133" s="1004">
        <f t="shared" si="15"/>
        <v>0</v>
      </c>
    </row>
    <row r="134" spans="1:10" ht="13.9" hidden="1" customHeight="1" x14ac:dyDescent="0.2">
      <c r="A134" s="788">
        <v>103</v>
      </c>
      <c r="B134" s="1002" t="s">
        <v>387</v>
      </c>
      <c r="C134" s="711" t="s">
        <v>400</v>
      </c>
      <c r="D134" s="711" t="s">
        <v>14</v>
      </c>
      <c r="E134" s="711"/>
      <c r="F134" s="1003">
        <v>4500</v>
      </c>
      <c r="G134" s="997">
        <f t="shared" si="13"/>
        <v>0</v>
      </c>
      <c r="H134" s="1003">
        <v>11136.75</v>
      </c>
      <c r="I134" s="997">
        <f t="shared" si="14"/>
        <v>0</v>
      </c>
      <c r="J134" s="1004">
        <f t="shared" si="15"/>
        <v>0</v>
      </c>
    </row>
    <row r="135" spans="1:10" ht="12" hidden="1" customHeight="1" x14ac:dyDescent="0.2">
      <c r="A135" s="788">
        <v>104</v>
      </c>
      <c r="B135" s="1002" t="s">
        <v>398</v>
      </c>
      <c r="C135" s="711" t="s">
        <v>401</v>
      </c>
      <c r="D135" s="711" t="s">
        <v>14</v>
      </c>
      <c r="E135" s="711"/>
      <c r="F135" s="1003">
        <v>400</v>
      </c>
      <c r="G135" s="997">
        <f t="shared" si="13"/>
        <v>0</v>
      </c>
      <c r="H135" s="1003">
        <v>952.8</v>
      </c>
      <c r="I135" s="997">
        <f t="shared" si="14"/>
        <v>0</v>
      </c>
      <c r="J135" s="1004">
        <f t="shared" si="15"/>
        <v>0</v>
      </c>
    </row>
    <row r="136" spans="1:10" ht="12" hidden="1" customHeight="1" x14ac:dyDescent="0.2">
      <c r="A136" s="788">
        <v>105</v>
      </c>
      <c r="B136" s="1002" t="s">
        <v>392</v>
      </c>
      <c r="C136" s="711" t="s">
        <v>393</v>
      </c>
      <c r="D136" s="711" t="s">
        <v>14</v>
      </c>
      <c r="E136" s="711"/>
      <c r="F136" s="1003">
        <v>300</v>
      </c>
      <c r="G136" s="997">
        <f t="shared" si="13"/>
        <v>0</v>
      </c>
      <c r="H136" s="1003">
        <v>234</v>
      </c>
      <c r="I136" s="997">
        <f t="shared" si="14"/>
        <v>0</v>
      </c>
      <c r="J136" s="1004">
        <f t="shared" si="15"/>
        <v>0</v>
      </c>
    </row>
    <row r="137" spans="1:10" ht="12" hidden="1" customHeight="1" x14ac:dyDescent="0.2">
      <c r="A137" s="788">
        <v>106</v>
      </c>
      <c r="B137" s="1002" t="s">
        <v>394</v>
      </c>
      <c r="C137" s="1005" t="s">
        <v>168</v>
      </c>
      <c r="D137" s="1005" t="s">
        <v>14</v>
      </c>
      <c r="E137" s="1005"/>
      <c r="F137" s="1003">
        <v>850</v>
      </c>
      <c r="G137" s="997">
        <f t="shared" si="13"/>
        <v>0</v>
      </c>
      <c r="H137" s="1003">
        <v>311.87692307692305</v>
      </c>
      <c r="I137" s="997">
        <f t="shared" si="14"/>
        <v>0</v>
      </c>
      <c r="J137" s="1004">
        <f t="shared" si="15"/>
        <v>0</v>
      </c>
    </row>
    <row r="138" spans="1:10" hidden="1" x14ac:dyDescent="0.2">
      <c r="A138" s="788">
        <v>107</v>
      </c>
      <c r="B138" s="996" t="s">
        <v>63</v>
      </c>
      <c r="C138" s="687" t="s">
        <v>64</v>
      </c>
      <c r="D138" s="687" t="s">
        <v>7</v>
      </c>
      <c r="E138" s="687"/>
      <c r="F138" s="997">
        <v>600</v>
      </c>
      <c r="G138" s="997">
        <f t="shared" si="13"/>
        <v>0</v>
      </c>
      <c r="H138" s="997">
        <v>420</v>
      </c>
      <c r="I138" s="997">
        <f t="shared" si="14"/>
        <v>0</v>
      </c>
      <c r="J138" s="999">
        <f t="shared" si="15"/>
        <v>0</v>
      </c>
    </row>
    <row r="139" spans="1:10" ht="12" hidden="1" customHeight="1" x14ac:dyDescent="0.2">
      <c r="A139" s="788">
        <v>108</v>
      </c>
      <c r="B139" s="996" t="s">
        <v>295</v>
      </c>
      <c r="C139" s="687" t="s">
        <v>168</v>
      </c>
      <c r="D139" s="687" t="s">
        <v>7</v>
      </c>
      <c r="E139" s="687"/>
      <c r="F139" s="997">
        <v>1200</v>
      </c>
      <c r="G139" s="997">
        <f t="shared" si="13"/>
        <v>0</v>
      </c>
      <c r="H139" s="997">
        <v>300</v>
      </c>
      <c r="I139" s="997">
        <f t="shared" si="14"/>
        <v>0</v>
      </c>
      <c r="J139" s="999">
        <f t="shared" si="15"/>
        <v>0</v>
      </c>
    </row>
    <row r="140" spans="1:10" hidden="1" x14ac:dyDescent="0.2">
      <c r="A140" s="788">
        <v>109</v>
      </c>
      <c r="B140" s="996" t="s">
        <v>74</v>
      </c>
      <c r="C140" s="687"/>
      <c r="D140" s="687" t="s">
        <v>56</v>
      </c>
      <c r="E140" s="687"/>
      <c r="F140" s="997">
        <v>1050</v>
      </c>
      <c r="G140" s="997">
        <f t="shared" si="13"/>
        <v>0</v>
      </c>
      <c r="H140" s="997">
        <v>840</v>
      </c>
      <c r="I140" s="997">
        <f t="shared" si="14"/>
        <v>0</v>
      </c>
      <c r="J140" s="999">
        <f t="shared" si="15"/>
        <v>0</v>
      </c>
    </row>
    <row r="141" spans="1:10" hidden="1" x14ac:dyDescent="0.2">
      <c r="A141" s="788">
        <v>110</v>
      </c>
      <c r="B141" s="996" t="s">
        <v>65</v>
      </c>
      <c r="C141" s="687"/>
      <c r="D141" s="687" t="s">
        <v>56</v>
      </c>
      <c r="E141" s="687"/>
      <c r="F141" s="997">
        <v>1050</v>
      </c>
      <c r="G141" s="997">
        <f t="shared" si="13"/>
        <v>0</v>
      </c>
      <c r="H141" s="997">
        <v>3080</v>
      </c>
      <c r="I141" s="997">
        <f t="shared" si="14"/>
        <v>0</v>
      </c>
      <c r="J141" s="999">
        <f t="shared" si="15"/>
        <v>0</v>
      </c>
    </row>
    <row r="142" spans="1:10" ht="18" hidden="1" customHeight="1" x14ac:dyDescent="0.2">
      <c r="A142" s="788">
        <v>111</v>
      </c>
      <c r="B142" s="996" t="s">
        <v>60</v>
      </c>
      <c r="C142" s="860"/>
      <c r="D142" s="687" t="s">
        <v>5</v>
      </c>
      <c r="E142" s="687"/>
      <c r="F142" s="997">
        <v>0</v>
      </c>
      <c r="G142" s="997">
        <f t="shared" si="13"/>
        <v>0</v>
      </c>
      <c r="H142" s="997">
        <v>1688</v>
      </c>
      <c r="I142" s="997">
        <f t="shared" si="14"/>
        <v>0</v>
      </c>
      <c r="J142" s="999">
        <f t="shared" si="15"/>
        <v>0</v>
      </c>
    </row>
    <row r="143" spans="1:10" ht="12" hidden="1" customHeight="1" x14ac:dyDescent="0.2">
      <c r="A143" s="788">
        <v>112</v>
      </c>
      <c r="B143" s="1002" t="s">
        <v>82</v>
      </c>
      <c r="C143" s="711" t="s">
        <v>83</v>
      </c>
      <c r="D143" s="711" t="s">
        <v>56</v>
      </c>
      <c r="E143" s="687"/>
      <c r="F143" s="1003">
        <v>600</v>
      </c>
      <c r="G143" s="997">
        <f t="shared" si="13"/>
        <v>0</v>
      </c>
      <c r="H143" s="1003">
        <v>588</v>
      </c>
      <c r="I143" s="997">
        <f t="shared" si="14"/>
        <v>0</v>
      </c>
      <c r="J143" s="1004">
        <f t="shared" si="15"/>
        <v>0</v>
      </c>
    </row>
    <row r="144" spans="1:10" ht="12" hidden="1" customHeight="1" x14ac:dyDescent="0.2">
      <c r="A144" s="788">
        <v>113</v>
      </c>
      <c r="B144" s="1000" t="s">
        <v>68</v>
      </c>
      <c r="C144" s="687"/>
      <c r="D144" s="687"/>
      <c r="E144" s="687"/>
      <c r="F144" s="687"/>
      <c r="G144" s="997"/>
      <c r="H144" s="993"/>
      <c r="I144" s="997"/>
      <c r="J144" s="993"/>
    </row>
    <row r="145" spans="1:10" ht="12" hidden="1" customHeight="1" x14ac:dyDescent="0.2">
      <c r="A145" s="788">
        <v>114</v>
      </c>
      <c r="B145" s="996" t="s">
        <v>345</v>
      </c>
      <c r="C145" s="687" t="s">
        <v>340</v>
      </c>
      <c r="D145" s="687" t="s">
        <v>14</v>
      </c>
      <c r="E145" s="687"/>
      <c r="F145" s="997">
        <v>4518</v>
      </c>
      <c r="G145" s="997">
        <f t="shared" ref="G145:G161" si="16">E145*F145</f>
        <v>0</v>
      </c>
      <c r="H145" s="997">
        <v>7588.7999999999993</v>
      </c>
      <c r="I145" s="997">
        <f t="shared" ref="I145:I161" si="17">E145*H145</f>
        <v>0</v>
      </c>
      <c r="J145" s="999">
        <f t="shared" ref="J145:J161" si="18">G145+I145</f>
        <v>0</v>
      </c>
    </row>
    <row r="146" spans="1:10" ht="12" hidden="1" customHeight="1" x14ac:dyDescent="0.2">
      <c r="A146" s="788">
        <v>115</v>
      </c>
      <c r="B146" s="996" t="s">
        <v>62</v>
      </c>
      <c r="C146" s="687" t="s">
        <v>339</v>
      </c>
      <c r="D146" s="687" t="s">
        <v>14</v>
      </c>
      <c r="E146" s="687"/>
      <c r="F146" s="997">
        <v>3005</v>
      </c>
      <c r="G146" s="997">
        <f t="shared" si="16"/>
        <v>0</v>
      </c>
      <c r="H146" s="997">
        <v>5133.5999999999995</v>
      </c>
      <c r="I146" s="997">
        <f t="shared" si="17"/>
        <v>0</v>
      </c>
      <c r="J146" s="999">
        <f t="shared" si="18"/>
        <v>0</v>
      </c>
    </row>
    <row r="147" spans="1:10" ht="13.5" hidden="1" customHeight="1" x14ac:dyDescent="0.2">
      <c r="A147" s="788">
        <v>116</v>
      </c>
      <c r="B147" s="1002" t="s">
        <v>402</v>
      </c>
      <c r="C147" s="711" t="s">
        <v>298</v>
      </c>
      <c r="D147" s="711" t="s">
        <v>14</v>
      </c>
      <c r="E147" s="711"/>
      <c r="F147" s="1003">
        <v>4500</v>
      </c>
      <c r="G147" s="997">
        <f t="shared" si="16"/>
        <v>0</v>
      </c>
      <c r="H147" s="1003">
        <v>4900</v>
      </c>
      <c r="I147" s="997">
        <f t="shared" si="17"/>
        <v>0</v>
      </c>
      <c r="J147" s="1004">
        <f t="shared" si="18"/>
        <v>0</v>
      </c>
    </row>
    <row r="148" spans="1:10" ht="12" hidden="1" customHeight="1" x14ac:dyDescent="0.2">
      <c r="A148" s="788">
        <v>117</v>
      </c>
      <c r="B148" s="1002" t="s">
        <v>387</v>
      </c>
      <c r="C148" s="711" t="s">
        <v>403</v>
      </c>
      <c r="D148" s="711" t="s">
        <v>14</v>
      </c>
      <c r="E148" s="711"/>
      <c r="F148" s="1003">
        <v>4500</v>
      </c>
      <c r="G148" s="997">
        <f t="shared" si="16"/>
        <v>0</v>
      </c>
      <c r="H148" s="1003">
        <v>12807.650000000001</v>
      </c>
      <c r="I148" s="997">
        <f t="shared" si="17"/>
        <v>0</v>
      </c>
      <c r="J148" s="1004">
        <f t="shared" si="18"/>
        <v>0</v>
      </c>
    </row>
    <row r="149" spans="1:10" hidden="1" x14ac:dyDescent="0.2">
      <c r="A149" s="788">
        <v>118</v>
      </c>
      <c r="B149" s="1002" t="s">
        <v>398</v>
      </c>
      <c r="C149" s="711" t="s">
        <v>404</v>
      </c>
      <c r="D149" s="711" t="s">
        <v>14</v>
      </c>
      <c r="E149" s="711"/>
      <c r="F149" s="1003">
        <v>400</v>
      </c>
      <c r="G149" s="997">
        <f t="shared" si="16"/>
        <v>0</v>
      </c>
      <c r="H149" s="1003">
        <v>952.8</v>
      </c>
      <c r="I149" s="997">
        <f t="shared" si="17"/>
        <v>0</v>
      </c>
      <c r="J149" s="1004">
        <f t="shared" si="18"/>
        <v>0</v>
      </c>
    </row>
    <row r="150" spans="1:10" hidden="1" x14ac:dyDescent="0.2">
      <c r="A150" s="788">
        <v>119</v>
      </c>
      <c r="B150" s="1002" t="s">
        <v>392</v>
      </c>
      <c r="C150" s="711" t="s">
        <v>393</v>
      </c>
      <c r="D150" s="711" t="s">
        <v>14</v>
      </c>
      <c r="E150" s="711"/>
      <c r="F150" s="1003">
        <v>300</v>
      </c>
      <c r="G150" s="997">
        <f t="shared" si="16"/>
        <v>0</v>
      </c>
      <c r="H150" s="1003">
        <v>234</v>
      </c>
      <c r="I150" s="997">
        <f t="shared" si="17"/>
        <v>0</v>
      </c>
      <c r="J150" s="1004">
        <f t="shared" si="18"/>
        <v>0</v>
      </c>
    </row>
    <row r="151" spans="1:10" hidden="1" x14ac:dyDescent="0.2">
      <c r="A151" s="788">
        <v>120</v>
      </c>
      <c r="B151" s="1002" t="s">
        <v>394</v>
      </c>
      <c r="C151" s="1005" t="s">
        <v>296</v>
      </c>
      <c r="D151" s="1005" t="s">
        <v>14</v>
      </c>
      <c r="E151" s="1005"/>
      <c r="F151" s="1003">
        <v>850</v>
      </c>
      <c r="G151" s="997">
        <f t="shared" si="16"/>
        <v>0</v>
      </c>
      <c r="H151" s="1003">
        <v>347.2</v>
      </c>
      <c r="I151" s="997">
        <f t="shared" si="17"/>
        <v>0</v>
      </c>
      <c r="J151" s="1004">
        <f t="shared" si="18"/>
        <v>0</v>
      </c>
    </row>
    <row r="152" spans="1:10" ht="36.75" hidden="1" customHeight="1" x14ac:dyDescent="0.2">
      <c r="A152" s="788">
        <v>121</v>
      </c>
      <c r="B152" s="1002" t="s">
        <v>394</v>
      </c>
      <c r="C152" s="1005" t="s">
        <v>158</v>
      </c>
      <c r="D152" s="1005" t="s">
        <v>14</v>
      </c>
      <c r="E152" s="1005"/>
      <c r="F152" s="1003">
        <v>850</v>
      </c>
      <c r="G152" s="997">
        <f t="shared" si="16"/>
        <v>0</v>
      </c>
      <c r="H152" s="1003">
        <v>316.39999999999998</v>
      </c>
      <c r="I152" s="997">
        <f t="shared" si="17"/>
        <v>0</v>
      </c>
      <c r="J152" s="1004">
        <f t="shared" si="18"/>
        <v>0</v>
      </c>
    </row>
    <row r="153" spans="1:10" ht="40.5" hidden="1" customHeight="1" x14ac:dyDescent="0.2">
      <c r="A153" s="788">
        <v>122</v>
      </c>
      <c r="B153" s="1002" t="s">
        <v>394</v>
      </c>
      <c r="C153" s="1005" t="s">
        <v>168</v>
      </c>
      <c r="D153" s="1005" t="s">
        <v>14</v>
      </c>
      <c r="E153" s="1005"/>
      <c r="F153" s="1003">
        <v>850</v>
      </c>
      <c r="G153" s="997">
        <f t="shared" si="16"/>
        <v>0</v>
      </c>
      <c r="H153" s="1003">
        <v>311.87692307692305</v>
      </c>
      <c r="I153" s="997">
        <f t="shared" si="17"/>
        <v>0</v>
      </c>
      <c r="J153" s="1004">
        <f t="shared" si="18"/>
        <v>0</v>
      </c>
    </row>
    <row r="154" spans="1:10" ht="40.5" hidden="1" customHeight="1" x14ac:dyDescent="0.2">
      <c r="A154" s="788">
        <v>123</v>
      </c>
      <c r="B154" s="996" t="s">
        <v>63</v>
      </c>
      <c r="C154" s="687" t="s">
        <v>71</v>
      </c>
      <c r="D154" s="687" t="s">
        <v>7</v>
      </c>
      <c r="E154" s="687"/>
      <c r="F154" s="997">
        <v>600</v>
      </c>
      <c r="G154" s="997">
        <f t="shared" si="16"/>
        <v>0</v>
      </c>
      <c r="H154" s="997">
        <v>784</v>
      </c>
      <c r="I154" s="997">
        <f t="shared" si="17"/>
        <v>0</v>
      </c>
      <c r="J154" s="999">
        <f t="shared" si="18"/>
        <v>0</v>
      </c>
    </row>
    <row r="155" spans="1:10" ht="12" hidden="1" customHeight="1" x14ac:dyDescent="0.2">
      <c r="A155" s="788">
        <v>124</v>
      </c>
      <c r="B155" s="996" t="s">
        <v>63</v>
      </c>
      <c r="C155" s="687" t="s">
        <v>67</v>
      </c>
      <c r="D155" s="687" t="s">
        <v>7</v>
      </c>
      <c r="E155" s="687"/>
      <c r="F155" s="997">
        <v>600</v>
      </c>
      <c r="G155" s="997">
        <f t="shared" si="16"/>
        <v>0</v>
      </c>
      <c r="H155" s="997">
        <v>630</v>
      </c>
      <c r="I155" s="997">
        <f t="shared" si="17"/>
        <v>0</v>
      </c>
      <c r="J155" s="999">
        <f t="shared" si="18"/>
        <v>0</v>
      </c>
    </row>
    <row r="156" spans="1:10" ht="12" hidden="1" customHeight="1" x14ac:dyDescent="0.2">
      <c r="A156" s="788">
        <v>125</v>
      </c>
      <c r="B156" s="996" t="s">
        <v>63</v>
      </c>
      <c r="C156" s="687" t="s">
        <v>64</v>
      </c>
      <c r="D156" s="687" t="s">
        <v>7</v>
      </c>
      <c r="E156" s="687"/>
      <c r="F156" s="997">
        <v>600</v>
      </c>
      <c r="G156" s="997">
        <f t="shared" si="16"/>
        <v>0</v>
      </c>
      <c r="H156" s="997">
        <v>420</v>
      </c>
      <c r="I156" s="997">
        <f t="shared" si="17"/>
        <v>0</v>
      </c>
      <c r="J156" s="999">
        <f t="shared" si="18"/>
        <v>0</v>
      </c>
    </row>
    <row r="157" spans="1:10" ht="12" hidden="1" customHeight="1" x14ac:dyDescent="0.2">
      <c r="A157" s="788">
        <v>126</v>
      </c>
      <c r="B157" s="996" t="s">
        <v>295</v>
      </c>
      <c r="C157" s="687" t="s">
        <v>298</v>
      </c>
      <c r="D157" s="687" t="s">
        <v>7</v>
      </c>
      <c r="E157" s="687"/>
      <c r="F157" s="997">
        <v>1200</v>
      </c>
      <c r="G157" s="997">
        <f t="shared" si="16"/>
        <v>0</v>
      </c>
      <c r="H157" s="997">
        <v>450</v>
      </c>
      <c r="I157" s="997">
        <f t="shared" si="17"/>
        <v>0</v>
      </c>
      <c r="J157" s="999">
        <f t="shared" si="18"/>
        <v>0</v>
      </c>
    </row>
    <row r="158" spans="1:10" ht="23.25" hidden="1" customHeight="1" x14ac:dyDescent="0.2">
      <c r="A158" s="788">
        <v>127</v>
      </c>
      <c r="B158" s="996" t="s">
        <v>299</v>
      </c>
      <c r="C158" s="687"/>
      <c r="D158" s="687" t="s">
        <v>56</v>
      </c>
      <c r="E158" s="687"/>
      <c r="F158" s="997">
        <v>1050</v>
      </c>
      <c r="G158" s="997">
        <f t="shared" si="16"/>
        <v>0</v>
      </c>
      <c r="H158" s="997">
        <v>840</v>
      </c>
      <c r="I158" s="997">
        <f t="shared" si="17"/>
        <v>0</v>
      </c>
      <c r="J158" s="999">
        <f t="shared" si="18"/>
        <v>0</v>
      </c>
    </row>
    <row r="159" spans="1:10" hidden="1" x14ac:dyDescent="0.2">
      <c r="A159" s="788">
        <v>128</v>
      </c>
      <c r="B159" s="996" t="s">
        <v>300</v>
      </c>
      <c r="C159" s="687"/>
      <c r="D159" s="687" t="s">
        <v>56</v>
      </c>
      <c r="E159" s="687"/>
      <c r="F159" s="997">
        <v>1050</v>
      </c>
      <c r="G159" s="997">
        <f t="shared" si="16"/>
        <v>0</v>
      </c>
      <c r="H159" s="997">
        <v>3080</v>
      </c>
      <c r="I159" s="997">
        <f t="shared" si="17"/>
        <v>0</v>
      </c>
      <c r="J159" s="999">
        <f t="shared" si="18"/>
        <v>0</v>
      </c>
    </row>
    <row r="160" spans="1:10" hidden="1" x14ac:dyDescent="0.2">
      <c r="A160" s="788">
        <v>129</v>
      </c>
      <c r="B160" s="996" t="s">
        <v>60</v>
      </c>
      <c r="C160" s="860"/>
      <c r="D160" s="687" t="s">
        <v>5</v>
      </c>
      <c r="E160" s="687"/>
      <c r="F160" s="997">
        <v>0</v>
      </c>
      <c r="G160" s="997">
        <f t="shared" si="16"/>
        <v>0</v>
      </c>
      <c r="H160" s="997">
        <v>4701</v>
      </c>
      <c r="I160" s="997">
        <f t="shared" si="17"/>
        <v>0</v>
      </c>
      <c r="J160" s="999">
        <f t="shared" si="18"/>
        <v>0</v>
      </c>
    </row>
    <row r="161" spans="1:10" ht="25.5" hidden="1" x14ac:dyDescent="0.2">
      <c r="A161" s="788">
        <v>130</v>
      </c>
      <c r="B161" s="1002" t="s">
        <v>82</v>
      </c>
      <c r="C161" s="711" t="s">
        <v>83</v>
      </c>
      <c r="D161" s="711" t="s">
        <v>56</v>
      </c>
      <c r="E161" s="687"/>
      <c r="F161" s="1003">
        <v>600</v>
      </c>
      <c r="G161" s="997">
        <f t="shared" si="16"/>
        <v>0</v>
      </c>
      <c r="H161" s="1003">
        <v>588</v>
      </c>
      <c r="I161" s="997">
        <f t="shared" si="17"/>
        <v>0</v>
      </c>
      <c r="J161" s="1004">
        <f t="shared" si="18"/>
        <v>0</v>
      </c>
    </row>
    <row r="162" spans="1:10" hidden="1" x14ac:dyDescent="0.2">
      <c r="A162" s="788">
        <v>131</v>
      </c>
      <c r="B162" s="1000" t="s">
        <v>69</v>
      </c>
      <c r="C162" s="687"/>
      <c r="D162" s="687"/>
      <c r="E162" s="687"/>
      <c r="F162" s="687"/>
      <c r="G162" s="997"/>
      <c r="H162" s="993"/>
      <c r="I162" s="997"/>
      <c r="J162" s="993"/>
    </row>
    <row r="163" spans="1:10" hidden="1" x14ac:dyDescent="0.2">
      <c r="A163" s="788">
        <v>132</v>
      </c>
      <c r="B163" s="996" t="s">
        <v>346</v>
      </c>
      <c r="C163" s="687" t="s">
        <v>341</v>
      </c>
      <c r="D163" s="687" t="s">
        <v>14</v>
      </c>
      <c r="E163" s="687"/>
      <c r="F163" s="997">
        <v>4518</v>
      </c>
      <c r="G163" s="997">
        <f t="shared" ref="G163:G177" si="19">E163*F163</f>
        <v>0</v>
      </c>
      <c r="H163" s="997">
        <v>7588.7999999999993</v>
      </c>
      <c r="I163" s="997">
        <f t="shared" ref="I163:I177" si="20">E163*H163</f>
        <v>0</v>
      </c>
      <c r="J163" s="999">
        <f t="shared" ref="J163:J177" si="21">G163+I163</f>
        <v>0</v>
      </c>
    </row>
    <row r="164" spans="1:10" ht="26.25" hidden="1" customHeight="1" x14ac:dyDescent="0.2">
      <c r="A164" s="788">
        <v>133</v>
      </c>
      <c r="B164" s="996" t="s">
        <v>62</v>
      </c>
      <c r="C164" s="687" t="s">
        <v>339</v>
      </c>
      <c r="D164" s="687" t="s">
        <v>14</v>
      </c>
      <c r="E164" s="687"/>
      <c r="F164" s="997">
        <v>3005</v>
      </c>
      <c r="G164" s="997">
        <f t="shared" si="19"/>
        <v>0</v>
      </c>
      <c r="H164" s="997">
        <v>5133.5999999999995</v>
      </c>
      <c r="I164" s="997">
        <f t="shared" si="20"/>
        <v>0</v>
      </c>
      <c r="J164" s="999">
        <f t="shared" si="21"/>
        <v>0</v>
      </c>
    </row>
    <row r="165" spans="1:10" ht="27.75" hidden="1" customHeight="1" x14ac:dyDescent="0.2">
      <c r="A165" s="788">
        <v>134</v>
      </c>
      <c r="B165" s="1002" t="s">
        <v>402</v>
      </c>
      <c r="C165" s="711" t="s">
        <v>298</v>
      </c>
      <c r="D165" s="711" t="s">
        <v>14</v>
      </c>
      <c r="E165" s="711"/>
      <c r="F165" s="1003">
        <v>4500</v>
      </c>
      <c r="G165" s="997">
        <f t="shared" si="19"/>
        <v>0</v>
      </c>
      <c r="H165" s="1003">
        <v>4900</v>
      </c>
      <c r="I165" s="997">
        <f t="shared" si="20"/>
        <v>0</v>
      </c>
      <c r="J165" s="1004">
        <f t="shared" si="21"/>
        <v>0</v>
      </c>
    </row>
    <row r="166" spans="1:10" ht="27.75" hidden="1" customHeight="1" x14ac:dyDescent="0.2">
      <c r="A166" s="788">
        <v>135</v>
      </c>
      <c r="B166" s="1002" t="s">
        <v>387</v>
      </c>
      <c r="C166" s="711" t="s">
        <v>403</v>
      </c>
      <c r="D166" s="711" t="s">
        <v>14</v>
      </c>
      <c r="E166" s="711"/>
      <c r="F166" s="1003">
        <v>4500</v>
      </c>
      <c r="G166" s="997">
        <f t="shared" si="19"/>
        <v>0</v>
      </c>
      <c r="H166" s="1003">
        <v>12807.650000000001</v>
      </c>
      <c r="I166" s="997">
        <f t="shared" si="20"/>
        <v>0</v>
      </c>
      <c r="J166" s="1004">
        <f t="shared" si="21"/>
        <v>0</v>
      </c>
    </row>
    <row r="167" spans="1:10" ht="37.5" hidden="1" customHeight="1" x14ac:dyDescent="0.2">
      <c r="A167" s="788">
        <v>136</v>
      </c>
      <c r="B167" s="1002" t="s">
        <v>398</v>
      </c>
      <c r="C167" s="711" t="s">
        <v>404</v>
      </c>
      <c r="D167" s="711" t="s">
        <v>14</v>
      </c>
      <c r="E167" s="711"/>
      <c r="F167" s="1003">
        <v>400</v>
      </c>
      <c r="G167" s="997">
        <f t="shared" si="19"/>
        <v>0</v>
      </c>
      <c r="H167" s="1003">
        <v>952.8</v>
      </c>
      <c r="I167" s="997">
        <f t="shared" si="20"/>
        <v>0</v>
      </c>
      <c r="J167" s="1004">
        <f t="shared" si="21"/>
        <v>0</v>
      </c>
    </row>
    <row r="168" spans="1:10" ht="12" hidden="1" customHeight="1" x14ac:dyDescent="0.2">
      <c r="A168" s="788">
        <v>137</v>
      </c>
      <c r="B168" s="1002" t="s">
        <v>392</v>
      </c>
      <c r="C168" s="711" t="s">
        <v>393</v>
      </c>
      <c r="D168" s="711" t="s">
        <v>14</v>
      </c>
      <c r="E168" s="711"/>
      <c r="F168" s="1003">
        <v>300</v>
      </c>
      <c r="G168" s="997">
        <f t="shared" si="19"/>
        <v>0</v>
      </c>
      <c r="H168" s="1003">
        <v>234</v>
      </c>
      <c r="I168" s="997">
        <f t="shared" si="20"/>
        <v>0</v>
      </c>
      <c r="J168" s="1004">
        <f t="shared" si="21"/>
        <v>0</v>
      </c>
    </row>
    <row r="169" spans="1:10" ht="12" hidden="1" customHeight="1" x14ac:dyDescent="0.2">
      <c r="A169" s="788">
        <v>138</v>
      </c>
      <c r="B169" s="1002" t="s">
        <v>394</v>
      </c>
      <c r="C169" s="1005" t="s">
        <v>296</v>
      </c>
      <c r="D169" s="1005" t="s">
        <v>14</v>
      </c>
      <c r="E169" s="1005"/>
      <c r="F169" s="1003">
        <v>850</v>
      </c>
      <c r="G169" s="997">
        <f t="shared" si="19"/>
        <v>0</v>
      </c>
      <c r="H169" s="1003">
        <v>347.2</v>
      </c>
      <c r="I169" s="997">
        <f t="shared" si="20"/>
        <v>0</v>
      </c>
      <c r="J169" s="1004">
        <f t="shared" si="21"/>
        <v>0</v>
      </c>
    </row>
    <row r="170" spans="1:10" ht="12" hidden="1" customHeight="1" x14ac:dyDescent="0.2">
      <c r="A170" s="788">
        <v>139</v>
      </c>
      <c r="B170" s="1002" t="s">
        <v>394</v>
      </c>
      <c r="C170" s="1005" t="s">
        <v>168</v>
      </c>
      <c r="D170" s="1005" t="s">
        <v>14</v>
      </c>
      <c r="E170" s="1005"/>
      <c r="F170" s="1003">
        <v>850</v>
      </c>
      <c r="G170" s="997">
        <f t="shared" si="19"/>
        <v>0</v>
      </c>
      <c r="H170" s="1003">
        <v>311.87692307692305</v>
      </c>
      <c r="I170" s="997">
        <f t="shared" si="20"/>
        <v>0</v>
      </c>
      <c r="J170" s="1004">
        <f t="shared" si="21"/>
        <v>0</v>
      </c>
    </row>
    <row r="171" spans="1:10" ht="12" hidden="1" customHeight="1" x14ac:dyDescent="0.2">
      <c r="A171" s="788">
        <v>140</v>
      </c>
      <c r="B171" s="996" t="s">
        <v>63</v>
      </c>
      <c r="C171" s="687" t="s">
        <v>71</v>
      </c>
      <c r="D171" s="687" t="s">
        <v>7</v>
      </c>
      <c r="E171" s="687"/>
      <c r="F171" s="997">
        <v>600</v>
      </c>
      <c r="G171" s="997">
        <f t="shared" si="19"/>
        <v>0</v>
      </c>
      <c r="H171" s="997">
        <v>784</v>
      </c>
      <c r="I171" s="997">
        <f t="shared" si="20"/>
        <v>0</v>
      </c>
      <c r="J171" s="999">
        <f t="shared" si="21"/>
        <v>0</v>
      </c>
    </row>
    <row r="172" spans="1:10" ht="12" hidden="1" customHeight="1" x14ac:dyDescent="0.2">
      <c r="A172" s="788">
        <v>141</v>
      </c>
      <c r="B172" s="996" t="s">
        <v>63</v>
      </c>
      <c r="C172" s="687" t="s">
        <v>64</v>
      </c>
      <c r="D172" s="687" t="s">
        <v>7</v>
      </c>
      <c r="E172" s="687"/>
      <c r="F172" s="997">
        <v>600</v>
      </c>
      <c r="G172" s="997">
        <f t="shared" si="19"/>
        <v>0</v>
      </c>
      <c r="H172" s="997">
        <v>420</v>
      </c>
      <c r="I172" s="997">
        <f t="shared" si="20"/>
        <v>0</v>
      </c>
      <c r="J172" s="999">
        <f t="shared" si="21"/>
        <v>0</v>
      </c>
    </row>
    <row r="173" spans="1:10" ht="12" hidden="1" customHeight="1" x14ac:dyDescent="0.2">
      <c r="A173" s="788">
        <v>142</v>
      </c>
      <c r="B173" s="996" t="s">
        <v>295</v>
      </c>
      <c r="C173" s="687" t="s">
        <v>298</v>
      </c>
      <c r="D173" s="687" t="s">
        <v>7</v>
      </c>
      <c r="E173" s="687"/>
      <c r="F173" s="997">
        <v>1200</v>
      </c>
      <c r="G173" s="997">
        <f t="shared" si="19"/>
        <v>0</v>
      </c>
      <c r="H173" s="997">
        <v>450</v>
      </c>
      <c r="I173" s="997">
        <f t="shared" si="20"/>
        <v>0</v>
      </c>
      <c r="J173" s="999">
        <f t="shared" si="21"/>
        <v>0</v>
      </c>
    </row>
    <row r="174" spans="1:10" ht="12" hidden="1" customHeight="1" x14ac:dyDescent="0.2">
      <c r="A174" s="788">
        <v>143</v>
      </c>
      <c r="B174" s="996" t="s">
        <v>299</v>
      </c>
      <c r="C174" s="687"/>
      <c r="D174" s="687" t="s">
        <v>56</v>
      </c>
      <c r="E174" s="687"/>
      <c r="F174" s="997">
        <v>1050</v>
      </c>
      <c r="G174" s="997">
        <f t="shared" si="19"/>
        <v>0</v>
      </c>
      <c r="H174" s="997">
        <v>840</v>
      </c>
      <c r="I174" s="997">
        <f t="shared" si="20"/>
        <v>0</v>
      </c>
      <c r="J174" s="999">
        <f t="shared" si="21"/>
        <v>0</v>
      </c>
    </row>
    <row r="175" spans="1:10" ht="12" hidden="1" customHeight="1" x14ac:dyDescent="0.2">
      <c r="A175" s="788">
        <v>144</v>
      </c>
      <c r="B175" s="996" t="s">
        <v>300</v>
      </c>
      <c r="C175" s="687"/>
      <c r="D175" s="687" t="s">
        <v>56</v>
      </c>
      <c r="E175" s="687"/>
      <c r="F175" s="997">
        <v>1050</v>
      </c>
      <c r="G175" s="997">
        <f t="shared" si="19"/>
        <v>0</v>
      </c>
      <c r="H175" s="997">
        <v>3080</v>
      </c>
      <c r="I175" s="997">
        <f t="shared" si="20"/>
        <v>0</v>
      </c>
      <c r="J175" s="999">
        <f t="shared" si="21"/>
        <v>0</v>
      </c>
    </row>
    <row r="176" spans="1:10" ht="12" hidden="1" customHeight="1" x14ac:dyDescent="0.2">
      <c r="A176" s="788">
        <v>145</v>
      </c>
      <c r="B176" s="996" t="s">
        <v>60</v>
      </c>
      <c r="C176" s="860"/>
      <c r="D176" s="687" t="s">
        <v>5</v>
      </c>
      <c r="E176" s="687"/>
      <c r="F176" s="997">
        <v>0</v>
      </c>
      <c r="G176" s="997">
        <f t="shared" si="19"/>
        <v>0</v>
      </c>
      <c r="H176" s="997">
        <v>4701</v>
      </c>
      <c r="I176" s="997">
        <f t="shared" si="20"/>
        <v>0</v>
      </c>
      <c r="J176" s="999">
        <f t="shared" si="21"/>
        <v>0</v>
      </c>
    </row>
    <row r="177" spans="1:10" ht="12" hidden="1" customHeight="1" x14ac:dyDescent="0.2">
      <c r="A177" s="788">
        <v>146</v>
      </c>
      <c r="B177" s="1002" t="s">
        <v>82</v>
      </c>
      <c r="C177" s="711" t="s">
        <v>83</v>
      </c>
      <c r="D177" s="711" t="s">
        <v>56</v>
      </c>
      <c r="E177" s="687"/>
      <c r="F177" s="1003">
        <v>600</v>
      </c>
      <c r="G177" s="997">
        <f t="shared" si="19"/>
        <v>0</v>
      </c>
      <c r="H177" s="1003">
        <v>588</v>
      </c>
      <c r="I177" s="997">
        <f t="shared" si="20"/>
        <v>0</v>
      </c>
      <c r="J177" s="1004">
        <f t="shared" si="21"/>
        <v>0</v>
      </c>
    </row>
    <row r="178" spans="1:10" x14ac:dyDescent="0.2">
      <c r="A178" s="788">
        <v>147</v>
      </c>
      <c r="B178" s="1000" t="s">
        <v>70</v>
      </c>
      <c r="C178" s="687"/>
      <c r="D178" s="687"/>
      <c r="E178" s="687"/>
      <c r="F178" s="687"/>
      <c r="G178" s="997"/>
      <c r="H178" s="993"/>
      <c r="I178" s="997"/>
      <c r="J178" s="993"/>
    </row>
    <row r="179" spans="1:10" s="545" customFormat="1" ht="13.5" hidden="1" customHeight="1" x14ac:dyDescent="0.2">
      <c r="A179" s="788">
        <v>148</v>
      </c>
      <c r="B179" s="996" t="s">
        <v>347</v>
      </c>
      <c r="C179" s="687" t="s">
        <v>341</v>
      </c>
      <c r="D179" s="687" t="s">
        <v>14</v>
      </c>
      <c r="E179" s="687"/>
      <c r="F179" s="997">
        <v>4518</v>
      </c>
      <c r="G179" s="997">
        <f t="shared" ref="G179:G194" si="22">E179*F179</f>
        <v>0</v>
      </c>
      <c r="H179" s="997">
        <v>7588.7999999999993</v>
      </c>
      <c r="I179" s="997">
        <f t="shared" ref="I179:I194" si="23">E179*H179</f>
        <v>0</v>
      </c>
      <c r="J179" s="999">
        <f t="shared" ref="J179:J194" si="24">G179+I179</f>
        <v>0</v>
      </c>
    </row>
    <row r="180" spans="1:10" ht="12.75" hidden="1" customHeight="1" x14ac:dyDescent="0.2">
      <c r="A180" s="788">
        <v>149</v>
      </c>
      <c r="B180" s="996" t="s">
        <v>62</v>
      </c>
      <c r="C180" s="687" t="s">
        <v>339</v>
      </c>
      <c r="D180" s="687" t="s">
        <v>14</v>
      </c>
      <c r="E180" s="687"/>
      <c r="F180" s="997">
        <v>3005</v>
      </c>
      <c r="G180" s="997">
        <f t="shared" si="22"/>
        <v>0</v>
      </c>
      <c r="H180" s="997">
        <v>5133.5999999999995</v>
      </c>
      <c r="I180" s="997">
        <f t="shared" si="23"/>
        <v>0</v>
      </c>
      <c r="J180" s="999">
        <f t="shared" si="24"/>
        <v>0</v>
      </c>
    </row>
    <row r="181" spans="1:10" hidden="1" x14ac:dyDescent="0.2">
      <c r="A181" s="788">
        <v>150</v>
      </c>
      <c r="B181" s="1002" t="s">
        <v>402</v>
      </c>
      <c r="C181" s="711" t="s">
        <v>298</v>
      </c>
      <c r="D181" s="711" t="s">
        <v>14</v>
      </c>
      <c r="E181" s="711"/>
      <c r="F181" s="1003">
        <v>4500</v>
      </c>
      <c r="G181" s="997">
        <f t="shared" si="22"/>
        <v>0</v>
      </c>
      <c r="H181" s="1003">
        <v>4900</v>
      </c>
      <c r="I181" s="997">
        <f t="shared" si="23"/>
        <v>0</v>
      </c>
      <c r="J181" s="1004">
        <f t="shared" si="24"/>
        <v>0</v>
      </c>
    </row>
    <row r="182" spans="1:10" ht="25.5" x14ac:dyDescent="0.2">
      <c r="A182" s="788">
        <v>151</v>
      </c>
      <c r="B182" s="1002" t="s">
        <v>387</v>
      </c>
      <c r="C182" s="711" t="s">
        <v>403</v>
      </c>
      <c r="D182" s="711" t="s">
        <v>14</v>
      </c>
      <c r="E182" s="711">
        <v>1</v>
      </c>
      <c r="F182" s="1003">
        <v>4500</v>
      </c>
      <c r="G182" s="997">
        <f t="shared" si="22"/>
        <v>4500</v>
      </c>
      <c r="H182" s="1003">
        <v>12807.650000000001</v>
      </c>
      <c r="I182" s="997">
        <f t="shared" si="23"/>
        <v>12807.650000000001</v>
      </c>
      <c r="J182" s="1004">
        <f t="shared" si="24"/>
        <v>17307.650000000001</v>
      </c>
    </row>
    <row r="183" spans="1:10" hidden="1" x14ac:dyDescent="0.2">
      <c r="A183" s="788">
        <v>152</v>
      </c>
      <c r="B183" s="1002" t="s">
        <v>398</v>
      </c>
      <c r="C183" s="711" t="s">
        <v>404</v>
      </c>
      <c r="D183" s="711" t="s">
        <v>14</v>
      </c>
      <c r="E183" s="711"/>
      <c r="F183" s="1003">
        <v>400</v>
      </c>
      <c r="G183" s="997">
        <f t="shared" si="22"/>
        <v>0</v>
      </c>
      <c r="H183" s="1003">
        <v>952.8</v>
      </c>
      <c r="I183" s="997">
        <f t="shared" si="23"/>
        <v>0</v>
      </c>
      <c r="J183" s="1004">
        <f t="shared" si="24"/>
        <v>0</v>
      </c>
    </row>
    <row r="184" spans="1:10" hidden="1" x14ac:dyDescent="0.2">
      <c r="A184" s="788">
        <v>153</v>
      </c>
      <c r="B184" s="1002" t="s">
        <v>392</v>
      </c>
      <c r="C184" s="711" t="s">
        <v>393</v>
      </c>
      <c r="D184" s="711" t="s">
        <v>14</v>
      </c>
      <c r="E184" s="711"/>
      <c r="F184" s="1003">
        <v>300</v>
      </c>
      <c r="G184" s="997">
        <f t="shared" si="22"/>
        <v>0</v>
      </c>
      <c r="H184" s="1003">
        <v>234</v>
      </c>
      <c r="I184" s="997">
        <f t="shared" si="23"/>
        <v>0</v>
      </c>
      <c r="J184" s="1004">
        <f t="shared" si="24"/>
        <v>0</v>
      </c>
    </row>
    <row r="185" spans="1:10" hidden="1" x14ac:dyDescent="0.2">
      <c r="A185" s="788">
        <v>154</v>
      </c>
      <c r="B185" s="1002" t="s">
        <v>394</v>
      </c>
      <c r="C185" s="1005" t="s">
        <v>296</v>
      </c>
      <c r="D185" s="1005" t="s">
        <v>14</v>
      </c>
      <c r="E185" s="1005"/>
      <c r="F185" s="1003">
        <v>850</v>
      </c>
      <c r="G185" s="997">
        <f t="shared" si="22"/>
        <v>0</v>
      </c>
      <c r="H185" s="1003">
        <v>347.2</v>
      </c>
      <c r="I185" s="997">
        <f t="shared" si="23"/>
        <v>0</v>
      </c>
      <c r="J185" s="1004">
        <f t="shared" si="24"/>
        <v>0</v>
      </c>
    </row>
    <row r="186" spans="1:10" hidden="1" x14ac:dyDescent="0.2">
      <c r="A186" s="788">
        <v>155</v>
      </c>
      <c r="B186" s="1002" t="s">
        <v>394</v>
      </c>
      <c r="C186" s="1005" t="s">
        <v>158</v>
      </c>
      <c r="D186" s="1005" t="s">
        <v>14</v>
      </c>
      <c r="E186" s="1005"/>
      <c r="F186" s="1003">
        <v>850</v>
      </c>
      <c r="G186" s="997">
        <f t="shared" si="22"/>
        <v>0</v>
      </c>
      <c r="H186" s="1003">
        <v>316.39999999999998</v>
      </c>
      <c r="I186" s="997">
        <f t="shared" si="23"/>
        <v>0</v>
      </c>
      <c r="J186" s="1004">
        <f t="shared" si="24"/>
        <v>0</v>
      </c>
    </row>
    <row r="187" spans="1:10" hidden="1" x14ac:dyDescent="0.2">
      <c r="A187" s="788">
        <v>156</v>
      </c>
      <c r="B187" s="1002" t="s">
        <v>394</v>
      </c>
      <c r="C187" s="1005" t="s">
        <v>168</v>
      </c>
      <c r="D187" s="1005" t="s">
        <v>14</v>
      </c>
      <c r="E187" s="1005"/>
      <c r="F187" s="1003">
        <v>850</v>
      </c>
      <c r="G187" s="997">
        <f t="shared" si="22"/>
        <v>0</v>
      </c>
      <c r="H187" s="1003">
        <v>311.87692307692305</v>
      </c>
      <c r="I187" s="997">
        <f t="shared" si="23"/>
        <v>0</v>
      </c>
      <c r="J187" s="1004">
        <f t="shared" si="24"/>
        <v>0</v>
      </c>
    </row>
    <row r="188" spans="1:10" ht="40.5" hidden="1" customHeight="1" x14ac:dyDescent="0.2">
      <c r="A188" s="788">
        <v>157</v>
      </c>
      <c r="B188" s="996" t="s">
        <v>63</v>
      </c>
      <c r="C188" s="687" t="s">
        <v>71</v>
      </c>
      <c r="D188" s="687" t="s">
        <v>7</v>
      </c>
      <c r="E188" s="687"/>
      <c r="F188" s="997">
        <v>600</v>
      </c>
      <c r="G188" s="997">
        <f t="shared" si="22"/>
        <v>0</v>
      </c>
      <c r="H188" s="997">
        <v>784</v>
      </c>
      <c r="I188" s="997">
        <f t="shared" si="23"/>
        <v>0</v>
      </c>
      <c r="J188" s="999">
        <f t="shared" si="24"/>
        <v>0</v>
      </c>
    </row>
    <row r="189" spans="1:10" ht="40.5" hidden="1" customHeight="1" x14ac:dyDescent="0.2">
      <c r="A189" s="788">
        <v>158</v>
      </c>
      <c r="B189" s="996" t="s">
        <v>63</v>
      </c>
      <c r="C189" s="687" t="s">
        <v>64</v>
      </c>
      <c r="D189" s="687" t="s">
        <v>7</v>
      </c>
      <c r="E189" s="687"/>
      <c r="F189" s="997">
        <v>600</v>
      </c>
      <c r="G189" s="997">
        <f t="shared" si="22"/>
        <v>0</v>
      </c>
      <c r="H189" s="997">
        <v>420</v>
      </c>
      <c r="I189" s="997">
        <f t="shared" si="23"/>
        <v>0</v>
      </c>
      <c r="J189" s="999">
        <f t="shared" si="24"/>
        <v>0</v>
      </c>
    </row>
    <row r="190" spans="1:10" ht="12" hidden="1" customHeight="1" x14ac:dyDescent="0.2">
      <c r="A190" s="788">
        <v>159</v>
      </c>
      <c r="B190" s="996" t="s">
        <v>295</v>
      </c>
      <c r="C190" s="687" t="s">
        <v>298</v>
      </c>
      <c r="D190" s="687" t="s">
        <v>7</v>
      </c>
      <c r="E190" s="687"/>
      <c r="F190" s="997">
        <v>1200</v>
      </c>
      <c r="G190" s="997">
        <f t="shared" si="22"/>
        <v>0</v>
      </c>
      <c r="H190" s="997">
        <v>450</v>
      </c>
      <c r="I190" s="997">
        <f t="shared" si="23"/>
        <v>0</v>
      </c>
      <c r="J190" s="999">
        <f t="shared" si="24"/>
        <v>0</v>
      </c>
    </row>
    <row r="191" spans="1:10" ht="12" hidden="1" customHeight="1" x14ac:dyDescent="0.2">
      <c r="A191" s="788">
        <v>160</v>
      </c>
      <c r="B191" s="996" t="s">
        <v>299</v>
      </c>
      <c r="C191" s="687"/>
      <c r="D191" s="687" t="s">
        <v>56</v>
      </c>
      <c r="E191" s="687"/>
      <c r="F191" s="997">
        <v>1050</v>
      </c>
      <c r="G191" s="997">
        <f t="shared" si="22"/>
        <v>0</v>
      </c>
      <c r="H191" s="997">
        <v>840</v>
      </c>
      <c r="I191" s="997">
        <f t="shared" si="23"/>
        <v>0</v>
      </c>
      <c r="J191" s="999">
        <f t="shared" si="24"/>
        <v>0</v>
      </c>
    </row>
    <row r="192" spans="1:10" ht="40.5" hidden="1" customHeight="1" x14ac:dyDescent="0.2">
      <c r="A192" s="788">
        <v>161</v>
      </c>
      <c r="B192" s="996" t="s">
        <v>300</v>
      </c>
      <c r="C192" s="687"/>
      <c r="D192" s="687" t="s">
        <v>56</v>
      </c>
      <c r="E192" s="687"/>
      <c r="F192" s="997">
        <v>1050</v>
      </c>
      <c r="G192" s="997">
        <f t="shared" si="22"/>
        <v>0</v>
      </c>
      <c r="H192" s="997">
        <v>3080</v>
      </c>
      <c r="I192" s="997">
        <f t="shared" si="23"/>
        <v>0</v>
      </c>
      <c r="J192" s="999">
        <f t="shared" si="24"/>
        <v>0</v>
      </c>
    </row>
    <row r="193" spans="1:10" hidden="1" x14ac:dyDescent="0.2">
      <c r="A193" s="788">
        <v>162</v>
      </c>
      <c r="B193" s="996" t="s">
        <v>60</v>
      </c>
      <c r="C193" s="860"/>
      <c r="D193" s="687" t="s">
        <v>5</v>
      </c>
      <c r="E193" s="687"/>
      <c r="F193" s="997">
        <v>0</v>
      </c>
      <c r="G193" s="997">
        <f t="shared" si="22"/>
        <v>0</v>
      </c>
      <c r="H193" s="997">
        <v>4701</v>
      </c>
      <c r="I193" s="997">
        <f t="shared" si="23"/>
        <v>0</v>
      </c>
      <c r="J193" s="999">
        <f t="shared" si="24"/>
        <v>0</v>
      </c>
    </row>
    <row r="194" spans="1:10" ht="12" hidden="1" customHeight="1" x14ac:dyDescent="0.2">
      <c r="A194" s="788">
        <v>163</v>
      </c>
      <c r="B194" s="1002" t="s">
        <v>82</v>
      </c>
      <c r="C194" s="711" t="s">
        <v>83</v>
      </c>
      <c r="D194" s="711" t="s">
        <v>56</v>
      </c>
      <c r="E194" s="687"/>
      <c r="F194" s="1003">
        <v>600</v>
      </c>
      <c r="G194" s="997">
        <f t="shared" si="22"/>
        <v>0</v>
      </c>
      <c r="H194" s="1003">
        <v>588</v>
      </c>
      <c r="I194" s="997">
        <f t="shared" si="23"/>
        <v>0</v>
      </c>
      <c r="J194" s="1004">
        <f t="shared" si="24"/>
        <v>0</v>
      </c>
    </row>
    <row r="195" spans="1:10" ht="12" customHeight="1" x14ac:dyDescent="0.25">
      <c r="A195" s="788">
        <v>164</v>
      </c>
      <c r="B195" s="994" t="s">
        <v>405</v>
      </c>
      <c r="C195" s="687"/>
      <c r="D195" s="687"/>
      <c r="E195" s="687"/>
      <c r="F195" s="687"/>
      <c r="G195" s="997"/>
      <c r="H195" s="993"/>
      <c r="I195" s="997"/>
      <c r="J195" s="993"/>
    </row>
    <row r="196" spans="1:10" ht="40.5" hidden="1" customHeight="1" x14ac:dyDescent="0.2">
      <c r="A196" s="788">
        <v>165</v>
      </c>
      <c r="B196" s="996" t="s">
        <v>297</v>
      </c>
      <c r="C196" s="687" t="s">
        <v>338</v>
      </c>
      <c r="D196" s="687" t="s">
        <v>14</v>
      </c>
      <c r="E196" s="687"/>
      <c r="F196" s="997">
        <v>2829</v>
      </c>
      <c r="G196" s="997">
        <f t="shared" ref="G196:G207" si="25">E196*F196</f>
        <v>0</v>
      </c>
      <c r="H196" s="997">
        <v>5624.6399999999994</v>
      </c>
      <c r="I196" s="997">
        <f t="shared" ref="I196:I207" si="26">E196*H196</f>
        <v>0</v>
      </c>
      <c r="J196" s="999">
        <f t="shared" ref="J196:J207" si="27">G196+I196</f>
        <v>0</v>
      </c>
    </row>
    <row r="197" spans="1:10" ht="40.5" hidden="1" customHeight="1" x14ac:dyDescent="0.2">
      <c r="A197" s="788">
        <v>166</v>
      </c>
      <c r="B197" s="996" t="s">
        <v>62</v>
      </c>
      <c r="C197" s="687" t="s">
        <v>337</v>
      </c>
      <c r="D197" s="687" t="s">
        <v>14</v>
      </c>
      <c r="E197" s="687"/>
      <c r="F197" s="997">
        <v>1681</v>
      </c>
      <c r="G197" s="997">
        <f t="shared" si="25"/>
        <v>0</v>
      </c>
      <c r="H197" s="997">
        <v>4575.5999999999995</v>
      </c>
      <c r="I197" s="997">
        <f t="shared" si="26"/>
        <v>0</v>
      </c>
      <c r="J197" s="999">
        <f t="shared" si="27"/>
        <v>0</v>
      </c>
    </row>
    <row r="198" spans="1:10" ht="12" hidden="1" customHeight="1" x14ac:dyDescent="0.2">
      <c r="A198" s="788">
        <v>167</v>
      </c>
      <c r="B198" s="1002" t="s">
        <v>396</v>
      </c>
      <c r="C198" s="711" t="s">
        <v>296</v>
      </c>
      <c r="D198" s="711" t="s">
        <v>14</v>
      </c>
      <c r="E198" s="711"/>
      <c r="F198" s="1003">
        <v>4500</v>
      </c>
      <c r="G198" s="997">
        <f t="shared" si="25"/>
        <v>0</v>
      </c>
      <c r="H198" s="1003">
        <v>4900</v>
      </c>
      <c r="I198" s="997">
        <f t="shared" si="26"/>
        <v>0</v>
      </c>
      <c r="J198" s="1004">
        <f t="shared" si="27"/>
        <v>0</v>
      </c>
    </row>
    <row r="199" spans="1:10" ht="12" customHeight="1" x14ac:dyDescent="0.2">
      <c r="A199" s="788">
        <v>168</v>
      </c>
      <c r="B199" s="1002" t="s">
        <v>387</v>
      </c>
      <c r="C199" s="711" t="s">
        <v>400</v>
      </c>
      <c r="D199" s="711" t="s">
        <v>14</v>
      </c>
      <c r="E199" s="711">
        <v>2</v>
      </c>
      <c r="F199" s="1003">
        <v>4500</v>
      </c>
      <c r="G199" s="997">
        <f t="shared" si="25"/>
        <v>9000</v>
      </c>
      <c r="H199" s="1003">
        <v>11136.75</v>
      </c>
      <c r="I199" s="997">
        <f t="shared" si="26"/>
        <v>22273.5</v>
      </c>
      <c r="J199" s="1004">
        <f t="shared" si="27"/>
        <v>31273.5</v>
      </c>
    </row>
    <row r="200" spans="1:10" ht="12" hidden="1" customHeight="1" x14ac:dyDescent="0.2">
      <c r="A200" s="788">
        <v>169</v>
      </c>
      <c r="B200" s="1002" t="s">
        <v>392</v>
      </c>
      <c r="C200" s="711" t="s">
        <v>393</v>
      </c>
      <c r="D200" s="711" t="s">
        <v>14</v>
      </c>
      <c r="E200" s="711"/>
      <c r="F200" s="1003">
        <v>300</v>
      </c>
      <c r="G200" s="997">
        <f t="shared" si="25"/>
        <v>0</v>
      </c>
      <c r="H200" s="1003">
        <v>234</v>
      </c>
      <c r="I200" s="997">
        <f t="shared" si="26"/>
        <v>0</v>
      </c>
      <c r="J200" s="1004">
        <f t="shared" si="27"/>
        <v>0</v>
      </c>
    </row>
    <row r="201" spans="1:10" ht="40.5" hidden="1" customHeight="1" x14ac:dyDescent="0.2">
      <c r="A201" s="788">
        <v>170</v>
      </c>
      <c r="B201" s="1002" t="s">
        <v>394</v>
      </c>
      <c r="C201" s="1005" t="s">
        <v>168</v>
      </c>
      <c r="D201" s="1005" t="s">
        <v>14</v>
      </c>
      <c r="E201" s="1005"/>
      <c r="F201" s="1003">
        <v>850</v>
      </c>
      <c r="G201" s="997">
        <f t="shared" si="25"/>
        <v>0</v>
      </c>
      <c r="H201" s="1003">
        <v>311.87692307692305</v>
      </c>
      <c r="I201" s="997">
        <f t="shared" si="26"/>
        <v>0</v>
      </c>
      <c r="J201" s="1004">
        <f t="shared" si="27"/>
        <v>0</v>
      </c>
    </row>
    <row r="202" spans="1:10" ht="40.5" hidden="1" customHeight="1" x14ac:dyDescent="0.2">
      <c r="A202" s="788">
        <v>171</v>
      </c>
      <c r="B202" s="996" t="s">
        <v>63</v>
      </c>
      <c r="C202" s="687" t="s">
        <v>64</v>
      </c>
      <c r="D202" s="687" t="s">
        <v>7</v>
      </c>
      <c r="E202" s="687"/>
      <c r="F202" s="997">
        <v>600</v>
      </c>
      <c r="G202" s="997">
        <f t="shared" si="25"/>
        <v>0</v>
      </c>
      <c r="H202" s="997">
        <v>420</v>
      </c>
      <c r="I202" s="997">
        <f t="shared" si="26"/>
        <v>0</v>
      </c>
      <c r="J202" s="999">
        <f t="shared" si="27"/>
        <v>0</v>
      </c>
    </row>
    <row r="203" spans="1:10" ht="12" hidden="1" customHeight="1" x14ac:dyDescent="0.2">
      <c r="A203" s="788">
        <v>172</v>
      </c>
      <c r="B203" s="996" t="s">
        <v>295</v>
      </c>
      <c r="C203" s="687" t="s">
        <v>168</v>
      </c>
      <c r="D203" s="687" t="s">
        <v>7</v>
      </c>
      <c r="E203" s="687"/>
      <c r="F203" s="997">
        <v>1200</v>
      </c>
      <c r="G203" s="997">
        <f t="shared" si="25"/>
        <v>0</v>
      </c>
      <c r="H203" s="997">
        <v>300</v>
      </c>
      <c r="I203" s="997">
        <f t="shared" si="26"/>
        <v>0</v>
      </c>
      <c r="J203" s="999">
        <f t="shared" si="27"/>
        <v>0</v>
      </c>
    </row>
    <row r="204" spans="1:10" ht="12" hidden="1" customHeight="1" x14ac:dyDescent="0.2">
      <c r="A204" s="788">
        <v>173</v>
      </c>
      <c r="B204" s="996" t="s">
        <v>74</v>
      </c>
      <c r="C204" s="687"/>
      <c r="D204" s="687" t="s">
        <v>56</v>
      </c>
      <c r="E204" s="687"/>
      <c r="F204" s="997">
        <v>1050</v>
      </c>
      <c r="G204" s="997">
        <f t="shared" si="25"/>
        <v>0</v>
      </c>
      <c r="H204" s="997">
        <v>840</v>
      </c>
      <c r="I204" s="997">
        <f t="shared" si="26"/>
        <v>0</v>
      </c>
      <c r="J204" s="999">
        <f t="shared" si="27"/>
        <v>0</v>
      </c>
    </row>
    <row r="205" spans="1:10" ht="40.5" hidden="1" customHeight="1" x14ac:dyDescent="0.2">
      <c r="A205" s="788">
        <v>174</v>
      </c>
      <c r="B205" s="996" t="s">
        <v>65</v>
      </c>
      <c r="C205" s="687"/>
      <c r="D205" s="687" t="s">
        <v>56</v>
      </c>
      <c r="E205" s="687"/>
      <c r="F205" s="997">
        <v>1050</v>
      </c>
      <c r="G205" s="997">
        <f t="shared" si="25"/>
        <v>0</v>
      </c>
      <c r="H205" s="997">
        <v>3080</v>
      </c>
      <c r="I205" s="997">
        <f t="shared" si="26"/>
        <v>0</v>
      </c>
      <c r="J205" s="999">
        <f t="shared" si="27"/>
        <v>0</v>
      </c>
    </row>
    <row r="206" spans="1:10" ht="25.5" hidden="1" x14ac:dyDescent="0.2">
      <c r="A206" s="788">
        <v>175</v>
      </c>
      <c r="B206" s="1002" t="s">
        <v>82</v>
      </c>
      <c r="C206" s="711" t="s">
        <v>83</v>
      </c>
      <c r="D206" s="711" t="s">
        <v>56</v>
      </c>
      <c r="E206" s="711"/>
      <c r="F206" s="1003">
        <v>600</v>
      </c>
      <c r="G206" s="997">
        <f t="shared" si="25"/>
        <v>0</v>
      </c>
      <c r="H206" s="1003">
        <v>588</v>
      </c>
      <c r="I206" s="997">
        <f t="shared" si="26"/>
        <v>0</v>
      </c>
      <c r="J206" s="1004">
        <f t="shared" si="27"/>
        <v>0</v>
      </c>
    </row>
    <row r="207" spans="1:10" ht="12" customHeight="1" x14ac:dyDescent="0.2">
      <c r="A207" s="788">
        <v>176</v>
      </c>
      <c r="B207" s="996" t="s">
        <v>60</v>
      </c>
      <c r="C207" s="860"/>
      <c r="D207" s="687" t="s">
        <v>5</v>
      </c>
      <c r="E207" s="687">
        <v>1</v>
      </c>
      <c r="F207" s="997">
        <v>0</v>
      </c>
      <c r="G207" s="997">
        <f t="shared" si="25"/>
        <v>0</v>
      </c>
      <c r="H207" s="997">
        <v>1688</v>
      </c>
      <c r="I207" s="997">
        <f t="shared" si="26"/>
        <v>1688</v>
      </c>
      <c r="J207" s="999">
        <f t="shared" si="27"/>
        <v>1688</v>
      </c>
    </row>
    <row r="208" spans="1:10" ht="12" customHeight="1" x14ac:dyDescent="0.2">
      <c r="A208" s="788">
        <v>177</v>
      </c>
      <c r="B208" s="1000" t="s">
        <v>75</v>
      </c>
      <c r="C208" s="687"/>
      <c r="D208" s="687"/>
      <c r="E208" s="687"/>
      <c r="F208" s="687"/>
      <c r="G208" s="997"/>
      <c r="H208" s="993"/>
      <c r="I208" s="997"/>
      <c r="J208" s="993"/>
    </row>
    <row r="209" spans="1:10" ht="40.5" hidden="1" customHeight="1" x14ac:dyDescent="0.2">
      <c r="A209" s="788">
        <v>178</v>
      </c>
      <c r="B209" s="996" t="s">
        <v>76</v>
      </c>
      <c r="C209" s="687" t="s">
        <v>342</v>
      </c>
      <c r="D209" s="687" t="s">
        <v>7</v>
      </c>
      <c r="E209" s="687"/>
      <c r="F209" s="997">
        <v>25108</v>
      </c>
      <c r="G209" s="997">
        <f t="shared" ref="G209:G230" si="28">E209*F209</f>
        <v>0</v>
      </c>
      <c r="H209" s="997">
        <v>69455.376000000004</v>
      </c>
      <c r="I209" s="997">
        <f t="shared" ref="I209:I230" si="29">E209*H209</f>
        <v>0</v>
      </c>
      <c r="J209" s="999">
        <f t="shared" ref="J209:J219" si="30">G209+I209</f>
        <v>0</v>
      </c>
    </row>
    <row r="210" spans="1:10" ht="40.5" hidden="1" customHeight="1" x14ac:dyDescent="0.2">
      <c r="A210" s="788">
        <v>179</v>
      </c>
      <c r="B210" s="1006" t="s">
        <v>285</v>
      </c>
      <c r="C210" s="687" t="s">
        <v>343</v>
      </c>
      <c r="D210" s="687" t="s">
        <v>7</v>
      </c>
      <c r="E210" s="687"/>
      <c r="F210" s="997">
        <v>5616</v>
      </c>
      <c r="G210" s="997">
        <f t="shared" si="28"/>
        <v>0</v>
      </c>
      <c r="H210" s="997">
        <v>12134.640000000001</v>
      </c>
      <c r="I210" s="997">
        <f t="shared" si="29"/>
        <v>0</v>
      </c>
      <c r="J210" s="999">
        <f t="shared" si="30"/>
        <v>0</v>
      </c>
    </row>
    <row r="211" spans="1:10" ht="12" hidden="1" customHeight="1" x14ac:dyDescent="0.2">
      <c r="A211" s="788">
        <v>180</v>
      </c>
      <c r="B211" s="1006" t="s">
        <v>286</v>
      </c>
      <c r="C211" s="687" t="s">
        <v>344</v>
      </c>
      <c r="D211" s="687" t="s">
        <v>7</v>
      </c>
      <c r="E211" s="687"/>
      <c r="F211" s="997">
        <v>5577</v>
      </c>
      <c r="G211" s="997">
        <f t="shared" si="28"/>
        <v>0</v>
      </c>
      <c r="H211" s="997">
        <v>12144.312</v>
      </c>
      <c r="I211" s="997">
        <f t="shared" si="29"/>
        <v>0</v>
      </c>
      <c r="J211" s="999">
        <f t="shared" si="30"/>
        <v>0</v>
      </c>
    </row>
    <row r="212" spans="1:10" ht="12" customHeight="1" x14ac:dyDescent="0.2">
      <c r="A212" s="788">
        <v>181</v>
      </c>
      <c r="B212" s="996" t="s">
        <v>77</v>
      </c>
      <c r="C212" s="687" t="s">
        <v>78</v>
      </c>
      <c r="D212" s="687" t="s">
        <v>7</v>
      </c>
      <c r="E212" s="687">
        <v>2</v>
      </c>
      <c r="F212" s="997">
        <v>1554</v>
      </c>
      <c r="G212" s="997">
        <f t="shared" si="28"/>
        <v>3108</v>
      </c>
      <c r="H212" s="997">
        <v>3826</v>
      </c>
      <c r="I212" s="997">
        <f t="shared" si="29"/>
        <v>7652</v>
      </c>
      <c r="J212" s="999">
        <f t="shared" si="30"/>
        <v>10760</v>
      </c>
    </row>
    <row r="213" spans="1:10" ht="12" customHeight="1" x14ac:dyDescent="0.2">
      <c r="A213" s="788">
        <v>182</v>
      </c>
      <c r="B213" s="996" t="s">
        <v>79</v>
      </c>
      <c r="C213" s="687" t="s">
        <v>78</v>
      </c>
      <c r="D213" s="687" t="s">
        <v>7</v>
      </c>
      <c r="E213" s="687">
        <v>1</v>
      </c>
      <c r="F213" s="997">
        <v>2032</v>
      </c>
      <c r="G213" s="997">
        <f t="shared" si="28"/>
        <v>2032</v>
      </c>
      <c r="H213" s="997">
        <v>5000</v>
      </c>
      <c r="I213" s="997">
        <f t="shared" si="29"/>
        <v>5000</v>
      </c>
      <c r="J213" s="999">
        <f t="shared" si="30"/>
        <v>7032</v>
      </c>
    </row>
    <row r="214" spans="1:10" ht="12" customHeight="1" x14ac:dyDescent="0.2">
      <c r="A214" s="788">
        <v>183</v>
      </c>
      <c r="B214" s="996" t="s">
        <v>50</v>
      </c>
      <c r="C214" s="687" t="s">
        <v>78</v>
      </c>
      <c r="D214" s="687" t="s">
        <v>7</v>
      </c>
      <c r="E214" s="687">
        <v>1</v>
      </c>
      <c r="F214" s="997">
        <v>1500</v>
      </c>
      <c r="G214" s="997">
        <f t="shared" si="28"/>
        <v>1500</v>
      </c>
      <c r="H214" s="997">
        <v>4557</v>
      </c>
      <c r="I214" s="997">
        <f t="shared" si="29"/>
        <v>4557</v>
      </c>
      <c r="J214" s="999">
        <f t="shared" si="30"/>
        <v>6057</v>
      </c>
    </row>
    <row r="215" spans="1:10" ht="12" customHeight="1" x14ac:dyDescent="0.2">
      <c r="A215" s="788">
        <v>184</v>
      </c>
      <c r="B215" s="996" t="s">
        <v>80</v>
      </c>
      <c r="C215" s="687" t="s">
        <v>81</v>
      </c>
      <c r="D215" s="687" t="s">
        <v>7</v>
      </c>
      <c r="E215" s="687">
        <v>2</v>
      </c>
      <c r="F215" s="997">
        <v>1500</v>
      </c>
      <c r="G215" s="997">
        <f t="shared" si="28"/>
        <v>3000</v>
      </c>
      <c r="H215" s="997">
        <v>2499</v>
      </c>
      <c r="I215" s="997">
        <f t="shared" si="29"/>
        <v>4998</v>
      </c>
      <c r="J215" s="999">
        <f t="shared" si="30"/>
        <v>7998</v>
      </c>
    </row>
    <row r="216" spans="1:10" ht="12" customHeight="1" x14ac:dyDescent="0.2">
      <c r="A216" s="788">
        <v>185</v>
      </c>
      <c r="B216" s="996" t="s">
        <v>440</v>
      </c>
      <c r="C216" s="687"/>
      <c r="D216" s="687" t="s">
        <v>56</v>
      </c>
      <c r="E216" s="959">
        <v>5.0339999999999998</v>
      </c>
      <c r="F216" s="997">
        <v>1200</v>
      </c>
      <c r="G216" s="997">
        <f t="shared" si="28"/>
        <v>6040.8</v>
      </c>
      <c r="H216" s="997">
        <v>3017</v>
      </c>
      <c r="I216" s="997">
        <f t="shared" si="29"/>
        <v>15187.578</v>
      </c>
      <c r="J216" s="999">
        <f t="shared" si="30"/>
        <v>21228.378000000001</v>
      </c>
    </row>
    <row r="217" spans="1:10" ht="12" hidden="1" customHeight="1" x14ac:dyDescent="0.2">
      <c r="A217" s="788">
        <v>186</v>
      </c>
      <c r="B217" s="996" t="s">
        <v>441</v>
      </c>
      <c r="C217" s="687"/>
      <c r="D217" s="687" t="s">
        <v>56</v>
      </c>
      <c r="E217" s="687"/>
      <c r="F217" s="997">
        <v>1200</v>
      </c>
      <c r="G217" s="997">
        <f t="shared" si="28"/>
        <v>0</v>
      </c>
      <c r="H217" s="997">
        <v>1933</v>
      </c>
      <c r="I217" s="997">
        <f t="shared" si="29"/>
        <v>0</v>
      </c>
      <c r="J217" s="999">
        <f t="shared" si="30"/>
        <v>0</v>
      </c>
    </row>
    <row r="218" spans="1:10" ht="25.5" x14ac:dyDescent="0.2">
      <c r="A218" s="788">
        <v>187</v>
      </c>
      <c r="B218" s="996" t="s">
        <v>82</v>
      </c>
      <c r="C218" s="687" t="s">
        <v>83</v>
      </c>
      <c r="D218" s="687" t="s">
        <v>56</v>
      </c>
      <c r="E218" s="1007">
        <v>89.724699999999999</v>
      </c>
      <c r="F218" s="997">
        <v>600</v>
      </c>
      <c r="G218" s="997">
        <f t="shared" si="28"/>
        <v>53834.82</v>
      </c>
      <c r="H218" s="997">
        <v>588</v>
      </c>
      <c r="I218" s="997">
        <f t="shared" si="29"/>
        <v>52758.123599999999</v>
      </c>
      <c r="J218" s="999">
        <f t="shared" si="30"/>
        <v>106592.9436</v>
      </c>
    </row>
    <row r="219" spans="1:10" ht="28.5" hidden="1" customHeight="1" x14ac:dyDescent="0.2">
      <c r="A219" s="788">
        <v>188</v>
      </c>
      <c r="B219" s="996" t="s">
        <v>60</v>
      </c>
      <c r="C219" s="860"/>
      <c r="D219" s="687" t="s">
        <v>5</v>
      </c>
      <c r="E219" s="687"/>
      <c r="F219" s="997">
        <v>0</v>
      </c>
      <c r="G219" s="997">
        <f t="shared" si="28"/>
        <v>0</v>
      </c>
      <c r="H219" s="997">
        <v>35562</v>
      </c>
      <c r="I219" s="997">
        <f t="shared" si="29"/>
        <v>0</v>
      </c>
      <c r="J219" s="999">
        <f t="shared" si="30"/>
        <v>0</v>
      </c>
    </row>
    <row r="220" spans="1:10" ht="24.75" customHeight="1" x14ac:dyDescent="0.2">
      <c r="A220" s="788">
        <v>189</v>
      </c>
      <c r="B220" s="1000" t="s">
        <v>84</v>
      </c>
      <c r="C220" s="687"/>
      <c r="D220" s="687"/>
      <c r="E220" s="687"/>
      <c r="F220" s="687"/>
      <c r="G220" s="997">
        <f t="shared" si="28"/>
        <v>0</v>
      </c>
      <c r="H220" s="993"/>
      <c r="I220" s="997">
        <f t="shared" si="29"/>
        <v>0</v>
      </c>
      <c r="J220" s="993"/>
    </row>
    <row r="221" spans="1:10" ht="12" hidden="1" customHeight="1" x14ac:dyDescent="0.2">
      <c r="A221" s="788">
        <v>190</v>
      </c>
      <c r="B221" s="996" t="s">
        <v>85</v>
      </c>
      <c r="C221" s="687" t="s">
        <v>348</v>
      </c>
      <c r="D221" s="687" t="s">
        <v>7</v>
      </c>
      <c r="E221" s="687"/>
      <c r="F221" s="997">
        <v>115637</v>
      </c>
      <c r="G221" s="997">
        <f t="shared" si="28"/>
        <v>0</v>
      </c>
      <c r="H221" s="997">
        <v>310498.728</v>
      </c>
      <c r="I221" s="997">
        <f t="shared" si="29"/>
        <v>0</v>
      </c>
      <c r="J221" s="999">
        <f t="shared" ref="J221:J230" si="31">G221+I221</f>
        <v>0</v>
      </c>
    </row>
    <row r="222" spans="1:10" ht="12" hidden="1" customHeight="1" x14ac:dyDescent="0.2">
      <c r="A222" s="788">
        <v>191</v>
      </c>
      <c r="B222" s="1006" t="s">
        <v>406</v>
      </c>
      <c r="C222" s="687" t="s">
        <v>407</v>
      </c>
      <c r="D222" s="687" t="s">
        <v>7</v>
      </c>
      <c r="E222" s="687"/>
      <c r="F222" s="997">
        <v>6729</v>
      </c>
      <c r="G222" s="997">
        <f t="shared" si="28"/>
        <v>0</v>
      </c>
      <c r="H222" s="997">
        <v>14539.247999999998</v>
      </c>
      <c r="I222" s="997">
        <f t="shared" si="29"/>
        <v>0</v>
      </c>
      <c r="J222" s="999">
        <f t="shared" si="31"/>
        <v>0</v>
      </c>
    </row>
    <row r="223" spans="1:10" ht="40.5" hidden="1" customHeight="1" x14ac:dyDescent="0.2">
      <c r="A223" s="788">
        <v>192</v>
      </c>
      <c r="B223" s="1006" t="s">
        <v>287</v>
      </c>
      <c r="C223" s="687" t="s">
        <v>349</v>
      </c>
      <c r="D223" s="687" t="s">
        <v>7</v>
      </c>
      <c r="E223" s="687"/>
      <c r="F223" s="997">
        <v>8615</v>
      </c>
      <c r="G223" s="997">
        <f t="shared" si="28"/>
        <v>0</v>
      </c>
      <c r="H223" s="997">
        <v>18744.335999999999</v>
      </c>
      <c r="I223" s="997">
        <f t="shared" si="29"/>
        <v>0</v>
      </c>
      <c r="J223" s="999">
        <f t="shared" si="31"/>
        <v>0</v>
      </c>
    </row>
    <row r="224" spans="1:10" ht="25.5" hidden="1" customHeight="1" x14ac:dyDescent="0.2">
      <c r="A224" s="788">
        <v>193</v>
      </c>
      <c r="B224" s="996" t="s">
        <v>86</v>
      </c>
      <c r="C224" s="687" t="s">
        <v>87</v>
      </c>
      <c r="D224" s="687" t="s">
        <v>7</v>
      </c>
      <c r="E224" s="687"/>
      <c r="F224" s="997">
        <v>3841</v>
      </c>
      <c r="G224" s="997">
        <f t="shared" si="28"/>
        <v>0</v>
      </c>
      <c r="H224" s="997">
        <v>8657</v>
      </c>
      <c r="I224" s="997">
        <f t="shared" si="29"/>
        <v>0</v>
      </c>
      <c r="J224" s="999">
        <f t="shared" si="31"/>
        <v>0</v>
      </c>
    </row>
    <row r="225" spans="1:10" ht="12" hidden="1" customHeight="1" x14ac:dyDescent="0.2">
      <c r="A225" s="788">
        <v>194</v>
      </c>
      <c r="B225" s="996" t="s">
        <v>80</v>
      </c>
      <c r="C225" s="687" t="s">
        <v>408</v>
      </c>
      <c r="D225" s="687" t="s">
        <v>7</v>
      </c>
      <c r="E225" s="687"/>
      <c r="F225" s="687">
        <v>1500</v>
      </c>
      <c r="G225" s="997">
        <f t="shared" si="28"/>
        <v>0</v>
      </c>
      <c r="H225" s="993">
        <v>3528</v>
      </c>
      <c r="I225" s="997">
        <f t="shared" si="29"/>
        <v>0</v>
      </c>
      <c r="J225" s="999">
        <f t="shared" si="31"/>
        <v>0</v>
      </c>
    </row>
    <row r="226" spans="1:10" ht="12" hidden="1" customHeight="1" x14ac:dyDescent="0.2">
      <c r="A226" s="788">
        <v>195</v>
      </c>
      <c r="B226" s="996" t="s">
        <v>88</v>
      </c>
      <c r="C226" s="687"/>
      <c r="D226" s="687" t="s">
        <v>7</v>
      </c>
      <c r="E226" s="687"/>
      <c r="F226" s="997">
        <v>1560</v>
      </c>
      <c r="G226" s="997">
        <f t="shared" si="28"/>
        <v>0</v>
      </c>
      <c r="H226" s="997">
        <v>5971</v>
      </c>
      <c r="I226" s="997">
        <f t="shared" si="29"/>
        <v>0</v>
      </c>
      <c r="J226" s="999">
        <f t="shared" si="31"/>
        <v>0</v>
      </c>
    </row>
    <row r="227" spans="1:10" ht="25.5" hidden="1" x14ac:dyDescent="0.2">
      <c r="A227" s="788">
        <v>196</v>
      </c>
      <c r="B227" s="996" t="s">
        <v>89</v>
      </c>
      <c r="C227" s="687"/>
      <c r="D227" s="687" t="s">
        <v>56</v>
      </c>
      <c r="E227" s="687"/>
      <c r="F227" s="997">
        <v>1200</v>
      </c>
      <c r="G227" s="997">
        <f t="shared" si="28"/>
        <v>0</v>
      </c>
      <c r="H227" s="997">
        <v>3440</v>
      </c>
      <c r="I227" s="997">
        <f t="shared" si="29"/>
        <v>0</v>
      </c>
      <c r="J227" s="999">
        <f t="shared" si="31"/>
        <v>0</v>
      </c>
    </row>
    <row r="228" spans="1:10" hidden="1" x14ac:dyDescent="0.2">
      <c r="A228" s="788">
        <v>197</v>
      </c>
      <c r="B228" s="996" t="s">
        <v>90</v>
      </c>
      <c r="C228" s="687"/>
      <c r="D228" s="687" t="s">
        <v>56</v>
      </c>
      <c r="E228" s="687"/>
      <c r="F228" s="997">
        <v>1200</v>
      </c>
      <c r="G228" s="997">
        <f t="shared" si="28"/>
        <v>0</v>
      </c>
      <c r="H228" s="997">
        <v>2078</v>
      </c>
      <c r="I228" s="997">
        <f t="shared" si="29"/>
        <v>0</v>
      </c>
      <c r="J228" s="999">
        <f t="shared" si="31"/>
        <v>0</v>
      </c>
    </row>
    <row r="229" spans="1:10" ht="25.5" x14ac:dyDescent="0.2">
      <c r="A229" s="788">
        <v>198</v>
      </c>
      <c r="B229" s="996" t="s">
        <v>82</v>
      </c>
      <c r="C229" s="687" t="s">
        <v>83</v>
      </c>
      <c r="D229" s="687" t="s">
        <v>56</v>
      </c>
      <c r="E229" s="687">
        <v>237.809</v>
      </c>
      <c r="F229" s="997">
        <v>600</v>
      </c>
      <c r="G229" s="997">
        <f t="shared" si="28"/>
        <v>142685.4</v>
      </c>
      <c r="H229" s="997">
        <v>588</v>
      </c>
      <c r="I229" s="997">
        <f t="shared" si="29"/>
        <v>139831.69200000001</v>
      </c>
      <c r="J229" s="999">
        <f t="shared" si="31"/>
        <v>282517.092</v>
      </c>
    </row>
    <row r="230" spans="1:10" x14ac:dyDescent="0.2">
      <c r="A230" s="788">
        <v>199</v>
      </c>
      <c r="B230" s="996" t="s">
        <v>60</v>
      </c>
      <c r="C230" s="860"/>
      <c r="D230" s="687" t="s">
        <v>5</v>
      </c>
      <c r="E230" s="687"/>
      <c r="F230" s="997">
        <v>0</v>
      </c>
      <c r="G230" s="997">
        <f t="shared" si="28"/>
        <v>0</v>
      </c>
      <c r="H230" s="997">
        <v>31415</v>
      </c>
      <c r="I230" s="997">
        <f t="shared" si="29"/>
        <v>0</v>
      </c>
      <c r="J230" s="999">
        <f t="shared" si="31"/>
        <v>0</v>
      </c>
    </row>
    <row r="231" spans="1:10" x14ac:dyDescent="0.2">
      <c r="A231" s="788">
        <v>200</v>
      </c>
      <c r="B231" s="1000" t="s">
        <v>91</v>
      </c>
      <c r="C231" s="687"/>
      <c r="D231" s="687"/>
      <c r="E231" s="687"/>
      <c r="F231" s="687"/>
      <c r="G231" s="997"/>
      <c r="H231" s="993"/>
      <c r="I231" s="997"/>
      <c r="J231" s="993"/>
    </row>
    <row r="232" spans="1:10" x14ac:dyDescent="0.2">
      <c r="A232" s="788">
        <v>201</v>
      </c>
      <c r="B232" s="1000" t="s">
        <v>92</v>
      </c>
      <c r="C232" s="687"/>
      <c r="D232" s="687"/>
      <c r="E232" s="687"/>
      <c r="F232" s="687"/>
      <c r="G232" s="997"/>
      <c r="H232" s="993"/>
      <c r="I232" s="997"/>
      <c r="J232" s="993"/>
    </row>
    <row r="233" spans="1:10" ht="25.5" x14ac:dyDescent="0.2">
      <c r="A233" s="788">
        <v>202</v>
      </c>
      <c r="B233" s="996" t="s">
        <v>312</v>
      </c>
      <c r="C233" s="687"/>
      <c r="D233" s="687" t="s">
        <v>5</v>
      </c>
      <c r="E233" s="687"/>
      <c r="F233" s="687"/>
      <c r="G233" s="997"/>
      <c r="H233" s="993"/>
      <c r="I233" s="997"/>
      <c r="J233" s="993"/>
    </row>
    <row r="234" spans="1:10" ht="25.5" hidden="1" x14ac:dyDescent="0.2">
      <c r="A234" s="788">
        <v>203</v>
      </c>
      <c r="B234" s="998" t="s">
        <v>93</v>
      </c>
      <c r="C234" s="687" t="s">
        <v>313</v>
      </c>
      <c r="D234" s="687" t="s">
        <v>7</v>
      </c>
      <c r="E234" s="687"/>
      <c r="F234" s="997">
        <v>14000</v>
      </c>
      <c r="G234" s="997">
        <f t="shared" ref="G234:G248" si="32">E234*F234</f>
        <v>0</v>
      </c>
      <c r="H234" s="997">
        <v>45868</v>
      </c>
      <c r="I234" s="997">
        <f t="shared" ref="I234:I248" si="33">E234*H234</f>
        <v>0</v>
      </c>
      <c r="J234" s="999">
        <f t="shared" ref="J234:J236" si="34">G234+I234</f>
        <v>0</v>
      </c>
    </row>
    <row r="235" spans="1:10" ht="25.5" hidden="1" x14ac:dyDescent="0.2">
      <c r="A235" s="788">
        <v>204</v>
      </c>
      <c r="B235" s="998" t="s">
        <v>93</v>
      </c>
      <c r="C235" s="687" t="s">
        <v>314</v>
      </c>
      <c r="D235" s="687" t="s">
        <v>7</v>
      </c>
      <c r="E235" s="687"/>
      <c r="F235" s="997">
        <v>14000</v>
      </c>
      <c r="G235" s="997">
        <f t="shared" si="32"/>
        <v>0</v>
      </c>
      <c r="H235" s="997">
        <v>37474</v>
      </c>
      <c r="I235" s="997">
        <f t="shared" si="33"/>
        <v>0</v>
      </c>
      <c r="J235" s="999">
        <f t="shared" si="34"/>
        <v>0</v>
      </c>
    </row>
    <row r="236" spans="1:10" ht="38.25" hidden="1" x14ac:dyDescent="0.2">
      <c r="A236" s="788">
        <v>205</v>
      </c>
      <c r="B236" s="998" t="s">
        <v>94</v>
      </c>
      <c r="C236" s="687" t="s">
        <v>315</v>
      </c>
      <c r="D236" s="687" t="s">
        <v>7</v>
      </c>
      <c r="E236" s="687"/>
      <c r="F236" s="997">
        <v>44166</v>
      </c>
      <c r="G236" s="997">
        <f t="shared" si="32"/>
        <v>0</v>
      </c>
      <c r="H236" s="997">
        <v>294438.13</v>
      </c>
      <c r="I236" s="997">
        <f t="shared" si="33"/>
        <v>0</v>
      </c>
      <c r="J236" s="999">
        <f t="shared" si="34"/>
        <v>0</v>
      </c>
    </row>
    <row r="237" spans="1:10" hidden="1" x14ac:dyDescent="0.2">
      <c r="A237" s="788">
        <v>206</v>
      </c>
      <c r="B237" s="998" t="s">
        <v>95</v>
      </c>
      <c r="C237" s="687"/>
      <c r="D237" s="687" t="s">
        <v>7</v>
      </c>
      <c r="E237" s="687"/>
      <c r="F237" s="997"/>
      <c r="G237" s="997">
        <f t="shared" si="32"/>
        <v>0</v>
      </c>
      <c r="H237" s="997"/>
      <c r="I237" s="997">
        <f t="shared" si="33"/>
        <v>0</v>
      </c>
      <c r="J237" s="999"/>
    </row>
    <row r="238" spans="1:10" hidden="1" x14ac:dyDescent="0.2">
      <c r="A238" s="788">
        <v>207</v>
      </c>
      <c r="B238" s="996" t="s">
        <v>245</v>
      </c>
      <c r="C238" s="687"/>
      <c r="D238" s="687"/>
      <c r="E238" s="687"/>
      <c r="F238" s="997"/>
      <c r="G238" s="997">
        <f t="shared" si="32"/>
        <v>0</v>
      </c>
      <c r="H238" s="997"/>
      <c r="I238" s="997">
        <f t="shared" si="33"/>
        <v>0</v>
      </c>
      <c r="J238" s="999"/>
    </row>
    <row r="239" spans="1:10" hidden="1" x14ac:dyDescent="0.2">
      <c r="A239" s="788">
        <v>208</v>
      </c>
      <c r="B239" s="998" t="s">
        <v>307</v>
      </c>
      <c r="C239" s="687"/>
      <c r="D239" s="687" t="s">
        <v>96</v>
      </c>
      <c r="E239" s="687"/>
      <c r="F239" s="997">
        <f>250+105</f>
        <v>355</v>
      </c>
      <c r="G239" s="997">
        <f t="shared" si="32"/>
        <v>0</v>
      </c>
      <c r="H239" s="997">
        <v>240</v>
      </c>
      <c r="I239" s="997">
        <f t="shared" si="33"/>
        <v>0</v>
      </c>
      <c r="J239" s="999">
        <f t="shared" ref="J239:J248" si="35">G239+I239</f>
        <v>0</v>
      </c>
    </row>
    <row r="240" spans="1:10" x14ac:dyDescent="0.2">
      <c r="A240" s="788">
        <v>209</v>
      </c>
      <c r="B240" s="998" t="s">
        <v>308</v>
      </c>
      <c r="C240" s="687"/>
      <c r="D240" s="687" t="s">
        <v>96</v>
      </c>
      <c r="E240" s="687">
        <v>1</v>
      </c>
      <c r="F240" s="997">
        <f>330+105</f>
        <v>435</v>
      </c>
      <c r="G240" s="997">
        <f t="shared" si="32"/>
        <v>435</v>
      </c>
      <c r="H240" s="997">
        <v>403</v>
      </c>
      <c r="I240" s="997">
        <f t="shared" si="33"/>
        <v>403</v>
      </c>
      <c r="J240" s="999">
        <f t="shared" si="35"/>
        <v>838</v>
      </c>
    </row>
    <row r="241" spans="1:10" hidden="1" x14ac:dyDescent="0.2">
      <c r="A241" s="788">
        <v>210</v>
      </c>
      <c r="B241" s="998" t="s">
        <v>97</v>
      </c>
      <c r="C241" s="687"/>
      <c r="D241" s="687" t="s">
        <v>96</v>
      </c>
      <c r="E241" s="687"/>
      <c r="F241" s="997">
        <f>352+105</f>
        <v>457</v>
      </c>
      <c r="G241" s="997">
        <f t="shared" si="32"/>
        <v>0</v>
      </c>
      <c r="H241" s="997">
        <v>524</v>
      </c>
      <c r="I241" s="997">
        <f t="shared" si="33"/>
        <v>0</v>
      </c>
      <c r="J241" s="999">
        <f t="shared" si="35"/>
        <v>0</v>
      </c>
    </row>
    <row r="242" spans="1:10" x14ac:dyDescent="0.2">
      <c r="A242" s="788">
        <v>211</v>
      </c>
      <c r="B242" s="998" t="s">
        <v>309</v>
      </c>
      <c r="C242" s="687"/>
      <c r="D242" s="687" t="s">
        <v>96</v>
      </c>
      <c r="E242" s="687">
        <v>15</v>
      </c>
      <c r="F242" s="997">
        <f>396+105</f>
        <v>501</v>
      </c>
      <c r="G242" s="997">
        <f t="shared" si="32"/>
        <v>7515</v>
      </c>
      <c r="H242" s="997">
        <v>877</v>
      </c>
      <c r="I242" s="997">
        <f t="shared" si="33"/>
        <v>13155</v>
      </c>
      <c r="J242" s="999">
        <f t="shared" si="35"/>
        <v>20670</v>
      </c>
    </row>
    <row r="243" spans="1:10" hidden="1" x14ac:dyDescent="0.2">
      <c r="A243" s="788">
        <v>212</v>
      </c>
      <c r="B243" s="996" t="s">
        <v>98</v>
      </c>
      <c r="C243" s="687" t="s">
        <v>99</v>
      </c>
      <c r="D243" s="687" t="s">
        <v>7</v>
      </c>
      <c r="E243" s="687"/>
      <c r="F243" s="997">
        <v>2500</v>
      </c>
      <c r="G243" s="997">
        <f t="shared" si="32"/>
        <v>0</v>
      </c>
      <c r="H243" s="997">
        <v>8211</v>
      </c>
      <c r="I243" s="997">
        <f t="shared" si="33"/>
        <v>0</v>
      </c>
      <c r="J243" s="999">
        <f t="shared" si="35"/>
        <v>0</v>
      </c>
    </row>
    <row r="244" spans="1:10" hidden="1" x14ac:dyDescent="0.2">
      <c r="A244" s="788">
        <v>213</v>
      </c>
      <c r="B244" s="996" t="s">
        <v>310</v>
      </c>
      <c r="C244" s="687"/>
      <c r="D244" s="687" t="s">
        <v>7</v>
      </c>
      <c r="E244" s="687"/>
      <c r="F244" s="997">
        <v>2500</v>
      </c>
      <c r="G244" s="997">
        <f t="shared" si="32"/>
        <v>0</v>
      </c>
      <c r="H244" s="997">
        <v>5000</v>
      </c>
      <c r="I244" s="997">
        <f t="shared" si="33"/>
        <v>0</v>
      </c>
      <c r="J244" s="999">
        <f t="shared" si="35"/>
        <v>0</v>
      </c>
    </row>
    <row r="245" spans="1:10" x14ac:dyDescent="0.2">
      <c r="A245" s="788">
        <v>214</v>
      </c>
      <c r="B245" s="996" t="s">
        <v>100</v>
      </c>
      <c r="C245" s="687" t="s">
        <v>30</v>
      </c>
      <c r="D245" s="687" t="s">
        <v>96</v>
      </c>
      <c r="E245" s="687">
        <v>6</v>
      </c>
      <c r="F245" s="997">
        <v>500</v>
      </c>
      <c r="G245" s="997">
        <f t="shared" si="32"/>
        <v>3000</v>
      </c>
      <c r="H245" s="997">
        <v>117</v>
      </c>
      <c r="I245" s="997">
        <f t="shared" si="33"/>
        <v>702</v>
      </c>
      <c r="J245" s="999">
        <f t="shared" si="35"/>
        <v>3702</v>
      </c>
    </row>
    <row r="246" spans="1:10" ht="14.25" hidden="1" customHeight="1" x14ac:dyDescent="0.2">
      <c r="A246" s="788">
        <v>215</v>
      </c>
      <c r="B246" s="996" t="s">
        <v>101</v>
      </c>
      <c r="C246" s="687"/>
      <c r="D246" s="687" t="s">
        <v>5</v>
      </c>
      <c r="E246" s="687"/>
      <c r="F246" s="997">
        <v>0</v>
      </c>
      <c r="G246" s="997">
        <f t="shared" si="32"/>
        <v>0</v>
      </c>
      <c r="H246" s="997">
        <v>12600</v>
      </c>
      <c r="I246" s="997">
        <f t="shared" si="33"/>
        <v>0</v>
      </c>
      <c r="J246" s="999">
        <f t="shared" si="35"/>
        <v>0</v>
      </c>
    </row>
    <row r="247" spans="1:10" hidden="1" x14ac:dyDescent="0.2">
      <c r="A247" s="788">
        <v>216</v>
      </c>
      <c r="B247" s="1002" t="s">
        <v>432</v>
      </c>
      <c r="C247" s="711"/>
      <c r="D247" s="711" t="s">
        <v>32</v>
      </c>
      <c r="E247" s="687"/>
      <c r="F247" s="997">
        <v>366000</v>
      </c>
      <c r="G247" s="997">
        <f t="shared" si="32"/>
        <v>0</v>
      </c>
      <c r="H247" s="997">
        <v>0</v>
      </c>
      <c r="I247" s="997">
        <f t="shared" si="33"/>
        <v>0</v>
      </c>
      <c r="J247" s="999">
        <f t="shared" si="35"/>
        <v>0</v>
      </c>
    </row>
    <row r="248" spans="1:10" ht="13.5" hidden="1" thickBot="1" x14ac:dyDescent="0.25">
      <c r="A248" s="788">
        <v>217</v>
      </c>
      <c r="B248" s="1008" t="s">
        <v>104</v>
      </c>
      <c r="C248" s="1009"/>
      <c r="D248" s="1009" t="s">
        <v>32</v>
      </c>
      <c r="E248" s="1009"/>
      <c r="F248" s="1010">
        <v>162000</v>
      </c>
      <c r="G248" s="1010">
        <f t="shared" si="32"/>
        <v>0</v>
      </c>
      <c r="H248" s="1010">
        <v>0</v>
      </c>
      <c r="I248" s="1010">
        <f t="shared" si="33"/>
        <v>0</v>
      </c>
      <c r="J248" s="1011">
        <f t="shared" si="35"/>
        <v>0</v>
      </c>
    </row>
    <row r="249" spans="1:10" ht="13.5" thickBot="1" x14ac:dyDescent="0.25">
      <c r="A249" s="788">
        <v>218</v>
      </c>
      <c r="B249" s="1012" t="s">
        <v>436</v>
      </c>
      <c r="C249" s="1013"/>
      <c r="D249" s="1014"/>
      <c r="E249" s="1015"/>
      <c r="F249" s="1016"/>
      <c r="G249" s="1017">
        <f>SUM(G30:G248)</f>
        <v>301151.02</v>
      </c>
      <c r="H249" s="1016"/>
      <c r="I249" s="1017">
        <f>SUM(I30:I248)</f>
        <v>405525.54359999998</v>
      </c>
      <c r="J249" s="1017">
        <f>SUM(J30:J248)</f>
        <v>706676.56359999999</v>
      </c>
    </row>
    <row r="250" spans="1:10" ht="13.5" thickTop="1" x14ac:dyDescent="0.2">
      <c r="A250" s="788">
        <v>219</v>
      </c>
      <c r="B250" s="1018"/>
      <c r="C250" s="1019"/>
      <c r="D250" s="1020"/>
      <c r="E250" s="1021"/>
      <c r="F250" s="1021"/>
      <c r="G250" s="1022"/>
      <c r="H250" s="1023"/>
      <c r="I250" s="1022"/>
      <c r="J250" s="1023"/>
    </row>
    <row r="251" spans="1:10" ht="13.5" x14ac:dyDescent="0.25">
      <c r="A251" s="788">
        <v>220</v>
      </c>
      <c r="B251" s="854" t="s">
        <v>105</v>
      </c>
      <c r="C251" s="992"/>
      <c r="D251" s="855"/>
      <c r="E251" s="855"/>
      <c r="F251" s="855"/>
      <c r="G251" s="997"/>
      <c r="H251" s="993"/>
      <c r="I251" s="997"/>
      <c r="J251" s="993"/>
    </row>
    <row r="252" spans="1:10" x14ac:dyDescent="0.2">
      <c r="A252" s="788">
        <v>221</v>
      </c>
      <c r="B252" s="1024" t="s">
        <v>44</v>
      </c>
      <c r="C252" s="860"/>
      <c r="D252" s="687"/>
      <c r="E252" s="687"/>
      <c r="F252" s="687"/>
      <c r="G252" s="997"/>
      <c r="H252" s="993"/>
      <c r="I252" s="997"/>
      <c r="J252" s="993"/>
    </row>
    <row r="253" spans="1:10" x14ac:dyDescent="0.2">
      <c r="A253" s="788">
        <v>222</v>
      </c>
      <c r="B253" s="1024" t="s">
        <v>106</v>
      </c>
      <c r="C253" s="860"/>
      <c r="D253" s="687"/>
      <c r="E253" s="687"/>
      <c r="F253" s="687"/>
      <c r="G253" s="997"/>
      <c r="H253" s="993"/>
      <c r="I253" s="997"/>
      <c r="J253" s="993"/>
    </row>
    <row r="254" spans="1:10" x14ac:dyDescent="0.2">
      <c r="A254" s="788">
        <v>223</v>
      </c>
      <c r="B254" s="1024" t="s">
        <v>107</v>
      </c>
      <c r="C254" s="860"/>
      <c r="D254" s="687"/>
      <c r="E254" s="687"/>
      <c r="F254" s="687"/>
      <c r="G254" s="997"/>
      <c r="H254" s="993"/>
      <c r="I254" s="997"/>
      <c r="J254" s="993"/>
    </row>
    <row r="255" spans="1:10" ht="18.75" customHeight="1" x14ac:dyDescent="0.2">
      <c r="A255" s="788">
        <v>224</v>
      </c>
      <c r="B255" s="1024" t="s">
        <v>108</v>
      </c>
      <c r="C255" s="860"/>
      <c r="D255" s="687"/>
      <c r="E255" s="687"/>
      <c r="F255" s="687"/>
      <c r="G255" s="997"/>
      <c r="H255" s="993"/>
      <c r="I255" s="997"/>
      <c r="J255" s="993"/>
    </row>
    <row r="256" spans="1:10" ht="38.25" hidden="1" x14ac:dyDescent="0.2">
      <c r="A256" s="788">
        <v>225</v>
      </c>
      <c r="B256" s="996" t="s">
        <v>109</v>
      </c>
      <c r="C256" s="687" t="s">
        <v>350</v>
      </c>
      <c r="D256" s="687" t="s">
        <v>14</v>
      </c>
      <c r="E256" s="687"/>
      <c r="F256" s="997">
        <v>228206.58</v>
      </c>
      <c r="G256" s="997">
        <f>E256*F256</f>
        <v>0</v>
      </c>
      <c r="H256" s="997">
        <v>566028.50399999996</v>
      </c>
      <c r="I256" s="997">
        <f>E256*H256</f>
        <v>0</v>
      </c>
      <c r="J256" s="999">
        <f t="shared" ref="J256:J266" si="36">G256+I256</f>
        <v>0</v>
      </c>
    </row>
    <row r="257" spans="1:10" ht="38.25" hidden="1" x14ac:dyDescent="0.2">
      <c r="A257" s="788">
        <v>226</v>
      </c>
      <c r="B257" s="996" t="s">
        <v>110</v>
      </c>
      <c r="C257" s="687" t="s">
        <v>351</v>
      </c>
      <c r="D257" s="687" t="s">
        <v>14</v>
      </c>
      <c r="E257" s="687"/>
      <c r="F257" s="997">
        <v>77780.28</v>
      </c>
      <c r="G257" s="997">
        <f>E257*F257</f>
        <v>0</v>
      </c>
      <c r="H257" s="997">
        <v>200330.92799999999</v>
      </c>
      <c r="I257" s="997">
        <f>E257*H257</f>
        <v>0</v>
      </c>
      <c r="J257" s="999">
        <f t="shared" si="36"/>
        <v>0</v>
      </c>
    </row>
    <row r="258" spans="1:10" hidden="1" x14ac:dyDescent="0.2">
      <c r="A258" s="788">
        <v>227</v>
      </c>
      <c r="B258" s="996" t="s">
        <v>111</v>
      </c>
      <c r="C258" s="687" t="s">
        <v>352</v>
      </c>
      <c r="D258" s="687" t="s">
        <v>14</v>
      </c>
      <c r="E258" s="687"/>
      <c r="F258" s="997">
        <v>32933</v>
      </c>
      <c r="G258" s="997">
        <f>E258*F258</f>
        <v>0</v>
      </c>
      <c r="H258" s="997">
        <v>103503.048</v>
      </c>
      <c r="I258" s="997">
        <f>E258*H258</f>
        <v>0</v>
      </c>
      <c r="J258" s="999">
        <f t="shared" si="36"/>
        <v>0</v>
      </c>
    </row>
    <row r="259" spans="1:10" hidden="1" x14ac:dyDescent="0.2">
      <c r="A259" s="788">
        <v>228</v>
      </c>
      <c r="B259" s="1024" t="s">
        <v>112</v>
      </c>
      <c r="C259" s="860"/>
      <c r="D259" s="687"/>
      <c r="E259" s="687"/>
      <c r="F259" s="997"/>
      <c r="G259" s="997"/>
      <c r="H259" s="997"/>
      <c r="I259" s="997"/>
      <c r="J259" s="999"/>
    </row>
    <row r="260" spans="1:10" ht="38.25" hidden="1" x14ac:dyDescent="0.2">
      <c r="A260" s="788">
        <v>229</v>
      </c>
      <c r="B260" s="996" t="s">
        <v>113</v>
      </c>
      <c r="C260" s="687" t="s">
        <v>353</v>
      </c>
      <c r="D260" s="687" t="s">
        <v>14</v>
      </c>
      <c r="E260" s="687"/>
      <c r="F260" s="997">
        <v>221688.18</v>
      </c>
      <c r="G260" s="997">
        <f>E260*F260</f>
        <v>0</v>
      </c>
      <c r="H260" s="997">
        <v>565704.12</v>
      </c>
      <c r="I260" s="997">
        <f>E260*H260</f>
        <v>0</v>
      </c>
      <c r="J260" s="999">
        <f t="shared" si="36"/>
        <v>0</v>
      </c>
    </row>
    <row r="261" spans="1:10" ht="38.25" hidden="1" x14ac:dyDescent="0.2">
      <c r="A261" s="788">
        <v>230</v>
      </c>
      <c r="B261" s="996" t="s">
        <v>110</v>
      </c>
      <c r="C261" s="687" t="s">
        <v>354</v>
      </c>
      <c r="D261" s="687" t="s">
        <v>14</v>
      </c>
      <c r="E261" s="687"/>
      <c r="F261" s="997">
        <v>77780.28</v>
      </c>
      <c r="G261" s="997">
        <f>E261*F261</f>
        <v>0</v>
      </c>
      <c r="H261" s="997">
        <v>200330.92799999999</v>
      </c>
      <c r="I261" s="997">
        <f>E261*H261</f>
        <v>0</v>
      </c>
      <c r="J261" s="999">
        <f t="shared" si="36"/>
        <v>0</v>
      </c>
    </row>
    <row r="262" spans="1:10" hidden="1" x14ac:dyDescent="0.2">
      <c r="A262" s="788">
        <v>231</v>
      </c>
      <c r="B262" s="996" t="s">
        <v>111</v>
      </c>
      <c r="C262" s="687" t="s">
        <v>352</v>
      </c>
      <c r="D262" s="687" t="s">
        <v>14</v>
      </c>
      <c r="E262" s="687"/>
      <c r="F262" s="997">
        <v>32933</v>
      </c>
      <c r="G262" s="997">
        <f>E262*F262</f>
        <v>0</v>
      </c>
      <c r="H262" s="997">
        <v>103503.048</v>
      </c>
      <c r="I262" s="997">
        <f>E262*H262</f>
        <v>0</v>
      </c>
      <c r="J262" s="999">
        <f t="shared" si="36"/>
        <v>0</v>
      </c>
    </row>
    <row r="263" spans="1:10" hidden="1" x14ac:dyDescent="0.2">
      <c r="A263" s="788">
        <v>232</v>
      </c>
      <c r="B263" s="1024" t="s">
        <v>114</v>
      </c>
      <c r="C263" s="860"/>
      <c r="D263" s="687"/>
      <c r="E263" s="687"/>
      <c r="F263" s="997"/>
      <c r="G263" s="997"/>
      <c r="H263" s="997"/>
      <c r="I263" s="997"/>
      <c r="J263" s="999"/>
    </row>
    <row r="264" spans="1:10" ht="38.25" hidden="1" x14ac:dyDescent="0.2">
      <c r="A264" s="788">
        <v>233</v>
      </c>
      <c r="B264" s="996" t="s">
        <v>115</v>
      </c>
      <c r="C264" s="687" t="s">
        <v>355</v>
      </c>
      <c r="D264" s="687" t="s">
        <v>14</v>
      </c>
      <c r="E264" s="687"/>
      <c r="F264" s="997">
        <v>174873.3</v>
      </c>
      <c r="G264" s="997">
        <f>E264*F264</f>
        <v>0</v>
      </c>
      <c r="H264" s="997">
        <v>469767.55200000003</v>
      </c>
      <c r="I264" s="997">
        <f>E264*H264</f>
        <v>0</v>
      </c>
      <c r="J264" s="999">
        <f t="shared" si="36"/>
        <v>0</v>
      </c>
    </row>
    <row r="265" spans="1:10" ht="38.25" hidden="1" x14ac:dyDescent="0.2">
      <c r="A265" s="788">
        <v>234</v>
      </c>
      <c r="B265" s="996" t="s">
        <v>110</v>
      </c>
      <c r="C265" s="687" t="s">
        <v>351</v>
      </c>
      <c r="D265" s="687" t="s">
        <v>14</v>
      </c>
      <c r="E265" s="687"/>
      <c r="F265" s="997">
        <v>77780.28</v>
      </c>
      <c r="G265" s="997">
        <f>E265*F265</f>
        <v>0</v>
      </c>
      <c r="H265" s="997">
        <v>160846.10400000002</v>
      </c>
      <c r="I265" s="997">
        <f>E265*H265</f>
        <v>0</v>
      </c>
      <c r="J265" s="999">
        <f t="shared" si="36"/>
        <v>0</v>
      </c>
    </row>
    <row r="266" spans="1:10" hidden="1" x14ac:dyDescent="0.2">
      <c r="A266" s="788">
        <v>235</v>
      </c>
      <c r="B266" s="996" t="s">
        <v>111</v>
      </c>
      <c r="C266" s="687" t="s">
        <v>356</v>
      </c>
      <c r="D266" s="687" t="s">
        <v>14</v>
      </c>
      <c r="E266" s="687"/>
      <c r="F266" s="997">
        <v>22827</v>
      </c>
      <c r="G266" s="997">
        <f>E266*F266</f>
        <v>0</v>
      </c>
      <c r="H266" s="997">
        <v>62594.207999999991</v>
      </c>
      <c r="I266" s="997">
        <f>E266*H266</f>
        <v>0</v>
      </c>
      <c r="J266" s="999">
        <f t="shared" si="36"/>
        <v>0</v>
      </c>
    </row>
    <row r="267" spans="1:10" hidden="1" x14ac:dyDescent="0.2">
      <c r="A267" s="788">
        <v>236</v>
      </c>
      <c r="B267" s="1025"/>
      <c r="C267" s="1026"/>
      <c r="D267" s="1025"/>
      <c r="E267" s="1025"/>
      <c r="F267" s="1027"/>
      <c r="G267" s="997"/>
      <c r="H267" s="1027"/>
      <c r="I267" s="997"/>
      <c r="J267" s="1027"/>
    </row>
    <row r="268" spans="1:10" hidden="1" x14ac:dyDescent="0.2">
      <c r="A268" s="788">
        <v>237</v>
      </c>
      <c r="B268" s="1024" t="s">
        <v>116</v>
      </c>
      <c r="C268" s="860"/>
      <c r="D268" s="687"/>
      <c r="E268" s="687"/>
      <c r="F268" s="997"/>
      <c r="G268" s="997"/>
      <c r="H268" s="997"/>
      <c r="I268" s="997"/>
      <c r="J268" s="999"/>
    </row>
    <row r="269" spans="1:10" ht="38.25" hidden="1" x14ac:dyDescent="0.2">
      <c r="A269" s="788">
        <v>238</v>
      </c>
      <c r="B269" s="996" t="s">
        <v>117</v>
      </c>
      <c r="C269" s="687" t="s">
        <v>357</v>
      </c>
      <c r="D269" s="687" t="s">
        <v>14</v>
      </c>
      <c r="E269" s="687"/>
      <c r="F269" s="997">
        <v>174873.3</v>
      </c>
      <c r="G269" s="997">
        <f>E269*F269</f>
        <v>0</v>
      </c>
      <c r="H269" s="997">
        <v>469474.41599999997</v>
      </c>
      <c r="I269" s="997">
        <f>E269*H269</f>
        <v>0</v>
      </c>
      <c r="J269" s="999">
        <f t="shared" ref="J269:J271" si="37">G269+I269</f>
        <v>0</v>
      </c>
    </row>
    <row r="270" spans="1:10" ht="38.25" hidden="1" x14ac:dyDescent="0.2">
      <c r="A270" s="788">
        <v>239</v>
      </c>
      <c r="B270" s="996" t="s">
        <v>110</v>
      </c>
      <c r="C270" s="687" t="s">
        <v>351</v>
      </c>
      <c r="D270" s="687" t="s">
        <v>14</v>
      </c>
      <c r="E270" s="687"/>
      <c r="F270" s="997">
        <v>77780.28</v>
      </c>
      <c r="G270" s="997">
        <f>E270*F270</f>
        <v>0</v>
      </c>
      <c r="H270" s="997">
        <v>160846.10400000002</v>
      </c>
      <c r="I270" s="997">
        <f>E270*H270</f>
        <v>0</v>
      </c>
      <c r="J270" s="999">
        <f t="shared" si="37"/>
        <v>0</v>
      </c>
    </row>
    <row r="271" spans="1:10" hidden="1" x14ac:dyDescent="0.2">
      <c r="A271" s="788">
        <v>240</v>
      </c>
      <c r="B271" s="996" t="s">
        <v>111</v>
      </c>
      <c r="C271" s="687" t="s">
        <v>356</v>
      </c>
      <c r="D271" s="687" t="s">
        <v>14</v>
      </c>
      <c r="E271" s="687"/>
      <c r="F271" s="997">
        <v>22827</v>
      </c>
      <c r="G271" s="997">
        <f>E271*F271</f>
        <v>0</v>
      </c>
      <c r="H271" s="997">
        <v>62594.207999999991</v>
      </c>
      <c r="I271" s="997">
        <f>E271*H271</f>
        <v>0</v>
      </c>
      <c r="J271" s="999">
        <f t="shared" si="37"/>
        <v>0</v>
      </c>
    </row>
    <row r="272" spans="1:10" hidden="1" x14ac:dyDescent="0.2">
      <c r="A272" s="788">
        <v>241</v>
      </c>
      <c r="B272" s="1024" t="s">
        <v>118</v>
      </c>
      <c r="C272" s="860"/>
      <c r="D272" s="687"/>
      <c r="E272" s="687"/>
      <c r="F272" s="997"/>
      <c r="G272" s="997"/>
      <c r="H272" s="997"/>
      <c r="I272" s="997"/>
      <c r="J272" s="999"/>
    </row>
    <row r="273" spans="1:10" ht="38.25" hidden="1" x14ac:dyDescent="0.2">
      <c r="A273" s="788">
        <v>242</v>
      </c>
      <c r="B273" s="996" t="s">
        <v>119</v>
      </c>
      <c r="C273" s="687" t="s">
        <v>355</v>
      </c>
      <c r="D273" s="687" t="s">
        <v>14</v>
      </c>
      <c r="E273" s="687"/>
      <c r="F273" s="997">
        <v>174873.3</v>
      </c>
      <c r="G273" s="997">
        <f>E273*F273</f>
        <v>0</v>
      </c>
      <c r="H273" s="997">
        <v>469767.55200000003</v>
      </c>
      <c r="I273" s="997">
        <f>E273*H273</f>
        <v>0</v>
      </c>
      <c r="J273" s="999">
        <f t="shared" ref="J273:J279" si="38">G273+I273</f>
        <v>0</v>
      </c>
    </row>
    <row r="274" spans="1:10" ht="38.25" hidden="1" x14ac:dyDescent="0.2">
      <c r="A274" s="788">
        <v>243</v>
      </c>
      <c r="B274" s="996" t="s">
        <v>110</v>
      </c>
      <c r="C274" s="687" t="s">
        <v>351</v>
      </c>
      <c r="D274" s="687" t="s">
        <v>14</v>
      </c>
      <c r="E274" s="687"/>
      <c r="F274" s="997">
        <v>77780.28</v>
      </c>
      <c r="G274" s="997">
        <f>E274*F274</f>
        <v>0</v>
      </c>
      <c r="H274" s="997">
        <v>160846.10400000002</v>
      </c>
      <c r="I274" s="997">
        <f>E274*H274</f>
        <v>0</v>
      </c>
      <c r="J274" s="999">
        <f t="shared" si="38"/>
        <v>0</v>
      </c>
    </row>
    <row r="275" spans="1:10" hidden="1" x14ac:dyDescent="0.2">
      <c r="A275" s="788">
        <v>244</v>
      </c>
      <c r="B275" s="996" t="s">
        <v>111</v>
      </c>
      <c r="C275" s="687" t="s">
        <v>356</v>
      </c>
      <c r="D275" s="687" t="s">
        <v>14</v>
      </c>
      <c r="E275" s="687"/>
      <c r="F275" s="997">
        <v>22827</v>
      </c>
      <c r="G275" s="997">
        <f>E275*F275</f>
        <v>0</v>
      </c>
      <c r="H275" s="997">
        <v>62594.207999999991</v>
      </c>
      <c r="I275" s="997">
        <f>E275*H275</f>
        <v>0</v>
      </c>
      <c r="J275" s="999">
        <f t="shared" si="38"/>
        <v>0</v>
      </c>
    </row>
    <row r="276" spans="1:10" hidden="1" x14ac:dyDescent="0.2">
      <c r="A276" s="788">
        <v>245</v>
      </c>
      <c r="B276" s="1024" t="s">
        <v>120</v>
      </c>
      <c r="C276" s="860"/>
      <c r="D276" s="687"/>
      <c r="E276" s="687"/>
      <c r="F276" s="997"/>
      <c r="G276" s="997"/>
      <c r="H276" s="997"/>
      <c r="I276" s="997"/>
      <c r="J276" s="999"/>
    </row>
    <row r="277" spans="1:10" ht="38.25" hidden="1" x14ac:dyDescent="0.2">
      <c r="A277" s="788">
        <v>246</v>
      </c>
      <c r="B277" s="996" t="s">
        <v>121</v>
      </c>
      <c r="C277" s="687" t="s">
        <v>358</v>
      </c>
      <c r="D277" s="687" t="s">
        <v>14</v>
      </c>
      <c r="E277" s="687"/>
      <c r="F277" s="997">
        <v>174873.3</v>
      </c>
      <c r="G277" s="997">
        <f>E277*F277</f>
        <v>0</v>
      </c>
      <c r="H277" s="997">
        <v>469767.55200000003</v>
      </c>
      <c r="I277" s="997">
        <f>E277*H277</f>
        <v>0</v>
      </c>
      <c r="J277" s="999">
        <f t="shared" si="38"/>
        <v>0</v>
      </c>
    </row>
    <row r="278" spans="1:10" ht="38.25" hidden="1" x14ac:dyDescent="0.2">
      <c r="A278" s="788">
        <v>247</v>
      </c>
      <c r="B278" s="996" t="s">
        <v>110</v>
      </c>
      <c r="C278" s="687" t="s">
        <v>351</v>
      </c>
      <c r="D278" s="687" t="s">
        <v>14</v>
      </c>
      <c r="E278" s="687"/>
      <c r="F278" s="997">
        <v>77780.28</v>
      </c>
      <c r="G278" s="997">
        <f>E278*F278</f>
        <v>0</v>
      </c>
      <c r="H278" s="997">
        <v>160846.10400000002</v>
      </c>
      <c r="I278" s="997">
        <f>E278*H278</f>
        <v>0</v>
      </c>
      <c r="J278" s="999">
        <f t="shared" si="38"/>
        <v>0</v>
      </c>
    </row>
    <row r="279" spans="1:10" hidden="1" x14ac:dyDescent="0.2">
      <c r="A279" s="788">
        <v>248</v>
      </c>
      <c r="B279" s="996" t="s">
        <v>111</v>
      </c>
      <c r="C279" s="687" t="s">
        <v>356</v>
      </c>
      <c r="D279" s="687" t="s">
        <v>14</v>
      </c>
      <c r="E279" s="687"/>
      <c r="F279" s="997">
        <v>22827</v>
      </c>
      <c r="G279" s="997">
        <f>E279*F279</f>
        <v>0</v>
      </c>
      <c r="H279" s="997">
        <v>62594.207999999991</v>
      </c>
      <c r="I279" s="997">
        <f>E279*H279</f>
        <v>0</v>
      </c>
      <c r="J279" s="999">
        <f t="shared" si="38"/>
        <v>0</v>
      </c>
    </row>
    <row r="280" spans="1:10" hidden="1" x14ac:dyDescent="0.2">
      <c r="A280" s="788">
        <v>249</v>
      </c>
      <c r="B280" s="1024" t="s">
        <v>122</v>
      </c>
      <c r="C280" s="860"/>
      <c r="D280" s="687"/>
      <c r="E280" s="687"/>
      <c r="F280" s="687"/>
      <c r="G280" s="997"/>
      <c r="H280" s="993"/>
      <c r="I280" s="997"/>
      <c r="J280" s="993"/>
    </row>
    <row r="281" spans="1:10" ht="25.5" hidden="1" x14ac:dyDescent="0.2">
      <c r="A281" s="788">
        <v>250</v>
      </c>
      <c r="B281" s="996" t="s">
        <v>123</v>
      </c>
      <c r="C281" s="687" t="s">
        <v>359</v>
      </c>
      <c r="D281" s="687" t="s">
        <v>14</v>
      </c>
      <c r="E281" s="687"/>
      <c r="F281" s="997">
        <v>134605.79999999999</v>
      </c>
      <c r="G281" s="997">
        <f>E281*F281</f>
        <v>0</v>
      </c>
      <c r="H281" s="997">
        <v>281150.90399999998</v>
      </c>
      <c r="I281" s="997">
        <f>E281*H281</f>
        <v>0</v>
      </c>
      <c r="J281" s="999">
        <f t="shared" ref="J281:J284" si="39">G281+I281</f>
        <v>0</v>
      </c>
    </row>
    <row r="282" spans="1:10" hidden="1" x14ac:dyDescent="0.2">
      <c r="A282" s="788">
        <v>251</v>
      </c>
      <c r="B282" s="996" t="s">
        <v>110</v>
      </c>
      <c r="C282" s="687" t="s">
        <v>360</v>
      </c>
      <c r="D282" s="687" t="s">
        <v>14</v>
      </c>
      <c r="E282" s="687"/>
      <c r="F282" s="997">
        <v>49482.079999999994</v>
      </c>
      <c r="G282" s="997">
        <f>E282*F282</f>
        <v>0</v>
      </c>
      <c r="H282" s="997">
        <v>30335.111999999997</v>
      </c>
      <c r="I282" s="997">
        <f>E282*H282</f>
        <v>0</v>
      </c>
      <c r="J282" s="999">
        <f t="shared" si="39"/>
        <v>0</v>
      </c>
    </row>
    <row r="283" spans="1:10" ht="12" hidden="1" customHeight="1" x14ac:dyDescent="0.2">
      <c r="A283" s="788">
        <v>252</v>
      </c>
      <c r="B283" s="996" t="s">
        <v>111</v>
      </c>
      <c r="C283" s="687" t="s">
        <v>361</v>
      </c>
      <c r="D283" s="687" t="s">
        <v>14</v>
      </c>
      <c r="E283" s="687"/>
      <c r="F283" s="997">
        <v>12559</v>
      </c>
      <c r="G283" s="997">
        <f>E283*F283</f>
        <v>0</v>
      </c>
      <c r="H283" s="997">
        <v>42774.791999999994</v>
      </c>
      <c r="I283" s="997">
        <f>E283*H283</f>
        <v>0</v>
      </c>
      <c r="J283" s="999">
        <f t="shared" si="39"/>
        <v>0</v>
      </c>
    </row>
    <row r="284" spans="1:10" hidden="1" x14ac:dyDescent="0.2">
      <c r="A284" s="788">
        <v>253</v>
      </c>
      <c r="B284" s="996" t="s">
        <v>111</v>
      </c>
      <c r="C284" s="687" t="s">
        <v>361</v>
      </c>
      <c r="D284" s="687" t="s">
        <v>14</v>
      </c>
      <c r="E284" s="687"/>
      <c r="F284" s="997">
        <v>10969</v>
      </c>
      <c r="G284" s="997">
        <f>E284*F284</f>
        <v>0</v>
      </c>
      <c r="H284" s="997">
        <v>42774.791999999994</v>
      </c>
      <c r="I284" s="997">
        <f>E284*H284</f>
        <v>0</v>
      </c>
      <c r="J284" s="999">
        <f t="shared" si="39"/>
        <v>0</v>
      </c>
    </row>
    <row r="285" spans="1:10" ht="12" hidden="1" customHeight="1" x14ac:dyDescent="0.2">
      <c r="A285" s="788">
        <v>254</v>
      </c>
      <c r="B285" s="1024" t="s">
        <v>124</v>
      </c>
      <c r="C285" s="860"/>
      <c r="D285" s="687"/>
      <c r="E285" s="687"/>
      <c r="F285" s="687"/>
      <c r="G285" s="997"/>
      <c r="H285" s="993"/>
      <c r="I285" s="997"/>
      <c r="J285" s="993"/>
    </row>
    <row r="286" spans="1:10" ht="38.25" hidden="1" x14ac:dyDescent="0.2">
      <c r="A286" s="788">
        <v>255</v>
      </c>
      <c r="B286" s="996" t="s">
        <v>125</v>
      </c>
      <c r="C286" s="687" t="s">
        <v>461</v>
      </c>
      <c r="D286" s="687" t="s">
        <v>14</v>
      </c>
      <c r="E286" s="687"/>
      <c r="F286" s="997">
        <v>69989.22</v>
      </c>
      <c r="G286" s="997">
        <f>E286*F286</f>
        <v>0</v>
      </c>
      <c r="H286" s="997">
        <v>236992</v>
      </c>
      <c r="I286" s="997">
        <f>E286*H286</f>
        <v>0</v>
      </c>
      <c r="J286" s="999">
        <f t="shared" ref="J286:J289" si="40">G286+I286</f>
        <v>0</v>
      </c>
    </row>
    <row r="287" spans="1:10" ht="25.5" hidden="1" x14ac:dyDescent="0.2">
      <c r="A287" s="788">
        <v>256</v>
      </c>
      <c r="B287" s="996" t="s">
        <v>126</v>
      </c>
      <c r="C287" s="687" t="s">
        <v>462</v>
      </c>
      <c r="D287" s="687" t="s">
        <v>14</v>
      </c>
      <c r="E287" s="687"/>
      <c r="F287" s="997">
        <v>18412.38</v>
      </c>
      <c r="G287" s="997">
        <f>E287*F287</f>
        <v>0</v>
      </c>
      <c r="H287" s="997">
        <v>47103</v>
      </c>
      <c r="I287" s="997">
        <f>E287*H287</f>
        <v>0</v>
      </c>
      <c r="J287" s="999">
        <f t="shared" si="40"/>
        <v>0</v>
      </c>
    </row>
    <row r="288" spans="1:10" ht="25.5" hidden="1" x14ac:dyDescent="0.2">
      <c r="A288" s="788">
        <v>257</v>
      </c>
      <c r="B288" s="996" t="s">
        <v>110</v>
      </c>
      <c r="C288" s="687" t="s">
        <v>463</v>
      </c>
      <c r="D288" s="687" t="s">
        <v>14</v>
      </c>
      <c r="E288" s="687"/>
      <c r="F288" s="997">
        <v>21322.87</v>
      </c>
      <c r="G288" s="997">
        <f>E288*F288</f>
        <v>0</v>
      </c>
      <c r="H288" s="997">
        <v>39580</v>
      </c>
      <c r="I288" s="997">
        <f>E288*H288</f>
        <v>0</v>
      </c>
      <c r="J288" s="999">
        <f t="shared" si="40"/>
        <v>0</v>
      </c>
    </row>
    <row r="289" spans="1:10" hidden="1" x14ac:dyDescent="0.2">
      <c r="A289" s="788">
        <v>258</v>
      </c>
      <c r="B289" s="996" t="s">
        <v>111</v>
      </c>
      <c r="C289" s="687" t="s">
        <v>464</v>
      </c>
      <c r="D289" s="687" t="s">
        <v>14</v>
      </c>
      <c r="E289" s="687"/>
      <c r="F289" s="997">
        <v>19916</v>
      </c>
      <c r="G289" s="997">
        <f>E289*F289</f>
        <v>0</v>
      </c>
      <c r="H289" s="997">
        <v>168216</v>
      </c>
      <c r="I289" s="997">
        <f>E289*H289</f>
        <v>0</v>
      </c>
      <c r="J289" s="999">
        <f t="shared" si="40"/>
        <v>0</v>
      </c>
    </row>
    <row r="290" spans="1:10" hidden="1" x14ac:dyDescent="0.2">
      <c r="A290" s="788">
        <v>259</v>
      </c>
      <c r="B290" s="1024" t="s">
        <v>127</v>
      </c>
      <c r="C290" s="860"/>
      <c r="D290" s="687"/>
      <c r="E290" s="687"/>
      <c r="F290" s="687"/>
      <c r="G290" s="997"/>
      <c r="H290" s="993"/>
      <c r="I290" s="997"/>
      <c r="J290" s="993"/>
    </row>
    <row r="291" spans="1:10" ht="38.25" hidden="1" x14ac:dyDescent="0.2">
      <c r="A291" s="788">
        <v>260</v>
      </c>
      <c r="B291" s="996" t="s">
        <v>125</v>
      </c>
      <c r="C291" s="687" t="s">
        <v>362</v>
      </c>
      <c r="D291" s="687" t="s">
        <v>14</v>
      </c>
      <c r="E291" s="687"/>
      <c r="F291" s="997">
        <v>69989.22</v>
      </c>
      <c r="G291" s="997">
        <f>E291*F291</f>
        <v>0</v>
      </c>
      <c r="H291" s="997">
        <v>159975.62399999998</v>
      </c>
      <c r="I291" s="997">
        <f>E291*H291</f>
        <v>0</v>
      </c>
      <c r="J291" s="999">
        <f t="shared" ref="J291:J294" si="41">G291+I291</f>
        <v>0</v>
      </c>
    </row>
    <row r="292" spans="1:10" ht="25.5" hidden="1" x14ac:dyDescent="0.2">
      <c r="A292" s="788">
        <v>261</v>
      </c>
      <c r="B292" s="996" t="s">
        <v>126</v>
      </c>
      <c r="C292" s="687" t="s">
        <v>363</v>
      </c>
      <c r="D292" s="687" t="s">
        <v>14</v>
      </c>
      <c r="E292" s="687"/>
      <c r="F292" s="997">
        <v>18412.38</v>
      </c>
      <c r="G292" s="997">
        <f>E292*F292</f>
        <v>0</v>
      </c>
      <c r="H292" s="997">
        <v>38478.191999999995</v>
      </c>
      <c r="I292" s="997">
        <f>E292*H292</f>
        <v>0</v>
      </c>
      <c r="J292" s="999">
        <f t="shared" si="41"/>
        <v>0</v>
      </c>
    </row>
    <row r="293" spans="1:10" ht="25.5" hidden="1" x14ac:dyDescent="0.2">
      <c r="A293" s="788">
        <v>262</v>
      </c>
      <c r="B293" s="996" t="s">
        <v>128</v>
      </c>
      <c r="C293" s="687" t="s">
        <v>365</v>
      </c>
      <c r="D293" s="687" t="s">
        <v>14</v>
      </c>
      <c r="E293" s="687"/>
      <c r="F293" s="997">
        <v>21322.87</v>
      </c>
      <c r="G293" s="997">
        <f>E293*F293</f>
        <v>0</v>
      </c>
      <c r="H293" s="997">
        <v>33285.072</v>
      </c>
      <c r="I293" s="997">
        <f>E293*H293</f>
        <v>0</v>
      </c>
      <c r="J293" s="999">
        <f t="shared" si="41"/>
        <v>0</v>
      </c>
    </row>
    <row r="294" spans="1:10" hidden="1" x14ac:dyDescent="0.2">
      <c r="A294" s="788">
        <v>263</v>
      </c>
      <c r="B294" s="996" t="s">
        <v>111</v>
      </c>
      <c r="C294" s="687" t="s">
        <v>364</v>
      </c>
      <c r="D294" s="687" t="s">
        <v>14</v>
      </c>
      <c r="E294" s="687"/>
      <c r="F294" s="997">
        <v>19916</v>
      </c>
      <c r="G294" s="997">
        <f>E294*F294</f>
        <v>0</v>
      </c>
      <c r="H294" s="997">
        <v>62594.207999999991</v>
      </c>
      <c r="I294" s="997">
        <f>E294*H294</f>
        <v>0</v>
      </c>
      <c r="J294" s="999">
        <f t="shared" si="41"/>
        <v>0</v>
      </c>
    </row>
    <row r="295" spans="1:10" hidden="1" x14ac:dyDescent="0.2">
      <c r="A295" s="788">
        <v>264</v>
      </c>
      <c r="B295" s="1024" t="s">
        <v>409</v>
      </c>
      <c r="C295" s="860"/>
      <c r="D295" s="687"/>
      <c r="E295" s="687"/>
      <c r="F295" s="687"/>
      <c r="G295" s="997"/>
      <c r="H295" s="993"/>
      <c r="I295" s="997"/>
      <c r="J295" s="993"/>
    </row>
    <row r="296" spans="1:10" ht="38.25" hidden="1" x14ac:dyDescent="0.2">
      <c r="A296" s="788">
        <v>265</v>
      </c>
      <c r="B296" s="996" t="s">
        <v>125</v>
      </c>
      <c r="C296" s="687" t="s">
        <v>362</v>
      </c>
      <c r="D296" s="687" t="s">
        <v>14</v>
      </c>
      <c r="E296" s="687"/>
      <c r="F296" s="1028">
        <v>69989.22</v>
      </c>
      <c r="G296" s="997">
        <f>E296*F296</f>
        <v>0</v>
      </c>
      <c r="H296" s="1028">
        <v>159975.62399999998</v>
      </c>
      <c r="I296" s="997">
        <f>E296*H296</f>
        <v>0</v>
      </c>
      <c r="J296" s="1029">
        <f t="shared" ref="J296:J299" si="42">G296+I296</f>
        <v>0</v>
      </c>
    </row>
    <row r="297" spans="1:10" ht="25.5" hidden="1" x14ac:dyDescent="0.2">
      <c r="A297" s="788">
        <v>266</v>
      </c>
      <c r="B297" s="996" t="s">
        <v>126</v>
      </c>
      <c r="C297" s="687" t="s">
        <v>363</v>
      </c>
      <c r="D297" s="687" t="s">
        <v>14</v>
      </c>
      <c r="E297" s="687"/>
      <c r="F297" s="1028">
        <v>18412.38</v>
      </c>
      <c r="G297" s="997">
        <f>E297*F297</f>
        <v>0</v>
      </c>
      <c r="H297" s="1028">
        <v>38478.191999999995</v>
      </c>
      <c r="I297" s="997">
        <f>E297*H297</f>
        <v>0</v>
      </c>
      <c r="J297" s="1029">
        <f t="shared" si="42"/>
        <v>0</v>
      </c>
    </row>
    <row r="298" spans="1:10" ht="25.5" hidden="1" x14ac:dyDescent="0.2">
      <c r="A298" s="788">
        <v>267</v>
      </c>
      <c r="B298" s="996" t="s">
        <v>128</v>
      </c>
      <c r="C298" s="687" t="s">
        <v>365</v>
      </c>
      <c r="D298" s="687" t="s">
        <v>14</v>
      </c>
      <c r="E298" s="687"/>
      <c r="F298" s="1028">
        <v>21322.87</v>
      </c>
      <c r="G298" s="997">
        <f>E298*F298</f>
        <v>0</v>
      </c>
      <c r="H298" s="1028">
        <v>33285.072</v>
      </c>
      <c r="I298" s="997">
        <f>E298*H298</f>
        <v>0</v>
      </c>
      <c r="J298" s="1029">
        <f t="shared" si="42"/>
        <v>0</v>
      </c>
    </row>
    <row r="299" spans="1:10" hidden="1" x14ac:dyDescent="0.2">
      <c r="A299" s="788">
        <v>268</v>
      </c>
      <c r="B299" s="996" t="s">
        <v>111</v>
      </c>
      <c r="C299" s="687" t="s">
        <v>364</v>
      </c>
      <c r="D299" s="687" t="s">
        <v>14</v>
      </c>
      <c r="E299" s="687"/>
      <c r="F299" s="1028">
        <v>19916</v>
      </c>
      <c r="G299" s="997">
        <f>E299*F299</f>
        <v>0</v>
      </c>
      <c r="H299" s="1028">
        <v>62594.207999999991</v>
      </c>
      <c r="I299" s="997">
        <f>E299*H299</f>
        <v>0</v>
      </c>
      <c r="J299" s="1029">
        <f t="shared" si="42"/>
        <v>0</v>
      </c>
    </row>
    <row r="300" spans="1:10" hidden="1" x14ac:dyDescent="0.2">
      <c r="A300" s="788">
        <v>269</v>
      </c>
      <c r="B300" s="1024"/>
      <c r="C300" s="860"/>
      <c r="D300" s="687"/>
      <c r="E300" s="687"/>
      <c r="F300" s="687"/>
      <c r="G300" s="997"/>
      <c r="H300" s="993"/>
      <c r="I300" s="997"/>
      <c r="J300" s="993"/>
    </row>
    <row r="301" spans="1:10" x14ac:dyDescent="0.2">
      <c r="A301" s="788">
        <v>270</v>
      </c>
      <c r="B301" s="1024" t="s">
        <v>129</v>
      </c>
      <c r="C301" s="860"/>
      <c r="D301" s="687"/>
      <c r="E301" s="687"/>
      <c r="F301" s="687"/>
      <c r="G301" s="997"/>
      <c r="H301" s="993"/>
      <c r="I301" s="997"/>
      <c r="J301" s="993"/>
    </row>
    <row r="302" spans="1:10" x14ac:dyDescent="0.2">
      <c r="A302" s="788">
        <v>271</v>
      </c>
      <c r="B302" s="1024" t="s">
        <v>108</v>
      </c>
      <c r="C302" s="860"/>
      <c r="D302" s="687"/>
      <c r="E302" s="687"/>
      <c r="F302" s="687"/>
      <c r="G302" s="997"/>
      <c r="H302" s="993"/>
      <c r="I302" s="997"/>
      <c r="J302" s="993"/>
    </row>
    <row r="303" spans="1:10" ht="38.25" hidden="1" x14ac:dyDescent="0.2">
      <c r="A303" s="788">
        <v>272</v>
      </c>
      <c r="B303" s="996" t="s">
        <v>288</v>
      </c>
      <c r="C303" s="687" t="s">
        <v>376</v>
      </c>
      <c r="D303" s="687" t="s">
        <v>14</v>
      </c>
      <c r="E303" s="687"/>
      <c r="F303" s="997">
        <v>13504.75</v>
      </c>
      <c r="G303" s="997">
        <f t="shared" ref="G303:G328" si="43">E303*F303</f>
        <v>0</v>
      </c>
      <c r="H303" s="997">
        <v>36380.111999999994</v>
      </c>
      <c r="I303" s="997">
        <f t="shared" ref="I303:I328" si="44">E303*H303</f>
        <v>0</v>
      </c>
      <c r="J303" s="999">
        <f t="shared" ref="J303:J308" si="45">G303+I303</f>
        <v>0</v>
      </c>
    </row>
    <row r="304" spans="1:10" ht="25.5" hidden="1" x14ac:dyDescent="0.2">
      <c r="A304" s="788">
        <v>273</v>
      </c>
      <c r="B304" s="996" t="s">
        <v>237</v>
      </c>
      <c r="C304" s="687" t="s">
        <v>366</v>
      </c>
      <c r="D304" s="687" t="s">
        <v>14</v>
      </c>
      <c r="E304" s="687"/>
      <c r="F304" s="997">
        <v>6467</v>
      </c>
      <c r="G304" s="997">
        <f t="shared" si="43"/>
        <v>0</v>
      </c>
      <c r="H304" s="997">
        <v>17422.248</v>
      </c>
      <c r="I304" s="997">
        <f t="shared" si="44"/>
        <v>0</v>
      </c>
      <c r="J304" s="999">
        <f t="shared" si="45"/>
        <v>0</v>
      </c>
    </row>
    <row r="305" spans="1:10" hidden="1" x14ac:dyDescent="0.2">
      <c r="A305" s="788">
        <v>274</v>
      </c>
      <c r="B305" s="996" t="s">
        <v>130</v>
      </c>
      <c r="C305" s="860" t="s">
        <v>131</v>
      </c>
      <c r="D305" s="687" t="s">
        <v>14</v>
      </c>
      <c r="E305" s="687"/>
      <c r="F305" s="997">
        <v>3004.89</v>
      </c>
      <c r="G305" s="997">
        <f t="shared" si="43"/>
        <v>0</v>
      </c>
      <c r="H305" s="997">
        <v>7329</v>
      </c>
      <c r="I305" s="997">
        <f t="shared" si="44"/>
        <v>0</v>
      </c>
      <c r="J305" s="999">
        <f t="shared" si="45"/>
        <v>0</v>
      </c>
    </row>
    <row r="306" spans="1:10" hidden="1" x14ac:dyDescent="0.2">
      <c r="A306" s="788">
        <v>275</v>
      </c>
      <c r="B306" s="996" t="s">
        <v>132</v>
      </c>
      <c r="C306" s="860" t="s">
        <v>133</v>
      </c>
      <c r="D306" s="687" t="s">
        <v>14</v>
      </c>
      <c r="E306" s="687"/>
      <c r="F306" s="997">
        <v>4003.24</v>
      </c>
      <c r="G306" s="997">
        <f t="shared" si="43"/>
        <v>0</v>
      </c>
      <c r="H306" s="997">
        <v>9764</v>
      </c>
      <c r="I306" s="997">
        <f t="shared" si="44"/>
        <v>0</v>
      </c>
      <c r="J306" s="999">
        <f t="shared" si="45"/>
        <v>0</v>
      </c>
    </row>
    <row r="307" spans="1:10" hidden="1" x14ac:dyDescent="0.2">
      <c r="A307" s="788">
        <v>276</v>
      </c>
      <c r="B307" s="996" t="s">
        <v>134</v>
      </c>
      <c r="C307" s="860"/>
      <c r="D307" s="687" t="s">
        <v>14</v>
      </c>
      <c r="E307" s="687"/>
      <c r="F307" s="997">
        <v>800</v>
      </c>
      <c r="G307" s="997">
        <f t="shared" si="43"/>
        <v>0</v>
      </c>
      <c r="H307" s="997">
        <v>2142</v>
      </c>
      <c r="I307" s="997">
        <f t="shared" si="44"/>
        <v>0</v>
      </c>
      <c r="J307" s="999">
        <f t="shared" si="45"/>
        <v>0</v>
      </c>
    </row>
    <row r="308" spans="1:10" x14ac:dyDescent="0.2">
      <c r="A308" s="788">
        <v>277</v>
      </c>
      <c r="B308" s="996" t="s">
        <v>135</v>
      </c>
      <c r="C308" s="860"/>
      <c r="D308" s="687" t="s">
        <v>56</v>
      </c>
      <c r="E308" s="687">
        <v>28.222000000000001</v>
      </c>
      <c r="F308" s="997">
        <v>1875</v>
      </c>
      <c r="G308" s="997">
        <f t="shared" si="43"/>
        <v>52916.25</v>
      </c>
      <c r="H308" s="997">
        <v>869</v>
      </c>
      <c r="I308" s="997">
        <f t="shared" si="44"/>
        <v>24524.918000000001</v>
      </c>
      <c r="J308" s="999">
        <f t="shared" si="45"/>
        <v>77441.168000000005</v>
      </c>
    </row>
    <row r="309" spans="1:10" hidden="1" x14ac:dyDescent="0.2">
      <c r="A309" s="788">
        <v>278</v>
      </c>
      <c r="B309" s="996" t="s">
        <v>136</v>
      </c>
      <c r="C309" s="860"/>
      <c r="D309" s="687" t="s">
        <v>137</v>
      </c>
      <c r="E309" s="687"/>
      <c r="F309" s="997"/>
      <c r="G309" s="997">
        <f t="shared" si="43"/>
        <v>0</v>
      </c>
      <c r="H309" s="997"/>
      <c r="I309" s="997">
        <f t="shared" si="44"/>
        <v>0</v>
      </c>
      <c r="J309" s="999"/>
    </row>
    <row r="310" spans="1:10" hidden="1" x14ac:dyDescent="0.2">
      <c r="A310" s="788">
        <v>279</v>
      </c>
      <c r="B310" s="996" t="s">
        <v>138</v>
      </c>
      <c r="C310" s="860"/>
      <c r="D310" s="687" t="s">
        <v>137</v>
      </c>
      <c r="E310" s="687"/>
      <c r="F310" s="997"/>
      <c r="G310" s="997">
        <f t="shared" si="43"/>
        <v>0</v>
      </c>
      <c r="H310" s="997"/>
      <c r="I310" s="997">
        <f t="shared" si="44"/>
        <v>0</v>
      </c>
      <c r="J310" s="999"/>
    </row>
    <row r="311" spans="1:10" hidden="1" x14ac:dyDescent="0.2">
      <c r="A311" s="788">
        <v>280</v>
      </c>
      <c r="B311" s="996" t="s">
        <v>139</v>
      </c>
      <c r="C311" s="860"/>
      <c r="D311" s="687" t="s">
        <v>56</v>
      </c>
      <c r="E311" s="756"/>
      <c r="F311" s="997">
        <v>1875</v>
      </c>
      <c r="G311" s="997">
        <f t="shared" si="43"/>
        <v>0</v>
      </c>
      <c r="H311" s="997">
        <v>1617</v>
      </c>
      <c r="I311" s="997">
        <f t="shared" si="44"/>
        <v>0</v>
      </c>
      <c r="J311" s="999">
        <f t="shared" ref="J311:J312" si="46">G311+I311</f>
        <v>0</v>
      </c>
    </row>
    <row r="312" spans="1:10" x14ac:dyDescent="0.2">
      <c r="A312" s="788">
        <v>281</v>
      </c>
      <c r="B312" s="996" t="s">
        <v>140</v>
      </c>
      <c r="C312" s="860"/>
      <c r="D312" s="687" t="s">
        <v>56</v>
      </c>
      <c r="E312" s="687">
        <v>7.8550000000000004</v>
      </c>
      <c r="F312" s="997">
        <v>1875</v>
      </c>
      <c r="G312" s="997">
        <f t="shared" si="43"/>
        <v>14728.125</v>
      </c>
      <c r="H312" s="997">
        <v>1226</v>
      </c>
      <c r="I312" s="997">
        <f t="shared" si="44"/>
        <v>9630.2300000000014</v>
      </c>
      <c r="J312" s="999">
        <f t="shared" si="46"/>
        <v>24358.355000000003</v>
      </c>
    </row>
    <row r="313" spans="1:10" hidden="1" x14ac:dyDescent="0.2">
      <c r="A313" s="788">
        <v>282</v>
      </c>
      <c r="B313" s="996" t="s">
        <v>141</v>
      </c>
      <c r="C313" s="860"/>
      <c r="D313" s="687" t="s">
        <v>137</v>
      </c>
      <c r="E313" s="687"/>
      <c r="F313" s="997"/>
      <c r="G313" s="997">
        <f t="shared" si="43"/>
        <v>0</v>
      </c>
      <c r="H313" s="997"/>
      <c r="I313" s="997">
        <f t="shared" si="44"/>
        <v>0</v>
      </c>
      <c r="J313" s="999"/>
    </row>
    <row r="314" spans="1:10" hidden="1" x14ac:dyDescent="0.2">
      <c r="A314" s="788">
        <v>283</v>
      </c>
      <c r="B314" s="996" t="s">
        <v>142</v>
      </c>
      <c r="C314" s="860"/>
      <c r="D314" s="687" t="s">
        <v>137</v>
      </c>
      <c r="E314" s="687"/>
      <c r="F314" s="997"/>
      <c r="G314" s="997">
        <f t="shared" si="43"/>
        <v>0</v>
      </c>
      <c r="H314" s="997"/>
      <c r="I314" s="997">
        <f t="shared" si="44"/>
        <v>0</v>
      </c>
      <c r="J314" s="999"/>
    </row>
    <row r="315" spans="1:10" hidden="1" x14ac:dyDescent="0.2">
      <c r="A315" s="788">
        <v>284</v>
      </c>
      <c r="B315" s="996" t="s">
        <v>143</v>
      </c>
      <c r="C315" s="860"/>
      <c r="D315" s="687" t="s">
        <v>137</v>
      </c>
      <c r="E315" s="687"/>
      <c r="F315" s="997"/>
      <c r="G315" s="997">
        <f t="shared" si="43"/>
        <v>0</v>
      </c>
      <c r="H315" s="997"/>
      <c r="I315" s="997">
        <f t="shared" si="44"/>
        <v>0</v>
      </c>
      <c r="J315" s="999"/>
    </row>
    <row r="316" spans="1:10" hidden="1" x14ac:dyDescent="0.2">
      <c r="A316" s="788">
        <v>285</v>
      </c>
      <c r="B316" s="996" t="s">
        <v>144</v>
      </c>
      <c r="C316" s="860"/>
      <c r="D316" s="687" t="s">
        <v>56</v>
      </c>
      <c r="E316" s="756"/>
      <c r="F316" s="997">
        <v>1875</v>
      </c>
      <c r="G316" s="997">
        <f t="shared" si="43"/>
        <v>0</v>
      </c>
      <c r="H316" s="997">
        <v>2132</v>
      </c>
      <c r="I316" s="997">
        <f t="shared" si="44"/>
        <v>0</v>
      </c>
      <c r="J316" s="999">
        <f t="shared" ref="J316:J320" si="47">G316+I316</f>
        <v>0</v>
      </c>
    </row>
    <row r="317" spans="1:10" ht="25.5" x14ac:dyDescent="0.2">
      <c r="A317" s="788"/>
      <c r="B317" s="996" t="s">
        <v>588</v>
      </c>
      <c r="C317" s="860"/>
      <c r="D317" s="687" t="s">
        <v>56</v>
      </c>
      <c r="E317" s="687">
        <v>98.763999999999996</v>
      </c>
      <c r="F317" s="997">
        <v>2075</v>
      </c>
      <c r="G317" s="997">
        <f t="shared" si="43"/>
        <v>204935.3</v>
      </c>
      <c r="H317" s="997">
        <v>1226</v>
      </c>
      <c r="I317" s="997">
        <f t="shared" si="44"/>
        <v>121084.66399999999</v>
      </c>
      <c r="J317" s="999">
        <f t="shared" si="47"/>
        <v>326019.96399999998</v>
      </c>
    </row>
    <row r="318" spans="1:10" hidden="1" x14ac:dyDescent="0.2">
      <c r="A318" s="788"/>
      <c r="B318" s="996" t="s">
        <v>589</v>
      </c>
      <c r="C318" s="860"/>
      <c r="D318" s="687" t="s">
        <v>137</v>
      </c>
      <c r="E318" s="687"/>
      <c r="F318" s="997"/>
      <c r="G318" s="997">
        <f t="shared" si="43"/>
        <v>0</v>
      </c>
      <c r="H318" s="997"/>
      <c r="I318" s="997">
        <f t="shared" si="44"/>
        <v>0</v>
      </c>
      <c r="J318" s="999"/>
    </row>
    <row r="319" spans="1:10" ht="25.5" x14ac:dyDescent="0.2">
      <c r="A319" s="788"/>
      <c r="B319" s="996" t="s">
        <v>590</v>
      </c>
      <c r="C319" s="860"/>
      <c r="D319" s="687" t="s">
        <v>56</v>
      </c>
      <c r="E319" s="756">
        <v>60.78</v>
      </c>
      <c r="F319" s="997">
        <v>2075</v>
      </c>
      <c r="G319" s="997">
        <f t="shared" si="43"/>
        <v>126118.5</v>
      </c>
      <c r="H319" s="997">
        <v>2132</v>
      </c>
      <c r="I319" s="997">
        <f t="shared" si="44"/>
        <v>129582.96</v>
      </c>
      <c r="J319" s="999">
        <f t="shared" ref="J319" si="48">G319+I319</f>
        <v>255701.46000000002</v>
      </c>
    </row>
    <row r="320" spans="1:10" hidden="1" x14ac:dyDescent="0.2">
      <c r="A320" s="788">
        <v>286</v>
      </c>
      <c r="B320" s="996" t="s">
        <v>145</v>
      </c>
      <c r="C320" s="860"/>
      <c r="D320" s="687" t="s">
        <v>56</v>
      </c>
      <c r="E320" s="687"/>
      <c r="F320" s="997">
        <v>1875</v>
      </c>
      <c r="G320" s="997">
        <f t="shared" si="43"/>
        <v>0</v>
      </c>
      <c r="H320" s="997">
        <v>1190</v>
      </c>
      <c r="I320" s="997">
        <f t="shared" si="44"/>
        <v>0</v>
      </c>
      <c r="J320" s="999">
        <f t="shared" si="47"/>
        <v>0</v>
      </c>
    </row>
    <row r="321" spans="1:10" hidden="1" x14ac:dyDescent="0.2">
      <c r="A321" s="788">
        <v>287</v>
      </c>
      <c r="B321" s="996" t="s">
        <v>146</v>
      </c>
      <c r="C321" s="860"/>
      <c r="D321" s="687" t="s">
        <v>137</v>
      </c>
      <c r="E321" s="687"/>
      <c r="F321" s="997"/>
      <c r="G321" s="997">
        <f t="shared" si="43"/>
        <v>0</v>
      </c>
      <c r="H321" s="997"/>
      <c r="I321" s="997">
        <f t="shared" si="44"/>
        <v>0</v>
      </c>
      <c r="J321" s="999"/>
    </row>
    <row r="322" spans="1:10" ht="25.5" hidden="1" x14ac:dyDescent="0.2">
      <c r="A322" s="788">
        <v>288</v>
      </c>
      <c r="B322" s="996" t="s">
        <v>147</v>
      </c>
      <c r="C322" s="860"/>
      <c r="D322" s="687" t="s">
        <v>56</v>
      </c>
      <c r="E322" s="756"/>
      <c r="F322" s="997">
        <v>1875</v>
      </c>
      <c r="G322" s="997">
        <f t="shared" si="43"/>
        <v>0</v>
      </c>
      <c r="H322" s="997">
        <v>1764</v>
      </c>
      <c r="I322" s="997">
        <f t="shared" si="44"/>
        <v>0</v>
      </c>
      <c r="J322" s="999">
        <f t="shared" ref="J322:J323" si="49">G322+I322</f>
        <v>0</v>
      </c>
    </row>
    <row r="323" spans="1:10" hidden="1" x14ac:dyDescent="0.2">
      <c r="A323" s="788">
        <v>289</v>
      </c>
      <c r="B323" s="996" t="s">
        <v>148</v>
      </c>
      <c r="C323" s="860"/>
      <c r="D323" s="687" t="s">
        <v>56</v>
      </c>
      <c r="E323" s="687"/>
      <c r="F323" s="997">
        <v>1875</v>
      </c>
      <c r="G323" s="997">
        <f t="shared" si="43"/>
        <v>0</v>
      </c>
      <c r="H323" s="997">
        <v>1428</v>
      </c>
      <c r="I323" s="997">
        <f t="shared" si="44"/>
        <v>0</v>
      </c>
      <c r="J323" s="999">
        <f t="shared" si="49"/>
        <v>0</v>
      </c>
    </row>
    <row r="324" spans="1:10" hidden="1" x14ac:dyDescent="0.2">
      <c r="A324" s="788">
        <v>290</v>
      </c>
      <c r="B324" s="996" t="s">
        <v>149</v>
      </c>
      <c r="C324" s="860"/>
      <c r="D324" s="687" t="s">
        <v>137</v>
      </c>
      <c r="E324" s="687"/>
      <c r="F324" s="997"/>
      <c r="G324" s="997">
        <f t="shared" si="43"/>
        <v>0</v>
      </c>
      <c r="H324" s="997"/>
      <c r="I324" s="997">
        <f t="shared" si="44"/>
        <v>0</v>
      </c>
      <c r="J324" s="999"/>
    </row>
    <row r="325" spans="1:10" hidden="1" x14ac:dyDescent="0.2">
      <c r="A325" s="788">
        <v>291</v>
      </c>
      <c r="B325" s="996" t="s">
        <v>150</v>
      </c>
      <c r="C325" s="860"/>
      <c r="D325" s="687" t="s">
        <v>56</v>
      </c>
      <c r="E325" s="756"/>
      <c r="F325" s="997">
        <v>1875</v>
      </c>
      <c r="G325" s="997">
        <f t="shared" si="43"/>
        <v>0</v>
      </c>
      <c r="H325" s="997">
        <v>2646</v>
      </c>
      <c r="I325" s="997">
        <f t="shared" si="44"/>
        <v>0</v>
      </c>
      <c r="J325" s="999">
        <f t="shared" ref="J325:J328" si="50">G325+I325</f>
        <v>0</v>
      </c>
    </row>
    <row r="326" spans="1:10" ht="25.5" hidden="1" x14ac:dyDescent="0.2">
      <c r="A326" s="788">
        <v>292</v>
      </c>
      <c r="B326" s="996" t="s">
        <v>151</v>
      </c>
      <c r="C326" s="687" t="s">
        <v>152</v>
      </c>
      <c r="D326" s="687" t="s">
        <v>56</v>
      </c>
      <c r="E326" s="687"/>
      <c r="F326" s="997">
        <v>600</v>
      </c>
      <c r="G326" s="997">
        <f t="shared" si="43"/>
        <v>0</v>
      </c>
      <c r="H326" s="997">
        <v>381</v>
      </c>
      <c r="I326" s="997">
        <f t="shared" si="44"/>
        <v>0</v>
      </c>
      <c r="J326" s="999">
        <f t="shared" si="50"/>
        <v>0</v>
      </c>
    </row>
    <row r="327" spans="1:10" hidden="1" x14ac:dyDescent="0.2">
      <c r="A327" s="788">
        <v>293</v>
      </c>
      <c r="B327" s="996" t="s">
        <v>153</v>
      </c>
      <c r="C327" s="860"/>
      <c r="D327" s="687" t="s">
        <v>56</v>
      </c>
      <c r="E327" s="687"/>
      <c r="F327" s="997">
        <v>1000</v>
      </c>
      <c r="G327" s="997">
        <f t="shared" si="43"/>
        <v>0</v>
      </c>
      <c r="H327" s="997">
        <v>123</v>
      </c>
      <c r="I327" s="997">
        <f t="shared" si="44"/>
        <v>0</v>
      </c>
      <c r="J327" s="999">
        <f t="shared" si="50"/>
        <v>0</v>
      </c>
    </row>
    <row r="328" spans="1:10" hidden="1" x14ac:dyDescent="0.2">
      <c r="A328" s="788">
        <v>294</v>
      </c>
      <c r="B328" s="996" t="s">
        <v>60</v>
      </c>
      <c r="C328" s="860"/>
      <c r="D328" s="687" t="s">
        <v>5</v>
      </c>
      <c r="E328" s="687"/>
      <c r="F328" s="997">
        <v>0</v>
      </c>
      <c r="G328" s="997">
        <f t="shared" si="43"/>
        <v>0</v>
      </c>
      <c r="H328" s="997">
        <v>137961</v>
      </c>
      <c r="I328" s="997">
        <f t="shared" si="44"/>
        <v>0</v>
      </c>
      <c r="J328" s="999">
        <f t="shared" si="50"/>
        <v>0</v>
      </c>
    </row>
    <row r="329" spans="1:10" x14ac:dyDescent="0.2">
      <c r="A329" s="788">
        <v>295</v>
      </c>
      <c r="B329" s="869" t="s">
        <v>112</v>
      </c>
      <c r="C329" s="860"/>
      <c r="D329" s="687"/>
      <c r="E329" s="687"/>
      <c r="F329" s="687"/>
      <c r="G329" s="997"/>
      <c r="H329" s="993"/>
      <c r="I329" s="997"/>
      <c r="J329" s="993"/>
    </row>
    <row r="330" spans="1:10" ht="38.25" hidden="1" x14ac:dyDescent="0.2">
      <c r="A330" s="788">
        <v>296</v>
      </c>
      <c r="B330" s="996" t="s">
        <v>288</v>
      </c>
      <c r="C330" s="687" t="s">
        <v>376</v>
      </c>
      <c r="D330" s="687" t="s">
        <v>14</v>
      </c>
      <c r="E330" s="687"/>
      <c r="F330" s="997">
        <v>13504.75</v>
      </c>
      <c r="G330" s="997">
        <f t="shared" ref="G330:G355" si="51">E330*F330</f>
        <v>0</v>
      </c>
      <c r="H330" s="997">
        <v>36380.111999999994</v>
      </c>
      <c r="I330" s="997">
        <f t="shared" ref="I330:I355" si="52">E330*H330</f>
        <v>0</v>
      </c>
      <c r="J330" s="999">
        <f t="shared" ref="J330:J335" si="53">G330+I330</f>
        <v>0</v>
      </c>
    </row>
    <row r="331" spans="1:10" ht="25.5" hidden="1" x14ac:dyDescent="0.2">
      <c r="A331" s="788">
        <v>297</v>
      </c>
      <c r="B331" s="996" t="s">
        <v>237</v>
      </c>
      <c r="C331" s="687" t="s">
        <v>366</v>
      </c>
      <c r="D331" s="687" t="s">
        <v>14</v>
      </c>
      <c r="E331" s="687"/>
      <c r="F331" s="997">
        <v>6467</v>
      </c>
      <c r="G331" s="997">
        <f t="shared" si="51"/>
        <v>0</v>
      </c>
      <c r="H331" s="997">
        <v>17422.248</v>
      </c>
      <c r="I331" s="997">
        <f t="shared" si="52"/>
        <v>0</v>
      </c>
      <c r="J331" s="999">
        <f t="shared" si="53"/>
        <v>0</v>
      </c>
    </row>
    <row r="332" spans="1:10" hidden="1" x14ac:dyDescent="0.2">
      <c r="A332" s="788">
        <v>298</v>
      </c>
      <c r="B332" s="996" t="s">
        <v>130</v>
      </c>
      <c r="C332" s="860" t="s">
        <v>131</v>
      </c>
      <c r="D332" s="687" t="s">
        <v>14</v>
      </c>
      <c r="E332" s="687"/>
      <c r="F332" s="997">
        <v>3004.89</v>
      </c>
      <c r="G332" s="997">
        <f t="shared" si="51"/>
        <v>0</v>
      </c>
      <c r="H332" s="997">
        <v>7329</v>
      </c>
      <c r="I332" s="997">
        <f t="shared" si="52"/>
        <v>0</v>
      </c>
      <c r="J332" s="999">
        <f t="shared" si="53"/>
        <v>0</v>
      </c>
    </row>
    <row r="333" spans="1:10" hidden="1" x14ac:dyDescent="0.2">
      <c r="A333" s="788">
        <v>299</v>
      </c>
      <c r="B333" s="996" t="s">
        <v>132</v>
      </c>
      <c r="C333" s="860" t="s">
        <v>133</v>
      </c>
      <c r="D333" s="687" t="s">
        <v>14</v>
      </c>
      <c r="E333" s="687"/>
      <c r="F333" s="997">
        <v>4003.24</v>
      </c>
      <c r="G333" s="997">
        <f t="shared" si="51"/>
        <v>0</v>
      </c>
      <c r="H333" s="997">
        <v>9764</v>
      </c>
      <c r="I333" s="997">
        <f t="shared" si="52"/>
        <v>0</v>
      </c>
      <c r="J333" s="999">
        <f t="shared" si="53"/>
        <v>0</v>
      </c>
    </row>
    <row r="334" spans="1:10" hidden="1" x14ac:dyDescent="0.2">
      <c r="A334" s="788">
        <v>300</v>
      </c>
      <c r="B334" s="996" t="s">
        <v>134</v>
      </c>
      <c r="C334" s="860"/>
      <c r="D334" s="687" t="s">
        <v>14</v>
      </c>
      <c r="E334" s="687"/>
      <c r="F334" s="997">
        <v>800</v>
      </c>
      <c r="G334" s="997">
        <f t="shared" si="51"/>
        <v>0</v>
      </c>
      <c r="H334" s="997">
        <v>2142</v>
      </c>
      <c r="I334" s="997">
        <f t="shared" si="52"/>
        <v>0</v>
      </c>
      <c r="J334" s="999">
        <f t="shared" si="53"/>
        <v>0</v>
      </c>
    </row>
    <row r="335" spans="1:10" x14ac:dyDescent="0.2">
      <c r="A335" s="788">
        <v>301</v>
      </c>
      <c r="B335" s="996" t="s">
        <v>135</v>
      </c>
      <c r="C335" s="860"/>
      <c r="D335" s="687" t="s">
        <v>56</v>
      </c>
      <c r="E335" s="687">
        <v>18.899000000000001</v>
      </c>
      <c r="F335" s="997">
        <v>1875</v>
      </c>
      <c r="G335" s="997">
        <f t="shared" si="51"/>
        <v>35435.625</v>
      </c>
      <c r="H335" s="997">
        <v>869</v>
      </c>
      <c r="I335" s="997">
        <f t="shared" si="52"/>
        <v>16423.231</v>
      </c>
      <c r="J335" s="999">
        <f t="shared" si="53"/>
        <v>51858.856</v>
      </c>
    </row>
    <row r="336" spans="1:10" hidden="1" x14ac:dyDescent="0.2">
      <c r="A336" s="788">
        <v>302</v>
      </c>
      <c r="B336" s="996" t="s">
        <v>136</v>
      </c>
      <c r="C336" s="860"/>
      <c r="D336" s="687" t="s">
        <v>137</v>
      </c>
      <c r="E336" s="687"/>
      <c r="F336" s="997"/>
      <c r="G336" s="997">
        <f t="shared" si="51"/>
        <v>0</v>
      </c>
      <c r="H336" s="997"/>
      <c r="I336" s="997">
        <f t="shared" si="52"/>
        <v>0</v>
      </c>
      <c r="J336" s="999"/>
    </row>
    <row r="337" spans="1:10" hidden="1" x14ac:dyDescent="0.2">
      <c r="A337" s="788">
        <v>303</v>
      </c>
      <c r="B337" s="996" t="s">
        <v>138</v>
      </c>
      <c r="C337" s="860"/>
      <c r="D337" s="687" t="s">
        <v>137</v>
      </c>
      <c r="E337" s="687"/>
      <c r="F337" s="997"/>
      <c r="G337" s="997">
        <f t="shared" si="51"/>
        <v>0</v>
      </c>
      <c r="H337" s="997"/>
      <c r="I337" s="997">
        <f t="shared" si="52"/>
        <v>0</v>
      </c>
      <c r="J337" s="999"/>
    </row>
    <row r="338" spans="1:10" hidden="1" x14ac:dyDescent="0.2">
      <c r="A338" s="788">
        <v>304</v>
      </c>
      <c r="B338" s="996" t="s">
        <v>139</v>
      </c>
      <c r="C338" s="860"/>
      <c r="D338" s="687" t="s">
        <v>56</v>
      </c>
      <c r="E338" s="756"/>
      <c r="F338" s="997">
        <v>1875</v>
      </c>
      <c r="G338" s="997">
        <f t="shared" si="51"/>
        <v>0</v>
      </c>
      <c r="H338" s="997">
        <v>1617</v>
      </c>
      <c r="I338" s="997">
        <f t="shared" si="52"/>
        <v>0</v>
      </c>
      <c r="J338" s="999">
        <f t="shared" ref="J338:J339" si="54">G338+I338</f>
        <v>0</v>
      </c>
    </row>
    <row r="339" spans="1:10" x14ac:dyDescent="0.2">
      <c r="A339" s="788">
        <v>305</v>
      </c>
      <c r="B339" s="996" t="s">
        <v>140</v>
      </c>
      <c r="C339" s="860"/>
      <c r="D339" s="687" t="s">
        <v>56</v>
      </c>
      <c r="E339" s="687">
        <v>4.6159999999999997</v>
      </c>
      <c r="F339" s="997">
        <v>1875</v>
      </c>
      <c r="G339" s="997">
        <f t="shared" si="51"/>
        <v>8655</v>
      </c>
      <c r="H339" s="997">
        <v>1226</v>
      </c>
      <c r="I339" s="997">
        <f t="shared" si="52"/>
        <v>5659.2159999999994</v>
      </c>
      <c r="J339" s="999">
        <f t="shared" si="54"/>
        <v>14314.216</v>
      </c>
    </row>
    <row r="340" spans="1:10" ht="30.75" hidden="1" customHeight="1" x14ac:dyDescent="0.2">
      <c r="A340" s="788">
        <v>306</v>
      </c>
      <c r="B340" s="996" t="s">
        <v>141</v>
      </c>
      <c r="C340" s="860"/>
      <c r="D340" s="687" t="s">
        <v>137</v>
      </c>
      <c r="E340" s="687"/>
      <c r="F340" s="997"/>
      <c r="G340" s="997">
        <f t="shared" si="51"/>
        <v>0</v>
      </c>
      <c r="H340" s="997"/>
      <c r="I340" s="997">
        <f t="shared" si="52"/>
        <v>0</v>
      </c>
      <c r="J340" s="999"/>
    </row>
    <row r="341" spans="1:10" hidden="1" x14ac:dyDescent="0.2">
      <c r="A341" s="788">
        <v>307</v>
      </c>
      <c r="B341" s="996" t="s">
        <v>142</v>
      </c>
      <c r="C341" s="860"/>
      <c r="D341" s="687" t="s">
        <v>137</v>
      </c>
      <c r="E341" s="687"/>
      <c r="F341" s="997"/>
      <c r="G341" s="997">
        <f t="shared" si="51"/>
        <v>0</v>
      </c>
      <c r="H341" s="997"/>
      <c r="I341" s="997">
        <f t="shared" si="52"/>
        <v>0</v>
      </c>
      <c r="J341" s="999"/>
    </row>
    <row r="342" spans="1:10" hidden="1" x14ac:dyDescent="0.2">
      <c r="A342" s="788">
        <v>308</v>
      </c>
      <c r="B342" s="996" t="s">
        <v>143</v>
      </c>
      <c r="C342" s="860"/>
      <c r="D342" s="687" t="s">
        <v>137</v>
      </c>
      <c r="E342" s="687"/>
      <c r="F342" s="997"/>
      <c r="G342" s="997">
        <f t="shared" si="51"/>
        <v>0</v>
      </c>
      <c r="H342" s="997"/>
      <c r="I342" s="997">
        <f t="shared" si="52"/>
        <v>0</v>
      </c>
      <c r="J342" s="999"/>
    </row>
    <row r="343" spans="1:10" hidden="1" x14ac:dyDescent="0.2">
      <c r="A343" s="788">
        <v>309</v>
      </c>
      <c r="B343" s="996" t="s">
        <v>144</v>
      </c>
      <c r="C343" s="860"/>
      <c r="D343" s="687" t="s">
        <v>56</v>
      </c>
      <c r="E343" s="756"/>
      <c r="F343" s="997">
        <v>1875</v>
      </c>
      <c r="G343" s="997">
        <f t="shared" si="51"/>
        <v>0</v>
      </c>
      <c r="H343" s="997">
        <v>2132</v>
      </c>
      <c r="I343" s="997">
        <f t="shared" si="52"/>
        <v>0</v>
      </c>
      <c r="J343" s="999">
        <f t="shared" ref="J343:J347" si="55">G343+I343</f>
        <v>0</v>
      </c>
    </row>
    <row r="344" spans="1:10" ht="25.5" x14ac:dyDescent="0.2">
      <c r="A344" s="788"/>
      <c r="B344" s="996" t="s">
        <v>588</v>
      </c>
      <c r="C344" s="860"/>
      <c r="D344" s="687" t="s">
        <v>56</v>
      </c>
      <c r="E344" s="687">
        <v>86.6</v>
      </c>
      <c r="F344" s="997">
        <v>2075</v>
      </c>
      <c r="G344" s="997">
        <f t="shared" si="51"/>
        <v>179695</v>
      </c>
      <c r="H344" s="997">
        <v>1226</v>
      </c>
      <c r="I344" s="997">
        <f t="shared" si="52"/>
        <v>106171.59999999999</v>
      </c>
      <c r="J344" s="999">
        <f t="shared" si="55"/>
        <v>285866.59999999998</v>
      </c>
    </row>
    <row r="345" spans="1:10" ht="12" hidden="1" customHeight="1" x14ac:dyDescent="0.2">
      <c r="A345" s="788"/>
      <c r="B345" s="996" t="s">
        <v>589</v>
      </c>
      <c r="C345" s="860"/>
      <c r="D345" s="687" t="s">
        <v>137</v>
      </c>
      <c r="E345" s="687"/>
      <c r="F345" s="997"/>
      <c r="G345" s="997">
        <f t="shared" si="51"/>
        <v>0</v>
      </c>
      <c r="H345" s="997"/>
      <c r="I345" s="997">
        <f t="shared" si="52"/>
        <v>0</v>
      </c>
      <c r="J345" s="999"/>
    </row>
    <row r="346" spans="1:10" ht="25.5" x14ac:dyDescent="0.2">
      <c r="A346" s="788"/>
      <c r="B346" s="996" t="s">
        <v>590</v>
      </c>
      <c r="C346" s="860"/>
      <c r="D346" s="687" t="s">
        <v>56</v>
      </c>
      <c r="E346" s="756">
        <v>50.86</v>
      </c>
      <c r="F346" s="997">
        <v>2075</v>
      </c>
      <c r="G346" s="997">
        <f t="shared" si="51"/>
        <v>105534.5</v>
      </c>
      <c r="H346" s="997">
        <v>2132</v>
      </c>
      <c r="I346" s="997">
        <f t="shared" si="52"/>
        <v>108433.52</v>
      </c>
      <c r="J346" s="999">
        <f t="shared" ref="J346" si="56">G346+I346</f>
        <v>213968.02000000002</v>
      </c>
    </row>
    <row r="347" spans="1:10" ht="12" hidden="1" customHeight="1" x14ac:dyDescent="0.2">
      <c r="A347" s="788">
        <v>310</v>
      </c>
      <c r="B347" s="996" t="s">
        <v>145</v>
      </c>
      <c r="C347" s="860"/>
      <c r="D347" s="687" t="s">
        <v>56</v>
      </c>
      <c r="E347" s="687"/>
      <c r="F347" s="997">
        <v>1875</v>
      </c>
      <c r="G347" s="997">
        <f t="shared" si="51"/>
        <v>0</v>
      </c>
      <c r="H347" s="997">
        <v>1190</v>
      </c>
      <c r="I347" s="997">
        <f t="shared" si="52"/>
        <v>0</v>
      </c>
      <c r="J347" s="999">
        <f t="shared" si="55"/>
        <v>0</v>
      </c>
    </row>
    <row r="348" spans="1:10" hidden="1" x14ac:dyDescent="0.2">
      <c r="A348" s="788">
        <v>311</v>
      </c>
      <c r="B348" s="996" t="s">
        <v>146</v>
      </c>
      <c r="C348" s="860"/>
      <c r="D348" s="687" t="s">
        <v>137</v>
      </c>
      <c r="E348" s="687"/>
      <c r="F348" s="997"/>
      <c r="G348" s="997">
        <f t="shared" si="51"/>
        <v>0</v>
      </c>
      <c r="H348" s="997"/>
      <c r="I348" s="997">
        <f t="shared" si="52"/>
        <v>0</v>
      </c>
      <c r="J348" s="999"/>
    </row>
    <row r="349" spans="1:10" ht="25.5" x14ac:dyDescent="0.2">
      <c r="A349" s="788">
        <v>312</v>
      </c>
      <c r="B349" s="996" t="s">
        <v>147</v>
      </c>
      <c r="C349" s="860"/>
      <c r="D349" s="687" t="s">
        <v>56</v>
      </c>
      <c r="E349" s="756">
        <v>3.96</v>
      </c>
      <c r="F349" s="997">
        <v>1875</v>
      </c>
      <c r="G349" s="997">
        <f t="shared" si="51"/>
        <v>7425</v>
      </c>
      <c r="H349" s="997">
        <v>1764</v>
      </c>
      <c r="I349" s="997">
        <f t="shared" si="52"/>
        <v>6985.44</v>
      </c>
      <c r="J349" s="999">
        <f t="shared" ref="J349:J350" si="57">G349+I349</f>
        <v>14410.439999999999</v>
      </c>
    </row>
    <row r="350" spans="1:10" hidden="1" x14ac:dyDescent="0.2">
      <c r="A350" s="788">
        <v>313</v>
      </c>
      <c r="B350" s="996" t="s">
        <v>148</v>
      </c>
      <c r="C350" s="860"/>
      <c r="D350" s="687" t="s">
        <v>56</v>
      </c>
      <c r="E350" s="687"/>
      <c r="F350" s="997">
        <v>1875</v>
      </c>
      <c r="G350" s="997">
        <f t="shared" si="51"/>
        <v>0</v>
      </c>
      <c r="H350" s="997">
        <v>1428</v>
      </c>
      <c r="I350" s="997">
        <f t="shared" si="52"/>
        <v>0</v>
      </c>
      <c r="J350" s="999">
        <f t="shared" si="57"/>
        <v>0</v>
      </c>
    </row>
    <row r="351" spans="1:10" hidden="1" x14ac:dyDescent="0.2">
      <c r="A351" s="788">
        <v>314</v>
      </c>
      <c r="B351" s="996" t="s">
        <v>149</v>
      </c>
      <c r="C351" s="860"/>
      <c r="D351" s="687" t="s">
        <v>137</v>
      </c>
      <c r="E351" s="687"/>
      <c r="F351" s="997"/>
      <c r="G351" s="997">
        <f t="shared" si="51"/>
        <v>0</v>
      </c>
      <c r="H351" s="997"/>
      <c r="I351" s="997">
        <f t="shared" si="52"/>
        <v>0</v>
      </c>
      <c r="J351" s="999"/>
    </row>
    <row r="352" spans="1:10" hidden="1" x14ac:dyDescent="0.2">
      <c r="A352" s="788">
        <v>315</v>
      </c>
      <c r="B352" s="996" t="s">
        <v>150</v>
      </c>
      <c r="C352" s="860"/>
      <c r="D352" s="687" t="s">
        <v>56</v>
      </c>
      <c r="E352" s="756"/>
      <c r="F352" s="997">
        <v>1875</v>
      </c>
      <c r="G352" s="997">
        <f t="shared" si="51"/>
        <v>0</v>
      </c>
      <c r="H352" s="997">
        <v>2646</v>
      </c>
      <c r="I352" s="997">
        <f t="shared" si="52"/>
        <v>0</v>
      </c>
      <c r="J352" s="999">
        <f t="shared" ref="J352:J355" si="58">G352+I352</f>
        <v>0</v>
      </c>
    </row>
    <row r="353" spans="1:10" ht="25.5" hidden="1" x14ac:dyDescent="0.2">
      <c r="A353" s="788">
        <v>316</v>
      </c>
      <c r="B353" s="996" t="s">
        <v>151</v>
      </c>
      <c r="C353" s="687" t="s">
        <v>152</v>
      </c>
      <c r="D353" s="687" t="s">
        <v>56</v>
      </c>
      <c r="E353" s="687"/>
      <c r="F353" s="997">
        <v>600</v>
      </c>
      <c r="G353" s="997">
        <f t="shared" si="51"/>
        <v>0</v>
      </c>
      <c r="H353" s="997">
        <v>381</v>
      </c>
      <c r="I353" s="997">
        <f t="shared" si="52"/>
        <v>0</v>
      </c>
      <c r="J353" s="999">
        <f t="shared" si="58"/>
        <v>0</v>
      </c>
    </row>
    <row r="354" spans="1:10" hidden="1" x14ac:dyDescent="0.2">
      <c r="A354" s="788">
        <v>317</v>
      </c>
      <c r="B354" s="996" t="s">
        <v>153</v>
      </c>
      <c r="C354" s="860"/>
      <c r="D354" s="687" t="s">
        <v>56</v>
      </c>
      <c r="E354" s="687"/>
      <c r="F354" s="997">
        <v>1000</v>
      </c>
      <c r="G354" s="997">
        <f t="shared" si="51"/>
        <v>0</v>
      </c>
      <c r="H354" s="997">
        <v>123</v>
      </c>
      <c r="I354" s="997">
        <f t="shared" si="52"/>
        <v>0</v>
      </c>
      <c r="J354" s="999">
        <f t="shared" si="58"/>
        <v>0</v>
      </c>
    </row>
    <row r="355" spans="1:10" hidden="1" x14ac:dyDescent="0.2">
      <c r="A355" s="788">
        <v>318</v>
      </c>
      <c r="B355" s="996" t="s">
        <v>60</v>
      </c>
      <c r="C355" s="860"/>
      <c r="D355" s="687" t="s">
        <v>5</v>
      </c>
      <c r="E355" s="687"/>
      <c r="F355" s="997">
        <v>0</v>
      </c>
      <c r="G355" s="997">
        <f t="shared" si="51"/>
        <v>0</v>
      </c>
      <c r="H355" s="997">
        <v>137961</v>
      </c>
      <c r="I355" s="997">
        <f t="shared" si="52"/>
        <v>0</v>
      </c>
      <c r="J355" s="999">
        <f t="shared" si="58"/>
        <v>0</v>
      </c>
    </row>
    <row r="356" spans="1:10" x14ac:dyDescent="0.2">
      <c r="A356" s="788">
        <v>319</v>
      </c>
      <c r="B356" s="869" t="s">
        <v>114</v>
      </c>
      <c r="C356" s="860"/>
      <c r="D356" s="687"/>
      <c r="E356" s="687"/>
      <c r="F356" s="687"/>
      <c r="G356" s="997"/>
      <c r="H356" s="993"/>
      <c r="I356" s="997"/>
      <c r="J356" s="993"/>
    </row>
    <row r="357" spans="1:10" ht="25.5" hidden="1" x14ac:dyDescent="0.2">
      <c r="A357" s="788">
        <v>320</v>
      </c>
      <c r="B357" s="996" t="s">
        <v>289</v>
      </c>
      <c r="C357" s="687" t="s">
        <v>367</v>
      </c>
      <c r="D357" s="687" t="s">
        <v>14</v>
      </c>
      <c r="E357" s="687"/>
      <c r="F357" s="997">
        <v>8293.6</v>
      </c>
      <c r="G357" s="997">
        <f t="shared" ref="G357:G380" si="59">E357*F357</f>
        <v>0</v>
      </c>
      <c r="H357" s="997">
        <v>22342.319999999996</v>
      </c>
      <c r="I357" s="997">
        <f t="shared" ref="I357:I380" si="60">E357*H357</f>
        <v>0</v>
      </c>
      <c r="J357" s="999">
        <f t="shared" ref="J357:J362" si="61">G357+I357</f>
        <v>0</v>
      </c>
    </row>
    <row r="358" spans="1:10" hidden="1" x14ac:dyDescent="0.2">
      <c r="A358" s="788">
        <v>321</v>
      </c>
      <c r="B358" s="996" t="s">
        <v>154</v>
      </c>
      <c r="C358" s="860" t="s">
        <v>155</v>
      </c>
      <c r="D358" s="687" t="s">
        <v>14</v>
      </c>
      <c r="E358" s="687"/>
      <c r="F358" s="997">
        <v>800</v>
      </c>
      <c r="G358" s="997">
        <f t="shared" si="59"/>
        <v>0</v>
      </c>
      <c r="H358" s="997">
        <v>1021</v>
      </c>
      <c r="I358" s="997">
        <f t="shared" si="60"/>
        <v>0</v>
      </c>
      <c r="J358" s="999">
        <f t="shared" si="61"/>
        <v>0</v>
      </c>
    </row>
    <row r="359" spans="1:10" hidden="1" x14ac:dyDescent="0.2">
      <c r="A359" s="788">
        <v>322</v>
      </c>
      <c r="B359" s="996" t="s">
        <v>132</v>
      </c>
      <c r="C359" s="860" t="s">
        <v>133</v>
      </c>
      <c r="D359" s="687" t="s">
        <v>14</v>
      </c>
      <c r="E359" s="687"/>
      <c r="F359" s="997">
        <v>4003.24</v>
      </c>
      <c r="G359" s="997">
        <f t="shared" si="59"/>
        <v>0</v>
      </c>
      <c r="H359" s="997">
        <v>9764</v>
      </c>
      <c r="I359" s="997">
        <f t="shared" si="60"/>
        <v>0</v>
      </c>
      <c r="J359" s="999">
        <f t="shared" si="61"/>
        <v>0</v>
      </c>
    </row>
    <row r="360" spans="1:10" hidden="1" x14ac:dyDescent="0.2">
      <c r="A360" s="788">
        <v>323</v>
      </c>
      <c r="B360" s="996" t="s">
        <v>156</v>
      </c>
      <c r="C360" s="860"/>
      <c r="D360" s="687" t="s">
        <v>14</v>
      </c>
      <c r="E360" s="687"/>
      <c r="F360" s="997">
        <v>600</v>
      </c>
      <c r="G360" s="997">
        <f t="shared" si="59"/>
        <v>0</v>
      </c>
      <c r="H360" s="997">
        <v>595</v>
      </c>
      <c r="I360" s="997">
        <f t="shared" si="60"/>
        <v>0</v>
      </c>
      <c r="J360" s="999">
        <f t="shared" si="61"/>
        <v>0</v>
      </c>
    </row>
    <row r="361" spans="1:10" hidden="1" x14ac:dyDescent="0.2">
      <c r="A361" s="788">
        <v>324</v>
      </c>
      <c r="B361" s="996" t="s">
        <v>134</v>
      </c>
      <c r="C361" s="860"/>
      <c r="D361" s="687" t="s">
        <v>14</v>
      </c>
      <c r="E361" s="687"/>
      <c r="F361" s="997">
        <v>800</v>
      </c>
      <c r="G361" s="997">
        <f t="shared" si="59"/>
        <v>0</v>
      </c>
      <c r="H361" s="997">
        <v>2142</v>
      </c>
      <c r="I361" s="997">
        <f t="shared" si="60"/>
        <v>0</v>
      </c>
      <c r="J361" s="999">
        <f t="shared" si="61"/>
        <v>0</v>
      </c>
    </row>
    <row r="362" spans="1:10" x14ac:dyDescent="0.2">
      <c r="A362" s="788">
        <v>325</v>
      </c>
      <c r="B362" s="996" t="s">
        <v>157</v>
      </c>
      <c r="C362" s="687"/>
      <c r="D362" s="687" t="s">
        <v>56</v>
      </c>
      <c r="E362" s="687">
        <v>3.26</v>
      </c>
      <c r="F362" s="997">
        <v>900</v>
      </c>
      <c r="G362" s="997">
        <f t="shared" si="59"/>
        <v>2934</v>
      </c>
      <c r="H362" s="997">
        <v>840</v>
      </c>
      <c r="I362" s="997">
        <f t="shared" si="60"/>
        <v>2738.3999999999996</v>
      </c>
      <c r="J362" s="999">
        <f t="shared" si="61"/>
        <v>5672.4</v>
      </c>
    </row>
    <row r="363" spans="1:10" hidden="1" x14ac:dyDescent="0.2">
      <c r="A363" s="788">
        <v>326</v>
      </c>
      <c r="B363" s="996" t="s">
        <v>158</v>
      </c>
      <c r="C363" s="860"/>
      <c r="D363" s="687" t="s">
        <v>137</v>
      </c>
      <c r="E363" s="687"/>
      <c r="F363" s="997"/>
      <c r="G363" s="997">
        <f t="shared" si="59"/>
        <v>0</v>
      </c>
      <c r="H363" s="997"/>
      <c r="I363" s="997">
        <f t="shared" si="60"/>
        <v>0</v>
      </c>
      <c r="J363" s="999"/>
    </row>
    <row r="364" spans="1:10" x14ac:dyDescent="0.2">
      <c r="A364" s="788">
        <v>327</v>
      </c>
      <c r="B364" s="996" t="s">
        <v>159</v>
      </c>
      <c r="C364" s="687"/>
      <c r="D364" s="687" t="s">
        <v>56</v>
      </c>
      <c r="E364" s="756">
        <v>1.78</v>
      </c>
      <c r="F364" s="997">
        <v>900</v>
      </c>
      <c r="G364" s="997">
        <f t="shared" si="59"/>
        <v>1602</v>
      </c>
      <c r="H364" s="997">
        <v>3080</v>
      </c>
      <c r="I364" s="997">
        <f t="shared" si="60"/>
        <v>5482.4</v>
      </c>
      <c r="J364" s="999">
        <f t="shared" ref="J364:J365" si="62">G364+I364</f>
        <v>7084.4</v>
      </c>
    </row>
    <row r="365" spans="1:10" hidden="1" x14ac:dyDescent="0.2">
      <c r="A365" s="788">
        <v>328</v>
      </c>
      <c r="B365" s="996" t="s">
        <v>135</v>
      </c>
      <c r="C365" s="860"/>
      <c r="D365" s="687" t="s">
        <v>56</v>
      </c>
      <c r="E365" s="687"/>
      <c r="F365" s="997">
        <v>1875</v>
      </c>
      <c r="G365" s="997">
        <f t="shared" si="59"/>
        <v>0</v>
      </c>
      <c r="H365" s="997">
        <v>869</v>
      </c>
      <c r="I365" s="997">
        <f t="shared" si="60"/>
        <v>0</v>
      </c>
      <c r="J365" s="999">
        <f t="shared" si="62"/>
        <v>0</v>
      </c>
    </row>
    <row r="366" spans="1:10" hidden="1" x14ac:dyDescent="0.2">
      <c r="A366" s="788">
        <v>329</v>
      </c>
      <c r="B366" s="996" t="s">
        <v>136</v>
      </c>
      <c r="C366" s="860"/>
      <c r="D366" s="687" t="s">
        <v>137</v>
      </c>
      <c r="E366" s="687"/>
      <c r="F366" s="997"/>
      <c r="G366" s="997">
        <f t="shared" si="59"/>
        <v>0</v>
      </c>
      <c r="H366" s="997"/>
      <c r="I366" s="997">
        <f t="shared" si="60"/>
        <v>0</v>
      </c>
      <c r="J366" s="999"/>
    </row>
    <row r="367" spans="1:10" hidden="1" x14ac:dyDescent="0.2">
      <c r="A367" s="788">
        <v>330</v>
      </c>
      <c r="B367" s="996" t="s">
        <v>160</v>
      </c>
      <c r="C367" s="860"/>
      <c r="D367" s="687" t="s">
        <v>137</v>
      </c>
      <c r="E367" s="687"/>
      <c r="F367" s="997"/>
      <c r="G367" s="997">
        <f t="shared" si="59"/>
        <v>0</v>
      </c>
      <c r="H367" s="997"/>
      <c r="I367" s="997">
        <f t="shared" si="60"/>
        <v>0</v>
      </c>
      <c r="J367" s="999"/>
    </row>
    <row r="368" spans="1:10" hidden="1" x14ac:dyDescent="0.2">
      <c r="A368" s="788">
        <v>331</v>
      </c>
      <c r="B368" s="996" t="s">
        <v>161</v>
      </c>
      <c r="C368" s="860"/>
      <c r="D368" s="687" t="s">
        <v>137</v>
      </c>
      <c r="E368" s="687"/>
      <c r="F368" s="997"/>
      <c r="G368" s="997">
        <f t="shared" si="59"/>
        <v>0</v>
      </c>
      <c r="H368" s="997"/>
      <c r="I368" s="997">
        <f t="shared" si="60"/>
        <v>0</v>
      </c>
      <c r="J368" s="999"/>
    </row>
    <row r="369" spans="1:10" hidden="1" x14ac:dyDescent="0.2">
      <c r="A369" s="788">
        <v>332</v>
      </c>
      <c r="B369" s="996" t="s">
        <v>138</v>
      </c>
      <c r="C369" s="860"/>
      <c r="D369" s="687" t="s">
        <v>137</v>
      </c>
      <c r="E369" s="687"/>
      <c r="F369" s="997"/>
      <c r="G369" s="997">
        <f t="shared" si="59"/>
        <v>0</v>
      </c>
      <c r="H369" s="997"/>
      <c r="I369" s="997">
        <f t="shared" si="60"/>
        <v>0</v>
      </c>
      <c r="J369" s="999"/>
    </row>
    <row r="370" spans="1:10" hidden="1" x14ac:dyDescent="0.2">
      <c r="A370" s="788">
        <v>333</v>
      </c>
      <c r="B370" s="996" t="s">
        <v>162</v>
      </c>
      <c r="C370" s="860"/>
      <c r="D370" s="687" t="s">
        <v>137</v>
      </c>
      <c r="E370" s="687"/>
      <c r="F370" s="997"/>
      <c r="G370" s="997">
        <f t="shared" si="59"/>
        <v>0</v>
      </c>
      <c r="H370" s="997"/>
      <c r="I370" s="997">
        <f t="shared" si="60"/>
        <v>0</v>
      </c>
      <c r="J370" s="999"/>
    </row>
    <row r="371" spans="1:10" hidden="1" x14ac:dyDescent="0.2">
      <c r="A371" s="788">
        <v>334</v>
      </c>
      <c r="B371" s="996" t="s">
        <v>139</v>
      </c>
      <c r="C371" s="860"/>
      <c r="D371" s="687" t="s">
        <v>56</v>
      </c>
      <c r="E371" s="756"/>
      <c r="F371" s="997">
        <v>1875</v>
      </c>
      <c r="G371" s="997">
        <f t="shared" si="59"/>
        <v>0</v>
      </c>
      <c r="H371" s="997">
        <v>1617</v>
      </c>
      <c r="I371" s="997">
        <f t="shared" si="60"/>
        <v>0</v>
      </c>
      <c r="J371" s="999">
        <f t="shared" ref="J371:J372" si="63">G371+I371</f>
        <v>0</v>
      </c>
    </row>
    <row r="372" spans="1:10" x14ac:dyDescent="0.2">
      <c r="A372" s="788">
        <v>335</v>
      </c>
      <c r="B372" s="996" t="s">
        <v>140</v>
      </c>
      <c r="C372" s="860"/>
      <c r="D372" s="687" t="s">
        <v>56</v>
      </c>
      <c r="E372" s="687">
        <v>29.47</v>
      </c>
      <c r="F372" s="997">
        <v>1875</v>
      </c>
      <c r="G372" s="997">
        <f t="shared" si="59"/>
        <v>55256.25</v>
      </c>
      <c r="H372" s="997">
        <v>1226</v>
      </c>
      <c r="I372" s="997">
        <f t="shared" si="60"/>
        <v>36130.22</v>
      </c>
      <c r="J372" s="999">
        <f t="shared" si="63"/>
        <v>91386.47</v>
      </c>
    </row>
    <row r="373" spans="1:10" hidden="1" x14ac:dyDescent="0.2">
      <c r="A373" s="788">
        <v>336</v>
      </c>
      <c r="B373" s="996" t="s">
        <v>163</v>
      </c>
      <c r="C373" s="860"/>
      <c r="D373" s="687" t="s">
        <v>137</v>
      </c>
      <c r="E373" s="687"/>
      <c r="F373" s="997"/>
      <c r="G373" s="997">
        <f t="shared" si="59"/>
        <v>0</v>
      </c>
      <c r="H373" s="997"/>
      <c r="I373" s="997">
        <f t="shared" si="60"/>
        <v>0</v>
      </c>
      <c r="J373" s="999"/>
    </row>
    <row r="374" spans="1:10" x14ac:dyDescent="0.2">
      <c r="A374" s="788">
        <v>337</v>
      </c>
      <c r="B374" s="996" t="s">
        <v>144</v>
      </c>
      <c r="C374" s="860"/>
      <c r="D374" s="687" t="s">
        <v>56</v>
      </c>
      <c r="E374" s="756">
        <v>33.49</v>
      </c>
      <c r="F374" s="997">
        <v>1875</v>
      </c>
      <c r="G374" s="997">
        <f t="shared" si="59"/>
        <v>62793.750000000007</v>
      </c>
      <c r="H374" s="997">
        <v>2132</v>
      </c>
      <c r="I374" s="997">
        <f t="shared" si="60"/>
        <v>71400.680000000008</v>
      </c>
      <c r="J374" s="999">
        <f t="shared" ref="J374:J375" si="64">G374+I374</f>
        <v>134194.43000000002</v>
      </c>
    </row>
    <row r="375" spans="1:10" hidden="1" x14ac:dyDescent="0.2">
      <c r="A375" s="788">
        <v>338</v>
      </c>
      <c r="B375" s="996" t="s">
        <v>148</v>
      </c>
      <c r="C375" s="860"/>
      <c r="D375" s="687" t="s">
        <v>56</v>
      </c>
      <c r="E375" s="687"/>
      <c r="F375" s="997">
        <v>1875</v>
      </c>
      <c r="G375" s="997">
        <f t="shared" si="59"/>
        <v>0</v>
      </c>
      <c r="H375" s="997">
        <v>1428</v>
      </c>
      <c r="I375" s="997">
        <f t="shared" si="60"/>
        <v>0</v>
      </c>
      <c r="J375" s="999">
        <f t="shared" si="64"/>
        <v>0</v>
      </c>
    </row>
    <row r="376" spans="1:10" hidden="1" x14ac:dyDescent="0.2">
      <c r="A376" s="788">
        <v>339</v>
      </c>
      <c r="B376" s="996" t="s">
        <v>164</v>
      </c>
      <c r="C376" s="860"/>
      <c r="D376" s="687" t="s">
        <v>137</v>
      </c>
      <c r="E376" s="687"/>
      <c r="F376" s="997"/>
      <c r="G376" s="997">
        <f t="shared" si="59"/>
        <v>0</v>
      </c>
      <c r="H376" s="997"/>
      <c r="I376" s="997">
        <f t="shared" si="60"/>
        <v>0</v>
      </c>
      <c r="J376" s="999"/>
    </row>
    <row r="377" spans="1:10" x14ac:dyDescent="0.2">
      <c r="A377" s="788">
        <v>340</v>
      </c>
      <c r="B377" s="996" t="s">
        <v>150</v>
      </c>
      <c r="C377" s="860"/>
      <c r="D377" s="687" t="s">
        <v>56</v>
      </c>
      <c r="E377" s="756">
        <v>9.3699999999999992</v>
      </c>
      <c r="F377" s="997">
        <v>1875</v>
      </c>
      <c r="G377" s="997">
        <f t="shared" si="59"/>
        <v>17568.75</v>
      </c>
      <c r="H377" s="997">
        <v>2646</v>
      </c>
      <c r="I377" s="997">
        <f t="shared" si="60"/>
        <v>24793.019999999997</v>
      </c>
      <c r="J377" s="999">
        <f t="shared" ref="J377:J380" si="65">G377+I377</f>
        <v>42361.77</v>
      </c>
    </row>
    <row r="378" spans="1:10" ht="25.5" hidden="1" x14ac:dyDescent="0.2">
      <c r="A378" s="788">
        <v>341</v>
      </c>
      <c r="B378" s="996" t="s">
        <v>151</v>
      </c>
      <c r="C378" s="687" t="s">
        <v>152</v>
      </c>
      <c r="D378" s="687" t="s">
        <v>56</v>
      </c>
      <c r="E378" s="687"/>
      <c r="F378" s="997">
        <v>600</v>
      </c>
      <c r="G378" s="997">
        <f t="shared" si="59"/>
        <v>0</v>
      </c>
      <c r="H378" s="997">
        <v>381</v>
      </c>
      <c r="I378" s="997">
        <f t="shared" si="60"/>
        <v>0</v>
      </c>
      <c r="J378" s="999">
        <f t="shared" si="65"/>
        <v>0</v>
      </c>
    </row>
    <row r="379" spans="1:10" hidden="1" x14ac:dyDescent="0.2">
      <c r="A379" s="788">
        <v>342</v>
      </c>
      <c r="B379" s="996" t="s">
        <v>153</v>
      </c>
      <c r="C379" s="860"/>
      <c r="D379" s="687" t="s">
        <v>56</v>
      </c>
      <c r="E379" s="687"/>
      <c r="F379" s="997">
        <v>1000</v>
      </c>
      <c r="G379" s="997">
        <f t="shared" si="59"/>
        <v>0</v>
      </c>
      <c r="H379" s="997">
        <v>123</v>
      </c>
      <c r="I379" s="997">
        <f t="shared" si="60"/>
        <v>0</v>
      </c>
      <c r="J379" s="999">
        <f t="shared" si="65"/>
        <v>0</v>
      </c>
    </row>
    <row r="380" spans="1:10" hidden="1" x14ac:dyDescent="0.2">
      <c r="A380" s="788">
        <v>343</v>
      </c>
      <c r="B380" s="996" t="s">
        <v>60</v>
      </c>
      <c r="C380" s="860"/>
      <c r="D380" s="687" t="s">
        <v>5</v>
      </c>
      <c r="E380" s="687"/>
      <c r="F380" s="997">
        <v>0</v>
      </c>
      <c r="G380" s="997">
        <f t="shared" si="59"/>
        <v>0</v>
      </c>
      <c r="H380" s="997">
        <v>101443</v>
      </c>
      <c r="I380" s="997">
        <f t="shared" si="60"/>
        <v>0</v>
      </c>
      <c r="J380" s="999">
        <f t="shared" si="65"/>
        <v>0</v>
      </c>
    </row>
    <row r="381" spans="1:10" x14ac:dyDescent="0.2">
      <c r="A381" s="788">
        <v>344</v>
      </c>
      <c r="B381" s="869" t="s">
        <v>116</v>
      </c>
      <c r="C381" s="860"/>
      <c r="D381" s="687"/>
      <c r="E381" s="687"/>
      <c r="F381" s="687"/>
      <c r="G381" s="997"/>
      <c r="H381" s="993"/>
      <c r="I381" s="997"/>
      <c r="J381" s="993"/>
    </row>
    <row r="382" spans="1:10" ht="25.5" hidden="1" x14ac:dyDescent="0.2">
      <c r="A382" s="788">
        <v>345</v>
      </c>
      <c r="B382" s="996" t="s">
        <v>289</v>
      </c>
      <c r="C382" s="687" t="s">
        <v>367</v>
      </c>
      <c r="D382" s="687" t="s">
        <v>14</v>
      </c>
      <c r="E382" s="687"/>
      <c r="F382" s="997">
        <v>8293.6</v>
      </c>
      <c r="G382" s="997">
        <f t="shared" ref="G382:G399" si="66">E382*F382</f>
        <v>0</v>
      </c>
      <c r="H382" s="997">
        <v>22342.319999999996</v>
      </c>
      <c r="I382" s="997">
        <f t="shared" ref="I382:I399" si="67">E382*H382</f>
        <v>0</v>
      </c>
      <c r="J382" s="999">
        <f t="shared" ref="J382:J385" si="68">G382+I382</f>
        <v>0</v>
      </c>
    </row>
    <row r="383" spans="1:10" hidden="1" x14ac:dyDescent="0.2">
      <c r="A383" s="788">
        <v>346</v>
      </c>
      <c r="B383" s="996" t="s">
        <v>132</v>
      </c>
      <c r="C383" s="860" t="s">
        <v>133</v>
      </c>
      <c r="D383" s="687" t="s">
        <v>14</v>
      </c>
      <c r="E383" s="687"/>
      <c r="F383" s="997">
        <v>4003.24</v>
      </c>
      <c r="G383" s="997">
        <f t="shared" si="66"/>
        <v>0</v>
      </c>
      <c r="H383" s="997">
        <v>9764</v>
      </c>
      <c r="I383" s="997">
        <f t="shared" si="67"/>
        <v>0</v>
      </c>
      <c r="J383" s="999">
        <f t="shared" si="68"/>
        <v>0</v>
      </c>
    </row>
    <row r="384" spans="1:10" hidden="1" x14ac:dyDescent="0.2">
      <c r="A384" s="788">
        <v>347</v>
      </c>
      <c r="B384" s="996" t="s">
        <v>134</v>
      </c>
      <c r="C384" s="860"/>
      <c r="D384" s="687" t="s">
        <v>14</v>
      </c>
      <c r="E384" s="687"/>
      <c r="F384" s="997">
        <v>800</v>
      </c>
      <c r="G384" s="997">
        <f t="shared" si="66"/>
        <v>0</v>
      </c>
      <c r="H384" s="997">
        <v>2142</v>
      </c>
      <c r="I384" s="997">
        <f t="shared" si="67"/>
        <v>0</v>
      </c>
      <c r="J384" s="999">
        <f t="shared" si="68"/>
        <v>0</v>
      </c>
    </row>
    <row r="385" spans="1:10" hidden="1" x14ac:dyDescent="0.2">
      <c r="A385" s="788">
        <v>348</v>
      </c>
      <c r="B385" s="996" t="s">
        <v>135</v>
      </c>
      <c r="C385" s="860"/>
      <c r="D385" s="687" t="s">
        <v>56</v>
      </c>
      <c r="E385" s="687"/>
      <c r="F385" s="997">
        <v>1875</v>
      </c>
      <c r="G385" s="997">
        <f t="shared" si="66"/>
        <v>0</v>
      </c>
      <c r="H385" s="997">
        <v>869</v>
      </c>
      <c r="I385" s="997">
        <f t="shared" si="67"/>
        <v>0</v>
      </c>
      <c r="J385" s="999">
        <f t="shared" si="68"/>
        <v>0</v>
      </c>
    </row>
    <row r="386" spans="1:10" hidden="1" x14ac:dyDescent="0.2">
      <c r="A386" s="788">
        <v>349</v>
      </c>
      <c r="B386" s="996" t="s">
        <v>136</v>
      </c>
      <c r="C386" s="860"/>
      <c r="D386" s="687" t="s">
        <v>137</v>
      </c>
      <c r="E386" s="687"/>
      <c r="F386" s="997"/>
      <c r="G386" s="997">
        <f t="shared" si="66"/>
        <v>0</v>
      </c>
      <c r="H386" s="997"/>
      <c r="I386" s="997">
        <f t="shared" si="67"/>
        <v>0</v>
      </c>
      <c r="J386" s="999"/>
    </row>
    <row r="387" spans="1:10" hidden="1" x14ac:dyDescent="0.2">
      <c r="A387" s="788">
        <v>350</v>
      </c>
      <c r="B387" s="996" t="s">
        <v>161</v>
      </c>
      <c r="C387" s="860"/>
      <c r="D387" s="687" t="s">
        <v>137</v>
      </c>
      <c r="E387" s="687"/>
      <c r="F387" s="997"/>
      <c r="G387" s="997">
        <f t="shared" si="66"/>
        <v>0</v>
      </c>
      <c r="H387" s="997"/>
      <c r="I387" s="997">
        <f t="shared" si="67"/>
        <v>0</v>
      </c>
      <c r="J387" s="999"/>
    </row>
    <row r="388" spans="1:10" hidden="1" x14ac:dyDescent="0.2">
      <c r="A388" s="788">
        <v>351</v>
      </c>
      <c r="B388" s="996" t="s">
        <v>138</v>
      </c>
      <c r="C388" s="860"/>
      <c r="D388" s="687" t="s">
        <v>137</v>
      </c>
      <c r="E388" s="687"/>
      <c r="F388" s="997"/>
      <c r="G388" s="997">
        <f t="shared" si="66"/>
        <v>0</v>
      </c>
      <c r="H388" s="997"/>
      <c r="I388" s="997">
        <f t="shared" si="67"/>
        <v>0</v>
      </c>
      <c r="J388" s="999"/>
    </row>
    <row r="389" spans="1:10" hidden="1" x14ac:dyDescent="0.2">
      <c r="A389" s="788">
        <v>352</v>
      </c>
      <c r="B389" s="996" t="s">
        <v>162</v>
      </c>
      <c r="C389" s="860"/>
      <c r="D389" s="687" t="s">
        <v>137</v>
      </c>
      <c r="E389" s="687"/>
      <c r="F389" s="997"/>
      <c r="G389" s="997">
        <f t="shared" si="66"/>
        <v>0</v>
      </c>
      <c r="H389" s="997"/>
      <c r="I389" s="997">
        <f t="shared" si="67"/>
        <v>0</v>
      </c>
      <c r="J389" s="999"/>
    </row>
    <row r="390" spans="1:10" hidden="1" x14ac:dyDescent="0.2">
      <c r="A390" s="788">
        <v>353</v>
      </c>
      <c r="B390" s="996" t="s">
        <v>139</v>
      </c>
      <c r="C390" s="860"/>
      <c r="D390" s="687" t="s">
        <v>56</v>
      </c>
      <c r="E390" s="756"/>
      <c r="F390" s="997">
        <v>1875</v>
      </c>
      <c r="G390" s="997">
        <f t="shared" si="66"/>
        <v>0</v>
      </c>
      <c r="H390" s="997">
        <v>1617</v>
      </c>
      <c r="I390" s="997">
        <f t="shared" si="67"/>
        <v>0</v>
      </c>
      <c r="J390" s="999">
        <f t="shared" ref="J390:J391" si="69">G390+I390</f>
        <v>0</v>
      </c>
    </row>
    <row r="391" spans="1:10" x14ac:dyDescent="0.2">
      <c r="A391" s="788">
        <v>354</v>
      </c>
      <c r="B391" s="996" t="s">
        <v>140</v>
      </c>
      <c r="C391" s="860"/>
      <c r="D391" s="687" t="s">
        <v>56</v>
      </c>
      <c r="E391" s="687">
        <v>13.038</v>
      </c>
      <c r="F391" s="997">
        <v>1875</v>
      </c>
      <c r="G391" s="997">
        <f t="shared" si="66"/>
        <v>24446.25</v>
      </c>
      <c r="H391" s="997">
        <v>1226</v>
      </c>
      <c r="I391" s="997">
        <f t="shared" si="67"/>
        <v>15984.588</v>
      </c>
      <c r="J391" s="999">
        <f t="shared" si="69"/>
        <v>40430.838000000003</v>
      </c>
    </row>
    <row r="392" spans="1:10" ht="12" hidden="1" customHeight="1" x14ac:dyDescent="0.2">
      <c r="A392" s="788">
        <v>355</v>
      </c>
      <c r="B392" s="996" t="s">
        <v>163</v>
      </c>
      <c r="C392" s="860"/>
      <c r="D392" s="687" t="s">
        <v>137</v>
      </c>
      <c r="E392" s="687"/>
      <c r="F392" s="997"/>
      <c r="G392" s="997">
        <f t="shared" si="66"/>
        <v>0</v>
      </c>
      <c r="H392" s="997"/>
      <c r="I392" s="997">
        <f t="shared" si="67"/>
        <v>0</v>
      </c>
      <c r="J392" s="999"/>
    </row>
    <row r="393" spans="1:10" x14ac:dyDescent="0.2">
      <c r="A393" s="788">
        <v>356</v>
      </c>
      <c r="B393" s="996" t="s">
        <v>144</v>
      </c>
      <c r="C393" s="860"/>
      <c r="D393" s="687" t="s">
        <v>56</v>
      </c>
      <c r="E393" s="756">
        <v>28.477</v>
      </c>
      <c r="F393" s="997">
        <v>1875</v>
      </c>
      <c r="G393" s="997">
        <f t="shared" si="66"/>
        <v>53394.375</v>
      </c>
      <c r="H393" s="997">
        <v>2132</v>
      </c>
      <c r="I393" s="997">
        <f t="shared" si="67"/>
        <v>60712.964</v>
      </c>
      <c r="J393" s="999">
        <f t="shared" ref="J393:J394" si="70">G393+I393</f>
        <v>114107.33900000001</v>
      </c>
    </row>
    <row r="394" spans="1:10" ht="12" hidden="1" customHeight="1" x14ac:dyDescent="0.2">
      <c r="A394" s="788">
        <v>357</v>
      </c>
      <c r="B394" s="996" t="s">
        <v>148</v>
      </c>
      <c r="C394" s="860"/>
      <c r="D394" s="687" t="s">
        <v>56</v>
      </c>
      <c r="E394" s="687"/>
      <c r="F394" s="997">
        <v>1875</v>
      </c>
      <c r="G394" s="997">
        <f t="shared" si="66"/>
        <v>0</v>
      </c>
      <c r="H394" s="997">
        <v>1428</v>
      </c>
      <c r="I394" s="997">
        <f t="shared" si="67"/>
        <v>0</v>
      </c>
      <c r="J394" s="999">
        <f t="shared" si="70"/>
        <v>0</v>
      </c>
    </row>
    <row r="395" spans="1:10" hidden="1" x14ac:dyDescent="0.2">
      <c r="A395" s="788">
        <v>358</v>
      </c>
      <c r="B395" s="996" t="s">
        <v>164</v>
      </c>
      <c r="C395" s="860"/>
      <c r="D395" s="687" t="s">
        <v>137</v>
      </c>
      <c r="E395" s="687"/>
      <c r="F395" s="997"/>
      <c r="G395" s="997">
        <f t="shared" si="66"/>
        <v>0</v>
      </c>
      <c r="H395" s="997"/>
      <c r="I395" s="997">
        <f t="shared" si="67"/>
        <v>0</v>
      </c>
      <c r="J395" s="999"/>
    </row>
    <row r="396" spans="1:10" x14ac:dyDescent="0.2">
      <c r="A396" s="788">
        <v>359</v>
      </c>
      <c r="B396" s="996" t="s">
        <v>150</v>
      </c>
      <c r="C396" s="860"/>
      <c r="D396" s="687" t="s">
        <v>56</v>
      </c>
      <c r="E396" s="756">
        <v>9.17</v>
      </c>
      <c r="F396" s="997">
        <v>1875</v>
      </c>
      <c r="G396" s="997">
        <f t="shared" si="66"/>
        <v>17193.75</v>
      </c>
      <c r="H396" s="997">
        <v>2646</v>
      </c>
      <c r="I396" s="997">
        <f t="shared" si="67"/>
        <v>24263.82</v>
      </c>
      <c r="J396" s="999">
        <f t="shared" ref="J396:J399" si="71">G396+I396</f>
        <v>41457.57</v>
      </c>
    </row>
    <row r="397" spans="1:10" ht="25.5" hidden="1" x14ac:dyDescent="0.2">
      <c r="A397" s="788">
        <v>360</v>
      </c>
      <c r="B397" s="996" t="s">
        <v>151</v>
      </c>
      <c r="C397" s="687" t="s">
        <v>152</v>
      </c>
      <c r="D397" s="687" t="s">
        <v>56</v>
      </c>
      <c r="E397" s="687"/>
      <c r="F397" s="997">
        <v>600</v>
      </c>
      <c r="G397" s="997">
        <f t="shared" si="66"/>
        <v>0</v>
      </c>
      <c r="H397" s="997">
        <v>381</v>
      </c>
      <c r="I397" s="997">
        <f t="shared" si="67"/>
        <v>0</v>
      </c>
      <c r="J397" s="999">
        <f t="shared" si="71"/>
        <v>0</v>
      </c>
    </row>
    <row r="398" spans="1:10" hidden="1" x14ac:dyDescent="0.2">
      <c r="A398" s="788">
        <v>361</v>
      </c>
      <c r="B398" s="996" t="s">
        <v>153</v>
      </c>
      <c r="C398" s="860"/>
      <c r="D398" s="687" t="s">
        <v>56</v>
      </c>
      <c r="E398" s="687"/>
      <c r="F398" s="997">
        <v>1000</v>
      </c>
      <c r="G398" s="997">
        <f t="shared" si="66"/>
        <v>0</v>
      </c>
      <c r="H398" s="997">
        <v>123</v>
      </c>
      <c r="I398" s="997">
        <f t="shared" si="67"/>
        <v>0</v>
      </c>
      <c r="J398" s="999">
        <f t="shared" si="71"/>
        <v>0</v>
      </c>
    </row>
    <row r="399" spans="1:10" hidden="1" x14ac:dyDescent="0.2">
      <c r="A399" s="788">
        <v>362</v>
      </c>
      <c r="B399" s="996" t="s">
        <v>60</v>
      </c>
      <c r="C399" s="860"/>
      <c r="D399" s="687" t="s">
        <v>5</v>
      </c>
      <c r="E399" s="687"/>
      <c r="F399" s="997">
        <v>0</v>
      </c>
      <c r="G399" s="997">
        <f t="shared" si="66"/>
        <v>0</v>
      </c>
      <c r="H399" s="997">
        <v>96507</v>
      </c>
      <c r="I399" s="997">
        <f t="shared" si="67"/>
        <v>0</v>
      </c>
      <c r="J399" s="999">
        <f t="shared" si="71"/>
        <v>0</v>
      </c>
    </row>
    <row r="400" spans="1:10" x14ac:dyDescent="0.2">
      <c r="A400" s="788">
        <v>363</v>
      </c>
      <c r="B400" s="869" t="s">
        <v>118</v>
      </c>
      <c r="C400" s="860"/>
      <c r="D400" s="687"/>
      <c r="E400" s="687"/>
      <c r="F400" s="687"/>
      <c r="G400" s="997"/>
      <c r="H400" s="993"/>
      <c r="I400" s="997"/>
      <c r="J400" s="993"/>
    </row>
    <row r="401" spans="1:10" ht="25.5" hidden="1" x14ac:dyDescent="0.2">
      <c r="A401" s="788">
        <v>364</v>
      </c>
      <c r="B401" s="996" t="s">
        <v>289</v>
      </c>
      <c r="C401" s="687" t="s">
        <v>367</v>
      </c>
      <c r="D401" s="687" t="s">
        <v>14</v>
      </c>
      <c r="E401" s="687"/>
      <c r="F401" s="997">
        <v>8293.6</v>
      </c>
      <c r="G401" s="997">
        <f t="shared" ref="G401:G417" si="72">E401*F401</f>
        <v>0</v>
      </c>
      <c r="H401" s="997">
        <v>22342.319999999996</v>
      </c>
      <c r="I401" s="997">
        <f t="shared" ref="I401:I417" si="73">E401*H401</f>
        <v>0</v>
      </c>
      <c r="J401" s="999">
        <f t="shared" ref="J401:J404" si="74">G401+I401</f>
        <v>0</v>
      </c>
    </row>
    <row r="402" spans="1:10" hidden="1" x14ac:dyDescent="0.2">
      <c r="A402" s="788">
        <v>365</v>
      </c>
      <c r="B402" s="996" t="s">
        <v>132</v>
      </c>
      <c r="C402" s="860" t="s">
        <v>133</v>
      </c>
      <c r="D402" s="687" t="s">
        <v>14</v>
      </c>
      <c r="E402" s="687"/>
      <c r="F402" s="997">
        <v>4003.24</v>
      </c>
      <c r="G402" s="997">
        <f t="shared" si="72"/>
        <v>0</v>
      </c>
      <c r="H402" s="997">
        <v>9764</v>
      </c>
      <c r="I402" s="997">
        <f t="shared" si="73"/>
        <v>0</v>
      </c>
      <c r="J402" s="999">
        <f t="shared" si="74"/>
        <v>0</v>
      </c>
    </row>
    <row r="403" spans="1:10" hidden="1" x14ac:dyDescent="0.2">
      <c r="A403" s="788">
        <v>366</v>
      </c>
      <c r="B403" s="996" t="s">
        <v>134</v>
      </c>
      <c r="C403" s="860"/>
      <c r="D403" s="687" t="s">
        <v>14</v>
      </c>
      <c r="E403" s="687"/>
      <c r="F403" s="997">
        <v>800</v>
      </c>
      <c r="G403" s="997">
        <f t="shared" si="72"/>
        <v>0</v>
      </c>
      <c r="H403" s="997">
        <v>2142</v>
      </c>
      <c r="I403" s="997">
        <f t="shared" si="73"/>
        <v>0</v>
      </c>
      <c r="J403" s="999">
        <f t="shared" si="74"/>
        <v>0</v>
      </c>
    </row>
    <row r="404" spans="1:10" hidden="1" x14ac:dyDescent="0.2">
      <c r="A404" s="788">
        <v>367</v>
      </c>
      <c r="B404" s="996" t="s">
        <v>135</v>
      </c>
      <c r="C404" s="860"/>
      <c r="D404" s="687" t="s">
        <v>56</v>
      </c>
      <c r="E404" s="687"/>
      <c r="F404" s="997">
        <v>1875</v>
      </c>
      <c r="G404" s="997">
        <f t="shared" si="72"/>
        <v>0</v>
      </c>
      <c r="H404" s="997">
        <v>869</v>
      </c>
      <c r="I404" s="997">
        <f t="shared" si="73"/>
        <v>0</v>
      </c>
      <c r="J404" s="999">
        <f t="shared" si="74"/>
        <v>0</v>
      </c>
    </row>
    <row r="405" spans="1:10" hidden="1" x14ac:dyDescent="0.2">
      <c r="A405" s="788">
        <v>368</v>
      </c>
      <c r="B405" s="996" t="s">
        <v>136</v>
      </c>
      <c r="C405" s="860"/>
      <c r="D405" s="687" t="s">
        <v>137</v>
      </c>
      <c r="E405" s="687"/>
      <c r="F405" s="997"/>
      <c r="G405" s="997">
        <f t="shared" si="72"/>
        <v>0</v>
      </c>
      <c r="H405" s="997"/>
      <c r="I405" s="997">
        <f t="shared" si="73"/>
        <v>0</v>
      </c>
      <c r="J405" s="999"/>
    </row>
    <row r="406" spans="1:10" hidden="1" x14ac:dyDescent="0.2">
      <c r="A406" s="788">
        <v>369</v>
      </c>
      <c r="B406" s="996" t="s">
        <v>161</v>
      </c>
      <c r="C406" s="860"/>
      <c r="D406" s="687" t="s">
        <v>137</v>
      </c>
      <c r="E406" s="687"/>
      <c r="F406" s="997"/>
      <c r="G406" s="997">
        <f t="shared" si="72"/>
        <v>0</v>
      </c>
      <c r="H406" s="997"/>
      <c r="I406" s="997">
        <f t="shared" si="73"/>
        <v>0</v>
      </c>
      <c r="J406" s="999"/>
    </row>
    <row r="407" spans="1:10" hidden="1" x14ac:dyDescent="0.2">
      <c r="A407" s="788">
        <v>370</v>
      </c>
      <c r="B407" s="996" t="s">
        <v>138</v>
      </c>
      <c r="C407" s="860"/>
      <c r="D407" s="687" t="s">
        <v>137</v>
      </c>
      <c r="E407" s="687"/>
      <c r="F407" s="997"/>
      <c r="G407" s="997">
        <f t="shared" si="72"/>
        <v>0</v>
      </c>
      <c r="H407" s="997"/>
      <c r="I407" s="997">
        <f t="shared" si="73"/>
        <v>0</v>
      </c>
      <c r="J407" s="999"/>
    </row>
    <row r="408" spans="1:10" hidden="1" x14ac:dyDescent="0.2">
      <c r="A408" s="788">
        <v>371</v>
      </c>
      <c r="B408" s="996" t="s">
        <v>139</v>
      </c>
      <c r="C408" s="860"/>
      <c r="D408" s="687" t="s">
        <v>56</v>
      </c>
      <c r="E408" s="756"/>
      <c r="F408" s="997">
        <v>1875</v>
      </c>
      <c r="G408" s="997">
        <f t="shared" si="72"/>
        <v>0</v>
      </c>
      <c r="H408" s="997">
        <v>1617</v>
      </c>
      <c r="I408" s="997">
        <f t="shared" si="73"/>
        <v>0</v>
      </c>
      <c r="J408" s="999">
        <f t="shared" ref="J408:J409" si="75">G408+I408</f>
        <v>0</v>
      </c>
    </row>
    <row r="409" spans="1:10" x14ac:dyDescent="0.2">
      <c r="A409" s="788">
        <v>372</v>
      </c>
      <c r="B409" s="996" t="s">
        <v>140</v>
      </c>
      <c r="C409" s="860"/>
      <c r="D409" s="687" t="s">
        <v>56</v>
      </c>
      <c r="E409" s="687">
        <v>14.518000000000001</v>
      </c>
      <c r="F409" s="997">
        <v>1875</v>
      </c>
      <c r="G409" s="997">
        <f t="shared" si="72"/>
        <v>27221.25</v>
      </c>
      <c r="H409" s="997">
        <v>1226</v>
      </c>
      <c r="I409" s="997">
        <f t="shared" si="73"/>
        <v>17799.067999999999</v>
      </c>
      <c r="J409" s="999">
        <f t="shared" si="75"/>
        <v>45020.317999999999</v>
      </c>
    </row>
    <row r="410" spans="1:10" hidden="1" x14ac:dyDescent="0.2">
      <c r="A410" s="788">
        <v>373</v>
      </c>
      <c r="B410" s="996" t="s">
        <v>163</v>
      </c>
      <c r="C410" s="860"/>
      <c r="D410" s="687" t="s">
        <v>137</v>
      </c>
      <c r="E410" s="687"/>
      <c r="F410" s="997"/>
      <c r="G410" s="997">
        <f t="shared" si="72"/>
        <v>0</v>
      </c>
      <c r="H410" s="997"/>
      <c r="I410" s="997">
        <f t="shared" si="73"/>
        <v>0</v>
      </c>
      <c r="J410" s="999"/>
    </row>
    <row r="411" spans="1:10" x14ac:dyDescent="0.2">
      <c r="A411" s="788">
        <v>374</v>
      </c>
      <c r="B411" s="996" t="s">
        <v>144</v>
      </c>
      <c r="C411" s="860"/>
      <c r="D411" s="687" t="s">
        <v>56</v>
      </c>
      <c r="E411" s="756">
        <v>17.757000000000001</v>
      </c>
      <c r="F411" s="997">
        <v>1875</v>
      </c>
      <c r="G411" s="997">
        <f t="shared" si="72"/>
        <v>33294.375</v>
      </c>
      <c r="H411" s="997">
        <v>2132</v>
      </c>
      <c r="I411" s="997">
        <f t="shared" si="73"/>
        <v>37857.924000000006</v>
      </c>
      <c r="J411" s="999">
        <f t="shared" ref="J411:J412" si="76">G411+I411</f>
        <v>71152.298999999999</v>
      </c>
    </row>
    <row r="412" spans="1:10" ht="12" hidden="1" customHeight="1" x14ac:dyDescent="0.2">
      <c r="A412" s="788">
        <v>375</v>
      </c>
      <c r="B412" s="996" t="s">
        <v>148</v>
      </c>
      <c r="C412" s="860"/>
      <c r="D412" s="687" t="s">
        <v>56</v>
      </c>
      <c r="E412" s="687"/>
      <c r="F412" s="997">
        <v>1875</v>
      </c>
      <c r="G412" s="997">
        <f t="shared" si="72"/>
        <v>0</v>
      </c>
      <c r="H412" s="997">
        <v>1428</v>
      </c>
      <c r="I412" s="997">
        <f t="shared" si="73"/>
        <v>0</v>
      </c>
      <c r="J412" s="999">
        <f t="shared" si="76"/>
        <v>0</v>
      </c>
    </row>
    <row r="413" spans="1:10" hidden="1" x14ac:dyDescent="0.2">
      <c r="A413" s="788">
        <v>376</v>
      </c>
      <c r="B413" s="996" t="s">
        <v>164</v>
      </c>
      <c r="C413" s="860"/>
      <c r="D413" s="687" t="s">
        <v>137</v>
      </c>
      <c r="E413" s="687"/>
      <c r="F413" s="997"/>
      <c r="G413" s="997">
        <f t="shared" si="72"/>
        <v>0</v>
      </c>
      <c r="H413" s="997"/>
      <c r="I413" s="997">
        <f t="shared" si="73"/>
        <v>0</v>
      </c>
      <c r="J413" s="999"/>
    </row>
    <row r="414" spans="1:10" ht="12" customHeight="1" x14ac:dyDescent="0.2">
      <c r="A414" s="788">
        <v>377</v>
      </c>
      <c r="B414" s="996" t="s">
        <v>150</v>
      </c>
      <c r="C414" s="860"/>
      <c r="D414" s="687" t="s">
        <v>56</v>
      </c>
      <c r="E414" s="756">
        <v>8.1</v>
      </c>
      <c r="F414" s="997">
        <v>1875</v>
      </c>
      <c r="G414" s="997">
        <f t="shared" si="72"/>
        <v>15187.5</v>
      </c>
      <c r="H414" s="997">
        <v>2646</v>
      </c>
      <c r="I414" s="997">
        <f t="shared" si="73"/>
        <v>21432.6</v>
      </c>
      <c r="J414" s="999">
        <f t="shared" ref="J414:J417" si="77">G414+I414</f>
        <v>36620.1</v>
      </c>
    </row>
    <row r="415" spans="1:10" ht="33" hidden="1" customHeight="1" x14ac:dyDescent="0.2">
      <c r="A415" s="788">
        <v>378</v>
      </c>
      <c r="B415" s="996" t="s">
        <v>151</v>
      </c>
      <c r="C415" s="687" t="s">
        <v>152</v>
      </c>
      <c r="D415" s="687" t="s">
        <v>56</v>
      </c>
      <c r="E415" s="687"/>
      <c r="F415" s="997">
        <v>600</v>
      </c>
      <c r="G415" s="997">
        <f t="shared" si="72"/>
        <v>0</v>
      </c>
      <c r="H415" s="997">
        <v>381</v>
      </c>
      <c r="I415" s="997">
        <f t="shared" si="73"/>
        <v>0</v>
      </c>
      <c r="J415" s="999">
        <f t="shared" si="77"/>
        <v>0</v>
      </c>
    </row>
    <row r="416" spans="1:10" hidden="1" x14ac:dyDescent="0.2">
      <c r="A416" s="788">
        <v>379</v>
      </c>
      <c r="B416" s="996" t="s">
        <v>153</v>
      </c>
      <c r="C416" s="860"/>
      <c r="D416" s="687" t="s">
        <v>56</v>
      </c>
      <c r="E416" s="687"/>
      <c r="F416" s="997">
        <v>1000</v>
      </c>
      <c r="G416" s="997">
        <f t="shared" si="72"/>
        <v>0</v>
      </c>
      <c r="H416" s="997">
        <v>123</v>
      </c>
      <c r="I416" s="997">
        <f t="shared" si="73"/>
        <v>0</v>
      </c>
      <c r="J416" s="999">
        <f t="shared" si="77"/>
        <v>0</v>
      </c>
    </row>
    <row r="417" spans="1:10" hidden="1" x14ac:dyDescent="0.2">
      <c r="A417" s="788">
        <v>380</v>
      </c>
      <c r="B417" s="996" t="s">
        <v>60</v>
      </c>
      <c r="C417" s="860"/>
      <c r="D417" s="687" t="s">
        <v>5</v>
      </c>
      <c r="E417" s="687"/>
      <c r="F417" s="997">
        <v>0</v>
      </c>
      <c r="G417" s="997">
        <f t="shared" si="72"/>
        <v>0</v>
      </c>
      <c r="H417" s="997">
        <v>84698</v>
      </c>
      <c r="I417" s="997">
        <f t="shared" si="73"/>
        <v>0</v>
      </c>
      <c r="J417" s="999">
        <f t="shared" si="77"/>
        <v>0</v>
      </c>
    </row>
    <row r="418" spans="1:10" x14ac:dyDescent="0.2">
      <c r="A418" s="788">
        <v>381</v>
      </c>
      <c r="B418" s="869" t="s">
        <v>120</v>
      </c>
      <c r="C418" s="860"/>
      <c r="D418" s="687"/>
      <c r="E418" s="687"/>
      <c r="F418" s="687"/>
      <c r="G418" s="997"/>
      <c r="H418" s="993"/>
      <c r="I418" s="997"/>
      <c r="J418" s="993"/>
    </row>
    <row r="419" spans="1:10" ht="25.5" hidden="1" x14ac:dyDescent="0.2">
      <c r="A419" s="788">
        <v>382</v>
      </c>
      <c r="B419" s="996" t="s">
        <v>289</v>
      </c>
      <c r="C419" s="687" t="s">
        <v>367</v>
      </c>
      <c r="D419" s="687" t="s">
        <v>14</v>
      </c>
      <c r="E419" s="687"/>
      <c r="F419" s="997">
        <v>8293.6</v>
      </c>
      <c r="G419" s="997">
        <f t="shared" ref="G419:G440" si="78">E419*F419</f>
        <v>0</v>
      </c>
      <c r="H419" s="997">
        <v>22342.319999999996</v>
      </c>
      <c r="I419" s="997">
        <f t="shared" ref="I419:I440" si="79">E419*H419</f>
        <v>0</v>
      </c>
      <c r="J419" s="999">
        <f t="shared" ref="J419:J424" si="80">G419+I419</f>
        <v>0</v>
      </c>
    </row>
    <row r="420" spans="1:10" hidden="1" x14ac:dyDescent="0.2">
      <c r="A420" s="788">
        <v>383</v>
      </c>
      <c r="B420" s="996" t="s">
        <v>165</v>
      </c>
      <c r="C420" s="860" t="s">
        <v>166</v>
      </c>
      <c r="D420" s="687" t="s">
        <v>14</v>
      </c>
      <c r="E420" s="687"/>
      <c r="F420" s="997">
        <v>800</v>
      </c>
      <c r="G420" s="997">
        <f t="shared" si="78"/>
        <v>0</v>
      </c>
      <c r="H420" s="997">
        <v>813</v>
      </c>
      <c r="I420" s="997">
        <f t="shared" si="79"/>
        <v>0</v>
      </c>
      <c r="J420" s="999">
        <f t="shared" si="80"/>
        <v>0</v>
      </c>
    </row>
    <row r="421" spans="1:10" hidden="1" x14ac:dyDescent="0.2">
      <c r="A421" s="788">
        <v>384</v>
      </c>
      <c r="B421" s="996" t="s">
        <v>132</v>
      </c>
      <c r="C421" s="860" t="s">
        <v>133</v>
      </c>
      <c r="D421" s="687" t="s">
        <v>14</v>
      </c>
      <c r="E421" s="687"/>
      <c r="F421" s="997">
        <v>4003.24</v>
      </c>
      <c r="G421" s="997">
        <f t="shared" si="78"/>
        <v>0</v>
      </c>
      <c r="H421" s="997">
        <v>9764</v>
      </c>
      <c r="I421" s="997">
        <f t="shared" si="79"/>
        <v>0</v>
      </c>
      <c r="J421" s="999">
        <f t="shared" si="80"/>
        <v>0</v>
      </c>
    </row>
    <row r="422" spans="1:10" hidden="1" x14ac:dyDescent="0.2">
      <c r="A422" s="788">
        <v>385</v>
      </c>
      <c r="B422" s="996" t="s">
        <v>167</v>
      </c>
      <c r="C422" s="860"/>
      <c r="D422" s="687" t="s">
        <v>14</v>
      </c>
      <c r="E422" s="687"/>
      <c r="F422" s="997">
        <v>600</v>
      </c>
      <c r="G422" s="997">
        <f t="shared" si="78"/>
        <v>0</v>
      </c>
      <c r="H422" s="997">
        <v>532</v>
      </c>
      <c r="I422" s="997">
        <f t="shared" si="79"/>
        <v>0</v>
      </c>
      <c r="J422" s="999">
        <f t="shared" si="80"/>
        <v>0</v>
      </c>
    </row>
    <row r="423" spans="1:10" hidden="1" x14ac:dyDescent="0.2">
      <c r="A423" s="788">
        <v>386</v>
      </c>
      <c r="B423" s="996" t="s">
        <v>134</v>
      </c>
      <c r="C423" s="860"/>
      <c r="D423" s="687" t="s">
        <v>14</v>
      </c>
      <c r="E423" s="687"/>
      <c r="F423" s="997">
        <v>800</v>
      </c>
      <c r="G423" s="997">
        <f t="shared" si="78"/>
        <v>0</v>
      </c>
      <c r="H423" s="997">
        <v>2142</v>
      </c>
      <c r="I423" s="997">
        <f t="shared" si="79"/>
        <v>0</v>
      </c>
      <c r="J423" s="999">
        <f t="shared" si="80"/>
        <v>0</v>
      </c>
    </row>
    <row r="424" spans="1:10" hidden="1" x14ac:dyDescent="0.2">
      <c r="A424" s="788">
        <v>387</v>
      </c>
      <c r="B424" s="996" t="s">
        <v>157</v>
      </c>
      <c r="C424" s="687"/>
      <c r="D424" s="687" t="s">
        <v>56</v>
      </c>
      <c r="E424" s="687"/>
      <c r="F424" s="997">
        <v>1875</v>
      </c>
      <c r="G424" s="997">
        <f t="shared" si="78"/>
        <v>0</v>
      </c>
      <c r="H424" s="997">
        <v>840</v>
      </c>
      <c r="I424" s="997">
        <f t="shared" si="79"/>
        <v>0</v>
      </c>
      <c r="J424" s="999">
        <f t="shared" si="80"/>
        <v>0</v>
      </c>
    </row>
    <row r="425" spans="1:10" hidden="1" x14ac:dyDescent="0.2">
      <c r="A425" s="788">
        <v>388</v>
      </c>
      <c r="B425" s="996" t="s">
        <v>168</v>
      </c>
      <c r="C425" s="860"/>
      <c r="D425" s="687" t="s">
        <v>137</v>
      </c>
      <c r="E425" s="687"/>
      <c r="F425" s="997"/>
      <c r="G425" s="997">
        <f t="shared" si="78"/>
        <v>0</v>
      </c>
      <c r="H425" s="997"/>
      <c r="I425" s="997">
        <f t="shared" si="79"/>
        <v>0</v>
      </c>
      <c r="J425" s="999"/>
    </row>
    <row r="426" spans="1:10" hidden="1" x14ac:dyDescent="0.2">
      <c r="A426" s="788">
        <v>389</v>
      </c>
      <c r="B426" s="996" t="s">
        <v>159</v>
      </c>
      <c r="C426" s="687"/>
      <c r="D426" s="687" t="s">
        <v>56</v>
      </c>
      <c r="E426" s="756"/>
      <c r="F426" s="997">
        <v>1875</v>
      </c>
      <c r="G426" s="997">
        <f t="shared" si="78"/>
        <v>0</v>
      </c>
      <c r="H426" s="997">
        <v>3080</v>
      </c>
      <c r="I426" s="997">
        <f t="shared" si="79"/>
        <v>0</v>
      </c>
      <c r="J426" s="999">
        <f t="shared" ref="J426:J427" si="81">G426+I426</f>
        <v>0</v>
      </c>
    </row>
    <row r="427" spans="1:10" x14ac:dyDescent="0.2">
      <c r="A427" s="788">
        <v>390</v>
      </c>
      <c r="B427" s="996" t="s">
        <v>135</v>
      </c>
      <c r="C427" s="860"/>
      <c r="D427" s="687" t="s">
        <v>56</v>
      </c>
      <c r="E427" s="687">
        <v>8.9169999999999998</v>
      </c>
      <c r="F427" s="997">
        <v>1875</v>
      </c>
      <c r="G427" s="997">
        <f t="shared" si="78"/>
        <v>16719.375</v>
      </c>
      <c r="H427" s="997">
        <v>869</v>
      </c>
      <c r="I427" s="997">
        <f t="shared" si="79"/>
        <v>7748.8729999999996</v>
      </c>
      <c r="J427" s="999">
        <f t="shared" si="81"/>
        <v>24468.248</v>
      </c>
    </row>
    <row r="428" spans="1:10" hidden="1" x14ac:dyDescent="0.2">
      <c r="A428" s="788">
        <v>391</v>
      </c>
      <c r="B428" s="996" t="s">
        <v>136</v>
      </c>
      <c r="C428" s="860"/>
      <c r="D428" s="687" t="s">
        <v>137</v>
      </c>
      <c r="E428" s="687"/>
      <c r="F428" s="997"/>
      <c r="G428" s="997">
        <f t="shared" si="78"/>
        <v>0</v>
      </c>
      <c r="H428" s="997"/>
      <c r="I428" s="997">
        <f t="shared" si="79"/>
        <v>0</v>
      </c>
      <c r="J428" s="999"/>
    </row>
    <row r="429" spans="1:10" hidden="1" x14ac:dyDescent="0.2">
      <c r="A429" s="788">
        <v>392</v>
      </c>
      <c r="B429" s="996" t="s">
        <v>161</v>
      </c>
      <c r="C429" s="860"/>
      <c r="D429" s="687" t="s">
        <v>137</v>
      </c>
      <c r="E429" s="687"/>
      <c r="F429" s="997"/>
      <c r="G429" s="997">
        <f t="shared" si="78"/>
        <v>0</v>
      </c>
      <c r="H429" s="997"/>
      <c r="I429" s="997">
        <f t="shared" si="79"/>
        <v>0</v>
      </c>
      <c r="J429" s="999"/>
    </row>
    <row r="430" spans="1:10" hidden="1" x14ac:dyDescent="0.2">
      <c r="A430" s="788">
        <v>393</v>
      </c>
      <c r="B430" s="996" t="s">
        <v>138</v>
      </c>
      <c r="C430" s="860"/>
      <c r="D430" s="687" t="s">
        <v>137</v>
      </c>
      <c r="E430" s="687"/>
      <c r="F430" s="997"/>
      <c r="G430" s="997">
        <f t="shared" si="78"/>
        <v>0</v>
      </c>
      <c r="H430" s="997"/>
      <c r="I430" s="997">
        <f t="shared" si="79"/>
        <v>0</v>
      </c>
      <c r="J430" s="999"/>
    </row>
    <row r="431" spans="1:10" x14ac:dyDescent="0.2">
      <c r="A431" s="788">
        <v>394</v>
      </c>
      <c r="B431" s="996" t="s">
        <v>139</v>
      </c>
      <c r="C431" s="860"/>
      <c r="D431" s="687" t="s">
        <v>56</v>
      </c>
      <c r="E431" s="959">
        <v>1.6619999999999999</v>
      </c>
      <c r="F431" s="997">
        <v>1875</v>
      </c>
      <c r="G431" s="997">
        <f t="shared" si="78"/>
        <v>3116.25</v>
      </c>
      <c r="H431" s="997">
        <v>1617</v>
      </c>
      <c r="I431" s="997">
        <f t="shared" si="79"/>
        <v>2687.4539999999997</v>
      </c>
      <c r="J431" s="999">
        <f t="shared" ref="J431:J432" si="82">G431+I431</f>
        <v>5803.7039999999997</v>
      </c>
    </row>
    <row r="432" spans="1:10" x14ac:dyDescent="0.2">
      <c r="A432" s="788">
        <v>395</v>
      </c>
      <c r="B432" s="996" t="s">
        <v>140</v>
      </c>
      <c r="C432" s="860"/>
      <c r="D432" s="687" t="s">
        <v>56</v>
      </c>
      <c r="E432" s="959">
        <v>16.603999999999999</v>
      </c>
      <c r="F432" s="997">
        <v>1875</v>
      </c>
      <c r="G432" s="997">
        <f t="shared" si="78"/>
        <v>31132.5</v>
      </c>
      <c r="H432" s="997">
        <v>1226</v>
      </c>
      <c r="I432" s="997">
        <f t="shared" si="79"/>
        <v>20356.504000000001</v>
      </c>
      <c r="J432" s="999">
        <f t="shared" si="82"/>
        <v>51489.004000000001</v>
      </c>
    </row>
    <row r="433" spans="1:10" hidden="1" x14ac:dyDescent="0.2">
      <c r="A433" s="788">
        <v>396</v>
      </c>
      <c r="B433" s="996" t="s">
        <v>163</v>
      </c>
      <c r="C433" s="860"/>
      <c r="D433" s="687" t="s">
        <v>137</v>
      </c>
      <c r="E433" s="687"/>
      <c r="F433" s="997"/>
      <c r="G433" s="997">
        <f t="shared" si="78"/>
        <v>0</v>
      </c>
      <c r="H433" s="997"/>
      <c r="I433" s="997">
        <f t="shared" si="79"/>
        <v>0</v>
      </c>
      <c r="J433" s="999"/>
    </row>
    <row r="434" spans="1:10" x14ac:dyDescent="0.2">
      <c r="A434" s="788">
        <v>397</v>
      </c>
      <c r="B434" s="996" t="s">
        <v>144</v>
      </c>
      <c r="C434" s="860"/>
      <c r="D434" s="687" t="s">
        <v>56</v>
      </c>
      <c r="E434" s="959">
        <v>13.134</v>
      </c>
      <c r="F434" s="997">
        <v>1875</v>
      </c>
      <c r="G434" s="997">
        <f t="shared" si="78"/>
        <v>24626.25</v>
      </c>
      <c r="H434" s="997">
        <v>2132</v>
      </c>
      <c r="I434" s="997">
        <f t="shared" si="79"/>
        <v>28001.688000000002</v>
      </c>
      <c r="J434" s="999">
        <f t="shared" ref="J434:J435" si="83">G434+I434</f>
        <v>52627.938000000002</v>
      </c>
    </row>
    <row r="435" spans="1:10" x14ac:dyDescent="0.2">
      <c r="A435" s="788">
        <v>398</v>
      </c>
      <c r="B435" s="996" t="s">
        <v>148</v>
      </c>
      <c r="C435" s="860"/>
      <c r="D435" s="687" t="s">
        <v>56</v>
      </c>
      <c r="E435" s="687">
        <v>2.52</v>
      </c>
      <c r="F435" s="997">
        <v>1875</v>
      </c>
      <c r="G435" s="997">
        <f t="shared" si="78"/>
        <v>4725</v>
      </c>
      <c r="H435" s="997">
        <v>1428</v>
      </c>
      <c r="I435" s="997">
        <f t="shared" si="79"/>
        <v>3598.56</v>
      </c>
      <c r="J435" s="999">
        <f t="shared" si="83"/>
        <v>8323.56</v>
      </c>
    </row>
    <row r="436" spans="1:10" hidden="1" x14ac:dyDescent="0.2">
      <c r="A436" s="788">
        <v>399</v>
      </c>
      <c r="B436" s="996" t="s">
        <v>164</v>
      </c>
      <c r="C436" s="860"/>
      <c r="D436" s="687" t="s">
        <v>137</v>
      </c>
      <c r="E436" s="687"/>
      <c r="F436" s="997"/>
      <c r="G436" s="997">
        <f t="shared" si="78"/>
        <v>0</v>
      </c>
      <c r="H436" s="997"/>
      <c r="I436" s="997">
        <f t="shared" si="79"/>
        <v>0</v>
      </c>
      <c r="J436" s="999"/>
    </row>
    <row r="437" spans="1:10" x14ac:dyDescent="0.2">
      <c r="A437" s="788">
        <v>400</v>
      </c>
      <c r="B437" s="996" t="s">
        <v>150</v>
      </c>
      <c r="C437" s="860"/>
      <c r="D437" s="687" t="s">
        <v>56</v>
      </c>
      <c r="E437" s="756">
        <v>9.1769999999999996</v>
      </c>
      <c r="F437" s="997">
        <v>1875</v>
      </c>
      <c r="G437" s="997">
        <f t="shared" si="78"/>
        <v>17206.875</v>
      </c>
      <c r="H437" s="997">
        <v>2646</v>
      </c>
      <c r="I437" s="997">
        <f t="shared" si="79"/>
        <v>24282.342000000001</v>
      </c>
      <c r="J437" s="999">
        <f t="shared" ref="J437:J440" si="84">G437+I437</f>
        <v>41489.217000000004</v>
      </c>
    </row>
    <row r="438" spans="1:10" ht="25.5" hidden="1" x14ac:dyDescent="0.2">
      <c r="A438" s="788">
        <v>401</v>
      </c>
      <c r="B438" s="996" t="s">
        <v>151</v>
      </c>
      <c r="C438" s="687" t="s">
        <v>152</v>
      </c>
      <c r="D438" s="687" t="s">
        <v>56</v>
      </c>
      <c r="E438" s="687"/>
      <c r="F438" s="997">
        <v>600</v>
      </c>
      <c r="G438" s="997">
        <f t="shared" si="78"/>
        <v>0</v>
      </c>
      <c r="H438" s="997">
        <v>381</v>
      </c>
      <c r="I438" s="997">
        <f t="shared" si="79"/>
        <v>0</v>
      </c>
      <c r="J438" s="999">
        <f t="shared" si="84"/>
        <v>0</v>
      </c>
    </row>
    <row r="439" spans="1:10" hidden="1" x14ac:dyDescent="0.2">
      <c r="A439" s="788">
        <v>402</v>
      </c>
      <c r="B439" s="996" t="s">
        <v>153</v>
      </c>
      <c r="C439" s="860"/>
      <c r="D439" s="687" t="s">
        <v>56</v>
      </c>
      <c r="E439" s="687"/>
      <c r="F439" s="997">
        <v>1000</v>
      </c>
      <c r="G439" s="997">
        <f t="shared" si="78"/>
        <v>0</v>
      </c>
      <c r="H439" s="997">
        <v>123</v>
      </c>
      <c r="I439" s="997">
        <f t="shared" si="79"/>
        <v>0</v>
      </c>
      <c r="J439" s="999">
        <f t="shared" si="84"/>
        <v>0</v>
      </c>
    </row>
    <row r="440" spans="1:10" hidden="1" x14ac:dyDescent="0.2">
      <c r="A440" s="788">
        <v>403</v>
      </c>
      <c r="B440" s="996" t="s">
        <v>60</v>
      </c>
      <c r="C440" s="860"/>
      <c r="D440" s="687" t="s">
        <v>5</v>
      </c>
      <c r="E440" s="687"/>
      <c r="F440" s="997">
        <v>0</v>
      </c>
      <c r="G440" s="997">
        <f t="shared" si="78"/>
        <v>0</v>
      </c>
      <c r="H440" s="997">
        <v>103023</v>
      </c>
      <c r="I440" s="997">
        <f t="shared" si="79"/>
        <v>0</v>
      </c>
      <c r="J440" s="999">
        <f t="shared" si="84"/>
        <v>0</v>
      </c>
    </row>
    <row r="441" spans="1:10" ht="22.5" customHeight="1" x14ac:dyDescent="0.2">
      <c r="A441" s="788">
        <v>404</v>
      </c>
      <c r="B441" s="869" t="s">
        <v>169</v>
      </c>
      <c r="C441" s="860"/>
      <c r="D441" s="687"/>
      <c r="E441" s="687"/>
      <c r="F441" s="687"/>
      <c r="G441" s="997"/>
      <c r="H441" s="993"/>
      <c r="I441" s="997"/>
      <c r="J441" s="993"/>
    </row>
    <row r="442" spans="1:10" ht="15" hidden="1" customHeight="1" x14ac:dyDescent="0.2">
      <c r="A442" s="788">
        <v>405</v>
      </c>
      <c r="B442" s="996" t="s">
        <v>134</v>
      </c>
      <c r="C442" s="860"/>
      <c r="D442" s="687" t="s">
        <v>14</v>
      </c>
      <c r="E442" s="687"/>
      <c r="F442" s="997">
        <v>800</v>
      </c>
      <c r="G442" s="997">
        <f t="shared" ref="G442:G453" si="85">E442*F442</f>
        <v>0</v>
      </c>
      <c r="H442" s="997">
        <v>2142</v>
      </c>
      <c r="I442" s="997">
        <f t="shared" ref="I442:I453" si="86">E442*H442</f>
        <v>0</v>
      </c>
      <c r="J442" s="999">
        <f t="shared" ref="J442:J443" si="87">G442+I442</f>
        <v>0</v>
      </c>
    </row>
    <row r="443" spans="1:10" ht="15" hidden="1" customHeight="1" x14ac:dyDescent="0.2">
      <c r="A443" s="788">
        <v>406</v>
      </c>
      <c r="B443" s="996" t="s">
        <v>135</v>
      </c>
      <c r="C443" s="860"/>
      <c r="D443" s="687" t="s">
        <v>56</v>
      </c>
      <c r="E443" s="687"/>
      <c r="F443" s="997">
        <v>1875</v>
      </c>
      <c r="G443" s="997">
        <f t="shared" si="85"/>
        <v>0</v>
      </c>
      <c r="H443" s="997">
        <v>869</v>
      </c>
      <c r="I443" s="997">
        <f t="shared" si="86"/>
        <v>0</v>
      </c>
      <c r="J443" s="999">
        <f t="shared" si="87"/>
        <v>0</v>
      </c>
    </row>
    <row r="444" spans="1:10" ht="15" hidden="1" customHeight="1" x14ac:dyDescent="0.2">
      <c r="A444" s="788">
        <v>407</v>
      </c>
      <c r="B444" s="996" t="s">
        <v>136</v>
      </c>
      <c r="C444" s="860"/>
      <c r="D444" s="687" t="s">
        <v>137</v>
      </c>
      <c r="E444" s="687"/>
      <c r="F444" s="997"/>
      <c r="G444" s="997">
        <f t="shared" si="85"/>
        <v>0</v>
      </c>
      <c r="H444" s="997"/>
      <c r="I444" s="997">
        <f t="shared" si="86"/>
        <v>0</v>
      </c>
      <c r="J444" s="999"/>
    </row>
    <row r="445" spans="1:10" ht="15" hidden="1" customHeight="1" x14ac:dyDescent="0.2">
      <c r="A445" s="788">
        <v>408</v>
      </c>
      <c r="B445" s="996" t="s">
        <v>161</v>
      </c>
      <c r="C445" s="860"/>
      <c r="D445" s="687" t="s">
        <v>137</v>
      </c>
      <c r="E445" s="687"/>
      <c r="F445" s="997"/>
      <c r="G445" s="997">
        <f t="shared" si="85"/>
        <v>0</v>
      </c>
      <c r="H445" s="997"/>
      <c r="I445" s="997">
        <f t="shared" si="86"/>
        <v>0</v>
      </c>
      <c r="J445" s="999"/>
    </row>
    <row r="446" spans="1:10" ht="15" hidden="1" customHeight="1" x14ac:dyDescent="0.2">
      <c r="A446" s="788">
        <v>409</v>
      </c>
      <c r="B446" s="996" t="s">
        <v>138</v>
      </c>
      <c r="C446" s="860"/>
      <c r="D446" s="687" t="s">
        <v>137</v>
      </c>
      <c r="E446" s="687"/>
      <c r="F446" s="997"/>
      <c r="G446" s="997">
        <f t="shared" si="85"/>
        <v>0</v>
      </c>
      <c r="H446" s="997"/>
      <c r="I446" s="997">
        <f t="shared" si="86"/>
        <v>0</v>
      </c>
      <c r="J446" s="999"/>
    </row>
    <row r="447" spans="1:10" ht="15" hidden="1" customHeight="1" x14ac:dyDescent="0.2">
      <c r="A447" s="788">
        <v>410</v>
      </c>
      <c r="B447" s="996" t="s">
        <v>162</v>
      </c>
      <c r="C447" s="860"/>
      <c r="D447" s="687" t="s">
        <v>137</v>
      </c>
      <c r="E447" s="687"/>
      <c r="F447" s="997"/>
      <c r="G447" s="997">
        <f t="shared" si="85"/>
        <v>0</v>
      </c>
      <c r="H447" s="997"/>
      <c r="I447" s="997">
        <f t="shared" si="86"/>
        <v>0</v>
      </c>
      <c r="J447" s="999"/>
    </row>
    <row r="448" spans="1:10" ht="25.5" hidden="1" customHeight="1" x14ac:dyDescent="0.2">
      <c r="A448" s="788">
        <v>411</v>
      </c>
      <c r="B448" s="996" t="s">
        <v>139</v>
      </c>
      <c r="C448" s="860"/>
      <c r="D448" s="687" t="s">
        <v>56</v>
      </c>
      <c r="E448" s="756"/>
      <c r="F448" s="997">
        <v>1875</v>
      </c>
      <c r="G448" s="997">
        <f t="shared" si="85"/>
        <v>0</v>
      </c>
      <c r="H448" s="997">
        <v>1617</v>
      </c>
      <c r="I448" s="997">
        <f t="shared" si="86"/>
        <v>0</v>
      </c>
      <c r="J448" s="999">
        <f t="shared" ref="J448:J449" si="88">G448+I448</f>
        <v>0</v>
      </c>
    </row>
    <row r="449" spans="1:10" hidden="1" x14ac:dyDescent="0.2">
      <c r="A449" s="788">
        <v>412</v>
      </c>
      <c r="B449" s="996" t="s">
        <v>148</v>
      </c>
      <c r="C449" s="860"/>
      <c r="D449" s="687" t="s">
        <v>56</v>
      </c>
      <c r="E449" s="687"/>
      <c r="F449" s="997">
        <v>1875</v>
      </c>
      <c r="G449" s="997">
        <f t="shared" si="85"/>
        <v>0</v>
      </c>
      <c r="H449" s="997">
        <v>1428</v>
      </c>
      <c r="I449" s="997">
        <f t="shared" si="86"/>
        <v>0</v>
      </c>
      <c r="J449" s="999">
        <f t="shared" si="88"/>
        <v>0</v>
      </c>
    </row>
    <row r="450" spans="1:10" hidden="1" x14ac:dyDescent="0.2">
      <c r="A450" s="788">
        <v>413</v>
      </c>
      <c r="B450" s="996" t="s">
        <v>170</v>
      </c>
      <c r="C450" s="860"/>
      <c r="D450" s="687" t="s">
        <v>137</v>
      </c>
      <c r="E450" s="687"/>
      <c r="F450" s="997"/>
      <c r="G450" s="997">
        <f t="shared" si="85"/>
        <v>0</v>
      </c>
      <c r="H450" s="997"/>
      <c r="I450" s="997">
        <f t="shared" si="86"/>
        <v>0</v>
      </c>
      <c r="J450" s="999"/>
    </row>
    <row r="451" spans="1:10" hidden="1" x14ac:dyDescent="0.2">
      <c r="A451" s="788">
        <v>414</v>
      </c>
      <c r="B451" s="996" t="s">
        <v>150</v>
      </c>
      <c r="C451" s="860"/>
      <c r="D451" s="687" t="s">
        <v>56</v>
      </c>
      <c r="E451" s="756"/>
      <c r="F451" s="997">
        <v>1875</v>
      </c>
      <c r="G451" s="997">
        <f t="shared" si="85"/>
        <v>0</v>
      </c>
      <c r="H451" s="997">
        <v>2646</v>
      </c>
      <c r="I451" s="997">
        <f t="shared" si="86"/>
        <v>0</v>
      </c>
      <c r="J451" s="999">
        <f t="shared" ref="J451:J453" si="89">G451+I451</f>
        <v>0</v>
      </c>
    </row>
    <row r="452" spans="1:10" hidden="1" x14ac:dyDescent="0.2">
      <c r="A452" s="788">
        <v>415</v>
      </c>
      <c r="B452" s="996" t="s">
        <v>171</v>
      </c>
      <c r="C452" s="860"/>
      <c r="D452" s="687" t="s">
        <v>172</v>
      </c>
      <c r="E452" s="687"/>
      <c r="F452" s="997">
        <v>1000</v>
      </c>
      <c r="G452" s="997">
        <f t="shared" si="85"/>
        <v>0</v>
      </c>
      <c r="H452" s="997">
        <v>95</v>
      </c>
      <c r="I452" s="997">
        <f t="shared" si="86"/>
        <v>0</v>
      </c>
      <c r="J452" s="999">
        <f t="shared" si="89"/>
        <v>0</v>
      </c>
    </row>
    <row r="453" spans="1:10" x14ac:dyDescent="0.2">
      <c r="A453" s="788">
        <v>416</v>
      </c>
      <c r="B453" s="996" t="s">
        <v>60</v>
      </c>
      <c r="C453" s="860"/>
      <c r="D453" s="687" t="s">
        <v>5</v>
      </c>
      <c r="E453" s="687">
        <f>1-0.905129533678756</f>
        <v>9.4870466321243963E-2</v>
      </c>
      <c r="F453" s="997">
        <v>0</v>
      </c>
      <c r="G453" s="997">
        <f t="shared" si="85"/>
        <v>0</v>
      </c>
      <c r="H453" s="997">
        <v>49673</v>
      </c>
      <c r="I453" s="997">
        <f t="shared" si="86"/>
        <v>4712.5006735751513</v>
      </c>
      <c r="J453" s="999">
        <f t="shared" si="89"/>
        <v>4712.5006735751513</v>
      </c>
    </row>
    <row r="454" spans="1:10" x14ac:dyDescent="0.2">
      <c r="A454" s="788">
        <v>417</v>
      </c>
      <c r="B454" s="869" t="s">
        <v>173</v>
      </c>
      <c r="C454" s="860"/>
      <c r="D454" s="687"/>
      <c r="E454" s="687"/>
      <c r="F454" s="687"/>
      <c r="G454" s="997"/>
      <c r="H454" s="993"/>
      <c r="I454" s="997"/>
      <c r="J454" s="993"/>
    </row>
    <row r="455" spans="1:10" ht="29.25" hidden="1" customHeight="1" x14ac:dyDescent="0.2">
      <c r="A455" s="788">
        <v>418</v>
      </c>
      <c r="B455" s="996" t="s">
        <v>134</v>
      </c>
      <c r="C455" s="860"/>
      <c r="D455" s="687" t="s">
        <v>14</v>
      </c>
      <c r="E455" s="687"/>
      <c r="F455" s="997">
        <v>800</v>
      </c>
      <c r="G455" s="997">
        <f t="shared" ref="G455:G466" si="90">E455*F455</f>
        <v>0</v>
      </c>
      <c r="H455" s="997">
        <v>2142</v>
      </c>
      <c r="I455" s="997">
        <f t="shared" ref="I455:I466" si="91">E455*H455</f>
        <v>0</v>
      </c>
      <c r="J455" s="999">
        <f t="shared" ref="J455:J456" si="92">G455+I455</f>
        <v>0</v>
      </c>
    </row>
    <row r="456" spans="1:10" ht="29.25" customHeight="1" x14ac:dyDescent="0.2">
      <c r="A456" s="788">
        <v>419</v>
      </c>
      <c r="B456" s="996" t="s">
        <v>135</v>
      </c>
      <c r="C456" s="860"/>
      <c r="D456" s="687" t="s">
        <v>56</v>
      </c>
      <c r="E456" s="687">
        <v>0.65</v>
      </c>
      <c r="F456" s="997">
        <v>1875</v>
      </c>
      <c r="G456" s="997">
        <f t="shared" si="90"/>
        <v>1218.75</v>
      </c>
      <c r="H456" s="997">
        <v>869</v>
      </c>
      <c r="I456" s="997">
        <f t="shared" si="91"/>
        <v>564.85</v>
      </c>
      <c r="J456" s="999">
        <f t="shared" si="92"/>
        <v>1783.6</v>
      </c>
    </row>
    <row r="457" spans="1:10" hidden="1" x14ac:dyDescent="0.2">
      <c r="A457" s="788">
        <v>420</v>
      </c>
      <c r="B457" s="996" t="s">
        <v>136</v>
      </c>
      <c r="C457" s="860"/>
      <c r="D457" s="687" t="s">
        <v>137</v>
      </c>
      <c r="E457" s="687"/>
      <c r="F457" s="997"/>
      <c r="G457" s="997">
        <f t="shared" si="90"/>
        <v>0</v>
      </c>
      <c r="H457" s="997"/>
      <c r="I457" s="997">
        <f t="shared" si="91"/>
        <v>0</v>
      </c>
      <c r="J457" s="999"/>
    </row>
    <row r="458" spans="1:10" hidden="1" x14ac:dyDescent="0.2">
      <c r="A458" s="788">
        <v>421</v>
      </c>
      <c r="B458" s="996" t="s">
        <v>161</v>
      </c>
      <c r="C458" s="860"/>
      <c r="D458" s="687" t="s">
        <v>137</v>
      </c>
      <c r="E458" s="687"/>
      <c r="F458" s="997"/>
      <c r="G458" s="997">
        <f t="shared" si="90"/>
        <v>0</v>
      </c>
      <c r="H458" s="997"/>
      <c r="I458" s="997">
        <f t="shared" si="91"/>
        <v>0</v>
      </c>
      <c r="J458" s="999"/>
    </row>
    <row r="459" spans="1:10" ht="15.75" hidden="1" customHeight="1" x14ac:dyDescent="0.2">
      <c r="A459" s="788">
        <v>422</v>
      </c>
      <c r="B459" s="996" t="s">
        <v>138</v>
      </c>
      <c r="C459" s="860"/>
      <c r="D459" s="687" t="s">
        <v>137</v>
      </c>
      <c r="E459" s="687"/>
      <c r="F459" s="997"/>
      <c r="G459" s="997">
        <f t="shared" si="90"/>
        <v>0</v>
      </c>
      <c r="H459" s="997"/>
      <c r="I459" s="997">
        <f t="shared" si="91"/>
        <v>0</v>
      </c>
      <c r="J459" s="999"/>
    </row>
    <row r="460" spans="1:10" ht="15.75" hidden="1" customHeight="1" x14ac:dyDescent="0.2">
      <c r="A460" s="788">
        <v>423</v>
      </c>
      <c r="B460" s="996" t="s">
        <v>162</v>
      </c>
      <c r="C460" s="860"/>
      <c r="D460" s="687" t="s">
        <v>137</v>
      </c>
      <c r="E460" s="687"/>
      <c r="F460" s="997"/>
      <c r="G460" s="997">
        <f t="shared" si="90"/>
        <v>0</v>
      </c>
      <c r="H460" s="997"/>
      <c r="I460" s="997">
        <f t="shared" si="91"/>
        <v>0</v>
      </c>
      <c r="J460" s="999"/>
    </row>
    <row r="461" spans="1:10" ht="12.75" hidden="1" customHeight="1" x14ac:dyDescent="0.2">
      <c r="A461" s="788">
        <v>424</v>
      </c>
      <c r="B461" s="996" t="s">
        <v>139</v>
      </c>
      <c r="C461" s="860"/>
      <c r="D461" s="687" t="s">
        <v>56</v>
      </c>
      <c r="E461" s="756"/>
      <c r="F461" s="997">
        <v>1875</v>
      </c>
      <c r="G461" s="997">
        <f t="shared" si="90"/>
        <v>0</v>
      </c>
      <c r="H461" s="997">
        <v>1617</v>
      </c>
      <c r="I461" s="997">
        <f t="shared" si="91"/>
        <v>0</v>
      </c>
      <c r="J461" s="999">
        <f t="shared" ref="J461:J462" si="93">G461+I461</f>
        <v>0</v>
      </c>
    </row>
    <row r="462" spans="1:10" ht="12.75" hidden="1" customHeight="1" x14ac:dyDescent="0.2">
      <c r="A462" s="788">
        <v>425</v>
      </c>
      <c r="B462" s="996" t="s">
        <v>148</v>
      </c>
      <c r="C462" s="860"/>
      <c r="D462" s="687" t="s">
        <v>56</v>
      </c>
      <c r="E462" s="687"/>
      <c r="F462" s="997">
        <v>1875</v>
      </c>
      <c r="G462" s="997">
        <f t="shared" si="90"/>
        <v>0</v>
      </c>
      <c r="H462" s="997">
        <v>1428</v>
      </c>
      <c r="I462" s="997">
        <f t="shared" si="91"/>
        <v>0</v>
      </c>
      <c r="J462" s="999">
        <f t="shared" si="93"/>
        <v>0</v>
      </c>
    </row>
    <row r="463" spans="1:10" ht="15" hidden="1" customHeight="1" x14ac:dyDescent="0.2">
      <c r="A463" s="788">
        <v>426</v>
      </c>
      <c r="B463" s="996" t="s">
        <v>170</v>
      </c>
      <c r="C463" s="860"/>
      <c r="D463" s="687" t="s">
        <v>137</v>
      </c>
      <c r="E463" s="687"/>
      <c r="F463" s="997"/>
      <c r="G463" s="997">
        <f t="shared" si="90"/>
        <v>0</v>
      </c>
      <c r="H463" s="997"/>
      <c r="I463" s="997">
        <f t="shared" si="91"/>
        <v>0</v>
      </c>
      <c r="J463" s="999"/>
    </row>
    <row r="464" spans="1:10" ht="15" customHeight="1" x14ac:dyDescent="0.2">
      <c r="A464" s="788">
        <v>427</v>
      </c>
      <c r="B464" s="996" t="s">
        <v>150</v>
      </c>
      <c r="C464" s="860"/>
      <c r="D464" s="687" t="s">
        <v>56</v>
      </c>
      <c r="E464" s="756">
        <v>1.62</v>
      </c>
      <c r="F464" s="997">
        <v>1875</v>
      </c>
      <c r="G464" s="997">
        <f t="shared" si="90"/>
        <v>3037.5</v>
      </c>
      <c r="H464" s="997">
        <v>2646</v>
      </c>
      <c r="I464" s="997">
        <f t="shared" si="91"/>
        <v>4286.5200000000004</v>
      </c>
      <c r="J464" s="999">
        <f t="shared" ref="J464:J466" si="94">G464+I464</f>
        <v>7324.02</v>
      </c>
    </row>
    <row r="465" spans="1:10" ht="12.6" hidden="1" customHeight="1" x14ac:dyDescent="0.2">
      <c r="A465" s="788">
        <v>428</v>
      </c>
      <c r="B465" s="996" t="s">
        <v>171</v>
      </c>
      <c r="C465" s="860"/>
      <c r="D465" s="687" t="s">
        <v>172</v>
      </c>
      <c r="E465" s="687"/>
      <c r="F465" s="997">
        <v>1000</v>
      </c>
      <c r="G465" s="997">
        <f t="shared" si="90"/>
        <v>0</v>
      </c>
      <c r="H465" s="997">
        <v>95</v>
      </c>
      <c r="I465" s="997">
        <f t="shared" si="91"/>
        <v>0</v>
      </c>
      <c r="J465" s="999">
        <f t="shared" si="94"/>
        <v>0</v>
      </c>
    </row>
    <row r="466" spans="1:10" ht="30" hidden="1" customHeight="1" x14ac:dyDescent="0.2">
      <c r="A466" s="788">
        <v>429</v>
      </c>
      <c r="B466" s="996" t="s">
        <v>60</v>
      </c>
      <c r="C466" s="860"/>
      <c r="D466" s="687" t="s">
        <v>5</v>
      </c>
      <c r="E466" s="687"/>
      <c r="F466" s="997">
        <v>0</v>
      </c>
      <c r="G466" s="997">
        <f t="shared" si="90"/>
        <v>0</v>
      </c>
      <c r="H466" s="997">
        <v>49673</v>
      </c>
      <c r="I466" s="997">
        <f t="shared" si="91"/>
        <v>0</v>
      </c>
      <c r="J466" s="999">
        <f t="shared" si="94"/>
        <v>0</v>
      </c>
    </row>
    <row r="467" spans="1:10" x14ac:dyDescent="0.2">
      <c r="A467" s="788">
        <v>430</v>
      </c>
      <c r="B467" s="869" t="s">
        <v>174</v>
      </c>
      <c r="C467" s="860"/>
      <c r="D467" s="687"/>
      <c r="E467" s="687"/>
      <c r="F467" s="687"/>
      <c r="G467" s="997"/>
      <c r="H467" s="993"/>
      <c r="I467" s="997"/>
      <c r="J467" s="993"/>
    </row>
    <row r="468" spans="1:10" hidden="1" x14ac:dyDescent="0.2">
      <c r="A468" s="788">
        <v>431</v>
      </c>
      <c r="B468" s="996" t="s">
        <v>175</v>
      </c>
      <c r="C468" s="860" t="s">
        <v>176</v>
      </c>
      <c r="D468" s="687" t="s">
        <v>14</v>
      </c>
      <c r="E468" s="687"/>
      <c r="F468" s="997">
        <v>800</v>
      </c>
      <c r="G468" s="997">
        <f t="shared" ref="G468:G486" si="95">E468*F468</f>
        <v>0</v>
      </c>
      <c r="H468" s="997">
        <v>627</v>
      </c>
      <c r="I468" s="997">
        <f t="shared" ref="I468:I486" si="96">E468*H468</f>
        <v>0</v>
      </c>
      <c r="J468" s="999">
        <f t="shared" ref="J468:J471" si="97">G468+I468</f>
        <v>0</v>
      </c>
    </row>
    <row r="469" spans="1:10" ht="15" hidden="1" customHeight="1" x14ac:dyDescent="0.2">
      <c r="A469" s="788">
        <v>432</v>
      </c>
      <c r="B469" s="996" t="s">
        <v>156</v>
      </c>
      <c r="C469" s="860"/>
      <c r="D469" s="687" t="s">
        <v>14</v>
      </c>
      <c r="E469" s="687"/>
      <c r="F469" s="997">
        <v>600</v>
      </c>
      <c r="G469" s="997">
        <f t="shared" si="95"/>
        <v>0</v>
      </c>
      <c r="H469" s="997">
        <v>595</v>
      </c>
      <c r="I469" s="997">
        <f t="shared" si="96"/>
        <v>0</v>
      </c>
      <c r="J469" s="999">
        <f t="shared" si="97"/>
        <v>0</v>
      </c>
    </row>
    <row r="470" spans="1:10" ht="15" hidden="1" customHeight="1" x14ac:dyDescent="0.2">
      <c r="A470" s="788">
        <v>433</v>
      </c>
      <c r="B470" s="996" t="s">
        <v>177</v>
      </c>
      <c r="C470" s="860"/>
      <c r="D470" s="687" t="s">
        <v>14</v>
      </c>
      <c r="E470" s="687"/>
      <c r="F470" s="997">
        <v>800</v>
      </c>
      <c r="G470" s="997">
        <f t="shared" si="95"/>
        <v>0</v>
      </c>
      <c r="H470" s="997">
        <v>2975</v>
      </c>
      <c r="I470" s="997">
        <f t="shared" si="96"/>
        <v>0</v>
      </c>
      <c r="J470" s="999">
        <f t="shared" si="97"/>
        <v>0</v>
      </c>
    </row>
    <row r="471" spans="1:10" ht="12.75" customHeight="1" x14ac:dyDescent="0.2">
      <c r="A471" s="788">
        <v>434</v>
      </c>
      <c r="B471" s="996" t="s">
        <v>157</v>
      </c>
      <c r="C471" s="687"/>
      <c r="D471" s="687" t="s">
        <v>56</v>
      </c>
      <c r="E471" s="959">
        <v>3.1139999999999999</v>
      </c>
      <c r="F471" s="997">
        <v>1875</v>
      </c>
      <c r="G471" s="997">
        <f t="shared" si="95"/>
        <v>5838.75</v>
      </c>
      <c r="H471" s="997">
        <v>840</v>
      </c>
      <c r="I471" s="997">
        <f t="shared" si="96"/>
        <v>2615.7599999999998</v>
      </c>
      <c r="J471" s="999">
        <f t="shared" si="97"/>
        <v>8454.51</v>
      </c>
    </row>
    <row r="472" spans="1:10" ht="15" hidden="1" customHeight="1" x14ac:dyDescent="0.2">
      <c r="A472" s="788">
        <v>435</v>
      </c>
      <c r="B472" s="996" t="s">
        <v>158</v>
      </c>
      <c r="C472" s="860"/>
      <c r="D472" s="687" t="s">
        <v>137</v>
      </c>
      <c r="E472" s="687"/>
      <c r="F472" s="997"/>
      <c r="G472" s="997">
        <f t="shared" si="95"/>
        <v>0</v>
      </c>
      <c r="H472" s="997"/>
      <c r="I472" s="997">
        <f t="shared" si="96"/>
        <v>0</v>
      </c>
      <c r="J472" s="999"/>
    </row>
    <row r="473" spans="1:10" ht="12.6" hidden="1" customHeight="1" x14ac:dyDescent="0.2">
      <c r="A473" s="788">
        <v>436</v>
      </c>
      <c r="B473" s="996" t="s">
        <v>159</v>
      </c>
      <c r="C473" s="687"/>
      <c r="D473" s="687" t="s">
        <v>56</v>
      </c>
      <c r="E473" s="756"/>
      <c r="F473" s="997">
        <v>1875</v>
      </c>
      <c r="G473" s="997">
        <f t="shared" si="95"/>
        <v>0</v>
      </c>
      <c r="H473" s="997">
        <v>3080</v>
      </c>
      <c r="I473" s="997">
        <f t="shared" si="96"/>
        <v>0</v>
      </c>
      <c r="J473" s="999">
        <f t="shared" ref="J473:J474" si="98">G473+I473</f>
        <v>0</v>
      </c>
    </row>
    <row r="474" spans="1:10" ht="12.6" hidden="1" customHeight="1" x14ac:dyDescent="0.2">
      <c r="A474" s="788">
        <v>437</v>
      </c>
      <c r="B474" s="996" t="s">
        <v>135</v>
      </c>
      <c r="C474" s="860"/>
      <c r="D474" s="687" t="s">
        <v>56</v>
      </c>
      <c r="E474" s="687"/>
      <c r="F474" s="997">
        <v>1875</v>
      </c>
      <c r="G474" s="997">
        <f t="shared" si="95"/>
        <v>0</v>
      </c>
      <c r="H474" s="997">
        <v>869</v>
      </c>
      <c r="I474" s="997">
        <f t="shared" si="96"/>
        <v>0</v>
      </c>
      <c r="J474" s="999">
        <f t="shared" si="98"/>
        <v>0</v>
      </c>
    </row>
    <row r="475" spans="1:10" ht="12.6" hidden="1" customHeight="1" x14ac:dyDescent="0.2">
      <c r="A475" s="788">
        <v>438</v>
      </c>
      <c r="B475" s="996" t="s">
        <v>161</v>
      </c>
      <c r="C475" s="860"/>
      <c r="D475" s="687" t="s">
        <v>137</v>
      </c>
      <c r="E475" s="687"/>
      <c r="F475" s="997"/>
      <c r="G475" s="997">
        <f t="shared" si="95"/>
        <v>0</v>
      </c>
      <c r="H475" s="997"/>
      <c r="I475" s="997">
        <f t="shared" si="96"/>
        <v>0</v>
      </c>
      <c r="J475" s="999"/>
    </row>
    <row r="476" spans="1:10" ht="25.5" hidden="1" customHeight="1" x14ac:dyDescent="0.2">
      <c r="A476" s="788">
        <v>439</v>
      </c>
      <c r="B476" s="996" t="s">
        <v>138</v>
      </c>
      <c r="C476" s="860"/>
      <c r="D476" s="687" t="s">
        <v>137</v>
      </c>
      <c r="E476" s="687"/>
      <c r="F476" s="997"/>
      <c r="G476" s="997">
        <f t="shared" si="95"/>
        <v>0</v>
      </c>
      <c r="H476" s="997"/>
      <c r="I476" s="997">
        <f t="shared" si="96"/>
        <v>0</v>
      </c>
      <c r="J476" s="999"/>
    </row>
    <row r="477" spans="1:10" hidden="1" x14ac:dyDescent="0.2">
      <c r="A477" s="788">
        <v>440</v>
      </c>
      <c r="B477" s="996" t="s">
        <v>162</v>
      </c>
      <c r="C477" s="860"/>
      <c r="D477" s="687" t="s">
        <v>137</v>
      </c>
      <c r="E477" s="687"/>
      <c r="F477" s="997"/>
      <c r="G477" s="997">
        <f t="shared" si="95"/>
        <v>0</v>
      </c>
      <c r="H477" s="997"/>
      <c r="I477" s="997">
        <f t="shared" si="96"/>
        <v>0</v>
      </c>
      <c r="J477" s="999"/>
    </row>
    <row r="478" spans="1:10" ht="12.75" hidden="1" customHeight="1" x14ac:dyDescent="0.2">
      <c r="A478" s="788">
        <v>441</v>
      </c>
      <c r="B478" s="996" t="s">
        <v>139</v>
      </c>
      <c r="C478" s="860"/>
      <c r="D478" s="687" t="s">
        <v>56</v>
      </c>
      <c r="E478" s="756"/>
      <c r="F478" s="997">
        <v>1875</v>
      </c>
      <c r="G478" s="997">
        <f t="shared" si="95"/>
        <v>0</v>
      </c>
      <c r="H478" s="997">
        <v>1617</v>
      </c>
      <c r="I478" s="997">
        <f t="shared" si="96"/>
        <v>0</v>
      </c>
      <c r="J478" s="999">
        <f t="shared" ref="J478:J479" si="99">G478+I478</f>
        <v>0</v>
      </c>
    </row>
    <row r="479" spans="1:10" ht="15" customHeight="1" x14ac:dyDescent="0.2">
      <c r="A479" s="788">
        <v>442</v>
      </c>
      <c r="B479" s="996" t="s">
        <v>140</v>
      </c>
      <c r="C479" s="860"/>
      <c r="D479" s="687" t="s">
        <v>56</v>
      </c>
      <c r="E479" s="959">
        <v>19.332000000000001</v>
      </c>
      <c r="F479" s="997">
        <v>1875</v>
      </c>
      <c r="G479" s="997">
        <f t="shared" si="95"/>
        <v>36247.5</v>
      </c>
      <c r="H479" s="997">
        <v>1226</v>
      </c>
      <c r="I479" s="997">
        <f t="shared" si="96"/>
        <v>23701.031999999999</v>
      </c>
      <c r="J479" s="999">
        <f t="shared" si="99"/>
        <v>59948.531999999999</v>
      </c>
    </row>
    <row r="480" spans="1:10" hidden="1" x14ac:dyDescent="0.2">
      <c r="A480" s="788">
        <v>443</v>
      </c>
      <c r="B480" s="996" t="s">
        <v>625</v>
      </c>
      <c r="C480" s="860"/>
      <c r="D480" s="687" t="s">
        <v>137</v>
      </c>
      <c r="E480" s="687"/>
      <c r="F480" s="997"/>
      <c r="G480" s="997">
        <f t="shared" si="95"/>
        <v>0</v>
      </c>
      <c r="H480" s="997"/>
      <c r="I480" s="997">
        <f t="shared" si="96"/>
        <v>0</v>
      </c>
      <c r="J480" s="999"/>
    </row>
    <row r="481" spans="1:10" hidden="1" x14ac:dyDescent="0.2">
      <c r="A481" s="788">
        <v>444</v>
      </c>
      <c r="B481" s="996" t="s">
        <v>144</v>
      </c>
      <c r="C481" s="860"/>
      <c r="D481" s="687" t="s">
        <v>56</v>
      </c>
      <c r="E481" s="756"/>
      <c r="F481" s="997">
        <v>1875</v>
      </c>
      <c r="G481" s="997">
        <f t="shared" si="95"/>
        <v>0</v>
      </c>
      <c r="H481" s="997">
        <v>2132</v>
      </c>
      <c r="I481" s="997">
        <f t="shared" si="96"/>
        <v>0</v>
      </c>
      <c r="J481" s="999">
        <f t="shared" ref="J481:J482" si="100">G481+I481</f>
        <v>0</v>
      </c>
    </row>
    <row r="482" spans="1:10" x14ac:dyDescent="0.2">
      <c r="A482" s="788">
        <v>445</v>
      </c>
      <c r="B482" s="996" t="s">
        <v>148</v>
      </c>
      <c r="C482" s="860"/>
      <c r="D482" s="687" t="s">
        <v>56</v>
      </c>
      <c r="E482" s="687">
        <v>7.4</v>
      </c>
      <c r="F482" s="997">
        <v>1875</v>
      </c>
      <c r="G482" s="997">
        <f t="shared" si="95"/>
        <v>13875</v>
      </c>
      <c r="H482" s="997">
        <v>1428</v>
      </c>
      <c r="I482" s="997">
        <f t="shared" si="96"/>
        <v>10567.2</v>
      </c>
      <c r="J482" s="999">
        <f t="shared" si="100"/>
        <v>24442.2</v>
      </c>
    </row>
    <row r="483" spans="1:10" hidden="1" x14ac:dyDescent="0.2">
      <c r="A483" s="788">
        <v>446</v>
      </c>
      <c r="B483" s="996" t="s">
        <v>178</v>
      </c>
      <c r="C483" s="860"/>
      <c r="D483" s="687" t="s">
        <v>137</v>
      </c>
      <c r="E483" s="687"/>
      <c r="F483" s="997"/>
      <c r="G483" s="997">
        <f t="shared" si="95"/>
        <v>0</v>
      </c>
      <c r="H483" s="997"/>
      <c r="I483" s="997">
        <f t="shared" si="96"/>
        <v>0</v>
      </c>
      <c r="J483" s="999"/>
    </row>
    <row r="484" spans="1:10" x14ac:dyDescent="0.2">
      <c r="A484" s="788">
        <v>447</v>
      </c>
      <c r="B484" s="996" t="s">
        <v>150</v>
      </c>
      <c r="C484" s="860"/>
      <c r="D484" s="687" t="s">
        <v>56</v>
      </c>
      <c r="E484" s="756">
        <v>3.56</v>
      </c>
      <c r="F484" s="997">
        <v>1875</v>
      </c>
      <c r="G484" s="997">
        <f t="shared" si="95"/>
        <v>6675</v>
      </c>
      <c r="H484" s="997">
        <v>2646</v>
      </c>
      <c r="I484" s="997">
        <f t="shared" si="96"/>
        <v>9419.76</v>
      </c>
      <c r="J484" s="999">
        <f t="shared" ref="J484:J486" si="101">G484+I484</f>
        <v>16094.76</v>
      </c>
    </row>
    <row r="485" spans="1:10" hidden="1" x14ac:dyDescent="0.2">
      <c r="A485" s="788">
        <v>448</v>
      </c>
      <c r="B485" s="996" t="s">
        <v>171</v>
      </c>
      <c r="C485" s="860"/>
      <c r="D485" s="687" t="s">
        <v>172</v>
      </c>
      <c r="E485" s="687"/>
      <c r="F485" s="997">
        <v>1000</v>
      </c>
      <c r="G485" s="997">
        <f t="shared" si="95"/>
        <v>0</v>
      </c>
      <c r="H485" s="997">
        <v>95</v>
      </c>
      <c r="I485" s="997">
        <f t="shared" si="96"/>
        <v>0</v>
      </c>
      <c r="J485" s="999">
        <f t="shared" si="101"/>
        <v>0</v>
      </c>
    </row>
    <row r="486" spans="1:10" hidden="1" x14ac:dyDescent="0.2">
      <c r="A486" s="788">
        <v>449</v>
      </c>
      <c r="B486" s="996" t="s">
        <v>60</v>
      </c>
      <c r="C486" s="860"/>
      <c r="D486" s="687" t="s">
        <v>5</v>
      </c>
      <c r="E486" s="687"/>
      <c r="F486" s="997">
        <v>0</v>
      </c>
      <c r="G486" s="997">
        <f t="shared" si="95"/>
        <v>0</v>
      </c>
      <c r="H486" s="997">
        <v>68052</v>
      </c>
      <c r="I486" s="997">
        <f t="shared" si="96"/>
        <v>0</v>
      </c>
      <c r="J486" s="999">
        <f t="shared" si="101"/>
        <v>0</v>
      </c>
    </row>
    <row r="487" spans="1:10" x14ac:dyDescent="0.2">
      <c r="A487" s="788">
        <v>450</v>
      </c>
      <c r="B487" s="869" t="s">
        <v>179</v>
      </c>
      <c r="C487" s="860"/>
      <c r="D487" s="687"/>
      <c r="E487" s="687"/>
      <c r="F487" s="687"/>
      <c r="G487" s="997"/>
      <c r="H487" s="993"/>
      <c r="I487" s="997"/>
      <c r="J487" s="993"/>
    </row>
    <row r="488" spans="1:10" hidden="1" x14ac:dyDescent="0.2">
      <c r="A488" s="788">
        <v>451</v>
      </c>
      <c r="B488" s="996" t="s">
        <v>180</v>
      </c>
      <c r="C488" s="860" t="s">
        <v>181</v>
      </c>
      <c r="D488" s="687" t="s">
        <v>14</v>
      </c>
      <c r="E488" s="687"/>
      <c r="F488" s="997">
        <v>800</v>
      </c>
      <c r="G488" s="997">
        <f t="shared" ref="G488:G507" si="102">E488*F488</f>
        <v>0</v>
      </c>
      <c r="H488" s="997">
        <v>508</v>
      </c>
      <c r="I488" s="997">
        <f t="shared" ref="I488:I507" si="103">E488*H488</f>
        <v>0</v>
      </c>
      <c r="J488" s="999">
        <f t="shared" ref="J488:J491" si="104">G488+I488</f>
        <v>0</v>
      </c>
    </row>
    <row r="489" spans="1:10" hidden="1" x14ac:dyDescent="0.2">
      <c r="A489" s="788">
        <v>452</v>
      </c>
      <c r="B489" s="996" t="s">
        <v>167</v>
      </c>
      <c r="C489" s="860"/>
      <c r="D489" s="687" t="s">
        <v>14</v>
      </c>
      <c r="E489" s="687"/>
      <c r="F489" s="997">
        <v>600</v>
      </c>
      <c r="G489" s="997">
        <f t="shared" si="102"/>
        <v>0</v>
      </c>
      <c r="H489" s="997">
        <v>532</v>
      </c>
      <c r="I489" s="997">
        <f t="shared" si="103"/>
        <v>0</v>
      </c>
      <c r="J489" s="999">
        <f t="shared" si="104"/>
        <v>0</v>
      </c>
    </row>
    <row r="490" spans="1:10" hidden="1" x14ac:dyDescent="0.2">
      <c r="A490" s="788">
        <v>453</v>
      </c>
      <c r="B490" s="996" t="s">
        <v>177</v>
      </c>
      <c r="C490" s="860"/>
      <c r="D490" s="687" t="s">
        <v>14</v>
      </c>
      <c r="E490" s="687"/>
      <c r="F490" s="997">
        <v>800</v>
      </c>
      <c r="G490" s="997">
        <f t="shared" si="102"/>
        <v>0</v>
      </c>
      <c r="H490" s="997">
        <v>2975</v>
      </c>
      <c r="I490" s="997">
        <f t="shared" si="103"/>
        <v>0</v>
      </c>
      <c r="J490" s="999">
        <f t="shared" si="104"/>
        <v>0</v>
      </c>
    </row>
    <row r="491" spans="1:10" x14ac:dyDescent="0.2">
      <c r="A491" s="788">
        <v>454</v>
      </c>
      <c r="B491" s="996" t="s">
        <v>157</v>
      </c>
      <c r="C491" s="687"/>
      <c r="D491" s="687" t="s">
        <v>56</v>
      </c>
      <c r="E491" s="687">
        <v>6</v>
      </c>
      <c r="F491" s="997">
        <v>1875</v>
      </c>
      <c r="G491" s="997">
        <f t="shared" si="102"/>
        <v>11250</v>
      </c>
      <c r="H491" s="997">
        <v>840</v>
      </c>
      <c r="I491" s="997">
        <f t="shared" si="103"/>
        <v>5040</v>
      </c>
      <c r="J491" s="999">
        <f t="shared" si="104"/>
        <v>16290</v>
      </c>
    </row>
    <row r="492" spans="1:10" hidden="1" x14ac:dyDescent="0.2">
      <c r="A492" s="788">
        <v>455</v>
      </c>
      <c r="B492" s="996" t="s">
        <v>168</v>
      </c>
      <c r="C492" s="860"/>
      <c r="D492" s="687" t="s">
        <v>137</v>
      </c>
      <c r="E492" s="687"/>
      <c r="F492" s="997"/>
      <c r="G492" s="997">
        <f t="shared" si="102"/>
        <v>0</v>
      </c>
      <c r="H492" s="997"/>
      <c r="I492" s="997">
        <f t="shared" si="103"/>
        <v>0</v>
      </c>
      <c r="J492" s="999"/>
    </row>
    <row r="493" spans="1:10" hidden="1" x14ac:dyDescent="0.2">
      <c r="A493" s="788">
        <v>456</v>
      </c>
      <c r="B493" s="996" t="s">
        <v>159</v>
      </c>
      <c r="C493" s="687"/>
      <c r="D493" s="687" t="s">
        <v>56</v>
      </c>
      <c r="E493" s="756"/>
      <c r="F493" s="997">
        <v>1875</v>
      </c>
      <c r="G493" s="997">
        <f t="shared" si="102"/>
        <v>0</v>
      </c>
      <c r="H493" s="997">
        <v>3080</v>
      </c>
      <c r="I493" s="997">
        <f t="shared" si="103"/>
        <v>0</v>
      </c>
      <c r="J493" s="999">
        <f t="shared" ref="J493:J494" si="105">G493+I493</f>
        <v>0</v>
      </c>
    </row>
    <row r="494" spans="1:10" hidden="1" x14ac:dyDescent="0.2">
      <c r="A494" s="788">
        <v>457</v>
      </c>
      <c r="B494" s="996" t="s">
        <v>135</v>
      </c>
      <c r="C494" s="860"/>
      <c r="D494" s="687" t="s">
        <v>56</v>
      </c>
      <c r="E494" s="687"/>
      <c r="F494" s="997">
        <v>1875</v>
      </c>
      <c r="G494" s="997">
        <f t="shared" si="102"/>
        <v>0</v>
      </c>
      <c r="H494" s="997">
        <v>869</v>
      </c>
      <c r="I494" s="997">
        <f t="shared" si="103"/>
        <v>0</v>
      </c>
      <c r="J494" s="999">
        <f t="shared" si="105"/>
        <v>0</v>
      </c>
    </row>
    <row r="495" spans="1:10" hidden="1" x14ac:dyDescent="0.2">
      <c r="A495" s="788">
        <v>458</v>
      </c>
      <c r="B495" s="996" t="s">
        <v>161</v>
      </c>
      <c r="C495" s="860"/>
      <c r="D495" s="687" t="s">
        <v>137</v>
      </c>
      <c r="E495" s="687"/>
      <c r="F495" s="997"/>
      <c r="G495" s="997">
        <f t="shared" si="102"/>
        <v>0</v>
      </c>
      <c r="H495" s="997"/>
      <c r="I495" s="997">
        <f t="shared" si="103"/>
        <v>0</v>
      </c>
      <c r="J495" s="999"/>
    </row>
    <row r="496" spans="1:10" hidden="1" x14ac:dyDescent="0.2">
      <c r="A496" s="788">
        <v>459</v>
      </c>
      <c r="B496" s="996" t="s">
        <v>138</v>
      </c>
      <c r="C496" s="860"/>
      <c r="D496" s="687" t="s">
        <v>137</v>
      </c>
      <c r="E496" s="687"/>
      <c r="F496" s="997"/>
      <c r="G496" s="997">
        <f t="shared" si="102"/>
        <v>0</v>
      </c>
      <c r="H496" s="997"/>
      <c r="I496" s="997">
        <f t="shared" si="103"/>
        <v>0</v>
      </c>
      <c r="J496" s="999"/>
    </row>
    <row r="497" spans="1:10" hidden="1" x14ac:dyDescent="0.2">
      <c r="A497" s="788">
        <v>460</v>
      </c>
      <c r="B497" s="996" t="s">
        <v>162</v>
      </c>
      <c r="C497" s="860"/>
      <c r="D497" s="687" t="s">
        <v>137</v>
      </c>
      <c r="E497" s="687"/>
      <c r="F497" s="997"/>
      <c r="G497" s="997">
        <f t="shared" si="102"/>
        <v>0</v>
      </c>
      <c r="H497" s="997"/>
      <c r="I497" s="997">
        <f t="shared" si="103"/>
        <v>0</v>
      </c>
      <c r="J497" s="999"/>
    </row>
    <row r="498" spans="1:10" ht="28.5" hidden="1" customHeight="1" x14ac:dyDescent="0.2">
      <c r="A498" s="788">
        <v>461</v>
      </c>
      <c r="B498" s="996" t="s">
        <v>139</v>
      </c>
      <c r="C498" s="860"/>
      <c r="D498" s="687" t="s">
        <v>56</v>
      </c>
      <c r="E498" s="756"/>
      <c r="F498" s="997">
        <v>1875</v>
      </c>
      <c r="G498" s="997">
        <f t="shared" si="102"/>
        <v>0</v>
      </c>
      <c r="H498" s="997">
        <v>1617</v>
      </c>
      <c r="I498" s="997">
        <f t="shared" si="103"/>
        <v>0</v>
      </c>
      <c r="J498" s="999">
        <f t="shared" ref="J498:J499" si="106">G498+I498</f>
        <v>0</v>
      </c>
    </row>
    <row r="499" spans="1:10" ht="26.25" customHeight="1" x14ac:dyDescent="0.2">
      <c r="A499" s="788">
        <v>462</v>
      </c>
      <c r="B499" s="996" t="s">
        <v>140</v>
      </c>
      <c r="C499" s="860"/>
      <c r="D499" s="687" t="s">
        <v>56</v>
      </c>
      <c r="E499" s="687">
        <v>22.529</v>
      </c>
      <c r="F499" s="997">
        <v>1875</v>
      </c>
      <c r="G499" s="997">
        <f t="shared" si="102"/>
        <v>42241.875</v>
      </c>
      <c r="H499" s="997">
        <v>1226</v>
      </c>
      <c r="I499" s="997">
        <f t="shared" si="103"/>
        <v>27620.554</v>
      </c>
      <c r="J499" s="999">
        <f t="shared" si="106"/>
        <v>69862.429000000004</v>
      </c>
    </row>
    <row r="500" spans="1:10" hidden="1" x14ac:dyDescent="0.2">
      <c r="A500" s="788">
        <v>463</v>
      </c>
      <c r="B500" s="996" t="s">
        <v>625</v>
      </c>
      <c r="C500" s="860"/>
      <c r="D500" s="687" t="s">
        <v>137</v>
      </c>
      <c r="E500" s="687"/>
      <c r="F500" s="997"/>
      <c r="G500" s="997">
        <f t="shared" si="102"/>
        <v>0</v>
      </c>
      <c r="H500" s="997"/>
      <c r="I500" s="997">
        <f t="shared" si="103"/>
        <v>0</v>
      </c>
      <c r="J500" s="999"/>
    </row>
    <row r="501" spans="1:10" hidden="1" x14ac:dyDescent="0.2">
      <c r="A501" s="788">
        <v>464</v>
      </c>
      <c r="B501" s="996" t="s">
        <v>143</v>
      </c>
      <c r="C501" s="860"/>
      <c r="D501" s="687" t="s">
        <v>137</v>
      </c>
      <c r="E501" s="687"/>
      <c r="F501" s="997"/>
      <c r="G501" s="997">
        <f t="shared" si="102"/>
        <v>0</v>
      </c>
      <c r="H501" s="997"/>
      <c r="I501" s="997">
        <f t="shared" si="103"/>
        <v>0</v>
      </c>
      <c r="J501" s="999"/>
    </row>
    <row r="502" spans="1:10" x14ac:dyDescent="0.2">
      <c r="A502" s="788">
        <v>465</v>
      </c>
      <c r="B502" s="996" t="s">
        <v>144</v>
      </c>
      <c r="C502" s="860"/>
      <c r="D502" s="687" t="s">
        <v>56</v>
      </c>
      <c r="E502" s="756">
        <v>3.73</v>
      </c>
      <c r="F502" s="997">
        <v>1875</v>
      </c>
      <c r="G502" s="997">
        <f t="shared" si="102"/>
        <v>6993.75</v>
      </c>
      <c r="H502" s="997">
        <v>2132</v>
      </c>
      <c r="I502" s="997">
        <f t="shared" si="103"/>
        <v>7952.36</v>
      </c>
      <c r="J502" s="999">
        <f t="shared" ref="J502:J503" si="107">G502+I502</f>
        <v>14946.11</v>
      </c>
    </row>
    <row r="503" spans="1:10" x14ac:dyDescent="0.2">
      <c r="A503" s="788">
        <v>466</v>
      </c>
      <c r="B503" s="996" t="s">
        <v>148</v>
      </c>
      <c r="C503" s="860"/>
      <c r="D503" s="687" t="s">
        <v>56</v>
      </c>
      <c r="E503" s="687">
        <v>6.9</v>
      </c>
      <c r="F503" s="997">
        <v>1875</v>
      </c>
      <c r="G503" s="997">
        <f t="shared" si="102"/>
        <v>12937.5</v>
      </c>
      <c r="H503" s="997">
        <v>1428</v>
      </c>
      <c r="I503" s="997">
        <f t="shared" si="103"/>
        <v>9853.2000000000007</v>
      </c>
      <c r="J503" s="999">
        <f t="shared" si="107"/>
        <v>22790.7</v>
      </c>
    </row>
    <row r="504" spans="1:10" hidden="1" x14ac:dyDescent="0.2">
      <c r="A504" s="788">
        <v>467</v>
      </c>
      <c r="B504" s="996" t="s">
        <v>178</v>
      </c>
      <c r="C504" s="860"/>
      <c r="D504" s="687" t="s">
        <v>137</v>
      </c>
      <c r="E504" s="687"/>
      <c r="F504" s="997"/>
      <c r="G504" s="997">
        <f t="shared" si="102"/>
        <v>0</v>
      </c>
      <c r="H504" s="997"/>
      <c r="I504" s="997">
        <f t="shared" si="103"/>
        <v>0</v>
      </c>
      <c r="J504" s="999"/>
    </row>
    <row r="505" spans="1:10" hidden="1" x14ac:dyDescent="0.2">
      <c r="A505" s="788">
        <v>468</v>
      </c>
      <c r="B505" s="996" t="s">
        <v>150</v>
      </c>
      <c r="C505" s="860"/>
      <c r="D505" s="687" t="s">
        <v>56</v>
      </c>
      <c r="E505" s="756"/>
      <c r="F505" s="997">
        <v>1875</v>
      </c>
      <c r="G505" s="997">
        <f t="shared" si="102"/>
        <v>0</v>
      </c>
      <c r="H505" s="997">
        <v>2646</v>
      </c>
      <c r="I505" s="997">
        <f t="shared" si="103"/>
        <v>0</v>
      </c>
      <c r="J505" s="999">
        <f t="shared" ref="J505:J507" si="108">G505+I505</f>
        <v>0</v>
      </c>
    </row>
    <row r="506" spans="1:10" hidden="1" x14ac:dyDescent="0.2">
      <c r="A506" s="788">
        <v>469</v>
      </c>
      <c r="B506" s="996" t="s">
        <v>171</v>
      </c>
      <c r="C506" s="860"/>
      <c r="D506" s="687" t="s">
        <v>172</v>
      </c>
      <c r="E506" s="687"/>
      <c r="F506" s="997">
        <v>1000</v>
      </c>
      <c r="G506" s="997">
        <f t="shared" si="102"/>
        <v>0</v>
      </c>
      <c r="H506" s="997">
        <v>95</v>
      </c>
      <c r="I506" s="997">
        <f t="shared" si="103"/>
        <v>0</v>
      </c>
      <c r="J506" s="999">
        <f t="shared" si="108"/>
        <v>0</v>
      </c>
    </row>
    <row r="507" spans="1:10" hidden="1" x14ac:dyDescent="0.2">
      <c r="A507" s="788">
        <v>470</v>
      </c>
      <c r="B507" s="996" t="s">
        <v>60</v>
      </c>
      <c r="C507" s="860"/>
      <c r="D507" s="687" t="s">
        <v>5</v>
      </c>
      <c r="E507" s="687"/>
      <c r="F507" s="997">
        <v>0</v>
      </c>
      <c r="G507" s="997">
        <f t="shared" si="102"/>
        <v>0</v>
      </c>
      <c r="H507" s="997">
        <v>67567</v>
      </c>
      <c r="I507" s="997">
        <f t="shared" si="103"/>
        <v>0</v>
      </c>
      <c r="J507" s="999">
        <f t="shared" si="108"/>
        <v>0</v>
      </c>
    </row>
    <row r="508" spans="1:10" x14ac:dyDescent="0.2">
      <c r="A508" s="788">
        <v>471</v>
      </c>
      <c r="B508" s="869" t="s">
        <v>122</v>
      </c>
      <c r="C508" s="860"/>
      <c r="D508" s="687"/>
      <c r="E508" s="687"/>
      <c r="F508" s="687"/>
      <c r="G508" s="997"/>
      <c r="H508" s="993"/>
      <c r="I508" s="997"/>
      <c r="J508" s="993"/>
    </row>
    <row r="509" spans="1:10" hidden="1" x14ac:dyDescent="0.2">
      <c r="A509" s="788">
        <v>472</v>
      </c>
      <c r="B509" s="996" t="s">
        <v>182</v>
      </c>
      <c r="C509" s="860" t="s">
        <v>183</v>
      </c>
      <c r="D509" s="687" t="s">
        <v>14</v>
      </c>
      <c r="E509" s="687"/>
      <c r="F509" s="997">
        <v>1500</v>
      </c>
      <c r="G509" s="997">
        <f t="shared" ref="G509:G518" si="109">E509*F509</f>
        <v>0</v>
      </c>
      <c r="H509" s="997">
        <v>4977</v>
      </c>
      <c r="I509" s="997">
        <f t="shared" ref="I509:I518" si="110">E509*H509</f>
        <v>0</v>
      </c>
      <c r="J509" s="999">
        <f t="shared" ref="J509:J510" si="111">G509+I509</f>
        <v>0</v>
      </c>
    </row>
    <row r="510" spans="1:10" ht="15" customHeight="1" x14ac:dyDescent="0.2">
      <c r="A510" s="788">
        <v>473</v>
      </c>
      <c r="B510" s="996" t="s">
        <v>145</v>
      </c>
      <c r="C510" s="860"/>
      <c r="D510" s="687" t="s">
        <v>56</v>
      </c>
      <c r="E510" s="687">
        <v>1.98</v>
      </c>
      <c r="F510" s="997">
        <v>1875</v>
      </c>
      <c r="G510" s="997">
        <f t="shared" si="109"/>
        <v>3712.5</v>
      </c>
      <c r="H510" s="997">
        <v>1190</v>
      </c>
      <c r="I510" s="997">
        <f t="shared" si="110"/>
        <v>2356.1999999999998</v>
      </c>
      <c r="J510" s="999">
        <f t="shared" si="111"/>
        <v>6068.7</v>
      </c>
    </row>
    <row r="511" spans="1:10" hidden="1" x14ac:dyDescent="0.2">
      <c r="A511" s="788">
        <v>474</v>
      </c>
      <c r="B511" s="996" t="s">
        <v>184</v>
      </c>
      <c r="C511" s="860"/>
      <c r="D511" s="687" t="s">
        <v>137</v>
      </c>
      <c r="E511" s="687"/>
      <c r="F511" s="997"/>
      <c r="G511" s="997">
        <f t="shared" si="109"/>
        <v>0</v>
      </c>
      <c r="H511" s="997"/>
      <c r="I511" s="997">
        <f t="shared" si="110"/>
        <v>0</v>
      </c>
      <c r="J511" s="999"/>
    </row>
    <row r="512" spans="1:10" ht="25.5" x14ac:dyDescent="0.2">
      <c r="A512" s="788">
        <v>475</v>
      </c>
      <c r="B512" s="996" t="s">
        <v>147</v>
      </c>
      <c r="C512" s="860"/>
      <c r="D512" s="687" t="s">
        <v>56</v>
      </c>
      <c r="E512" s="756">
        <v>11.71</v>
      </c>
      <c r="F512" s="997">
        <v>1875</v>
      </c>
      <c r="G512" s="997">
        <f t="shared" si="109"/>
        <v>21956.25</v>
      </c>
      <c r="H512" s="997">
        <v>1764</v>
      </c>
      <c r="I512" s="997">
        <f t="shared" si="110"/>
        <v>20656.440000000002</v>
      </c>
      <c r="J512" s="999">
        <f t="shared" ref="J512:J513" si="112">G512+I512</f>
        <v>42612.69</v>
      </c>
    </row>
    <row r="513" spans="1:10" hidden="1" x14ac:dyDescent="0.2">
      <c r="A513" s="788">
        <v>476</v>
      </c>
      <c r="B513" s="996" t="s">
        <v>148</v>
      </c>
      <c r="C513" s="860"/>
      <c r="D513" s="687" t="s">
        <v>56</v>
      </c>
      <c r="E513" s="687"/>
      <c r="F513" s="997">
        <v>1875</v>
      </c>
      <c r="G513" s="997">
        <f t="shared" si="109"/>
        <v>0</v>
      </c>
      <c r="H513" s="997">
        <v>1428</v>
      </c>
      <c r="I513" s="997">
        <f t="shared" si="110"/>
        <v>0</v>
      </c>
      <c r="J513" s="999">
        <f t="shared" si="112"/>
        <v>0</v>
      </c>
    </row>
    <row r="514" spans="1:10" hidden="1" x14ac:dyDescent="0.2">
      <c r="A514" s="788">
        <v>477</v>
      </c>
      <c r="B514" s="996" t="s">
        <v>185</v>
      </c>
      <c r="C514" s="860"/>
      <c r="D514" s="687" t="s">
        <v>137</v>
      </c>
      <c r="E514" s="687"/>
      <c r="F514" s="997"/>
      <c r="G514" s="997">
        <f t="shared" si="109"/>
        <v>0</v>
      </c>
      <c r="H514" s="997"/>
      <c r="I514" s="997">
        <f t="shared" si="110"/>
        <v>0</v>
      </c>
      <c r="J514" s="999"/>
    </row>
    <row r="515" spans="1:10" hidden="1" x14ac:dyDescent="0.2">
      <c r="A515" s="788">
        <v>478</v>
      </c>
      <c r="B515" s="996" t="s">
        <v>150</v>
      </c>
      <c r="C515" s="860"/>
      <c r="D515" s="687" t="s">
        <v>56</v>
      </c>
      <c r="E515" s="756"/>
      <c r="F515" s="997">
        <v>1875</v>
      </c>
      <c r="G515" s="997">
        <f t="shared" si="109"/>
        <v>0</v>
      </c>
      <c r="H515" s="997">
        <v>2646</v>
      </c>
      <c r="I515" s="997">
        <f t="shared" si="110"/>
        <v>0</v>
      </c>
      <c r="J515" s="999">
        <f t="shared" ref="J515:J518" si="113">G515+I515</f>
        <v>0</v>
      </c>
    </row>
    <row r="516" spans="1:10" ht="25.5" hidden="1" x14ac:dyDescent="0.2">
      <c r="A516" s="788">
        <v>479</v>
      </c>
      <c r="B516" s="996" t="s">
        <v>151</v>
      </c>
      <c r="C516" s="687" t="s">
        <v>152</v>
      </c>
      <c r="D516" s="687" t="s">
        <v>56</v>
      </c>
      <c r="E516" s="687"/>
      <c r="F516" s="997">
        <v>600</v>
      </c>
      <c r="G516" s="997">
        <f t="shared" si="109"/>
        <v>0</v>
      </c>
      <c r="H516" s="997">
        <v>381</v>
      </c>
      <c r="I516" s="997">
        <f t="shared" si="110"/>
        <v>0</v>
      </c>
      <c r="J516" s="999">
        <f t="shared" si="113"/>
        <v>0</v>
      </c>
    </row>
    <row r="517" spans="1:10" hidden="1" x14ac:dyDescent="0.2">
      <c r="A517" s="788">
        <v>480</v>
      </c>
      <c r="B517" s="996" t="s">
        <v>153</v>
      </c>
      <c r="C517" s="860"/>
      <c r="D517" s="687" t="s">
        <v>56</v>
      </c>
      <c r="E517" s="687"/>
      <c r="F517" s="997">
        <v>1000</v>
      </c>
      <c r="G517" s="997">
        <f t="shared" si="109"/>
        <v>0</v>
      </c>
      <c r="H517" s="997">
        <v>123</v>
      </c>
      <c r="I517" s="997">
        <f t="shared" si="110"/>
        <v>0</v>
      </c>
      <c r="J517" s="999">
        <f t="shared" si="113"/>
        <v>0</v>
      </c>
    </row>
    <row r="518" spans="1:10" hidden="1" x14ac:dyDescent="0.2">
      <c r="A518" s="788">
        <v>481</v>
      </c>
      <c r="B518" s="996" t="s">
        <v>60</v>
      </c>
      <c r="C518" s="860"/>
      <c r="D518" s="687" t="s">
        <v>5</v>
      </c>
      <c r="E518" s="687"/>
      <c r="F518" s="997">
        <v>0</v>
      </c>
      <c r="G518" s="997">
        <f t="shared" si="109"/>
        <v>0</v>
      </c>
      <c r="H518" s="997">
        <v>14017</v>
      </c>
      <c r="I518" s="997">
        <f t="shared" si="110"/>
        <v>0</v>
      </c>
      <c r="J518" s="999">
        <f t="shared" si="113"/>
        <v>0</v>
      </c>
    </row>
    <row r="519" spans="1:10" x14ac:dyDescent="0.2">
      <c r="A519" s="788">
        <v>482</v>
      </c>
      <c r="B519" s="869" t="s">
        <v>186</v>
      </c>
      <c r="C519" s="860"/>
      <c r="D519" s="687"/>
      <c r="E519" s="687"/>
      <c r="F519" s="687"/>
      <c r="G519" s="997"/>
      <c r="H519" s="993"/>
      <c r="I519" s="997"/>
      <c r="J519" s="993"/>
    </row>
    <row r="520" spans="1:10" ht="38.25" hidden="1" x14ac:dyDescent="0.2">
      <c r="A520" s="788">
        <v>483</v>
      </c>
      <c r="B520" s="996" t="s">
        <v>187</v>
      </c>
      <c r="C520" s="687" t="s">
        <v>458</v>
      </c>
      <c r="D520" s="687" t="s">
        <v>14</v>
      </c>
      <c r="E520" s="687"/>
      <c r="F520" s="997">
        <v>315576</v>
      </c>
      <c r="G520" s="997">
        <f t="shared" ref="G520:G526" si="114">E520*F520</f>
        <v>0</v>
      </c>
      <c r="H520" s="997">
        <v>0</v>
      </c>
      <c r="I520" s="997">
        <f t="shared" ref="I520:I526" si="115">E520*H520</f>
        <v>0</v>
      </c>
      <c r="J520" s="999">
        <f t="shared" ref="J520:J526" si="116">G520+I520</f>
        <v>0</v>
      </c>
    </row>
    <row r="521" spans="1:10" hidden="1" x14ac:dyDescent="0.2">
      <c r="A521" s="788">
        <v>484</v>
      </c>
      <c r="B521" s="996" t="s">
        <v>188</v>
      </c>
      <c r="C521" s="687" t="s">
        <v>189</v>
      </c>
      <c r="D521" s="687" t="s">
        <v>14</v>
      </c>
      <c r="E521" s="687"/>
      <c r="F521" s="997">
        <v>129211</v>
      </c>
      <c r="G521" s="997">
        <f t="shared" si="114"/>
        <v>0</v>
      </c>
      <c r="H521" s="997">
        <v>0</v>
      </c>
      <c r="I521" s="997">
        <f t="shared" si="115"/>
        <v>0</v>
      </c>
      <c r="J521" s="999">
        <f t="shared" si="116"/>
        <v>0</v>
      </c>
    </row>
    <row r="522" spans="1:10" hidden="1" x14ac:dyDescent="0.2">
      <c r="A522" s="788">
        <v>485</v>
      </c>
      <c r="B522" s="996" t="s">
        <v>190</v>
      </c>
      <c r="C522" s="687" t="s">
        <v>191</v>
      </c>
      <c r="D522" s="687" t="s">
        <v>14</v>
      </c>
      <c r="E522" s="687"/>
      <c r="F522" s="997">
        <v>800</v>
      </c>
      <c r="G522" s="997">
        <f t="shared" si="114"/>
        <v>0</v>
      </c>
      <c r="H522" s="997">
        <v>0</v>
      </c>
      <c r="I522" s="997">
        <f t="shared" si="115"/>
        <v>0</v>
      </c>
      <c r="J522" s="999">
        <f t="shared" si="116"/>
        <v>0</v>
      </c>
    </row>
    <row r="523" spans="1:10" hidden="1" x14ac:dyDescent="0.2">
      <c r="A523" s="788">
        <v>486</v>
      </c>
      <c r="B523" s="996" t="s">
        <v>192</v>
      </c>
      <c r="C523" s="687" t="s">
        <v>193</v>
      </c>
      <c r="D523" s="687" t="s">
        <v>14</v>
      </c>
      <c r="E523" s="687"/>
      <c r="F523" s="997">
        <v>800</v>
      </c>
      <c r="G523" s="997">
        <f t="shared" si="114"/>
        <v>0</v>
      </c>
      <c r="H523" s="997">
        <v>0</v>
      </c>
      <c r="I523" s="997">
        <f t="shared" si="115"/>
        <v>0</v>
      </c>
      <c r="J523" s="999">
        <f t="shared" si="116"/>
        <v>0</v>
      </c>
    </row>
    <row r="524" spans="1:10" ht="25.5" hidden="1" x14ac:dyDescent="0.2">
      <c r="A524" s="788">
        <v>487</v>
      </c>
      <c r="B524" s="996" t="s">
        <v>410</v>
      </c>
      <c r="C524" s="687" t="s">
        <v>411</v>
      </c>
      <c r="D524" s="687" t="s">
        <v>14</v>
      </c>
      <c r="E524" s="687"/>
      <c r="F524" s="997">
        <v>1199</v>
      </c>
      <c r="G524" s="997">
        <f t="shared" si="114"/>
        <v>0</v>
      </c>
      <c r="H524" s="997">
        <v>0</v>
      </c>
      <c r="I524" s="997">
        <f t="shared" si="115"/>
        <v>0</v>
      </c>
      <c r="J524" s="999">
        <f t="shared" si="116"/>
        <v>0</v>
      </c>
    </row>
    <row r="525" spans="1:10" hidden="1" x14ac:dyDescent="0.2">
      <c r="A525" s="788">
        <v>488</v>
      </c>
      <c r="B525" s="996" t="s">
        <v>412</v>
      </c>
      <c r="C525" s="687" t="s">
        <v>413</v>
      </c>
      <c r="D525" s="687" t="s">
        <v>14</v>
      </c>
      <c r="E525" s="687"/>
      <c r="F525" s="997">
        <v>3283</v>
      </c>
      <c r="G525" s="997">
        <f t="shared" si="114"/>
        <v>0</v>
      </c>
      <c r="H525" s="997">
        <v>0</v>
      </c>
      <c r="I525" s="997">
        <f t="shared" si="115"/>
        <v>0</v>
      </c>
      <c r="J525" s="999">
        <f t="shared" si="116"/>
        <v>0</v>
      </c>
    </row>
    <row r="526" spans="1:10" ht="24.75" hidden="1" customHeight="1" x14ac:dyDescent="0.2">
      <c r="A526" s="788">
        <v>489</v>
      </c>
      <c r="B526" s="996" t="s">
        <v>135</v>
      </c>
      <c r="C526" s="860"/>
      <c r="D526" s="687" t="s">
        <v>56</v>
      </c>
      <c r="E526" s="687"/>
      <c r="F526" s="997">
        <v>1875</v>
      </c>
      <c r="G526" s="997">
        <f t="shared" si="114"/>
        <v>0</v>
      </c>
      <c r="H526" s="997">
        <v>869</v>
      </c>
      <c r="I526" s="997">
        <f t="shared" si="115"/>
        <v>0</v>
      </c>
      <c r="J526" s="999">
        <f t="shared" si="116"/>
        <v>0</v>
      </c>
    </row>
    <row r="527" spans="1:10" ht="31.9" hidden="1" customHeight="1" x14ac:dyDescent="0.2">
      <c r="A527" s="788">
        <v>490</v>
      </c>
      <c r="B527" s="996" t="s">
        <v>160</v>
      </c>
      <c r="C527" s="860"/>
      <c r="D527" s="687" t="s">
        <v>137</v>
      </c>
      <c r="E527" s="687"/>
      <c r="F527" s="687"/>
      <c r="G527" s="997"/>
      <c r="H527" s="993"/>
      <c r="I527" s="997"/>
      <c r="J527" s="993"/>
    </row>
    <row r="528" spans="1:10" ht="31.9" customHeight="1" x14ac:dyDescent="0.2">
      <c r="A528" s="788">
        <v>491</v>
      </c>
      <c r="B528" s="996" t="s">
        <v>139</v>
      </c>
      <c r="C528" s="860"/>
      <c r="D528" s="687" t="s">
        <v>56</v>
      </c>
      <c r="E528" s="756">
        <v>49.26</v>
      </c>
      <c r="F528" s="997">
        <v>1875</v>
      </c>
      <c r="G528" s="997">
        <f>E528*F528</f>
        <v>92362.5</v>
      </c>
      <c r="H528" s="997">
        <v>1617</v>
      </c>
      <c r="I528" s="997">
        <f>E528*H528</f>
        <v>79653.42</v>
      </c>
      <c r="J528" s="999">
        <f t="shared" ref="J528:J529" si="117">G528+I528</f>
        <v>172015.91999999998</v>
      </c>
    </row>
    <row r="529" spans="1:10" ht="39.75" hidden="1" customHeight="1" x14ac:dyDescent="0.2">
      <c r="A529" s="788">
        <v>492</v>
      </c>
      <c r="B529" s="996" t="s">
        <v>60</v>
      </c>
      <c r="C529" s="860"/>
      <c r="D529" s="687" t="s">
        <v>5</v>
      </c>
      <c r="E529" s="687"/>
      <c r="F529" s="997">
        <v>0</v>
      </c>
      <c r="G529" s="997">
        <f>E529*F529</f>
        <v>0</v>
      </c>
      <c r="H529" s="997">
        <v>131146</v>
      </c>
      <c r="I529" s="997">
        <f>E529*H529</f>
        <v>0</v>
      </c>
      <c r="J529" s="999">
        <f t="shared" si="117"/>
        <v>0</v>
      </c>
    </row>
    <row r="530" spans="1:10" ht="15.75" customHeight="1" x14ac:dyDescent="0.2">
      <c r="A530" s="788">
        <v>493</v>
      </c>
      <c r="B530" s="869" t="s">
        <v>194</v>
      </c>
      <c r="C530" s="860"/>
      <c r="D530" s="687"/>
      <c r="E530" s="687"/>
      <c r="F530" s="687"/>
      <c r="G530" s="997"/>
      <c r="H530" s="993"/>
      <c r="I530" s="997"/>
      <c r="J530" s="993"/>
    </row>
    <row r="531" spans="1:10" ht="12" hidden="1" customHeight="1" x14ac:dyDescent="0.2">
      <c r="A531" s="788">
        <v>494</v>
      </c>
      <c r="B531" s="996" t="s">
        <v>459</v>
      </c>
      <c r="C531" s="687" t="s">
        <v>437</v>
      </c>
      <c r="D531" s="687" t="s">
        <v>14</v>
      </c>
      <c r="E531" s="687"/>
      <c r="F531" s="997">
        <v>40266</v>
      </c>
      <c r="G531" s="997">
        <f>E531*F531</f>
        <v>0</v>
      </c>
      <c r="H531" s="997">
        <v>149591</v>
      </c>
      <c r="I531" s="997">
        <f>E531*H531</f>
        <v>0</v>
      </c>
      <c r="J531" s="999">
        <f t="shared" ref="J531:J532" si="118">G531+I531</f>
        <v>0</v>
      </c>
    </row>
    <row r="532" spans="1:10" ht="18.75" customHeight="1" thickBot="1" x14ac:dyDescent="0.25">
      <c r="A532" s="788">
        <v>495</v>
      </c>
      <c r="B532" s="996" t="s">
        <v>460</v>
      </c>
      <c r="C532" s="687"/>
      <c r="D532" s="687" t="s">
        <v>202</v>
      </c>
      <c r="E532" s="687">
        <v>1637.44</v>
      </c>
      <c r="F532" s="997">
        <v>139</v>
      </c>
      <c r="G532" s="997">
        <f>E532*F532</f>
        <v>227604.16</v>
      </c>
      <c r="H532" s="997">
        <v>151</v>
      </c>
      <c r="I532" s="997">
        <f>E532*H532</f>
        <v>247253.44</v>
      </c>
      <c r="J532" s="999">
        <f t="shared" si="118"/>
        <v>474857.6</v>
      </c>
    </row>
    <row r="533" spans="1:10" ht="12" hidden="1" customHeight="1" thickBot="1" x14ac:dyDescent="0.25">
      <c r="A533" s="788">
        <v>496</v>
      </c>
      <c r="B533" s="869" t="s">
        <v>195</v>
      </c>
      <c r="C533" s="860"/>
      <c r="D533" s="687"/>
      <c r="E533" s="687"/>
      <c r="F533" s="687"/>
      <c r="G533" s="997"/>
      <c r="H533" s="993"/>
      <c r="I533" s="997"/>
      <c r="J533" s="993"/>
    </row>
    <row r="534" spans="1:10" ht="12" hidden="1" customHeight="1" x14ac:dyDescent="0.2">
      <c r="A534" s="788">
        <v>497</v>
      </c>
      <c r="B534" s="996" t="s">
        <v>196</v>
      </c>
      <c r="C534" s="687"/>
      <c r="D534" s="687" t="s">
        <v>7</v>
      </c>
      <c r="E534" s="687"/>
      <c r="F534" s="997">
        <v>800</v>
      </c>
      <c r="G534" s="997">
        <f t="shared" ref="G534:G544" si="119">E534*F534</f>
        <v>0</v>
      </c>
      <c r="H534" s="997">
        <v>2623</v>
      </c>
      <c r="I534" s="997">
        <f t="shared" ref="I534:I544" si="120">E534*H534</f>
        <v>0</v>
      </c>
      <c r="J534" s="999">
        <f t="shared" ref="J534:J544" si="121">G534+I534</f>
        <v>0</v>
      </c>
    </row>
    <row r="535" spans="1:10" ht="12" hidden="1" customHeight="1" x14ac:dyDescent="0.2">
      <c r="A535" s="788">
        <v>498</v>
      </c>
      <c r="B535" s="996" t="s">
        <v>15</v>
      </c>
      <c r="C535" s="687"/>
      <c r="D535" s="687" t="s">
        <v>7</v>
      </c>
      <c r="E535" s="687"/>
      <c r="F535" s="997">
        <v>600</v>
      </c>
      <c r="G535" s="997">
        <f t="shared" si="119"/>
        <v>0</v>
      </c>
      <c r="H535" s="997">
        <v>335</v>
      </c>
      <c r="I535" s="997">
        <f t="shared" si="120"/>
        <v>0</v>
      </c>
      <c r="J535" s="999">
        <f t="shared" si="121"/>
        <v>0</v>
      </c>
    </row>
    <row r="536" spans="1:10" ht="12" hidden="1" customHeight="1" x14ac:dyDescent="0.2">
      <c r="A536" s="788">
        <v>499</v>
      </c>
      <c r="B536" s="996" t="s">
        <v>19</v>
      </c>
      <c r="C536" s="687" t="s">
        <v>326</v>
      </c>
      <c r="D536" s="687" t="s">
        <v>7</v>
      </c>
      <c r="E536" s="687"/>
      <c r="F536" s="997">
        <v>600</v>
      </c>
      <c r="G536" s="997">
        <f t="shared" si="119"/>
        <v>0</v>
      </c>
      <c r="H536" s="997">
        <v>928</v>
      </c>
      <c r="I536" s="997">
        <f t="shared" si="120"/>
        <v>0</v>
      </c>
      <c r="J536" s="999">
        <f t="shared" si="121"/>
        <v>0</v>
      </c>
    </row>
    <row r="537" spans="1:10" ht="12" hidden="1" customHeight="1" x14ac:dyDescent="0.2">
      <c r="A537" s="788">
        <v>500</v>
      </c>
      <c r="B537" s="996" t="s">
        <v>197</v>
      </c>
      <c r="C537" s="687"/>
      <c r="D537" s="687" t="s">
        <v>7</v>
      </c>
      <c r="E537" s="687"/>
      <c r="F537" s="997">
        <v>600</v>
      </c>
      <c r="G537" s="997">
        <f t="shared" si="119"/>
        <v>0</v>
      </c>
      <c r="H537" s="997">
        <v>1424</v>
      </c>
      <c r="I537" s="997">
        <f t="shared" si="120"/>
        <v>0</v>
      </c>
      <c r="J537" s="999">
        <f t="shared" si="121"/>
        <v>0</v>
      </c>
    </row>
    <row r="538" spans="1:10" ht="13.5" hidden="1" thickBot="1" x14ac:dyDescent="0.25">
      <c r="A538" s="788">
        <v>501</v>
      </c>
      <c r="B538" s="996" t="s">
        <v>198</v>
      </c>
      <c r="C538" s="687"/>
      <c r="D538" s="687" t="s">
        <v>21</v>
      </c>
      <c r="E538" s="687"/>
      <c r="F538" s="997">
        <v>1300</v>
      </c>
      <c r="G538" s="997">
        <f t="shared" si="119"/>
        <v>0</v>
      </c>
      <c r="H538" s="997">
        <v>957</v>
      </c>
      <c r="I538" s="997">
        <f t="shared" si="120"/>
        <v>0</v>
      </c>
      <c r="J538" s="999">
        <f t="shared" si="121"/>
        <v>0</v>
      </c>
    </row>
    <row r="539" spans="1:10" ht="26.25" hidden="1" customHeight="1" x14ac:dyDescent="0.2">
      <c r="A539" s="788">
        <v>502</v>
      </c>
      <c r="B539" s="996" t="s">
        <v>23</v>
      </c>
      <c r="C539" s="687"/>
      <c r="D539" s="687" t="s">
        <v>21</v>
      </c>
      <c r="E539" s="687"/>
      <c r="F539" s="997">
        <v>700</v>
      </c>
      <c r="G539" s="997">
        <f t="shared" si="119"/>
        <v>0</v>
      </c>
      <c r="H539" s="997">
        <v>421</v>
      </c>
      <c r="I539" s="997">
        <f t="shared" si="120"/>
        <v>0</v>
      </c>
      <c r="J539" s="999">
        <f t="shared" si="121"/>
        <v>0</v>
      </c>
    </row>
    <row r="540" spans="1:10" ht="31.9" hidden="1" customHeight="1" x14ac:dyDescent="0.2">
      <c r="A540" s="788">
        <v>503</v>
      </c>
      <c r="B540" s="996" t="s">
        <v>31</v>
      </c>
      <c r="C540" s="860"/>
      <c r="D540" s="687" t="s">
        <v>32</v>
      </c>
      <c r="E540" s="687"/>
      <c r="F540" s="997">
        <v>0</v>
      </c>
      <c r="G540" s="997">
        <f t="shared" si="119"/>
        <v>0</v>
      </c>
      <c r="H540" s="997">
        <v>18051</v>
      </c>
      <c r="I540" s="997">
        <f t="shared" si="120"/>
        <v>0</v>
      </c>
      <c r="J540" s="999">
        <f t="shared" si="121"/>
        <v>0</v>
      </c>
    </row>
    <row r="541" spans="1:10" ht="31.9" hidden="1" customHeight="1" x14ac:dyDescent="0.2">
      <c r="A541" s="788">
        <v>504</v>
      </c>
      <c r="B541" s="996" t="s">
        <v>201</v>
      </c>
      <c r="C541" s="860"/>
      <c r="D541" s="687" t="s">
        <v>202</v>
      </c>
      <c r="E541" s="687"/>
      <c r="F541" s="997">
        <v>2000</v>
      </c>
      <c r="G541" s="997">
        <f t="shared" si="119"/>
        <v>0</v>
      </c>
      <c r="H541" s="997">
        <v>629</v>
      </c>
      <c r="I541" s="997">
        <f t="shared" si="120"/>
        <v>0</v>
      </c>
      <c r="J541" s="999">
        <f t="shared" si="121"/>
        <v>0</v>
      </c>
    </row>
    <row r="542" spans="1:10" ht="38.25" hidden="1" customHeight="1" x14ac:dyDescent="0.2">
      <c r="A542" s="788">
        <v>497</v>
      </c>
      <c r="B542" s="996" t="s">
        <v>591</v>
      </c>
      <c r="C542" s="687"/>
      <c r="D542" s="687" t="s">
        <v>7</v>
      </c>
      <c r="E542" s="687"/>
      <c r="F542" s="997">
        <v>2950</v>
      </c>
      <c r="G542" s="997">
        <f t="shared" si="119"/>
        <v>0</v>
      </c>
      <c r="H542" s="997">
        <v>10010</v>
      </c>
      <c r="I542" s="997">
        <f t="shared" si="120"/>
        <v>0</v>
      </c>
      <c r="J542" s="999">
        <f t="shared" si="121"/>
        <v>0</v>
      </c>
    </row>
    <row r="543" spans="1:10" ht="12" hidden="1" customHeight="1" x14ac:dyDescent="0.2">
      <c r="A543" s="788">
        <v>508</v>
      </c>
      <c r="B543" s="996" t="s">
        <v>592</v>
      </c>
      <c r="C543" s="687"/>
      <c r="D543" s="687" t="s">
        <v>7</v>
      </c>
      <c r="E543" s="687"/>
      <c r="F543" s="997">
        <v>600</v>
      </c>
      <c r="G543" s="997">
        <f t="shared" si="119"/>
        <v>0</v>
      </c>
      <c r="H543" s="997">
        <v>1994</v>
      </c>
      <c r="I543" s="997">
        <f t="shared" si="120"/>
        <v>0</v>
      </c>
      <c r="J543" s="999">
        <f t="shared" si="121"/>
        <v>0</v>
      </c>
    </row>
    <row r="544" spans="1:10" ht="12" hidden="1" customHeight="1" x14ac:dyDescent="0.2">
      <c r="A544" s="788">
        <v>505</v>
      </c>
      <c r="B544" s="996" t="s">
        <v>40</v>
      </c>
      <c r="C544" s="860"/>
      <c r="D544" s="687" t="s">
        <v>41</v>
      </c>
      <c r="E544" s="687"/>
      <c r="F544" s="997">
        <v>0</v>
      </c>
      <c r="G544" s="997">
        <f t="shared" si="119"/>
        <v>0</v>
      </c>
      <c r="H544" s="997">
        <v>66966</v>
      </c>
      <c r="I544" s="997">
        <f t="shared" si="120"/>
        <v>0</v>
      </c>
      <c r="J544" s="999">
        <f t="shared" si="121"/>
        <v>0</v>
      </c>
    </row>
    <row r="545" spans="1:11" ht="12" hidden="1" customHeight="1" x14ac:dyDescent="0.2">
      <c r="A545" s="788">
        <v>506</v>
      </c>
      <c r="B545" s="869" t="s">
        <v>203</v>
      </c>
      <c r="C545" s="860"/>
      <c r="D545" s="687"/>
      <c r="E545" s="687"/>
      <c r="F545" s="687"/>
      <c r="G545" s="997"/>
      <c r="H545" s="993"/>
      <c r="I545" s="997"/>
      <c r="J545" s="993"/>
    </row>
    <row r="546" spans="1:11" ht="12" hidden="1" customHeight="1" x14ac:dyDescent="0.2">
      <c r="A546" s="788">
        <v>507</v>
      </c>
      <c r="B546" s="996" t="s">
        <v>204</v>
      </c>
      <c r="C546" s="687"/>
      <c r="D546" s="687" t="s">
        <v>7</v>
      </c>
      <c r="E546" s="687"/>
      <c r="F546" s="997">
        <v>1200</v>
      </c>
      <c r="G546" s="997">
        <f t="shared" ref="G546:G552" si="122">E546*F546</f>
        <v>0</v>
      </c>
      <c r="H546" s="997">
        <v>1853</v>
      </c>
      <c r="I546" s="997">
        <f t="shared" ref="I546:I552" si="123">E546*H546</f>
        <v>0</v>
      </c>
      <c r="J546" s="999">
        <f t="shared" ref="J546:J552" si="124">G546+I546</f>
        <v>0</v>
      </c>
    </row>
    <row r="547" spans="1:11" ht="12" hidden="1" customHeight="1" x14ac:dyDescent="0.2">
      <c r="A547" s="788">
        <v>508</v>
      </c>
      <c r="B547" s="996" t="s">
        <v>592</v>
      </c>
      <c r="C547" s="687"/>
      <c r="D547" s="687" t="s">
        <v>7</v>
      </c>
      <c r="E547" s="687"/>
      <c r="F547" s="997">
        <v>600</v>
      </c>
      <c r="G547" s="997">
        <f t="shared" si="122"/>
        <v>0</v>
      </c>
      <c r="H547" s="997">
        <v>1994</v>
      </c>
      <c r="I547" s="997">
        <f t="shared" si="123"/>
        <v>0</v>
      </c>
      <c r="J547" s="999">
        <f t="shared" si="124"/>
        <v>0</v>
      </c>
    </row>
    <row r="548" spans="1:11" ht="12" hidden="1" customHeight="1" x14ac:dyDescent="0.2">
      <c r="A548" s="788">
        <v>508</v>
      </c>
      <c r="B548" s="996" t="s">
        <v>15</v>
      </c>
      <c r="C548" s="687"/>
      <c r="D548" s="687" t="s">
        <v>7</v>
      </c>
      <c r="E548" s="687"/>
      <c r="F548" s="997">
        <v>600</v>
      </c>
      <c r="G548" s="997">
        <f t="shared" si="122"/>
        <v>0</v>
      </c>
      <c r="H548" s="997">
        <v>335</v>
      </c>
      <c r="I548" s="997">
        <f t="shared" si="123"/>
        <v>0</v>
      </c>
      <c r="J548" s="999">
        <f t="shared" si="124"/>
        <v>0</v>
      </c>
    </row>
    <row r="549" spans="1:11" ht="12" hidden="1" customHeight="1" x14ac:dyDescent="0.2">
      <c r="A549" s="788">
        <v>509</v>
      </c>
      <c r="B549" s="996" t="s">
        <v>19</v>
      </c>
      <c r="C549" s="687" t="s">
        <v>326</v>
      </c>
      <c r="D549" s="687" t="s">
        <v>7</v>
      </c>
      <c r="E549" s="687"/>
      <c r="F549" s="997">
        <v>600</v>
      </c>
      <c r="G549" s="997">
        <f t="shared" si="122"/>
        <v>0</v>
      </c>
      <c r="H549" s="997">
        <v>928</v>
      </c>
      <c r="I549" s="997">
        <f t="shared" si="123"/>
        <v>0</v>
      </c>
      <c r="J549" s="999">
        <f t="shared" si="124"/>
        <v>0</v>
      </c>
    </row>
    <row r="550" spans="1:11" ht="21.75" hidden="1" customHeight="1" x14ac:dyDescent="0.2">
      <c r="A550" s="788">
        <v>22</v>
      </c>
      <c r="B550" s="996" t="s">
        <v>22</v>
      </c>
      <c r="C550" s="687"/>
      <c r="D550" s="687" t="s">
        <v>21</v>
      </c>
      <c r="E550" s="687"/>
      <c r="F550" s="997">
        <v>1000</v>
      </c>
      <c r="G550" s="997">
        <f t="shared" si="122"/>
        <v>0</v>
      </c>
      <c r="H550" s="997">
        <v>504</v>
      </c>
      <c r="I550" s="997">
        <f t="shared" si="123"/>
        <v>0</v>
      </c>
      <c r="J550" s="999">
        <f t="shared" si="124"/>
        <v>0</v>
      </c>
      <c r="K550" s="564" t="e">
        <f>#REF!</f>
        <v>#REF!</v>
      </c>
    </row>
    <row r="551" spans="1:11" ht="13.5" hidden="1" thickBot="1" x14ac:dyDescent="0.25">
      <c r="A551" s="788">
        <v>510</v>
      </c>
      <c r="B551" s="996" t="s">
        <v>198</v>
      </c>
      <c r="C551" s="687"/>
      <c r="D551" s="687" t="s">
        <v>21</v>
      </c>
      <c r="E551" s="687"/>
      <c r="F551" s="997">
        <v>1300</v>
      </c>
      <c r="G551" s="997">
        <f t="shared" si="122"/>
        <v>0</v>
      </c>
      <c r="H551" s="997">
        <v>957</v>
      </c>
      <c r="I551" s="997">
        <f t="shared" si="123"/>
        <v>0</v>
      </c>
      <c r="J551" s="999">
        <f t="shared" si="124"/>
        <v>0</v>
      </c>
    </row>
    <row r="552" spans="1:11" ht="26.25" hidden="1" customHeight="1" x14ac:dyDescent="0.2">
      <c r="A552" s="788">
        <v>511</v>
      </c>
      <c r="B552" s="996" t="s">
        <v>31</v>
      </c>
      <c r="C552" s="860"/>
      <c r="D552" s="687" t="s">
        <v>32</v>
      </c>
      <c r="E552" s="687"/>
      <c r="F552" s="997">
        <v>0</v>
      </c>
      <c r="G552" s="997">
        <f t="shared" si="122"/>
        <v>0</v>
      </c>
      <c r="H552" s="997">
        <v>26053</v>
      </c>
      <c r="I552" s="997">
        <f t="shared" si="123"/>
        <v>0</v>
      </c>
      <c r="J552" s="999">
        <f t="shared" si="124"/>
        <v>0</v>
      </c>
    </row>
    <row r="553" spans="1:11" ht="31.9" hidden="1" customHeight="1" x14ac:dyDescent="0.2">
      <c r="A553" s="788">
        <v>512</v>
      </c>
      <c r="B553" s="996" t="s">
        <v>199</v>
      </c>
      <c r="C553" s="687"/>
      <c r="D553" s="687"/>
      <c r="E553" s="687"/>
      <c r="F553" s="997"/>
      <c r="G553" s="997"/>
      <c r="H553" s="997"/>
      <c r="I553" s="997"/>
      <c r="J553" s="999"/>
    </row>
    <row r="554" spans="1:11" ht="31.9" hidden="1" customHeight="1" x14ac:dyDescent="0.2">
      <c r="A554" s="788">
        <v>513</v>
      </c>
      <c r="B554" s="998" t="s">
        <v>200</v>
      </c>
      <c r="C554" s="687"/>
      <c r="D554" s="687" t="s">
        <v>21</v>
      </c>
      <c r="E554" s="687"/>
      <c r="F554" s="997">
        <v>350</v>
      </c>
      <c r="G554" s="997">
        <f t="shared" ref="G554:G559" si="125">E554*F554</f>
        <v>0</v>
      </c>
      <c r="H554" s="997">
        <v>1212</v>
      </c>
      <c r="I554" s="997">
        <f t="shared" ref="I554:I559" si="126">E554*H554</f>
        <v>0</v>
      </c>
      <c r="J554" s="999">
        <f t="shared" ref="J554:J559" si="127">G554+I554</f>
        <v>0</v>
      </c>
    </row>
    <row r="555" spans="1:11" ht="31.9" hidden="1" customHeight="1" x14ac:dyDescent="0.2">
      <c r="A555" s="788">
        <v>513</v>
      </c>
      <c r="B555" s="998" t="s">
        <v>593</v>
      </c>
      <c r="C555" s="687"/>
      <c r="D555" s="687" t="s">
        <v>21</v>
      </c>
      <c r="E555" s="687"/>
      <c r="F555" s="997">
        <v>350</v>
      </c>
      <c r="G555" s="997">
        <f t="shared" si="125"/>
        <v>0</v>
      </c>
      <c r="H555" s="997">
        <v>1090</v>
      </c>
      <c r="I555" s="997">
        <f t="shared" si="126"/>
        <v>0</v>
      </c>
      <c r="J555" s="999">
        <f t="shared" si="127"/>
        <v>0</v>
      </c>
    </row>
    <row r="556" spans="1:11" ht="36.75" hidden="1" customHeight="1" x14ac:dyDescent="0.2">
      <c r="A556" s="788">
        <v>514</v>
      </c>
      <c r="B556" s="996" t="s">
        <v>201</v>
      </c>
      <c r="C556" s="860"/>
      <c r="D556" s="687" t="s">
        <v>202</v>
      </c>
      <c r="E556" s="687"/>
      <c r="F556" s="997">
        <v>2000</v>
      </c>
      <c r="G556" s="997">
        <f t="shared" si="125"/>
        <v>0</v>
      </c>
      <c r="H556" s="997">
        <v>629</v>
      </c>
      <c r="I556" s="997">
        <f t="shared" si="126"/>
        <v>0</v>
      </c>
      <c r="J556" s="999">
        <f t="shared" si="127"/>
        <v>0</v>
      </c>
    </row>
    <row r="557" spans="1:11" ht="12" hidden="1" customHeight="1" x14ac:dyDescent="0.2">
      <c r="A557" s="788">
        <v>495</v>
      </c>
      <c r="B557" s="996" t="s">
        <v>594</v>
      </c>
      <c r="C557" s="687"/>
      <c r="D557" s="687" t="s">
        <v>202</v>
      </c>
      <c r="E557" s="687"/>
      <c r="F557" s="997">
        <v>139</v>
      </c>
      <c r="G557" s="997">
        <f t="shared" si="125"/>
        <v>0</v>
      </c>
      <c r="H557" s="997">
        <v>151</v>
      </c>
      <c r="I557" s="997">
        <f t="shared" si="126"/>
        <v>0</v>
      </c>
      <c r="J557" s="999">
        <f t="shared" si="127"/>
        <v>0</v>
      </c>
    </row>
    <row r="558" spans="1:11" ht="12" hidden="1" customHeight="1" x14ac:dyDescent="0.2">
      <c r="A558" s="788">
        <v>515</v>
      </c>
      <c r="B558" s="996" t="s">
        <v>40</v>
      </c>
      <c r="C558" s="860"/>
      <c r="D558" s="687" t="s">
        <v>41</v>
      </c>
      <c r="E558" s="687"/>
      <c r="F558" s="997">
        <v>0</v>
      </c>
      <c r="G558" s="997">
        <f t="shared" si="125"/>
        <v>0</v>
      </c>
      <c r="H558" s="997">
        <v>53152</v>
      </c>
      <c r="I558" s="997">
        <f t="shared" si="126"/>
        <v>0</v>
      </c>
      <c r="J558" s="999">
        <f t="shared" si="127"/>
        <v>0</v>
      </c>
    </row>
    <row r="559" spans="1:11" ht="12" hidden="1" customHeight="1" x14ac:dyDescent="0.2">
      <c r="A559" s="788">
        <v>516</v>
      </c>
      <c r="B559" s="996" t="s">
        <v>205</v>
      </c>
      <c r="C559" s="1030"/>
      <c r="D559" s="687" t="s">
        <v>32</v>
      </c>
      <c r="E559" s="687"/>
      <c r="F559" s="997">
        <v>954853.5</v>
      </c>
      <c r="G559" s="997">
        <f t="shared" si="125"/>
        <v>0</v>
      </c>
      <c r="H559" s="997">
        <v>928267</v>
      </c>
      <c r="I559" s="997">
        <f t="shared" si="126"/>
        <v>0</v>
      </c>
      <c r="J559" s="999">
        <f t="shared" si="127"/>
        <v>0</v>
      </c>
    </row>
    <row r="560" spans="1:11" ht="12" hidden="1" customHeight="1" x14ac:dyDescent="0.2">
      <c r="A560" s="788">
        <v>517</v>
      </c>
      <c r="B560" s="996"/>
      <c r="C560" s="1030"/>
      <c r="D560" s="687"/>
      <c r="E560" s="687"/>
      <c r="F560" s="997"/>
      <c r="G560" s="997"/>
      <c r="H560" s="997"/>
      <c r="I560" s="997"/>
      <c r="J560" s="1031"/>
    </row>
    <row r="561" spans="1:12" ht="12" hidden="1" customHeight="1" x14ac:dyDescent="0.2">
      <c r="A561" s="788">
        <v>518</v>
      </c>
      <c r="B561" s="996" t="s">
        <v>206</v>
      </c>
      <c r="C561" s="860"/>
      <c r="D561" s="687" t="s">
        <v>207</v>
      </c>
      <c r="E561" s="687"/>
      <c r="F561" s="997">
        <v>576000</v>
      </c>
      <c r="G561" s="997">
        <f>E561*F561</f>
        <v>0</v>
      </c>
      <c r="H561" s="997">
        <v>0</v>
      </c>
      <c r="I561" s="997">
        <f>E561*H561</f>
        <v>0</v>
      </c>
      <c r="J561" s="999">
        <f t="shared" ref="J561:J562" si="128">G561+I561</f>
        <v>0</v>
      </c>
    </row>
    <row r="562" spans="1:12" ht="12" hidden="1" customHeight="1" x14ac:dyDescent="0.2">
      <c r="A562" s="788">
        <v>519</v>
      </c>
      <c r="B562" s="996" t="s">
        <v>104</v>
      </c>
      <c r="C562" s="860"/>
      <c r="D562" s="687" t="s">
        <v>207</v>
      </c>
      <c r="E562" s="687"/>
      <c r="F562" s="997">
        <v>243000</v>
      </c>
      <c r="G562" s="997">
        <f>E562*F562</f>
        <v>0</v>
      </c>
      <c r="H562" s="997">
        <v>0</v>
      </c>
      <c r="I562" s="997">
        <f>E562*H562</f>
        <v>0</v>
      </c>
      <c r="J562" s="999">
        <f t="shared" si="128"/>
        <v>0</v>
      </c>
    </row>
    <row r="563" spans="1:12" ht="12" hidden="1" customHeight="1" thickBot="1" x14ac:dyDescent="0.25">
      <c r="A563" s="788">
        <v>520</v>
      </c>
      <c r="B563" s="1008"/>
      <c r="C563" s="1009"/>
      <c r="D563" s="1009"/>
      <c r="E563" s="1009"/>
      <c r="F563" s="1010"/>
      <c r="G563" s="1010"/>
      <c r="H563" s="1010"/>
      <c r="I563" s="1010"/>
      <c r="J563" s="1032"/>
    </row>
    <row r="564" spans="1:12" ht="14.25" thickTop="1" thickBot="1" x14ac:dyDescent="0.25">
      <c r="A564" s="788">
        <v>521</v>
      </c>
      <c r="B564" s="1033" t="s">
        <v>208</v>
      </c>
      <c r="C564" s="1034"/>
      <c r="D564" s="1035"/>
      <c r="E564" s="1036"/>
      <c r="F564" s="1037"/>
      <c r="G564" s="1038">
        <f>SUM(G256:G545)+SUM(G547:G562)</f>
        <v>1629812.835</v>
      </c>
      <c r="H564" s="1037"/>
      <c r="I564" s="1038">
        <f>SUM(I256:I545)+SUM(I547:I562)</f>
        <v>1390020.1206735747</v>
      </c>
      <c r="J564" s="1038">
        <f>SUM(J256:J545)+SUM(J547:J562)</f>
        <v>3019832.9556735749</v>
      </c>
      <c r="K564" s="564">
        <f>'[7]вдц+кс-6 (корр)'!AN544</f>
        <v>3019832.9556735749</v>
      </c>
      <c r="L564" s="564">
        <f>J564-K564</f>
        <v>0</v>
      </c>
    </row>
    <row r="565" spans="1:12" ht="9.75" hidden="1" customHeight="1" thickTop="1" x14ac:dyDescent="0.2">
      <c r="A565" s="788">
        <v>522</v>
      </c>
      <c r="B565" s="1018"/>
      <c r="C565" s="1039"/>
      <c r="D565" s="1020"/>
      <c r="E565" s="1021"/>
      <c r="F565" s="1021"/>
      <c r="G565" s="1022"/>
      <c r="H565" s="1023"/>
      <c r="I565" s="1022"/>
      <c r="J565" s="1023"/>
    </row>
    <row r="566" spans="1:12" ht="14.25" hidden="1" thickTop="1" x14ac:dyDescent="0.25">
      <c r="A566" s="788">
        <v>523</v>
      </c>
      <c r="B566" s="994" t="s">
        <v>2</v>
      </c>
      <c r="C566" s="687"/>
      <c r="D566" s="687"/>
      <c r="E566" s="687"/>
      <c r="F566" s="687"/>
      <c r="G566" s="997"/>
      <c r="H566" s="993"/>
      <c r="I566" s="997"/>
      <c r="J566" s="993"/>
    </row>
    <row r="567" spans="1:12" ht="13.5" hidden="1" thickTop="1" x14ac:dyDescent="0.2">
      <c r="A567" s="788">
        <v>524</v>
      </c>
      <c r="B567" s="1000" t="s">
        <v>42</v>
      </c>
      <c r="C567" s="687"/>
      <c r="D567" s="687"/>
      <c r="E567" s="687"/>
      <c r="F567" s="687"/>
      <c r="G567" s="997"/>
      <c r="H567" s="993"/>
      <c r="I567" s="997"/>
      <c r="J567" s="993"/>
    </row>
    <row r="568" spans="1:12" ht="38.25" hidden="1" customHeight="1" x14ac:dyDescent="0.2">
      <c r="A568" s="788">
        <v>508</v>
      </c>
      <c r="B568" s="996" t="s">
        <v>592</v>
      </c>
      <c r="C568" s="687"/>
      <c r="D568" s="687" t="s">
        <v>7</v>
      </c>
      <c r="E568" s="687"/>
      <c r="F568" s="997">
        <v>600</v>
      </c>
      <c r="G568" s="997">
        <f t="shared" ref="G568:G575" si="129">E568*F568</f>
        <v>0</v>
      </c>
      <c r="H568" s="997">
        <v>1994</v>
      </c>
      <c r="I568" s="997">
        <f t="shared" ref="I568:I575" si="130">E568*H568</f>
        <v>0</v>
      </c>
      <c r="J568" s="999">
        <f t="shared" ref="J568:J575" si="131">G568+I568</f>
        <v>0</v>
      </c>
    </row>
    <row r="569" spans="1:12" ht="12" hidden="1" customHeight="1" x14ac:dyDescent="0.2">
      <c r="A569" s="788">
        <v>525</v>
      </c>
      <c r="B569" s="996" t="s">
        <v>19</v>
      </c>
      <c r="C569" s="687" t="s">
        <v>326</v>
      </c>
      <c r="D569" s="687" t="s">
        <v>14</v>
      </c>
      <c r="E569" s="687"/>
      <c r="F569" s="997">
        <v>600</v>
      </c>
      <c r="G569" s="997">
        <f t="shared" si="129"/>
        <v>0</v>
      </c>
      <c r="H569" s="997">
        <v>928</v>
      </c>
      <c r="I569" s="997">
        <f t="shared" si="130"/>
        <v>0</v>
      </c>
      <c r="J569" s="999">
        <f t="shared" si="131"/>
        <v>0</v>
      </c>
    </row>
    <row r="570" spans="1:12" ht="12" hidden="1" customHeight="1" x14ac:dyDescent="0.2">
      <c r="A570" s="788">
        <v>526</v>
      </c>
      <c r="B570" s="996" t="s">
        <v>17</v>
      </c>
      <c r="C570" s="687"/>
      <c r="D570" s="687" t="s">
        <v>14</v>
      </c>
      <c r="E570" s="687"/>
      <c r="F570" s="997">
        <v>600</v>
      </c>
      <c r="G570" s="997">
        <f t="shared" si="129"/>
        <v>0</v>
      </c>
      <c r="H570" s="997">
        <v>1026</v>
      </c>
      <c r="I570" s="997">
        <f t="shared" si="130"/>
        <v>0</v>
      </c>
      <c r="J570" s="999">
        <f t="shared" si="131"/>
        <v>0</v>
      </c>
    </row>
    <row r="571" spans="1:12" ht="12" hidden="1" customHeight="1" x14ac:dyDescent="0.2">
      <c r="A571" s="788">
        <v>527</v>
      </c>
      <c r="B571" s="996" t="s">
        <v>43</v>
      </c>
      <c r="C571" s="687"/>
      <c r="D571" s="687" t="s">
        <v>21</v>
      </c>
      <c r="E571" s="687"/>
      <c r="F571" s="997">
        <v>650</v>
      </c>
      <c r="G571" s="997">
        <f t="shared" si="129"/>
        <v>0</v>
      </c>
      <c r="H571" s="997">
        <v>237</v>
      </c>
      <c r="I571" s="997">
        <f t="shared" si="130"/>
        <v>0</v>
      </c>
      <c r="J571" s="999">
        <f t="shared" si="131"/>
        <v>0</v>
      </c>
    </row>
    <row r="572" spans="1:12" ht="12" hidden="1" customHeight="1" x14ac:dyDescent="0.2">
      <c r="A572" s="788">
        <v>528</v>
      </c>
      <c r="B572" s="996" t="s">
        <v>327</v>
      </c>
      <c r="C572" s="1001"/>
      <c r="D572" s="687" t="s">
        <v>21</v>
      </c>
      <c r="E572" s="687"/>
      <c r="F572" s="997">
        <v>290</v>
      </c>
      <c r="G572" s="997">
        <f t="shared" si="129"/>
        <v>0</v>
      </c>
      <c r="H572" s="997">
        <v>45</v>
      </c>
      <c r="I572" s="997">
        <f t="shared" si="130"/>
        <v>0</v>
      </c>
      <c r="J572" s="999">
        <f t="shared" si="131"/>
        <v>0</v>
      </c>
    </row>
    <row r="573" spans="1:12" ht="12" hidden="1" customHeight="1" x14ac:dyDescent="0.2">
      <c r="A573" s="788">
        <v>529</v>
      </c>
      <c r="B573" s="996" t="s">
        <v>31</v>
      </c>
      <c r="C573" s="860"/>
      <c r="D573" s="687" t="s">
        <v>32</v>
      </c>
      <c r="E573" s="687"/>
      <c r="F573" s="997">
        <v>0</v>
      </c>
      <c r="G573" s="997">
        <f t="shared" si="129"/>
        <v>0</v>
      </c>
      <c r="H573" s="997">
        <v>1896</v>
      </c>
      <c r="I573" s="997">
        <f t="shared" si="130"/>
        <v>0</v>
      </c>
      <c r="J573" s="999">
        <f t="shared" si="131"/>
        <v>0</v>
      </c>
    </row>
    <row r="574" spans="1:12" ht="12" hidden="1" customHeight="1" x14ac:dyDescent="0.2">
      <c r="A574" s="788">
        <v>530</v>
      </c>
      <c r="B574" s="996" t="s">
        <v>40</v>
      </c>
      <c r="C574" s="860"/>
      <c r="D574" s="687" t="s">
        <v>41</v>
      </c>
      <c r="E574" s="687"/>
      <c r="F574" s="997">
        <v>0</v>
      </c>
      <c r="G574" s="997">
        <f t="shared" si="129"/>
        <v>0</v>
      </c>
      <c r="H574" s="997">
        <v>1976</v>
      </c>
      <c r="I574" s="997">
        <f t="shared" si="130"/>
        <v>0</v>
      </c>
      <c r="J574" s="999">
        <f t="shared" si="131"/>
        <v>0</v>
      </c>
    </row>
    <row r="575" spans="1:12" ht="12" hidden="1" customHeight="1" x14ac:dyDescent="0.2">
      <c r="A575" s="788">
        <v>531</v>
      </c>
      <c r="B575" s="996" t="s">
        <v>15</v>
      </c>
      <c r="C575" s="687"/>
      <c r="D575" s="687" t="s">
        <v>14</v>
      </c>
      <c r="E575" s="687"/>
      <c r="F575" s="997">
        <v>600</v>
      </c>
      <c r="G575" s="997">
        <f t="shared" si="129"/>
        <v>0</v>
      </c>
      <c r="H575" s="997">
        <v>335</v>
      </c>
      <c r="I575" s="997">
        <f t="shared" si="130"/>
        <v>0</v>
      </c>
      <c r="J575" s="999">
        <f t="shared" si="131"/>
        <v>0</v>
      </c>
    </row>
    <row r="576" spans="1:12" ht="13.5" hidden="1" thickTop="1" x14ac:dyDescent="0.2">
      <c r="A576" s="788">
        <v>532</v>
      </c>
      <c r="B576" s="1000" t="s">
        <v>44</v>
      </c>
      <c r="C576" s="687"/>
      <c r="D576" s="687"/>
      <c r="E576" s="687"/>
      <c r="F576" s="687"/>
      <c r="G576" s="997"/>
      <c r="H576" s="993"/>
      <c r="I576" s="997"/>
      <c r="J576" s="993"/>
    </row>
    <row r="577" spans="1:10" ht="26.25" hidden="1" customHeight="1" x14ac:dyDescent="0.2">
      <c r="A577" s="788">
        <v>533</v>
      </c>
      <c r="B577" s="1000" t="s">
        <v>45</v>
      </c>
      <c r="C577" s="687"/>
      <c r="D577" s="687"/>
      <c r="E577" s="687"/>
      <c r="F577" s="687"/>
      <c r="G577" s="997"/>
      <c r="H577" s="993"/>
      <c r="I577" s="997"/>
      <c r="J577" s="993"/>
    </row>
    <row r="578" spans="1:10" ht="31.9" hidden="1" customHeight="1" x14ac:dyDescent="0.2">
      <c r="A578" s="788">
        <v>534</v>
      </c>
      <c r="B578" s="996" t="s">
        <v>301</v>
      </c>
      <c r="C578" s="687" t="s">
        <v>368</v>
      </c>
      <c r="D578" s="687" t="s">
        <v>7</v>
      </c>
      <c r="E578" s="687"/>
      <c r="F578" s="997">
        <v>53425.200000000004</v>
      </c>
      <c r="G578" s="997">
        <f t="shared" ref="G578:G607" si="132">E578*F578</f>
        <v>0</v>
      </c>
      <c r="H578" s="997">
        <v>61094.303999999996</v>
      </c>
      <c r="I578" s="997">
        <f t="shared" ref="I578:I607" si="133">E578*H578</f>
        <v>0</v>
      </c>
      <c r="J578" s="999">
        <f t="shared" ref="J578:J607" si="134">G578+I578</f>
        <v>0</v>
      </c>
    </row>
    <row r="579" spans="1:10" ht="36.75" hidden="1" customHeight="1" x14ac:dyDescent="0.2">
      <c r="A579" s="788">
        <v>535</v>
      </c>
      <c r="B579" s="996" t="s">
        <v>238</v>
      </c>
      <c r="C579" s="687" t="s">
        <v>369</v>
      </c>
      <c r="D579" s="687" t="s">
        <v>7</v>
      </c>
      <c r="E579" s="687"/>
      <c r="F579" s="997">
        <v>6088.4000000000005</v>
      </c>
      <c r="G579" s="997">
        <f t="shared" si="132"/>
        <v>0</v>
      </c>
      <c r="H579" s="997">
        <v>13392</v>
      </c>
      <c r="I579" s="997">
        <f t="shared" si="133"/>
        <v>0</v>
      </c>
      <c r="J579" s="999">
        <f t="shared" si="134"/>
        <v>0</v>
      </c>
    </row>
    <row r="580" spans="1:10" ht="12" hidden="1" customHeight="1" x14ac:dyDescent="0.2">
      <c r="A580" s="788">
        <v>536</v>
      </c>
      <c r="B580" s="996" t="s">
        <v>239</v>
      </c>
      <c r="C580" s="687" t="s">
        <v>370</v>
      </c>
      <c r="D580" s="687" t="s">
        <v>7</v>
      </c>
      <c r="E580" s="687"/>
      <c r="F580" s="997">
        <v>12143.6</v>
      </c>
      <c r="G580" s="997">
        <f t="shared" si="132"/>
        <v>0</v>
      </c>
      <c r="H580" s="997">
        <v>31296.359999999997</v>
      </c>
      <c r="I580" s="997">
        <f t="shared" si="133"/>
        <v>0</v>
      </c>
      <c r="J580" s="999">
        <f t="shared" si="134"/>
        <v>0</v>
      </c>
    </row>
    <row r="581" spans="1:10" ht="12" hidden="1" customHeight="1" x14ac:dyDescent="0.2">
      <c r="A581" s="788">
        <v>537</v>
      </c>
      <c r="B581" s="996" t="s">
        <v>240</v>
      </c>
      <c r="C581" s="687" t="s">
        <v>371</v>
      </c>
      <c r="D581" s="687" t="s">
        <v>7</v>
      </c>
      <c r="E581" s="687"/>
      <c r="F581" s="997">
        <v>1535.6000000000001</v>
      </c>
      <c r="G581" s="997">
        <f t="shared" si="132"/>
        <v>0</v>
      </c>
      <c r="H581" s="997">
        <v>3678.3360000000002</v>
      </c>
      <c r="I581" s="997">
        <f t="shared" si="133"/>
        <v>0</v>
      </c>
      <c r="J581" s="999">
        <f t="shared" si="134"/>
        <v>0</v>
      </c>
    </row>
    <row r="582" spans="1:10" ht="12" hidden="1" customHeight="1" x14ac:dyDescent="0.2">
      <c r="A582" s="788">
        <v>538</v>
      </c>
      <c r="B582" s="996" t="s">
        <v>241</v>
      </c>
      <c r="C582" s="687" t="s">
        <v>372</v>
      </c>
      <c r="D582" s="687" t="s">
        <v>7</v>
      </c>
      <c r="E582" s="687"/>
      <c r="F582" s="997">
        <v>21070</v>
      </c>
      <c r="G582" s="997">
        <f t="shared" si="132"/>
        <v>0</v>
      </c>
      <c r="H582" s="997">
        <v>26159.040000000001</v>
      </c>
      <c r="I582" s="997">
        <f t="shared" si="133"/>
        <v>0</v>
      </c>
      <c r="J582" s="999">
        <f t="shared" si="134"/>
        <v>0</v>
      </c>
    </row>
    <row r="583" spans="1:10" ht="12" hidden="1" customHeight="1" x14ac:dyDescent="0.2">
      <c r="A583" s="788">
        <v>539</v>
      </c>
      <c r="B583" s="996" t="s">
        <v>242</v>
      </c>
      <c r="C583" s="687" t="s">
        <v>373</v>
      </c>
      <c r="D583" s="687" t="s">
        <v>7</v>
      </c>
      <c r="E583" s="687"/>
      <c r="F583" s="997">
        <v>40176</v>
      </c>
      <c r="G583" s="997">
        <f t="shared" si="132"/>
        <v>0</v>
      </c>
      <c r="H583" s="997">
        <v>99212.4</v>
      </c>
      <c r="I583" s="997">
        <f t="shared" si="133"/>
        <v>0</v>
      </c>
      <c r="J583" s="999">
        <f t="shared" si="134"/>
        <v>0</v>
      </c>
    </row>
    <row r="584" spans="1:10" ht="12" hidden="1" customHeight="1" x14ac:dyDescent="0.2">
      <c r="A584" s="788">
        <v>540</v>
      </c>
      <c r="B584" s="996" t="s">
        <v>414</v>
      </c>
      <c r="C584" s="687"/>
      <c r="D584" s="687" t="s">
        <v>7</v>
      </c>
      <c r="E584" s="687"/>
      <c r="F584" s="997">
        <v>8530</v>
      </c>
      <c r="G584" s="997">
        <f t="shared" si="132"/>
        <v>0</v>
      </c>
      <c r="H584" s="997">
        <v>21450</v>
      </c>
      <c r="I584" s="997">
        <f t="shared" si="133"/>
        <v>0</v>
      </c>
      <c r="J584" s="999">
        <f t="shared" si="134"/>
        <v>0</v>
      </c>
    </row>
    <row r="585" spans="1:10" ht="12" hidden="1" customHeight="1" x14ac:dyDescent="0.2">
      <c r="A585" s="788">
        <v>541</v>
      </c>
      <c r="B585" s="1002" t="s">
        <v>387</v>
      </c>
      <c r="C585" s="711" t="s">
        <v>415</v>
      </c>
      <c r="D585" s="711" t="s">
        <v>14</v>
      </c>
      <c r="E585" s="711"/>
      <c r="F585" s="1003">
        <v>4500</v>
      </c>
      <c r="G585" s="997">
        <f t="shared" si="132"/>
        <v>0</v>
      </c>
      <c r="H585" s="1003">
        <v>12169.05</v>
      </c>
      <c r="I585" s="997">
        <f t="shared" si="133"/>
        <v>0</v>
      </c>
      <c r="J585" s="1004">
        <f t="shared" si="134"/>
        <v>0</v>
      </c>
    </row>
    <row r="586" spans="1:10" ht="12" hidden="1" customHeight="1" x14ac:dyDescent="0.2">
      <c r="A586" s="788">
        <v>542</v>
      </c>
      <c r="B586" s="1002" t="s">
        <v>387</v>
      </c>
      <c r="C586" s="711" t="s">
        <v>416</v>
      </c>
      <c r="D586" s="711" t="s">
        <v>14</v>
      </c>
      <c r="E586" s="711"/>
      <c r="F586" s="1003">
        <v>4500</v>
      </c>
      <c r="G586" s="997">
        <f t="shared" si="132"/>
        <v>0</v>
      </c>
      <c r="H586" s="1003">
        <v>12435.650000000001</v>
      </c>
      <c r="I586" s="997">
        <f t="shared" si="133"/>
        <v>0</v>
      </c>
      <c r="J586" s="1004">
        <f t="shared" si="134"/>
        <v>0</v>
      </c>
    </row>
    <row r="587" spans="1:10" ht="12" hidden="1" customHeight="1" x14ac:dyDescent="0.2">
      <c r="A587" s="788">
        <v>543</v>
      </c>
      <c r="B587" s="1002" t="s">
        <v>387</v>
      </c>
      <c r="C587" s="711" t="s">
        <v>417</v>
      </c>
      <c r="D587" s="711" t="s">
        <v>14</v>
      </c>
      <c r="E587" s="711"/>
      <c r="F587" s="1003">
        <v>4500</v>
      </c>
      <c r="G587" s="997">
        <f t="shared" si="132"/>
        <v>0</v>
      </c>
      <c r="H587" s="1003">
        <v>11769.15</v>
      </c>
      <c r="I587" s="997">
        <f t="shared" si="133"/>
        <v>0</v>
      </c>
      <c r="J587" s="1004">
        <f t="shared" si="134"/>
        <v>0</v>
      </c>
    </row>
    <row r="588" spans="1:10" ht="26.25" hidden="1" thickTop="1" x14ac:dyDescent="0.2">
      <c r="A588" s="788">
        <v>544</v>
      </c>
      <c r="B588" s="1002" t="s">
        <v>387</v>
      </c>
      <c r="C588" s="711" t="s">
        <v>418</v>
      </c>
      <c r="D588" s="711" t="s">
        <v>14</v>
      </c>
      <c r="E588" s="711"/>
      <c r="F588" s="1003">
        <v>4500</v>
      </c>
      <c r="G588" s="997">
        <f t="shared" si="132"/>
        <v>0</v>
      </c>
      <c r="H588" s="1003">
        <v>10968.575000000001</v>
      </c>
      <c r="I588" s="997">
        <f t="shared" si="133"/>
        <v>0</v>
      </c>
      <c r="J588" s="1004">
        <f t="shared" si="134"/>
        <v>0</v>
      </c>
    </row>
    <row r="589" spans="1:10" ht="26.25" hidden="1" thickTop="1" x14ac:dyDescent="0.2">
      <c r="A589" s="788">
        <v>545</v>
      </c>
      <c r="B589" s="1002" t="s">
        <v>387</v>
      </c>
      <c r="C589" s="711" t="s">
        <v>419</v>
      </c>
      <c r="D589" s="711" t="s">
        <v>14</v>
      </c>
      <c r="E589" s="711"/>
      <c r="F589" s="1003">
        <v>4500</v>
      </c>
      <c r="G589" s="997">
        <f t="shared" si="132"/>
        <v>0</v>
      </c>
      <c r="H589" s="1003">
        <v>10701.199999999999</v>
      </c>
      <c r="I589" s="997">
        <f t="shared" si="133"/>
        <v>0</v>
      </c>
      <c r="J589" s="1004">
        <f t="shared" si="134"/>
        <v>0</v>
      </c>
    </row>
    <row r="590" spans="1:10" ht="26.25" hidden="1" thickTop="1" x14ac:dyDescent="0.2">
      <c r="A590" s="788">
        <v>546</v>
      </c>
      <c r="B590" s="1002" t="s">
        <v>387</v>
      </c>
      <c r="C590" s="711" t="s">
        <v>420</v>
      </c>
      <c r="D590" s="711" t="s">
        <v>14</v>
      </c>
      <c r="E590" s="711"/>
      <c r="F590" s="1003">
        <v>4500</v>
      </c>
      <c r="G590" s="997">
        <f t="shared" si="132"/>
        <v>0</v>
      </c>
      <c r="H590" s="1003">
        <v>10701.199999999999</v>
      </c>
      <c r="I590" s="997">
        <f t="shared" si="133"/>
        <v>0</v>
      </c>
      <c r="J590" s="1004">
        <f t="shared" si="134"/>
        <v>0</v>
      </c>
    </row>
    <row r="591" spans="1:10" ht="26.25" hidden="1" thickTop="1" x14ac:dyDescent="0.2">
      <c r="A591" s="788">
        <v>547</v>
      </c>
      <c r="B591" s="1002" t="s">
        <v>387</v>
      </c>
      <c r="C591" s="711" t="s">
        <v>421</v>
      </c>
      <c r="D591" s="711" t="s">
        <v>14</v>
      </c>
      <c r="E591" s="711"/>
      <c r="F591" s="1003">
        <v>4500</v>
      </c>
      <c r="G591" s="997">
        <f t="shared" si="132"/>
        <v>0</v>
      </c>
      <c r="H591" s="1003">
        <v>10567.9</v>
      </c>
      <c r="I591" s="997">
        <f t="shared" si="133"/>
        <v>0</v>
      </c>
      <c r="J591" s="1004">
        <f t="shared" si="134"/>
        <v>0</v>
      </c>
    </row>
    <row r="592" spans="1:10" ht="26.25" hidden="1" thickTop="1" x14ac:dyDescent="0.2">
      <c r="A592" s="788">
        <v>548</v>
      </c>
      <c r="B592" s="1002" t="s">
        <v>82</v>
      </c>
      <c r="C592" s="711" t="s">
        <v>83</v>
      </c>
      <c r="D592" s="711" t="s">
        <v>56</v>
      </c>
      <c r="E592" s="711"/>
      <c r="F592" s="1003">
        <v>600</v>
      </c>
      <c r="G592" s="997">
        <f t="shared" si="132"/>
        <v>0</v>
      </c>
      <c r="H592" s="1003">
        <v>588</v>
      </c>
      <c r="I592" s="997">
        <f t="shared" si="133"/>
        <v>0</v>
      </c>
      <c r="J592" s="1004">
        <f t="shared" si="134"/>
        <v>0</v>
      </c>
    </row>
    <row r="593" spans="1:10" ht="26.25" hidden="1" thickTop="1" x14ac:dyDescent="0.2">
      <c r="A593" s="788">
        <v>549</v>
      </c>
      <c r="B593" s="1002" t="s">
        <v>151</v>
      </c>
      <c r="C593" s="711" t="s">
        <v>152</v>
      </c>
      <c r="D593" s="711" t="s">
        <v>56</v>
      </c>
      <c r="E593" s="711"/>
      <c r="F593" s="1003">
        <v>600</v>
      </c>
      <c r="G593" s="997">
        <f t="shared" si="132"/>
        <v>0</v>
      </c>
      <c r="H593" s="1003">
        <v>381</v>
      </c>
      <c r="I593" s="997">
        <f t="shared" si="133"/>
        <v>0</v>
      </c>
      <c r="J593" s="1004">
        <f t="shared" si="134"/>
        <v>0</v>
      </c>
    </row>
    <row r="594" spans="1:10" ht="13.5" hidden="1" thickTop="1" x14ac:dyDescent="0.2">
      <c r="A594" s="788">
        <v>550</v>
      </c>
      <c r="B594" s="1002" t="s">
        <v>390</v>
      </c>
      <c r="C594" s="711" t="s">
        <v>391</v>
      </c>
      <c r="D594" s="711" t="s">
        <v>14</v>
      </c>
      <c r="E594" s="711"/>
      <c r="F594" s="1003">
        <v>400</v>
      </c>
      <c r="G594" s="997">
        <f t="shared" si="132"/>
        <v>0</v>
      </c>
      <c r="H594" s="1003">
        <v>900</v>
      </c>
      <c r="I594" s="997">
        <f t="shared" si="133"/>
        <v>0</v>
      </c>
      <c r="J594" s="1004">
        <f t="shared" si="134"/>
        <v>0</v>
      </c>
    </row>
    <row r="595" spans="1:10" ht="13.5" hidden="1" thickTop="1" x14ac:dyDescent="0.2">
      <c r="A595" s="788">
        <v>551</v>
      </c>
      <c r="B595" s="1002" t="s">
        <v>392</v>
      </c>
      <c r="C595" s="711" t="s">
        <v>393</v>
      </c>
      <c r="D595" s="711" t="s">
        <v>14</v>
      </c>
      <c r="E595" s="711"/>
      <c r="F595" s="1003">
        <v>300</v>
      </c>
      <c r="G595" s="997">
        <f t="shared" si="132"/>
        <v>0</v>
      </c>
      <c r="H595" s="1003">
        <v>234</v>
      </c>
      <c r="I595" s="997">
        <f t="shared" si="133"/>
        <v>0</v>
      </c>
      <c r="J595" s="1004">
        <f t="shared" si="134"/>
        <v>0</v>
      </c>
    </row>
    <row r="596" spans="1:10" ht="13.5" hidden="1" thickTop="1" x14ac:dyDescent="0.2">
      <c r="A596" s="788">
        <v>552</v>
      </c>
      <c r="B596" s="1002" t="s">
        <v>394</v>
      </c>
      <c r="C596" s="1005" t="s">
        <v>422</v>
      </c>
      <c r="D596" s="1005" t="s">
        <v>14</v>
      </c>
      <c r="E596" s="1005"/>
      <c r="F596" s="1003">
        <v>1250</v>
      </c>
      <c r="G596" s="997">
        <f t="shared" si="132"/>
        <v>0</v>
      </c>
      <c r="H596" s="1003">
        <v>899.84999999999991</v>
      </c>
      <c r="I596" s="997">
        <f t="shared" si="133"/>
        <v>0</v>
      </c>
      <c r="J596" s="1004">
        <f t="shared" si="134"/>
        <v>0</v>
      </c>
    </row>
    <row r="597" spans="1:10" ht="13.5" hidden="1" thickTop="1" x14ac:dyDescent="0.2">
      <c r="A597" s="788">
        <v>553</v>
      </c>
      <c r="B597" s="1002" t="s">
        <v>394</v>
      </c>
      <c r="C597" s="1005" t="s">
        <v>423</v>
      </c>
      <c r="D597" s="1005" t="s">
        <v>14</v>
      </c>
      <c r="E597" s="1005"/>
      <c r="F597" s="1003">
        <v>1250</v>
      </c>
      <c r="G597" s="997">
        <f t="shared" si="132"/>
        <v>0</v>
      </c>
      <c r="H597" s="1003">
        <v>738.5</v>
      </c>
      <c r="I597" s="997">
        <f t="shared" si="133"/>
        <v>0</v>
      </c>
      <c r="J597" s="1004">
        <f t="shared" si="134"/>
        <v>0</v>
      </c>
    </row>
    <row r="598" spans="1:10" ht="13.5" hidden="1" thickTop="1" x14ac:dyDescent="0.2">
      <c r="A598" s="788">
        <v>554</v>
      </c>
      <c r="B598" s="1002" t="s">
        <v>394</v>
      </c>
      <c r="C598" s="1005" t="s">
        <v>293</v>
      </c>
      <c r="D598" s="1005" t="s">
        <v>14</v>
      </c>
      <c r="E598" s="1005"/>
      <c r="F598" s="1003">
        <v>1150</v>
      </c>
      <c r="G598" s="997">
        <f t="shared" si="132"/>
        <v>0</v>
      </c>
      <c r="H598" s="1003">
        <v>600.21818181818185</v>
      </c>
      <c r="I598" s="997">
        <f t="shared" si="133"/>
        <v>0</v>
      </c>
      <c r="J598" s="1004">
        <f t="shared" si="134"/>
        <v>0</v>
      </c>
    </row>
    <row r="599" spans="1:10" ht="13.5" hidden="1" thickTop="1" x14ac:dyDescent="0.2">
      <c r="A599" s="788">
        <v>555</v>
      </c>
      <c r="B599" s="1002" t="s">
        <v>394</v>
      </c>
      <c r="C599" s="1005" t="s">
        <v>424</v>
      </c>
      <c r="D599" s="1005" t="s">
        <v>14</v>
      </c>
      <c r="E599" s="1005"/>
      <c r="F599" s="1003">
        <v>850</v>
      </c>
      <c r="G599" s="997">
        <f t="shared" si="132"/>
        <v>0</v>
      </c>
      <c r="H599" s="1003">
        <v>509.44444444444446</v>
      </c>
      <c r="I599" s="997">
        <f t="shared" si="133"/>
        <v>0</v>
      </c>
      <c r="J599" s="1004">
        <f t="shared" si="134"/>
        <v>0</v>
      </c>
    </row>
    <row r="600" spans="1:10" ht="13.5" hidden="1" thickTop="1" x14ac:dyDescent="0.2">
      <c r="A600" s="788">
        <v>556</v>
      </c>
      <c r="B600" s="996" t="s">
        <v>302</v>
      </c>
      <c r="C600" s="687"/>
      <c r="D600" s="687" t="s">
        <v>7</v>
      </c>
      <c r="E600" s="687"/>
      <c r="F600" s="997">
        <v>1500</v>
      </c>
      <c r="G600" s="997">
        <f t="shared" si="132"/>
        <v>0</v>
      </c>
      <c r="H600" s="997">
        <v>4557</v>
      </c>
      <c r="I600" s="997">
        <f t="shared" si="133"/>
        <v>0</v>
      </c>
      <c r="J600" s="999">
        <f t="shared" si="134"/>
        <v>0</v>
      </c>
    </row>
    <row r="601" spans="1:10" ht="13.5" hidden="1" thickTop="1" x14ac:dyDescent="0.2">
      <c r="A601" s="788">
        <v>557</v>
      </c>
      <c r="B601" s="996" t="s">
        <v>243</v>
      </c>
      <c r="C601" s="687"/>
      <c r="D601" s="687" t="s">
        <v>7</v>
      </c>
      <c r="E601" s="687"/>
      <c r="F601" s="997">
        <v>800</v>
      </c>
      <c r="G601" s="997">
        <f t="shared" si="132"/>
        <v>0</v>
      </c>
      <c r="H601" s="997">
        <v>832</v>
      </c>
      <c r="I601" s="997">
        <f t="shared" si="133"/>
        <v>0</v>
      </c>
      <c r="J601" s="999">
        <f t="shared" si="134"/>
        <v>0</v>
      </c>
    </row>
    <row r="602" spans="1:10" ht="28.5" hidden="1" customHeight="1" x14ac:dyDescent="0.2">
      <c r="A602" s="788">
        <v>558</v>
      </c>
      <c r="B602" s="996" t="s">
        <v>244</v>
      </c>
      <c r="C602" s="687"/>
      <c r="D602" s="687" t="s">
        <v>7</v>
      </c>
      <c r="E602" s="687"/>
      <c r="F602" s="997">
        <v>800</v>
      </c>
      <c r="G602" s="997">
        <f t="shared" si="132"/>
        <v>0</v>
      </c>
      <c r="H602" s="997">
        <v>507</v>
      </c>
      <c r="I602" s="997">
        <f t="shared" si="133"/>
        <v>0</v>
      </c>
      <c r="J602" s="999">
        <f t="shared" si="134"/>
        <v>0</v>
      </c>
    </row>
    <row r="603" spans="1:10" ht="12" hidden="1" customHeight="1" x14ac:dyDescent="0.2">
      <c r="A603" s="788">
        <v>559</v>
      </c>
      <c r="B603" s="996" t="s">
        <v>55</v>
      </c>
      <c r="C603" s="687"/>
      <c r="D603" s="687" t="s">
        <v>56</v>
      </c>
      <c r="E603" s="687"/>
      <c r="F603" s="997">
        <v>1800</v>
      </c>
      <c r="G603" s="997">
        <f t="shared" si="132"/>
        <v>0</v>
      </c>
      <c r="H603" s="997">
        <v>840</v>
      </c>
      <c r="I603" s="997">
        <f t="shared" si="133"/>
        <v>0</v>
      </c>
      <c r="J603" s="999">
        <f t="shared" si="134"/>
        <v>0</v>
      </c>
    </row>
    <row r="604" spans="1:10" ht="12" hidden="1" customHeight="1" x14ac:dyDescent="0.2">
      <c r="A604" s="788">
        <v>560</v>
      </c>
      <c r="B604" s="996" t="s">
        <v>429</v>
      </c>
      <c r="C604" s="860"/>
      <c r="D604" s="687" t="s">
        <v>56</v>
      </c>
      <c r="E604" s="687"/>
      <c r="F604" s="997">
        <v>1800</v>
      </c>
      <c r="G604" s="997">
        <f t="shared" si="132"/>
        <v>0</v>
      </c>
      <c r="H604" s="997">
        <v>1460</v>
      </c>
      <c r="I604" s="997">
        <f t="shared" si="133"/>
        <v>0</v>
      </c>
      <c r="J604" s="999">
        <f t="shared" si="134"/>
        <v>0</v>
      </c>
    </row>
    <row r="605" spans="1:10" ht="12" hidden="1" customHeight="1" x14ac:dyDescent="0.2">
      <c r="A605" s="788">
        <v>561</v>
      </c>
      <c r="B605" s="996" t="s">
        <v>431</v>
      </c>
      <c r="C605" s="860"/>
      <c r="D605" s="687" t="s">
        <v>56</v>
      </c>
      <c r="E605" s="687"/>
      <c r="F605" s="997">
        <v>1800</v>
      </c>
      <c r="G605" s="997">
        <f t="shared" si="132"/>
        <v>0</v>
      </c>
      <c r="H605" s="997">
        <v>2920</v>
      </c>
      <c r="I605" s="997">
        <f t="shared" si="133"/>
        <v>0</v>
      </c>
      <c r="J605" s="999">
        <f t="shared" si="134"/>
        <v>0</v>
      </c>
    </row>
    <row r="606" spans="1:10" ht="12" hidden="1" customHeight="1" x14ac:dyDescent="0.2">
      <c r="A606" s="788">
        <v>562</v>
      </c>
      <c r="B606" s="996" t="s">
        <v>59</v>
      </c>
      <c r="C606" s="687"/>
      <c r="D606" s="687" t="s">
        <v>56</v>
      </c>
      <c r="E606" s="687"/>
      <c r="F606" s="997">
        <v>1800</v>
      </c>
      <c r="G606" s="997">
        <f t="shared" si="132"/>
        <v>0</v>
      </c>
      <c r="H606" s="997">
        <v>3080</v>
      </c>
      <c r="I606" s="997">
        <f t="shared" si="133"/>
        <v>0</v>
      </c>
      <c r="J606" s="999">
        <f t="shared" si="134"/>
        <v>0</v>
      </c>
    </row>
    <row r="607" spans="1:10" ht="13.5" hidden="1" thickTop="1" x14ac:dyDescent="0.2">
      <c r="A607" s="788">
        <v>563</v>
      </c>
      <c r="B607" s="996" t="s">
        <v>60</v>
      </c>
      <c r="C607" s="860"/>
      <c r="D607" s="687" t="s">
        <v>5</v>
      </c>
      <c r="E607" s="687"/>
      <c r="F607" s="997">
        <v>0</v>
      </c>
      <c r="G607" s="997">
        <f t="shared" si="132"/>
        <v>0</v>
      </c>
      <c r="H607" s="997">
        <v>97337</v>
      </c>
      <c r="I607" s="997">
        <f t="shared" si="133"/>
        <v>0</v>
      </c>
      <c r="J607" s="999">
        <f t="shared" si="134"/>
        <v>0</v>
      </c>
    </row>
    <row r="608" spans="1:10" ht="13.5" hidden="1" thickTop="1" x14ac:dyDescent="0.2">
      <c r="A608" s="788">
        <v>564</v>
      </c>
      <c r="B608" s="1000" t="s">
        <v>61</v>
      </c>
      <c r="C608" s="687"/>
      <c r="D608" s="687"/>
      <c r="E608" s="687"/>
      <c r="F608" s="687"/>
      <c r="G608" s="997"/>
      <c r="H608" s="993"/>
      <c r="I608" s="997"/>
      <c r="J608" s="993"/>
    </row>
    <row r="609" spans="1:10" ht="26.25" hidden="1" thickTop="1" x14ac:dyDescent="0.2">
      <c r="A609" s="788">
        <v>565</v>
      </c>
      <c r="B609" s="996" t="s">
        <v>303</v>
      </c>
      <c r="C609" s="687" t="s">
        <v>374</v>
      </c>
      <c r="D609" s="687" t="s">
        <v>14</v>
      </c>
      <c r="E609" s="687"/>
      <c r="F609" s="997">
        <v>43125</v>
      </c>
      <c r="G609" s="997">
        <f t="shared" ref="G609:G626" si="135">E609*F609</f>
        <v>0</v>
      </c>
      <c r="H609" s="997">
        <v>47854.080000000002</v>
      </c>
      <c r="I609" s="997">
        <f t="shared" ref="I609:I626" si="136">E609*H609</f>
        <v>0</v>
      </c>
      <c r="J609" s="999">
        <f t="shared" ref="J609:J626" si="137">G609+I609</f>
        <v>0</v>
      </c>
    </row>
    <row r="610" spans="1:10" ht="13.5" hidden="1" thickTop="1" x14ac:dyDescent="0.2">
      <c r="A610" s="788">
        <v>566</v>
      </c>
      <c r="B610" s="996" t="s">
        <v>425</v>
      </c>
      <c r="C610" s="687"/>
      <c r="D610" s="687" t="s">
        <v>7</v>
      </c>
      <c r="E610" s="687"/>
      <c r="F610" s="997">
        <v>7730</v>
      </c>
      <c r="G610" s="997">
        <f t="shared" si="135"/>
        <v>0</v>
      </c>
      <c r="H610" s="997">
        <v>18729</v>
      </c>
      <c r="I610" s="997">
        <f t="shared" si="136"/>
        <v>0</v>
      </c>
      <c r="J610" s="999">
        <f t="shared" si="137"/>
        <v>0</v>
      </c>
    </row>
    <row r="611" spans="1:10" ht="24" hidden="1" customHeight="1" x14ac:dyDescent="0.2">
      <c r="A611" s="788">
        <v>567</v>
      </c>
      <c r="B611" s="1002" t="s">
        <v>387</v>
      </c>
      <c r="C611" s="711" t="s">
        <v>426</v>
      </c>
      <c r="D611" s="711" t="s">
        <v>14</v>
      </c>
      <c r="E611" s="711"/>
      <c r="F611" s="1003">
        <v>4500</v>
      </c>
      <c r="G611" s="997">
        <f t="shared" si="135"/>
        <v>0</v>
      </c>
      <c r="H611" s="1003">
        <v>14304.174999999999</v>
      </c>
      <c r="I611" s="997">
        <f t="shared" si="136"/>
        <v>0</v>
      </c>
      <c r="J611" s="1004">
        <f t="shared" si="137"/>
        <v>0</v>
      </c>
    </row>
    <row r="612" spans="1:10" ht="26.25" hidden="1" thickTop="1" x14ac:dyDescent="0.2">
      <c r="A612" s="788">
        <v>568</v>
      </c>
      <c r="B612" s="1002" t="s">
        <v>387</v>
      </c>
      <c r="C612" s="711" t="s">
        <v>419</v>
      </c>
      <c r="D612" s="711" t="s">
        <v>14</v>
      </c>
      <c r="E612" s="711"/>
      <c r="F612" s="1003">
        <v>4500</v>
      </c>
      <c r="G612" s="997">
        <f t="shared" si="135"/>
        <v>0</v>
      </c>
      <c r="H612" s="1003">
        <v>10701.199999999999</v>
      </c>
      <c r="I612" s="997">
        <f t="shared" si="136"/>
        <v>0</v>
      </c>
      <c r="J612" s="1004">
        <f t="shared" si="137"/>
        <v>0</v>
      </c>
    </row>
    <row r="613" spans="1:10" ht="26.25" hidden="1" thickTop="1" x14ac:dyDescent="0.2">
      <c r="A613" s="788">
        <v>569</v>
      </c>
      <c r="B613" s="1002" t="s">
        <v>387</v>
      </c>
      <c r="C613" s="711" t="s">
        <v>420</v>
      </c>
      <c r="D613" s="711" t="s">
        <v>14</v>
      </c>
      <c r="E613" s="711"/>
      <c r="F613" s="1003">
        <v>4500</v>
      </c>
      <c r="G613" s="997">
        <f t="shared" si="135"/>
        <v>0</v>
      </c>
      <c r="H613" s="1003">
        <v>10701.199999999999</v>
      </c>
      <c r="I613" s="997">
        <f t="shared" si="136"/>
        <v>0</v>
      </c>
      <c r="J613" s="1004">
        <f t="shared" si="137"/>
        <v>0</v>
      </c>
    </row>
    <row r="614" spans="1:10" ht="26.25" hidden="1" thickTop="1" x14ac:dyDescent="0.2">
      <c r="A614" s="788">
        <v>570</v>
      </c>
      <c r="B614" s="1002" t="s">
        <v>387</v>
      </c>
      <c r="C614" s="711" t="s">
        <v>421</v>
      </c>
      <c r="D614" s="711" t="s">
        <v>14</v>
      </c>
      <c r="E614" s="711"/>
      <c r="F614" s="1003">
        <v>4500</v>
      </c>
      <c r="G614" s="997">
        <f t="shared" si="135"/>
        <v>0</v>
      </c>
      <c r="H614" s="1003">
        <v>10567.9</v>
      </c>
      <c r="I614" s="997">
        <f t="shared" si="136"/>
        <v>0</v>
      </c>
      <c r="J614" s="1004">
        <f t="shared" si="137"/>
        <v>0</v>
      </c>
    </row>
    <row r="615" spans="1:10" ht="26.25" hidden="1" thickTop="1" x14ac:dyDescent="0.2">
      <c r="A615" s="788">
        <v>571</v>
      </c>
      <c r="B615" s="1002" t="s">
        <v>82</v>
      </c>
      <c r="C615" s="711" t="s">
        <v>83</v>
      </c>
      <c r="D615" s="711" t="s">
        <v>56</v>
      </c>
      <c r="E615" s="711"/>
      <c r="F615" s="1003">
        <v>600</v>
      </c>
      <c r="G615" s="997">
        <f t="shared" si="135"/>
        <v>0</v>
      </c>
      <c r="H615" s="1003">
        <v>588</v>
      </c>
      <c r="I615" s="997">
        <f t="shared" si="136"/>
        <v>0</v>
      </c>
      <c r="J615" s="1004">
        <f t="shared" si="137"/>
        <v>0</v>
      </c>
    </row>
    <row r="616" spans="1:10" ht="13.5" hidden="1" thickTop="1" x14ac:dyDescent="0.2">
      <c r="A616" s="788">
        <v>572</v>
      </c>
      <c r="B616" s="1002" t="s">
        <v>390</v>
      </c>
      <c r="C616" s="711" t="s">
        <v>391</v>
      </c>
      <c r="D616" s="711" t="s">
        <v>14</v>
      </c>
      <c r="E616" s="711"/>
      <c r="F616" s="1003">
        <v>400</v>
      </c>
      <c r="G616" s="997">
        <f t="shared" si="135"/>
        <v>0</v>
      </c>
      <c r="H616" s="1003">
        <v>900</v>
      </c>
      <c r="I616" s="997">
        <f t="shared" si="136"/>
        <v>0</v>
      </c>
      <c r="J616" s="1004">
        <f t="shared" si="137"/>
        <v>0</v>
      </c>
    </row>
    <row r="617" spans="1:10" ht="13.5" hidden="1" thickTop="1" x14ac:dyDescent="0.2">
      <c r="A617" s="788">
        <v>573</v>
      </c>
      <c r="B617" s="1002" t="s">
        <v>392</v>
      </c>
      <c r="C617" s="711" t="s">
        <v>393</v>
      </c>
      <c r="D617" s="711" t="s">
        <v>14</v>
      </c>
      <c r="E617" s="711"/>
      <c r="F617" s="1003">
        <v>300</v>
      </c>
      <c r="G617" s="997">
        <f t="shared" si="135"/>
        <v>0</v>
      </c>
      <c r="H617" s="1003">
        <v>234</v>
      </c>
      <c r="I617" s="997">
        <f t="shared" si="136"/>
        <v>0</v>
      </c>
      <c r="J617" s="1004">
        <f t="shared" si="137"/>
        <v>0</v>
      </c>
    </row>
    <row r="618" spans="1:10" ht="13.5" hidden="1" thickTop="1" x14ac:dyDescent="0.2">
      <c r="A618" s="788">
        <v>574</v>
      </c>
      <c r="B618" s="1002" t="s">
        <v>394</v>
      </c>
      <c r="C618" s="1005" t="s">
        <v>423</v>
      </c>
      <c r="D618" s="1005" t="s">
        <v>14</v>
      </c>
      <c r="E618" s="1005"/>
      <c r="F618" s="1003">
        <v>1250</v>
      </c>
      <c r="G618" s="997">
        <f t="shared" si="135"/>
        <v>0</v>
      </c>
      <c r="H618" s="1003">
        <v>738.5</v>
      </c>
      <c r="I618" s="997">
        <f t="shared" si="136"/>
        <v>0</v>
      </c>
      <c r="J618" s="1004">
        <f t="shared" si="137"/>
        <v>0</v>
      </c>
    </row>
    <row r="619" spans="1:10" ht="13.5" hidden="1" thickTop="1" x14ac:dyDescent="0.2">
      <c r="A619" s="788">
        <v>575</v>
      </c>
      <c r="B619" s="1002" t="s">
        <v>394</v>
      </c>
      <c r="C619" s="1005" t="s">
        <v>293</v>
      </c>
      <c r="D619" s="1005" t="s">
        <v>14</v>
      </c>
      <c r="E619" s="1005"/>
      <c r="F619" s="1003">
        <v>1150</v>
      </c>
      <c r="G619" s="997">
        <f t="shared" si="135"/>
        <v>0</v>
      </c>
      <c r="H619" s="1003">
        <v>600.21818181818185</v>
      </c>
      <c r="I619" s="997">
        <f t="shared" si="136"/>
        <v>0</v>
      </c>
      <c r="J619" s="1004">
        <f t="shared" si="137"/>
        <v>0</v>
      </c>
    </row>
    <row r="620" spans="1:10" ht="13.5" hidden="1" thickTop="1" x14ac:dyDescent="0.2">
      <c r="A620" s="788">
        <v>576</v>
      </c>
      <c r="B620" s="1002" t="s">
        <v>394</v>
      </c>
      <c r="C620" s="1005" t="s">
        <v>424</v>
      </c>
      <c r="D620" s="1005" t="s">
        <v>14</v>
      </c>
      <c r="E620" s="1005"/>
      <c r="F620" s="1003">
        <v>850</v>
      </c>
      <c r="G620" s="997">
        <f t="shared" si="135"/>
        <v>0</v>
      </c>
      <c r="H620" s="1003">
        <v>509.44444444444446</v>
      </c>
      <c r="I620" s="997">
        <f t="shared" si="136"/>
        <v>0</v>
      </c>
      <c r="J620" s="1004">
        <f t="shared" si="137"/>
        <v>0</v>
      </c>
    </row>
    <row r="621" spans="1:10" ht="13.5" hidden="1" thickTop="1" x14ac:dyDescent="0.2">
      <c r="A621" s="788">
        <v>577</v>
      </c>
      <c r="B621" s="996" t="s">
        <v>244</v>
      </c>
      <c r="C621" s="687"/>
      <c r="D621" s="687" t="s">
        <v>14</v>
      </c>
      <c r="E621" s="687"/>
      <c r="F621" s="997">
        <v>800</v>
      </c>
      <c r="G621" s="997">
        <f t="shared" si="135"/>
        <v>0</v>
      </c>
      <c r="H621" s="997">
        <v>507</v>
      </c>
      <c r="I621" s="997">
        <f t="shared" si="136"/>
        <v>0</v>
      </c>
      <c r="J621" s="999">
        <f t="shared" si="137"/>
        <v>0</v>
      </c>
    </row>
    <row r="622" spans="1:10" ht="13.5" hidden="1" thickTop="1" x14ac:dyDescent="0.2">
      <c r="A622" s="788">
        <v>578</v>
      </c>
      <c r="B622" s="996" t="s">
        <v>243</v>
      </c>
      <c r="C622" s="687"/>
      <c r="D622" s="687" t="s">
        <v>14</v>
      </c>
      <c r="E622" s="687"/>
      <c r="F622" s="997">
        <v>800</v>
      </c>
      <c r="G622" s="997">
        <f t="shared" si="135"/>
        <v>0</v>
      </c>
      <c r="H622" s="997">
        <v>507</v>
      </c>
      <c r="I622" s="997">
        <f t="shared" si="136"/>
        <v>0</v>
      </c>
      <c r="J622" s="999">
        <f t="shared" si="137"/>
        <v>0</v>
      </c>
    </row>
    <row r="623" spans="1:10" ht="13.5" hidden="1" thickTop="1" x14ac:dyDescent="0.2">
      <c r="A623" s="788">
        <v>579</v>
      </c>
      <c r="B623" s="996" t="s">
        <v>304</v>
      </c>
      <c r="C623" s="687"/>
      <c r="D623" s="687" t="s">
        <v>14</v>
      </c>
      <c r="E623" s="687"/>
      <c r="F623" s="997">
        <v>600</v>
      </c>
      <c r="G623" s="997">
        <f t="shared" si="135"/>
        <v>0</v>
      </c>
      <c r="H623" s="997">
        <v>15460</v>
      </c>
      <c r="I623" s="997">
        <f t="shared" si="136"/>
        <v>0</v>
      </c>
      <c r="J623" s="999">
        <f t="shared" si="137"/>
        <v>0</v>
      </c>
    </row>
    <row r="624" spans="1:10" ht="13.5" hidden="1" thickTop="1" x14ac:dyDescent="0.2">
      <c r="A624" s="788">
        <v>580</v>
      </c>
      <c r="B624" s="996" t="s">
        <v>429</v>
      </c>
      <c r="C624" s="860"/>
      <c r="D624" s="687" t="s">
        <v>56</v>
      </c>
      <c r="E624" s="687"/>
      <c r="F624" s="997">
        <v>1800</v>
      </c>
      <c r="G624" s="997">
        <f t="shared" si="135"/>
        <v>0</v>
      </c>
      <c r="H624" s="997">
        <v>1460</v>
      </c>
      <c r="I624" s="997">
        <f t="shared" si="136"/>
        <v>0</v>
      </c>
      <c r="J624" s="999">
        <f t="shared" si="137"/>
        <v>0</v>
      </c>
    </row>
    <row r="625" spans="1:10" ht="26.25" hidden="1" thickTop="1" x14ac:dyDescent="0.2">
      <c r="A625" s="788">
        <v>581</v>
      </c>
      <c r="B625" s="996" t="s">
        <v>430</v>
      </c>
      <c r="C625" s="860"/>
      <c r="D625" s="687" t="s">
        <v>56</v>
      </c>
      <c r="E625" s="687"/>
      <c r="F625" s="997">
        <v>1800</v>
      </c>
      <c r="G625" s="997">
        <f t="shared" si="135"/>
        <v>0</v>
      </c>
      <c r="H625" s="997">
        <v>2920</v>
      </c>
      <c r="I625" s="997">
        <f t="shared" si="136"/>
        <v>0</v>
      </c>
      <c r="J625" s="999">
        <f t="shared" si="137"/>
        <v>0</v>
      </c>
    </row>
    <row r="626" spans="1:10" ht="13.5" hidden="1" thickTop="1" x14ac:dyDescent="0.2">
      <c r="A626" s="788">
        <v>582</v>
      </c>
      <c r="B626" s="996" t="s">
        <v>60</v>
      </c>
      <c r="C626" s="860"/>
      <c r="D626" s="687" t="s">
        <v>5</v>
      </c>
      <c r="E626" s="687"/>
      <c r="F626" s="997">
        <v>0</v>
      </c>
      <c r="G626" s="997">
        <f t="shared" si="135"/>
        <v>0</v>
      </c>
      <c r="H626" s="997">
        <v>59701</v>
      </c>
      <c r="I626" s="997">
        <f t="shared" si="136"/>
        <v>0</v>
      </c>
      <c r="J626" s="999">
        <f t="shared" si="137"/>
        <v>0</v>
      </c>
    </row>
    <row r="627" spans="1:10" ht="13.5" hidden="1" thickTop="1" x14ac:dyDescent="0.2">
      <c r="A627" s="788">
        <v>583</v>
      </c>
      <c r="B627" s="1000" t="s">
        <v>66</v>
      </c>
      <c r="C627" s="687"/>
      <c r="D627" s="687"/>
      <c r="E627" s="687"/>
      <c r="F627" s="687"/>
      <c r="G627" s="997"/>
      <c r="H627" s="993"/>
      <c r="I627" s="997"/>
      <c r="J627" s="993"/>
    </row>
    <row r="628" spans="1:10" ht="26.25" hidden="1" thickTop="1" x14ac:dyDescent="0.2">
      <c r="A628" s="788">
        <v>584</v>
      </c>
      <c r="B628" s="996" t="s">
        <v>305</v>
      </c>
      <c r="C628" s="687" t="s">
        <v>375</v>
      </c>
      <c r="D628" s="687" t="s">
        <v>14</v>
      </c>
      <c r="E628" s="687"/>
      <c r="F628" s="997">
        <v>53425.200000000004</v>
      </c>
      <c r="G628" s="997">
        <f t="shared" ref="G628:G647" si="138">E628*F628</f>
        <v>0</v>
      </c>
      <c r="H628" s="997">
        <v>96511.679999999993</v>
      </c>
      <c r="I628" s="997">
        <f t="shared" ref="I628:I647" si="139">E628*H628</f>
        <v>0</v>
      </c>
      <c r="J628" s="999">
        <f t="shared" ref="J628:J647" si="140">G628+I628</f>
        <v>0</v>
      </c>
    </row>
    <row r="629" spans="1:10" ht="13.5" hidden="1" thickTop="1" x14ac:dyDescent="0.2">
      <c r="A629" s="788">
        <v>585</v>
      </c>
      <c r="B629" s="996" t="s">
        <v>425</v>
      </c>
      <c r="C629" s="687"/>
      <c r="D629" s="687" t="s">
        <v>7</v>
      </c>
      <c r="E629" s="687"/>
      <c r="F629" s="997">
        <v>7730</v>
      </c>
      <c r="G629" s="997">
        <f t="shared" si="138"/>
        <v>0</v>
      </c>
      <c r="H629" s="997">
        <v>18729</v>
      </c>
      <c r="I629" s="997">
        <f t="shared" si="139"/>
        <v>0</v>
      </c>
      <c r="J629" s="999">
        <f t="shared" si="140"/>
        <v>0</v>
      </c>
    </row>
    <row r="630" spans="1:10" ht="26.25" hidden="1" thickTop="1" x14ac:dyDescent="0.2">
      <c r="A630" s="788">
        <v>586</v>
      </c>
      <c r="B630" s="1002" t="s">
        <v>387</v>
      </c>
      <c r="C630" s="711" t="s">
        <v>427</v>
      </c>
      <c r="D630" s="711" t="s">
        <v>14</v>
      </c>
      <c r="E630" s="711"/>
      <c r="F630" s="1003">
        <v>4500</v>
      </c>
      <c r="G630" s="997">
        <f t="shared" si="138"/>
        <v>0</v>
      </c>
      <c r="H630" s="1003">
        <v>16972.5</v>
      </c>
      <c r="I630" s="997">
        <f t="shared" si="139"/>
        <v>0</v>
      </c>
      <c r="J630" s="1004">
        <f t="shared" si="140"/>
        <v>0</v>
      </c>
    </row>
    <row r="631" spans="1:10" ht="27" hidden="1" customHeight="1" x14ac:dyDescent="0.2">
      <c r="A631" s="788">
        <v>587</v>
      </c>
      <c r="B631" s="1002" t="s">
        <v>387</v>
      </c>
      <c r="C631" s="711" t="s">
        <v>417</v>
      </c>
      <c r="D631" s="711" t="s">
        <v>14</v>
      </c>
      <c r="E631" s="711"/>
      <c r="F631" s="1003">
        <v>4500</v>
      </c>
      <c r="G631" s="997">
        <f t="shared" si="138"/>
        <v>0</v>
      </c>
      <c r="H631" s="1003">
        <v>11769.15</v>
      </c>
      <c r="I631" s="997">
        <f t="shared" si="139"/>
        <v>0</v>
      </c>
      <c r="J631" s="1004">
        <f t="shared" si="140"/>
        <v>0</v>
      </c>
    </row>
    <row r="632" spans="1:10" ht="27" hidden="1" customHeight="1" x14ac:dyDescent="0.2">
      <c r="A632" s="788">
        <v>588</v>
      </c>
      <c r="B632" s="1002" t="s">
        <v>387</v>
      </c>
      <c r="C632" s="711" t="s">
        <v>418</v>
      </c>
      <c r="D632" s="711" t="s">
        <v>14</v>
      </c>
      <c r="E632" s="711"/>
      <c r="F632" s="1003">
        <v>4500</v>
      </c>
      <c r="G632" s="997">
        <f t="shared" si="138"/>
        <v>0</v>
      </c>
      <c r="H632" s="1003">
        <v>10968.575000000001</v>
      </c>
      <c r="I632" s="997">
        <f t="shared" si="139"/>
        <v>0</v>
      </c>
      <c r="J632" s="1004">
        <f t="shared" si="140"/>
        <v>0</v>
      </c>
    </row>
    <row r="633" spans="1:10" ht="25.5" hidden="1" customHeight="1" x14ac:dyDescent="0.2">
      <c r="A633" s="788">
        <v>589</v>
      </c>
      <c r="B633" s="1002" t="s">
        <v>387</v>
      </c>
      <c r="C633" s="711" t="s">
        <v>419</v>
      </c>
      <c r="D633" s="711" t="s">
        <v>14</v>
      </c>
      <c r="E633" s="711"/>
      <c r="F633" s="1003">
        <v>4500</v>
      </c>
      <c r="G633" s="997">
        <f t="shared" si="138"/>
        <v>0</v>
      </c>
      <c r="H633" s="1003">
        <v>10701.199999999999</v>
      </c>
      <c r="I633" s="997">
        <f t="shared" si="139"/>
        <v>0</v>
      </c>
      <c r="J633" s="1004">
        <f t="shared" si="140"/>
        <v>0</v>
      </c>
    </row>
    <row r="634" spans="1:10" ht="25.5" hidden="1" customHeight="1" x14ac:dyDescent="0.2">
      <c r="A634" s="788">
        <v>590</v>
      </c>
      <c r="B634" s="1002" t="s">
        <v>387</v>
      </c>
      <c r="C634" s="711" t="s">
        <v>420</v>
      </c>
      <c r="D634" s="711" t="s">
        <v>14</v>
      </c>
      <c r="E634" s="711"/>
      <c r="F634" s="1003">
        <v>4500</v>
      </c>
      <c r="G634" s="997">
        <f t="shared" si="138"/>
        <v>0</v>
      </c>
      <c r="H634" s="1003">
        <v>10701.199999999999</v>
      </c>
      <c r="I634" s="997">
        <f t="shared" si="139"/>
        <v>0</v>
      </c>
      <c r="J634" s="1004">
        <f t="shared" si="140"/>
        <v>0</v>
      </c>
    </row>
    <row r="635" spans="1:10" ht="25.5" hidden="1" customHeight="1" x14ac:dyDescent="0.2">
      <c r="A635" s="788">
        <v>591</v>
      </c>
      <c r="B635" s="1002" t="s">
        <v>82</v>
      </c>
      <c r="C635" s="711" t="s">
        <v>83</v>
      </c>
      <c r="D635" s="711" t="s">
        <v>56</v>
      </c>
      <c r="E635" s="711"/>
      <c r="F635" s="1003">
        <v>600</v>
      </c>
      <c r="G635" s="997">
        <f t="shared" si="138"/>
        <v>0</v>
      </c>
      <c r="H635" s="1003">
        <v>588</v>
      </c>
      <c r="I635" s="997">
        <f t="shared" si="139"/>
        <v>0</v>
      </c>
      <c r="J635" s="1004">
        <f t="shared" si="140"/>
        <v>0</v>
      </c>
    </row>
    <row r="636" spans="1:10" ht="25.5" hidden="1" customHeight="1" x14ac:dyDescent="0.2">
      <c r="A636" s="788">
        <v>592</v>
      </c>
      <c r="B636" s="1002" t="s">
        <v>390</v>
      </c>
      <c r="C636" s="711" t="s">
        <v>391</v>
      </c>
      <c r="D636" s="711" t="s">
        <v>14</v>
      </c>
      <c r="E636" s="711"/>
      <c r="F636" s="1003">
        <v>400</v>
      </c>
      <c r="G636" s="997">
        <f t="shared" si="138"/>
        <v>0</v>
      </c>
      <c r="H636" s="1003">
        <v>900</v>
      </c>
      <c r="I636" s="997">
        <f t="shared" si="139"/>
        <v>0</v>
      </c>
      <c r="J636" s="1004">
        <f t="shared" si="140"/>
        <v>0</v>
      </c>
    </row>
    <row r="637" spans="1:10" ht="25.5" hidden="1" customHeight="1" x14ac:dyDescent="0.2">
      <c r="A637" s="788">
        <v>593</v>
      </c>
      <c r="B637" s="1002" t="s">
        <v>392</v>
      </c>
      <c r="C637" s="711" t="s">
        <v>393</v>
      </c>
      <c r="D637" s="711" t="s">
        <v>14</v>
      </c>
      <c r="E637" s="711"/>
      <c r="F637" s="1003">
        <v>300</v>
      </c>
      <c r="G637" s="997">
        <f t="shared" si="138"/>
        <v>0</v>
      </c>
      <c r="H637" s="1003">
        <v>234</v>
      </c>
      <c r="I637" s="997">
        <f t="shared" si="139"/>
        <v>0</v>
      </c>
      <c r="J637" s="1004">
        <f t="shared" si="140"/>
        <v>0</v>
      </c>
    </row>
    <row r="638" spans="1:10" ht="25.5" hidden="1" customHeight="1" x14ac:dyDescent="0.2">
      <c r="A638" s="788">
        <v>594</v>
      </c>
      <c r="B638" s="1002" t="s">
        <v>394</v>
      </c>
      <c r="C638" s="1005" t="s">
        <v>428</v>
      </c>
      <c r="D638" s="1005" t="s">
        <v>14</v>
      </c>
      <c r="E638" s="1005"/>
      <c r="F638" s="1003">
        <v>1250</v>
      </c>
      <c r="G638" s="997">
        <f t="shared" si="138"/>
        <v>0</v>
      </c>
      <c r="H638" s="1003">
        <v>1234.8</v>
      </c>
      <c r="I638" s="997">
        <f t="shared" si="139"/>
        <v>0</v>
      </c>
      <c r="J638" s="1004">
        <f t="shared" si="140"/>
        <v>0</v>
      </c>
    </row>
    <row r="639" spans="1:10" ht="25.5" hidden="1" customHeight="1" x14ac:dyDescent="0.2">
      <c r="A639" s="788">
        <v>595</v>
      </c>
      <c r="B639" s="1002" t="s">
        <v>394</v>
      </c>
      <c r="C639" s="1005" t="s">
        <v>422</v>
      </c>
      <c r="D639" s="1005" t="s">
        <v>14</v>
      </c>
      <c r="E639" s="1005"/>
      <c r="F639" s="1003">
        <v>1250</v>
      </c>
      <c r="G639" s="997">
        <f t="shared" si="138"/>
        <v>0</v>
      </c>
      <c r="H639" s="1003">
        <v>899.73333333333323</v>
      </c>
      <c r="I639" s="997">
        <f t="shared" si="139"/>
        <v>0</v>
      </c>
      <c r="J639" s="1004">
        <f t="shared" si="140"/>
        <v>0</v>
      </c>
    </row>
    <row r="640" spans="1:10" ht="25.5" hidden="1" customHeight="1" x14ac:dyDescent="0.2">
      <c r="A640" s="788">
        <v>596</v>
      </c>
      <c r="B640" s="1002" t="s">
        <v>394</v>
      </c>
      <c r="C640" s="1005" t="s">
        <v>293</v>
      </c>
      <c r="D640" s="1005" t="s">
        <v>14</v>
      </c>
      <c r="E640" s="1005"/>
      <c r="F640" s="1003">
        <v>1150</v>
      </c>
      <c r="G640" s="997">
        <f t="shared" si="138"/>
        <v>0</v>
      </c>
      <c r="H640" s="1003">
        <v>600.13333333333333</v>
      </c>
      <c r="I640" s="997">
        <f t="shared" si="139"/>
        <v>0</v>
      </c>
      <c r="J640" s="1004">
        <f t="shared" si="140"/>
        <v>0</v>
      </c>
    </row>
    <row r="641" spans="1:10" ht="25.5" hidden="1" customHeight="1" x14ac:dyDescent="0.2">
      <c r="A641" s="788">
        <v>597</v>
      </c>
      <c r="B641" s="1002" t="s">
        <v>394</v>
      </c>
      <c r="C641" s="1005" t="s">
        <v>424</v>
      </c>
      <c r="D641" s="1005" t="s">
        <v>14</v>
      </c>
      <c r="E641" s="1005"/>
      <c r="F641" s="1003">
        <v>850</v>
      </c>
      <c r="G641" s="997">
        <f t="shared" si="138"/>
        <v>0</v>
      </c>
      <c r="H641" s="1003">
        <v>509.13333333333333</v>
      </c>
      <c r="I641" s="997">
        <f t="shared" si="139"/>
        <v>0</v>
      </c>
      <c r="J641" s="1004">
        <f t="shared" si="140"/>
        <v>0</v>
      </c>
    </row>
    <row r="642" spans="1:10" ht="25.5" hidden="1" customHeight="1" x14ac:dyDescent="0.2">
      <c r="A642" s="788">
        <v>598</v>
      </c>
      <c r="B642" s="996" t="s">
        <v>243</v>
      </c>
      <c r="C642" s="687"/>
      <c r="D642" s="687" t="s">
        <v>14</v>
      </c>
      <c r="E642" s="687"/>
      <c r="F642" s="997">
        <v>800</v>
      </c>
      <c r="G642" s="997">
        <f t="shared" si="138"/>
        <v>0</v>
      </c>
      <c r="H642" s="997">
        <v>832</v>
      </c>
      <c r="I642" s="997">
        <f t="shared" si="139"/>
        <v>0</v>
      </c>
      <c r="J642" s="999">
        <f t="shared" si="140"/>
        <v>0</v>
      </c>
    </row>
    <row r="643" spans="1:10" ht="25.5" hidden="1" customHeight="1" x14ac:dyDescent="0.2">
      <c r="A643" s="788">
        <v>599</v>
      </c>
      <c r="B643" s="996" t="s">
        <v>244</v>
      </c>
      <c r="C643" s="687"/>
      <c r="D643" s="687" t="s">
        <v>14</v>
      </c>
      <c r="E643" s="687"/>
      <c r="F643" s="997">
        <v>800</v>
      </c>
      <c r="G643" s="997">
        <f t="shared" si="138"/>
        <v>0</v>
      </c>
      <c r="H643" s="997">
        <v>507</v>
      </c>
      <c r="I643" s="997">
        <f t="shared" si="139"/>
        <v>0</v>
      </c>
      <c r="J643" s="999">
        <f t="shared" si="140"/>
        <v>0</v>
      </c>
    </row>
    <row r="644" spans="1:10" ht="25.5" hidden="1" customHeight="1" x14ac:dyDescent="0.2">
      <c r="A644" s="788">
        <v>600</v>
      </c>
      <c r="B644" s="996" t="s">
        <v>304</v>
      </c>
      <c r="C644" s="687"/>
      <c r="D644" s="687" t="s">
        <v>14</v>
      </c>
      <c r="E644" s="687"/>
      <c r="F644" s="997">
        <v>600</v>
      </c>
      <c r="G644" s="997">
        <f t="shared" si="138"/>
        <v>0</v>
      </c>
      <c r="H644" s="997">
        <v>19275</v>
      </c>
      <c r="I644" s="997">
        <f t="shared" si="139"/>
        <v>0</v>
      </c>
      <c r="J644" s="999">
        <f t="shared" si="140"/>
        <v>0</v>
      </c>
    </row>
    <row r="645" spans="1:10" ht="25.5" hidden="1" customHeight="1" x14ac:dyDescent="0.2">
      <c r="A645" s="788">
        <v>601</v>
      </c>
      <c r="B645" s="996" t="s">
        <v>429</v>
      </c>
      <c r="C645" s="860"/>
      <c r="D645" s="687" t="s">
        <v>56</v>
      </c>
      <c r="E645" s="687"/>
      <c r="F645" s="997">
        <v>1800</v>
      </c>
      <c r="G645" s="997">
        <f t="shared" si="138"/>
        <v>0</v>
      </c>
      <c r="H645" s="997">
        <v>1460</v>
      </c>
      <c r="I645" s="997">
        <f t="shared" si="139"/>
        <v>0</v>
      </c>
      <c r="J645" s="999">
        <f t="shared" si="140"/>
        <v>0</v>
      </c>
    </row>
    <row r="646" spans="1:10" ht="25.5" hidden="1" customHeight="1" x14ac:dyDescent="0.2">
      <c r="A646" s="788">
        <v>602</v>
      </c>
      <c r="B646" s="996" t="s">
        <v>430</v>
      </c>
      <c r="C646" s="860"/>
      <c r="D646" s="687" t="s">
        <v>56</v>
      </c>
      <c r="E646" s="687"/>
      <c r="F646" s="997">
        <v>1800</v>
      </c>
      <c r="G646" s="997">
        <f t="shared" si="138"/>
        <v>0</v>
      </c>
      <c r="H646" s="997">
        <v>2920</v>
      </c>
      <c r="I646" s="997">
        <f t="shared" si="139"/>
        <v>0</v>
      </c>
      <c r="J646" s="999">
        <f t="shared" si="140"/>
        <v>0</v>
      </c>
    </row>
    <row r="647" spans="1:10" ht="25.5" hidden="1" customHeight="1" x14ac:dyDescent="0.2">
      <c r="A647" s="788">
        <v>603</v>
      </c>
      <c r="B647" s="996" t="s">
        <v>60</v>
      </c>
      <c r="C647" s="860"/>
      <c r="D647" s="687" t="s">
        <v>5</v>
      </c>
      <c r="E647" s="687"/>
      <c r="F647" s="997">
        <v>0</v>
      </c>
      <c r="G647" s="997">
        <f t="shared" si="138"/>
        <v>0</v>
      </c>
      <c r="H647" s="997">
        <v>77968</v>
      </c>
      <c r="I647" s="997">
        <f t="shared" si="139"/>
        <v>0</v>
      </c>
      <c r="J647" s="999">
        <f t="shared" si="140"/>
        <v>0</v>
      </c>
    </row>
    <row r="648" spans="1:10" ht="25.5" hidden="1" customHeight="1" x14ac:dyDescent="0.2">
      <c r="A648" s="788">
        <v>604</v>
      </c>
      <c r="B648" s="1000" t="s">
        <v>91</v>
      </c>
      <c r="C648" s="687"/>
      <c r="D648" s="687"/>
      <c r="E648" s="687"/>
      <c r="F648" s="687"/>
      <c r="G648" s="997"/>
      <c r="H648" s="993"/>
      <c r="I648" s="997"/>
      <c r="J648" s="993"/>
    </row>
    <row r="649" spans="1:10" ht="25.5" hidden="1" customHeight="1" x14ac:dyDescent="0.2">
      <c r="A649" s="788">
        <v>605</v>
      </c>
      <c r="B649" s="1000" t="s">
        <v>92</v>
      </c>
      <c r="C649" s="687"/>
      <c r="D649" s="687"/>
      <c r="E649" s="687"/>
      <c r="F649" s="687"/>
      <c r="G649" s="997"/>
      <c r="H649" s="993"/>
      <c r="I649" s="997"/>
      <c r="J649" s="993"/>
    </row>
    <row r="650" spans="1:10" ht="25.5" hidden="1" customHeight="1" x14ac:dyDescent="0.2">
      <c r="A650" s="788">
        <v>606</v>
      </c>
      <c r="B650" s="996" t="s">
        <v>312</v>
      </c>
      <c r="C650" s="687"/>
      <c r="D650" s="687" t="s">
        <v>5</v>
      </c>
      <c r="E650" s="687"/>
      <c r="F650" s="687"/>
      <c r="G650" s="997"/>
      <c r="H650" s="993"/>
      <c r="I650" s="997"/>
      <c r="J650" s="993"/>
    </row>
    <row r="651" spans="1:10" ht="25.5" hidden="1" customHeight="1" x14ac:dyDescent="0.2">
      <c r="A651" s="788">
        <v>607</v>
      </c>
      <c r="B651" s="998" t="s">
        <v>93</v>
      </c>
      <c r="C651" s="687" t="s">
        <v>314</v>
      </c>
      <c r="D651" s="687" t="s">
        <v>7</v>
      </c>
      <c r="E651" s="687"/>
      <c r="F651" s="997">
        <v>14000</v>
      </c>
      <c r="G651" s="997">
        <f>E651*F651</f>
        <v>0</v>
      </c>
      <c r="H651" s="997">
        <v>37474</v>
      </c>
      <c r="I651" s="997">
        <f>E651*H651</f>
        <v>0</v>
      </c>
      <c r="J651" s="999">
        <f t="shared" ref="J651:J653" si="141">G651+I651</f>
        <v>0</v>
      </c>
    </row>
    <row r="652" spans="1:10" ht="25.5" hidden="1" customHeight="1" x14ac:dyDescent="0.2">
      <c r="A652" s="788">
        <v>608</v>
      </c>
      <c r="B652" s="998" t="s">
        <v>93</v>
      </c>
      <c r="C652" s="687" t="s">
        <v>313</v>
      </c>
      <c r="D652" s="687" t="s">
        <v>7</v>
      </c>
      <c r="E652" s="687"/>
      <c r="F652" s="997">
        <v>14000</v>
      </c>
      <c r="G652" s="997">
        <f>E652*F652</f>
        <v>0</v>
      </c>
      <c r="H652" s="997">
        <v>45868</v>
      </c>
      <c r="I652" s="997">
        <f>E652*H652</f>
        <v>0</v>
      </c>
      <c r="J652" s="999">
        <f t="shared" si="141"/>
        <v>0</v>
      </c>
    </row>
    <row r="653" spans="1:10" ht="25.5" hidden="1" customHeight="1" x14ac:dyDescent="0.2">
      <c r="A653" s="788">
        <v>609</v>
      </c>
      <c r="B653" s="998" t="s">
        <v>94</v>
      </c>
      <c r="C653" s="687" t="s">
        <v>315</v>
      </c>
      <c r="D653" s="687" t="s">
        <v>7</v>
      </c>
      <c r="E653" s="687"/>
      <c r="F653" s="997">
        <v>44166</v>
      </c>
      <c r="G653" s="997">
        <f>E653*F653</f>
        <v>0</v>
      </c>
      <c r="H653" s="997">
        <v>294438</v>
      </c>
      <c r="I653" s="997">
        <f>E653*H653</f>
        <v>0</v>
      </c>
      <c r="J653" s="999">
        <f t="shared" si="141"/>
        <v>0</v>
      </c>
    </row>
    <row r="654" spans="1:10" ht="25.5" hidden="1" customHeight="1" x14ac:dyDescent="0.2">
      <c r="A654" s="788">
        <v>610</v>
      </c>
      <c r="B654" s="998" t="s">
        <v>95</v>
      </c>
      <c r="C654" s="687"/>
      <c r="D654" s="687" t="s">
        <v>7</v>
      </c>
      <c r="E654" s="687"/>
      <c r="F654" s="687"/>
      <c r="G654" s="997"/>
      <c r="H654" s="993"/>
      <c r="I654" s="997"/>
      <c r="J654" s="993"/>
    </row>
    <row r="655" spans="1:10" ht="25.5" hidden="1" customHeight="1" x14ac:dyDescent="0.2">
      <c r="A655" s="788">
        <v>611</v>
      </c>
      <c r="B655" s="996" t="s">
        <v>245</v>
      </c>
      <c r="C655" s="687"/>
      <c r="D655" s="687"/>
      <c r="E655" s="687"/>
      <c r="F655" s="687"/>
      <c r="G655" s="997"/>
      <c r="H655" s="993"/>
      <c r="I655" s="997"/>
      <c r="J655" s="993"/>
    </row>
    <row r="656" spans="1:10" ht="25.5" hidden="1" customHeight="1" x14ac:dyDescent="0.2">
      <c r="A656" s="788">
        <v>612</v>
      </c>
      <c r="B656" s="998" t="s">
        <v>307</v>
      </c>
      <c r="C656" s="687"/>
      <c r="D656" s="687" t="s">
        <v>96</v>
      </c>
      <c r="E656" s="687"/>
      <c r="F656" s="997">
        <f>250+105</f>
        <v>355</v>
      </c>
      <c r="G656" s="997">
        <f t="shared" ref="G656:G661" si="142">E656*F656</f>
        <v>0</v>
      </c>
      <c r="H656" s="997">
        <v>240</v>
      </c>
      <c r="I656" s="997">
        <f t="shared" ref="I656:I661" si="143">E656*H656</f>
        <v>0</v>
      </c>
      <c r="J656" s="999">
        <f t="shared" ref="J656:J661" si="144">G656+I656</f>
        <v>0</v>
      </c>
    </row>
    <row r="657" spans="1:10" ht="25.5" hidden="1" customHeight="1" x14ac:dyDescent="0.2">
      <c r="A657" s="788">
        <v>613</v>
      </c>
      <c r="B657" s="998" t="s">
        <v>308</v>
      </c>
      <c r="C657" s="687"/>
      <c r="D657" s="687" t="s">
        <v>96</v>
      </c>
      <c r="E657" s="687"/>
      <c r="F657" s="997">
        <f>330+105</f>
        <v>435</v>
      </c>
      <c r="G657" s="997">
        <f t="shared" si="142"/>
        <v>0</v>
      </c>
      <c r="H657" s="997">
        <v>403</v>
      </c>
      <c r="I657" s="997">
        <f t="shared" si="143"/>
        <v>0</v>
      </c>
      <c r="J657" s="999">
        <f t="shared" si="144"/>
        <v>0</v>
      </c>
    </row>
    <row r="658" spans="1:10" ht="25.5" hidden="1" customHeight="1" x14ac:dyDescent="0.2">
      <c r="A658" s="788">
        <v>614</v>
      </c>
      <c r="B658" s="998" t="s">
        <v>97</v>
      </c>
      <c r="C658" s="687"/>
      <c r="D658" s="687" t="s">
        <v>96</v>
      </c>
      <c r="E658" s="687"/>
      <c r="F658" s="997">
        <f>352+105</f>
        <v>457</v>
      </c>
      <c r="G658" s="997">
        <f t="shared" si="142"/>
        <v>0</v>
      </c>
      <c r="H658" s="997">
        <v>524</v>
      </c>
      <c r="I658" s="997">
        <f t="shared" si="143"/>
        <v>0</v>
      </c>
      <c r="J658" s="999">
        <f t="shared" si="144"/>
        <v>0</v>
      </c>
    </row>
    <row r="659" spans="1:10" ht="25.5" hidden="1" customHeight="1" x14ac:dyDescent="0.2">
      <c r="A659" s="788">
        <v>615</v>
      </c>
      <c r="B659" s="998" t="s">
        <v>309</v>
      </c>
      <c r="C659" s="687"/>
      <c r="D659" s="687" t="s">
        <v>96</v>
      </c>
      <c r="E659" s="687"/>
      <c r="F659" s="997">
        <f>396+105</f>
        <v>501</v>
      </c>
      <c r="G659" s="997">
        <f t="shared" si="142"/>
        <v>0</v>
      </c>
      <c r="H659" s="997">
        <v>877</v>
      </c>
      <c r="I659" s="997">
        <f t="shared" si="143"/>
        <v>0</v>
      </c>
      <c r="J659" s="999">
        <f t="shared" si="144"/>
        <v>0</v>
      </c>
    </row>
    <row r="660" spans="1:10" ht="25.5" hidden="1" customHeight="1" x14ac:dyDescent="0.2">
      <c r="A660" s="788">
        <v>616</v>
      </c>
      <c r="B660" s="996" t="s">
        <v>98</v>
      </c>
      <c r="C660" s="687" t="s">
        <v>99</v>
      </c>
      <c r="D660" s="687" t="s">
        <v>7</v>
      </c>
      <c r="E660" s="687"/>
      <c r="F660" s="997">
        <v>2500</v>
      </c>
      <c r="G660" s="997">
        <f t="shared" si="142"/>
        <v>0</v>
      </c>
      <c r="H660" s="997">
        <v>8211</v>
      </c>
      <c r="I660" s="997">
        <f t="shared" si="143"/>
        <v>0</v>
      </c>
      <c r="J660" s="999">
        <f t="shared" si="144"/>
        <v>0</v>
      </c>
    </row>
    <row r="661" spans="1:10" ht="25.5" hidden="1" customHeight="1" x14ac:dyDescent="0.2">
      <c r="A661" s="788">
        <v>617</v>
      </c>
      <c r="B661" s="996" t="s">
        <v>310</v>
      </c>
      <c r="C661" s="687"/>
      <c r="D661" s="687" t="s">
        <v>7</v>
      </c>
      <c r="E661" s="687"/>
      <c r="F661" s="997">
        <v>2500</v>
      </c>
      <c r="G661" s="997">
        <f t="shared" si="142"/>
        <v>0</v>
      </c>
      <c r="H661" s="997">
        <v>5000</v>
      </c>
      <c r="I661" s="997">
        <f t="shared" si="143"/>
        <v>0</v>
      </c>
      <c r="J661" s="999">
        <f t="shared" si="144"/>
        <v>0</v>
      </c>
    </row>
    <row r="662" spans="1:10" ht="25.5" hidden="1" customHeight="1" x14ac:dyDescent="0.2">
      <c r="A662" s="788">
        <v>618</v>
      </c>
      <c r="B662" s="1000" t="s">
        <v>102</v>
      </c>
      <c r="C662" s="687"/>
      <c r="D662" s="687"/>
      <c r="E662" s="687"/>
      <c r="F662" s="997"/>
      <c r="G662" s="997"/>
      <c r="H662" s="997"/>
      <c r="I662" s="997"/>
      <c r="J662" s="999"/>
    </row>
    <row r="663" spans="1:10" ht="25.5" hidden="1" customHeight="1" x14ac:dyDescent="0.2">
      <c r="A663" s="788">
        <v>619</v>
      </c>
      <c r="B663" s="996" t="s">
        <v>312</v>
      </c>
      <c r="C663" s="687"/>
      <c r="D663" s="687" t="s">
        <v>5</v>
      </c>
      <c r="E663" s="687"/>
      <c r="F663" s="687"/>
      <c r="G663" s="997"/>
      <c r="H663" s="993"/>
      <c r="I663" s="997"/>
      <c r="J663" s="993"/>
    </row>
    <row r="664" spans="1:10" ht="25.5" hidden="1" customHeight="1" x14ac:dyDescent="0.2">
      <c r="A664" s="788">
        <v>620</v>
      </c>
      <c r="B664" s="998" t="s">
        <v>93</v>
      </c>
      <c r="C664" s="687" t="s">
        <v>314</v>
      </c>
      <c r="D664" s="687" t="s">
        <v>7</v>
      </c>
      <c r="E664" s="687"/>
      <c r="F664" s="997">
        <v>14000</v>
      </c>
      <c r="G664" s="997">
        <f>E664*F664</f>
        <v>0</v>
      </c>
      <c r="H664" s="997">
        <v>37474</v>
      </c>
      <c r="I664" s="997">
        <f>E664*H664</f>
        <v>0</v>
      </c>
      <c r="J664" s="999">
        <f t="shared" ref="J664:J666" si="145">G664+I664</f>
        <v>0</v>
      </c>
    </row>
    <row r="665" spans="1:10" ht="25.5" hidden="1" customHeight="1" x14ac:dyDescent="0.2">
      <c r="A665" s="788">
        <v>621</v>
      </c>
      <c r="B665" s="998" t="s">
        <v>93</v>
      </c>
      <c r="C665" s="687" t="s">
        <v>316</v>
      </c>
      <c r="D665" s="687" t="s">
        <v>7</v>
      </c>
      <c r="E665" s="687"/>
      <c r="F665" s="997">
        <v>14000</v>
      </c>
      <c r="G665" s="997">
        <f>E665*F665</f>
        <v>0</v>
      </c>
      <c r="H665" s="997">
        <v>34605</v>
      </c>
      <c r="I665" s="997">
        <f>E665*H665</f>
        <v>0</v>
      </c>
      <c r="J665" s="999">
        <f t="shared" si="145"/>
        <v>0</v>
      </c>
    </row>
    <row r="666" spans="1:10" ht="25.5" hidden="1" customHeight="1" x14ac:dyDescent="0.2">
      <c r="A666" s="788">
        <v>622</v>
      </c>
      <c r="B666" s="998" t="s">
        <v>94</v>
      </c>
      <c r="C666" s="687" t="s">
        <v>317</v>
      </c>
      <c r="D666" s="687" t="s">
        <v>7</v>
      </c>
      <c r="E666" s="687"/>
      <c r="F666" s="997">
        <v>44166</v>
      </c>
      <c r="G666" s="997">
        <f>E666*F666</f>
        <v>0</v>
      </c>
      <c r="H666" s="997">
        <v>268606</v>
      </c>
      <c r="I666" s="997">
        <f>E666*H666</f>
        <v>0</v>
      </c>
      <c r="J666" s="999">
        <f t="shared" si="145"/>
        <v>0</v>
      </c>
    </row>
    <row r="667" spans="1:10" ht="25.5" hidden="1" customHeight="1" x14ac:dyDescent="0.2">
      <c r="A667" s="788">
        <v>623</v>
      </c>
      <c r="B667" s="998" t="s">
        <v>95</v>
      </c>
      <c r="C667" s="687"/>
      <c r="D667" s="687" t="s">
        <v>7</v>
      </c>
      <c r="E667" s="687"/>
      <c r="F667" s="997"/>
      <c r="G667" s="997">
        <f>E667*F667</f>
        <v>0</v>
      </c>
      <c r="H667" s="997"/>
      <c r="I667" s="997">
        <f>E667*H667</f>
        <v>0</v>
      </c>
      <c r="J667" s="999"/>
    </row>
    <row r="668" spans="1:10" ht="25.5" hidden="1" customHeight="1" x14ac:dyDescent="0.2">
      <c r="A668" s="788">
        <v>624</v>
      </c>
      <c r="B668" s="996" t="s">
        <v>245</v>
      </c>
      <c r="C668" s="687"/>
      <c r="D668" s="687"/>
      <c r="E668" s="687"/>
      <c r="F668" s="997"/>
      <c r="G668" s="997"/>
      <c r="H668" s="997"/>
      <c r="I668" s="997"/>
      <c r="J668" s="999"/>
    </row>
    <row r="669" spans="1:10" ht="25.5" hidden="1" customHeight="1" x14ac:dyDescent="0.2">
      <c r="A669" s="788">
        <v>625</v>
      </c>
      <c r="B669" s="998" t="s">
        <v>307</v>
      </c>
      <c r="C669" s="687"/>
      <c r="D669" s="687" t="s">
        <v>96</v>
      </c>
      <c r="E669" s="687"/>
      <c r="F669" s="997">
        <f>250+105</f>
        <v>355</v>
      </c>
      <c r="G669" s="997">
        <f t="shared" ref="G669:G674" si="146">E669*F669</f>
        <v>0</v>
      </c>
      <c r="H669" s="997">
        <v>240</v>
      </c>
      <c r="I669" s="997">
        <f t="shared" ref="I669:I674" si="147">E669*H669</f>
        <v>0</v>
      </c>
      <c r="J669" s="999">
        <f t="shared" ref="J669:J674" si="148">G669+I669</f>
        <v>0</v>
      </c>
    </row>
    <row r="670" spans="1:10" ht="25.5" hidden="1" customHeight="1" x14ac:dyDescent="0.2">
      <c r="A670" s="788">
        <v>626</v>
      </c>
      <c r="B670" s="998" t="s">
        <v>308</v>
      </c>
      <c r="C670" s="687"/>
      <c r="D670" s="687" t="s">
        <v>96</v>
      </c>
      <c r="E670" s="687"/>
      <c r="F670" s="997">
        <f>330+105</f>
        <v>435</v>
      </c>
      <c r="G670" s="997">
        <f t="shared" si="146"/>
        <v>0</v>
      </c>
      <c r="H670" s="997">
        <v>403</v>
      </c>
      <c r="I670" s="997">
        <f t="shared" si="147"/>
        <v>0</v>
      </c>
      <c r="J670" s="999">
        <f t="shared" si="148"/>
        <v>0</v>
      </c>
    </row>
    <row r="671" spans="1:10" ht="25.5" hidden="1" customHeight="1" x14ac:dyDescent="0.2">
      <c r="A671" s="788">
        <v>627</v>
      </c>
      <c r="B671" s="998" t="s">
        <v>97</v>
      </c>
      <c r="C671" s="687"/>
      <c r="D671" s="687" t="s">
        <v>96</v>
      </c>
      <c r="E671" s="687"/>
      <c r="F671" s="997">
        <f>352+105</f>
        <v>457</v>
      </c>
      <c r="G671" s="997">
        <f t="shared" si="146"/>
        <v>0</v>
      </c>
      <c r="H671" s="997">
        <v>524</v>
      </c>
      <c r="I671" s="997">
        <f t="shared" si="147"/>
        <v>0</v>
      </c>
      <c r="J671" s="999">
        <f t="shared" si="148"/>
        <v>0</v>
      </c>
    </row>
    <row r="672" spans="1:10" ht="25.5" hidden="1" customHeight="1" x14ac:dyDescent="0.2">
      <c r="A672" s="788">
        <v>628</v>
      </c>
      <c r="B672" s="998" t="s">
        <v>311</v>
      </c>
      <c r="C672" s="687"/>
      <c r="D672" s="687" t="s">
        <v>96</v>
      </c>
      <c r="E672" s="687"/>
      <c r="F672" s="997">
        <v>556</v>
      </c>
      <c r="G672" s="997">
        <f t="shared" si="146"/>
        <v>0</v>
      </c>
      <c r="H672" s="997">
        <v>877</v>
      </c>
      <c r="I672" s="997">
        <f t="shared" si="147"/>
        <v>0</v>
      </c>
      <c r="J672" s="999">
        <f t="shared" si="148"/>
        <v>0</v>
      </c>
    </row>
    <row r="673" spans="1:10" ht="25.5" hidden="1" customHeight="1" x14ac:dyDescent="0.2">
      <c r="A673" s="788">
        <v>629</v>
      </c>
      <c r="B673" s="996" t="s">
        <v>98</v>
      </c>
      <c r="C673" s="687" t="s">
        <v>99</v>
      </c>
      <c r="D673" s="687" t="s">
        <v>7</v>
      </c>
      <c r="E673" s="687"/>
      <c r="F673" s="997">
        <v>2500</v>
      </c>
      <c r="G673" s="997">
        <f t="shared" si="146"/>
        <v>0</v>
      </c>
      <c r="H673" s="997">
        <v>8211</v>
      </c>
      <c r="I673" s="997">
        <f t="shared" si="147"/>
        <v>0</v>
      </c>
      <c r="J673" s="999">
        <f t="shared" si="148"/>
        <v>0</v>
      </c>
    </row>
    <row r="674" spans="1:10" ht="25.5" hidden="1" customHeight="1" x14ac:dyDescent="0.2">
      <c r="A674" s="788">
        <v>630</v>
      </c>
      <c r="B674" s="996" t="s">
        <v>310</v>
      </c>
      <c r="C674" s="687"/>
      <c r="D674" s="687" t="s">
        <v>7</v>
      </c>
      <c r="E674" s="687"/>
      <c r="F674" s="997">
        <v>2500</v>
      </c>
      <c r="G674" s="997">
        <f t="shared" si="146"/>
        <v>0</v>
      </c>
      <c r="H674" s="997">
        <v>5000</v>
      </c>
      <c r="I674" s="997">
        <f t="shared" si="147"/>
        <v>0</v>
      </c>
      <c r="J674" s="999">
        <f t="shared" si="148"/>
        <v>0</v>
      </c>
    </row>
    <row r="675" spans="1:10" ht="25.5" hidden="1" customHeight="1" x14ac:dyDescent="0.2">
      <c r="A675" s="788">
        <v>631</v>
      </c>
      <c r="B675" s="1000" t="s">
        <v>103</v>
      </c>
      <c r="C675" s="687"/>
      <c r="D675" s="687"/>
      <c r="E675" s="687"/>
      <c r="F675" s="997"/>
      <c r="G675" s="997"/>
      <c r="H675" s="997"/>
      <c r="I675" s="997"/>
      <c r="J675" s="999"/>
    </row>
    <row r="676" spans="1:10" ht="25.5" hidden="1" customHeight="1" x14ac:dyDescent="0.2">
      <c r="A676" s="788">
        <v>632</v>
      </c>
      <c r="B676" s="996" t="s">
        <v>312</v>
      </c>
      <c r="C676" s="687"/>
      <c r="D676" s="687" t="s">
        <v>5</v>
      </c>
      <c r="E676" s="687"/>
      <c r="F676" s="687"/>
      <c r="G676" s="997">
        <f t="shared" ref="G676:G681" si="149">E676*F676</f>
        <v>0</v>
      </c>
      <c r="H676" s="993"/>
      <c r="I676" s="997">
        <f t="shared" ref="I676:I681" si="150">E676*H676</f>
        <v>0</v>
      </c>
      <c r="J676" s="993"/>
    </row>
    <row r="677" spans="1:10" ht="25.5" hidden="1" customHeight="1" x14ac:dyDescent="0.2">
      <c r="A677" s="788">
        <v>633</v>
      </c>
      <c r="B677" s="998" t="s">
        <v>93</v>
      </c>
      <c r="C677" s="687" t="s">
        <v>316</v>
      </c>
      <c r="D677" s="687" t="s">
        <v>7</v>
      </c>
      <c r="E677" s="687"/>
      <c r="F677" s="997">
        <v>14000</v>
      </c>
      <c r="G677" s="997">
        <f t="shared" si="149"/>
        <v>0</v>
      </c>
      <c r="H677" s="997">
        <v>34605</v>
      </c>
      <c r="I677" s="997">
        <f t="shared" si="150"/>
        <v>0</v>
      </c>
      <c r="J677" s="999">
        <f t="shared" ref="J677:J680" si="151">G677+I677</f>
        <v>0</v>
      </c>
    </row>
    <row r="678" spans="1:10" ht="25.5" hidden="1" customHeight="1" x14ac:dyDescent="0.2">
      <c r="A678" s="788">
        <v>634</v>
      </c>
      <c r="B678" s="998" t="s">
        <v>93</v>
      </c>
      <c r="C678" s="687" t="s">
        <v>313</v>
      </c>
      <c r="D678" s="687" t="s">
        <v>7</v>
      </c>
      <c r="E678" s="687"/>
      <c r="F678" s="997">
        <v>14000</v>
      </c>
      <c r="G678" s="997">
        <f t="shared" si="149"/>
        <v>0</v>
      </c>
      <c r="H678" s="997">
        <v>45868</v>
      </c>
      <c r="I678" s="997">
        <f t="shared" si="150"/>
        <v>0</v>
      </c>
      <c r="J678" s="999">
        <f t="shared" si="151"/>
        <v>0</v>
      </c>
    </row>
    <row r="679" spans="1:10" ht="25.5" hidden="1" customHeight="1" x14ac:dyDescent="0.2">
      <c r="A679" s="788">
        <v>635</v>
      </c>
      <c r="B679" s="998" t="s">
        <v>93</v>
      </c>
      <c r="C679" s="687" t="s">
        <v>314</v>
      </c>
      <c r="D679" s="687" t="s">
        <v>7</v>
      </c>
      <c r="E679" s="687"/>
      <c r="F679" s="997">
        <v>14000</v>
      </c>
      <c r="G679" s="997">
        <f t="shared" si="149"/>
        <v>0</v>
      </c>
      <c r="H679" s="997">
        <v>37474</v>
      </c>
      <c r="I679" s="997">
        <f t="shared" si="150"/>
        <v>0</v>
      </c>
      <c r="J679" s="999">
        <f t="shared" si="151"/>
        <v>0</v>
      </c>
    </row>
    <row r="680" spans="1:10" ht="25.5" hidden="1" customHeight="1" x14ac:dyDescent="0.2">
      <c r="A680" s="788">
        <v>636</v>
      </c>
      <c r="B680" s="998" t="s">
        <v>94</v>
      </c>
      <c r="C680" s="687" t="s">
        <v>317</v>
      </c>
      <c r="D680" s="687" t="s">
        <v>7</v>
      </c>
      <c r="E680" s="687"/>
      <c r="F680" s="997">
        <v>44166</v>
      </c>
      <c r="G680" s="997">
        <f t="shared" si="149"/>
        <v>0</v>
      </c>
      <c r="H680" s="997">
        <v>268606</v>
      </c>
      <c r="I680" s="997">
        <f t="shared" si="150"/>
        <v>0</v>
      </c>
      <c r="J680" s="999">
        <f t="shared" si="151"/>
        <v>0</v>
      </c>
    </row>
    <row r="681" spans="1:10" ht="25.5" hidden="1" customHeight="1" x14ac:dyDescent="0.2">
      <c r="A681" s="788">
        <v>637</v>
      </c>
      <c r="B681" s="998" t="s">
        <v>95</v>
      </c>
      <c r="C681" s="687"/>
      <c r="D681" s="687" t="s">
        <v>7</v>
      </c>
      <c r="E681" s="687"/>
      <c r="F681" s="997"/>
      <c r="G681" s="997">
        <f t="shared" si="149"/>
        <v>0</v>
      </c>
      <c r="H681" s="997"/>
      <c r="I681" s="997">
        <f t="shared" si="150"/>
        <v>0</v>
      </c>
      <c r="J681" s="999"/>
    </row>
    <row r="682" spans="1:10" ht="25.5" hidden="1" customHeight="1" x14ac:dyDescent="0.2">
      <c r="A682" s="788">
        <v>638</v>
      </c>
      <c r="B682" s="996" t="s">
        <v>245</v>
      </c>
      <c r="C682" s="687"/>
      <c r="D682" s="687"/>
      <c r="E682" s="687"/>
      <c r="F682" s="997"/>
      <c r="G682" s="997"/>
      <c r="H682" s="997"/>
      <c r="I682" s="997"/>
      <c r="J682" s="999"/>
    </row>
    <row r="683" spans="1:10" ht="25.5" hidden="1" customHeight="1" x14ac:dyDescent="0.2">
      <c r="A683" s="788">
        <v>639</v>
      </c>
      <c r="B683" s="998" t="s">
        <v>307</v>
      </c>
      <c r="C683" s="687"/>
      <c r="D683" s="687" t="s">
        <v>96</v>
      </c>
      <c r="E683" s="687"/>
      <c r="F683" s="997">
        <f>250+105</f>
        <v>355</v>
      </c>
      <c r="G683" s="997">
        <f>E683*F683</f>
        <v>0</v>
      </c>
      <c r="H683" s="997">
        <v>240</v>
      </c>
      <c r="I683" s="997">
        <f>E683*H683</f>
        <v>0</v>
      </c>
      <c r="J683" s="999">
        <f t="shared" ref="J683:J687" si="152">G683+I683</f>
        <v>0</v>
      </c>
    </row>
    <row r="684" spans="1:10" ht="25.5" hidden="1" customHeight="1" x14ac:dyDescent="0.2">
      <c r="A684" s="788">
        <v>640</v>
      </c>
      <c r="B684" s="998" t="s">
        <v>308</v>
      </c>
      <c r="C684" s="687"/>
      <c r="D684" s="687" t="s">
        <v>96</v>
      </c>
      <c r="E684" s="687"/>
      <c r="F684" s="997">
        <f>330+105</f>
        <v>435</v>
      </c>
      <c r="G684" s="997">
        <f>E684*F684</f>
        <v>0</v>
      </c>
      <c r="H684" s="997">
        <v>403</v>
      </c>
      <c r="I684" s="997">
        <f>E684*H684</f>
        <v>0</v>
      </c>
      <c r="J684" s="999">
        <f t="shared" si="152"/>
        <v>0</v>
      </c>
    </row>
    <row r="685" spans="1:10" ht="25.5" hidden="1" customHeight="1" x14ac:dyDescent="0.2">
      <c r="A685" s="788">
        <v>641</v>
      </c>
      <c r="B685" s="998" t="s">
        <v>309</v>
      </c>
      <c r="C685" s="687"/>
      <c r="D685" s="687" t="s">
        <v>96</v>
      </c>
      <c r="E685" s="687"/>
      <c r="F685" s="997">
        <f>396+105</f>
        <v>501</v>
      </c>
      <c r="G685" s="997">
        <f>E685*F685</f>
        <v>0</v>
      </c>
      <c r="H685" s="997">
        <v>877</v>
      </c>
      <c r="I685" s="997">
        <f>E685*H685</f>
        <v>0</v>
      </c>
      <c r="J685" s="999">
        <f t="shared" si="152"/>
        <v>0</v>
      </c>
    </row>
    <row r="686" spans="1:10" ht="25.5" hidden="1" customHeight="1" x14ac:dyDescent="0.2">
      <c r="A686" s="788">
        <v>642</v>
      </c>
      <c r="B686" s="996" t="s">
        <v>98</v>
      </c>
      <c r="C686" s="687" t="s">
        <v>99</v>
      </c>
      <c r="D686" s="687" t="s">
        <v>7</v>
      </c>
      <c r="E686" s="687"/>
      <c r="F686" s="997">
        <v>2500</v>
      </c>
      <c r="G686" s="997">
        <f>E686*F686</f>
        <v>0</v>
      </c>
      <c r="H686" s="997">
        <v>8211</v>
      </c>
      <c r="I686" s="997">
        <f>E686*H686</f>
        <v>0</v>
      </c>
      <c r="J686" s="999">
        <f t="shared" si="152"/>
        <v>0</v>
      </c>
    </row>
    <row r="687" spans="1:10" ht="25.5" hidden="1" customHeight="1" x14ac:dyDescent="0.2">
      <c r="A687" s="788">
        <v>643</v>
      </c>
      <c r="B687" s="996" t="s">
        <v>310</v>
      </c>
      <c r="C687" s="687"/>
      <c r="D687" s="687" t="s">
        <v>7</v>
      </c>
      <c r="E687" s="687"/>
      <c r="F687" s="997">
        <v>2500</v>
      </c>
      <c r="G687" s="997">
        <f>E687*F687</f>
        <v>0</v>
      </c>
      <c r="H687" s="997">
        <v>5000</v>
      </c>
      <c r="I687" s="997">
        <f>E687*H687</f>
        <v>0</v>
      </c>
      <c r="J687" s="999">
        <f t="shared" si="152"/>
        <v>0</v>
      </c>
    </row>
    <row r="688" spans="1:10" ht="25.5" hidden="1" customHeight="1" x14ac:dyDescent="0.2">
      <c r="A688" s="788">
        <v>644</v>
      </c>
      <c r="B688" s="1000" t="s">
        <v>247</v>
      </c>
      <c r="C688" s="687"/>
      <c r="D688" s="687"/>
      <c r="E688" s="687"/>
      <c r="F688" s="997"/>
      <c r="G688" s="997"/>
      <c r="H688" s="997"/>
      <c r="I688" s="997"/>
      <c r="J688" s="999"/>
    </row>
    <row r="689" spans="1:10" ht="25.5" hidden="1" customHeight="1" x14ac:dyDescent="0.2">
      <c r="A689" s="788">
        <v>645</v>
      </c>
      <c r="B689" s="996" t="s">
        <v>312</v>
      </c>
      <c r="C689" s="687"/>
      <c r="D689" s="687" t="s">
        <v>5</v>
      </c>
      <c r="E689" s="687"/>
      <c r="F689" s="997"/>
      <c r="G689" s="997">
        <f>E689*F689</f>
        <v>0</v>
      </c>
      <c r="H689" s="997"/>
      <c r="I689" s="997">
        <f>E689*H689</f>
        <v>0</v>
      </c>
      <c r="J689" s="999"/>
    </row>
    <row r="690" spans="1:10" ht="25.5" hidden="1" customHeight="1" x14ac:dyDescent="0.2">
      <c r="A690" s="788">
        <v>646</v>
      </c>
      <c r="B690" s="998" t="s">
        <v>93</v>
      </c>
      <c r="C690" s="687" t="s">
        <v>314</v>
      </c>
      <c r="D690" s="687" t="s">
        <v>7</v>
      </c>
      <c r="E690" s="687"/>
      <c r="F690" s="997">
        <v>14000</v>
      </c>
      <c r="G690" s="997">
        <f>E690*F690</f>
        <v>0</v>
      </c>
      <c r="H690" s="997">
        <v>37474</v>
      </c>
      <c r="I690" s="997">
        <f>E690*H690</f>
        <v>0</v>
      </c>
      <c r="J690" s="999">
        <f t="shared" ref="J690:J692" si="153">G690+I690</f>
        <v>0</v>
      </c>
    </row>
    <row r="691" spans="1:10" ht="25.5" hidden="1" customHeight="1" x14ac:dyDescent="0.2">
      <c r="A691" s="788">
        <v>647</v>
      </c>
      <c r="B691" s="998" t="s">
        <v>93</v>
      </c>
      <c r="C691" s="687" t="s">
        <v>318</v>
      </c>
      <c r="D691" s="687" t="s">
        <v>7</v>
      </c>
      <c r="E691" s="687"/>
      <c r="F691" s="997">
        <v>14000</v>
      </c>
      <c r="G691" s="997">
        <f>E691*F691</f>
        <v>0</v>
      </c>
      <c r="H691" s="997">
        <v>45868</v>
      </c>
      <c r="I691" s="997">
        <f>E691*H691</f>
        <v>0</v>
      </c>
      <c r="J691" s="999">
        <f t="shared" si="153"/>
        <v>0</v>
      </c>
    </row>
    <row r="692" spans="1:10" ht="25.5" hidden="1" customHeight="1" x14ac:dyDescent="0.2">
      <c r="A692" s="788">
        <v>648</v>
      </c>
      <c r="B692" s="998" t="s">
        <v>94</v>
      </c>
      <c r="C692" s="687" t="s">
        <v>317</v>
      </c>
      <c r="D692" s="687" t="s">
        <v>7</v>
      </c>
      <c r="E692" s="687"/>
      <c r="F692" s="997">
        <v>44166</v>
      </c>
      <c r="G692" s="997">
        <f>E692*F692</f>
        <v>0</v>
      </c>
      <c r="H692" s="997">
        <v>268606</v>
      </c>
      <c r="I692" s="997">
        <f>E692*H692</f>
        <v>0</v>
      </c>
      <c r="J692" s="999">
        <f t="shared" si="153"/>
        <v>0</v>
      </c>
    </row>
    <row r="693" spans="1:10" ht="25.5" hidden="1" customHeight="1" x14ac:dyDescent="0.2">
      <c r="A693" s="788">
        <v>649</v>
      </c>
      <c r="B693" s="998" t="s">
        <v>95</v>
      </c>
      <c r="C693" s="687"/>
      <c r="D693" s="687" t="s">
        <v>7</v>
      </c>
      <c r="E693" s="687"/>
      <c r="F693" s="997"/>
      <c r="G693" s="997">
        <f>E693*F693</f>
        <v>0</v>
      </c>
      <c r="H693" s="997"/>
      <c r="I693" s="997">
        <f>E693*H693</f>
        <v>0</v>
      </c>
      <c r="J693" s="999"/>
    </row>
    <row r="694" spans="1:10" ht="25.5" hidden="1" customHeight="1" x14ac:dyDescent="0.2">
      <c r="A694" s="788">
        <v>650</v>
      </c>
      <c r="B694" s="996" t="s">
        <v>245</v>
      </c>
      <c r="C694" s="687"/>
      <c r="D694" s="687"/>
      <c r="E694" s="687"/>
      <c r="F694" s="997"/>
      <c r="G694" s="997"/>
      <c r="H694" s="997"/>
      <c r="I694" s="997"/>
      <c r="J694" s="999"/>
    </row>
    <row r="695" spans="1:10" ht="25.5" hidden="1" customHeight="1" x14ac:dyDescent="0.2">
      <c r="A695" s="788">
        <v>651</v>
      </c>
      <c r="B695" s="998" t="s">
        <v>307</v>
      </c>
      <c r="C695" s="687"/>
      <c r="D695" s="687" t="s">
        <v>96</v>
      </c>
      <c r="E695" s="687"/>
      <c r="F695" s="997">
        <f>250+105</f>
        <v>355</v>
      </c>
      <c r="G695" s="997">
        <f>E695*F695</f>
        <v>0</v>
      </c>
      <c r="H695" s="997">
        <v>240</v>
      </c>
      <c r="I695" s="997">
        <f>E695*H695</f>
        <v>0</v>
      </c>
      <c r="J695" s="999">
        <f t="shared" ref="J695:J699" si="154">G695+I695</f>
        <v>0</v>
      </c>
    </row>
    <row r="696" spans="1:10" ht="25.5" hidden="1" customHeight="1" x14ac:dyDescent="0.2">
      <c r="A696" s="788">
        <v>652</v>
      </c>
      <c r="B696" s="998" t="s">
        <v>308</v>
      </c>
      <c r="C696" s="687"/>
      <c r="D696" s="687" t="s">
        <v>96</v>
      </c>
      <c r="E696" s="687"/>
      <c r="F696" s="997">
        <f>330+105</f>
        <v>435</v>
      </c>
      <c r="G696" s="997">
        <f>E696*F696</f>
        <v>0</v>
      </c>
      <c r="H696" s="997">
        <v>403</v>
      </c>
      <c r="I696" s="997">
        <f>E696*H696</f>
        <v>0</v>
      </c>
      <c r="J696" s="999">
        <f t="shared" si="154"/>
        <v>0</v>
      </c>
    </row>
    <row r="697" spans="1:10" ht="25.5" hidden="1" customHeight="1" x14ac:dyDescent="0.2">
      <c r="A697" s="788">
        <v>653</v>
      </c>
      <c r="B697" s="998" t="s">
        <v>309</v>
      </c>
      <c r="C697" s="687"/>
      <c r="D697" s="687" t="s">
        <v>96</v>
      </c>
      <c r="E697" s="687"/>
      <c r="F697" s="997">
        <f>396+105</f>
        <v>501</v>
      </c>
      <c r="G697" s="997">
        <f>E697*F697</f>
        <v>0</v>
      </c>
      <c r="H697" s="997">
        <v>877</v>
      </c>
      <c r="I697" s="997">
        <f>E697*H697</f>
        <v>0</v>
      </c>
      <c r="J697" s="999">
        <f t="shared" si="154"/>
        <v>0</v>
      </c>
    </row>
    <row r="698" spans="1:10" ht="13.5" hidden="1" thickTop="1" x14ac:dyDescent="0.2">
      <c r="A698" s="788">
        <v>654</v>
      </c>
      <c r="B698" s="996" t="s">
        <v>98</v>
      </c>
      <c r="C698" s="687" t="s">
        <v>99</v>
      </c>
      <c r="D698" s="687" t="s">
        <v>7</v>
      </c>
      <c r="E698" s="687"/>
      <c r="F698" s="997">
        <v>2500</v>
      </c>
      <c r="G698" s="997">
        <f>E698*F698</f>
        <v>0</v>
      </c>
      <c r="H698" s="997">
        <v>8211</v>
      </c>
      <c r="I698" s="997">
        <f>E698*H698</f>
        <v>0</v>
      </c>
      <c r="J698" s="999">
        <f t="shared" si="154"/>
        <v>0</v>
      </c>
    </row>
    <row r="699" spans="1:10" ht="13.5" hidden="1" thickTop="1" x14ac:dyDescent="0.2">
      <c r="A699" s="788">
        <v>655</v>
      </c>
      <c r="B699" s="996" t="s">
        <v>310</v>
      </c>
      <c r="C699" s="687"/>
      <c r="D699" s="687" t="s">
        <v>7</v>
      </c>
      <c r="E699" s="687"/>
      <c r="F699" s="997">
        <v>2500</v>
      </c>
      <c r="G699" s="997">
        <f>E699*F699</f>
        <v>0</v>
      </c>
      <c r="H699" s="997">
        <v>5000</v>
      </c>
      <c r="I699" s="997">
        <f>E699*H699</f>
        <v>0</v>
      </c>
      <c r="J699" s="999">
        <f t="shared" si="154"/>
        <v>0</v>
      </c>
    </row>
    <row r="700" spans="1:10" ht="13.5" hidden="1" thickTop="1" x14ac:dyDescent="0.2">
      <c r="A700" s="788">
        <v>656</v>
      </c>
      <c r="B700" s="1000" t="s">
        <v>248</v>
      </c>
      <c r="C700" s="687"/>
      <c r="D700" s="687"/>
      <c r="E700" s="687"/>
      <c r="F700" s="997"/>
      <c r="G700" s="997"/>
      <c r="H700" s="997"/>
      <c r="I700" s="997"/>
      <c r="J700" s="999"/>
    </row>
    <row r="701" spans="1:10" ht="26.25" hidden="1" thickTop="1" x14ac:dyDescent="0.2">
      <c r="A701" s="788">
        <v>657</v>
      </c>
      <c r="B701" s="996" t="s">
        <v>312</v>
      </c>
      <c r="C701" s="687"/>
      <c r="D701" s="687" t="s">
        <v>5</v>
      </c>
      <c r="E701" s="687"/>
      <c r="F701" s="997"/>
      <c r="G701" s="997">
        <f>E701*F701</f>
        <v>0</v>
      </c>
      <c r="H701" s="997"/>
      <c r="I701" s="997">
        <f>E701*H701</f>
        <v>0</v>
      </c>
      <c r="J701" s="999"/>
    </row>
    <row r="702" spans="1:10" ht="26.25" hidden="1" thickTop="1" x14ac:dyDescent="0.2">
      <c r="A702" s="788">
        <v>658</v>
      </c>
      <c r="B702" s="998" t="s">
        <v>93</v>
      </c>
      <c r="C702" s="687" t="s">
        <v>314</v>
      </c>
      <c r="D702" s="687" t="s">
        <v>7</v>
      </c>
      <c r="E702" s="687"/>
      <c r="F702" s="997">
        <v>14000</v>
      </c>
      <c r="G702" s="997">
        <f>E702*F702</f>
        <v>0</v>
      </c>
      <c r="H702" s="997">
        <v>37474</v>
      </c>
      <c r="I702" s="997">
        <f>E702*H702</f>
        <v>0</v>
      </c>
      <c r="J702" s="999">
        <f t="shared" ref="J702:J703" si="155">G702+I702</f>
        <v>0</v>
      </c>
    </row>
    <row r="703" spans="1:10" ht="39" hidden="1" thickTop="1" x14ac:dyDescent="0.2">
      <c r="A703" s="788">
        <v>659</v>
      </c>
      <c r="B703" s="998" t="s">
        <v>94</v>
      </c>
      <c r="C703" s="687" t="s">
        <v>317</v>
      </c>
      <c r="D703" s="687" t="s">
        <v>7</v>
      </c>
      <c r="E703" s="687"/>
      <c r="F703" s="997">
        <v>44166</v>
      </c>
      <c r="G703" s="997">
        <f>E703*F703</f>
        <v>0</v>
      </c>
      <c r="H703" s="997">
        <v>268606</v>
      </c>
      <c r="I703" s="997">
        <f>E703*H703</f>
        <v>0</v>
      </c>
      <c r="J703" s="999">
        <f t="shared" si="155"/>
        <v>0</v>
      </c>
    </row>
    <row r="704" spans="1:10" ht="13.5" hidden="1" thickTop="1" x14ac:dyDescent="0.2">
      <c r="A704" s="788">
        <v>660</v>
      </c>
      <c r="B704" s="998" t="s">
        <v>95</v>
      </c>
      <c r="C704" s="687"/>
      <c r="D704" s="687" t="s">
        <v>7</v>
      </c>
      <c r="E704" s="687"/>
      <c r="F704" s="997"/>
      <c r="G704" s="997">
        <f>E704*F704</f>
        <v>0</v>
      </c>
      <c r="H704" s="997"/>
      <c r="I704" s="997">
        <f>E704*H704</f>
        <v>0</v>
      </c>
      <c r="J704" s="999"/>
    </row>
    <row r="705" spans="1:10" ht="13.5" hidden="1" thickTop="1" x14ac:dyDescent="0.2">
      <c r="A705" s="788">
        <v>661</v>
      </c>
      <c r="B705" s="996" t="s">
        <v>245</v>
      </c>
      <c r="C705" s="687"/>
      <c r="D705" s="687"/>
      <c r="E705" s="687"/>
      <c r="F705" s="997"/>
      <c r="G705" s="997"/>
      <c r="H705" s="997"/>
      <c r="I705" s="997"/>
      <c r="J705" s="999"/>
    </row>
    <row r="706" spans="1:10" ht="13.5" hidden="1" thickTop="1" x14ac:dyDescent="0.2">
      <c r="A706" s="788">
        <v>662</v>
      </c>
      <c r="B706" s="998" t="s">
        <v>307</v>
      </c>
      <c r="C706" s="687"/>
      <c r="D706" s="687" t="s">
        <v>96</v>
      </c>
      <c r="E706" s="687"/>
      <c r="F706" s="997">
        <f>250+105</f>
        <v>355</v>
      </c>
      <c r="G706" s="997">
        <f t="shared" ref="G706:G712" si="156">E706*F706</f>
        <v>0</v>
      </c>
      <c r="H706" s="997">
        <v>240</v>
      </c>
      <c r="I706" s="997">
        <f t="shared" ref="I706:I712" si="157">E706*H706</f>
        <v>0</v>
      </c>
      <c r="J706" s="999">
        <f t="shared" ref="J706:J712" si="158">G706+I706</f>
        <v>0</v>
      </c>
    </row>
    <row r="707" spans="1:10" ht="13.5" hidden="1" thickTop="1" x14ac:dyDescent="0.2">
      <c r="A707" s="788">
        <v>663</v>
      </c>
      <c r="B707" s="998" t="s">
        <v>308</v>
      </c>
      <c r="C707" s="687"/>
      <c r="D707" s="687" t="s">
        <v>96</v>
      </c>
      <c r="E707" s="687"/>
      <c r="F707" s="997">
        <f>330+105</f>
        <v>435</v>
      </c>
      <c r="G707" s="997">
        <f t="shared" si="156"/>
        <v>0</v>
      </c>
      <c r="H707" s="997">
        <v>403</v>
      </c>
      <c r="I707" s="997">
        <f t="shared" si="157"/>
        <v>0</v>
      </c>
      <c r="J707" s="999">
        <f t="shared" si="158"/>
        <v>0</v>
      </c>
    </row>
    <row r="708" spans="1:10" ht="13.5" hidden="1" thickTop="1" x14ac:dyDescent="0.2">
      <c r="A708" s="788">
        <v>664</v>
      </c>
      <c r="B708" s="998" t="s">
        <v>97</v>
      </c>
      <c r="C708" s="687"/>
      <c r="D708" s="687" t="s">
        <v>96</v>
      </c>
      <c r="E708" s="687"/>
      <c r="F708" s="997">
        <f>352+105</f>
        <v>457</v>
      </c>
      <c r="G708" s="997">
        <f t="shared" si="156"/>
        <v>0</v>
      </c>
      <c r="H708" s="997">
        <v>524</v>
      </c>
      <c r="I708" s="997">
        <f t="shared" si="157"/>
        <v>0</v>
      </c>
      <c r="J708" s="999">
        <f t="shared" si="158"/>
        <v>0</v>
      </c>
    </row>
    <row r="709" spans="1:10" ht="13.5" hidden="1" thickTop="1" x14ac:dyDescent="0.2">
      <c r="A709" s="788">
        <v>665</v>
      </c>
      <c r="B709" s="998" t="s">
        <v>309</v>
      </c>
      <c r="C709" s="687"/>
      <c r="D709" s="687" t="s">
        <v>96</v>
      </c>
      <c r="E709" s="687"/>
      <c r="F709" s="997">
        <f>396+105</f>
        <v>501</v>
      </c>
      <c r="G709" s="997">
        <f t="shared" si="156"/>
        <v>0</v>
      </c>
      <c r="H709" s="997">
        <v>877</v>
      </c>
      <c r="I709" s="997">
        <f t="shared" si="157"/>
        <v>0</v>
      </c>
      <c r="J709" s="999">
        <f t="shared" si="158"/>
        <v>0</v>
      </c>
    </row>
    <row r="710" spans="1:10" ht="13.5" hidden="1" thickTop="1" x14ac:dyDescent="0.2">
      <c r="A710" s="788">
        <v>666</v>
      </c>
      <c r="B710" s="996" t="s">
        <v>98</v>
      </c>
      <c r="C710" s="687" t="s">
        <v>99</v>
      </c>
      <c r="D710" s="687" t="s">
        <v>7</v>
      </c>
      <c r="E710" s="687"/>
      <c r="F710" s="997">
        <v>2500</v>
      </c>
      <c r="G710" s="997">
        <f t="shared" si="156"/>
        <v>0</v>
      </c>
      <c r="H710" s="997">
        <v>8211</v>
      </c>
      <c r="I710" s="997">
        <f t="shared" si="157"/>
        <v>0</v>
      </c>
      <c r="J710" s="999">
        <f t="shared" si="158"/>
        <v>0</v>
      </c>
    </row>
    <row r="711" spans="1:10" ht="13.5" hidden="1" thickTop="1" x14ac:dyDescent="0.2">
      <c r="A711" s="788">
        <v>667</v>
      </c>
      <c r="B711" s="996" t="s">
        <v>310</v>
      </c>
      <c r="C711" s="687"/>
      <c r="D711" s="687" t="s">
        <v>7</v>
      </c>
      <c r="E711" s="687"/>
      <c r="F711" s="997">
        <v>2500</v>
      </c>
      <c r="G711" s="997">
        <f t="shared" si="156"/>
        <v>0</v>
      </c>
      <c r="H711" s="997">
        <v>5000</v>
      </c>
      <c r="I711" s="997">
        <f t="shared" si="157"/>
        <v>0</v>
      </c>
      <c r="J711" s="999">
        <f t="shared" si="158"/>
        <v>0</v>
      </c>
    </row>
    <row r="712" spans="1:10" ht="13.5" hidden="1" thickTop="1" x14ac:dyDescent="0.2">
      <c r="A712" s="788">
        <v>668</v>
      </c>
      <c r="B712" s="996" t="s">
        <v>101</v>
      </c>
      <c r="C712" s="687"/>
      <c r="D712" s="687" t="s">
        <v>5</v>
      </c>
      <c r="E712" s="687"/>
      <c r="F712" s="997">
        <v>0</v>
      </c>
      <c r="G712" s="997">
        <f t="shared" si="156"/>
        <v>0</v>
      </c>
      <c r="H712" s="997">
        <v>53055</v>
      </c>
      <c r="I712" s="997">
        <f t="shared" si="157"/>
        <v>0</v>
      </c>
      <c r="J712" s="999">
        <f t="shared" si="158"/>
        <v>0</v>
      </c>
    </row>
    <row r="713" spans="1:10" ht="13.5" hidden="1" thickTop="1" x14ac:dyDescent="0.2">
      <c r="A713" s="788">
        <v>669</v>
      </c>
      <c r="B713" s="996"/>
      <c r="C713" s="687"/>
      <c r="D713" s="687"/>
      <c r="E713" s="687"/>
      <c r="F713" s="687"/>
      <c r="G713" s="997"/>
      <c r="H713" s="993"/>
      <c r="I713" s="997"/>
      <c r="J713" s="993"/>
    </row>
    <row r="714" spans="1:10" ht="13.5" hidden="1" thickTop="1" x14ac:dyDescent="0.2">
      <c r="A714" s="788">
        <v>670</v>
      </c>
      <c r="B714" s="996" t="s">
        <v>249</v>
      </c>
      <c r="C714" s="687"/>
      <c r="D714" s="687" t="s">
        <v>96</v>
      </c>
      <c r="E714" s="687"/>
      <c r="F714" s="997">
        <v>500</v>
      </c>
      <c r="G714" s="997">
        <f>E714*F714</f>
        <v>0</v>
      </c>
      <c r="H714" s="997">
        <v>117</v>
      </c>
      <c r="I714" s="997">
        <f>E714*H714</f>
        <v>0</v>
      </c>
      <c r="J714" s="999">
        <f t="shared" ref="J714:J718" si="159">G714+I714</f>
        <v>0</v>
      </c>
    </row>
    <row r="715" spans="1:10" ht="13.5" hidden="1" thickTop="1" x14ac:dyDescent="0.2">
      <c r="A715" s="788">
        <v>671</v>
      </c>
      <c r="B715" s="996" t="s">
        <v>250</v>
      </c>
      <c r="C715" s="687"/>
      <c r="D715" s="687" t="s">
        <v>96</v>
      </c>
      <c r="E715" s="687"/>
      <c r="F715" s="997">
        <v>500</v>
      </c>
      <c r="G715" s="997">
        <f>E715*F715</f>
        <v>0</v>
      </c>
      <c r="H715" s="997">
        <v>200</v>
      </c>
      <c r="I715" s="997">
        <f>E715*H715</f>
        <v>0</v>
      </c>
      <c r="J715" s="999">
        <f t="shared" si="159"/>
        <v>0</v>
      </c>
    </row>
    <row r="716" spans="1:10" ht="13.5" hidden="1" thickTop="1" x14ac:dyDescent="0.2">
      <c r="A716" s="788">
        <v>672</v>
      </c>
      <c r="B716" s="996" t="s">
        <v>251</v>
      </c>
      <c r="C716" s="687"/>
      <c r="D716" s="687" t="s">
        <v>96</v>
      </c>
      <c r="E716" s="687"/>
      <c r="F716" s="997">
        <v>500</v>
      </c>
      <c r="G716" s="997">
        <f>E716*F716</f>
        <v>0</v>
      </c>
      <c r="H716" s="997">
        <v>326</v>
      </c>
      <c r="I716" s="997">
        <f>E716*H716</f>
        <v>0</v>
      </c>
      <c r="J716" s="999">
        <f t="shared" si="159"/>
        <v>0</v>
      </c>
    </row>
    <row r="717" spans="1:10" ht="13.5" hidden="1" thickTop="1" x14ac:dyDescent="0.2">
      <c r="A717" s="788">
        <v>673</v>
      </c>
      <c r="B717" s="996" t="s">
        <v>252</v>
      </c>
      <c r="C717" s="687"/>
      <c r="D717" s="687" t="s">
        <v>96</v>
      </c>
      <c r="E717" s="687"/>
      <c r="F717" s="997">
        <v>500</v>
      </c>
      <c r="G717" s="997">
        <f>E717*F717</f>
        <v>0</v>
      </c>
      <c r="H717" s="997">
        <v>512</v>
      </c>
      <c r="I717" s="997">
        <f>E717*H717</f>
        <v>0</v>
      </c>
      <c r="J717" s="999">
        <f t="shared" si="159"/>
        <v>0</v>
      </c>
    </row>
    <row r="718" spans="1:10" ht="13.5" hidden="1" thickTop="1" x14ac:dyDescent="0.2">
      <c r="A718" s="788">
        <v>674</v>
      </c>
      <c r="B718" s="996" t="s">
        <v>246</v>
      </c>
      <c r="C718" s="687"/>
      <c r="D718" s="687" t="s">
        <v>96</v>
      </c>
      <c r="E718" s="687"/>
      <c r="F718" s="997">
        <v>500</v>
      </c>
      <c r="G718" s="997">
        <f>E718*F718</f>
        <v>0</v>
      </c>
      <c r="H718" s="997">
        <v>915</v>
      </c>
      <c r="I718" s="997">
        <f>E718*H718</f>
        <v>0</v>
      </c>
      <c r="J718" s="999">
        <f t="shared" si="159"/>
        <v>0</v>
      </c>
    </row>
    <row r="719" spans="1:10" ht="13.5" hidden="1" thickTop="1" x14ac:dyDescent="0.2">
      <c r="A719" s="788">
        <v>675</v>
      </c>
      <c r="B719" s="1040"/>
      <c r="C719" s="1030"/>
      <c r="D719" s="1030"/>
      <c r="E719" s="1030"/>
      <c r="F719" s="997"/>
      <c r="G719" s="997"/>
      <c r="H719" s="997"/>
      <c r="I719" s="997"/>
      <c r="J719" s="1031"/>
    </row>
    <row r="720" spans="1:10" ht="13.5" hidden="1" thickTop="1" x14ac:dyDescent="0.2">
      <c r="A720" s="788">
        <v>676</v>
      </c>
      <c r="B720" s="1002" t="s">
        <v>432</v>
      </c>
      <c r="C720" s="711"/>
      <c r="D720" s="711" t="s">
        <v>32</v>
      </c>
      <c r="E720" s="687"/>
      <c r="F720" s="997">
        <v>402000</v>
      </c>
      <c r="G720" s="997">
        <f>E720*F720</f>
        <v>0</v>
      </c>
      <c r="H720" s="997">
        <v>0</v>
      </c>
      <c r="I720" s="997">
        <f>E720*H720</f>
        <v>0</v>
      </c>
      <c r="J720" s="999">
        <f t="shared" ref="J720:J721" si="160">G720+I720</f>
        <v>0</v>
      </c>
    </row>
    <row r="721" spans="1:10" ht="13.5" hidden="1" thickTop="1" x14ac:dyDescent="0.2">
      <c r="A721" s="788">
        <v>677</v>
      </c>
      <c r="B721" s="996" t="s">
        <v>104</v>
      </c>
      <c r="C721" s="687"/>
      <c r="D721" s="687" t="s">
        <v>32</v>
      </c>
      <c r="E721" s="687"/>
      <c r="F721" s="997">
        <v>162000</v>
      </c>
      <c r="G721" s="997">
        <f>E721*F721</f>
        <v>0</v>
      </c>
      <c r="H721" s="997">
        <v>0</v>
      </c>
      <c r="I721" s="997">
        <f>E721*H721</f>
        <v>0</v>
      </c>
      <c r="J721" s="997">
        <f t="shared" si="160"/>
        <v>0</v>
      </c>
    </row>
    <row r="722" spans="1:10" ht="13.5" hidden="1" thickTop="1" x14ac:dyDescent="0.2">
      <c r="A722" s="788">
        <v>678</v>
      </c>
      <c r="B722" s="1040"/>
      <c r="C722" s="1030"/>
      <c r="D722" s="1030"/>
      <c r="E722" s="1030"/>
      <c r="F722" s="997"/>
      <c r="G722" s="997"/>
      <c r="H722" s="997"/>
      <c r="I722" s="997"/>
      <c r="J722" s="1031"/>
    </row>
    <row r="723" spans="1:10" ht="13.5" hidden="1" thickTop="1" x14ac:dyDescent="0.2">
      <c r="A723" s="788">
        <v>679</v>
      </c>
      <c r="B723" s="1040"/>
      <c r="C723" s="1030"/>
      <c r="D723" s="1030"/>
      <c r="E723" s="1030"/>
      <c r="F723" s="687"/>
      <c r="G723" s="993"/>
      <c r="H723" s="993"/>
      <c r="I723" s="993"/>
      <c r="J723" s="993"/>
    </row>
    <row r="724" spans="1:10" ht="14.25" hidden="1" thickTop="1" thickBot="1" x14ac:dyDescent="0.25">
      <c r="A724" s="788">
        <v>680</v>
      </c>
      <c r="B724" s="1041" t="s">
        <v>253</v>
      </c>
      <c r="C724" s="1042"/>
      <c r="D724" s="1043"/>
      <c r="E724" s="1044"/>
      <c r="F724" s="1045"/>
      <c r="G724" s="1046">
        <f>SUM(G568:G717)+SUM(G720:G721)</f>
        <v>0</v>
      </c>
      <c r="H724" s="1045"/>
      <c r="I724" s="1046">
        <f>SUM(I568:I717)+SUM(I720:I721)</f>
        <v>0</v>
      </c>
      <c r="J724" s="1046">
        <f>SUM(J568:J717)+SUM(J720:J721)</f>
        <v>0</v>
      </c>
    </row>
    <row r="725" spans="1:10" ht="13.5" thickTop="1" x14ac:dyDescent="0.2">
      <c r="A725" s="788">
        <v>681</v>
      </c>
      <c r="B725" s="1018"/>
      <c r="C725" s="1039"/>
      <c r="D725" s="1020"/>
      <c r="E725" s="1021"/>
      <c r="F725" s="1047"/>
      <c r="G725" s="993"/>
      <c r="H725" s="993"/>
      <c r="I725" s="993"/>
      <c r="J725" s="993"/>
    </row>
    <row r="726" spans="1:10" ht="13.5" x14ac:dyDescent="0.25">
      <c r="A726" s="788">
        <v>682</v>
      </c>
      <c r="B726" s="854" t="s">
        <v>209</v>
      </c>
      <c r="C726" s="992"/>
      <c r="D726" s="855"/>
      <c r="E726" s="855"/>
      <c r="F726" s="855"/>
      <c r="G726" s="993"/>
      <c r="H726" s="993"/>
      <c r="I726" s="993"/>
      <c r="J726" s="993"/>
    </row>
    <row r="727" spans="1:10" ht="25.5" hidden="1" x14ac:dyDescent="0.2">
      <c r="A727" s="788">
        <v>683</v>
      </c>
      <c r="B727" s="1048" t="s">
        <v>210</v>
      </c>
      <c r="C727" s="687" t="s">
        <v>211</v>
      </c>
      <c r="D727" s="687" t="s">
        <v>14</v>
      </c>
      <c r="E727" s="687"/>
      <c r="F727" s="997">
        <v>2000</v>
      </c>
      <c r="G727" s="997">
        <f t="shared" ref="G727:G750" si="161">E727*F727</f>
        <v>0</v>
      </c>
      <c r="H727" s="997">
        <v>1856</v>
      </c>
      <c r="I727" s="997">
        <f t="shared" ref="I727:I750" si="162">E727*H727</f>
        <v>0</v>
      </c>
      <c r="J727" s="999">
        <f t="shared" ref="J727:J751" si="163">G727+I727</f>
        <v>0</v>
      </c>
    </row>
    <row r="728" spans="1:10" hidden="1" x14ac:dyDescent="0.2">
      <c r="A728" s="788">
        <v>684</v>
      </c>
      <c r="B728" s="1048" t="s">
        <v>212</v>
      </c>
      <c r="C728" s="687" t="s">
        <v>213</v>
      </c>
      <c r="D728" s="687" t="s">
        <v>14</v>
      </c>
      <c r="E728" s="687"/>
      <c r="F728" s="997">
        <v>750</v>
      </c>
      <c r="G728" s="997">
        <f t="shared" si="161"/>
        <v>0</v>
      </c>
      <c r="H728" s="997">
        <v>532</v>
      </c>
      <c r="I728" s="997">
        <f t="shared" si="162"/>
        <v>0</v>
      </c>
      <c r="J728" s="999">
        <f t="shared" si="163"/>
        <v>0</v>
      </c>
    </row>
    <row r="729" spans="1:10" hidden="1" x14ac:dyDescent="0.2">
      <c r="A729" s="788">
        <v>685</v>
      </c>
      <c r="B729" s="1048" t="s">
        <v>214</v>
      </c>
      <c r="C729" s="687" t="s">
        <v>306</v>
      </c>
      <c r="D729" s="687" t="s">
        <v>14</v>
      </c>
      <c r="E729" s="687"/>
      <c r="F729" s="997">
        <v>450</v>
      </c>
      <c r="G729" s="997">
        <f t="shared" si="161"/>
        <v>0</v>
      </c>
      <c r="H729" s="997">
        <v>4220</v>
      </c>
      <c r="I729" s="997">
        <f t="shared" si="162"/>
        <v>0</v>
      </c>
      <c r="J729" s="999">
        <f t="shared" si="163"/>
        <v>0</v>
      </c>
    </row>
    <row r="730" spans="1:10" hidden="1" x14ac:dyDescent="0.2">
      <c r="A730" s="788">
        <v>686</v>
      </c>
      <c r="B730" s="1048" t="s">
        <v>216</v>
      </c>
      <c r="C730" s="687"/>
      <c r="D730" s="687" t="s">
        <v>35</v>
      </c>
      <c r="E730" s="687"/>
      <c r="F730" s="997">
        <v>100</v>
      </c>
      <c r="G730" s="997">
        <f t="shared" si="161"/>
        <v>0</v>
      </c>
      <c r="H730" s="997">
        <v>189</v>
      </c>
      <c r="I730" s="997">
        <f t="shared" si="162"/>
        <v>0</v>
      </c>
      <c r="J730" s="999">
        <f t="shared" si="163"/>
        <v>0</v>
      </c>
    </row>
    <row r="731" spans="1:10" hidden="1" x14ac:dyDescent="0.2">
      <c r="A731" s="788">
        <v>687</v>
      </c>
      <c r="B731" s="1048" t="s">
        <v>217</v>
      </c>
      <c r="C731" s="687" t="s">
        <v>218</v>
      </c>
      <c r="D731" s="687" t="s">
        <v>14</v>
      </c>
      <c r="E731" s="687"/>
      <c r="F731" s="997">
        <v>50</v>
      </c>
      <c r="G731" s="997">
        <f t="shared" si="161"/>
        <v>0</v>
      </c>
      <c r="H731" s="997">
        <v>324</v>
      </c>
      <c r="I731" s="997">
        <f t="shared" si="162"/>
        <v>0</v>
      </c>
      <c r="J731" s="999">
        <f t="shared" si="163"/>
        <v>0</v>
      </c>
    </row>
    <row r="732" spans="1:10" hidden="1" x14ac:dyDescent="0.2">
      <c r="A732" s="788">
        <v>688</v>
      </c>
      <c r="B732" s="996" t="s">
        <v>219</v>
      </c>
      <c r="C732" s="860" t="s">
        <v>220</v>
      </c>
      <c r="D732" s="687" t="s">
        <v>35</v>
      </c>
      <c r="E732" s="687"/>
      <c r="F732" s="997">
        <v>80</v>
      </c>
      <c r="G732" s="997">
        <f t="shared" si="161"/>
        <v>0</v>
      </c>
      <c r="H732" s="997">
        <v>30</v>
      </c>
      <c r="I732" s="997">
        <f t="shared" si="162"/>
        <v>0</v>
      </c>
      <c r="J732" s="999">
        <f t="shared" si="163"/>
        <v>0</v>
      </c>
    </row>
    <row r="733" spans="1:10" hidden="1" x14ac:dyDescent="0.2">
      <c r="A733" s="788">
        <v>689</v>
      </c>
      <c r="B733" s="996" t="s">
        <v>219</v>
      </c>
      <c r="C733" s="860" t="s">
        <v>221</v>
      </c>
      <c r="D733" s="687" t="s">
        <v>35</v>
      </c>
      <c r="E733" s="687"/>
      <c r="F733" s="997">
        <v>80</v>
      </c>
      <c r="G733" s="997">
        <f t="shared" si="161"/>
        <v>0</v>
      </c>
      <c r="H733" s="997">
        <v>45</v>
      </c>
      <c r="I733" s="997">
        <f t="shared" si="162"/>
        <v>0</v>
      </c>
      <c r="J733" s="999">
        <f t="shared" si="163"/>
        <v>0</v>
      </c>
    </row>
    <row r="734" spans="1:10" hidden="1" x14ac:dyDescent="0.2">
      <c r="A734" s="788">
        <v>690</v>
      </c>
      <c r="B734" s="996" t="s">
        <v>274</v>
      </c>
      <c r="C734" s="860" t="s">
        <v>220</v>
      </c>
      <c r="D734" s="687" t="s">
        <v>35</v>
      </c>
      <c r="E734" s="687"/>
      <c r="F734" s="997">
        <v>0</v>
      </c>
      <c r="G734" s="997">
        <f t="shared" si="161"/>
        <v>0</v>
      </c>
      <c r="H734" s="997">
        <v>32</v>
      </c>
      <c r="I734" s="997">
        <f t="shared" si="162"/>
        <v>0</v>
      </c>
      <c r="J734" s="999">
        <f t="shared" si="163"/>
        <v>0</v>
      </c>
    </row>
    <row r="735" spans="1:10" hidden="1" x14ac:dyDescent="0.2">
      <c r="A735" s="788">
        <v>691</v>
      </c>
      <c r="B735" s="996" t="s">
        <v>274</v>
      </c>
      <c r="C735" s="860" t="s">
        <v>221</v>
      </c>
      <c r="D735" s="687" t="s">
        <v>35</v>
      </c>
      <c r="E735" s="687"/>
      <c r="F735" s="997">
        <v>0</v>
      </c>
      <c r="G735" s="997">
        <f t="shared" si="161"/>
        <v>0</v>
      </c>
      <c r="H735" s="997">
        <v>34</v>
      </c>
      <c r="I735" s="997">
        <f t="shared" si="162"/>
        <v>0</v>
      </c>
      <c r="J735" s="999">
        <f t="shared" si="163"/>
        <v>0</v>
      </c>
    </row>
    <row r="736" spans="1:10" hidden="1" x14ac:dyDescent="0.2">
      <c r="A736" s="788">
        <v>683</v>
      </c>
      <c r="B736" s="1048" t="s">
        <v>595</v>
      </c>
      <c r="C736" s="687" t="s">
        <v>596</v>
      </c>
      <c r="D736" s="687" t="s">
        <v>14</v>
      </c>
      <c r="E736" s="687"/>
      <c r="F736" s="997">
        <v>2000</v>
      </c>
      <c r="G736" s="997">
        <f t="shared" si="161"/>
        <v>0</v>
      </c>
      <c r="H736" s="997">
        <v>3312</v>
      </c>
      <c r="I736" s="997">
        <f t="shared" si="162"/>
        <v>0</v>
      </c>
      <c r="J736" s="999">
        <f t="shared" si="163"/>
        <v>0</v>
      </c>
    </row>
    <row r="737" spans="1:10" hidden="1" x14ac:dyDescent="0.2">
      <c r="A737" s="788">
        <v>728</v>
      </c>
      <c r="B737" s="996" t="s">
        <v>219</v>
      </c>
      <c r="C737" s="860" t="s">
        <v>273</v>
      </c>
      <c r="D737" s="687" t="s">
        <v>35</v>
      </c>
      <c r="E737" s="687"/>
      <c r="F737" s="997">
        <v>80</v>
      </c>
      <c r="G737" s="997">
        <f t="shared" si="161"/>
        <v>0</v>
      </c>
      <c r="H737" s="997">
        <v>22</v>
      </c>
      <c r="I737" s="997">
        <f t="shared" si="162"/>
        <v>0</v>
      </c>
      <c r="J737" s="999">
        <f t="shared" si="163"/>
        <v>0</v>
      </c>
    </row>
    <row r="738" spans="1:10" hidden="1" x14ac:dyDescent="0.2">
      <c r="A738" s="788">
        <v>731</v>
      </c>
      <c r="B738" s="996" t="s">
        <v>274</v>
      </c>
      <c r="C738" s="860" t="s">
        <v>273</v>
      </c>
      <c r="D738" s="687" t="s">
        <v>35</v>
      </c>
      <c r="E738" s="687"/>
      <c r="F738" s="997">
        <v>0</v>
      </c>
      <c r="G738" s="997">
        <f t="shared" si="161"/>
        <v>0</v>
      </c>
      <c r="H738" s="997">
        <v>31</v>
      </c>
      <c r="I738" s="997">
        <f t="shared" si="162"/>
        <v>0</v>
      </c>
      <c r="J738" s="999">
        <f t="shared" si="163"/>
        <v>0</v>
      </c>
    </row>
    <row r="739" spans="1:10" hidden="1" x14ac:dyDescent="0.2">
      <c r="A739" s="788">
        <v>732</v>
      </c>
      <c r="B739" s="996" t="s">
        <v>597</v>
      </c>
      <c r="C739" s="860"/>
      <c r="D739" s="687" t="s">
        <v>35</v>
      </c>
      <c r="E739" s="687"/>
      <c r="F739" s="997">
        <v>1050</v>
      </c>
      <c r="G739" s="997">
        <f t="shared" si="161"/>
        <v>0</v>
      </c>
      <c r="H739" s="997">
        <v>652</v>
      </c>
      <c r="I739" s="997">
        <f t="shared" si="162"/>
        <v>0</v>
      </c>
      <c r="J739" s="999">
        <f t="shared" si="163"/>
        <v>0</v>
      </c>
    </row>
    <row r="740" spans="1:10" ht="25.5" hidden="1" x14ac:dyDescent="0.2">
      <c r="A740" s="788">
        <v>692</v>
      </c>
      <c r="B740" s="996" t="s">
        <v>48</v>
      </c>
      <c r="C740" s="687" t="s">
        <v>379</v>
      </c>
      <c r="D740" s="687" t="s">
        <v>14</v>
      </c>
      <c r="E740" s="687"/>
      <c r="F740" s="997">
        <v>90059</v>
      </c>
      <c r="G740" s="997">
        <f t="shared" si="161"/>
        <v>0</v>
      </c>
      <c r="H740" s="997">
        <v>151613.06399999998</v>
      </c>
      <c r="I740" s="997">
        <f t="shared" si="162"/>
        <v>0</v>
      </c>
      <c r="J740" s="999">
        <f t="shared" si="163"/>
        <v>0</v>
      </c>
    </row>
    <row r="741" spans="1:10" hidden="1" x14ac:dyDescent="0.2">
      <c r="A741" s="788">
        <v>693</v>
      </c>
      <c r="B741" s="996" t="s">
        <v>222</v>
      </c>
      <c r="C741" s="860" t="s">
        <v>223</v>
      </c>
      <c r="D741" s="687" t="s">
        <v>35</v>
      </c>
      <c r="E741" s="687"/>
      <c r="F741" s="997">
        <v>150</v>
      </c>
      <c r="G741" s="997">
        <f t="shared" si="161"/>
        <v>0</v>
      </c>
      <c r="H741" s="997">
        <v>227</v>
      </c>
      <c r="I741" s="997">
        <f t="shared" si="162"/>
        <v>0</v>
      </c>
      <c r="J741" s="999">
        <f t="shared" si="163"/>
        <v>0</v>
      </c>
    </row>
    <row r="742" spans="1:10" hidden="1" x14ac:dyDescent="0.2">
      <c r="A742" s="788">
        <v>694</v>
      </c>
      <c r="B742" s="996" t="s">
        <v>224</v>
      </c>
      <c r="C742" s="860" t="s">
        <v>225</v>
      </c>
      <c r="D742" s="687" t="s">
        <v>35</v>
      </c>
      <c r="E742" s="687"/>
      <c r="F742" s="997">
        <v>150</v>
      </c>
      <c r="G742" s="997">
        <f t="shared" si="161"/>
        <v>0</v>
      </c>
      <c r="H742" s="997">
        <v>135</v>
      </c>
      <c r="I742" s="997">
        <f t="shared" si="162"/>
        <v>0</v>
      </c>
      <c r="J742" s="999">
        <f t="shared" si="163"/>
        <v>0</v>
      </c>
    </row>
    <row r="743" spans="1:10" hidden="1" x14ac:dyDescent="0.2">
      <c r="A743" s="788">
        <v>695</v>
      </c>
      <c r="B743" s="996" t="s">
        <v>226</v>
      </c>
      <c r="C743" s="860" t="s">
        <v>227</v>
      </c>
      <c r="D743" s="687" t="s">
        <v>35</v>
      </c>
      <c r="E743" s="687"/>
      <c r="F743" s="997">
        <v>150</v>
      </c>
      <c r="G743" s="997">
        <f t="shared" si="161"/>
        <v>0</v>
      </c>
      <c r="H743" s="997">
        <v>270</v>
      </c>
      <c r="I743" s="997">
        <f t="shared" si="162"/>
        <v>0</v>
      </c>
      <c r="J743" s="999">
        <f t="shared" si="163"/>
        <v>0</v>
      </c>
    </row>
    <row r="744" spans="1:10" hidden="1" x14ac:dyDescent="0.2">
      <c r="A744" s="788">
        <v>696</v>
      </c>
      <c r="B744" s="996" t="s">
        <v>226</v>
      </c>
      <c r="C744" s="860" t="s">
        <v>223</v>
      </c>
      <c r="D744" s="687" t="s">
        <v>35</v>
      </c>
      <c r="E744" s="687"/>
      <c r="F744" s="997">
        <v>150</v>
      </c>
      <c r="G744" s="997">
        <f t="shared" si="161"/>
        <v>0</v>
      </c>
      <c r="H744" s="997">
        <v>221</v>
      </c>
      <c r="I744" s="997">
        <f t="shared" si="162"/>
        <v>0</v>
      </c>
      <c r="J744" s="999">
        <f t="shared" si="163"/>
        <v>0</v>
      </c>
    </row>
    <row r="745" spans="1:10" hidden="1" x14ac:dyDescent="0.2">
      <c r="A745" s="788">
        <v>697</v>
      </c>
      <c r="B745" s="996" t="s">
        <v>228</v>
      </c>
      <c r="C745" s="860" t="s">
        <v>229</v>
      </c>
      <c r="D745" s="687" t="s">
        <v>35</v>
      </c>
      <c r="E745" s="687"/>
      <c r="F745" s="997">
        <v>120</v>
      </c>
      <c r="G745" s="997">
        <f t="shared" si="161"/>
        <v>0</v>
      </c>
      <c r="H745" s="997">
        <v>33</v>
      </c>
      <c r="I745" s="997">
        <f t="shared" si="162"/>
        <v>0</v>
      </c>
      <c r="J745" s="999">
        <f t="shared" si="163"/>
        <v>0</v>
      </c>
    </row>
    <row r="746" spans="1:10" hidden="1" x14ac:dyDescent="0.2">
      <c r="A746" s="788">
        <v>698</v>
      </c>
      <c r="B746" s="996" t="s">
        <v>230</v>
      </c>
      <c r="C746" s="860" t="s">
        <v>229</v>
      </c>
      <c r="D746" s="687" t="s">
        <v>35</v>
      </c>
      <c r="E746" s="687"/>
      <c r="F746" s="997">
        <v>120</v>
      </c>
      <c r="G746" s="997">
        <f t="shared" si="161"/>
        <v>0</v>
      </c>
      <c r="H746" s="997">
        <v>30</v>
      </c>
      <c r="I746" s="997">
        <f t="shared" si="162"/>
        <v>0</v>
      </c>
      <c r="J746" s="999">
        <f t="shared" si="163"/>
        <v>0</v>
      </c>
    </row>
    <row r="747" spans="1:10" ht="12" customHeight="1" x14ac:dyDescent="0.2">
      <c r="A747" s="788">
        <v>696</v>
      </c>
      <c r="B747" s="996" t="s">
        <v>226</v>
      </c>
      <c r="C747" s="860" t="s">
        <v>598</v>
      </c>
      <c r="D747" s="687" t="s">
        <v>35</v>
      </c>
      <c r="E747" s="687">
        <v>76</v>
      </c>
      <c r="F747" s="997">
        <v>150</v>
      </c>
      <c r="G747" s="997">
        <f t="shared" si="161"/>
        <v>11400</v>
      </c>
      <c r="H747" s="997">
        <v>101</v>
      </c>
      <c r="I747" s="997">
        <f t="shared" si="162"/>
        <v>7676</v>
      </c>
      <c r="J747" s="999">
        <f t="shared" si="163"/>
        <v>19076</v>
      </c>
    </row>
    <row r="748" spans="1:10" x14ac:dyDescent="0.2">
      <c r="A748" s="788">
        <v>734</v>
      </c>
      <c r="B748" s="996" t="s">
        <v>599</v>
      </c>
      <c r="C748" s="860" t="s">
        <v>223</v>
      </c>
      <c r="D748" s="687" t="s">
        <v>35</v>
      </c>
      <c r="E748" s="687">
        <v>50</v>
      </c>
      <c r="F748" s="997">
        <v>150</v>
      </c>
      <c r="G748" s="997">
        <f t="shared" si="161"/>
        <v>7500</v>
      </c>
      <c r="H748" s="997">
        <v>237</v>
      </c>
      <c r="I748" s="997">
        <f t="shared" si="162"/>
        <v>11850</v>
      </c>
      <c r="J748" s="999">
        <f t="shared" si="163"/>
        <v>19350</v>
      </c>
    </row>
    <row r="749" spans="1:10" ht="13.5" thickBot="1" x14ac:dyDescent="0.25">
      <c r="A749" s="788">
        <v>734</v>
      </c>
      <c r="B749" s="996" t="s">
        <v>600</v>
      </c>
      <c r="C749" s="860" t="s">
        <v>601</v>
      </c>
      <c r="D749" s="687" t="s">
        <v>35</v>
      </c>
      <c r="E749" s="687">
        <v>5</v>
      </c>
      <c r="F749" s="997">
        <v>150</v>
      </c>
      <c r="G749" s="997">
        <f t="shared" si="161"/>
        <v>750</v>
      </c>
      <c r="H749" s="997">
        <v>29</v>
      </c>
      <c r="I749" s="997">
        <f t="shared" si="162"/>
        <v>145</v>
      </c>
      <c r="J749" s="999">
        <f t="shared" si="163"/>
        <v>895</v>
      </c>
    </row>
    <row r="750" spans="1:10" hidden="1" x14ac:dyDescent="0.2">
      <c r="A750" s="762">
        <v>734</v>
      </c>
      <c r="B750" s="768" t="s">
        <v>600</v>
      </c>
      <c r="C750" s="769" t="s">
        <v>602</v>
      </c>
      <c r="D750" s="764" t="s">
        <v>35</v>
      </c>
      <c r="E750" s="764"/>
      <c r="F750" s="765">
        <v>150</v>
      </c>
      <c r="G750" s="765">
        <f t="shared" si="161"/>
        <v>0</v>
      </c>
      <c r="H750" s="765">
        <v>48</v>
      </c>
      <c r="I750" s="765">
        <f t="shared" si="162"/>
        <v>0</v>
      </c>
      <c r="J750" s="771">
        <f t="shared" si="163"/>
        <v>0</v>
      </c>
    </row>
    <row r="751" spans="1:10" ht="13.5" hidden="1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49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hidden="1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hidden="1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72">
        <v>704</v>
      </c>
      <c r="B755" s="777" t="s">
        <v>210</v>
      </c>
      <c r="C755" s="774" t="s">
        <v>211</v>
      </c>
      <c r="D755" s="774" t="s">
        <v>14</v>
      </c>
      <c r="E755" s="774"/>
      <c r="F755" s="775">
        <v>2000</v>
      </c>
      <c r="G755" s="775">
        <f>E755*F755</f>
        <v>0</v>
      </c>
      <c r="H755" s="775">
        <v>1856</v>
      </c>
      <c r="I755" s="775">
        <f t="shared" ref="I755:I802" si="164">E755*H755</f>
        <v>0</v>
      </c>
      <c r="J755" s="784">
        <f t="shared" ref="J755:J816" si="165">G755+I755</f>
        <v>0</v>
      </c>
    </row>
    <row r="756" spans="1:10" hidden="1" x14ac:dyDescent="0.2">
      <c r="A756" s="772">
        <v>705</v>
      </c>
      <c r="B756" s="777" t="s">
        <v>255</v>
      </c>
      <c r="C756" s="774" t="s">
        <v>256</v>
      </c>
      <c r="D756" s="774" t="s">
        <v>14</v>
      </c>
      <c r="E756" s="774"/>
      <c r="F756" s="780" t="s">
        <v>434</v>
      </c>
      <c r="G756" s="775"/>
      <c r="H756" s="775">
        <v>0</v>
      </c>
      <c r="I756" s="775">
        <f t="shared" si="164"/>
        <v>0</v>
      </c>
      <c r="J756" s="784">
        <f t="shared" si="165"/>
        <v>0</v>
      </c>
    </row>
    <row r="757" spans="1:10" hidden="1" x14ac:dyDescent="0.2">
      <c r="A757" s="772">
        <v>706</v>
      </c>
      <c r="B757" s="777" t="s">
        <v>255</v>
      </c>
      <c r="C757" s="774" t="s">
        <v>257</v>
      </c>
      <c r="D757" s="774" t="s">
        <v>14</v>
      </c>
      <c r="E757" s="774"/>
      <c r="F757" s="780" t="s">
        <v>434</v>
      </c>
      <c r="G757" s="775"/>
      <c r="H757" s="775">
        <v>0</v>
      </c>
      <c r="I757" s="775">
        <f t="shared" si="164"/>
        <v>0</v>
      </c>
      <c r="J757" s="784">
        <f t="shared" si="165"/>
        <v>0</v>
      </c>
    </row>
    <row r="758" spans="1:10" hidden="1" x14ac:dyDescent="0.2">
      <c r="A758" s="772">
        <v>707</v>
      </c>
      <c r="B758" s="777" t="s">
        <v>255</v>
      </c>
      <c r="C758" s="774" t="s">
        <v>258</v>
      </c>
      <c r="D758" s="774" t="s">
        <v>14</v>
      </c>
      <c r="E758" s="774"/>
      <c r="F758" s="780" t="s">
        <v>434</v>
      </c>
      <c r="G758" s="775"/>
      <c r="H758" s="775">
        <v>0</v>
      </c>
      <c r="I758" s="775">
        <f t="shared" si="164"/>
        <v>0</v>
      </c>
      <c r="J758" s="784">
        <f t="shared" si="165"/>
        <v>0</v>
      </c>
    </row>
    <row r="759" spans="1:10" hidden="1" x14ac:dyDescent="0.2">
      <c r="A759" s="772">
        <v>708</v>
      </c>
      <c r="B759" s="777" t="s">
        <v>214</v>
      </c>
      <c r="C759" s="774" t="s">
        <v>215</v>
      </c>
      <c r="D759" s="774" t="s">
        <v>14</v>
      </c>
      <c r="E759" s="774"/>
      <c r="F759" s="775">
        <v>450</v>
      </c>
      <c r="G759" s="775">
        <f>E759*F759</f>
        <v>0</v>
      </c>
      <c r="H759" s="775">
        <v>4220</v>
      </c>
      <c r="I759" s="775">
        <f t="shared" si="164"/>
        <v>0</v>
      </c>
      <c r="J759" s="784">
        <f t="shared" si="165"/>
        <v>0</v>
      </c>
    </row>
    <row r="760" spans="1:10" hidden="1" x14ac:dyDescent="0.2">
      <c r="A760" s="772">
        <v>709</v>
      </c>
      <c r="B760" s="777" t="s">
        <v>216</v>
      </c>
      <c r="C760" s="774"/>
      <c r="D760" s="774" t="s">
        <v>35</v>
      </c>
      <c r="E760" s="774"/>
      <c r="F760" s="775">
        <v>100</v>
      </c>
      <c r="G760" s="775">
        <f>E760*F760</f>
        <v>0</v>
      </c>
      <c r="H760" s="775">
        <v>189</v>
      </c>
      <c r="I760" s="775">
        <f t="shared" si="164"/>
        <v>0</v>
      </c>
      <c r="J760" s="784">
        <f t="shared" si="165"/>
        <v>0</v>
      </c>
    </row>
    <row r="761" spans="1:10" hidden="1" x14ac:dyDescent="0.2">
      <c r="A761" s="772">
        <v>710</v>
      </c>
      <c r="B761" s="777" t="s">
        <v>217</v>
      </c>
      <c r="C761" s="774" t="s">
        <v>218</v>
      </c>
      <c r="D761" s="774" t="s">
        <v>14</v>
      </c>
      <c r="E761" s="774"/>
      <c r="F761" s="775">
        <v>50</v>
      </c>
      <c r="G761" s="775">
        <f>E761*F761</f>
        <v>0</v>
      </c>
      <c r="H761" s="775">
        <v>324</v>
      </c>
      <c r="I761" s="775">
        <f t="shared" si="164"/>
        <v>0</v>
      </c>
      <c r="J761" s="784">
        <f t="shared" si="165"/>
        <v>0</v>
      </c>
    </row>
    <row r="762" spans="1:10" ht="15" hidden="1" customHeight="1" x14ac:dyDescent="0.2">
      <c r="A762" s="772">
        <v>711</v>
      </c>
      <c r="B762" s="777" t="s">
        <v>259</v>
      </c>
      <c r="C762" s="774" t="s">
        <v>260</v>
      </c>
      <c r="D762" s="774" t="s">
        <v>14</v>
      </c>
      <c r="E762" s="774"/>
      <c r="F762" s="780" t="s">
        <v>434</v>
      </c>
      <c r="G762" s="775"/>
      <c r="H762" s="775">
        <v>0</v>
      </c>
      <c r="I762" s="775">
        <f t="shared" si="164"/>
        <v>0</v>
      </c>
      <c r="J762" s="784">
        <f t="shared" si="165"/>
        <v>0</v>
      </c>
    </row>
    <row r="763" spans="1:10" ht="15" hidden="1" customHeight="1" x14ac:dyDescent="0.2">
      <c r="A763" s="762">
        <v>704</v>
      </c>
      <c r="B763" s="779" t="s">
        <v>603</v>
      </c>
      <c r="C763" s="764"/>
      <c r="D763" s="764" t="s">
        <v>14</v>
      </c>
      <c r="E763" s="764"/>
      <c r="F763" s="765">
        <v>2000</v>
      </c>
      <c r="G763" s="765">
        <f t="shared" ref="G763:G773" si="166">E763*F763</f>
        <v>0</v>
      </c>
      <c r="H763" s="765">
        <v>848</v>
      </c>
      <c r="I763" s="765">
        <f t="shared" si="164"/>
        <v>0</v>
      </c>
      <c r="J763" s="771">
        <f t="shared" si="165"/>
        <v>0</v>
      </c>
    </row>
    <row r="764" spans="1:10" ht="15" hidden="1" customHeight="1" x14ac:dyDescent="0.2">
      <c r="A764" s="762">
        <v>708</v>
      </c>
      <c r="B764" s="779" t="s">
        <v>214</v>
      </c>
      <c r="C764" s="764"/>
      <c r="D764" s="764" t="s">
        <v>14</v>
      </c>
      <c r="E764" s="764"/>
      <c r="F764" s="765">
        <v>450</v>
      </c>
      <c r="G764" s="765">
        <f t="shared" si="166"/>
        <v>0</v>
      </c>
      <c r="H764" s="765">
        <v>126</v>
      </c>
      <c r="I764" s="765">
        <f t="shared" si="164"/>
        <v>0</v>
      </c>
      <c r="J764" s="771">
        <f t="shared" si="165"/>
        <v>0</v>
      </c>
    </row>
    <row r="765" spans="1:10" hidden="1" x14ac:dyDescent="0.2">
      <c r="A765" s="762">
        <v>710</v>
      </c>
      <c r="B765" s="779" t="s">
        <v>217</v>
      </c>
      <c r="C765" s="764"/>
      <c r="D765" s="764" t="s">
        <v>14</v>
      </c>
      <c r="E765" s="764"/>
      <c r="F765" s="765">
        <v>50</v>
      </c>
      <c r="G765" s="765">
        <f t="shared" si="166"/>
        <v>0</v>
      </c>
      <c r="H765" s="765">
        <v>64</v>
      </c>
      <c r="I765" s="765">
        <f t="shared" si="164"/>
        <v>0</v>
      </c>
      <c r="J765" s="771">
        <f t="shared" si="165"/>
        <v>0</v>
      </c>
    </row>
    <row r="766" spans="1:10" ht="51" hidden="1" x14ac:dyDescent="0.2">
      <c r="A766" s="772">
        <v>712</v>
      </c>
      <c r="B766" s="781" t="s">
        <v>438</v>
      </c>
      <c r="C766" s="774" t="s">
        <v>439</v>
      </c>
      <c r="D766" s="774" t="s">
        <v>32</v>
      </c>
      <c r="E766" s="774"/>
      <c r="F766" s="775">
        <v>32544</v>
      </c>
      <c r="G766" s="775">
        <f t="shared" si="166"/>
        <v>0</v>
      </c>
      <c r="H766" s="775">
        <v>43909</v>
      </c>
      <c r="I766" s="775">
        <f t="shared" si="164"/>
        <v>0</v>
      </c>
      <c r="J766" s="784">
        <f t="shared" si="165"/>
        <v>0</v>
      </c>
    </row>
    <row r="767" spans="1:10" ht="15" hidden="1" customHeight="1" x14ac:dyDescent="0.2">
      <c r="A767" s="772">
        <v>713</v>
      </c>
      <c r="B767" s="781" t="s">
        <v>438</v>
      </c>
      <c r="C767" s="774" t="s">
        <v>439</v>
      </c>
      <c r="D767" s="774" t="s">
        <v>32</v>
      </c>
      <c r="E767" s="774"/>
      <c r="F767" s="775">
        <v>32544</v>
      </c>
      <c r="G767" s="775">
        <f t="shared" si="166"/>
        <v>0</v>
      </c>
      <c r="H767" s="775">
        <v>43909</v>
      </c>
      <c r="I767" s="775">
        <f t="shared" si="164"/>
        <v>0</v>
      </c>
      <c r="J767" s="784">
        <f t="shared" si="165"/>
        <v>0</v>
      </c>
    </row>
    <row r="768" spans="1:10" ht="51" hidden="1" x14ac:dyDescent="0.2">
      <c r="A768" s="762">
        <v>712</v>
      </c>
      <c r="B768" s="782" t="s">
        <v>604</v>
      </c>
      <c r="C768" s="764" t="s">
        <v>439</v>
      </c>
      <c r="D768" s="764" t="s">
        <v>32</v>
      </c>
      <c r="E768" s="764"/>
      <c r="F768" s="765">
        <v>32544</v>
      </c>
      <c r="G768" s="765">
        <f t="shared" si="166"/>
        <v>0</v>
      </c>
      <c r="H768" s="765">
        <v>55651</v>
      </c>
      <c r="I768" s="765">
        <f t="shared" si="164"/>
        <v>0</v>
      </c>
      <c r="J768" s="771">
        <f t="shared" si="165"/>
        <v>0</v>
      </c>
    </row>
    <row r="769" spans="1:10" ht="51" hidden="1" x14ac:dyDescent="0.2">
      <c r="A769" s="762">
        <v>713</v>
      </c>
      <c r="B769" s="782" t="s">
        <v>604</v>
      </c>
      <c r="C769" s="764" t="s">
        <v>439</v>
      </c>
      <c r="D769" s="764" t="s">
        <v>32</v>
      </c>
      <c r="E769" s="764"/>
      <c r="F769" s="765">
        <v>32544</v>
      </c>
      <c r="G769" s="765">
        <f t="shared" si="166"/>
        <v>0</v>
      </c>
      <c r="H769" s="765">
        <v>55651</v>
      </c>
      <c r="I769" s="765">
        <f t="shared" si="164"/>
        <v>0</v>
      </c>
      <c r="J769" s="771">
        <f t="shared" si="165"/>
        <v>0</v>
      </c>
    </row>
    <row r="770" spans="1:10" ht="25.5" hidden="1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49">
        <f t="shared" si="165"/>
        <v>0</v>
      </c>
    </row>
    <row r="771" spans="1:10" ht="25.5" hidden="1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49">
        <f t="shared" si="165"/>
        <v>0</v>
      </c>
    </row>
    <row r="772" spans="1:10" ht="25.5" hidden="1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49">
        <f t="shared" si="165"/>
        <v>0</v>
      </c>
    </row>
    <row r="773" spans="1:10" ht="25.5" hidden="1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49">
        <f t="shared" si="165"/>
        <v>0</v>
      </c>
    </row>
    <row r="774" spans="1:10" hidden="1" x14ac:dyDescent="0.2">
      <c r="A774" s="772">
        <v>718</v>
      </c>
      <c r="B774" s="777" t="s">
        <v>261</v>
      </c>
      <c r="C774" s="774" t="s">
        <v>262</v>
      </c>
      <c r="D774" s="774" t="s">
        <v>14</v>
      </c>
      <c r="E774" s="774"/>
      <c r="F774" s="780" t="s">
        <v>434</v>
      </c>
      <c r="G774" s="775"/>
      <c r="H774" s="775">
        <v>0</v>
      </c>
      <c r="I774" s="775">
        <f t="shared" si="164"/>
        <v>0</v>
      </c>
      <c r="J774" s="784">
        <f t="shared" si="165"/>
        <v>0</v>
      </c>
    </row>
    <row r="775" spans="1:10" ht="25.5" hidden="1" x14ac:dyDescent="0.2">
      <c r="A775" s="772">
        <v>719</v>
      </c>
      <c r="B775" s="777" t="s">
        <v>263</v>
      </c>
      <c r="C775" s="774" t="s">
        <v>264</v>
      </c>
      <c r="D775" s="774" t="s">
        <v>14</v>
      </c>
      <c r="E775" s="774"/>
      <c r="F775" s="780" t="s">
        <v>434</v>
      </c>
      <c r="G775" s="775"/>
      <c r="H775" s="775">
        <v>0</v>
      </c>
      <c r="I775" s="775">
        <f t="shared" si="164"/>
        <v>0</v>
      </c>
      <c r="J775" s="784">
        <f t="shared" si="165"/>
        <v>0</v>
      </c>
    </row>
    <row r="776" spans="1:10" hidden="1" x14ac:dyDescent="0.2">
      <c r="A776" s="772">
        <v>720</v>
      </c>
      <c r="B776" s="777" t="s">
        <v>265</v>
      </c>
      <c r="C776" s="774"/>
      <c r="D776" s="774" t="s">
        <v>14</v>
      </c>
      <c r="E776" s="774"/>
      <c r="F776" s="780" t="s">
        <v>435</v>
      </c>
      <c r="G776" s="775"/>
      <c r="H776" s="775">
        <v>0</v>
      </c>
      <c r="I776" s="775">
        <f t="shared" si="164"/>
        <v>0</v>
      </c>
      <c r="J776" s="784">
        <f t="shared" si="165"/>
        <v>0</v>
      </c>
    </row>
    <row r="777" spans="1:10" hidden="1" x14ac:dyDescent="0.2">
      <c r="A777" s="772">
        <v>721</v>
      </c>
      <c r="B777" s="777" t="s">
        <v>266</v>
      </c>
      <c r="C777" s="774"/>
      <c r="D777" s="774" t="s">
        <v>14</v>
      </c>
      <c r="E777" s="774"/>
      <c r="F777" s="780" t="s">
        <v>435</v>
      </c>
      <c r="G777" s="775"/>
      <c r="H777" s="775">
        <v>0</v>
      </c>
      <c r="I777" s="775">
        <f t="shared" si="164"/>
        <v>0</v>
      </c>
      <c r="J777" s="784">
        <f t="shared" si="165"/>
        <v>0</v>
      </c>
    </row>
    <row r="778" spans="1:10" hidden="1" x14ac:dyDescent="0.2">
      <c r="A778" s="772">
        <v>722</v>
      </c>
      <c r="B778" s="777" t="s">
        <v>267</v>
      </c>
      <c r="C778" s="774"/>
      <c r="D778" s="774" t="s">
        <v>14</v>
      </c>
      <c r="E778" s="774"/>
      <c r="F778" s="780" t="s">
        <v>435</v>
      </c>
      <c r="G778" s="775"/>
      <c r="H778" s="775">
        <v>0</v>
      </c>
      <c r="I778" s="775">
        <f t="shared" si="164"/>
        <v>0</v>
      </c>
      <c r="J778" s="784">
        <f t="shared" si="165"/>
        <v>0</v>
      </c>
    </row>
    <row r="779" spans="1:10" hidden="1" x14ac:dyDescent="0.2">
      <c r="A779" s="772">
        <v>723</v>
      </c>
      <c r="B779" s="777" t="s">
        <v>268</v>
      </c>
      <c r="C779" s="774"/>
      <c r="D779" s="774" t="s">
        <v>14</v>
      </c>
      <c r="E779" s="774"/>
      <c r="F779" s="780" t="s">
        <v>435</v>
      </c>
      <c r="G779" s="775"/>
      <c r="H779" s="775">
        <v>0</v>
      </c>
      <c r="I779" s="775">
        <f t="shared" si="164"/>
        <v>0</v>
      </c>
      <c r="J779" s="784">
        <f t="shared" si="165"/>
        <v>0</v>
      </c>
    </row>
    <row r="780" spans="1:10" hidden="1" x14ac:dyDescent="0.2">
      <c r="A780" s="772">
        <v>724</v>
      </c>
      <c r="B780" s="777" t="s">
        <v>269</v>
      </c>
      <c r="C780" s="774"/>
      <c r="D780" s="774" t="s">
        <v>14</v>
      </c>
      <c r="E780" s="774"/>
      <c r="F780" s="780" t="s">
        <v>435</v>
      </c>
      <c r="G780" s="775"/>
      <c r="H780" s="775">
        <v>0</v>
      </c>
      <c r="I780" s="775">
        <f t="shared" si="164"/>
        <v>0</v>
      </c>
      <c r="J780" s="784">
        <f t="shared" si="165"/>
        <v>0</v>
      </c>
    </row>
    <row r="781" spans="1:10" hidden="1" x14ac:dyDescent="0.2">
      <c r="A781" s="772">
        <v>725</v>
      </c>
      <c r="B781" s="777" t="s">
        <v>270</v>
      </c>
      <c r="C781" s="774"/>
      <c r="D781" s="774" t="s">
        <v>14</v>
      </c>
      <c r="E781" s="774"/>
      <c r="F781" s="780" t="s">
        <v>435</v>
      </c>
      <c r="G781" s="775"/>
      <c r="H781" s="775">
        <v>0</v>
      </c>
      <c r="I781" s="775">
        <f t="shared" si="164"/>
        <v>0</v>
      </c>
      <c r="J781" s="784">
        <f t="shared" si="165"/>
        <v>0</v>
      </c>
    </row>
    <row r="782" spans="1:10" hidden="1" x14ac:dyDescent="0.2">
      <c r="A782" s="772">
        <v>726</v>
      </c>
      <c r="B782" s="777" t="s">
        <v>271</v>
      </c>
      <c r="C782" s="774"/>
      <c r="D782" s="774" t="s">
        <v>14</v>
      </c>
      <c r="E782" s="774"/>
      <c r="F782" s="780" t="s">
        <v>435</v>
      </c>
      <c r="G782" s="775"/>
      <c r="H782" s="775">
        <v>0</v>
      </c>
      <c r="I782" s="775">
        <f t="shared" si="164"/>
        <v>0</v>
      </c>
      <c r="J782" s="784">
        <f t="shared" si="165"/>
        <v>0</v>
      </c>
    </row>
    <row r="783" spans="1:10" hidden="1" x14ac:dyDescent="0.2">
      <c r="A783" s="772">
        <v>727</v>
      </c>
      <c r="B783" s="777" t="s">
        <v>272</v>
      </c>
      <c r="C783" s="774"/>
      <c r="D783" s="774" t="s">
        <v>14</v>
      </c>
      <c r="E783" s="774"/>
      <c r="F783" s="780" t="s">
        <v>435</v>
      </c>
      <c r="G783" s="775"/>
      <c r="H783" s="775">
        <v>0</v>
      </c>
      <c r="I783" s="775">
        <f t="shared" si="164"/>
        <v>0</v>
      </c>
      <c r="J783" s="784">
        <f t="shared" si="165"/>
        <v>0</v>
      </c>
    </row>
    <row r="784" spans="1:10" hidden="1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49">
        <f t="shared" si="165"/>
        <v>0</v>
      </c>
    </row>
    <row r="785" spans="1:10" hidden="1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49">
        <f t="shared" si="165"/>
        <v>0</v>
      </c>
    </row>
    <row r="786" spans="1:10" hidden="1" x14ac:dyDescent="0.2">
      <c r="A786" s="772">
        <v>730</v>
      </c>
      <c r="B786" s="773" t="s">
        <v>219</v>
      </c>
      <c r="C786" s="778" t="s">
        <v>221</v>
      </c>
      <c r="D786" s="774" t="s">
        <v>35</v>
      </c>
      <c r="E786" s="774"/>
      <c r="F786" s="775">
        <v>80</v>
      </c>
      <c r="G786" s="775">
        <f t="shared" si="167"/>
        <v>0</v>
      </c>
      <c r="H786" s="775">
        <v>45</v>
      </c>
      <c r="I786" s="775">
        <f t="shared" si="164"/>
        <v>0</v>
      </c>
      <c r="J786" s="784">
        <f t="shared" si="165"/>
        <v>0</v>
      </c>
    </row>
    <row r="787" spans="1:10" hidden="1" x14ac:dyDescent="0.2">
      <c r="A787" s="762">
        <v>729</v>
      </c>
      <c r="B787" s="768" t="s">
        <v>605</v>
      </c>
      <c r="C787" s="769" t="s">
        <v>220</v>
      </c>
      <c r="D787" s="764" t="s">
        <v>35</v>
      </c>
      <c r="E787" s="764"/>
      <c r="F787" s="765">
        <v>80</v>
      </c>
      <c r="G787" s="765">
        <f t="shared" si="167"/>
        <v>0</v>
      </c>
      <c r="H787" s="765">
        <v>36</v>
      </c>
      <c r="I787" s="765">
        <f t="shared" si="164"/>
        <v>0</v>
      </c>
      <c r="J787" s="771">
        <f t="shared" si="165"/>
        <v>0</v>
      </c>
    </row>
    <row r="788" spans="1:10" hidden="1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49">
        <f t="shared" si="165"/>
        <v>0</v>
      </c>
    </row>
    <row r="789" spans="1:10" hidden="1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49">
        <f t="shared" si="165"/>
        <v>0</v>
      </c>
    </row>
    <row r="790" spans="1:10" hidden="1" x14ac:dyDescent="0.2">
      <c r="A790" s="772">
        <v>733</v>
      </c>
      <c r="B790" s="773" t="s">
        <v>274</v>
      </c>
      <c r="C790" s="778" t="s">
        <v>221</v>
      </c>
      <c r="D790" s="774" t="s">
        <v>35</v>
      </c>
      <c r="E790" s="774"/>
      <c r="F790" s="775">
        <v>0</v>
      </c>
      <c r="G790" s="775">
        <f t="shared" si="167"/>
        <v>0</v>
      </c>
      <c r="H790" s="775">
        <v>34</v>
      </c>
      <c r="I790" s="775">
        <f t="shared" si="164"/>
        <v>0</v>
      </c>
      <c r="J790" s="784">
        <f t="shared" si="165"/>
        <v>0</v>
      </c>
    </row>
    <row r="791" spans="1:10" hidden="1" x14ac:dyDescent="0.2">
      <c r="A791" s="762">
        <v>732</v>
      </c>
      <c r="B791" s="768" t="s">
        <v>597</v>
      </c>
      <c r="C791" s="769"/>
      <c r="D791" s="764" t="s">
        <v>35</v>
      </c>
      <c r="E791" s="764"/>
      <c r="F791" s="765">
        <v>1050</v>
      </c>
      <c r="G791" s="765">
        <f t="shared" si="167"/>
        <v>0</v>
      </c>
      <c r="H791" s="765">
        <v>652</v>
      </c>
      <c r="I791" s="765">
        <f t="shared" si="164"/>
        <v>0</v>
      </c>
      <c r="J791" s="771">
        <f t="shared" si="165"/>
        <v>0</v>
      </c>
    </row>
    <row r="792" spans="1:10" hidden="1" x14ac:dyDescent="0.2">
      <c r="A792" s="772">
        <v>734</v>
      </c>
      <c r="B792" s="773" t="s">
        <v>222</v>
      </c>
      <c r="C792" s="778" t="s">
        <v>223</v>
      </c>
      <c r="D792" s="774" t="s">
        <v>35</v>
      </c>
      <c r="E792" s="774"/>
      <c r="F792" s="775">
        <v>150</v>
      </c>
      <c r="G792" s="775">
        <f t="shared" si="167"/>
        <v>0</v>
      </c>
      <c r="H792" s="775">
        <v>227</v>
      </c>
      <c r="I792" s="775">
        <f t="shared" si="164"/>
        <v>0</v>
      </c>
      <c r="J792" s="784">
        <f t="shared" si="165"/>
        <v>0</v>
      </c>
    </row>
    <row r="793" spans="1:10" hidden="1" x14ac:dyDescent="0.2">
      <c r="A793" s="772">
        <v>735</v>
      </c>
      <c r="B793" s="773" t="s">
        <v>222</v>
      </c>
      <c r="C793" s="778" t="s">
        <v>275</v>
      </c>
      <c r="D793" s="774" t="s">
        <v>35</v>
      </c>
      <c r="E793" s="774"/>
      <c r="F793" s="775">
        <v>150</v>
      </c>
      <c r="G793" s="775">
        <f t="shared" si="167"/>
        <v>0</v>
      </c>
      <c r="H793" s="775">
        <v>281</v>
      </c>
      <c r="I793" s="775">
        <f t="shared" si="164"/>
        <v>0</v>
      </c>
      <c r="J793" s="784">
        <f t="shared" si="165"/>
        <v>0</v>
      </c>
    </row>
    <row r="794" spans="1:10" hidden="1" x14ac:dyDescent="0.2">
      <c r="A794" s="772">
        <v>736</v>
      </c>
      <c r="B794" s="773" t="s">
        <v>222</v>
      </c>
      <c r="C794" s="778" t="s">
        <v>225</v>
      </c>
      <c r="D794" s="774" t="s">
        <v>35</v>
      </c>
      <c r="E794" s="774"/>
      <c r="F794" s="775">
        <v>150</v>
      </c>
      <c r="G794" s="775">
        <f t="shared" si="167"/>
        <v>0</v>
      </c>
      <c r="H794" s="775">
        <v>217</v>
      </c>
      <c r="I794" s="775">
        <f t="shared" si="164"/>
        <v>0</v>
      </c>
      <c r="J794" s="784">
        <f t="shared" si="165"/>
        <v>0</v>
      </c>
    </row>
    <row r="795" spans="1:10" hidden="1" x14ac:dyDescent="0.2">
      <c r="A795" s="772">
        <v>737</v>
      </c>
      <c r="B795" s="773" t="s">
        <v>224</v>
      </c>
      <c r="C795" s="778" t="s">
        <v>276</v>
      </c>
      <c r="D795" s="774" t="s">
        <v>35</v>
      </c>
      <c r="E795" s="774"/>
      <c r="F795" s="775">
        <v>150</v>
      </c>
      <c r="G795" s="775">
        <f t="shared" si="167"/>
        <v>0</v>
      </c>
      <c r="H795" s="775">
        <v>392</v>
      </c>
      <c r="I795" s="775">
        <f t="shared" si="164"/>
        <v>0</v>
      </c>
      <c r="J795" s="784">
        <f t="shared" si="165"/>
        <v>0</v>
      </c>
    </row>
    <row r="796" spans="1:10" hidden="1" x14ac:dyDescent="0.2">
      <c r="A796" s="772">
        <v>738</v>
      </c>
      <c r="B796" s="773" t="s">
        <v>224</v>
      </c>
      <c r="C796" s="778" t="s">
        <v>223</v>
      </c>
      <c r="D796" s="774" t="s">
        <v>35</v>
      </c>
      <c r="E796" s="774"/>
      <c r="F796" s="775">
        <v>150</v>
      </c>
      <c r="G796" s="775">
        <f t="shared" si="167"/>
        <v>0</v>
      </c>
      <c r="H796" s="775">
        <v>250</v>
      </c>
      <c r="I796" s="775">
        <f t="shared" si="164"/>
        <v>0</v>
      </c>
      <c r="J796" s="784">
        <f t="shared" si="165"/>
        <v>0</v>
      </c>
    </row>
    <row r="797" spans="1:10" hidden="1" x14ac:dyDescent="0.2">
      <c r="A797" s="772">
        <v>739</v>
      </c>
      <c r="B797" s="773" t="s">
        <v>224</v>
      </c>
      <c r="C797" s="778" t="s">
        <v>275</v>
      </c>
      <c r="D797" s="774" t="s">
        <v>35</v>
      </c>
      <c r="E797" s="774"/>
      <c r="F797" s="775">
        <v>150</v>
      </c>
      <c r="G797" s="775">
        <f t="shared" si="167"/>
        <v>0</v>
      </c>
      <c r="H797" s="775">
        <v>276</v>
      </c>
      <c r="I797" s="775">
        <f t="shared" si="164"/>
        <v>0</v>
      </c>
      <c r="J797" s="784">
        <f t="shared" si="165"/>
        <v>0</v>
      </c>
    </row>
    <row r="798" spans="1:10" hidden="1" x14ac:dyDescent="0.2">
      <c r="A798" s="772">
        <v>740</v>
      </c>
      <c r="B798" s="773" t="s">
        <v>224</v>
      </c>
      <c r="C798" s="778" t="s">
        <v>225</v>
      </c>
      <c r="D798" s="774" t="s">
        <v>35</v>
      </c>
      <c r="E798" s="774"/>
      <c r="F798" s="775">
        <v>150</v>
      </c>
      <c r="G798" s="775">
        <f t="shared" si="167"/>
        <v>0</v>
      </c>
      <c r="H798" s="775">
        <v>157</v>
      </c>
      <c r="I798" s="775">
        <f t="shared" si="164"/>
        <v>0</v>
      </c>
      <c r="J798" s="784">
        <f t="shared" si="165"/>
        <v>0</v>
      </c>
    </row>
    <row r="799" spans="1:10" hidden="1" x14ac:dyDescent="0.2">
      <c r="A799" s="772">
        <v>741</v>
      </c>
      <c r="B799" s="773" t="s">
        <v>226</v>
      </c>
      <c r="C799" s="778" t="s">
        <v>277</v>
      </c>
      <c r="D799" s="774" t="s">
        <v>35</v>
      </c>
      <c r="E799" s="774"/>
      <c r="F799" s="775">
        <v>150</v>
      </c>
      <c r="G799" s="775">
        <f t="shared" si="167"/>
        <v>0</v>
      </c>
      <c r="H799" s="775">
        <v>308</v>
      </c>
      <c r="I799" s="775">
        <f t="shared" si="164"/>
        <v>0</v>
      </c>
      <c r="J799" s="784">
        <f t="shared" si="165"/>
        <v>0</v>
      </c>
    </row>
    <row r="800" spans="1:10" hidden="1" x14ac:dyDescent="0.2">
      <c r="A800" s="772">
        <v>742</v>
      </c>
      <c r="B800" s="773" t="s">
        <v>226</v>
      </c>
      <c r="C800" s="778" t="s">
        <v>278</v>
      </c>
      <c r="D800" s="774" t="s">
        <v>35</v>
      </c>
      <c r="E800" s="774"/>
      <c r="F800" s="775">
        <v>150</v>
      </c>
      <c r="G800" s="775">
        <f t="shared" si="167"/>
        <v>0</v>
      </c>
      <c r="H800" s="775">
        <v>248</v>
      </c>
      <c r="I800" s="775">
        <f t="shared" si="164"/>
        <v>0</v>
      </c>
      <c r="J800" s="784">
        <f t="shared" si="165"/>
        <v>0</v>
      </c>
    </row>
    <row r="801" spans="1:10" hidden="1" x14ac:dyDescent="0.2">
      <c r="A801" s="772">
        <v>743</v>
      </c>
      <c r="B801" s="773" t="s">
        <v>228</v>
      </c>
      <c r="C801" s="778" t="s">
        <v>229</v>
      </c>
      <c r="D801" s="774" t="s">
        <v>35</v>
      </c>
      <c r="E801" s="774"/>
      <c r="F801" s="775">
        <v>120</v>
      </c>
      <c r="G801" s="775">
        <f t="shared" si="167"/>
        <v>0</v>
      </c>
      <c r="H801" s="775">
        <v>33</v>
      </c>
      <c r="I801" s="775">
        <f t="shared" si="164"/>
        <v>0</v>
      </c>
      <c r="J801" s="784">
        <f t="shared" si="165"/>
        <v>0</v>
      </c>
    </row>
    <row r="802" spans="1:10" hidden="1" x14ac:dyDescent="0.2">
      <c r="A802" s="772">
        <v>744</v>
      </c>
      <c r="B802" s="773" t="s">
        <v>230</v>
      </c>
      <c r="C802" s="778" t="s">
        <v>229</v>
      </c>
      <c r="D802" s="774" t="s">
        <v>35</v>
      </c>
      <c r="E802" s="774"/>
      <c r="F802" s="775">
        <v>120</v>
      </c>
      <c r="G802" s="775">
        <f t="shared" si="167"/>
        <v>0</v>
      </c>
      <c r="H802" s="775">
        <v>30</v>
      </c>
      <c r="I802" s="775">
        <f t="shared" si="164"/>
        <v>0</v>
      </c>
      <c r="J802" s="784">
        <f t="shared" si="165"/>
        <v>0</v>
      </c>
    </row>
    <row r="803" spans="1:10" hidden="1" x14ac:dyDescent="0.2">
      <c r="A803" s="762"/>
      <c r="B803" s="783" t="s">
        <v>606</v>
      </c>
      <c r="C803" s="769"/>
      <c r="D803" s="764"/>
      <c r="E803" s="764"/>
      <c r="F803" s="765"/>
      <c r="G803" s="765"/>
      <c r="H803" s="765"/>
      <c r="I803" s="765"/>
      <c r="J803" s="771"/>
    </row>
    <row r="804" spans="1:10" hidden="1" x14ac:dyDescent="0.2">
      <c r="A804" s="762">
        <v>734</v>
      </c>
      <c r="B804" s="768" t="s">
        <v>600</v>
      </c>
      <c r="C804" s="769" t="s">
        <v>601</v>
      </c>
      <c r="D804" s="764" t="s">
        <v>35</v>
      </c>
      <c r="E804" s="764"/>
      <c r="F804" s="765">
        <v>150</v>
      </c>
      <c r="G804" s="765">
        <f t="shared" ref="G804:G809" si="168">E804*F804</f>
        <v>0</v>
      </c>
      <c r="H804" s="765">
        <v>29</v>
      </c>
      <c r="I804" s="765">
        <f t="shared" ref="I804:I809" si="169">E804*H804</f>
        <v>0</v>
      </c>
      <c r="J804" s="771">
        <f t="shared" ref="J804:J809" si="170">G804+I804</f>
        <v>0</v>
      </c>
    </row>
    <row r="805" spans="1:10" hidden="1" x14ac:dyDescent="0.2">
      <c r="A805" s="762">
        <v>734</v>
      </c>
      <c r="B805" s="768" t="s">
        <v>600</v>
      </c>
      <c r="C805" s="769" t="s">
        <v>602</v>
      </c>
      <c r="D805" s="764" t="s">
        <v>35</v>
      </c>
      <c r="E805" s="764"/>
      <c r="F805" s="765">
        <v>150</v>
      </c>
      <c r="G805" s="765">
        <f t="shared" si="168"/>
        <v>0</v>
      </c>
      <c r="H805" s="765">
        <v>48</v>
      </c>
      <c r="I805" s="765">
        <f t="shared" si="169"/>
        <v>0</v>
      </c>
      <c r="J805" s="771">
        <f t="shared" si="170"/>
        <v>0</v>
      </c>
    </row>
    <row r="806" spans="1:10" hidden="1" x14ac:dyDescent="0.2">
      <c r="A806" s="762">
        <v>734</v>
      </c>
      <c r="B806" s="768" t="s">
        <v>607</v>
      </c>
      <c r="C806" s="769" t="s">
        <v>608</v>
      </c>
      <c r="D806" s="764" t="s">
        <v>35</v>
      </c>
      <c r="E806" s="764"/>
      <c r="F806" s="765">
        <v>150</v>
      </c>
      <c r="G806" s="765">
        <f t="shared" si="168"/>
        <v>0</v>
      </c>
      <c r="H806" s="765">
        <v>68</v>
      </c>
      <c r="I806" s="765">
        <f t="shared" si="169"/>
        <v>0</v>
      </c>
      <c r="J806" s="771">
        <f t="shared" si="170"/>
        <v>0</v>
      </c>
    </row>
    <row r="807" spans="1:10" hidden="1" x14ac:dyDescent="0.2">
      <c r="A807" s="762">
        <v>734</v>
      </c>
      <c r="B807" s="768" t="s">
        <v>599</v>
      </c>
      <c r="C807" s="769" t="s">
        <v>223</v>
      </c>
      <c r="D807" s="764" t="s">
        <v>35</v>
      </c>
      <c r="E807" s="764"/>
      <c r="F807" s="765">
        <v>150</v>
      </c>
      <c r="G807" s="765">
        <f t="shared" si="168"/>
        <v>0</v>
      </c>
      <c r="H807" s="765">
        <v>237</v>
      </c>
      <c r="I807" s="765">
        <f t="shared" si="169"/>
        <v>0</v>
      </c>
      <c r="J807" s="771">
        <f t="shared" si="170"/>
        <v>0</v>
      </c>
    </row>
    <row r="808" spans="1:10" hidden="1" x14ac:dyDescent="0.2">
      <c r="A808" s="762">
        <v>734</v>
      </c>
      <c r="B808" s="768" t="s">
        <v>609</v>
      </c>
      <c r="C808" s="769" t="s">
        <v>598</v>
      </c>
      <c r="D808" s="764" t="s">
        <v>35</v>
      </c>
      <c r="E808" s="764"/>
      <c r="F808" s="765">
        <v>150</v>
      </c>
      <c r="G808" s="765">
        <f t="shared" si="168"/>
        <v>0</v>
      </c>
      <c r="H808" s="765">
        <v>135</v>
      </c>
      <c r="I808" s="765">
        <f t="shared" si="169"/>
        <v>0</v>
      </c>
      <c r="J808" s="771">
        <f t="shared" si="170"/>
        <v>0</v>
      </c>
    </row>
    <row r="809" spans="1:10" hidden="1" x14ac:dyDescent="0.2">
      <c r="A809" s="762">
        <v>743</v>
      </c>
      <c r="B809" s="768" t="s">
        <v>610</v>
      </c>
      <c r="C809" s="769" t="s">
        <v>229</v>
      </c>
      <c r="D809" s="764" t="s">
        <v>35</v>
      </c>
      <c r="E809" s="764"/>
      <c r="F809" s="765">
        <v>120</v>
      </c>
      <c r="G809" s="765">
        <f t="shared" si="168"/>
        <v>0</v>
      </c>
      <c r="H809" s="765">
        <v>43</v>
      </c>
      <c r="I809" s="765">
        <f t="shared" si="169"/>
        <v>0</v>
      </c>
      <c r="J809" s="771">
        <f t="shared" si="170"/>
        <v>0</v>
      </c>
    </row>
    <row r="810" spans="1:10" hidden="1" x14ac:dyDescent="0.2">
      <c r="A810" s="762"/>
      <c r="B810" s="783" t="s">
        <v>611</v>
      </c>
      <c r="C810" s="769"/>
      <c r="D810" s="764"/>
      <c r="E810" s="764"/>
      <c r="F810" s="765"/>
      <c r="G810" s="765"/>
      <c r="H810" s="765"/>
      <c r="I810" s="765"/>
      <c r="J810" s="771"/>
    </row>
    <row r="811" spans="1:10" hidden="1" x14ac:dyDescent="0.2">
      <c r="A811" s="762">
        <v>734</v>
      </c>
      <c r="B811" s="768" t="s">
        <v>612</v>
      </c>
      <c r="C811" s="769" t="s">
        <v>608</v>
      </c>
      <c r="D811" s="764" t="s">
        <v>35</v>
      </c>
      <c r="E811" s="764"/>
      <c r="F811" s="765">
        <v>150</v>
      </c>
      <c r="G811" s="765">
        <f t="shared" ref="G811:G816" si="171">E811*F811</f>
        <v>0</v>
      </c>
      <c r="H811" s="765">
        <v>81</v>
      </c>
      <c r="I811" s="765">
        <f t="shared" ref="I811:I816" si="172">E811*H811</f>
        <v>0</v>
      </c>
      <c r="J811" s="771">
        <f t="shared" ref="J811:J812" si="173">G811+I811</f>
        <v>0</v>
      </c>
    </row>
    <row r="812" spans="1:10" hidden="1" x14ac:dyDescent="0.2">
      <c r="A812" s="762">
        <v>734</v>
      </c>
      <c r="B812" s="768" t="s">
        <v>613</v>
      </c>
      <c r="C812" s="769" t="s">
        <v>614</v>
      </c>
      <c r="D812" s="764" t="s">
        <v>35</v>
      </c>
      <c r="E812" s="764"/>
      <c r="F812" s="765">
        <v>150</v>
      </c>
      <c r="G812" s="765">
        <f t="shared" si="171"/>
        <v>0</v>
      </c>
      <c r="H812" s="765">
        <v>47</v>
      </c>
      <c r="I812" s="765">
        <f t="shared" si="172"/>
        <v>0</v>
      </c>
      <c r="J812" s="771">
        <f t="shared" si="173"/>
        <v>0</v>
      </c>
    </row>
    <row r="813" spans="1:10" hidden="1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49">
        <f t="shared" si="165"/>
        <v>0</v>
      </c>
    </row>
    <row r="814" spans="1:10" hidden="1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49"/>
    </row>
    <row r="815" spans="1:10" hidden="1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49">
        <f t="shared" si="165"/>
        <v>0</v>
      </c>
    </row>
    <row r="816" spans="1:10" hidden="1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49">
        <f t="shared" si="165"/>
        <v>0</v>
      </c>
    </row>
    <row r="817" spans="1:10" ht="13.5" hidden="1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49"/>
    </row>
    <row r="818" spans="1:10" ht="13.5" hidden="1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hidden="1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hidden="1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72">
        <v>754</v>
      </c>
      <c r="B821" s="777" t="s">
        <v>210</v>
      </c>
      <c r="C821" s="774" t="s">
        <v>211</v>
      </c>
      <c r="D821" s="774" t="s">
        <v>14</v>
      </c>
      <c r="E821" s="774"/>
      <c r="F821" s="775">
        <v>2000</v>
      </c>
      <c r="G821" s="775">
        <f t="shared" ref="G821:G841" si="174">E821*F821</f>
        <v>0</v>
      </c>
      <c r="H821" s="775">
        <v>1856</v>
      </c>
      <c r="I821" s="775">
        <f t="shared" ref="I821:I841" si="175">E821*H821</f>
        <v>0</v>
      </c>
      <c r="J821" s="784">
        <f t="shared" ref="J821:J844" si="176">G821+I821</f>
        <v>0</v>
      </c>
    </row>
    <row r="822" spans="1:10" hidden="1" x14ac:dyDescent="0.2">
      <c r="A822" s="772">
        <v>755</v>
      </c>
      <c r="B822" s="777" t="s">
        <v>212</v>
      </c>
      <c r="C822" s="774" t="s">
        <v>213</v>
      </c>
      <c r="D822" s="774" t="s">
        <v>14</v>
      </c>
      <c r="E822" s="774"/>
      <c r="F822" s="775">
        <v>750</v>
      </c>
      <c r="G822" s="775">
        <f t="shared" si="174"/>
        <v>0</v>
      </c>
      <c r="H822" s="775">
        <v>532</v>
      </c>
      <c r="I822" s="775">
        <f t="shared" si="175"/>
        <v>0</v>
      </c>
      <c r="J822" s="784">
        <f t="shared" si="176"/>
        <v>0</v>
      </c>
    </row>
    <row r="823" spans="1:10" hidden="1" x14ac:dyDescent="0.2">
      <c r="A823" s="772">
        <v>756</v>
      </c>
      <c r="B823" s="777" t="s">
        <v>214</v>
      </c>
      <c r="C823" s="774" t="s">
        <v>215</v>
      </c>
      <c r="D823" s="774" t="s">
        <v>14</v>
      </c>
      <c r="E823" s="774"/>
      <c r="F823" s="775">
        <v>450</v>
      </c>
      <c r="G823" s="775">
        <f t="shared" si="174"/>
        <v>0</v>
      </c>
      <c r="H823" s="775">
        <v>4220</v>
      </c>
      <c r="I823" s="775">
        <f t="shared" si="175"/>
        <v>0</v>
      </c>
      <c r="J823" s="784">
        <f t="shared" si="176"/>
        <v>0</v>
      </c>
    </row>
    <row r="824" spans="1:10" hidden="1" x14ac:dyDescent="0.2">
      <c r="A824" s="772">
        <v>757</v>
      </c>
      <c r="B824" s="777" t="s">
        <v>216</v>
      </c>
      <c r="C824" s="774"/>
      <c r="D824" s="774" t="s">
        <v>35</v>
      </c>
      <c r="E824" s="774"/>
      <c r="F824" s="775">
        <v>100</v>
      </c>
      <c r="G824" s="775">
        <f t="shared" si="174"/>
        <v>0</v>
      </c>
      <c r="H824" s="775">
        <v>189</v>
      </c>
      <c r="I824" s="775">
        <f t="shared" si="175"/>
        <v>0</v>
      </c>
      <c r="J824" s="784">
        <f t="shared" si="176"/>
        <v>0</v>
      </c>
    </row>
    <row r="825" spans="1:10" hidden="1" x14ac:dyDescent="0.2">
      <c r="A825" s="772">
        <v>758</v>
      </c>
      <c r="B825" s="777" t="s">
        <v>217</v>
      </c>
      <c r="C825" s="774" t="s">
        <v>218</v>
      </c>
      <c r="D825" s="774" t="s">
        <v>14</v>
      </c>
      <c r="E825" s="774"/>
      <c r="F825" s="775">
        <v>50</v>
      </c>
      <c r="G825" s="775">
        <f t="shared" si="174"/>
        <v>0</v>
      </c>
      <c r="H825" s="775">
        <v>324</v>
      </c>
      <c r="I825" s="775">
        <f t="shared" si="175"/>
        <v>0</v>
      </c>
      <c r="J825" s="784">
        <f t="shared" si="176"/>
        <v>0</v>
      </c>
    </row>
    <row r="826" spans="1:10" hidden="1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49">
        <f t="shared" si="176"/>
        <v>0</v>
      </c>
    </row>
    <row r="827" spans="1:10" hidden="1" x14ac:dyDescent="0.2">
      <c r="A827" s="772">
        <v>760</v>
      </c>
      <c r="B827" s="773" t="s">
        <v>219</v>
      </c>
      <c r="C827" s="778" t="s">
        <v>221</v>
      </c>
      <c r="D827" s="774" t="s">
        <v>35</v>
      </c>
      <c r="E827" s="774"/>
      <c r="F827" s="775">
        <v>80</v>
      </c>
      <c r="G827" s="775">
        <f t="shared" si="174"/>
        <v>0</v>
      </c>
      <c r="H827" s="775">
        <v>45</v>
      </c>
      <c r="I827" s="775">
        <f t="shared" si="175"/>
        <v>0</v>
      </c>
      <c r="J827" s="784">
        <f t="shared" si="176"/>
        <v>0</v>
      </c>
    </row>
    <row r="828" spans="1:10" hidden="1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49">
        <f t="shared" si="176"/>
        <v>0</v>
      </c>
    </row>
    <row r="829" spans="1:10" hidden="1" x14ac:dyDescent="0.2">
      <c r="A829" s="772">
        <v>762</v>
      </c>
      <c r="B829" s="773" t="s">
        <v>274</v>
      </c>
      <c r="C829" s="778" t="s">
        <v>221</v>
      </c>
      <c r="D829" s="774" t="s">
        <v>35</v>
      </c>
      <c r="E829" s="774"/>
      <c r="F829" s="775">
        <v>0</v>
      </c>
      <c r="G829" s="775">
        <f t="shared" si="174"/>
        <v>0</v>
      </c>
      <c r="H829" s="775">
        <v>34</v>
      </c>
      <c r="I829" s="775">
        <f t="shared" si="175"/>
        <v>0</v>
      </c>
      <c r="J829" s="784">
        <f t="shared" si="176"/>
        <v>0</v>
      </c>
    </row>
    <row r="830" spans="1:10" hidden="1" x14ac:dyDescent="0.2">
      <c r="A830" s="762">
        <v>708</v>
      </c>
      <c r="B830" s="779" t="s">
        <v>214</v>
      </c>
      <c r="C830" s="764"/>
      <c r="D830" s="764" t="s">
        <v>14</v>
      </c>
      <c r="E830" s="764"/>
      <c r="F830" s="765">
        <v>450</v>
      </c>
      <c r="G830" s="765">
        <f t="shared" si="174"/>
        <v>0</v>
      </c>
      <c r="H830" s="765">
        <v>126</v>
      </c>
      <c r="I830" s="765">
        <f t="shared" si="175"/>
        <v>0</v>
      </c>
      <c r="J830" s="771">
        <f t="shared" si="176"/>
        <v>0</v>
      </c>
    </row>
    <row r="831" spans="1:10" ht="25.5" hidden="1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49">
        <f t="shared" si="176"/>
        <v>0</v>
      </c>
    </row>
    <row r="832" spans="1:10" ht="25.5" hidden="1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49">
        <f t="shared" si="176"/>
        <v>0</v>
      </c>
    </row>
    <row r="833" spans="1:11" ht="25.5" hidden="1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49">
        <f t="shared" si="176"/>
        <v>0</v>
      </c>
    </row>
    <row r="834" spans="1:11" hidden="1" x14ac:dyDescent="0.2">
      <c r="A834" s="772">
        <v>766</v>
      </c>
      <c r="B834" s="773" t="s">
        <v>222</v>
      </c>
      <c r="C834" s="778" t="s">
        <v>223</v>
      </c>
      <c r="D834" s="774" t="s">
        <v>35</v>
      </c>
      <c r="E834" s="774"/>
      <c r="F834" s="775">
        <v>150</v>
      </c>
      <c r="G834" s="775">
        <f t="shared" si="174"/>
        <v>0</v>
      </c>
      <c r="H834" s="775">
        <v>227</v>
      </c>
      <c r="I834" s="775">
        <f t="shared" si="175"/>
        <v>0</v>
      </c>
      <c r="J834" s="784">
        <f t="shared" si="176"/>
        <v>0</v>
      </c>
    </row>
    <row r="835" spans="1:11" hidden="1" x14ac:dyDescent="0.2">
      <c r="A835" s="772">
        <v>767</v>
      </c>
      <c r="B835" s="773" t="s">
        <v>281</v>
      </c>
      <c r="C835" s="778" t="s">
        <v>225</v>
      </c>
      <c r="D835" s="774" t="s">
        <v>35</v>
      </c>
      <c r="E835" s="774"/>
      <c r="F835" s="775">
        <v>150</v>
      </c>
      <c r="G835" s="775">
        <f t="shared" si="174"/>
        <v>0</v>
      </c>
      <c r="H835" s="775">
        <v>234</v>
      </c>
      <c r="I835" s="775">
        <f t="shared" si="175"/>
        <v>0</v>
      </c>
      <c r="J835" s="784">
        <f t="shared" si="176"/>
        <v>0</v>
      </c>
    </row>
    <row r="836" spans="1:11" hidden="1" x14ac:dyDescent="0.2">
      <c r="A836" s="772">
        <v>768</v>
      </c>
      <c r="B836" s="773" t="s">
        <v>224</v>
      </c>
      <c r="C836" s="778" t="s">
        <v>225</v>
      </c>
      <c r="D836" s="774" t="s">
        <v>35</v>
      </c>
      <c r="E836" s="774"/>
      <c r="F836" s="775">
        <v>150</v>
      </c>
      <c r="G836" s="775">
        <f t="shared" si="174"/>
        <v>0</v>
      </c>
      <c r="H836" s="775">
        <v>157</v>
      </c>
      <c r="I836" s="775">
        <f t="shared" si="175"/>
        <v>0</v>
      </c>
      <c r="J836" s="784">
        <f t="shared" si="176"/>
        <v>0</v>
      </c>
    </row>
    <row r="837" spans="1:11" hidden="1" x14ac:dyDescent="0.2">
      <c r="A837" s="772">
        <v>769</v>
      </c>
      <c r="B837" s="773" t="s">
        <v>226</v>
      </c>
      <c r="C837" s="778" t="s">
        <v>223</v>
      </c>
      <c r="D837" s="774" t="s">
        <v>35</v>
      </c>
      <c r="E837" s="774"/>
      <c r="F837" s="775">
        <v>150</v>
      </c>
      <c r="G837" s="775">
        <f t="shared" si="174"/>
        <v>0</v>
      </c>
      <c r="H837" s="775">
        <v>221</v>
      </c>
      <c r="I837" s="775">
        <f t="shared" si="175"/>
        <v>0</v>
      </c>
      <c r="J837" s="784">
        <f t="shared" si="176"/>
        <v>0</v>
      </c>
    </row>
    <row r="838" spans="1:11" hidden="1" x14ac:dyDescent="0.2">
      <c r="A838" s="772">
        <v>770</v>
      </c>
      <c r="B838" s="773" t="s">
        <v>228</v>
      </c>
      <c r="C838" s="778" t="s">
        <v>229</v>
      </c>
      <c r="D838" s="774" t="s">
        <v>35</v>
      </c>
      <c r="E838" s="774"/>
      <c r="F838" s="775">
        <v>120</v>
      </c>
      <c r="G838" s="775">
        <f t="shared" si="174"/>
        <v>0</v>
      </c>
      <c r="H838" s="775">
        <v>33</v>
      </c>
      <c r="I838" s="775">
        <f t="shared" si="175"/>
        <v>0</v>
      </c>
      <c r="J838" s="784">
        <f t="shared" si="176"/>
        <v>0</v>
      </c>
    </row>
    <row r="839" spans="1:11" hidden="1" x14ac:dyDescent="0.2">
      <c r="A839" s="772">
        <v>771</v>
      </c>
      <c r="B839" s="773" t="s">
        <v>230</v>
      </c>
      <c r="C839" s="778" t="s">
        <v>229</v>
      </c>
      <c r="D839" s="774" t="s">
        <v>35</v>
      </c>
      <c r="E839" s="774"/>
      <c r="F839" s="775">
        <v>120</v>
      </c>
      <c r="G839" s="775">
        <f t="shared" si="174"/>
        <v>0</v>
      </c>
      <c r="H839" s="775">
        <v>30</v>
      </c>
      <c r="I839" s="775">
        <f t="shared" si="175"/>
        <v>0</v>
      </c>
      <c r="J839" s="784">
        <f t="shared" si="176"/>
        <v>0</v>
      </c>
    </row>
    <row r="840" spans="1:11" hidden="1" x14ac:dyDescent="0.2">
      <c r="A840" s="762">
        <v>734</v>
      </c>
      <c r="B840" s="768" t="s">
        <v>599</v>
      </c>
      <c r="C840" s="769" t="s">
        <v>225</v>
      </c>
      <c r="D840" s="764" t="s">
        <v>35</v>
      </c>
      <c r="E840" s="764"/>
      <c r="F840" s="765">
        <v>150</v>
      </c>
      <c r="G840" s="765">
        <f t="shared" si="174"/>
        <v>0</v>
      </c>
      <c r="H840" s="765">
        <v>221</v>
      </c>
      <c r="I840" s="765">
        <f t="shared" si="175"/>
        <v>0</v>
      </c>
      <c r="J840" s="771">
        <f t="shared" si="176"/>
        <v>0</v>
      </c>
    </row>
    <row r="841" spans="1:11" hidden="1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49">
        <f t="shared" si="176"/>
        <v>0</v>
      </c>
    </row>
    <row r="842" spans="1:11" hidden="1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49"/>
    </row>
    <row r="843" spans="1:11" hidden="1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49">
        <f t="shared" si="176"/>
        <v>0</v>
      </c>
    </row>
    <row r="844" spans="1:11" hidden="1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49">
        <f t="shared" si="176"/>
        <v>0</v>
      </c>
    </row>
    <row r="845" spans="1:11" ht="13.5" hidden="1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49"/>
    </row>
    <row r="846" spans="1:11" ht="13.5" hidden="1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1" hidden="1" x14ac:dyDescent="0.2">
      <c r="A847" s="879"/>
      <c r="B847" s="880"/>
      <c r="C847" s="881"/>
      <c r="D847" s="882"/>
      <c r="E847" s="883"/>
      <c r="F847" s="884"/>
      <c r="G847" s="885"/>
      <c r="H847" s="884"/>
      <c r="I847" s="885"/>
      <c r="J847" s="885"/>
    </row>
    <row r="848" spans="1:11" hidden="1" x14ac:dyDescent="0.2">
      <c r="A848" s="967"/>
      <c r="B848" s="773"/>
      <c r="C848" s="968"/>
      <c r="D848" s="969"/>
      <c r="E848" s="967"/>
      <c r="F848" s="775"/>
      <c r="G848" s="970"/>
      <c r="H848" s="775"/>
      <c r="I848" s="970"/>
      <c r="J848" s="970"/>
      <c r="K848" s="564">
        <f>'[7]корр. кс-2 №1 '!J1594+'[7]корр. кс-2№2 '!J1595+'[7]корр. кс-2№3 '!J1594+'[7]корр. кс-2 №4'!J1598</f>
        <v>-719105.23300000001</v>
      </c>
    </row>
    <row r="849" spans="1:13" x14ac:dyDescent="0.2">
      <c r="A849" s="559"/>
      <c r="B849" s="556"/>
      <c r="C849" s="569"/>
      <c r="D849" s="558"/>
      <c r="E849" s="559"/>
      <c r="F849" s="560"/>
      <c r="G849" s="949"/>
      <c r="H849" s="560"/>
      <c r="I849" s="949"/>
      <c r="J849" s="949"/>
    </row>
    <row r="850" spans="1:13" x14ac:dyDescent="0.2">
      <c r="A850" s="577"/>
      <c r="B850" s="950" t="s">
        <v>644</v>
      </c>
      <c r="C850" s="677"/>
      <c r="D850" s="678"/>
      <c r="E850" s="951"/>
      <c r="F850" s="536"/>
      <c r="G850" s="679"/>
      <c r="H850" s="536"/>
      <c r="I850" s="679"/>
      <c r="J850" s="679"/>
    </row>
    <row r="851" spans="1:13" ht="13.5" x14ac:dyDescent="0.25">
      <c r="A851" s="577"/>
      <c r="B851" s="528" t="s">
        <v>105</v>
      </c>
      <c r="C851" s="677"/>
      <c r="D851" s="678"/>
      <c r="E851" s="951"/>
      <c r="F851" s="536"/>
      <c r="G851" s="679"/>
      <c r="H851" s="536"/>
      <c r="I851" s="679"/>
      <c r="J851" s="679"/>
    </row>
    <row r="852" spans="1:13" x14ac:dyDescent="0.2">
      <c r="A852" s="577"/>
      <c r="B852" s="562" t="s">
        <v>108</v>
      </c>
      <c r="C852" s="677"/>
      <c r="D852" s="678"/>
      <c r="E852" s="952"/>
      <c r="F852" s="536"/>
      <c r="G852" s="679"/>
      <c r="H852" s="536"/>
      <c r="I852" s="679"/>
      <c r="J852" s="679"/>
    </row>
    <row r="853" spans="1:13" x14ac:dyDescent="0.2">
      <c r="A853" s="531">
        <v>280</v>
      </c>
      <c r="B853" s="535" t="s">
        <v>139</v>
      </c>
      <c r="C853" s="538"/>
      <c r="D853" s="533" t="s">
        <v>56</v>
      </c>
      <c r="E853" s="954">
        <v>-3.2</v>
      </c>
      <c r="F853" s="536">
        <v>1875</v>
      </c>
      <c r="G853" s="536">
        <f t="shared" ref="G853:G854" si="177">E853*F853</f>
        <v>-6000</v>
      </c>
      <c r="H853" s="536">
        <v>1617</v>
      </c>
      <c r="I853" s="536">
        <f t="shared" ref="I853:I854" si="178">E853*H853</f>
        <v>-5174.4000000000005</v>
      </c>
      <c r="J853" s="656">
        <f t="shared" ref="J853:J854" si="179">G853+I853</f>
        <v>-11174.400000000001</v>
      </c>
    </row>
    <row r="854" spans="1:13" x14ac:dyDescent="0.2">
      <c r="A854" s="531">
        <v>285</v>
      </c>
      <c r="B854" s="535" t="s">
        <v>144</v>
      </c>
      <c r="C854" s="538"/>
      <c r="D854" s="533" t="s">
        <v>56</v>
      </c>
      <c r="E854" s="954">
        <v>-26.7</v>
      </c>
      <c r="F854" s="536">
        <v>1875</v>
      </c>
      <c r="G854" s="536">
        <f t="shared" si="177"/>
        <v>-50062.5</v>
      </c>
      <c r="H854" s="536">
        <v>2132</v>
      </c>
      <c r="I854" s="536">
        <f t="shared" si="178"/>
        <v>-56924.4</v>
      </c>
      <c r="J854" s="656">
        <f t="shared" si="179"/>
        <v>-106986.9</v>
      </c>
    </row>
    <row r="855" spans="1:13" x14ac:dyDescent="0.2">
      <c r="A855" s="577"/>
      <c r="B855" s="567" t="s">
        <v>169</v>
      </c>
      <c r="C855" s="677"/>
      <c r="D855" s="678"/>
      <c r="E855" s="952"/>
      <c r="F855" s="536"/>
      <c r="G855" s="679"/>
      <c r="H855" s="536"/>
      <c r="I855" s="679"/>
      <c r="J855" s="679"/>
    </row>
    <row r="856" spans="1:13" x14ac:dyDescent="0.2">
      <c r="A856" s="531">
        <v>406</v>
      </c>
      <c r="B856" s="535" t="s">
        <v>135</v>
      </c>
      <c r="C856" s="538"/>
      <c r="D856" s="533" t="s">
        <v>56</v>
      </c>
      <c r="E856" s="961">
        <v>-2.5000000000000001E-2</v>
      </c>
      <c r="F856" s="536">
        <v>1875</v>
      </c>
      <c r="G856" s="536">
        <f t="shared" ref="G856" si="180">E856*F856</f>
        <v>-46.875</v>
      </c>
      <c r="H856" s="536">
        <v>869</v>
      </c>
      <c r="I856" s="536">
        <f t="shared" ref="I856" si="181">E856*H856</f>
        <v>-21.725000000000001</v>
      </c>
      <c r="J856" s="656">
        <f t="shared" ref="J856" si="182">G856+I856</f>
        <v>-68.599999999999994</v>
      </c>
    </row>
    <row r="857" spans="1:13" x14ac:dyDescent="0.2">
      <c r="A857" s="577"/>
      <c r="B857" s="567" t="s">
        <v>174</v>
      </c>
      <c r="C857" s="677"/>
      <c r="D857" s="678"/>
      <c r="E857" s="952"/>
      <c r="F857" s="536"/>
      <c r="G857" s="679"/>
      <c r="H857" s="536"/>
      <c r="I857" s="679"/>
      <c r="J857" s="679"/>
    </row>
    <row r="858" spans="1:13" x14ac:dyDescent="0.2">
      <c r="A858" s="531">
        <v>437</v>
      </c>
      <c r="B858" s="535" t="s">
        <v>135</v>
      </c>
      <c r="C858" s="538"/>
      <c r="D858" s="533" t="s">
        <v>56</v>
      </c>
      <c r="E858" s="953">
        <v>-7.2119999999999997</v>
      </c>
      <c r="F858" s="536">
        <v>1875</v>
      </c>
      <c r="G858" s="536">
        <f t="shared" ref="G858:G860" si="183">E858*F858</f>
        <v>-13522.5</v>
      </c>
      <c r="H858" s="536">
        <v>869</v>
      </c>
      <c r="I858" s="536">
        <f t="shared" ref="I858:I860" si="184">E858*H858</f>
        <v>-6267.2280000000001</v>
      </c>
      <c r="J858" s="656">
        <f t="shared" ref="J858:J860" si="185">G858+I858</f>
        <v>-19789.727999999999</v>
      </c>
    </row>
    <row r="859" spans="1:13" x14ac:dyDescent="0.2">
      <c r="A859" s="531">
        <v>441</v>
      </c>
      <c r="B859" s="535" t="s">
        <v>139</v>
      </c>
      <c r="C859" s="538"/>
      <c r="D859" s="533" t="s">
        <v>56</v>
      </c>
      <c r="E859" s="961">
        <v>-5.5</v>
      </c>
      <c r="F859" s="536">
        <v>1875</v>
      </c>
      <c r="G859" s="536">
        <f t="shared" si="183"/>
        <v>-10312.5</v>
      </c>
      <c r="H859" s="536">
        <v>1617</v>
      </c>
      <c r="I859" s="536">
        <f t="shared" si="184"/>
        <v>-8893.5</v>
      </c>
      <c r="J859" s="656">
        <f t="shared" si="185"/>
        <v>-19206</v>
      </c>
    </row>
    <row r="860" spans="1:13" x14ac:dyDescent="0.2">
      <c r="A860" s="531">
        <v>444</v>
      </c>
      <c r="B860" s="535" t="s">
        <v>144</v>
      </c>
      <c r="C860" s="538"/>
      <c r="D860" s="533" t="s">
        <v>56</v>
      </c>
      <c r="E860" s="1086">
        <v>-6.0674452208633092</v>
      </c>
      <c r="F860" s="536">
        <v>1875</v>
      </c>
      <c r="G860" s="536">
        <f t="shared" si="183"/>
        <v>-11376.459789118704</v>
      </c>
      <c r="H860" s="536">
        <v>2132</v>
      </c>
      <c r="I860" s="536">
        <f t="shared" si="184"/>
        <v>-12935.793210880574</v>
      </c>
      <c r="J860" s="656">
        <f t="shared" si="185"/>
        <v>-24312.252999999277</v>
      </c>
    </row>
    <row r="861" spans="1:13" x14ac:dyDescent="0.2">
      <c r="A861" s="577"/>
      <c r="B861" s="567" t="s">
        <v>179</v>
      </c>
      <c r="C861" s="677"/>
      <c r="D861" s="678"/>
      <c r="E861" s="952"/>
      <c r="F861" s="536"/>
      <c r="G861" s="679"/>
      <c r="H861" s="536"/>
      <c r="I861" s="679"/>
      <c r="J861" s="679"/>
    </row>
    <row r="862" spans="1:13" x14ac:dyDescent="0.2">
      <c r="A862" s="531">
        <v>461</v>
      </c>
      <c r="B862" s="535" t="s">
        <v>139</v>
      </c>
      <c r="C862" s="538"/>
      <c r="D862" s="533" t="s">
        <v>56</v>
      </c>
      <c r="E862" s="1085">
        <v>-1.73</v>
      </c>
      <c r="F862" s="536">
        <v>1875</v>
      </c>
      <c r="G862" s="536">
        <f t="shared" ref="G862:G863" si="186">E862*F862</f>
        <v>-3243.75</v>
      </c>
      <c r="H862" s="536">
        <v>1617</v>
      </c>
      <c r="I862" s="536">
        <f t="shared" ref="I862:I863" si="187">E862*H862</f>
        <v>-2797.41</v>
      </c>
      <c r="J862" s="656">
        <f t="shared" ref="J862:J863" si="188">G862+I862</f>
        <v>-6041.16</v>
      </c>
    </row>
    <row r="863" spans="1:13" x14ac:dyDescent="0.2">
      <c r="A863" s="531">
        <v>468</v>
      </c>
      <c r="B863" s="535" t="s">
        <v>150</v>
      </c>
      <c r="C863" s="538"/>
      <c r="D863" s="533" t="s">
        <v>56</v>
      </c>
      <c r="E863" s="954">
        <v>-2</v>
      </c>
      <c r="F863" s="536">
        <v>1875</v>
      </c>
      <c r="G863" s="536">
        <f t="shared" si="186"/>
        <v>-3750</v>
      </c>
      <c r="H863" s="536">
        <v>2646</v>
      </c>
      <c r="I863" s="536">
        <f t="shared" si="187"/>
        <v>-5292</v>
      </c>
      <c r="J863" s="656">
        <f t="shared" si="188"/>
        <v>-9042</v>
      </c>
      <c r="K863" s="564"/>
      <c r="L863" s="564"/>
      <c r="M863" s="564"/>
    </row>
    <row r="864" spans="1:13" x14ac:dyDescent="0.2">
      <c r="A864" s="955"/>
      <c r="B864" s="535"/>
      <c r="C864" s="538"/>
      <c r="D864" s="533"/>
      <c r="E864" s="954"/>
      <c r="F864" s="536"/>
      <c r="G864" s="536"/>
      <c r="H864" s="536"/>
      <c r="I864" s="536"/>
      <c r="J864" s="656"/>
    </row>
    <row r="865" spans="1:11" x14ac:dyDescent="0.2">
      <c r="A865" s="955"/>
      <c r="B865" s="950" t="s">
        <v>645</v>
      </c>
      <c r="C865" s="538"/>
      <c r="D865" s="533"/>
      <c r="E865" s="954"/>
      <c r="F865" s="536"/>
      <c r="G865" s="536"/>
      <c r="H865" s="536"/>
      <c r="I865" s="536"/>
      <c r="J865" s="656"/>
    </row>
    <row r="866" spans="1:11" ht="13.5" x14ac:dyDescent="0.25">
      <c r="A866" s="955"/>
      <c r="B866" s="528" t="s">
        <v>105</v>
      </c>
      <c r="C866" s="538"/>
      <c r="D866" s="533"/>
      <c r="E866" s="954"/>
      <c r="F866" s="536"/>
      <c r="G866" s="536"/>
      <c r="H866" s="536"/>
      <c r="I866" s="536"/>
      <c r="J866" s="656"/>
    </row>
    <row r="867" spans="1:11" x14ac:dyDescent="0.2">
      <c r="A867" s="955"/>
      <c r="B867" s="567" t="s">
        <v>112</v>
      </c>
      <c r="C867" s="538"/>
      <c r="D867" s="533"/>
      <c r="E867" s="954"/>
      <c r="F867" s="536"/>
      <c r="G867" s="536"/>
      <c r="H867" s="536"/>
      <c r="I867" s="536"/>
      <c r="J867" s="656"/>
    </row>
    <row r="868" spans="1:11" x14ac:dyDescent="0.2">
      <c r="A868" s="531">
        <v>291</v>
      </c>
      <c r="B868" s="535" t="s">
        <v>150</v>
      </c>
      <c r="C868" s="537"/>
      <c r="D868" s="540" t="s">
        <v>56</v>
      </c>
      <c r="E868" s="953">
        <f>-2.36</f>
        <v>-2.36</v>
      </c>
      <c r="F868" s="536">
        <v>1875</v>
      </c>
      <c r="G868" s="536">
        <f t="shared" ref="G868:G873" si="189">E868*F868</f>
        <v>-4425</v>
      </c>
      <c r="H868" s="536">
        <v>2646</v>
      </c>
      <c r="I868" s="536">
        <f t="shared" ref="I868:I873" si="190">E868*H868</f>
        <v>-6244.5599999999995</v>
      </c>
      <c r="J868" s="656">
        <f t="shared" ref="J868:J873" si="191">G868+I868</f>
        <v>-10669.56</v>
      </c>
    </row>
    <row r="869" spans="1:11" x14ac:dyDescent="0.2">
      <c r="A869" s="531">
        <v>309</v>
      </c>
      <c r="B869" s="535" t="s">
        <v>144</v>
      </c>
      <c r="C869" s="537"/>
      <c r="D869" s="540" t="s">
        <v>56</v>
      </c>
      <c r="E869" s="953">
        <f>-26.55</f>
        <v>-26.55</v>
      </c>
      <c r="F869" s="536">
        <v>1875</v>
      </c>
      <c r="G869" s="536">
        <f t="shared" si="189"/>
        <v>-49781.25</v>
      </c>
      <c r="H869" s="536">
        <v>2132</v>
      </c>
      <c r="I869" s="536">
        <f t="shared" si="190"/>
        <v>-56604.6</v>
      </c>
      <c r="J869" s="656">
        <f t="shared" si="191"/>
        <v>-106385.85</v>
      </c>
    </row>
    <row r="870" spans="1:11" x14ac:dyDescent="0.2">
      <c r="A870" s="531">
        <v>315</v>
      </c>
      <c r="B870" s="535" t="s">
        <v>150</v>
      </c>
      <c r="C870" s="537"/>
      <c r="D870" s="540" t="s">
        <v>56</v>
      </c>
      <c r="E870" s="953">
        <f>-3.76</f>
        <v>-3.76</v>
      </c>
      <c r="F870" s="536">
        <v>1875</v>
      </c>
      <c r="G870" s="536">
        <f t="shared" si="189"/>
        <v>-7050</v>
      </c>
      <c r="H870" s="536">
        <v>2646</v>
      </c>
      <c r="I870" s="536">
        <f t="shared" si="190"/>
        <v>-9948.9599999999991</v>
      </c>
      <c r="J870" s="656">
        <f t="shared" si="191"/>
        <v>-16998.96</v>
      </c>
    </row>
    <row r="871" spans="1:11" x14ac:dyDescent="0.2">
      <c r="A871" s="531"/>
      <c r="B871" s="567" t="s">
        <v>116</v>
      </c>
      <c r="C871" s="537"/>
      <c r="D871" s="540"/>
      <c r="E871" s="953"/>
      <c r="F871" s="536"/>
      <c r="G871" s="536"/>
      <c r="H871" s="536"/>
      <c r="I871" s="536"/>
      <c r="J871" s="656"/>
    </row>
    <row r="872" spans="1:11" x14ac:dyDescent="0.2">
      <c r="A872" s="531"/>
      <c r="B872" s="535"/>
      <c r="C872" s="537"/>
      <c r="D872" s="540"/>
      <c r="E872" s="540"/>
      <c r="F872" s="536"/>
      <c r="G872" s="536"/>
      <c r="H872" s="536"/>
      <c r="I872" s="536"/>
      <c r="J872" s="656"/>
      <c r="K872" t="s">
        <v>648</v>
      </c>
    </row>
    <row r="873" spans="1:11" x14ac:dyDescent="0.2">
      <c r="A873" s="531">
        <v>361</v>
      </c>
      <c r="B873" s="535" t="s">
        <v>153</v>
      </c>
      <c r="C873" s="537"/>
      <c r="D873" s="540" t="s">
        <v>56</v>
      </c>
      <c r="E873" s="540">
        <f>-0.16</f>
        <v>-0.16</v>
      </c>
      <c r="F873" s="536">
        <v>1000</v>
      </c>
      <c r="G873" s="536">
        <f t="shared" si="189"/>
        <v>-160</v>
      </c>
      <c r="H873" s="536">
        <v>123</v>
      </c>
      <c r="I873" s="536">
        <f t="shared" si="190"/>
        <v>-19.68</v>
      </c>
      <c r="J873" s="656">
        <f t="shared" si="191"/>
        <v>-179.68</v>
      </c>
    </row>
    <row r="874" spans="1:11" x14ac:dyDescent="0.2">
      <c r="A874" s="531"/>
      <c r="B874" s="535"/>
      <c r="C874" s="537"/>
      <c r="D874" s="540"/>
      <c r="E874" s="956"/>
      <c r="F874" s="536"/>
      <c r="G874" s="536"/>
      <c r="H874" s="536"/>
      <c r="I874" s="536"/>
      <c r="J874" s="656"/>
      <c r="K874" t="s">
        <v>649</v>
      </c>
    </row>
    <row r="875" spans="1:11" x14ac:dyDescent="0.2">
      <c r="A875" s="955"/>
      <c r="B875" s="535"/>
      <c r="C875" s="538"/>
      <c r="D875" s="533"/>
      <c r="E875" s="953"/>
      <c r="F875" s="536"/>
      <c r="G875" s="536"/>
      <c r="H875" s="536"/>
      <c r="I875" s="536"/>
      <c r="J875" s="656"/>
    </row>
    <row r="876" spans="1:11" x14ac:dyDescent="0.2">
      <c r="A876" s="955"/>
      <c r="B876" s="950" t="s">
        <v>646</v>
      </c>
      <c r="C876" s="538"/>
      <c r="D876" s="533"/>
      <c r="E876" s="953"/>
      <c r="F876" s="536"/>
      <c r="G876" s="536"/>
      <c r="H876" s="536"/>
      <c r="I876" s="536"/>
      <c r="J876" s="656"/>
    </row>
    <row r="877" spans="1:11" ht="13.5" x14ac:dyDescent="0.25">
      <c r="A877" s="955"/>
      <c r="B877" s="528" t="s">
        <v>1</v>
      </c>
      <c r="C877" s="538"/>
      <c r="D877" s="533"/>
      <c r="E877" s="953"/>
      <c r="F877" s="536"/>
      <c r="G877" s="536"/>
      <c r="H877" s="536"/>
      <c r="I877" s="536"/>
      <c r="J877" s="656"/>
    </row>
    <row r="878" spans="1:11" ht="13.5" x14ac:dyDescent="0.25">
      <c r="A878" s="955"/>
      <c r="B878" s="532" t="s">
        <v>2</v>
      </c>
      <c r="C878" s="538"/>
      <c r="D878" s="533"/>
      <c r="E878" s="953"/>
      <c r="F878" s="536"/>
      <c r="G878" s="536"/>
      <c r="H878" s="536"/>
      <c r="I878" s="536"/>
      <c r="J878" s="656"/>
    </row>
    <row r="879" spans="1:11" x14ac:dyDescent="0.2">
      <c r="A879" s="531">
        <v>6</v>
      </c>
      <c r="B879" s="957" t="s">
        <v>9</v>
      </c>
      <c r="C879" s="542"/>
      <c r="D879" s="542" t="s">
        <v>7</v>
      </c>
      <c r="E879" s="542">
        <v>-10</v>
      </c>
      <c r="F879" s="543">
        <v>3500</v>
      </c>
      <c r="G879" s="543">
        <f t="shared" ref="G879:G885" si="192">E879*F879</f>
        <v>-35000</v>
      </c>
      <c r="H879" s="543">
        <v>8953</v>
      </c>
      <c r="I879" s="543">
        <f t="shared" ref="I879:I885" si="193">E879*H879</f>
        <v>-89530</v>
      </c>
      <c r="J879" s="657">
        <f t="shared" ref="J879:J885" si="194">G879+I879</f>
        <v>-124530</v>
      </c>
    </row>
    <row r="880" spans="1:11" s="735" customFormat="1" ht="18.75" customHeight="1" x14ac:dyDescent="0.2">
      <c r="A880" s="948">
        <v>15</v>
      </c>
      <c r="B880" s="962" t="s">
        <v>16</v>
      </c>
      <c r="C880" s="963"/>
      <c r="D880" s="542" t="s">
        <v>7</v>
      </c>
      <c r="E880" s="963">
        <v>-2</v>
      </c>
      <c r="F880" s="964">
        <v>600</v>
      </c>
      <c r="G880" s="964">
        <f t="shared" si="192"/>
        <v>-1200</v>
      </c>
      <c r="H880" s="964">
        <v>534</v>
      </c>
      <c r="I880" s="964">
        <f t="shared" si="193"/>
        <v>-1068</v>
      </c>
      <c r="J880" s="965">
        <f t="shared" si="194"/>
        <v>-2268</v>
      </c>
    </row>
    <row r="881" spans="1:10" x14ac:dyDescent="0.2">
      <c r="A881" s="531">
        <v>23</v>
      </c>
      <c r="B881" s="541" t="s">
        <v>23</v>
      </c>
      <c r="C881" s="542"/>
      <c r="D881" s="542" t="s">
        <v>21</v>
      </c>
      <c r="E881" s="542">
        <v>-18</v>
      </c>
      <c r="F881" s="543">
        <v>700</v>
      </c>
      <c r="G881" s="543">
        <f t="shared" si="192"/>
        <v>-12600</v>
      </c>
      <c r="H881" s="543">
        <v>421</v>
      </c>
      <c r="I881" s="543">
        <f t="shared" si="193"/>
        <v>-7578</v>
      </c>
      <c r="J881" s="657">
        <f t="shared" si="194"/>
        <v>-20178</v>
      </c>
    </row>
    <row r="882" spans="1:10" x14ac:dyDescent="0.2">
      <c r="A882" s="531">
        <v>24</v>
      </c>
      <c r="B882" s="541" t="s">
        <v>24</v>
      </c>
      <c r="C882" s="542"/>
      <c r="D882" s="542" t="s">
        <v>21</v>
      </c>
      <c r="E882" s="542">
        <v>-27</v>
      </c>
      <c r="F882" s="543">
        <v>700</v>
      </c>
      <c r="G882" s="543">
        <f t="shared" si="192"/>
        <v>-18900</v>
      </c>
      <c r="H882" s="543">
        <v>332</v>
      </c>
      <c r="I882" s="543">
        <f t="shared" si="193"/>
        <v>-8964</v>
      </c>
      <c r="J882" s="657">
        <f t="shared" si="194"/>
        <v>-27864</v>
      </c>
    </row>
    <row r="883" spans="1:10" x14ac:dyDescent="0.2">
      <c r="A883" s="531">
        <v>26</v>
      </c>
      <c r="B883" s="535" t="s">
        <v>26</v>
      </c>
      <c r="C883" s="533"/>
      <c r="D883" s="533" t="s">
        <v>21</v>
      </c>
      <c r="E883" s="533">
        <v>-15</v>
      </c>
      <c r="F883" s="536">
        <v>650</v>
      </c>
      <c r="G883" s="536">
        <f t="shared" si="192"/>
        <v>-9750</v>
      </c>
      <c r="H883" s="536">
        <v>199</v>
      </c>
      <c r="I883" s="536">
        <f t="shared" si="193"/>
        <v>-2985</v>
      </c>
      <c r="J883" s="656">
        <f t="shared" si="194"/>
        <v>-12735</v>
      </c>
    </row>
    <row r="884" spans="1:10" x14ac:dyDescent="0.2">
      <c r="A884" s="531">
        <v>27</v>
      </c>
      <c r="B884" s="535" t="s">
        <v>27</v>
      </c>
      <c r="C884" s="533"/>
      <c r="D884" s="533" t="s">
        <v>21</v>
      </c>
      <c r="E884" s="533">
        <v>-25</v>
      </c>
      <c r="F884" s="536">
        <v>650</v>
      </c>
      <c r="G884" s="536">
        <f t="shared" si="192"/>
        <v>-16250</v>
      </c>
      <c r="H884" s="536">
        <v>153</v>
      </c>
      <c r="I884" s="536">
        <f t="shared" si="193"/>
        <v>-3825</v>
      </c>
      <c r="J884" s="656">
        <f t="shared" si="194"/>
        <v>-20075</v>
      </c>
    </row>
    <row r="885" spans="1:10" x14ac:dyDescent="0.2">
      <c r="A885" s="531">
        <v>29</v>
      </c>
      <c r="B885" s="535" t="s">
        <v>291</v>
      </c>
      <c r="C885" s="533" t="s">
        <v>29</v>
      </c>
      <c r="D885" s="533" t="s">
        <v>21</v>
      </c>
      <c r="E885" s="533">
        <v>-20</v>
      </c>
      <c r="F885" s="536">
        <v>500</v>
      </c>
      <c r="G885" s="536">
        <f t="shared" si="192"/>
        <v>-10000</v>
      </c>
      <c r="H885" s="536">
        <v>88</v>
      </c>
      <c r="I885" s="536">
        <f t="shared" si="193"/>
        <v>-1760</v>
      </c>
      <c r="J885" s="656">
        <f t="shared" si="194"/>
        <v>-11760</v>
      </c>
    </row>
    <row r="886" spans="1:10" ht="13.5" x14ac:dyDescent="0.25">
      <c r="A886" s="955"/>
      <c r="B886" s="528" t="s">
        <v>105</v>
      </c>
      <c r="C886" s="538"/>
      <c r="D886" s="533"/>
      <c r="E886" s="953"/>
      <c r="F886" s="536"/>
      <c r="G886" s="536"/>
      <c r="H886" s="536"/>
      <c r="I886" s="536"/>
      <c r="J886" s="656"/>
    </row>
    <row r="887" spans="1:10" x14ac:dyDescent="0.2">
      <c r="A887" s="955"/>
      <c r="B887" s="958" t="s">
        <v>186</v>
      </c>
      <c r="C887" s="538"/>
      <c r="D887" s="533"/>
      <c r="E887" s="953"/>
      <c r="F887" s="536"/>
      <c r="G887" s="536"/>
      <c r="H887" s="536"/>
      <c r="I887" s="536"/>
      <c r="J887" s="656"/>
    </row>
    <row r="888" spans="1:10" x14ac:dyDescent="0.2">
      <c r="A888" s="531">
        <v>489</v>
      </c>
      <c r="B888" s="535" t="s">
        <v>135</v>
      </c>
      <c r="C888" s="538"/>
      <c r="D888" s="533" t="s">
        <v>56</v>
      </c>
      <c r="E888" s="533">
        <v>-6.7729999999999997</v>
      </c>
      <c r="F888" s="536">
        <v>1875</v>
      </c>
      <c r="G888" s="536">
        <f t="shared" ref="G888" si="195">E888*F888</f>
        <v>-12699.375</v>
      </c>
      <c r="H888" s="536">
        <v>869</v>
      </c>
      <c r="I888" s="536">
        <f t="shared" ref="I888" si="196">E888*H888</f>
        <v>-5885.7370000000001</v>
      </c>
      <c r="J888" s="656">
        <f t="shared" ref="J888" si="197">G888+I888</f>
        <v>-18585.112000000001</v>
      </c>
    </row>
    <row r="889" spans="1:10" x14ac:dyDescent="0.2">
      <c r="A889" s="577"/>
      <c r="B889" s="676"/>
      <c r="C889" s="677"/>
      <c r="D889" s="678"/>
      <c r="E889" s="952"/>
      <c r="F889" s="536"/>
      <c r="G889" s="679"/>
      <c r="H889" s="536"/>
      <c r="I889" s="679"/>
      <c r="J889" s="679"/>
    </row>
    <row r="890" spans="1:10" x14ac:dyDescent="0.2">
      <c r="A890" s="577"/>
      <c r="B890" s="950" t="s">
        <v>647</v>
      </c>
      <c r="C890" s="677"/>
      <c r="D890" s="678"/>
      <c r="E890" s="952"/>
      <c r="F890" s="536"/>
      <c r="G890" s="679"/>
      <c r="H890" s="536"/>
      <c r="I890" s="679"/>
      <c r="J890" s="679"/>
    </row>
    <row r="891" spans="1:10" ht="13.5" x14ac:dyDescent="0.25">
      <c r="A891" s="577"/>
      <c r="B891" s="528" t="s">
        <v>1</v>
      </c>
      <c r="C891" s="677"/>
      <c r="D891" s="678"/>
      <c r="E891" s="952"/>
      <c r="F891" s="536"/>
      <c r="G891" s="679"/>
      <c r="H891" s="536"/>
      <c r="I891" s="679"/>
      <c r="J891" s="679"/>
    </row>
    <row r="892" spans="1:10" x14ac:dyDescent="0.2">
      <c r="A892" s="531">
        <v>28</v>
      </c>
      <c r="B892" s="535" t="s">
        <v>291</v>
      </c>
      <c r="C892" s="533" t="s">
        <v>28</v>
      </c>
      <c r="D892" s="533" t="s">
        <v>21</v>
      </c>
      <c r="E892" s="953">
        <v>-20</v>
      </c>
      <c r="F892" s="536">
        <v>500</v>
      </c>
      <c r="G892" s="536">
        <f t="shared" ref="G892" si="198">E892*F892</f>
        <v>-10000</v>
      </c>
      <c r="H892" s="536">
        <v>149</v>
      </c>
      <c r="I892" s="536">
        <f t="shared" ref="I892" si="199">E892*H892</f>
        <v>-2980</v>
      </c>
      <c r="J892" s="749">
        <f t="shared" ref="J892" si="200">G892+I892</f>
        <v>-12980</v>
      </c>
    </row>
    <row r="893" spans="1:10" x14ac:dyDescent="0.2">
      <c r="A893" s="577"/>
      <c r="B893" s="539" t="s">
        <v>45</v>
      </c>
      <c r="C893" s="677"/>
      <c r="D893" s="678"/>
      <c r="E893" s="952"/>
      <c r="F893" s="536"/>
      <c r="G893" s="679"/>
      <c r="H893" s="536"/>
      <c r="I893" s="679"/>
      <c r="J893" s="679"/>
    </row>
    <row r="894" spans="1:10" x14ac:dyDescent="0.2">
      <c r="A894" s="531">
        <v>79</v>
      </c>
      <c r="B894" s="535" t="s">
        <v>57</v>
      </c>
      <c r="C894" s="538"/>
      <c r="D894" s="533" t="s">
        <v>56</v>
      </c>
      <c r="E894" s="953">
        <v>-6.05</v>
      </c>
      <c r="F894" s="536">
        <v>1050</v>
      </c>
      <c r="G894" s="536">
        <f t="shared" ref="G894" si="201">E894*F894</f>
        <v>-6352.5</v>
      </c>
      <c r="H894" s="536">
        <v>1190</v>
      </c>
      <c r="I894" s="536">
        <f t="shared" ref="I894" si="202">E894*H894</f>
        <v>-7199.5</v>
      </c>
      <c r="J894" s="749">
        <f t="shared" ref="J894" si="203">G894+I894</f>
        <v>-13552</v>
      </c>
    </row>
    <row r="895" spans="1:10" ht="13.5" x14ac:dyDescent="0.25">
      <c r="A895" s="577"/>
      <c r="B895" s="528" t="s">
        <v>105</v>
      </c>
      <c r="C895" s="677"/>
      <c r="D895" s="678"/>
      <c r="E895" s="952"/>
      <c r="F895" s="536"/>
      <c r="G895" s="679"/>
      <c r="H895" s="536"/>
      <c r="I895" s="679"/>
      <c r="J895" s="679"/>
    </row>
    <row r="896" spans="1:10" x14ac:dyDescent="0.2">
      <c r="A896" s="577"/>
      <c r="B896" s="562" t="s">
        <v>108</v>
      </c>
      <c r="C896" s="677"/>
      <c r="D896" s="678"/>
      <c r="E896" s="952"/>
      <c r="F896" s="536"/>
      <c r="G896" s="679"/>
      <c r="H896" s="536"/>
      <c r="I896" s="679"/>
      <c r="J896" s="679"/>
    </row>
    <row r="897" spans="1:39" x14ac:dyDescent="0.2">
      <c r="A897" s="531">
        <v>280</v>
      </c>
      <c r="B897" s="535" t="s">
        <v>139</v>
      </c>
      <c r="C897" s="538"/>
      <c r="D897" s="533" t="s">
        <v>56</v>
      </c>
      <c r="E897" s="966">
        <v>-20.754999999999999</v>
      </c>
      <c r="F897" s="536">
        <v>1875</v>
      </c>
      <c r="G897" s="536">
        <f t="shared" ref="G897:G899" si="204">E897*F897</f>
        <v>-38915.625</v>
      </c>
      <c r="H897" s="536">
        <v>1617</v>
      </c>
      <c r="I897" s="536">
        <f t="shared" ref="I897:I899" si="205">E897*H897</f>
        <v>-33560.834999999999</v>
      </c>
      <c r="J897" s="749">
        <f t="shared" ref="J897:J899" si="206">G897+I897</f>
        <v>-72476.459999999992</v>
      </c>
    </row>
    <row r="898" spans="1:39" x14ac:dyDescent="0.2">
      <c r="A898" s="531">
        <v>286</v>
      </c>
      <c r="B898" s="535" t="s">
        <v>145</v>
      </c>
      <c r="C898" s="538"/>
      <c r="D898" s="533" t="s">
        <v>56</v>
      </c>
      <c r="E898" s="756">
        <v>-12.8</v>
      </c>
      <c r="F898" s="536">
        <v>1875</v>
      </c>
      <c r="G898" s="536">
        <f t="shared" si="204"/>
        <v>-24000</v>
      </c>
      <c r="H898" s="536">
        <v>1190</v>
      </c>
      <c r="I898" s="536">
        <f t="shared" si="205"/>
        <v>-15232</v>
      </c>
      <c r="J898" s="749">
        <f t="shared" si="206"/>
        <v>-39232</v>
      </c>
    </row>
    <row r="899" spans="1:39" ht="25.5" x14ac:dyDescent="0.2">
      <c r="A899" s="531">
        <v>288</v>
      </c>
      <c r="B899" s="535" t="s">
        <v>147</v>
      </c>
      <c r="C899" s="538"/>
      <c r="D899" s="533" t="s">
        <v>56</v>
      </c>
      <c r="E899" s="959">
        <v>-0.94</v>
      </c>
      <c r="F899" s="536">
        <v>1875</v>
      </c>
      <c r="G899" s="536">
        <f t="shared" si="204"/>
        <v>-1762.5</v>
      </c>
      <c r="H899" s="536">
        <v>1764</v>
      </c>
      <c r="I899" s="536">
        <f t="shared" si="205"/>
        <v>-1658.1599999999999</v>
      </c>
      <c r="J899" s="749">
        <f t="shared" si="206"/>
        <v>-3420.66</v>
      </c>
    </row>
    <row r="900" spans="1:39" x14ac:dyDescent="0.2">
      <c r="A900" s="955"/>
      <c r="B900" s="567" t="s">
        <v>122</v>
      </c>
      <c r="C900" s="538"/>
      <c r="D900" s="533"/>
      <c r="E900" s="959"/>
      <c r="F900" s="536"/>
      <c r="G900" s="536"/>
      <c r="H900" s="536"/>
      <c r="I900" s="536"/>
      <c r="J900" s="656"/>
    </row>
    <row r="901" spans="1:39" x14ac:dyDescent="0.2">
      <c r="A901" s="531">
        <v>476</v>
      </c>
      <c r="B901" s="535" t="s">
        <v>148</v>
      </c>
      <c r="C901" s="538"/>
      <c r="D901" s="533" t="s">
        <v>56</v>
      </c>
      <c r="E901" s="533">
        <v>-1.98</v>
      </c>
      <c r="F901" s="536">
        <v>1875</v>
      </c>
      <c r="G901" s="536">
        <f t="shared" ref="G901:G902" si="207">E901*F901</f>
        <v>-3712.5</v>
      </c>
      <c r="H901" s="536">
        <v>1428</v>
      </c>
      <c r="I901" s="536">
        <f t="shared" ref="I901:I902" si="208">E901*H901</f>
        <v>-2827.44</v>
      </c>
      <c r="J901" s="749">
        <f t="shared" ref="J901:J902" si="209">G901+I901</f>
        <v>-6539.9400000000005</v>
      </c>
    </row>
    <row r="902" spans="1:39" x14ac:dyDescent="0.2">
      <c r="A902" s="531">
        <v>478</v>
      </c>
      <c r="B902" s="535" t="s">
        <v>150</v>
      </c>
      <c r="C902" s="538"/>
      <c r="D902" s="533" t="s">
        <v>56</v>
      </c>
      <c r="E902" s="834">
        <v>-0.45</v>
      </c>
      <c r="F902" s="536">
        <v>1875</v>
      </c>
      <c r="G902" s="536">
        <f t="shared" si="207"/>
        <v>-843.75</v>
      </c>
      <c r="H902" s="536">
        <v>2646</v>
      </c>
      <c r="I902" s="536">
        <f t="shared" si="208"/>
        <v>-1190.7</v>
      </c>
      <c r="J902" s="749">
        <f t="shared" si="209"/>
        <v>-2034.45</v>
      </c>
    </row>
    <row r="903" spans="1:39" ht="13.5" thickBot="1" x14ac:dyDescent="0.25">
      <c r="A903" s="886"/>
      <c r="B903" s="887"/>
      <c r="C903" s="888"/>
      <c r="D903" s="889"/>
      <c r="E903" s="960"/>
      <c r="F903" s="889"/>
      <c r="G903" s="890"/>
      <c r="H903" s="890"/>
      <c r="I903" s="890"/>
      <c r="J903" s="890"/>
    </row>
    <row r="904" spans="1:39" ht="13.5" thickBot="1" x14ac:dyDescent="0.25">
      <c r="A904" s="581"/>
      <c r="B904" s="571" t="s">
        <v>382</v>
      </c>
      <c r="C904" s="572"/>
      <c r="D904" s="573"/>
      <c r="E904" s="574"/>
      <c r="F904" s="575"/>
      <c r="G904" s="576">
        <f>G848+G820+G754+G726+G566+G251+SUM(G853:G902)</f>
        <v>-361717.08478911873</v>
      </c>
      <c r="H904" s="575"/>
      <c r="I904" s="576">
        <f>I848+I820+I754+I726+I566+I251+SUM(I853:I902)</f>
        <v>-357368.62821088062</v>
      </c>
      <c r="J904" s="576">
        <f>J848+J820+J754+J726+J566+J251+SUM(J853:J902)</f>
        <v>-719085.71299999917</v>
      </c>
      <c r="K904" s="564">
        <f>J904-J905</f>
        <v>-599238.09416666592</v>
      </c>
    </row>
    <row r="905" spans="1:39" ht="13.5" thickBot="1" x14ac:dyDescent="0.25">
      <c r="A905" s="891"/>
      <c r="B905" s="892" t="s">
        <v>383</v>
      </c>
      <c r="C905" s="893"/>
      <c r="D905" s="894"/>
      <c r="E905" s="895"/>
      <c r="F905" s="896"/>
      <c r="G905" s="897">
        <f>G904/1.2*0.2</f>
        <v>-60286.180798186455</v>
      </c>
      <c r="H905" s="896"/>
      <c r="I905" s="897">
        <f>I904/1.2*0.2</f>
        <v>-59561.438035146777</v>
      </c>
      <c r="J905" s="897">
        <f>J904/1.2*0.2</f>
        <v>-119847.61883333321</v>
      </c>
    </row>
    <row r="906" spans="1:39" ht="13.5" thickBot="1" x14ac:dyDescent="0.25">
      <c r="A906" s="886"/>
      <c r="B906" s="887"/>
      <c r="C906" s="888"/>
      <c r="D906" s="889"/>
      <c r="E906" s="889"/>
      <c r="F906" s="889"/>
      <c r="G906" s="890"/>
      <c r="H906" s="890"/>
      <c r="I906" s="890"/>
      <c r="J906" s="890"/>
    </row>
    <row r="907" spans="1:39" ht="13.5" thickBot="1" x14ac:dyDescent="0.25">
      <c r="A907" s="581"/>
      <c r="B907" s="571" t="s">
        <v>382</v>
      </c>
      <c r="C907" s="572"/>
      <c r="D907" s="573"/>
      <c r="E907" s="574"/>
      <c r="F907" s="575"/>
      <c r="G907" s="576">
        <f>G846+G818+G752+G724+G564+G249+G848</f>
        <v>1950613.855</v>
      </c>
      <c r="H907" s="575"/>
      <c r="I907" s="576">
        <f>I846+I818+I752+I724+I564+I249+I848</f>
        <v>1815216.6642735747</v>
      </c>
      <c r="J907" s="576">
        <f>J846+J818+J752+J724+J564+J249+J848+J850+SUM(J851:J902)</f>
        <v>3046744.8062735759</v>
      </c>
      <c r="K907" s="564"/>
      <c r="L907" s="564"/>
    </row>
    <row r="908" spans="1:39" ht="13.5" thickBot="1" x14ac:dyDescent="0.25">
      <c r="A908" s="891"/>
      <c r="B908" s="892" t="s">
        <v>383</v>
      </c>
      <c r="C908" s="893"/>
      <c r="D908" s="894"/>
      <c r="E908" s="895"/>
      <c r="F908" s="896"/>
      <c r="G908" s="897">
        <f>G907/1.2*0.2</f>
        <v>325102.3091666667</v>
      </c>
      <c r="H908" s="896"/>
      <c r="I908" s="897">
        <f>I907/1.2*0.2</f>
        <v>302536.11071226251</v>
      </c>
      <c r="J908" s="897">
        <f>J907/1.2*0.2</f>
        <v>507790.80104559608</v>
      </c>
    </row>
    <row r="909" spans="1:39" ht="44.25" customHeight="1" x14ac:dyDescent="0.25">
      <c r="A909" s="587"/>
      <c r="B909" s="588"/>
      <c r="C909" s="589"/>
      <c r="D909" s="587"/>
      <c r="E909" s="587"/>
      <c r="F909" s="587"/>
      <c r="G909" s="587"/>
      <c r="H909" s="587"/>
      <c r="I909" s="587"/>
      <c r="J909" s="590"/>
    </row>
    <row r="910" spans="1:39" s="631" customFormat="1" ht="20.25" customHeight="1" x14ac:dyDescent="0.2">
      <c r="A910" s="682" t="s">
        <v>548</v>
      </c>
      <c r="B910" s="683" t="s">
        <v>567</v>
      </c>
      <c r="C910" s="1839"/>
      <c r="D910" s="1839"/>
      <c r="E910" s="1839"/>
      <c r="F910" s="1839"/>
      <c r="G910" s="1839"/>
      <c r="H910" s="1839"/>
      <c r="J910" s="631" t="s">
        <v>565</v>
      </c>
      <c r="K910"/>
      <c r="L910" s="633"/>
      <c r="M910" s="633"/>
      <c r="N910" s="634"/>
      <c r="O910" s="635"/>
      <c r="P910" s="635"/>
      <c r="Q910" s="635"/>
      <c r="R910" s="635"/>
      <c r="S910" s="635"/>
      <c r="T910" s="635"/>
      <c r="U910" s="635"/>
      <c r="V910" s="635"/>
      <c r="W910" s="635"/>
      <c r="X910" s="635"/>
      <c r="Y910" s="635"/>
      <c r="Z910" s="635"/>
      <c r="AA910" s="635"/>
      <c r="AB910" s="635"/>
      <c r="AC910" s="635"/>
      <c r="AD910" s="635"/>
      <c r="AE910" s="635"/>
      <c r="AF910" s="635"/>
      <c r="AG910" s="635"/>
      <c r="AH910" s="635"/>
      <c r="AI910" s="635"/>
      <c r="AJ910" s="635" t="s">
        <v>562</v>
      </c>
      <c r="AK910" s="635" t="s">
        <v>563</v>
      </c>
      <c r="AL910" s="635"/>
      <c r="AM910" s="635"/>
    </row>
    <row r="911" spans="1:39" s="636" customFormat="1" ht="54" customHeight="1" x14ac:dyDescent="0.2">
      <c r="A911" s="681" t="s">
        <v>284</v>
      </c>
      <c r="B911" s="1838" t="s">
        <v>551</v>
      </c>
      <c r="C911" s="1838"/>
      <c r="D911" s="1838"/>
      <c r="E911" s="1838"/>
      <c r="F911" s="1838"/>
      <c r="G911" s="1838"/>
      <c r="H911" s="1838"/>
      <c r="I911" s="1838"/>
      <c r="J911" s="1838"/>
      <c r="K911"/>
      <c r="L911" s="637"/>
      <c r="M911" s="637"/>
      <c r="N911" s="638"/>
      <c r="O911" s="640"/>
      <c r="P911" s="640"/>
      <c r="Q911" s="640"/>
      <c r="R911" s="640"/>
      <c r="S911" s="640"/>
      <c r="T911" s="640"/>
      <c r="U911" s="640"/>
      <c r="V911" s="640"/>
      <c r="W911" s="640"/>
      <c r="X911" s="640"/>
      <c r="Y911" s="640"/>
      <c r="Z911" s="640"/>
      <c r="AA911" s="640"/>
      <c r="AB911" s="640"/>
      <c r="AC911" s="640"/>
      <c r="AD911" s="640"/>
      <c r="AE911" s="640"/>
      <c r="AF911" s="640"/>
      <c r="AG911" s="640"/>
      <c r="AH911" s="640"/>
      <c r="AI911" s="640"/>
      <c r="AJ911" s="640"/>
      <c r="AK911" s="640"/>
      <c r="AL911" s="640"/>
      <c r="AM911" s="640"/>
    </row>
    <row r="912" spans="1:39" s="631" customFormat="1" ht="18" customHeight="1" x14ac:dyDescent="0.2">
      <c r="A912" s="682" t="s">
        <v>553</v>
      </c>
      <c r="B912" s="683" t="s">
        <v>560</v>
      </c>
      <c r="C912" s="1839"/>
      <c r="D912" s="1839"/>
      <c r="E912" s="1839"/>
      <c r="F912" s="1839"/>
      <c r="G912" s="1839"/>
      <c r="H912" s="1839"/>
      <c r="J912" s="631" t="s">
        <v>566</v>
      </c>
      <c r="K912"/>
      <c r="L912" s="633"/>
      <c r="M912" s="633"/>
      <c r="N912" s="634"/>
      <c r="O912" s="635"/>
      <c r="P912" s="635"/>
      <c r="Q912" s="635"/>
      <c r="R912" s="635"/>
      <c r="S912" s="635"/>
      <c r="T912" s="635"/>
      <c r="U912" s="635"/>
      <c r="V912" s="635"/>
      <c r="W912" s="635"/>
      <c r="X912" s="635"/>
      <c r="Y912" s="635"/>
      <c r="Z912" s="635"/>
      <c r="AA912" s="635"/>
      <c r="AB912" s="635"/>
      <c r="AC912" s="635"/>
      <c r="AD912" s="635"/>
      <c r="AE912" s="635"/>
      <c r="AF912" s="635"/>
      <c r="AG912" s="635"/>
      <c r="AH912" s="635"/>
      <c r="AI912" s="635"/>
      <c r="AJ912" s="635"/>
      <c r="AK912" s="635"/>
      <c r="AL912" s="635" t="s">
        <v>562</v>
      </c>
      <c r="AM912" s="635" t="s">
        <v>563</v>
      </c>
    </row>
    <row r="913" spans="1:39" s="636" customFormat="1" ht="28.5" customHeight="1" x14ac:dyDescent="0.2">
      <c r="A913" s="681" t="s">
        <v>284</v>
      </c>
      <c r="B913" s="1838" t="s">
        <v>551</v>
      </c>
      <c r="C913" s="1838"/>
      <c r="D913" s="1838"/>
      <c r="E913" s="1838"/>
      <c r="F913" s="1838"/>
      <c r="G913" s="1838"/>
      <c r="H913" s="1838"/>
      <c r="I913" s="1838"/>
      <c r="J913" s="1838"/>
      <c r="K913"/>
      <c r="L913" s="637"/>
      <c r="M913" s="637"/>
      <c r="N913" s="638"/>
      <c r="O913" s="640"/>
      <c r="P913" s="640"/>
      <c r="Q913" s="640"/>
      <c r="R913" s="640"/>
      <c r="S913" s="640"/>
      <c r="T913" s="640"/>
      <c r="U913" s="640"/>
      <c r="V913" s="640"/>
      <c r="W913" s="640"/>
      <c r="X913" s="640"/>
      <c r="Y913" s="640"/>
      <c r="Z913" s="640"/>
      <c r="AA913" s="640"/>
      <c r="AB913" s="640"/>
      <c r="AC913" s="640"/>
      <c r="AD913" s="640"/>
      <c r="AE913" s="640"/>
      <c r="AF913" s="640"/>
      <c r="AG913" s="640"/>
      <c r="AH913" s="640"/>
      <c r="AI913" s="640"/>
      <c r="AJ913" s="640"/>
      <c r="AK913" s="640"/>
      <c r="AL913" s="640"/>
      <c r="AM913" s="640"/>
    </row>
    <row r="914" spans="1:39" ht="15" x14ac:dyDescent="0.2">
      <c r="B914" s="593"/>
      <c r="C914" s="593"/>
    </row>
    <row r="915" spans="1:39" ht="15" x14ac:dyDescent="0.2">
      <c r="B915" s="1836"/>
      <c r="C915" s="1836"/>
    </row>
    <row r="916" spans="1:39" ht="15" x14ac:dyDescent="0.2">
      <c r="B916" s="592"/>
      <c r="C916" s="592"/>
    </row>
    <row r="917" spans="1:39" ht="15" x14ac:dyDescent="0.2">
      <c r="C917" s="592"/>
    </row>
    <row r="918" spans="1:39" ht="13.5" x14ac:dyDescent="0.25">
      <c r="A918" s="587"/>
      <c r="B918" s="630"/>
      <c r="C918" s="589"/>
      <c r="D918" s="587"/>
      <c r="E918" s="587"/>
      <c r="J918" s="590"/>
    </row>
    <row r="919" spans="1:39" ht="15" x14ac:dyDescent="0.2">
      <c r="B919" s="1835"/>
      <c r="C919" s="1835"/>
    </row>
    <row r="920" spans="1:39" ht="15" x14ac:dyDescent="0.2">
      <c r="B920" s="593"/>
      <c r="C920" s="593"/>
    </row>
    <row r="921" spans="1:39" ht="15" x14ac:dyDescent="0.2">
      <c r="B921" s="593"/>
      <c r="C921" s="593"/>
    </row>
    <row r="922" spans="1:39" ht="15" x14ac:dyDescent="0.2">
      <c r="B922" s="593"/>
      <c r="C922" s="593"/>
    </row>
    <row r="923" spans="1:39" ht="15" x14ac:dyDescent="0.2">
      <c r="B923" s="1836"/>
      <c r="C923" s="1836"/>
    </row>
    <row r="924" spans="1:39" ht="15" x14ac:dyDescent="0.2">
      <c r="B924" s="592"/>
      <c r="C924" s="592"/>
    </row>
    <row r="925" spans="1:39" ht="15" x14ac:dyDescent="0.2">
      <c r="B925" s="592"/>
      <c r="C925" s="592"/>
      <c r="F925" s="592"/>
      <c r="G925" s="592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923:C923"/>
    <mergeCell ref="B20:G20"/>
    <mergeCell ref="B21:G21"/>
    <mergeCell ref="H21:J21"/>
    <mergeCell ref="F22:G22"/>
    <mergeCell ref="H22:I22"/>
    <mergeCell ref="C910:H910"/>
    <mergeCell ref="B911:J911"/>
    <mergeCell ref="C912:H912"/>
    <mergeCell ref="B913:J913"/>
    <mergeCell ref="B915:C915"/>
    <mergeCell ref="B919:C919"/>
  </mergeCells>
  <conditionalFormatting sqref="L910:M913">
    <cfRule type="cellIs" dxfId="33" priority="3" operator="lessThan">
      <formula>0</formula>
    </cfRule>
    <cfRule type="cellIs" dxfId="32" priority="4" operator="greaterThan">
      <formula>0</formula>
    </cfRule>
  </conditionalFormatting>
  <conditionalFormatting sqref="N910:N913">
    <cfRule type="cellIs" dxfId="31" priority="1" operator="greaterThan">
      <formula>0</formula>
    </cfRule>
    <cfRule type="cellIs" dxfId="3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77932-97D6-42D5-BC09-1F1CF1F126A5}">
  <sheetPr>
    <tabColor rgb="FF92D050"/>
    <pageSetUpPr fitToPage="1"/>
  </sheetPr>
  <dimension ref="A1:AD55"/>
  <sheetViews>
    <sheetView view="pageBreakPreview" topLeftCell="C19" zoomScaleNormal="100" zoomScaleSheetLayoutView="100" workbookViewId="0">
      <selection activeCell="K34" sqref="K34:L34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862"/>
      <c r="B1" s="1862"/>
      <c r="C1" s="1862"/>
      <c r="D1" s="1862"/>
      <c r="E1" s="1685"/>
      <c r="F1" s="1685"/>
      <c r="G1" s="1685"/>
      <c r="H1" s="1859" t="s">
        <v>525</v>
      </c>
      <c r="I1" s="1859"/>
      <c r="J1" s="1859"/>
      <c r="K1" s="1859"/>
      <c r="L1" s="1859"/>
    </row>
    <row r="2" spans="1:12" x14ac:dyDescent="0.25">
      <c r="A2" s="1685"/>
      <c r="B2" s="1685"/>
      <c r="C2" s="1685"/>
      <c r="D2" s="1685"/>
      <c r="E2" s="1685"/>
      <c r="F2" s="1685"/>
      <c r="G2" s="1685"/>
      <c r="H2" s="1859" t="s">
        <v>526</v>
      </c>
      <c r="I2" s="1859"/>
      <c r="J2" s="1859"/>
      <c r="K2" s="1859"/>
      <c r="L2" s="1859"/>
    </row>
    <row r="3" spans="1:12" x14ac:dyDescent="0.25">
      <c r="A3" s="1685"/>
      <c r="B3" s="1685"/>
      <c r="C3" s="1685"/>
      <c r="D3" s="1685"/>
      <c r="E3" s="1685"/>
      <c r="F3" s="1685"/>
      <c r="G3" s="1685"/>
      <c r="H3" s="1859" t="s">
        <v>527</v>
      </c>
      <c r="I3" s="1859"/>
      <c r="J3" s="1859"/>
      <c r="K3" s="1859"/>
      <c r="L3" s="1859"/>
    </row>
    <row r="4" spans="1:12" x14ac:dyDescent="0.25">
      <c r="A4" s="1685"/>
      <c r="B4" s="1685"/>
      <c r="C4" s="1685"/>
      <c r="D4" s="1685"/>
      <c r="E4" s="1685"/>
      <c r="F4" s="1685"/>
      <c r="G4" s="1685"/>
      <c r="H4" s="1685"/>
      <c r="I4" s="1685"/>
      <c r="J4" s="1685"/>
      <c r="K4" s="1860" t="s">
        <v>528</v>
      </c>
      <c r="L4" s="1861"/>
    </row>
    <row r="5" spans="1:12" x14ac:dyDescent="0.25">
      <c r="A5" s="1685"/>
      <c r="B5" s="1685"/>
      <c r="C5" s="1685"/>
      <c r="D5" s="1685"/>
      <c r="E5" s="1685"/>
      <c r="F5" s="1685"/>
      <c r="G5" s="1685"/>
      <c r="H5" s="1685"/>
      <c r="I5" s="1859" t="s">
        <v>501</v>
      </c>
      <c r="J5" s="1859"/>
      <c r="K5" s="1860">
        <v>322005</v>
      </c>
      <c r="L5" s="1861"/>
    </row>
    <row r="6" spans="1:12" x14ac:dyDescent="0.25">
      <c r="A6" s="1685"/>
      <c r="B6" s="1685"/>
      <c r="C6" s="1685"/>
      <c r="D6" s="1685"/>
      <c r="E6" s="1685"/>
      <c r="F6" s="1685"/>
      <c r="G6" s="1685"/>
      <c r="H6" s="1685"/>
      <c r="I6" s="1682"/>
      <c r="J6" s="1682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1682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1685"/>
      <c r="K8" s="1683"/>
      <c r="L8" s="1684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1682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1685"/>
      <c r="K10" s="1683"/>
      <c r="L10" s="1684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1682"/>
      <c r="K11" s="1871" t="str">
        <f>IF([3]Source!Y15&lt;&gt;"",[3]Source!Y15,"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1682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682"/>
      <c r="K13" s="597"/>
      <c r="L13" s="598"/>
    </row>
    <row r="14" spans="1:12" x14ac:dyDescent="0.25">
      <c r="A14" s="1685"/>
      <c r="B14" s="1685"/>
      <c r="C14" s="1685"/>
      <c r="D14" s="1685"/>
      <c r="E14" s="1685"/>
      <c r="F14" s="1685"/>
      <c r="G14" s="1685"/>
      <c r="H14" s="1859" t="s">
        <v>531</v>
      </c>
      <c r="I14" s="1859"/>
      <c r="J14" s="1873"/>
      <c r="K14" s="1860" t="str">
        <f>IF([3]Source!AC15&lt;&gt;"",[3]Source!AC15," ")</f>
        <v xml:space="preserve"> </v>
      </c>
      <c r="L14" s="1861"/>
    </row>
    <row r="15" spans="1:12" x14ac:dyDescent="0.25">
      <c r="A15" s="1685"/>
      <c r="B15" s="1685"/>
      <c r="C15" s="1685"/>
      <c r="D15" s="1685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1685"/>
      <c r="B16" s="1685"/>
      <c r="C16" s="1685"/>
      <c r="D16" s="1685"/>
      <c r="E16" s="1685"/>
      <c r="F16" s="1685"/>
      <c r="G16" s="1685"/>
      <c r="H16" s="1685"/>
      <c r="I16" s="1874" t="s">
        <v>516</v>
      </c>
      <c r="J16" s="1875"/>
      <c r="K16" s="1876">
        <v>45198</v>
      </c>
      <c r="L16" s="1877"/>
    </row>
    <row r="17" spans="1:30" x14ac:dyDescent="0.25">
      <c r="A17" s="1685"/>
      <c r="B17" s="1685"/>
      <c r="C17" s="1685"/>
      <c r="D17" s="1685"/>
      <c r="E17" s="1960" t="s">
        <v>581</v>
      </c>
      <c r="F17" s="1960"/>
      <c r="G17" s="1960"/>
      <c r="H17" s="1960"/>
      <c r="I17" s="1961" t="s">
        <v>514</v>
      </c>
      <c r="J17" s="1962"/>
      <c r="K17" s="1963" t="s">
        <v>582</v>
      </c>
      <c r="L17" s="1964"/>
    </row>
    <row r="18" spans="1:30" x14ac:dyDescent="0.25">
      <c r="A18" s="1685"/>
      <c r="B18" s="1685"/>
      <c r="C18" s="1685"/>
      <c r="D18" s="1685"/>
      <c r="E18" s="1697"/>
      <c r="F18" s="1697"/>
      <c r="G18" s="1697"/>
      <c r="H18" s="1697"/>
      <c r="I18" s="1965" t="s">
        <v>516</v>
      </c>
      <c r="J18" s="1966"/>
      <c r="K18" s="1967">
        <v>45370</v>
      </c>
      <c r="L18" s="1968"/>
    </row>
    <row r="19" spans="1:30" x14ac:dyDescent="0.25">
      <c r="A19" s="1685"/>
      <c r="B19" s="1685"/>
      <c r="C19" s="1685"/>
      <c r="D19" s="1685"/>
      <c r="E19" s="1685"/>
      <c r="F19" s="1685"/>
      <c r="G19" s="1685"/>
      <c r="H19" s="1685"/>
      <c r="I19" s="1685"/>
      <c r="J19" s="1685"/>
      <c r="K19" s="1685"/>
      <c r="L19" s="1685"/>
    </row>
    <row r="20" spans="1:30" s="606" customFormat="1" x14ac:dyDescent="0.2">
      <c r="A20" s="605"/>
      <c r="B20" s="605"/>
      <c r="C20" s="605"/>
      <c r="D20" s="605"/>
      <c r="E20" s="1878" t="s">
        <v>533</v>
      </c>
      <c r="F20" s="1879"/>
      <c r="G20" s="1878" t="s">
        <v>534</v>
      </c>
      <c r="H20" s="1882"/>
      <c r="I20" s="1878" t="s">
        <v>520</v>
      </c>
      <c r="J20" s="1879"/>
      <c r="K20" s="1879"/>
      <c r="L20" s="1882"/>
    </row>
    <row r="21" spans="1:30" s="606" customFormat="1" x14ac:dyDescent="0.2">
      <c r="A21" s="605"/>
      <c r="B21" s="605"/>
      <c r="C21" s="605"/>
      <c r="D21" s="605"/>
      <c r="E21" s="1880"/>
      <c r="F21" s="1881"/>
      <c r="G21" s="1880"/>
      <c r="H21" s="1883"/>
      <c r="I21" s="1884" t="s">
        <v>521</v>
      </c>
      <c r="J21" s="1885"/>
      <c r="K21" s="1884" t="s">
        <v>522</v>
      </c>
      <c r="L21" s="1886"/>
    </row>
    <row r="22" spans="1:30" x14ac:dyDescent="0.25">
      <c r="A22" s="1685"/>
      <c r="B22" s="1685"/>
      <c r="C22" s="1685"/>
      <c r="D22" s="1685"/>
      <c r="E22" s="1868">
        <v>4</v>
      </c>
      <c r="F22" s="1888"/>
      <c r="G22" s="1876">
        <v>45463</v>
      </c>
      <c r="H22" s="1877"/>
      <c r="I22" s="1876">
        <v>45436</v>
      </c>
      <c r="J22" s="1889"/>
      <c r="K22" s="1876">
        <f>G22</f>
        <v>45463</v>
      </c>
      <c r="L22" s="1877"/>
    </row>
    <row r="23" spans="1:30" x14ac:dyDescent="0.25">
      <c r="A23" s="1685"/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</row>
    <row r="24" spans="1:30" x14ac:dyDescent="0.25">
      <c r="A24" s="1685"/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</row>
    <row r="25" spans="1:30" s="607" customFormat="1" x14ac:dyDescent="0.25">
      <c r="A25" s="1890" t="s">
        <v>535</v>
      </c>
      <c r="B25" s="1890"/>
      <c r="C25" s="1890"/>
      <c r="D25" s="1890"/>
      <c r="E25" s="1890"/>
      <c r="F25" s="1890"/>
      <c r="G25" s="1890"/>
      <c r="H25" s="1890"/>
      <c r="I25" s="1890"/>
      <c r="J25" s="1890"/>
      <c r="K25" s="1890"/>
      <c r="L25" s="1890"/>
    </row>
    <row r="26" spans="1:30" x14ac:dyDescent="0.25">
      <c r="A26" s="1685"/>
      <c r="B26" s="1685"/>
      <c r="C26" s="1685"/>
      <c r="D26" s="1685"/>
      <c r="E26" s="1685"/>
      <c r="F26" s="1685"/>
      <c r="G26" s="1685"/>
      <c r="H26" s="1685"/>
      <c r="I26" s="1685"/>
      <c r="J26" s="1685"/>
      <c r="K26" s="1685"/>
      <c r="L26" s="1685"/>
      <c r="M26" s="595" t="s">
        <v>583</v>
      </c>
      <c r="N26" s="736">
        <v>74117025.489999995</v>
      </c>
    </row>
    <row r="27" spans="1:30" x14ac:dyDescent="0.25">
      <c r="A27" s="1685"/>
      <c r="B27" s="1685"/>
      <c r="C27" s="1685"/>
      <c r="D27" s="1685"/>
      <c r="E27" s="1685"/>
      <c r="F27" s="1685"/>
      <c r="G27" s="1685"/>
      <c r="H27" s="1685"/>
      <c r="I27" s="1685"/>
      <c r="J27" s="1685"/>
      <c r="K27" s="1685"/>
      <c r="L27" s="1685"/>
    </row>
    <row r="28" spans="1:30" ht="15" customHeight="1" x14ac:dyDescent="0.25">
      <c r="A28" s="1887" t="s">
        <v>536</v>
      </c>
      <c r="B28" s="1887" t="s">
        <v>537</v>
      </c>
      <c r="C28" s="1887"/>
      <c r="D28" s="1887"/>
      <c r="E28" s="1887"/>
      <c r="F28" s="1887" t="s">
        <v>538</v>
      </c>
      <c r="G28" s="1887" t="s">
        <v>539</v>
      </c>
      <c r="H28" s="1887"/>
      <c r="I28" s="1887"/>
      <c r="J28" s="1887"/>
      <c r="K28" s="1887"/>
      <c r="L28" s="1887"/>
      <c r="M28" s="595" t="s">
        <v>584</v>
      </c>
      <c r="N28" s="737">
        <f>N26-R33*1.2</f>
        <v>42990751.293569222</v>
      </c>
      <c r="O28" s="736">
        <f>'[5]вдц+кс-6'!AT788</f>
        <v>28768564.571298383</v>
      </c>
      <c r="P28" s="737">
        <f>N28-O28</f>
        <v>14222186.722270839</v>
      </c>
    </row>
    <row r="29" spans="1:30" ht="15" customHeight="1" x14ac:dyDescent="0.25">
      <c r="A29" s="1887"/>
      <c r="B29" s="1887"/>
      <c r="C29" s="1887"/>
      <c r="D29" s="1887"/>
      <c r="E29" s="1887"/>
      <c r="F29" s="1887"/>
      <c r="G29" s="1887" t="s">
        <v>540</v>
      </c>
      <c r="H29" s="1887"/>
      <c r="I29" s="1887" t="s">
        <v>541</v>
      </c>
      <c r="J29" s="1887"/>
      <c r="K29" s="1887" t="s">
        <v>542</v>
      </c>
      <c r="L29" s="1887"/>
    </row>
    <row r="30" spans="1:30" ht="15" customHeight="1" x14ac:dyDescent="0.25">
      <c r="A30" s="1887"/>
      <c r="B30" s="1887"/>
      <c r="C30" s="1887"/>
      <c r="D30" s="1887"/>
      <c r="E30" s="1887"/>
      <c r="F30" s="1887"/>
      <c r="G30" s="1887"/>
      <c r="H30" s="1887"/>
      <c r="I30" s="1887"/>
      <c r="J30" s="1887"/>
      <c r="K30" s="1887"/>
      <c r="L30" s="1887"/>
    </row>
    <row r="31" spans="1:30" ht="15" customHeight="1" x14ac:dyDescent="0.25">
      <c r="A31" s="1887"/>
      <c r="B31" s="1887"/>
      <c r="C31" s="1887"/>
      <c r="D31" s="1887"/>
      <c r="E31" s="1887"/>
      <c r="F31" s="1887"/>
      <c r="G31" s="1887"/>
      <c r="H31" s="1887"/>
      <c r="I31" s="1887"/>
      <c r="J31" s="1887"/>
      <c r="K31" s="1887"/>
      <c r="L31" s="1887"/>
    </row>
    <row r="32" spans="1:30" ht="15.75" customHeight="1" x14ac:dyDescent="0.25">
      <c r="A32" s="1687">
        <v>1</v>
      </c>
      <c r="B32" s="1891">
        <v>2</v>
      </c>
      <c r="C32" s="1891"/>
      <c r="D32" s="1891"/>
      <c r="E32" s="1891"/>
      <c r="F32" s="1687">
        <v>3</v>
      </c>
      <c r="G32" s="1891">
        <v>4</v>
      </c>
      <c r="H32" s="1891"/>
      <c r="I32" s="1891">
        <v>5</v>
      </c>
      <c r="J32" s="1891"/>
      <c r="K32" s="1891">
        <v>6</v>
      </c>
      <c r="L32" s="1891"/>
      <c r="N32" s="609" t="s">
        <v>574</v>
      </c>
      <c r="O32" s="609" t="s">
        <v>575</v>
      </c>
      <c r="P32" s="609" t="s">
        <v>579</v>
      </c>
      <c r="Q32" s="609" t="s">
        <v>585</v>
      </c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1686"/>
      <c r="B33" s="1892" t="s">
        <v>543</v>
      </c>
      <c r="C33" s="1892"/>
      <c r="D33" s="1892"/>
      <c r="E33" s="1892"/>
      <c r="F33" s="611"/>
      <c r="G33" s="1958">
        <f>I33</f>
        <v>25938561.830358975</v>
      </c>
      <c r="H33" s="1959"/>
      <c r="I33" s="1958">
        <f>N33+O33+P33+Q33</f>
        <v>25938561.830358975</v>
      </c>
      <c r="J33" s="1959"/>
      <c r="K33" s="1895">
        <f>Q33</f>
        <v>6530941.5450000009</v>
      </c>
      <c r="L33" s="1895"/>
      <c r="M33" s="675">
        <f>'[5]кс-2 №4'!J550/1.2</f>
        <v>894826.68333333335</v>
      </c>
      <c r="N33" s="613">
        <f>'[8]кс-3 №1'!K31</f>
        <v>0</v>
      </c>
      <c r="O33" s="614">
        <f>'[8]кс-3 №2'!K31</f>
        <v>6513354.6559999995</v>
      </c>
      <c r="P33" s="614">
        <f>'[8]кс-3 №3'!K31</f>
        <v>12894265.629358973</v>
      </c>
      <c r="Q33" s="614">
        <f>'[8]кс-2 №4'!J808/1.2</f>
        <v>6530941.5450000009</v>
      </c>
      <c r="R33" s="614">
        <f>SUM(N33:Q33)</f>
        <v>25938561.830358975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686">
        <v>1</v>
      </c>
      <c r="B34" s="1896" t="s">
        <v>657</v>
      </c>
      <c r="C34" s="1896"/>
      <c r="D34" s="1896"/>
      <c r="E34" s="1896"/>
      <c r="F34" s="1686"/>
      <c r="G34" s="1897"/>
      <c r="H34" s="1897"/>
      <c r="I34" s="1897"/>
      <c r="J34" s="1897"/>
      <c r="K34" s="1898">
        <f>K33</f>
        <v>6530941.5450000009</v>
      </c>
      <c r="L34" s="1898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899" t="s">
        <v>544</v>
      </c>
      <c r="B35" s="1899"/>
      <c r="C35" s="1899"/>
      <c r="D35" s="1899"/>
      <c r="E35" s="1899"/>
      <c r="F35" s="1899"/>
      <c r="G35" s="1956">
        <f>G33</f>
        <v>25938561.830358975</v>
      </c>
      <c r="H35" s="1957"/>
      <c r="I35" s="1956">
        <f>I33</f>
        <v>25938561.830358975</v>
      </c>
      <c r="J35" s="1957"/>
      <c r="K35" s="1900">
        <f>K33</f>
        <v>6530941.5450000009</v>
      </c>
      <c r="L35" s="1901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902" t="s">
        <v>545</v>
      </c>
      <c r="B36" s="1902"/>
      <c r="C36" s="1902"/>
      <c r="D36" s="1902"/>
      <c r="E36" s="1902"/>
      <c r="F36" s="1902"/>
      <c r="G36" s="1898"/>
      <c r="H36" s="1898"/>
      <c r="I36" s="1898"/>
      <c r="J36" s="1898"/>
      <c r="K36" s="1898">
        <f>0.2*K35</f>
        <v>1306188.3090000004</v>
      </c>
      <c r="L36" s="1898"/>
      <c r="M36" s="738">
        <f>'[5]кс-2 №4'!J809</f>
        <v>1291659.8090000004</v>
      </c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899" t="s">
        <v>546</v>
      </c>
      <c r="B37" s="1899"/>
      <c r="C37" s="1899"/>
      <c r="D37" s="1899"/>
      <c r="E37" s="1899"/>
      <c r="F37" s="1899"/>
      <c r="G37" s="1904"/>
      <c r="H37" s="1904"/>
      <c r="I37" s="1904"/>
      <c r="J37" s="1904"/>
      <c r="K37" s="1904">
        <f>K35+K36</f>
        <v>7837129.8540000012</v>
      </c>
      <c r="L37" s="1904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902" t="s">
        <v>568</v>
      </c>
      <c r="B38" s="1902"/>
      <c r="C38" s="1902"/>
      <c r="D38" s="1902"/>
      <c r="E38" s="1902"/>
      <c r="F38" s="1902"/>
      <c r="G38" s="1906">
        <v>24980510.420000002</v>
      </c>
      <c r="H38" s="1906"/>
      <c r="I38" s="1906">
        <v>24980510.420000002</v>
      </c>
      <c r="J38" s="1906"/>
      <c r="K38" s="1905">
        <f>0.5498*K37</f>
        <v>4308853.9937292002</v>
      </c>
      <c r="L38" s="1905"/>
    </row>
    <row r="39" spans="1:30" s="615" customFormat="1" ht="15.75" customHeight="1" x14ac:dyDescent="0.2">
      <c r="A39" s="1899" t="s">
        <v>547</v>
      </c>
      <c r="B39" s="1899"/>
      <c r="C39" s="1899"/>
      <c r="D39" s="1899"/>
      <c r="E39" s="1899"/>
      <c r="F39" s="1899"/>
      <c r="G39" s="1903"/>
      <c r="H39" s="1903"/>
      <c r="I39" s="1903"/>
      <c r="J39" s="1903"/>
      <c r="K39" s="1904">
        <f>K37-K38</f>
        <v>3528275.860270801</v>
      </c>
      <c r="L39" s="1904"/>
    </row>
    <row r="40" spans="1:30" s="615" customFormat="1" ht="15.75" customHeight="1" x14ac:dyDescent="0.2">
      <c r="A40" s="1902" t="s">
        <v>383</v>
      </c>
      <c r="B40" s="1902"/>
      <c r="C40" s="1902"/>
      <c r="D40" s="1902"/>
      <c r="E40" s="1902"/>
      <c r="F40" s="1902"/>
      <c r="G40" s="1906"/>
      <c r="H40" s="1906"/>
      <c r="I40" s="1906"/>
      <c r="J40" s="1906"/>
      <c r="K40" s="1905">
        <f>K39/6</f>
        <v>588045.97671180021</v>
      </c>
      <c r="L40" s="1905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1685"/>
      <c r="C42" s="1685"/>
      <c r="D42" s="1685"/>
      <c r="E42" s="1685"/>
      <c r="F42" s="1685"/>
      <c r="G42" s="1685"/>
      <c r="H42" s="1685"/>
      <c r="I42" s="1685"/>
      <c r="J42" s="1685"/>
      <c r="K42" s="1685"/>
      <c r="L42" s="1685"/>
    </row>
    <row r="43" spans="1:30" x14ac:dyDescent="0.25">
      <c r="A43" s="619"/>
      <c r="B43" s="1685"/>
      <c r="C43" s="1685"/>
      <c r="D43" s="1685"/>
      <c r="E43" s="1685"/>
      <c r="F43" s="1685"/>
      <c r="G43" s="1685"/>
      <c r="H43" s="1685"/>
      <c r="I43" s="1685"/>
      <c r="J43" s="1685"/>
      <c r="K43" s="1685"/>
      <c r="L43" s="1685"/>
    </row>
    <row r="44" spans="1:30" x14ac:dyDescent="0.25">
      <c r="A44" s="1685"/>
      <c r="B44" s="1685"/>
      <c r="C44" s="1685"/>
      <c r="D44" s="1685"/>
      <c r="E44" s="1685"/>
      <c r="F44" s="1685"/>
      <c r="G44" s="1685"/>
      <c r="H44" s="1685"/>
      <c r="I44" s="1685"/>
      <c r="J44" s="1685"/>
      <c r="K44" s="1685"/>
      <c r="L44" s="1685"/>
      <c r="N44" s="620"/>
    </row>
    <row r="45" spans="1:30" x14ac:dyDescent="0.25">
      <c r="A45" s="1685"/>
      <c r="B45" s="1685"/>
      <c r="C45" s="1685"/>
      <c r="D45" s="1685"/>
      <c r="E45" s="1685"/>
      <c r="F45" s="1685"/>
      <c r="G45" s="1685"/>
      <c r="H45" s="1685"/>
      <c r="I45" s="1685"/>
      <c r="J45" s="1685"/>
      <c r="K45" s="1685"/>
      <c r="L45" s="1685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908" t="s">
        <v>554</v>
      </c>
      <c r="C47" s="1908"/>
      <c r="D47" s="1908"/>
      <c r="E47" s="1908"/>
      <c r="F47" s="1908"/>
      <c r="G47" s="1908"/>
      <c r="H47" s="1908"/>
      <c r="I47" s="626"/>
      <c r="J47" s="1909" t="s">
        <v>555</v>
      </c>
      <c r="K47" s="1909"/>
      <c r="L47" s="1909"/>
    </row>
    <row r="48" spans="1:30" x14ac:dyDescent="0.25">
      <c r="A48" s="1685"/>
      <c r="B48" s="1685"/>
      <c r="C48" s="627"/>
      <c r="D48" s="627"/>
      <c r="E48" s="1907" t="s">
        <v>551</v>
      </c>
      <c r="F48" s="1907"/>
      <c r="G48" s="1907"/>
      <c r="H48" s="1907"/>
      <c r="I48" s="1907"/>
      <c r="J48" s="1907" t="s">
        <v>552</v>
      </c>
      <c r="K48" s="1907"/>
      <c r="L48" s="1907"/>
    </row>
    <row r="49" spans="1:12" x14ac:dyDescent="0.25">
      <c r="A49" s="621"/>
      <c r="B49" s="1685"/>
      <c r="C49" s="1685"/>
      <c r="D49" s="1685"/>
      <c r="E49" s="1685"/>
      <c r="F49" s="1685"/>
      <c r="G49" s="1685"/>
      <c r="H49" s="1685"/>
      <c r="I49" s="1685"/>
      <c r="J49" s="1685"/>
      <c r="K49" s="622"/>
      <c r="L49" s="1685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908" t="s">
        <v>549</v>
      </c>
      <c r="C51" s="1908"/>
      <c r="D51" s="1908"/>
      <c r="E51" s="1908"/>
      <c r="F51" s="1908"/>
      <c r="G51" s="1908"/>
      <c r="H51" s="1908"/>
      <c r="I51" s="626"/>
      <c r="J51" s="1909" t="s">
        <v>550</v>
      </c>
      <c r="K51" s="1909"/>
      <c r="L51" s="1909"/>
    </row>
    <row r="52" spans="1:12" x14ac:dyDescent="0.25">
      <c r="A52" s="1685"/>
      <c r="B52" s="1685"/>
      <c r="C52" s="627"/>
      <c r="D52" s="627"/>
      <c r="E52" s="1907" t="s">
        <v>551</v>
      </c>
      <c r="F52" s="1907"/>
      <c r="G52" s="1907"/>
      <c r="H52" s="1907"/>
      <c r="I52" s="1907"/>
      <c r="J52" s="1907" t="s">
        <v>552</v>
      </c>
      <c r="K52" s="1907"/>
      <c r="L52" s="1907"/>
    </row>
    <row r="53" spans="1:12" x14ac:dyDescent="0.25">
      <c r="A53" s="1685"/>
      <c r="B53" s="1685"/>
      <c r="C53" s="1685"/>
      <c r="D53" s="1685"/>
      <c r="E53" s="1685"/>
      <c r="F53" s="1685"/>
      <c r="G53" s="1685"/>
      <c r="H53" s="1685"/>
      <c r="I53" s="1685"/>
      <c r="J53" s="1685"/>
      <c r="K53" s="1682"/>
      <c r="L53" s="1685"/>
    </row>
    <row r="54" spans="1:12" x14ac:dyDescent="0.25">
      <c r="K54" s="1691"/>
    </row>
    <row r="55" spans="1:12" x14ac:dyDescent="0.25">
      <c r="B55" s="629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A25:L25"/>
    <mergeCell ref="A28:A31"/>
    <mergeCell ref="B28:E31"/>
    <mergeCell ref="F28:F31"/>
    <mergeCell ref="G28:L28"/>
    <mergeCell ref="G29:H31"/>
    <mergeCell ref="I29:J31"/>
    <mergeCell ref="K29:L31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E52:I52"/>
    <mergeCell ref="J52:L52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60591-62D6-4089-871C-80AF7C7A538F}">
  <sheetPr>
    <tabColor rgb="FF92D050"/>
    <pageSetUpPr fitToPage="1"/>
  </sheetPr>
  <dimension ref="A1:AW826"/>
  <sheetViews>
    <sheetView view="pageBreakPreview" topLeftCell="A698" zoomScale="80" zoomScaleNormal="80" zoomScaleSheetLayoutView="80" workbookViewId="0">
      <selection activeCell="E507" sqref="E507"/>
    </sheetView>
  </sheetViews>
  <sheetFormatPr defaultColWidth="9.140625" defaultRowHeight="12.75" outlineLevelRow="1" x14ac:dyDescent="0.2"/>
  <cols>
    <col min="1" max="1" width="14.28515625" style="1680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709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1681" t="s">
        <v>505</v>
      </c>
      <c r="J5" s="699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1681"/>
      <c r="J6" s="739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1681" t="s">
        <v>505</v>
      </c>
      <c r="J7" s="699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1681"/>
      <c r="J8" s="740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741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741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1681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681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53" t="s">
        <v>581</v>
      </c>
      <c r="G14" s="1953"/>
      <c r="H14" s="1953"/>
      <c r="I14" s="744" t="s">
        <v>514</v>
      </c>
      <c r="J14" s="745" t="s">
        <v>582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1681" t="s">
        <v>516</v>
      </c>
      <c r="J15" s="746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8" t="s">
        <v>517</v>
      </c>
      <c r="I16" s="1849"/>
      <c r="J16" s="742"/>
    </row>
    <row r="17" spans="1:15" ht="18.75" customHeight="1" x14ac:dyDescent="0.2">
      <c r="A17" s="504"/>
      <c r="B17" s="505"/>
      <c r="C17" s="505"/>
      <c r="D17" s="506"/>
      <c r="E17" s="506"/>
      <c r="F17" s="506"/>
      <c r="G17" s="1850" t="s">
        <v>518</v>
      </c>
      <c r="H17" s="1852" t="s">
        <v>519</v>
      </c>
      <c r="I17" s="1854" t="s">
        <v>520</v>
      </c>
      <c r="J17" s="1855"/>
    </row>
    <row r="18" spans="1:15" x14ac:dyDescent="0.2">
      <c r="A18" s="504"/>
      <c r="B18" s="505"/>
      <c r="C18" s="505"/>
      <c r="D18" s="506"/>
      <c r="E18" s="506"/>
      <c r="F18" s="506"/>
      <c r="G18" s="1851"/>
      <c r="H18" s="1853"/>
      <c r="I18" s="1688" t="s">
        <v>521</v>
      </c>
      <c r="J18" s="709" t="s">
        <v>522</v>
      </c>
      <c r="L18" s="1850" t="s">
        <v>518</v>
      </c>
      <c r="M18" s="1852" t="s">
        <v>519</v>
      </c>
      <c r="N18" s="1910" t="s">
        <v>520</v>
      </c>
      <c r="O18" s="1910"/>
    </row>
    <row r="19" spans="1:15" x14ac:dyDescent="0.2">
      <c r="A19" s="504"/>
      <c r="B19" s="1679"/>
      <c r="C19" s="1679"/>
      <c r="D19" s="1679"/>
      <c r="E19" s="1679"/>
      <c r="F19" s="1679"/>
      <c r="G19" s="1688">
        <v>4</v>
      </c>
      <c r="H19" s="520">
        <v>45463</v>
      </c>
      <c r="I19" s="520">
        <v>46166</v>
      </c>
      <c r="J19" s="520">
        <f>H19</f>
        <v>45463</v>
      </c>
      <c r="L19" s="1851"/>
      <c r="M19" s="1853"/>
      <c r="N19" s="1688" t="s">
        <v>521</v>
      </c>
      <c r="O19" s="709" t="s">
        <v>522</v>
      </c>
    </row>
    <row r="20" spans="1:15" ht="15" customHeight="1" x14ac:dyDescent="0.2">
      <c r="A20" s="523"/>
      <c r="B20" s="1840" t="s">
        <v>523</v>
      </c>
      <c r="C20" s="1840"/>
      <c r="D20" s="1840"/>
      <c r="E20" s="1840"/>
      <c r="F20" s="1840"/>
      <c r="G20" s="1840"/>
      <c r="H20" s="710"/>
      <c r="I20" s="710"/>
      <c r="J20" s="710"/>
      <c r="L20" s="1688">
        <v>3</v>
      </c>
      <c r="M20" s="520">
        <v>45414</v>
      </c>
      <c r="N20" s="520">
        <v>45372</v>
      </c>
      <c r="O20" s="520">
        <v>45414</v>
      </c>
    </row>
    <row r="21" spans="1:15" ht="15" customHeight="1" thickBot="1" x14ac:dyDescent="0.25">
      <c r="A21" s="79"/>
      <c r="B21" s="1840" t="s">
        <v>524</v>
      </c>
      <c r="C21" s="1841"/>
      <c r="D21" s="1841"/>
      <c r="E21" s="1841"/>
      <c r="F21" s="1841"/>
      <c r="G21" s="1841"/>
      <c r="H21" s="1842"/>
      <c r="I21" s="1842"/>
      <c r="J21" s="1842"/>
    </row>
    <row r="22" spans="1:15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843" t="s">
        <v>444</v>
      </c>
      <c r="G22" s="1844"/>
      <c r="H22" s="1843" t="s">
        <v>445</v>
      </c>
      <c r="I22" s="1844"/>
      <c r="J22" s="151" t="s">
        <v>446</v>
      </c>
    </row>
    <row r="23" spans="1:15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1850" t="s">
        <v>518</v>
      </c>
      <c r="M24" s="1852" t="s">
        <v>519</v>
      </c>
      <c r="N24" s="1910" t="s">
        <v>520</v>
      </c>
      <c r="O24" s="1910"/>
    </row>
    <row r="25" spans="1:15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1851"/>
      <c r="M25" s="1853"/>
      <c r="N25" s="1688" t="s">
        <v>521</v>
      </c>
      <c r="O25" s="709" t="s">
        <v>522</v>
      </c>
    </row>
    <row r="26" spans="1:15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47"/>
      <c r="L26" s="1688">
        <v>3</v>
      </c>
      <c r="M26" s="520">
        <v>45435</v>
      </c>
      <c r="N26" s="520">
        <v>45415</v>
      </c>
      <c r="O26" s="520">
        <v>45435</v>
      </c>
    </row>
    <row r="27" spans="1:15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748"/>
    </row>
    <row r="28" spans="1:15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748"/>
    </row>
    <row r="29" spans="1:15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748"/>
    </row>
    <row r="30" spans="1:15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>
        <v>1</v>
      </c>
      <c r="F30" s="536">
        <v>29840</v>
      </c>
      <c r="G30" s="536">
        <f t="shared" ref="G30:G73" si="0">E30*F30</f>
        <v>29840</v>
      </c>
      <c r="H30" s="536">
        <v>157054</v>
      </c>
      <c r="I30" s="536">
        <f t="shared" ref="I30:I73" si="1">E30*H30</f>
        <v>157054</v>
      </c>
      <c r="J30" s="749">
        <f>G30+I30</f>
        <v>186894</v>
      </c>
    </row>
    <row r="31" spans="1:15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>
        <v>1</v>
      </c>
      <c r="F31" s="536">
        <v>2500</v>
      </c>
      <c r="G31" s="536">
        <f t="shared" si="0"/>
        <v>2500</v>
      </c>
      <c r="H31" s="536">
        <v>11167</v>
      </c>
      <c r="I31" s="536">
        <f t="shared" si="1"/>
        <v>11167</v>
      </c>
      <c r="J31" s="749">
        <f>G31+I31</f>
        <v>13667</v>
      </c>
    </row>
    <row r="32" spans="1:15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749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749">
        <f>G33+I33</f>
        <v>0</v>
      </c>
    </row>
    <row r="34" spans="1:10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749">
        <f t="shared" ref="J34:J64" si="2">G34+I34</f>
        <v>0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533">
        <v>7</v>
      </c>
      <c r="F35" s="536">
        <v>3500</v>
      </c>
      <c r="G35" s="536">
        <f t="shared" si="0"/>
        <v>24500</v>
      </c>
      <c r="H35" s="536">
        <v>8953</v>
      </c>
      <c r="I35" s="536">
        <f t="shared" si="1"/>
        <v>62671</v>
      </c>
      <c r="J35" s="749">
        <f t="shared" si="2"/>
        <v>87171</v>
      </c>
    </row>
    <row r="36" spans="1:10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749">
        <f t="shared" si="2"/>
        <v>0</v>
      </c>
    </row>
    <row r="37" spans="1:10" x14ac:dyDescent="0.2">
      <c r="A37" s="531">
        <v>8</v>
      </c>
      <c r="B37" s="535" t="s">
        <v>11</v>
      </c>
      <c r="C37" s="533"/>
      <c r="D37" s="533" t="s">
        <v>5</v>
      </c>
      <c r="E37" s="533">
        <v>11</v>
      </c>
      <c r="F37" s="536">
        <v>0</v>
      </c>
      <c r="G37" s="536">
        <f t="shared" si="0"/>
        <v>0</v>
      </c>
      <c r="H37" s="536">
        <v>316</v>
      </c>
      <c r="I37" s="536">
        <f t="shared" si="1"/>
        <v>3476</v>
      </c>
      <c r="J37" s="749">
        <f t="shared" si="2"/>
        <v>3476</v>
      </c>
    </row>
    <row r="38" spans="1:10" ht="39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>
        <v>11</v>
      </c>
      <c r="F38" s="536">
        <v>2000</v>
      </c>
      <c r="G38" s="536">
        <f t="shared" si="0"/>
        <v>22000</v>
      </c>
      <c r="H38" s="536">
        <v>3793</v>
      </c>
      <c r="I38" s="536">
        <f t="shared" si="1"/>
        <v>41723</v>
      </c>
      <c r="J38" s="749">
        <f t="shared" si="2"/>
        <v>63723</v>
      </c>
    </row>
    <row r="39" spans="1:10" ht="14.25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>
        <v>1</v>
      </c>
      <c r="F39" s="536">
        <v>1350</v>
      </c>
      <c r="G39" s="536">
        <f t="shared" si="0"/>
        <v>1350</v>
      </c>
      <c r="H39" s="536">
        <v>24267.599999999999</v>
      </c>
      <c r="I39" s="536">
        <f t="shared" si="1"/>
        <v>24267.599999999999</v>
      </c>
      <c r="J39" s="749">
        <f t="shared" si="2"/>
        <v>25617.599999999999</v>
      </c>
    </row>
    <row r="40" spans="1:10" ht="14.25" customHeight="1" x14ac:dyDescent="0.2">
      <c r="A40" s="531">
        <v>11</v>
      </c>
      <c r="B40" s="535" t="s">
        <v>385</v>
      </c>
      <c r="C40" s="533"/>
      <c r="D40" s="533" t="s">
        <v>7</v>
      </c>
      <c r="E40" s="533">
        <v>1</v>
      </c>
      <c r="F40" s="536">
        <v>1350</v>
      </c>
      <c r="G40" s="536">
        <f t="shared" si="0"/>
        <v>1350</v>
      </c>
      <c r="H40" s="536">
        <v>3642</v>
      </c>
      <c r="I40" s="536">
        <f t="shared" si="1"/>
        <v>3642</v>
      </c>
      <c r="J40" s="749">
        <f t="shared" si="2"/>
        <v>4992</v>
      </c>
    </row>
    <row r="41" spans="1:10" ht="14.25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>
        <v>1</v>
      </c>
      <c r="F41" s="536">
        <v>1200</v>
      </c>
      <c r="G41" s="536">
        <f t="shared" si="0"/>
        <v>1200</v>
      </c>
      <c r="H41" s="536">
        <v>14666.4</v>
      </c>
      <c r="I41" s="536">
        <f t="shared" si="1"/>
        <v>14666.4</v>
      </c>
      <c r="J41" s="749">
        <f t="shared" si="2"/>
        <v>15866.4</v>
      </c>
    </row>
    <row r="42" spans="1:10" ht="14.25" customHeight="1" x14ac:dyDescent="0.2">
      <c r="A42" s="531">
        <v>13</v>
      </c>
      <c r="B42" s="535" t="s">
        <v>196</v>
      </c>
      <c r="C42" s="533"/>
      <c r="D42" s="533" t="s">
        <v>7</v>
      </c>
      <c r="E42" s="533">
        <v>1</v>
      </c>
      <c r="F42" s="536">
        <v>1200</v>
      </c>
      <c r="G42" s="536">
        <f t="shared" si="0"/>
        <v>1200</v>
      </c>
      <c r="H42" s="536">
        <v>2288.52</v>
      </c>
      <c r="I42" s="536">
        <f t="shared" si="1"/>
        <v>2288.52</v>
      </c>
      <c r="J42" s="749">
        <f t="shared" si="2"/>
        <v>3488.52</v>
      </c>
    </row>
    <row r="43" spans="1:10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749">
        <f t="shared" si="2"/>
        <v>0</v>
      </c>
    </row>
    <row r="44" spans="1:10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749">
        <f t="shared" si="2"/>
        <v>0</v>
      </c>
    </row>
    <row r="45" spans="1:10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749">
        <f t="shared" si="2"/>
        <v>0</v>
      </c>
    </row>
    <row r="46" spans="1:10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749">
        <f t="shared" si="2"/>
        <v>0</v>
      </c>
    </row>
    <row r="47" spans="1:10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749">
        <f t="shared" si="2"/>
        <v>0</v>
      </c>
    </row>
    <row r="48" spans="1:10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749">
        <f t="shared" si="2"/>
        <v>0</v>
      </c>
    </row>
    <row r="49" spans="1:10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749">
        <f t="shared" si="2"/>
        <v>0</v>
      </c>
    </row>
    <row r="50" spans="1:10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749">
        <f t="shared" si="2"/>
        <v>0</v>
      </c>
    </row>
    <row r="51" spans="1:10" ht="15.75" customHeight="1" x14ac:dyDescent="0.2">
      <c r="A51" s="531">
        <v>22</v>
      </c>
      <c r="B51" s="535" t="s">
        <v>22</v>
      </c>
      <c r="C51" s="533"/>
      <c r="D51" s="533" t="s">
        <v>21</v>
      </c>
      <c r="E51" s="533">
        <v>17</v>
      </c>
      <c r="F51" s="536">
        <v>1000</v>
      </c>
      <c r="G51" s="536">
        <f t="shared" si="0"/>
        <v>17000</v>
      </c>
      <c r="H51" s="536">
        <v>504</v>
      </c>
      <c r="I51" s="536">
        <f t="shared" si="1"/>
        <v>8568</v>
      </c>
      <c r="J51" s="749">
        <f t="shared" si="2"/>
        <v>25568</v>
      </c>
    </row>
    <row r="52" spans="1:10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749">
        <f t="shared" si="2"/>
        <v>0</v>
      </c>
    </row>
    <row r="53" spans="1:10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749">
        <f t="shared" si="2"/>
        <v>0</v>
      </c>
    </row>
    <row r="54" spans="1:10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749">
        <f t="shared" si="2"/>
        <v>0</v>
      </c>
    </row>
    <row r="55" spans="1:10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749">
        <f t="shared" si="2"/>
        <v>0</v>
      </c>
    </row>
    <row r="56" spans="1:10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749">
        <f t="shared" si="2"/>
        <v>0</v>
      </c>
    </row>
    <row r="57" spans="1:10" ht="12.6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>
        <v>20</v>
      </c>
      <c r="F57" s="536">
        <v>500</v>
      </c>
      <c r="G57" s="536">
        <f t="shared" si="0"/>
        <v>10000</v>
      </c>
      <c r="H57" s="536">
        <v>149</v>
      </c>
      <c r="I57" s="536">
        <f t="shared" si="1"/>
        <v>2980</v>
      </c>
      <c r="J57" s="749">
        <f t="shared" si="2"/>
        <v>12980</v>
      </c>
    </row>
    <row r="58" spans="1:10" ht="12.6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>
        <v>20</v>
      </c>
      <c r="F58" s="536">
        <v>500</v>
      </c>
      <c r="G58" s="536">
        <f t="shared" si="0"/>
        <v>10000</v>
      </c>
      <c r="H58" s="536">
        <v>88</v>
      </c>
      <c r="I58" s="536">
        <f t="shared" si="1"/>
        <v>1760</v>
      </c>
      <c r="J58" s="749">
        <f t="shared" si="2"/>
        <v>11760</v>
      </c>
    </row>
    <row r="59" spans="1:10" ht="12.6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>
        <v>243</v>
      </c>
      <c r="F59" s="536">
        <v>500</v>
      </c>
      <c r="G59" s="536">
        <f t="shared" si="0"/>
        <v>121500</v>
      </c>
      <c r="H59" s="536">
        <v>60</v>
      </c>
      <c r="I59" s="536">
        <f t="shared" si="1"/>
        <v>14580</v>
      </c>
      <c r="J59" s="749">
        <f t="shared" si="2"/>
        <v>136080</v>
      </c>
    </row>
    <row r="60" spans="1:10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749">
        <f t="shared" si="2"/>
        <v>0</v>
      </c>
    </row>
    <row r="61" spans="1:10" ht="12.6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>
        <v>2</v>
      </c>
      <c r="F61" s="536">
        <v>0</v>
      </c>
      <c r="G61" s="536">
        <f t="shared" si="0"/>
        <v>0</v>
      </c>
      <c r="H61" s="536">
        <v>844</v>
      </c>
      <c r="I61" s="536">
        <f t="shared" si="1"/>
        <v>1688</v>
      </c>
      <c r="J61" s="749">
        <f t="shared" si="2"/>
        <v>1688</v>
      </c>
    </row>
    <row r="62" spans="1:10" ht="12.6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>
        <v>8</v>
      </c>
      <c r="F62" s="536">
        <v>0</v>
      </c>
      <c r="G62" s="536">
        <f t="shared" si="0"/>
        <v>0</v>
      </c>
      <c r="H62" s="536">
        <v>471</v>
      </c>
      <c r="I62" s="536">
        <f t="shared" si="1"/>
        <v>3768</v>
      </c>
      <c r="J62" s="749">
        <f t="shared" si="2"/>
        <v>3768</v>
      </c>
    </row>
    <row r="63" spans="1:10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>
        <v>18</v>
      </c>
      <c r="F63" s="536">
        <v>0</v>
      </c>
      <c r="G63" s="536">
        <f t="shared" si="0"/>
        <v>0</v>
      </c>
      <c r="H63" s="536">
        <v>305</v>
      </c>
      <c r="I63" s="536">
        <f t="shared" si="1"/>
        <v>5490</v>
      </c>
      <c r="J63" s="749">
        <f t="shared" si="2"/>
        <v>5490</v>
      </c>
    </row>
    <row r="64" spans="1:10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>
        <v>56</v>
      </c>
      <c r="F64" s="536">
        <v>0</v>
      </c>
      <c r="G64" s="536">
        <f t="shared" si="0"/>
        <v>0</v>
      </c>
      <c r="H64" s="536">
        <v>237</v>
      </c>
      <c r="I64" s="536">
        <f t="shared" si="1"/>
        <v>13272</v>
      </c>
      <c r="J64" s="749">
        <f t="shared" si="2"/>
        <v>13272</v>
      </c>
    </row>
    <row r="65" spans="1:10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748"/>
    </row>
    <row r="66" spans="1:10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749">
        <f t="shared" ref="J66:J73" si="3">G66+I66</f>
        <v>0</v>
      </c>
    </row>
    <row r="67" spans="1:10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749">
        <f t="shared" si="3"/>
        <v>0</v>
      </c>
    </row>
    <row r="68" spans="1:10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749">
        <f t="shared" si="3"/>
        <v>0</v>
      </c>
    </row>
    <row r="69" spans="1:10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749">
        <f t="shared" si="3"/>
        <v>0</v>
      </c>
    </row>
    <row r="70" spans="1:10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749">
        <f t="shared" si="3"/>
        <v>0</v>
      </c>
    </row>
    <row r="71" spans="1:10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749">
        <f t="shared" si="3"/>
        <v>0</v>
      </c>
    </row>
    <row r="72" spans="1:10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749">
        <f t="shared" si="3"/>
        <v>0</v>
      </c>
    </row>
    <row r="73" spans="1:10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749">
        <f t="shared" si="3"/>
        <v>0</v>
      </c>
    </row>
    <row r="74" spans="1:10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748"/>
    </row>
    <row r="75" spans="1:10" ht="12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748"/>
    </row>
    <row r="76" spans="1:10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749">
        <f t="shared" ref="J76:J82" si="6">G76+I76</f>
        <v>0</v>
      </c>
    </row>
    <row r="77" spans="1:10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749">
        <f t="shared" si="6"/>
        <v>0</v>
      </c>
    </row>
    <row r="78" spans="1:10" ht="36.75" customHeight="1" x14ac:dyDescent="0.2">
      <c r="A78" s="531">
        <v>49</v>
      </c>
      <c r="B78" s="535" t="s">
        <v>43</v>
      </c>
      <c r="C78" s="533"/>
      <c r="D78" s="533" t="s">
        <v>21</v>
      </c>
      <c r="E78" s="533">
        <v>150</v>
      </c>
      <c r="F78" s="536">
        <v>650</v>
      </c>
      <c r="G78" s="536">
        <f t="shared" si="4"/>
        <v>97500</v>
      </c>
      <c r="H78" s="536">
        <v>237</v>
      </c>
      <c r="I78" s="536">
        <f t="shared" si="5"/>
        <v>35550</v>
      </c>
      <c r="J78" s="749">
        <f t="shared" si="6"/>
        <v>133050</v>
      </c>
    </row>
    <row r="79" spans="1:10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749">
        <f t="shared" si="6"/>
        <v>0</v>
      </c>
    </row>
    <row r="80" spans="1:10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749">
        <f t="shared" si="6"/>
        <v>0</v>
      </c>
    </row>
    <row r="81" spans="1:10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749">
        <f t="shared" si="6"/>
        <v>0</v>
      </c>
    </row>
    <row r="82" spans="1:10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749">
        <f t="shared" si="6"/>
        <v>0</v>
      </c>
    </row>
    <row r="83" spans="1:10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748"/>
    </row>
    <row r="84" spans="1:10" ht="12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748"/>
    </row>
    <row r="85" spans="1:10" ht="12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748"/>
    </row>
    <row r="86" spans="1:10" ht="12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748"/>
    </row>
    <row r="87" spans="1:10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50" si="7">E87*F87</f>
        <v>0</v>
      </c>
      <c r="H87" s="536">
        <v>3517.6320000000001</v>
      </c>
      <c r="I87" s="536">
        <f t="shared" ref="I87:I150" si="8">E87*H87</f>
        <v>0</v>
      </c>
      <c r="J87" s="749">
        <f t="shared" ref="J87:J111" si="9">G87+I87</f>
        <v>0</v>
      </c>
    </row>
    <row r="88" spans="1:10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749">
        <f t="shared" si="9"/>
        <v>0</v>
      </c>
    </row>
    <row r="89" spans="1:10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749">
        <f t="shared" si="9"/>
        <v>0</v>
      </c>
    </row>
    <row r="90" spans="1:10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749">
        <f t="shared" si="9"/>
        <v>0</v>
      </c>
    </row>
    <row r="91" spans="1:10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749">
        <f t="shared" si="9"/>
        <v>0</v>
      </c>
    </row>
    <row r="92" spans="1:10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749">
        <f t="shared" si="9"/>
        <v>0</v>
      </c>
    </row>
    <row r="93" spans="1:10" ht="12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>
        <v>1</v>
      </c>
      <c r="F93" s="536">
        <v>20865</v>
      </c>
      <c r="G93" s="536">
        <f t="shared" si="7"/>
        <v>20865</v>
      </c>
      <c r="H93" s="536">
        <v>71535.599999999991</v>
      </c>
      <c r="I93" s="536">
        <f t="shared" si="8"/>
        <v>71535.599999999991</v>
      </c>
      <c r="J93" s="749">
        <f t="shared" si="9"/>
        <v>92400.599999999991</v>
      </c>
    </row>
    <row r="94" spans="1:10" ht="13.5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>
        <v>2</v>
      </c>
      <c r="F94" s="543">
        <v>4500</v>
      </c>
      <c r="G94" s="536">
        <f t="shared" si="7"/>
        <v>9000</v>
      </c>
      <c r="H94" s="543">
        <v>16013.050000000001</v>
      </c>
      <c r="I94" s="536">
        <f t="shared" si="8"/>
        <v>32026.100000000002</v>
      </c>
      <c r="J94" s="750">
        <f t="shared" si="9"/>
        <v>41026.100000000006</v>
      </c>
    </row>
    <row r="95" spans="1:10" ht="12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>
        <v>1</v>
      </c>
      <c r="F95" s="543">
        <v>4500</v>
      </c>
      <c r="G95" s="536">
        <f t="shared" si="7"/>
        <v>4500</v>
      </c>
      <c r="H95" s="543">
        <v>12276</v>
      </c>
      <c r="I95" s="536">
        <f t="shared" si="8"/>
        <v>12276</v>
      </c>
      <c r="J95" s="750">
        <f t="shared" si="9"/>
        <v>16776</v>
      </c>
    </row>
    <row r="96" spans="1:10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750">
        <f t="shared" si="9"/>
        <v>0</v>
      </c>
    </row>
    <row r="97" spans="1:10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750">
        <f t="shared" si="9"/>
        <v>0</v>
      </c>
    </row>
    <row r="98" spans="1:10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750">
        <f t="shared" si="9"/>
        <v>0</v>
      </c>
    </row>
    <row r="99" spans="1:10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750">
        <f t="shared" si="9"/>
        <v>0</v>
      </c>
    </row>
    <row r="100" spans="1:10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750">
        <f t="shared" si="9"/>
        <v>0</v>
      </c>
    </row>
    <row r="101" spans="1:10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750">
        <f t="shared" si="9"/>
        <v>0</v>
      </c>
    </row>
    <row r="102" spans="1:10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750">
        <f t="shared" si="9"/>
        <v>0</v>
      </c>
    </row>
    <row r="103" spans="1:10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749">
        <f t="shared" si="9"/>
        <v>0</v>
      </c>
    </row>
    <row r="104" spans="1:10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749">
        <f t="shared" si="9"/>
        <v>0</v>
      </c>
    </row>
    <row r="105" spans="1:10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749">
        <f t="shared" si="9"/>
        <v>0</v>
      </c>
    </row>
    <row r="106" spans="1:10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749">
        <f t="shared" si="9"/>
        <v>0</v>
      </c>
    </row>
    <row r="107" spans="1:10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749">
        <f t="shared" si="9"/>
        <v>0</v>
      </c>
    </row>
    <row r="108" spans="1:10" ht="12" customHeight="1" x14ac:dyDescent="0.2">
      <c r="A108" s="531">
        <v>79</v>
      </c>
      <c r="B108" s="535" t="s">
        <v>57</v>
      </c>
      <c r="C108" s="538"/>
      <c r="D108" s="533" t="s">
        <v>56</v>
      </c>
      <c r="E108" s="533">
        <v>50</v>
      </c>
      <c r="F108" s="536">
        <v>1050</v>
      </c>
      <c r="G108" s="536">
        <f t="shared" si="7"/>
        <v>52500</v>
      </c>
      <c r="H108" s="536">
        <v>1190</v>
      </c>
      <c r="I108" s="536">
        <f t="shared" si="8"/>
        <v>59500</v>
      </c>
      <c r="J108" s="749">
        <f t="shared" si="9"/>
        <v>112000</v>
      </c>
    </row>
    <row r="109" spans="1:10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749">
        <f t="shared" si="9"/>
        <v>0</v>
      </c>
    </row>
    <row r="110" spans="1:10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749">
        <f t="shared" si="9"/>
        <v>0</v>
      </c>
    </row>
    <row r="111" spans="1:10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749">
        <f t="shared" si="9"/>
        <v>0</v>
      </c>
    </row>
    <row r="112" spans="1:10" ht="13.5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748"/>
    </row>
    <row r="113" spans="1:10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si="7"/>
        <v>0</v>
      </c>
      <c r="H113" s="536">
        <v>7588.7999999999993</v>
      </c>
      <c r="I113" s="536">
        <f t="shared" si="8"/>
        <v>0</v>
      </c>
      <c r="J113" s="749">
        <f t="shared" ref="J113:J127" si="10">G113+I113</f>
        <v>0</v>
      </c>
    </row>
    <row r="114" spans="1:10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7"/>
        <v>0</v>
      </c>
      <c r="H114" s="536">
        <v>4910.3999999999996</v>
      </c>
      <c r="I114" s="536">
        <f t="shared" si="8"/>
        <v>0</v>
      </c>
      <c r="J114" s="749">
        <f t="shared" si="10"/>
        <v>0</v>
      </c>
    </row>
    <row r="115" spans="1:10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4900</v>
      </c>
      <c r="I115" s="536">
        <f t="shared" si="8"/>
        <v>0</v>
      </c>
      <c r="J115" s="750">
        <f t="shared" si="10"/>
        <v>0</v>
      </c>
    </row>
    <row r="116" spans="1:10" ht="12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>
        <v>3</v>
      </c>
      <c r="F116" s="543">
        <v>4500</v>
      </c>
      <c r="G116" s="536">
        <f t="shared" si="7"/>
        <v>13500</v>
      </c>
      <c r="H116" s="543">
        <v>11450.625</v>
      </c>
      <c r="I116" s="536">
        <f t="shared" si="8"/>
        <v>34351.875</v>
      </c>
      <c r="J116" s="750">
        <f t="shared" si="10"/>
        <v>47851.875</v>
      </c>
    </row>
    <row r="117" spans="1:10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7"/>
        <v>0</v>
      </c>
      <c r="H117" s="543">
        <v>952.8</v>
      </c>
      <c r="I117" s="536">
        <f t="shared" si="8"/>
        <v>0</v>
      </c>
      <c r="J117" s="750">
        <f t="shared" si="10"/>
        <v>0</v>
      </c>
    </row>
    <row r="118" spans="1:10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7"/>
        <v>0</v>
      </c>
      <c r="H118" s="543">
        <v>234</v>
      </c>
      <c r="I118" s="536">
        <f t="shared" si="8"/>
        <v>0</v>
      </c>
      <c r="J118" s="750">
        <f t="shared" si="10"/>
        <v>0</v>
      </c>
    </row>
    <row r="119" spans="1:10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316.39999999999998</v>
      </c>
      <c r="I119" s="536">
        <f t="shared" si="8"/>
        <v>0</v>
      </c>
      <c r="J119" s="750">
        <f t="shared" si="10"/>
        <v>0</v>
      </c>
    </row>
    <row r="120" spans="1:10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7"/>
        <v>0</v>
      </c>
      <c r="H120" s="543">
        <v>311.87692307692305</v>
      </c>
      <c r="I120" s="536">
        <f t="shared" si="8"/>
        <v>0</v>
      </c>
      <c r="J120" s="750">
        <f t="shared" si="10"/>
        <v>0</v>
      </c>
    </row>
    <row r="121" spans="1:10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630</v>
      </c>
      <c r="I121" s="536">
        <f t="shared" si="8"/>
        <v>0</v>
      </c>
      <c r="J121" s="749">
        <f t="shared" si="10"/>
        <v>0</v>
      </c>
    </row>
    <row r="122" spans="1:10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7"/>
        <v>0</v>
      </c>
      <c r="H122" s="536">
        <v>420</v>
      </c>
      <c r="I122" s="536">
        <f t="shared" si="8"/>
        <v>0</v>
      </c>
      <c r="J122" s="749">
        <f t="shared" si="10"/>
        <v>0</v>
      </c>
    </row>
    <row r="123" spans="1:10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7"/>
        <v>0</v>
      </c>
      <c r="H123" s="536">
        <v>350</v>
      </c>
      <c r="I123" s="536">
        <f t="shared" si="8"/>
        <v>0</v>
      </c>
      <c r="J123" s="749">
        <f t="shared" si="10"/>
        <v>0</v>
      </c>
    </row>
    <row r="124" spans="1:10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840</v>
      </c>
      <c r="I124" s="536">
        <f t="shared" si="8"/>
        <v>0</v>
      </c>
      <c r="J124" s="749">
        <f t="shared" si="10"/>
        <v>0</v>
      </c>
    </row>
    <row r="125" spans="1:10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7"/>
        <v>0</v>
      </c>
      <c r="H125" s="536">
        <v>3080</v>
      </c>
      <c r="I125" s="536">
        <f t="shared" si="8"/>
        <v>0</v>
      </c>
      <c r="J125" s="749">
        <f t="shared" si="10"/>
        <v>0</v>
      </c>
    </row>
    <row r="126" spans="1:10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7"/>
        <v>0</v>
      </c>
      <c r="H126" s="536">
        <v>1218</v>
      </c>
      <c r="I126" s="536">
        <f t="shared" si="8"/>
        <v>0</v>
      </c>
      <c r="J126" s="749">
        <f t="shared" si="10"/>
        <v>0</v>
      </c>
    </row>
    <row r="127" spans="1:10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7"/>
        <v>0</v>
      </c>
      <c r="H127" s="543">
        <v>588</v>
      </c>
      <c r="I127" s="536">
        <f t="shared" si="8"/>
        <v>0</v>
      </c>
      <c r="J127" s="750">
        <f t="shared" si="10"/>
        <v>0</v>
      </c>
    </row>
    <row r="128" spans="1:10" ht="12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748"/>
    </row>
    <row r="129" spans="1:10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si="7"/>
        <v>0</v>
      </c>
      <c r="H129" s="536">
        <v>5624.6399999999994</v>
      </c>
      <c r="I129" s="536">
        <f t="shared" si="8"/>
        <v>0</v>
      </c>
      <c r="J129" s="749">
        <f t="shared" ref="J129:J141" si="11">G129+I129</f>
        <v>0</v>
      </c>
    </row>
    <row r="130" spans="1:10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7"/>
        <v>0</v>
      </c>
      <c r="H130" s="536">
        <v>4575.5999999999995</v>
      </c>
      <c r="I130" s="536">
        <f t="shared" si="8"/>
        <v>0</v>
      </c>
      <c r="J130" s="749">
        <f t="shared" si="11"/>
        <v>0</v>
      </c>
    </row>
    <row r="131" spans="1:10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4900</v>
      </c>
      <c r="I131" s="536">
        <f t="shared" si="8"/>
        <v>0</v>
      </c>
      <c r="J131" s="750">
        <f t="shared" si="11"/>
        <v>0</v>
      </c>
    </row>
    <row r="132" spans="1:10" ht="12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>
        <v>2</v>
      </c>
      <c r="F132" s="543">
        <v>4500</v>
      </c>
      <c r="G132" s="536">
        <f t="shared" si="7"/>
        <v>9000</v>
      </c>
      <c r="H132" s="543">
        <v>11136.75</v>
      </c>
      <c r="I132" s="536">
        <f t="shared" si="8"/>
        <v>22273.5</v>
      </c>
      <c r="J132" s="750">
        <f t="shared" si="11"/>
        <v>31273.5</v>
      </c>
    </row>
    <row r="133" spans="1:10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7"/>
        <v>0</v>
      </c>
      <c r="H133" s="543">
        <v>952.8</v>
      </c>
      <c r="I133" s="536">
        <f t="shared" si="8"/>
        <v>0</v>
      </c>
      <c r="J133" s="750">
        <f t="shared" si="11"/>
        <v>0</v>
      </c>
    </row>
    <row r="134" spans="1:10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7"/>
        <v>0</v>
      </c>
      <c r="H134" s="543">
        <v>234</v>
      </c>
      <c r="I134" s="536">
        <f t="shared" si="8"/>
        <v>0</v>
      </c>
      <c r="J134" s="750">
        <f t="shared" si="11"/>
        <v>0</v>
      </c>
    </row>
    <row r="135" spans="1:10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7"/>
        <v>0</v>
      </c>
      <c r="H135" s="543">
        <v>311.87692307692305</v>
      </c>
      <c r="I135" s="536">
        <f t="shared" si="8"/>
        <v>0</v>
      </c>
      <c r="J135" s="750">
        <f t="shared" si="11"/>
        <v>0</v>
      </c>
    </row>
    <row r="136" spans="1:10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7"/>
        <v>0</v>
      </c>
      <c r="H136" s="536">
        <v>420</v>
      </c>
      <c r="I136" s="536">
        <f t="shared" si="8"/>
        <v>0</v>
      </c>
      <c r="J136" s="749">
        <f t="shared" si="11"/>
        <v>0</v>
      </c>
    </row>
    <row r="137" spans="1:10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7"/>
        <v>0</v>
      </c>
      <c r="H137" s="536">
        <v>300</v>
      </c>
      <c r="I137" s="536">
        <f t="shared" si="8"/>
        <v>0</v>
      </c>
      <c r="J137" s="749">
        <f t="shared" si="11"/>
        <v>0</v>
      </c>
    </row>
    <row r="138" spans="1:10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840</v>
      </c>
      <c r="I138" s="536">
        <f t="shared" si="8"/>
        <v>0</v>
      </c>
      <c r="J138" s="749">
        <f t="shared" si="11"/>
        <v>0</v>
      </c>
    </row>
    <row r="139" spans="1:10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7"/>
        <v>0</v>
      </c>
      <c r="H139" s="536">
        <v>3080</v>
      </c>
      <c r="I139" s="536">
        <f t="shared" si="8"/>
        <v>0</v>
      </c>
      <c r="J139" s="749">
        <f t="shared" si="11"/>
        <v>0</v>
      </c>
    </row>
    <row r="140" spans="1:10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7"/>
        <v>0</v>
      </c>
      <c r="H140" s="536">
        <v>1688</v>
      </c>
      <c r="I140" s="536">
        <f t="shared" si="8"/>
        <v>0</v>
      </c>
      <c r="J140" s="749">
        <f t="shared" si="11"/>
        <v>0</v>
      </c>
    </row>
    <row r="141" spans="1:10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7"/>
        <v>0</v>
      </c>
      <c r="H141" s="543">
        <v>588</v>
      </c>
      <c r="I141" s="536">
        <f t="shared" si="8"/>
        <v>0</v>
      </c>
      <c r="J141" s="750">
        <f t="shared" si="11"/>
        <v>0</v>
      </c>
    </row>
    <row r="142" spans="1:10" ht="18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748"/>
    </row>
    <row r="143" spans="1:10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si="7"/>
        <v>0</v>
      </c>
      <c r="H143" s="536">
        <v>7588.7999999999993</v>
      </c>
      <c r="I143" s="536">
        <f t="shared" si="8"/>
        <v>0</v>
      </c>
      <c r="J143" s="749">
        <f t="shared" ref="J143:J159" si="12">G143+I143</f>
        <v>0</v>
      </c>
    </row>
    <row r="144" spans="1:10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7"/>
        <v>0</v>
      </c>
      <c r="H144" s="536">
        <v>5133.5999999999995</v>
      </c>
      <c r="I144" s="536">
        <f t="shared" si="8"/>
        <v>0</v>
      </c>
      <c r="J144" s="749">
        <f t="shared" si="12"/>
        <v>0</v>
      </c>
    </row>
    <row r="145" spans="1:10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4900</v>
      </c>
      <c r="I145" s="536">
        <f t="shared" si="8"/>
        <v>0</v>
      </c>
      <c r="J145" s="750">
        <f t="shared" si="12"/>
        <v>0</v>
      </c>
    </row>
    <row r="146" spans="1:10" ht="12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7"/>
        <v>9000</v>
      </c>
      <c r="H146" s="543">
        <v>12807.650000000001</v>
      </c>
      <c r="I146" s="536">
        <f t="shared" si="8"/>
        <v>25615.300000000003</v>
      </c>
      <c r="J146" s="750">
        <f t="shared" si="12"/>
        <v>34615.300000000003</v>
      </c>
    </row>
    <row r="147" spans="1:10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7"/>
        <v>0</v>
      </c>
      <c r="H147" s="543">
        <v>952.8</v>
      </c>
      <c r="I147" s="536">
        <f t="shared" si="8"/>
        <v>0</v>
      </c>
      <c r="J147" s="750">
        <f t="shared" si="12"/>
        <v>0</v>
      </c>
    </row>
    <row r="148" spans="1:10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7"/>
        <v>0</v>
      </c>
      <c r="H148" s="543">
        <v>234</v>
      </c>
      <c r="I148" s="536">
        <f t="shared" si="8"/>
        <v>0</v>
      </c>
      <c r="J148" s="750">
        <f t="shared" si="12"/>
        <v>0</v>
      </c>
    </row>
    <row r="149" spans="1:10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347.2</v>
      </c>
      <c r="I149" s="536">
        <f t="shared" si="8"/>
        <v>0</v>
      </c>
      <c r="J149" s="750">
        <f t="shared" si="12"/>
        <v>0</v>
      </c>
    </row>
    <row r="150" spans="1:10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7"/>
        <v>0</v>
      </c>
      <c r="H150" s="543">
        <v>316.39999999999998</v>
      </c>
      <c r="I150" s="536">
        <f t="shared" si="8"/>
        <v>0</v>
      </c>
      <c r="J150" s="750">
        <f t="shared" si="12"/>
        <v>0</v>
      </c>
    </row>
    <row r="151" spans="1:10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ref="G151:G214" si="13">E151*F151</f>
        <v>0</v>
      </c>
      <c r="H151" s="543">
        <v>311.87692307692305</v>
      </c>
      <c r="I151" s="536">
        <f t="shared" ref="I151:I214" si="14">E151*H151</f>
        <v>0</v>
      </c>
      <c r="J151" s="750">
        <f t="shared" si="12"/>
        <v>0</v>
      </c>
    </row>
    <row r="152" spans="1:10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784</v>
      </c>
      <c r="I152" s="536">
        <f t="shared" si="14"/>
        <v>0</v>
      </c>
      <c r="J152" s="749">
        <f t="shared" si="12"/>
        <v>0</v>
      </c>
    </row>
    <row r="153" spans="1:10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630</v>
      </c>
      <c r="I153" s="536">
        <f t="shared" si="14"/>
        <v>0</v>
      </c>
      <c r="J153" s="749">
        <f t="shared" si="12"/>
        <v>0</v>
      </c>
    </row>
    <row r="154" spans="1:10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420</v>
      </c>
      <c r="I154" s="536">
        <f t="shared" si="14"/>
        <v>0</v>
      </c>
      <c r="J154" s="749">
        <f t="shared" si="12"/>
        <v>0</v>
      </c>
    </row>
    <row r="155" spans="1:10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3"/>
        <v>0</v>
      </c>
      <c r="H155" s="536">
        <v>450</v>
      </c>
      <c r="I155" s="536">
        <f t="shared" si="14"/>
        <v>0</v>
      </c>
      <c r="J155" s="749">
        <f t="shared" si="12"/>
        <v>0</v>
      </c>
    </row>
    <row r="156" spans="1:10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840</v>
      </c>
      <c r="I156" s="536">
        <f t="shared" si="14"/>
        <v>0</v>
      </c>
      <c r="J156" s="749">
        <f t="shared" si="12"/>
        <v>0</v>
      </c>
    </row>
    <row r="157" spans="1:10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3"/>
        <v>0</v>
      </c>
      <c r="H157" s="536">
        <v>3080</v>
      </c>
      <c r="I157" s="536">
        <f t="shared" si="14"/>
        <v>0</v>
      </c>
      <c r="J157" s="749">
        <f t="shared" si="12"/>
        <v>0</v>
      </c>
    </row>
    <row r="158" spans="1:10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3"/>
        <v>0</v>
      </c>
      <c r="H158" s="536">
        <v>4701</v>
      </c>
      <c r="I158" s="536">
        <f t="shared" si="14"/>
        <v>0</v>
      </c>
      <c r="J158" s="749">
        <f t="shared" si="12"/>
        <v>0</v>
      </c>
    </row>
    <row r="159" spans="1:10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3"/>
        <v>0</v>
      </c>
      <c r="H159" s="543">
        <v>588</v>
      </c>
      <c r="I159" s="536">
        <f t="shared" si="14"/>
        <v>0</v>
      </c>
      <c r="J159" s="750">
        <f t="shared" si="12"/>
        <v>0</v>
      </c>
    </row>
    <row r="160" spans="1:10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748"/>
    </row>
    <row r="161" spans="1:10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si="13"/>
        <v>0</v>
      </c>
      <c r="H161" s="536">
        <v>7588.7999999999993</v>
      </c>
      <c r="I161" s="536">
        <f t="shared" si="14"/>
        <v>0</v>
      </c>
      <c r="J161" s="749">
        <f t="shared" ref="J161:J175" si="15">G161+I161</f>
        <v>0</v>
      </c>
    </row>
    <row r="162" spans="1:10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3"/>
        <v>0</v>
      </c>
      <c r="H162" s="536">
        <v>5133.5999999999995</v>
      </c>
      <c r="I162" s="536">
        <f t="shared" si="14"/>
        <v>0</v>
      </c>
      <c r="J162" s="749">
        <f t="shared" si="15"/>
        <v>0</v>
      </c>
    </row>
    <row r="163" spans="1:10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4900</v>
      </c>
      <c r="I163" s="536">
        <f t="shared" si="14"/>
        <v>0</v>
      </c>
      <c r="J163" s="750">
        <f t="shared" si="15"/>
        <v>0</v>
      </c>
    </row>
    <row r="164" spans="1:10" ht="26.25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>
        <v>2</v>
      </c>
      <c r="F164" s="543">
        <v>4500</v>
      </c>
      <c r="G164" s="536">
        <f t="shared" si="13"/>
        <v>9000</v>
      </c>
      <c r="H164" s="543">
        <v>12807.650000000001</v>
      </c>
      <c r="I164" s="536">
        <f t="shared" si="14"/>
        <v>25615.300000000003</v>
      </c>
      <c r="J164" s="750">
        <f t="shared" si="15"/>
        <v>34615.300000000003</v>
      </c>
    </row>
    <row r="165" spans="1:10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3"/>
        <v>0</v>
      </c>
      <c r="H165" s="543">
        <v>952.8</v>
      </c>
      <c r="I165" s="536">
        <f t="shared" si="14"/>
        <v>0</v>
      </c>
      <c r="J165" s="750">
        <f t="shared" si="15"/>
        <v>0</v>
      </c>
    </row>
    <row r="166" spans="1:10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3"/>
        <v>0</v>
      </c>
      <c r="H166" s="543">
        <v>234</v>
      </c>
      <c r="I166" s="536">
        <f t="shared" si="14"/>
        <v>0</v>
      </c>
      <c r="J166" s="750">
        <f t="shared" si="15"/>
        <v>0</v>
      </c>
    </row>
    <row r="167" spans="1:10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347.2</v>
      </c>
      <c r="I167" s="536">
        <f t="shared" si="14"/>
        <v>0</v>
      </c>
      <c r="J167" s="750">
        <f t="shared" si="15"/>
        <v>0</v>
      </c>
    </row>
    <row r="168" spans="1:10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3"/>
        <v>0</v>
      </c>
      <c r="H168" s="543">
        <v>311.87692307692305</v>
      </c>
      <c r="I168" s="536">
        <f t="shared" si="14"/>
        <v>0</v>
      </c>
      <c r="J168" s="750">
        <f t="shared" si="15"/>
        <v>0</v>
      </c>
    </row>
    <row r="169" spans="1:10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784</v>
      </c>
      <c r="I169" s="536">
        <f t="shared" si="14"/>
        <v>0</v>
      </c>
      <c r="J169" s="749">
        <f t="shared" si="15"/>
        <v>0</v>
      </c>
    </row>
    <row r="170" spans="1:10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3"/>
        <v>0</v>
      </c>
      <c r="H170" s="536">
        <v>420</v>
      </c>
      <c r="I170" s="536">
        <f t="shared" si="14"/>
        <v>0</v>
      </c>
      <c r="J170" s="749">
        <f t="shared" si="15"/>
        <v>0</v>
      </c>
    </row>
    <row r="171" spans="1:10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3"/>
        <v>0</v>
      </c>
      <c r="H171" s="536">
        <v>450</v>
      </c>
      <c r="I171" s="536">
        <f t="shared" si="14"/>
        <v>0</v>
      </c>
      <c r="J171" s="749">
        <f t="shared" si="15"/>
        <v>0</v>
      </c>
    </row>
    <row r="172" spans="1:10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840</v>
      </c>
      <c r="I172" s="536">
        <f t="shared" si="14"/>
        <v>0</v>
      </c>
      <c r="J172" s="749">
        <f t="shared" si="15"/>
        <v>0</v>
      </c>
    </row>
    <row r="173" spans="1:10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3"/>
        <v>0</v>
      </c>
      <c r="H173" s="536">
        <v>3080</v>
      </c>
      <c r="I173" s="536">
        <f t="shared" si="14"/>
        <v>0</v>
      </c>
      <c r="J173" s="749">
        <f t="shared" si="15"/>
        <v>0</v>
      </c>
    </row>
    <row r="174" spans="1:10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3"/>
        <v>0</v>
      </c>
      <c r="H174" s="536">
        <v>4701</v>
      </c>
      <c r="I174" s="536">
        <f t="shared" si="14"/>
        <v>0</v>
      </c>
      <c r="J174" s="749">
        <f t="shared" si="15"/>
        <v>0</v>
      </c>
    </row>
    <row r="175" spans="1:10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3"/>
        <v>0</v>
      </c>
      <c r="H175" s="543">
        <v>588</v>
      </c>
      <c r="I175" s="536">
        <f t="shared" si="14"/>
        <v>0</v>
      </c>
      <c r="J175" s="750">
        <f t="shared" si="15"/>
        <v>0</v>
      </c>
    </row>
    <row r="176" spans="1:10" ht="12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748"/>
    </row>
    <row r="177" spans="1:10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si="13"/>
        <v>0</v>
      </c>
      <c r="H177" s="536">
        <v>7588.7999999999993</v>
      </c>
      <c r="I177" s="536">
        <f t="shared" si="14"/>
        <v>0</v>
      </c>
      <c r="J177" s="749">
        <f t="shared" ref="J177:J192" si="16">G177+I177</f>
        <v>0</v>
      </c>
    </row>
    <row r="178" spans="1:10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13"/>
        <v>0</v>
      </c>
      <c r="H178" s="536">
        <v>5133.5999999999995</v>
      </c>
      <c r="I178" s="536">
        <f t="shared" si="14"/>
        <v>0</v>
      </c>
      <c r="J178" s="749">
        <f t="shared" si="16"/>
        <v>0</v>
      </c>
    </row>
    <row r="179" spans="1:10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4900</v>
      </c>
      <c r="I179" s="536">
        <f t="shared" si="14"/>
        <v>0</v>
      </c>
      <c r="J179" s="750">
        <f t="shared" si="16"/>
        <v>0</v>
      </c>
    </row>
    <row r="180" spans="1:10" ht="12.75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>
        <v>1</v>
      </c>
      <c r="F180" s="543">
        <v>4500</v>
      </c>
      <c r="G180" s="536">
        <f t="shared" si="13"/>
        <v>4500</v>
      </c>
      <c r="H180" s="543">
        <v>12807.650000000001</v>
      </c>
      <c r="I180" s="536">
        <f t="shared" si="14"/>
        <v>12807.650000000001</v>
      </c>
      <c r="J180" s="750">
        <f t="shared" si="16"/>
        <v>17307.650000000001</v>
      </c>
    </row>
    <row r="181" spans="1:10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13"/>
        <v>0</v>
      </c>
      <c r="H181" s="543">
        <v>952.8</v>
      </c>
      <c r="I181" s="536">
        <f t="shared" si="14"/>
        <v>0</v>
      </c>
      <c r="J181" s="750">
        <f t="shared" si="16"/>
        <v>0</v>
      </c>
    </row>
    <row r="182" spans="1:10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13"/>
        <v>0</v>
      </c>
      <c r="H182" s="543">
        <v>234</v>
      </c>
      <c r="I182" s="536">
        <f t="shared" si="14"/>
        <v>0</v>
      </c>
      <c r="J182" s="750">
        <f t="shared" si="16"/>
        <v>0</v>
      </c>
    </row>
    <row r="183" spans="1:10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347.2</v>
      </c>
      <c r="I183" s="536">
        <f t="shared" si="14"/>
        <v>0</v>
      </c>
      <c r="J183" s="750">
        <f t="shared" si="16"/>
        <v>0</v>
      </c>
    </row>
    <row r="184" spans="1:10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316.39999999999998</v>
      </c>
      <c r="I184" s="536">
        <f t="shared" si="14"/>
        <v>0</v>
      </c>
      <c r="J184" s="750">
        <f t="shared" si="16"/>
        <v>0</v>
      </c>
    </row>
    <row r="185" spans="1:10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311.87692307692305</v>
      </c>
      <c r="I185" s="536">
        <f t="shared" si="14"/>
        <v>0</v>
      </c>
      <c r="J185" s="750">
        <f t="shared" si="16"/>
        <v>0</v>
      </c>
    </row>
    <row r="186" spans="1:10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784</v>
      </c>
      <c r="I186" s="536">
        <f t="shared" si="14"/>
        <v>0</v>
      </c>
      <c r="J186" s="749">
        <f t="shared" si="16"/>
        <v>0</v>
      </c>
    </row>
    <row r="187" spans="1:10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13"/>
        <v>0</v>
      </c>
      <c r="H187" s="536">
        <v>420</v>
      </c>
      <c r="I187" s="536">
        <f t="shared" si="14"/>
        <v>0</v>
      </c>
      <c r="J187" s="749">
        <f t="shared" si="16"/>
        <v>0</v>
      </c>
    </row>
    <row r="188" spans="1:10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13"/>
        <v>0</v>
      </c>
      <c r="H188" s="536">
        <v>450</v>
      </c>
      <c r="I188" s="536">
        <f t="shared" si="14"/>
        <v>0</v>
      </c>
      <c r="J188" s="749">
        <f t="shared" si="16"/>
        <v>0</v>
      </c>
    </row>
    <row r="189" spans="1:10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840</v>
      </c>
      <c r="I189" s="536">
        <f t="shared" si="14"/>
        <v>0</v>
      </c>
      <c r="J189" s="749">
        <f t="shared" si="16"/>
        <v>0</v>
      </c>
    </row>
    <row r="190" spans="1:10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13"/>
        <v>0</v>
      </c>
      <c r="H190" s="536">
        <v>3080</v>
      </c>
      <c r="I190" s="536">
        <f t="shared" si="14"/>
        <v>0</v>
      </c>
      <c r="J190" s="749">
        <f t="shared" si="16"/>
        <v>0</v>
      </c>
    </row>
    <row r="191" spans="1:10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13"/>
        <v>0</v>
      </c>
      <c r="H191" s="536">
        <v>4701</v>
      </c>
      <c r="I191" s="536">
        <f t="shared" si="14"/>
        <v>0</v>
      </c>
      <c r="J191" s="749">
        <f t="shared" si="16"/>
        <v>0</v>
      </c>
    </row>
    <row r="192" spans="1:10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13"/>
        <v>0</v>
      </c>
      <c r="H192" s="543">
        <v>588</v>
      </c>
      <c r="I192" s="536">
        <f t="shared" si="14"/>
        <v>0</v>
      </c>
      <c r="J192" s="750">
        <f t="shared" si="16"/>
        <v>0</v>
      </c>
    </row>
    <row r="193" spans="1:10" ht="13.5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748"/>
    </row>
    <row r="194" spans="1:10" ht="12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>
        <v>1</v>
      </c>
      <c r="F194" s="536">
        <v>2829</v>
      </c>
      <c r="G194" s="536">
        <f t="shared" si="13"/>
        <v>2829</v>
      </c>
      <c r="H194" s="536">
        <v>5624.6399999999994</v>
      </c>
      <c r="I194" s="536">
        <f t="shared" si="14"/>
        <v>5624.6399999999994</v>
      </c>
      <c r="J194" s="749">
        <f t="shared" ref="J194:J205" si="17">G194+I194</f>
        <v>8453.64</v>
      </c>
    </row>
    <row r="195" spans="1:10" ht="12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>
        <v>1</v>
      </c>
      <c r="F195" s="536">
        <v>1681</v>
      </c>
      <c r="G195" s="536">
        <f t="shared" si="13"/>
        <v>1681</v>
      </c>
      <c r="H195" s="536">
        <v>4575.5999999999995</v>
      </c>
      <c r="I195" s="536">
        <f t="shared" si="14"/>
        <v>4575.5999999999995</v>
      </c>
      <c r="J195" s="749">
        <f t="shared" si="17"/>
        <v>6256.5999999999995</v>
      </c>
    </row>
    <row r="196" spans="1:10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4900</v>
      </c>
      <c r="I196" s="536">
        <f t="shared" si="14"/>
        <v>0</v>
      </c>
      <c r="J196" s="750">
        <f t="shared" si="17"/>
        <v>0</v>
      </c>
    </row>
    <row r="197" spans="1:10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13"/>
        <v>0</v>
      </c>
      <c r="H197" s="543">
        <v>11136.75</v>
      </c>
      <c r="I197" s="536">
        <f t="shared" si="14"/>
        <v>0</v>
      </c>
      <c r="J197" s="750">
        <f t="shared" si="17"/>
        <v>0</v>
      </c>
    </row>
    <row r="198" spans="1:10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13"/>
        <v>0</v>
      </c>
      <c r="H198" s="543">
        <v>234</v>
      </c>
      <c r="I198" s="536">
        <f t="shared" si="14"/>
        <v>0</v>
      </c>
      <c r="J198" s="750">
        <f t="shared" si="17"/>
        <v>0</v>
      </c>
    </row>
    <row r="199" spans="1:10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13"/>
        <v>0</v>
      </c>
      <c r="H199" s="543">
        <v>311.87692307692305</v>
      </c>
      <c r="I199" s="536">
        <f t="shared" si="14"/>
        <v>0</v>
      </c>
      <c r="J199" s="750">
        <f t="shared" si="17"/>
        <v>0</v>
      </c>
    </row>
    <row r="200" spans="1:10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13"/>
        <v>0</v>
      </c>
      <c r="H200" s="536">
        <v>420</v>
      </c>
      <c r="I200" s="536">
        <f t="shared" si="14"/>
        <v>0</v>
      </c>
      <c r="J200" s="749">
        <f t="shared" si="17"/>
        <v>0</v>
      </c>
    </row>
    <row r="201" spans="1:10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13"/>
        <v>0</v>
      </c>
      <c r="H201" s="536">
        <v>300</v>
      </c>
      <c r="I201" s="536">
        <f t="shared" si="14"/>
        <v>0</v>
      </c>
      <c r="J201" s="749">
        <f t="shared" si="17"/>
        <v>0</v>
      </c>
    </row>
    <row r="202" spans="1:10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840</v>
      </c>
      <c r="I202" s="536">
        <f t="shared" si="14"/>
        <v>0</v>
      </c>
      <c r="J202" s="749">
        <f t="shared" si="17"/>
        <v>0</v>
      </c>
    </row>
    <row r="203" spans="1:10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13"/>
        <v>0</v>
      </c>
      <c r="H203" s="536">
        <v>3080</v>
      </c>
      <c r="I203" s="536">
        <f t="shared" si="14"/>
        <v>0</v>
      </c>
      <c r="J203" s="749">
        <f t="shared" si="17"/>
        <v>0</v>
      </c>
    </row>
    <row r="204" spans="1:10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13"/>
        <v>0</v>
      </c>
      <c r="H204" s="543">
        <v>588</v>
      </c>
      <c r="I204" s="536">
        <f t="shared" si="14"/>
        <v>0</v>
      </c>
      <c r="J204" s="750">
        <f t="shared" si="17"/>
        <v>0</v>
      </c>
    </row>
    <row r="205" spans="1:10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3"/>
        <v>0</v>
      </c>
      <c r="H205" s="536">
        <v>1688</v>
      </c>
      <c r="I205" s="536">
        <f t="shared" si="14"/>
        <v>0</v>
      </c>
      <c r="J205" s="749">
        <f t="shared" si="17"/>
        <v>0</v>
      </c>
    </row>
    <row r="206" spans="1:10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748"/>
    </row>
    <row r="207" spans="1:10" ht="12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>
        <v>1</v>
      </c>
      <c r="F207" s="536">
        <v>25108</v>
      </c>
      <c r="G207" s="536">
        <f t="shared" si="13"/>
        <v>25108</v>
      </c>
      <c r="H207" s="536">
        <v>69455.376000000004</v>
      </c>
      <c r="I207" s="536">
        <f t="shared" si="14"/>
        <v>69455.376000000004</v>
      </c>
      <c r="J207" s="749">
        <f t="shared" ref="J207:J217" si="18">G207+I207</f>
        <v>94563.376000000004</v>
      </c>
    </row>
    <row r="208" spans="1:10" ht="12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>
        <v>2</v>
      </c>
      <c r="F208" s="536">
        <v>5616</v>
      </c>
      <c r="G208" s="536">
        <f t="shared" si="13"/>
        <v>11232</v>
      </c>
      <c r="H208" s="536">
        <v>12134.640000000001</v>
      </c>
      <c r="I208" s="536">
        <f t="shared" si="14"/>
        <v>24269.280000000002</v>
      </c>
      <c r="J208" s="749">
        <f t="shared" si="18"/>
        <v>35501.279999999999</v>
      </c>
    </row>
    <row r="209" spans="1:10" ht="40.5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>
        <v>1</v>
      </c>
      <c r="F209" s="536">
        <v>5577</v>
      </c>
      <c r="G209" s="536">
        <f t="shared" si="13"/>
        <v>5577</v>
      </c>
      <c r="H209" s="536">
        <v>12144.312</v>
      </c>
      <c r="I209" s="536">
        <f t="shared" si="14"/>
        <v>12144.312</v>
      </c>
      <c r="J209" s="749">
        <f t="shared" si="18"/>
        <v>17721.311999999998</v>
      </c>
    </row>
    <row r="210" spans="1:10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13"/>
        <v>0</v>
      </c>
      <c r="H210" s="536">
        <v>3826</v>
      </c>
      <c r="I210" s="536">
        <f t="shared" si="14"/>
        <v>0</v>
      </c>
      <c r="J210" s="749">
        <f t="shared" si="18"/>
        <v>0</v>
      </c>
    </row>
    <row r="211" spans="1:10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13"/>
        <v>0</v>
      </c>
      <c r="H211" s="536">
        <v>5000</v>
      </c>
      <c r="I211" s="536">
        <f t="shared" si="14"/>
        <v>0</v>
      </c>
      <c r="J211" s="749">
        <f t="shared" si="18"/>
        <v>0</v>
      </c>
    </row>
    <row r="212" spans="1:10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4557</v>
      </c>
      <c r="I212" s="536">
        <f t="shared" si="14"/>
        <v>0</v>
      </c>
      <c r="J212" s="749">
        <f t="shared" si="18"/>
        <v>0</v>
      </c>
    </row>
    <row r="213" spans="1:10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13"/>
        <v>0</v>
      </c>
      <c r="H213" s="536">
        <v>2499</v>
      </c>
      <c r="I213" s="536">
        <f t="shared" si="14"/>
        <v>0</v>
      </c>
      <c r="J213" s="749">
        <f t="shared" si="18"/>
        <v>0</v>
      </c>
    </row>
    <row r="214" spans="1:10" ht="12" customHeight="1" x14ac:dyDescent="0.2">
      <c r="A214" s="531">
        <v>185</v>
      </c>
      <c r="B214" s="535" t="s">
        <v>440</v>
      </c>
      <c r="C214" s="533"/>
      <c r="D214" s="533" t="s">
        <v>56</v>
      </c>
      <c r="E214" s="533">
        <v>7</v>
      </c>
      <c r="F214" s="536">
        <v>1200</v>
      </c>
      <c r="G214" s="536">
        <f t="shared" si="13"/>
        <v>8400</v>
      </c>
      <c r="H214" s="536">
        <v>3017</v>
      </c>
      <c r="I214" s="536">
        <f t="shared" si="14"/>
        <v>21119</v>
      </c>
      <c r="J214" s="749">
        <f t="shared" si="18"/>
        <v>29519</v>
      </c>
    </row>
    <row r="215" spans="1:10" ht="12" customHeight="1" x14ac:dyDescent="0.2">
      <c r="A215" s="531">
        <v>186</v>
      </c>
      <c r="B215" s="535" t="s">
        <v>441</v>
      </c>
      <c r="C215" s="533"/>
      <c r="D215" s="533" t="s">
        <v>56</v>
      </c>
      <c r="E215" s="751">
        <v>56.984999999999999</v>
      </c>
      <c r="F215" s="536">
        <v>1200</v>
      </c>
      <c r="G215" s="536">
        <f t="shared" ref="G215:G228" si="19">E215*F215</f>
        <v>68382</v>
      </c>
      <c r="H215" s="536">
        <v>1933</v>
      </c>
      <c r="I215" s="536">
        <f t="shared" ref="I215:I228" si="20">E215*H215</f>
        <v>110152.005</v>
      </c>
      <c r="J215" s="749">
        <f t="shared" si="18"/>
        <v>178534.005</v>
      </c>
    </row>
    <row r="216" spans="1:10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19"/>
        <v>0</v>
      </c>
      <c r="H216" s="536">
        <v>588</v>
      </c>
      <c r="I216" s="536">
        <f t="shared" si="20"/>
        <v>0</v>
      </c>
      <c r="J216" s="749">
        <f t="shared" si="18"/>
        <v>0</v>
      </c>
    </row>
    <row r="217" spans="1:10" ht="12" customHeight="1" x14ac:dyDescent="0.2">
      <c r="A217" s="531">
        <v>188</v>
      </c>
      <c r="B217" s="535" t="s">
        <v>60</v>
      </c>
      <c r="C217" s="538"/>
      <c r="D217" s="533" t="s">
        <v>5</v>
      </c>
      <c r="E217" s="533">
        <v>1</v>
      </c>
      <c r="F217" s="536">
        <v>0</v>
      </c>
      <c r="G217" s="536">
        <f t="shared" si="19"/>
        <v>0</v>
      </c>
      <c r="H217" s="536">
        <v>35562</v>
      </c>
      <c r="I217" s="536">
        <f t="shared" si="20"/>
        <v>35562</v>
      </c>
      <c r="J217" s="749">
        <f t="shared" si="18"/>
        <v>35562</v>
      </c>
    </row>
    <row r="218" spans="1:10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19"/>
        <v>0</v>
      </c>
      <c r="H218" s="147"/>
      <c r="I218" s="536">
        <f t="shared" si="20"/>
        <v>0</v>
      </c>
      <c r="J218" s="748"/>
    </row>
    <row r="219" spans="1:10" ht="28.5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>
        <v>1</v>
      </c>
      <c r="F219" s="536">
        <v>115637</v>
      </c>
      <c r="G219" s="536">
        <f t="shared" si="19"/>
        <v>115637</v>
      </c>
      <c r="H219" s="536">
        <v>310498.728</v>
      </c>
      <c r="I219" s="536">
        <f t="shared" si="20"/>
        <v>310498.728</v>
      </c>
      <c r="J219" s="749">
        <f t="shared" ref="J219:J228" si="21">G219+I219</f>
        <v>426135.728</v>
      </c>
    </row>
    <row r="220" spans="1:10" ht="24.75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>
        <v>4</v>
      </c>
      <c r="F220" s="536">
        <v>6729</v>
      </c>
      <c r="G220" s="536">
        <f t="shared" si="19"/>
        <v>26916</v>
      </c>
      <c r="H220" s="536">
        <v>14539.247999999998</v>
      </c>
      <c r="I220" s="536">
        <f t="shared" si="20"/>
        <v>58156.991999999991</v>
      </c>
      <c r="J220" s="749">
        <f t="shared" si="21"/>
        <v>85072.991999999998</v>
      </c>
    </row>
    <row r="221" spans="1:10" ht="12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>
        <v>1</v>
      </c>
      <c r="F221" s="536">
        <v>8615</v>
      </c>
      <c r="G221" s="536">
        <f t="shared" si="19"/>
        <v>8615</v>
      </c>
      <c r="H221" s="536">
        <v>18744.335999999999</v>
      </c>
      <c r="I221" s="536">
        <f t="shared" si="20"/>
        <v>18744.335999999999</v>
      </c>
      <c r="J221" s="749">
        <f t="shared" si="21"/>
        <v>27359.335999999999</v>
      </c>
    </row>
    <row r="222" spans="1:10" ht="12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>
        <v>1</v>
      </c>
      <c r="F222" s="536">
        <v>3841</v>
      </c>
      <c r="G222" s="536">
        <f t="shared" si="19"/>
        <v>3841</v>
      </c>
      <c r="H222" s="536">
        <v>8657</v>
      </c>
      <c r="I222" s="536">
        <f t="shared" si="20"/>
        <v>8657</v>
      </c>
      <c r="J222" s="749">
        <f t="shared" si="21"/>
        <v>12498</v>
      </c>
    </row>
    <row r="223" spans="1:10" ht="40.5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>
        <v>4</v>
      </c>
      <c r="F223" s="533">
        <v>1500</v>
      </c>
      <c r="G223" s="536">
        <f t="shared" si="19"/>
        <v>6000</v>
      </c>
      <c r="H223" s="147">
        <v>3528</v>
      </c>
      <c r="I223" s="536">
        <f t="shared" si="20"/>
        <v>14112</v>
      </c>
      <c r="J223" s="749">
        <f t="shared" si="21"/>
        <v>20112</v>
      </c>
    </row>
    <row r="224" spans="1:10" ht="25.5" customHeight="1" x14ac:dyDescent="0.2">
      <c r="A224" s="531">
        <v>195</v>
      </c>
      <c r="B224" s="535" t="s">
        <v>88</v>
      </c>
      <c r="C224" s="533"/>
      <c r="D224" s="533" t="s">
        <v>7</v>
      </c>
      <c r="E224" s="533">
        <v>1</v>
      </c>
      <c r="F224" s="536">
        <v>1560</v>
      </c>
      <c r="G224" s="536">
        <f t="shared" si="19"/>
        <v>1560</v>
      </c>
      <c r="H224" s="536">
        <v>5971</v>
      </c>
      <c r="I224" s="536">
        <f t="shared" si="20"/>
        <v>5971</v>
      </c>
      <c r="J224" s="749">
        <f t="shared" si="21"/>
        <v>7531</v>
      </c>
    </row>
    <row r="225" spans="1:10" ht="12" customHeight="1" x14ac:dyDescent="0.2">
      <c r="A225" s="531">
        <v>196</v>
      </c>
      <c r="B225" s="535" t="s">
        <v>89</v>
      </c>
      <c r="C225" s="533"/>
      <c r="D225" s="533" t="s">
        <v>56</v>
      </c>
      <c r="E225" s="533">
        <v>28.63</v>
      </c>
      <c r="F225" s="536">
        <v>1200</v>
      </c>
      <c r="G225" s="536">
        <f t="shared" si="19"/>
        <v>34356</v>
      </c>
      <c r="H225" s="536">
        <v>3440</v>
      </c>
      <c r="I225" s="536">
        <f t="shared" si="20"/>
        <v>98487.2</v>
      </c>
      <c r="J225" s="749">
        <f t="shared" si="21"/>
        <v>132843.20000000001</v>
      </c>
    </row>
    <row r="226" spans="1:10" ht="12" customHeight="1" x14ac:dyDescent="0.2">
      <c r="A226" s="531">
        <v>197</v>
      </c>
      <c r="B226" s="535" t="s">
        <v>90</v>
      </c>
      <c r="C226" s="533"/>
      <c r="D226" s="533" t="s">
        <v>56</v>
      </c>
      <c r="E226" s="533">
        <v>154.30000000000001</v>
      </c>
      <c r="F226" s="536">
        <v>1200</v>
      </c>
      <c r="G226" s="536">
        <f t="shared" si="19"/>
        <v>185160</v>
      </c>
      <c r="H226" s="536">
        <v>2078</v>
      </c>
      <c r="I226" s="536">
        <f t="shared" si="20"/>
        <v>320635.40000000002</v>
      </c>
      <c r="J226" s="749">
        <f t="shared" si="21"/>
        <v>505795.4</v>
      </c>
    </row>
    <row r="227" spans="1:10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19"/>
        <v>0</v>
      </c>
      <c r="H227" s="536">
        <v>588</v>
      </c>
      <c r="I227" s="536">
        <f t="shared" si="20"/>
        <v>0</v>
      </c>
      <c r="J227" s="749">
        <f t="shared" si="21"/>
        <v>0</v>
      </c>
    </row>
    <row r="228" spans="1:10" x14ac:dyDescent="0.2">
      <c r="A228" s="531">
        <v>199</v>
      </c>
      <c r="B228" s="535" t="s">
        <v>60</v>
      </c>
      <c r="C228" s="538"/>
      <c r="D228" s="533" t="s">
        <v>5</v>
      </c>
      <c r="E228" s="533">
        <v>1</v>
      </c>
      <c r="F228" s="536">
        <v>0</v>
      </c>
      <c r="G228" s="536">
        <f t="shared" si="19"/>
        <v>0</v>
      </c>
      <c r="H228" s="536">
        <v>31415</v>
      </c>
      <c r="I228" s="536">
        <f t="shared" si="20"/>
        <v>31415</v>
      </c>
      <c r="J228" s="749">
        <f t="shared" si="21"/>
        <v>31415</v>
      </c>
    </row>
    <row r="229" spans="1:10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748"/>
    </row>
    <row r="230" spans="1:10" hidden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748"/>
    </row>
    <row r="231" spans="1:10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748"/>
    </row>
    <row r="232" spans="1:10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46" si="22">E232*F232</f>
        <v>0</v>
      </c>
      <c r="H232" s="536">
        <v>45868</v>
      </c>
      <c r="I232" s="536">
        <f t="shared" ref="I232:I246" si="23">E232*H232</f>
        <v>0</v>
      </c>
      <c r="J232" s="749">
        <f t="shared" ref="J232:J234" si="24">G232+I232</f>
        <v>0</v>
      </c>
    </row>
    <row r="233" spans="1:10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22"/>
        <v>0</v>
      </c>
      <c r="H233" s="536">
        <v>37474</v>
      </c>
      <c r="I233" s="536">
        <f t="shared" si="23"/>
        <v>0</v>
      </c>
      <c r="J233" s="749">
        <f t="shared" si="24"/>
        <v>0</v>
      </c>
    </row>
    <row r="234" spans="1:10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22"/>
        <v>0</v>
      </c>
      <c r="H234" s="536">
        <v>294438.13</v>
      </c>
      <c r="I234" s="536">
        <f t="shared" si="23"/>
        <v>0</v>
      </c>
      <c r="J234" s="749">
        <f t="shared" si="24"/>
        <v>0</v>
      </c>
    </row>
    <row r="235" spans="1:10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749"/>
    </row>
    <row r="236" spans="1:10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749"/>
    </row>
    <row r="237" spans="1:10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si="22"/>
        <v>0</v>
      </c>
      <c r="H237" s="536">
        <v>240</v>
      </c>
      <c r="I237" s="536">
        <f t="shared" si="23"/>
        <v>0</v>
      </c>
      <c r="J237" s="749">
        <f t="shared" ref="J237:J246" si="25">G237+I237</f>
        <v>0</v>
      </c>
    </row>
    <row r="238" spans="1:10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22"/>
        <v>0</v>
      </c>
      <c r="H238" s="536">
        <v>403</v>
      </c>
      <c r="I238" s="536">
        <f t="shared" si="23"/>
        <v>0</v>
      </c>
      <c r="J238" s="749">
        <f t="shared" si="25"/>
        <v>0</v>
      </c>
    </row>
    <row r="239" spans="1:10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22"/>
        <v>0</v>
      </c>
      <c r="H239" s="536">
        <v>524</v>
      </c>
      <c r="I239" s="536">
        <f t="shared" si="23"/>
        <v>0</v>
      </c>
      <c r="J239" s="749">
        <f t="shared" si="25"/>
        <v>0</v>
      </c>
    </row>
    <row r="240" spans="1:10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22"/>
        <v>0</v>
      </c>
      <c r="H240" s="536">
        <v>877</v>
      </c>
      <c r="I240" s="536">
        <f t="shared" si="23"/>
        <v>0</v>
      </c>
      <c r="J240" s="749">
        <f t="shared" si="25"/>
        <v>0</v>
      </c>
    </row>
    <row r="241" spans="1:10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22"/>
        <v>0</v>
      </c>
      <c r="H241" s="536">
        <v>8211</v>
      </c>
      <c r="I241" s="536">
        <f t="shared" si="23"/>
        <v>0</v>
      </c>
      <c r="J241" s="749">
        <f t="shared" si="25"/>
        <v>0</v>
      </c>
    </row>
    <row r="242" spans="1:10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22"/>
        <v>0</v>
      </c>
      <c r="H242" s="536">
        <v>5000</v>
      </c>
      <c r="I242" s="536">
        <f t="shared" si="23"/>
        <v>0</v>
      </c>
      <c r="J242" s="749">
        <f t="shared" si="25"/>
        <v>0</v>
      </c>
    </row>
    <row r="243" spans="1:10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22"/>
        <v>0</v>
      </c>
      <c r="H243" s="536">
        <v>117</v>
      </c>
      <c r="I243" s="536">
        <f t="shared" si="23"/>
        <v>0</v>
      </c>
      <c r="J243" s="749">
        <f t="shared" si="25"/>
        <v>0</v>
      </c>
    </row>
    <row r="244" spans="1:10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22"/>
        <v>0</v>
      </c>
      <c r="H244" s="536">
        <v>12600</v>
      </c>
      <c r="I244" s="536">
        <f t="shared" si="23"/>
        <v>0</v>
      </c>
      <c r="J244" s="749">
        <f t="shared" si="25"/>
        <v>0</v>
      </c>
    </row>
    <row r="245" spans="1:10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22"/>
        <v>0</v>
      </c>
      <c r="H245" s="536">
        <v>0</v>
      </c>
      <c r="I245" s="536">
        <f t="shared" si="23"/>
        <v>0</v>
      </c>
      <c r="J245" s="749">
        <f t="shared" si="25"/>
        <v>0</v>
      </c>
    </row>
    <row r="246" spans="1:10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22"/>
        <v>0</v>
      </c>
      <c r="H246" s="549">
        <v>0</v>
      </c>
      <c r="I246" s="549">
        <f t="shared" si="23"/>
        <v>0</v>
      </c>
      <c r="J246" s="752">
        <f t="shared" si="25"/>
        <v>0</v>
      </c>
    </row>
    <row r="247" spans="1:10" ht="13.5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977099</v>
      </c>
      <c r="H247" s="554"/>
      <c r="I247" s="555">
        <f>SUM(I30:I246)</f>
        <v>1854192.7140000002</v>
      </c>
      <c r="J247" s="555">
        <f>SUM(J30:J246)</f>
        <v>2831291.7140000002</v>
      </c>
    </row>
    <row r="248" spans="1:10" ht="13.5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753"/>
    </row>
    <row r="249" spans="1:10" ht="13.5" x14ac:dyDescent="0.25">
      <c r="A249" s="531">
        <v>220</v>
      </c>
      <c r="B249" s="528" t="s">
        <v>105</v>
      </c>
      <c r="C249" s="529"/>
      <c r="D249" s="530"/>
      <c r="E249" s="530"/>
      <c r="F249" s="530"/>
      <c r="G249" s="536"/>
      <c r="H249" s="147"/>
      <c r="I249" s="536"/>
      <c r="J249" s="748"/>
    </row>
    <row r="250" spans="1:10" x14ac:dyDescent="0.2">
      <c r="A250" s="531">
        <v>221</v>
      </c>
      <c r="B250" s="562" t="s">
        <v>44</v>
      </c>
      <c r="C250" s="538"/>
      <c r="D250" s="533"/>
      <c r="E250" s="533"/>
      <c r="F250" s="533"/>
      <c r="G250" s="536"/>
      <c r="H250" s="147"/>
      <c r="I250" s="536"/>
      <c r="J250" s="748"/>
    </row>
    <row r="251" spans="1:10" hidden="1" x14ac:dyDescent="0.2">
      <c r="A251" s="531">
        <v>222</v>
      </c>
      <c r="B251" s="562" t="s">
        <v>106</v>
      </c>
      <c r="C251" s="538"/>
      <c r="D251" s="533"/>
      <c r="E251" s="533"/>
      <c r="F251" s="533"/>
      <c r="G251" s="536"/>
      <c r="H251" s="147"/>
      <c r="I251" s="536"/>
      <c r="J251" s="748"/>
    </row>
    <row r="252" spans="1:10" hidden="1" x14ac:dyDescent="0.2">
      <c r="A252" s="531">
        <v>223</v>
      </c>
      <c r="B252" s="562" t="s">
        <v>107</v>
      </c>
      <c r="C252" s="538"/>
      <c r="D252" s="533"/>
      <c r="E252" s="533"/>
      <c r="F252" s="533"/>
      <c r="G252" s="536"/>
      <c r="H252" s="147"/>
      <c r="I252" s="536"/>
      <c r="J252" s="748"/>
    </row>
    <row r="253" spans="1:10" hidden="1" x14ac:dyDescent="0.2">
      <c r="A253" s="531">
        <v>224</v>
      </c>
      <c r="B253" s="562" t="s">
        <v>108</v>
      </c>
      <c r="C253" s="538"/>
      <c r="D253" s="533"/>
      <c r="E253" s="533"/>
      <c r="F253" s="533"/>
      <c r="G253" s="536"/>
      <c r="H253" s="147"/>
      <c r="I253" s="536"/>
      <c r="J253" s="748"/>
    </row>
    <row r="254" spans="1:10" ht="42" hidden="1" customHeight="1" x14ac:dyDescent="0.2">
      <c r="A254" s="531">
        <v>225</v>
      </c>
      <c r="B254" s="535" t="s">
        <v>109</v>
      </c>
      <c r="C254" s="533" t="s">
        <v>350</v>
      </c>
      <c r="D254" s="533" t="s">
        <v>14</v>
      </c>
      <c r="E254" s="533"/>
      <c r="F254" s="536">
        <v>228206.58</v>
      </c>
      <c r="G254" s="536">
        <f t="shared" ref="G254:G297" si="26">E254*F254</f>
        <v>0</v>
      </c>
      <c r="H254" s="536">
        <v>566028.50399999996</v>
      </c>
      <c r="I254" s="536">
        <f t="shared" ref="I254:I297" si="27">E254*H254</f>
        <v>0</v>
      </c>
      <c r="J254" s="749">
        <f t="shared" ref="J254:J264" si="28">G254+I254</f>
        <v>0</v>
      </c>
    </row>
    <row r="255" spans="1:10" ht="37.5" hidden="1" customHeight="1" x14ac:dyDescent="0.2">
      <c r="A255" s="531">
        <v>226</v>
      </c>
      <c r="B255" s="535" t="s">
        <v>110</v>
      </c>
      <c r="C255" s="533" t="s">
        <v>351</v>
      </c>
      <c r="D255" s="533" t="s">
        <v>14</v>
      </c>
      <c r="E255" s="533"/>
      <c r="F255" s="536">
        <v>77780.28</v>
      </c>
      <c r="G255" s="536">
        <f t="shared" si="26"/>
        <v>0</v>
      </c>
      <c r="H255" s="536">
        <v>200330.92799999999</v>
      </c>
      <c r="I255" s="536">
        <f t="shared" si="27"/>
        <v>0</v>
      </c>
      <c r="J255" s="749">
        <f t="shared" si="28"/>
        <v>0</v>
      </c>
    </row>
    <row r="256" spans="1:10" hidden="1" x14ac:dyDescent="0.2">
      <c r="A256" s="531">
        <v>227</v>
      </c>
      <c r="B256" s="535" t="s">
        <v>111</v>
      </c>
      <c r="C256" s="533" t="s">
        <v>352</v>
      </c>
      <c r="D256" s="533" t="s">
        <v>14</v>
      </c>
      <c r="E256" s="533"/>
      <c r="F256" s="536">
        <v>32933</v>
      </c>
      <c r="G256" s="536">
        <f t="shared" si="26"/>
        <v>0</v>
      </c>
      <c r="H256" s="536">
        <v>103503.048</v>
      </c>
      <c r="I256" s="536">
        <f t="shared" si="27"/>
        <v>0</v>
      </c>
      <c r="J256" s="749">
        <f t="shared" si="28"/>
        <v>0</v>
      </c>
    </row>
    <row r="257" spans="1:10" hidden="1" x14ac:dyDescent="0.2">
      <c r="A257" s="531">
        <v>228</v>
      </c>
      <c r="B257" s="562" t="s">
        <v>112</v>
      </c>
      <c r="C257" s="538"/>
      <c r="D257" s="533"/>
      <c r="E257" s="533"/>
      <c r="F257" s="536"/>
      <c r="G257" s="536">
        <f t="shared" si="26"/>
        <v>0</v>
      </c>
      <c r="H257" s="536"/>
      <c r="I257" s="536">
        <f t="shared" si="27"/>
        <v>0</v>
      </c>
      <c r="J257" s="749"/>
    </row>
    <row r="258" spans="1:10" ht="38.25" hidden="1" x14ac:dyDescent="0.2">
      <c r="A258" s="531">
        <v>229</v>
      </c>
      <c r="B258" s="535" t="s">
        <v>113</v>
      </c>
      <c r="C258" s="533" t="s">
        <v>353</v>
      </c>
      <c r="D258" s="533" t="s">
        <v>14</v>
      </c>
      <c r="E258" s="533"/>
      <c r="F258" s="536">
        <v>221688.18</v>
      </c>
      <c r="G258" s="536">
        <f t="shared" si="26"/>
        <v>0</v>
      </c>
      <c r="H258" s="536">
        <v>565704.12</v>
      </c>
      <c r="I258" s="536">
        <f t="shared" si="27"/>
        <v>0</v>
      </c>
      <c r="J258" s="749">
        <f t="shared" si="28"/>
        <v>0</v>
      </c>
    </row>
    <row r="259" spans="1:10" ht="38.25" hidden="1" x14ac:dyDescent="0.2">
      <c r="A259" s="531">
        <v>230</v>
      </c>
      <c r="B259" s="535" t="s">
        <v>110</v>
      </c>
      <c r="C259" s="533" t="s">
        <v>354</v>
      </c>
      <c r="D259" s="533" t="s">
        <v>14</v>
      </c>
      <c r="E259" s="533"/>
      <c r="F259" s="536">
        <v>77780.28</v>
      </c>
      <c r="G259" s="536">
        <f t="shared" si="26"/>
        <v>0</v>
      </c>
      <c r="H259" s="536">
        <v>200330.92799999999</v>
      </c>
      <c r="I259" s="536">
        <f t="shared" si="27"/>
        <v>0</v>
      </c>
      <c r="J259" s="749">
        <f t="shared" si="28"/>
        <v>0</v>
      </c>
    </row>
    <row r="260" spans="1:10" hidden="1" x14ac:dyDescent="0.2">
      <c r="A260" s="531">
        <v>231</v>
      </c>
      <c r="B260" s="535" t="s">
        <v>111</v>
      </c>
      <c r="C260" s="533" t="s">
        <v>352</v>
      </c>
      <c r="D260" s="533" t="s">
        <v>14</v>
      </c>
      <c r="E260" s="533"/>
      <c r="F260" s="536">
        <v>32933</v>
      </c>
      <c r="G260" s="536">
        <f t="shared" si="26"/>
        <v>0</v>
      </c>
      <c r="H260" s="536">
        <v>103503.048</v>
      </c>
      <c r="I260" s="536">
        <f t="shared" si="27"/>
        <v>0</v>
      </c>
      <c r="J260" s="749">
        <f t="shared" si="28"/>
        <v>0</v>
      </c>
    </row>
    <row r="261" spans="1:10" hidden="1" x14ac:dyDescent="0.2">
      <c r="A261" s="531">
        <v>232</v>
      </c>
      <c r="B261" s="562" t="s">
        <v>114</v>
      </c>
      <c r="C261" s="538"/>
      <c r="D261" s="533"/>
      <c r="E261" s="533"/>
      <c r="F261" s="536"/>
      <c r="G261" s="536">
        <f t="shared" si="26"/>
        <v>0</v>
      </c>
      <c r="H261" s="536"/>
      <c r="I261" s="536">
        <f t="shared" si="27"/>
        <v>0</v>
      </c>
      <c r="J261" s="749"/>
    </row>
    <row r="262" spans="1:10" ht="38.25" hidden="1" x14ac:dyDescent="0.2">
      <c r="A262" s="531">
        <v>233</v>
      </c>
      <c r="B262" s="535" t="s">
        <v>115</v>
      </c>
      <c r="C262" s="533" t="s">
        <v>355</v>
      </c>
      <c r="D262" s="533" t="s">
        <v>14</v>
      </c>
      <c r="E262" s="533"/>
      <c r="F262" s="536">
        <v>174873.3</v>
      </c>
      <c r="G262" s="536">
        <f t="shared" si="26"/>
        <v>0</v>
      </c>
      <c r="H262" s="536">
        <v>469767.55200000003</v>
      </c>
      <c r="I262" s="536">
        <f t="shared" si="27"/>
        <v>0</v>
      </c>
      <c r="J262" s="749">
        <f t="shared" si="28"/>
        <v>0</v>
      </c>
    </row>
    <row r="263" spans="1:10" ht="38.25" hidden="1" x14ac:dyDescent="0.2">
      <c r="A263" s="531">
        <v>234</v>
      </c>
      <c r="B263" s="535" t="s">
        <v>110</v>
      </c>
      <c r="C263" s="533" t="s">
        <v>351</v>
      </c>
      <c r="D263" s="533" t="s">
        <v>14</v>
      </c>
      <c r="E263" s="533"/>
      <c r="F263" s="536">
        <v>77780.28</v>
      </c>
      <c r="G263" s="536">
        <f t="shared" si="26"/>
        <v>0</v>
      </c>
      <c r="H263" s="536">
        <v>160846.10400000002</v>
      </c>
      <c r="I263" s="536">
        <f t="shared" si="27"/>
        <v>0</v>
      </c>
      <c r="J263" s="749">
        <f t="shared" si="28"/>
        <v>0</v>
      </c>
    </row>
    <row r="264" spans="1:10" hidden="1" x14ac:dyDescent="0.2">
      <c r="A264" s="531">
        <v>235</v>
      </c>
      <c r="B264" s="535" t="s">
        <v>111</v>
      </c>
      <c r="C264" s="533" t="s">
        <v>356</v>
      </c>
      <c r="D264" s="533" t="s">
        <v>14</v>
      </c>
      <c r="E264" s="533"/>
      <c r="F264" s="536">
        <v>22827</v>
      </c>
      <c r="G264" s="536">
        <f t="shared" si="26"/>
        <v>0</v>
      </c>
      <c r="H264" s="536">
        <v>62594.207999999991</v>
      </c>
      <c r="I264" s="536">
        <f t="shared" si="27"/>
        <v>0</v>
      </c>
      <c r="J264" s="749">
        <f t="shared" si="28"/>
        <v>0</v>
      </c>
    </row>
    <row r="265" spans="1:10" hidden="1" x14ac:dyDescent="0.2">
      <c r="A265" s="531">
        <v>236</v>
      </c>
      <c r="F265" s="564"/>
      <c r="G265" s="536">
        <f t="shared" si="26"/>
        <v>0</v>
      </c>
      <c r="H265" s="564"/>
      <c r="I265" s="536">
        <f t="shared" si="27"/>
        <v>0</v>
      </c>
      <c r="J265" s="754"/>
    </row>
    <row r="266" spans="1:10" hidden="1" x14ac:dyDescent="0.2">
      <c r="A266" s="531">
        <v>237</v>
      </c>
      <c r="B266" s="562" t="s">
        <v>116</v>
      </c>
      <c r="C266" s="538"/>
      <c r="D266" s="533"/>
      <c r="E266" s="533"/>
      <c r="F266" s="536"/>
      <c r="G266" s="536">
        <f t="shared" si="26"/>
        <v>0</v>
      </c>
      <c r="H266" s="536"/>
      <c r="I266" s="536">
        <f t="shared" si="27"/>
        <v>0</v>
      </c>
      <c r="J266" s="749"/>
    </row>
    <row r="267" spans="1:10" ht="38.25" hidden="1" x14ac:dyDescent="0.2">
      <c r="A267" s="531">
        <v>238</v>
      </c>
      <c r="B267" s="535" t="s">
        <v>117</v>
      </c>
      <c r="C267" s="533" t="s">
        <v>357</v>
      </c>
      <c r="D267" s="533" t="s">
        <v>14</v>
      </c>
      <c r="E267" s="533"/>
      <c r="F267" s="536">
        <v>174873.3</v>
      </c>
      <c r="G267" s="536">
        <f t="shared" si="26"/>
        <v>0</v>
      </c>
      <c r="H267" s="536">
        <v>469474.41599999997</v>
      </c>
      <c r="I267" s="536">
        <f t="shared" si="27"/>
        <v>0</v>
      </c>
      <c r="J267" s="749">
        <f t="shared" ref="J267:J269" si="29">G267+I267</f>
        <v>0</v>
      </c>
    </row>
    <row r="268" spans="1:10" ht="38.25" hidden="1" x14ac:dyDescent="0.2">
      <c r="A268" s="531">
        <v>239</v>
      </c>
      <c r="B268" s="535" t="s">
        <v>110</v>
      </c>
      <c r="C268" s="533" t="s">
        <v>351</v>
      </c>
      <c r="D268" s="533" t="s">
        <v>14</v>
      </c>
      <c r="E268" s="533"/>
      <c r="F268" s="536">
        <v>77780.28</v>
      </c>
      <c r="G268" s="536">
        <f t="shared" si="26"/>
        <v>0</v>
      </c>
      <c r="H268" s="536">
        <v>160846.10400000002</v>
      </c>
      <c r="I268" s="536">
        <f t="shared" si="27"/>
        <v>0</v>
      </c>
      <c r="J268" s="749">
        <f t="shared" si="29"/>
        <v>0</v>
      </c>
    </row>
    <row r="269" spans="1:10" hidden="1" x14ac:dyDescent="0.2">
      <c r="A269" s="531">
        <v>240</v>
      </c>
      <c r="B269" s="535" t="s">
        <v>111</v>
      </c>
      <c r="C269" s="533" t="s">
        <v>356</v>
      </c>
      <c r="D269" s="533" t="s">
        <v>14</v>
      </c>
      <c r="E269" s="533"/>
      <c r="F269" s="536">
        <v>22827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749">
        <f t="shared" si="29"/>
        <v>0</v>
      </c>
    </row>
    <row r="270" spans="1:10" hidden="1" x14ac:dyDescent="0.2">
      <c r="A270" s="531">
        <v>241</v>
      </c>
      <c r="B270" s="562" t="s">
        <v>118</v>
      </c>
      <c r="C270" s="538"/>
      <c r="D270" s="533"/>
      <c r="E270" s="533"/>
      <c r="F270" s="536"/>
      <c r="G270" s="536">
        <f t="shared" si="26"/>
        <v>0</v>
      </c>
      <c r="H270" s="536"/>
      <c r="I270" s="536">
        <f t="shared" si="27"/>
        <v>0</v>
      </c>
      <c r="J270" s="749"/>
    </row>
    <row r="271" spans="1:10" ht="38.25" hidden="1" x14ac:dyDescent="0.2">
      <c r="A271" s="531">
        <v>242</v>
      </c>
      <c r="B271" s="535" t="s">
        <v>119</v>
      </c>
      <c r="C271" s="533" t="s">
        <v>355</v>
      </c>
      <c r="D271" s="533" t="s">
        <v>14</v>
      </c>
      <c r="E271" s="533"/>
      <c r="F271" s="536">
        <v>174873.3</v>
      </c>
      <c r="G271" s="536">
        <f t="shared" si="26"/>
        <v>0</v>
      </c>
      <c r="H271" s="536">
        <v>469767.55200000003</v>
      </c>
      <c r="I271" s="536">
        <f t="shared" si="27"/>
        <v>0</v>
      </c>
      <c r="J271" s="749">
        <f t="shared" ref="J271:J277" si="30">G271+I271</f>
        <v>0</v>
      </c>
    </row>
    <row r="272" spans="1:10" ht="38.25" hidden="1" x14ac:dyDescent="0.2">
      <c r="A272" s="531">
        <v>243</v>
      </c>
      <c r="B272" s="535" t="s">
        <v>110</v>
      </c>
      <c r="C272" s="533" t="s">
        <v>351</v>
      </c>
      <c r="D272" s="533" t="s">
        <v>14</v>
      </c>
      <c r="E272" s="533"/>
      <c r="F272" s="536">
        <v>77780.28</v>
      </c>
      <c r="G272" s="536">
        <f t="shared" si="26"/>
        <v>0</v>
      </c>
      <c r="H272" s="536">
        <v>160846.10400000002</v>
      </c>
      <c r="I272" s="536">
        <f t="shared" si="27"/>
        <v>0</v>
      </c>
      <c r="J272" s="749">
        <f t="shared" si="30"/>
        <v>0</v>
      </c>
    </row>
    <row r="273" spans="1:10" hidden="1" x14ac:dyDescent="0.2">
      <c r="A273" s="531">
        <v>244</v>
      </c>
      <c r="B273" s="535" t="s">
        <v>111</v>
      </c>
      <c r="C273" s="533" t="s">
        <v>356</v>
      </c>
      <c r="D273" s="533" t="s">
        <v>14</v>
      </c>
      <c r="E273" s="533"/>
      <c r="F273" s="536">
        <v>22827</v>
      </c>
      <c r="G273" s="536">
        <f t="shared" si="26"/>
        <v>0</v>
      </c>
      <c r="H273" s="536">
        <v>62594.207999999991</v>
      </c>
      <c r="I273" s="536">
        <f t="shared" si="27"/>
        <v>0</v>
      </c>
      <c r="J273" s="749">
        <f t="shared" si="30"/>
        <v>0</v>
      </c>
    </row>
    <row r="274" spans="1:10" hidden="1" x14ac:dyDescent="0.2">
      <c r="A274" s="531">
        <v>245</v>
      </c>
      <c r="B274" s="562" t="s">
        <v>120</v>
      </c>
      <c r="C274" s="538"/>
      <c r="D274" s="533"/>
      <c r="E274" s="533"/>
      <c r="F274" s="536"/>
      <c r="G274" s="536">
        <f t="shared" si="26"/>
        <v>0</v>
      </c>
      <c r="H274" s="536"/>
      <c r="I274" s="536">
        <f t="shared" si="27"/>
        <v>0</v>
      </c>
      <c r="J274" s="749"/>
    </row>
    <row r="275" spans="1:10" ht="38.25" hidden="1" x14ac:dyDescent="0.2">
      <c r="A275" s="531">
        <v>246</v>
      </c>
      <c r="B275" s="535" t="s">
        <v>121</v>
      </c>
      <c r="C275" s="533" t="s">
        <v>358</v>
      </c>
      <c r="D275" s="533" t="s">
        <v>14</v>
      </c>
      <c r="E275" s="533"/>
      <c r="F275" s="536">
        <v>174873.3</v>
      </c>
      <c r="G275" s="536">
        <f t="shared" si="26"/>
        <v>0</v>
      </c>
      <c r="H275" s="536">
        <v>469767.55200000003</v>
      </c>
      <c r="I275" s="536">
        <f t="shared" si="27"/>
        <v>0</v>
      </c>
      <c r="J275" s="749">
        <f t="shared" si="30"/>
        <v>0</v>
      </c>
    </row>
    <row r="276" spans="1:10" ht="38.25" hidden="1" x14ac:dyDescent="0.2">
      <c r="A276" s="531">
        <v>247</v>
      </c>
      <c r="B276" s="535" t="s">
        <v>110</v>
      </c>
      <c r="C276" s="533" t="s">
        <v>351</v>
      </c>
      <c r="D276" s="533" t="s">
        <v>14</v>
      </c>
      <c r="E276" s="533"/>
      <c r="F276" s="536">
        <v>77780.28</v>
      </c>
      <c r="G276" s="536">
        <f t="shared" si="26"/>
        <v>0</v>
      </c>
      <c r="H276" s="536">
        <v>160846.10400000002</v>
      </c>
      <c r="I276" s="536">
        <f t="shared" si="27"/>
        <v>0</v>
      </c>
      <c r="J276" s="749">
        <f t="shared" si="30"/>
        <v>0</v>
      </c>
    </row>
    <row r="277" spans="1:10" hidden="1" x14ac:dyDescent="0.2">
      <c r="A277" s="531">
        <v>248</v>
      </c>
      <c r="B277" s="535" t="s">
        <v>111</v>
      </c>
      <c r="C277" s="533" t="s">
        <v>356</v>
      </c>
      <c r="D277" s="533" t="s">
        <v>14</v>
      </c>
      <c r="E277" s="533"/>
      <c r="F277" s="536">
        <v>22827</v>
      </c>
      <c r="G277" s="536">
        <f t="shared" si="26"/>
        <v>0</v>
      </c>
      <c r="H277" s="536">
        <v>62594.207999999991</v>
      </c>
      <c r="I277" s="536">
        <f t="shared" si="27"/>
        <v>0</v>
      </c>
      <c r="J277" s="749">
        <f t="shared" si="30"/>
        <v>0</v>
      </c>
    </row>
    <row r="278" spans="1:10" hidden="1" x14ac:dyDescent="0.2">
      <c r="A278" s="531">
        <v>249</v>
      </c>
      <c r="B278" s="562" t="s">
        <v>122</v>
      </c>
      <c r="C278" s="538"/>
      <c r="D278" s="533"/>
      <c r="E278" s="533"/>
      <c r="F278" s="533"/>
      <c r="G278" s="536">
        <f t="shared" si="26"/>
        <v>0</v>
      </c>
      <c r="H278" s="147"/>
      <c r="I278" s="536">
        <f t="shared" si="27"/>
        <v>0</v>
      </c>
      <c r="J278" s="748"/>
    </row>
    <row r="279" spans="1:10" ht="25.5" hidden="1" x14ac:dyDescent="0.2">
      <c r="A279" s="531">
        <v>250</v>
      </c>
      <c r="B279" s="535" t="s">
        <v>123</v>
      </c>
      <c r="C279" s="533" t="s">
        <v>359</v>
      </c>
      <c r="D279" s="533" t="s">
        <v>14</v>
      </c>
      <c r="E279" s="533"/>
      <c r="F279" s="536">
        <v>134605.79999999999</v>
      </c>
      <c r="G279" s="536">
        <f t="shared" si="26"/>
        <v>0</v>
      </c>
      <c r="H279" s="536">
        <v>281150.90399999998</v>
      </c>
      <c r="I279" s="536">
        <f t="shared" si="27"/>
        <v>0</v>
      </c>
      <c r="J279" s="749">
        <f t="shared" ref="J279:J282" si="31">G279+I279</f>
        <v>0</v>
      </c>
    </row>
    <row r="280" spans="1:10" hidden="1" x14ac:dyDescent="0.2">
      <c r="A280" s="531">
        <v>251</v>
      </c>
      <c r="B280" s="535" t="s">
        <v>110</v>
      </c>
      <c r="C280" s="533" t="s">
        <v>360</v>
      </c>
      <c r="D280" s="533" t="s">
        <v>14</v>
      </c>
      <c r="E280" s="533"/>
      <c r="F280" s="536">
        <v>49482.079999999994</v>
      </c>
      <c r="G280" s="536">
        <f t="shared" si="26"/>
        <v>0</v>
      </c>
      <c r="H280" s="536">
        <v>30335.111999999997</v>
      </c>
      <c r="I280" s="536">
        <f t="shared" si="27"/>
        <v>0</v>
      </c>
      <c r="J280" s="749">
        <f t="shared" si="31"/>
        <v>0</v>
      </c>
    </row>
    <row r="281" spans="1:10" hidden="1" x14ac:dyDescent="0.2">
      <c r="A281" s="531">
        <v>252</v>
      </c>
      <c r="B281" s="535" t="s">
        <v>111</v>
      </c>
      <c r="C281" s="533" t="s">
        <v>361</v>
      </c>
      <c r="D281" s="533" t="s">
        <v>14</v>
      </c>
      <c r="E281" s="533"/>
      <c r="F281" s="536">
        <v>12559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749">
        <f t="shared" si="31"/>
        <v>0</v>
      </c>
    </row>
    <row r="282" spans="1:10" hidden="1" x14ac:dyDescent="0.2">
      <c r="A282" s="531">
        <v>253</v>
      </c>
      <c r="B282" s="535" t="s">
        <v>111</v>
      </c>
      <c r="C282" s="533" t="s">
        <v>361</v>
      </c>
      <c r="D282" s="533" t="s">
        <v>14</v>
      </c>
      <c r="E282" s="533"/>
      <c r="F282" s="536">
        <v>10969</v>
      </c>
      <c r="G282" s="536">
        <f t="shared" si="26"/>
        <v>0</v>
      </c>
      <c r="H282" s="536">
        <v>42774.791999999994</v>
      </c>
      <c r="I282" s="536">
        <f t="shared" si="27"/>
        <v>0</v>
      </c>
      <c r="J282" s="749">
        <f t="shared" si="31"/>
        <v>0</v>
      </c>
    </row>
    <row r="283" spans="1:10" ht="12" hidden="1" customHeight="1" x14ac:dyDescent="0.2">
      <c r="A283" s="531">
        <v>254</v>
      </c>
      <c r="B283" s="562" t="s">
        <v>124</v>
      </c>
      <c r="C283" s="538"/>
      <c r="D283" s="533"/>
      <c r="E283" s="533"/>
      <c r="F283" s="533"/>
      <c r="G283" s="536">
        <f t="shared" si="26"/>
        <v>0</v>
      </c>
      <c r="H283" s="147"/>
      <c r="I283" s="536">
        <f t="shared" si="27"/>
        <v>0</v>
      </c>
      <c r="J283" s="748"/>
    </row>
    <row r="284" spans="1:10" ht="38.25" hidden="1" x14ac:dyDescent="0.2">
      <c r="A284" s="531">
        <v>255</v>
      </c>
      <c r="B284" s="535" t="s">
        <v>125</v>
      </c>
      <c r="C284" s="533" t="s">
        <v>461</v>
      </c>
      <c r="D284" s="533" t="s">
        <v>14</v>
      </c>
      <c r="E284" s="533"/>
      <c r="F284" s="536">
        <v>69989.22</v>
      </c>
      <c r="G284" s="536">
        <f t="shared" si="26"/>
        <v>0</v>
      </c>
      <c r="H284" s="536">
        <v>236992</v>
      </c>
      <c r="I284" s="536">
        <f t="shared" si="27"/>
        <v>0</v>
      </c>
      <c r="J284" s="749">
        <f t="shared" ref="J284:J287" si="32">G284+I284</f>
        <v>0</v>
      </c>
    </row>
    <row r="285" spans="1:10" ht="12" hidden="1" customHeight="1" x14ac:dyDescent="0.2">
      <c r="A285" s="531">
        <v>256</v>
      </c>
      <c r="B285" s="535" t="s">
        <v>126</v>
      </c>
      <c r="C285" s="533" t="s">
        <v>462</v>
      </c>
      <c r="D285" s="533" t="s">
        <v>14</v>
      </c>
      <c r="E285" s="533"/>
      <c r="F285" s="536">
        <v>18412.38</v>
      </c>
      <c r="G285" s="536">
        <f t="shared" si="26"/>
        <v>0</v>
      </c>
      <c r="H285" s="536">
        <v>47103</v>
      </c>
      <c r="I285" s="536">
        <f t="shared" si="27"/>
        <v>0</v>
      </c>
      <c r="J285" s="749">
        <f t="shared" si="32"/>
        <v>0</v>
      </c>
    </row>
    <row r="286" spans="1:10" ht="25.5" hidden="1" x14ac:dyDescent="0.2">
      <c r="A286" s="531">
        <v>257</v>
      </c>
      <c r="B286" s="535" t="s">
        <v>110</v>
      </c>
      <c r="C286" s="533" t="s">
        <v>463</v>
      </c>
      <c r="D286" s="533" t="s">
        <v>14</v>
      </c>
      <c r="E286" s="533"/>
      <c r="F286" s="536">
        <v>21322.87</v>
      </c>
      <c r="G286" s="536">
        <f t="shared" si="26"/>
        <v>0</v>
      </c>
      <c r="H286" s="536">
        <v>39580</v>
      </c>
      <c r="I286" s="536">
        <f t="shared" si="27"/>
        <v>0</v>
      </c>
      <c r="J286" s="749">
        <f t="shared" si="32"/>
        <v>0</v>
      </c>
    </row>
    <row r="287" spans="1:10" hidden="1" x14ac:dyDescent="0.2">
      <c r="A287" s="531">
        <v>258</v>
      </c>
      <c r="B287" s="535" t="s">
        <v>111</v>
      </c>
      <c r="C287" s="533" t="s">
        <v>464</v>
      </c>
      <c r="D287" s="533" t="s">
        <v>14</v>
      </c>
      <c r="E287" s="533"/>
      <c r="F287" s="536">
        <v>19916</v>
      </c>
      <c r="G287" s="536">
        <f t="shared" si="26"/>
        <v>0</v>
      </c>
      <c r="H287" s="536">
        <v>168216</v>
      </c>
      <c r="I287" s="536">
        <f t="shared" si="27"/>
        <v>0</v>
      </c>
      <c r="J287" s="749">
        <f t="shared" si="32"/>
        <v>0</v>
      </c>
    </row>
    <row r="288" spans="1:10" hidden="1" x14ac:dyDescent="0.2">
      <c r="A288" s="531">
        <v>259</v>
      </c>
      <c r="B288" s="562" t="s">
        <v>127</v>
      </c>
      <c r="C288" s="538"/>
      <c r="D288" s="533"/>
      <c r="E288" s="533"/>
      <c r="F288" s="533"/>
      <c r="G288" s="536"/>
      <c r="H288" s="147"/>
      <c r="I288" s="536"/>
      <c r="J288" s="748"/>
    </row>
    <row r="289" spans="1:10" ht="38.25" hidden="1" x14ac:dyDescent="0.2">
      <c r="A289" s="531">
        <v>260</v>
      </c>
      <c r="B289" s="535" t="s">
        <v>125</v>
      </c>
      <c r="C289" s="533" t="s">
        <v>362</v>
      </c>
      <c r="D289" s="533" t="s">
        <v>14</v>
      </c>
      <c r="E289" s="533"/>
      <c r="F289" s="536">
        <v>69989.22</v>
      </c>
      <c r="G289" s="536">
        <f t="shared" si="26"/>
        <v>0</v>
      </c>
      <c r="H289" s="536">
        <v>159975.62399999998</v>
      </c>
      <c r="I289" s="536">
        <f t="shared" si="27"/>
        <v>0</v>
      </c>
      <c r="J289" s="749">
        <f t="shared" ref="J289:J292" si="33">G289+I289</f>
        <v>0</v>
      </c>
    </row>
    <row r="290" spans="1:10" ht="25.5" hidden="1" x14ac:dyDescent="0.2">
      <c r="A290" s="531">
        <v>261</v>
      </c>
      <c r="B290" s="535" t="s">
        <v>126</v>
      </c>
      <c r="C290" s="533" t="s">
        <v>363</v>
      </c>
      <c r="D290" s="533" t="s">
        <v>14</v>
      </c>
      <c r="E290" s="533"/>
      <c r="F290" s="536">
        <v>18412.38</v>
      </c>
      <c r="G290" s="536">
        <f t="shared" si="26"/>
        <v>0</v>
      </c>
      <c r="H290" s="536">
        <v>38478.191999999995</v>
      </c>
      <c r="I290" s="536">
        <f t="shared" si="27"/>
        <v>0</v>
      </c>
      <c r="J290" s="749">
        <f t="shared" si="33"/>
        <v>0</v>
      </c>
    </row>
    <row r="291" spans="1:10" ht="25.5" hidden="1" x14ac:dyDescent="0.2">
      <c r="A291" s="531">
        <v>262</v>
      </c>
      <c r="B291" s="535" t="s">
        <v>128</v>
      </c>
      <c r="C291" s="533" t="s">
        <v>365</v>
      </c>
      <c r="D291" s="533" t="s">
        <v>14</v>
      </c>
      <c r="E291" s="533"/>
      <c r="F291" s="536">
        <v>21322.87</v>
      </c>
      <c r="G291" s="536">
        <f t="shared" si="26"/>
        <v>0</v>
      </c>
      <c r="H291" s="536">
        <v>33285.072</v>
      </c>
      <c r="I291" s="536">
        <f t="shared" si="27"/>
        <v>0</v>
      </c>
      <c r="J291" s="749">
        <f t="shared" si="33"/>
        <v>0</v>
      </c>
    </row>
    <row r="292" spans="1:10" hidden="1" x14ac:dyDescent="0.2">
      <c r="A292" s="531">
        <v>263</v>
      </c>
      <c r="B292" s="535" t="s">
        <v>111</v>
      </c>
      <c r="C292" s="533" t="s">
        <v>364</v>
      </c>
      <c r="D292" s="533" t="s">
        <v>14</v>
      </c>
      <c r="E292" s="533"/>
      <c r="F292" s="536">
        <v>19916</v>
      </c>
      <c r="G292" s="536">
        <f t="shared" si="26"/>
        <v>0</v>
      </c>
      <c r="H292" s="536">
        <v>62594.207999999991</v>
      </c>
      <c r="I292" s="536">
        <f t="shared" si="27"/>
        <v>0</v>
      </c>
      <c r="J292" s="749">
        <f t="shared" si="33"/>
        <v>0</v>
      </c>
    </row>
    <row r="293" spans="1:10" hidden="1" x14ac:dyDescent="0.2">
      <c r="A293" s="531">
        <v>264</v>
      </c>
      <c r="B293" s="562" t="s">
        <v>409</v>
      </c>
      <c r="C293" s="538"/>
      <c r="D293" s="533"/>
      <c r="E293" s="533"/>
      <c r="F293" s="533"/>
      <c r="G293" s="536"/>
      <c r="H293" s="147"/>
      <c r="I293" s="536"/>
      <c r="J293" s="748"/>
    </row>
    <row r="294" spans="1:10" ht="38.25" hidden="1" x14ac:dyDescent="0.2">
      <c r="A294" s="531">
        <v>265</v>
      </c>
      <c r="B294" s="535" t="s">
        <v>125</v>
      </c>
      <c r="C294" s="533" t="s">
        <v>362</v>
      </c>
      <c r="D294" s="533" t="s">
        <v>14</v>
      </c>
      <c r="E294" s="533"/>
      <c r="F294" s="565">
        <v>69989.22</v>
      </c>
      <c r="G294" s="536">
        <f t="shared" si="26"/>
        <v>0</v>
      </c>
      <c r="H294" s="565">
        <v>159975.62399999998</v>
      </c>
      <c r="I294" s="536">
        <f t="shared" si="27"/>
        <v>0</v>
      </c>
      <c r="J294" s="755">
        <f t="shared" ref="J294:J297" si="34">G294+I294</f>
        <v>0</v>
      </c>
    </row>
    <row r="295" spans="1:10" ht="25.5" hidden="1" x14ac:dyDescent="0.2">
      <c r="A295" s="531">
        <v>266</v>
      </c>
      <c r="B295" s="535" t="s">
        <v>126</v>
      </c>
      <c r="C295" s="533" t="s">
        <v>363</v>
      </c>
      <c r="D295" s="533" t="s">
        <v>14</v>
      </c>
      <c r="E295" s="533"/>
      <c r="F295" s="565">
        <v>18412.38</v>
      </c>
      <c r="G295" s="536">
        <f t="shared" si="26"/>
        <v>0</v>
      </c>
      <c r="H295" s="565">
        <v>38478.191999999995</v>
      </c>
      <c r="I295" s="536">
        <f t="shared" si="27"/>
        <v>0</v>
      </c>
      <c r="J295" s="755">
        <f t="shared" si="34"/>
        <v>0</v>
      </c>
    </row>
    <row r="296" spans="1:10" ht="25.5" hidden="1" x14ac:dyDescent="0.2">
      <c r="A296" s="531">
        <v>267</v>
      </c>
      <c r="B296" s="535" t="s">
        <v>128</v>
      </c>
      <c r="C296" s="533" t="s">
        <v>365</v>
      </c>
      <c r="D296" s="533" t="s">
        <v>14</v>
      </c>
      <c r="E296" s="533"/>
      <c r="F296" s="565">
        <v>21322.87</v>
      </c>
      <c r="G296" s="536">
        <f t="shared" si="26"/>
        <v>0</v>
      </c>
      <c r="H296" s="565">
        <v>33285.072</v>
      </c>
      <c r="I296" s="536">
        <f t="shared" si="27"/>
        <v>0</v>
      </c>
      <c r="J296" s="755">
        <f t="shared" si="34"/>
        <v>0</v>
      </c>
    </row>
    <row r="297" spans="1:10" hidden="1" x14ac:dyDescent="0.2">
      <c r="A297" s="531">
        <v>268</v>
      </c>
      <c r="B297" s="535" t="s">
        <v>111</v>
      </c>
      <c r="C297" s="533" t="s">
        <v>364</v>
      </c>
      <c r="D297" s="533" t="s">
        <v>14</v>
      </c>
      <c r="E297" s="533"/>
      <c r="F297" s="565">
        <v>19916</v>
      </c>
      <c r="G297" s="536">
        <f t="shared" si="26"/>
        <v>0</v>
      </c>
      <c r="H297" s="565">
        <v>62594.207999999991</v>
      </c>
      <c r="I297" s="536">
        <f t="shared" si="27"/>
        <v>0</v>
      </c>
      <c r="J297" s="755">
        <f t="shared" si="34"/>
        <v>0</v>
      </c>
    </row>
    <row r="298" spans="1:10" hidden="1" x14ac:dyDescent="0.2">
      <c r="A298" s="531">
        <v>269</v>
      </c>
      <c r="B298" s="562"/>
      <c r="C298" s="538"/>
      <c r="D298" s="533"/>
      <c r="E298" s="533"/>
      <c r="F298" s="533"/>
      <c r="G298" s="536"/>
      <c r="H298" s="147"/>
      <c r="I298" s="536"/>
      <c r="J298" s="748"/>
    </row>
    <row r="299" spans="1:10" x14ac:dyDescent="0.2">
      <c r="A299" s="531">
        <v>270</v>
      </c>
      <c r="B299" s="562" t="s">
        <v>129</v>
      </c>
      <c r="C299" s="538"/>
      <c r="D299" s="533"/>
      <c r="E299" s="533"/>
      <c r="F299" s="533"/>
      <c r="G299" s="536"/>
      <c r="H299" s="147"/>
      <c r="I299" s="536"/>
      <c r="J299" s="748"/>
    </row>
    <row r="300" spans="1:10" x14ac:dyDescent="0.2">
      <c r="A300" s="531">
        <v>271</v>
      </c>
      <c r="B300" s="562" t="s">
        <v>108</v>
      </c>
      <c r="C300" s="538"/>
      <c r="D300" s="533"/>
      <c r="E300" s="533"/>
      <c r="F300" s="533"/>
      <c r="G300" s="536"/>
      <c r="H300" s="147"/>
      <c r="I300" s="536"/>
      <c r="J300" s="748"/>
    </row>
    <row r="301" spans="1:10" ht="38.25" hidden="1" x14ac:dyDescent="0.2">
      <c r="A301" s="531">
        <v>272</v>
      </c>
      <c r="B301" s="535" t="s">
        <v>288</v>
      </c>
      <c r="C301" s="533" t="s">
        <v>376</v>
      </c>
      <c r="D301" s="533" t="s">
        <v>14</v>
      </c>
      <c r="E301" s="533"/>
      <c r="F301" s="536">
        <v>13504.75</v>
      </c>
      <c r="G301" s="536">
        <f t="shared" ref="G301:G364" si="35">E301*F301</f>
        <v>0</v>
      </c>
      <c r="H301" s="536">
        <v>36380.111999999994</v>
      </c>
      <c r="I301" s="536">
        <f t="shared" ref="I301:I364" si="36">E301*H301</f>
        <v>0</v>
      </c>
      <c r="J301" s="749">
        <f t="shared" ref="J301:J306" si="37">G301+I301</f>
        <v>0</v>
      </c>
    </row>
    <row r="302" spans="1:10" ht="25.5" hidden="1" x14ac:dyDescent="0.2">
      <c r="A302" s="531">
        <v>273</v>
      </c>
      <c r="B302" s="535" t="s">
        <v>237</v>
      </c>
      <c r="C302" s="533" t="s">
        <v>366</v>
      </c>
      <c r="D302" s="533" t="s">
        <v>14</v>
      </c>
      <c r="E302" s="533"/>
      <c r="F302" s="536">
        <v>6467</v>
      </c>
      <c r="G302" s="536">
        <f t="shared" si="35"/>
        <v>0</v>
      </c>
      <c r="H302" s="536">
        <v>17422.248</v>
      </c>
      <c r="I302" s="536">
        <f t="shared" si="36"/>
        <v>0</v>
      </c>
      <c r="J302" s="749">
        <f t="shared" si="37"/>
        <v>0</v>
      </c>
    </row>
    <row r="303" spans="1:10" hidden="1" x14ac:dyDescent="0.2">
      <c r="A303" s="531">
        <v>274</v>
      </c>
      <c r="B303" s="535" t="s">
        <v>130</v>
      </c>
      <c r="C303" s="538" t="s">
        <v>131</v>
      </c>
      <c r="D303" s="533" t="s">
        <v>14</v>
      </c>
      <c r="E303" s="533"/>
      <c r="F303" s="536">
        <v>3004.89</v>
      </c>
      <c r="G303" s="536">
        <f t="shared" si="35"/>
        <v>0</v>
      </c>
      <c r="H303" s="536">
        <v>7329</v>
      </c>
      <c r="I303" s="536">
        <f t="shared" si="36"/>
        <v>0</v>
      </c>
      <c r="J303" s="749">
        <f t="shared" si="37"/>
        <v>0</v>
      </c>
    </row>
    <row r="304" spans="1:10" hidden="1" x14ac:dyDescent="0.2">
      <c r="A304" s="531">
        <v>275</v>
      </c>
      <c r="B304" s="541" t="s">
        <v>132</v>
      </c>
      <c r="C304" s="542" t="s">
        <v>133</v>
      </c>
      <c r="D304" s="542" t="s">
        <v>14</v>
      </c>
      <c r="E304" s="711"/>
      <c r="F304" s="536">
        <v>4003.24</v>
      </c>
      <c r="G304" s="536">
        <f t="shared" si="35"/>
        <v>0</v>
      </c>
      <c r="H304" s="536">
        <v>9764</v>
      </c>
      <c r="I304" s="536">
        <f t="shared" si="36"/>
        <v>0</v>
      </c>
      <c r="J304" s="749">
        <f t="shared" si="37"/>
        <v>0</v>
      </c>
    </row>
    <row r="305" spans="1:10" hidden="1" x14ac:dyDescent="0.2">
      <c r="A305" s="531">
        <v>276</v>
      </c>
      <c r="B305" s="535" t="s">
        <v>134</v>
      </c>
      <c r="C305" s="538"/>
      <c r="D305" s="533" t="s">
        <v>14</v>
      </c>
      <c r="E305" s="533"/>
      <c r="F305" s="536">
        <v>800</v>
      </c>
      <c r="G305" s="536">
        <f t="shared" si="35"/>
        <v>0</v>
      </c>
      <c r="H305" s="536">
        <v>2142</v>
      </c>
      <c r="I305" s="536">
        <f t="shared" si="36"/>
        <v>0</v>
      </c>
      <c r="J305" s="749">
        <f t="shared" si="37"/>
        <v>0</v>
      </c>
    </row>
    <row r="306" spans="1:10" hidden="1" x14ac:dyDescent="0.2">
      <c r="A306" s="531">
        <v>277</v>
      </c>
      <c r="B306" s="535" t="s">
        <v>135</v>
      </c>
      <c r="C306" s="538"/>
      <c r="D306" s="533" t="s">
        <v>56</v>
      </c>
      <c r="E306" s="533"/>
      <c r="F306" s="536">
        <v>1875</v>
      </c>
      <c r="G306" s="536">
        <f t="shared" si="35"/>
        <v>0</v>
      </c>
      <c r="H306" s="536">
        <v>869</v>
      </c>
      <c r="I306" s="536">
        <f t="shared" si="36"/>
        <v>0</v>
      </c>
      <c r="J306" s="749">
        <f t="shared" si="37"/>
        <v>0</v>
      </c>
    </row>
    <row r="307" spans="1:10" hidden="1" x14ac:dyDescent="0.2">
      <c r="A307" s="531">
        <v>278</v>
      </c>
      <c r="B307" s="535" t="s">
        <v>136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749"/>
    </row>
    <row r="308" spans="1:10" hidden="1" x14ac:dyDescent="0.2">
      <c r="A308" s="531">
        <v>279</v>
      </c>
      <c r="B308" s="535" t="s">
        <v>138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749"/>
    </row>
    <row r="309" spans="1:10" x14ac:dyDescent="0.2">
      <c r="A309" s="531">
        <v>280</v>
      </c>
      <c r="B309" s="535" t="s">
        <v>139</v>
      </c>
      <c r="C309" s="538"/>
      <c r="D309" s="533" t="s">
        <v>56</v>
      </c>
      <c r="E309" s="756">
        <v>20.754999999999995</v>
      </c>
      <c r="F309" s="536">
        <v>1875</v>
      </c>
      <c r="G309" s="536">
        <f t="shared" si="35"/>
        <v>38915.624999999993</v>
      </c>
      <c r="H309" s="536">
        <v>1617</v>
      </c>
      <c r="I309" s="536">
        <f t="shared" si="36"/>
        <v>33560.834999999992</v>
      </c>
      <c r="J309" s="749">
        <f t="shared" ref="J309:J310" si="38">G309+I309</f>
        <v>72476.459999999992</v>
      </c>
    </row>
    <row r="310" spans="1:10" hidden="1" x14ac:dyDescent="0.2">
      <c r="A310" s="531">
        <v>281</v>
      </c>
      <c r="B310" s="535" t="s">
        <v>140</v>
      </c>
      <c r="C310" s="538"/>
      <c r="D310" s="533" t="s">
        <v>56</v>
      </c>
      <c r="E310" s="687"/>
      <c r="F310" s="536">
        <v>1875</v>
      </c>
      <c r="G310" s="536">
        <f t="shared" si="35"/>
        <v>0</v>
      </c>
      <c r="H310" s="536">
        <v>1226</v>
      </c>
      <c r="I310" s="536">
        <f t="shared" si="36"/>
        <v>0</v>
      </c>
      <c r="J310" s="749">
        <f t="shared" si="38"/>
        <v>0</v>
      </c>
    </row>
    <row r="311" spans="1:10" hidden="1" x14ac:dyDescent="0.2">
      <c r="A311" s="531">
        <v>282</v>
      </c>
      <c r="B311" s="535" t="s">
        <v>141</v>
      </c>
      <c r="C311" s="538"/>
      <c r="D311" s="533" t="s">
        <v>137</v>
      </c>
      <c r="E311" s="687"/>
      <c r="F311" s="536"/>
      <c r="G311" s="536">
        <f t="shared" si="35"/>
        <v>0</v>
      </c>
      <c r="H311" s="536"/>
      <c r="I311" s="536">
        <f t="shared" si="36"/>
        <v>0</v>
      </c>
      <c r="J311" s="749"/>
    </row>
    <row r="312" spans="1:10" hidden="1" x14ac:dyDescent="0.2">
      <c r="A312" s="531">
        <v>283</v>
      </c>
      <c r="B312" s="535" t="s">
        <v>142</v>
      </c>
      <c r="C312" s="538"/>
      <c r="D312" s="533" t="s">
        <v>137</v>
      </c>
      <c r="E312" s="687"/>
      <c r="F312" s="536"/>
      <c r="G312" s="536">
        <f t="shared" si="35"/>
        <v>0</v>
      </c>
      <c r="H312" s="536"/>
      <c r="I312" s="536">
        <f t="shared" si="36"/>
        <v>0</v>
      </c>
      <c r="J312" s="749"/>
    </row>
    <row r="313" spans="1:10" hidden="1" x14ac:dyDescent="0.2">
      <c r="A313" s="531">
        <v>284</v>
      </c>
      <c r="B313" s="535" t="s">
        <v>143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49"/>
    </row>
    <row r="314" spans="1:10" hidden="1" x14ac:dyDescent="0.2">
      <c r="A314" s="531">
        <v>285</v>
      </c>
      <c r="B314" s="535" t="s">
        <v>144</v>
      </c>
      <c r="C314" s="538"/>
      <c r="D314" s="533" t="s">
        <v>56</v>
      </c>
      <c r="E314" s="756"/>
      <c r="F314" s="536">
        <v>1875</v>
      </c>
      <c r="G314" s="536">
        <f t="shared" si="35"/>
        <v>0</v>
      </c>
      <c r="H314" s="536">
        <v>2132</v>
      </c>
      <c r="I314" s="536">
        <f t="shared" si="36"/>
        <v>0</v>
      </c>
      <c r="J314" s="749">
        <f t="shared" ref="J314:J315" si="39">G314+I314</f>
        <v>0</v>
      </c>
    </row>
    <row r="315" spans="1:10" x14ac:dyDescent="0.2">
      <c r="A315" s="531">
        <v>286</v>
      </c>
      <c r="B315" s="535" t="s">
        <v>145</v>
      </c>
      <c r="C315" s="538"/>
      <c r="D315" s="533" t="s">
        <v>56</v>
      </c>
      <c r="E315" s="687">
        <v>12.8</v>
      </c>
      <c r="F315" s="536">
        <v>1875</v>
      </c>
      <c r="G315" s="536">
        <f t="shared" si="35"/>
        <v>24000</v>
      </c>
      <c r="H315" s="536">
        <v>1190</v>
      </c>
      <c r="I315" s="536">
        <f t="shared" si="36"/>
        <v>15232</v>
      </c>
      <c r="J315" s="749">
        <f t="shared" si="39"/>
        <v>39232</v>
      </c>
    </row>
    <row r="316" spans="1:10" hidden="1" x14ac:dyDescent="0.2">
      <c r="A316" s="531">
        <v>287</v>
      </c>
      <c r="B316" s="535" t="s">
        <v>146</v>
      </c>
      <c r="C316" s="538"/>
      <c r="D316" s="533" t="s">
        <v>137</v>
      </c>
      <c r="E316" s="687"/>
      <c r="F316" s="536"/>
      <c r="G316" s="536">
        <f t="shared" si="35"/>
        <v>0</v>
      </c>
      <c r="H316" s="536"/>
      <c r="I316" s="536">
        <f t="shared" si="36"/>
        <v>0</v>
      </c>
      <c r="J316" s="749"/>
    </row>
    <row r="317" spans="1:10" ht="25.5" x14ac:dyDescent="0.2">
      <c r="A317" s="531">
        <v>288</v>
      </c>
      <c r="B317" s="535" t="s">
        <v>147</v>
      </c>
      <c r="C317" s="538"/>
      <c r="D317" s="533" t="s">
        <v>56</v>
      </c>
      <c r="E317" s="756">
        <v>3.3</v>
      </c>
      <c r="F317" s="536">
        <v>1875</v>
      </c>
      <c r="G317" s="536">
        <f t="shared" si="35"/>
        <v>6187.5</v>
      </c>
      <c r="H317" s="536">
        <v>1764</v>
      </c>
      <c r="I317" s="536">
        <f t="shared" si="36"/>
        <v>5821.2</v>
      </c>
      <c r="J317" s="749">
        <f t="shared" ref="J317:J318" si="40">G317+I317</f>
        <v>12008.7</v>
      </c>
    </row>
    <row r="318" spans="1:10" hidden="1" x14ac:dyDescent="0.2">
      <c r="A318" s="531">
        <v>289</v>
      </c>
      <c r="B318" s="535" t="s">
        <v>148</v>
      </c>
      <c r="C318" s="538"/>
      <c r="D318" s="533" t="s">
        <v>56</v>
      </c>
      <c r="E318" s="533"/>
      <c r="F318" s="536">
        <v>1875</v>
      </c>
      <c r="G318" s="536">
        <f t="shared" si="35"/>
        <v>0</v>
      </c>
      <c r="H318" s="536">
        <v>1428</v>
      </c>
      <c r="I318" s="536">
        <f t="shared" si="36"/>
        <v>0</v>
      </c>
      <c r="J318" s="749">
        <f t="shared" si="40"/>
        <v>0</v>
      </c>
    </row>
    <row r="319" spans="1:10" hidden="1" x14ac:dyDescent="0.2">
      <c r="A319" s="531">
        <v>290</v>
      </c>
      <c r="B319" s="535" t="s">
        <v>149</v>
      </c>
      <c r="C319" s="538"/>
      <c r="D319" s="533" t="s">
        <v>137</v>
      </c>
      <c r="E319" s="533"/>
      <c r="F319" s="536"/>
      <c r="G319" s="536">
        <f t="shared" si="35"/>
        <v>0</v>
      </c>
      <c r="H319" s="536"/>
      <c r="I319" s="536">
        <f t="shared" si="36"/>
        <v>0</v>
      </c>
      <c r="J319" s="749"/>
    </row>
    <row r="320" spans="1:10" hidden="1" x14ac:dyDescent="0.2">
      <c r="A320" s="531">
        <v>291</v>
      </c>
      <c r="B320" s="535" t="s">
        <v>150</v>
      </c>
      <c r="C320" s="538"/>
      <c r="D320" s="533" t="s">
        <v>56</v>
      </c>
      <c r="E320" s="566"/>
      <c r="F320" s="536">
        <v>1875</v>
      </c>
      <c r="G320" s="536">
        <f t="shared" si="35"/>
        <v>0</v>
      </c>
      <c r="H320" s="536">
        <v>2646</v>
      </c>
      <c r="I320" s="536">
        <f t="shared" si="36"/>
        <v>0</v>
      </c>
      <c r="J320" s="749">
        <f t="shared" ref="J320:J323" si="41">G320+I320</f>
        <v>0</v>
      </c>
    </row>
    <row r="321" spans="1:10" ht="25.5" hidden="1" x14ac:dyDescent="0.2">
      <c r="A321" s="531">
        <v>292</v>
      </c>
      <c r="B321" s="535" t="s">
        <v>151</v>
      </c>
      <c r="C321" s="533" t="s">
        <v>152</v>
      </c>
      <c r="D321" s="533" t="s">
        <v>56</v>
      </c>
      <c r="E321" s="533"/>
      <c r="F321" s="536">
        <v>600</v>
      </c>
      <c r="G321" s="536">
        <f t="shared" si="35"/>
        <v>0</v>
      </c>
      <c r="H321" s="536">
        <v>381</v>
      </c>
      <c r="I321" s="536">
        <f t="shared" si="36"/>
        <v>0</v>
      </c>
      <c r="J321" s="749">
        <f t="shared" si="41"/>
        <v>0</v>
      </c>
    </row>
    <row r="322" spans="1:10" hidden="1" x14ac:dyDescent="0.2">
      <c r="A322" s="531">
        <v>293</v>
      </c>
      <c r="B322" s="535" t="s">
        <v>153</v>
      </c>
      <c r="C322" s="538"/>
      <c r="D322" s="533" t="s">
        <v>56</v>
      </c>
      <c r="E322" s="533"/>
      <c r="F322" s="536">
        <v>1000</v>
      </c>
      <c r="G322" s="536">
        <f t="shared" si="35"/>
        <v>0</v>
      </c>
      <c r="H322" s="536">
        <v>123</v>
      </c>
      <c r="I322" s="536">
        <f t="shared" si="36"/>
        <v>0</v>
      </c>
      <c r="J322" s="749">
        <f t="shared" si="41"/>
        <v>0</v>
      </c>
    </row>
    <row r="323" spans="1:10" hidden="1" x14ac:dyDescent="0.2">
      <c r="A323" s="531">
        <v>294</v>
      </c>
      <c r="B323" s="535" t="s">
        <v>60</v>
      </c>
      <c r="C323" s="538"/>
      <c r="D323" s="533" t="s">
        <v>5</v>
      </c>
      <c r="E323" s="533"/>
      <c r="F323" s="536">
        <v>0</v>
      </c>
      <c r="G323" s="536">
        <f t="shared" si="35"/>
        <v>0</v>
      </c>
      <c r="H323" s="536">
        <v>137961</v>
      </c>
      <c r="I323" s="536">
        <f t="shared" si="36"/>
        <v>0</v>
      </c>
      <c r="J323" s="749">
        <f t="shared" si="41"/>
        <v>0</v>
      </c>
    </row>
    <row r="324" spans="1:10" hidden="1" x14ac:dyDescent="0.2">
      <c r="A324" s="531">
        <v>295</v>
      </c>
      <c r="B324" s="567" t="s">
        <v>112</v>
      </c>
      <c r="C324" s="538"/>
      <c r="D324" s="533"/>
      <c r="E324" s="533"/>
      <c r="F324" s="533"/>
      <c r="G324" s="536"/>
      <c r="H324" s="147"/>
      <c r="I324" s="536"/>
      <c r="J324" s="748"/>
    </row>
    <row r="325" spans="1:10" ht="38.25" hidden="1" x14ac:dyDescent="0.2">
      <c r="A325" s="531">
        <v>296</v>
      </c>
      <c r="B325" s="535" t="s">
        <v>288</v>
      </c>
      <c r="C325" s="533" t="s">
        <v>376</v>
      </c>
      <c r="D325" s="533" t="s">
        <v>14</v>
      </c>
      <c r="E325" s="533"/>
      <c r="F325" s="536">
        <v>13504.75</v>
      </c>
      <c r="G325" s="536">
        <f t="shared" si="35"/>
        <v>0</v>
      </c>
      <c r="H325" s="536">
        <v>36380.111999999994</v>
      </c>
      <c r="I325" s="536">
        <f t="shared" si="36"/>
        <v>0</v>
      </c>
      <c r="J325" s="749">
        <f t="shared" ref="J325:J330" si="42">G325+I325</f>
        <v>0</v>
      </c>
    </row>
    <row r="326" spans="1:10" ht="25.5" hidden="1" x14ac:dyDescent="0.2">
      <c r="A326" s="531">
        <v>297</v>
      </c>
      <c r="B326" s="535" t="s">
        <v>237</v>
      </c>
      <c r="C326" s="533" t="s">
        <v>366</v>
      </c>
      <c r="D326" s="533" t="s">
        <v>14</v>
      </c>
      <c r="E326" s="533"/>
      <c r="F326" s="536">
        <v>6467</v>
      </c>
      <c r="G326" s="536">
        <f t="shared" si="35"/>
        <v>0</v>
      </c>
      <c r="H326" s="536">
        <v>17422.248</v>
      </c>
      <c r="I326" s="536">
        <f t="shared" si="36"/>
        <v>0</v>
      </c>
      <c r="J326" s="749">
        <f t="shared" si="42"/>
        <v>0</v>
      </c>
    </row>
    <row r="327" spans="1:10" hidden="1" x14ac:dyDescent="0.2">
      <c r="A327" s="531">
        <v>298</v>
      </c>
      <c r="B327" s="535" t="s">
        <v>130</v>
      </c>
      <c r="C327" s="538" t="s">
        <v>131</v>
      </c>
      <c r="D327" s="533" t="s">
        <v>14</v>
      </c>
      <c r="E327" s="533"/>
      <c r="F327" s="536">
        <v>3004.89</v>
      </c>
      <c r="G327" s="536">
        <f t="shared" si="35"/>
        <v>0</v>
      </c>
      <c r="H327" s="536">
        <v>7329</v>
      </c>
      <c r="I327" s="536">
        <f t="shared" si="36"/>
        <v>0</v>
      </c>
      <c r="J327" s="749">
        <f t="shared" si="42"/>
        <v>0</v>
      </c>
    </row>
    <row r="328" spans="1:10" hidden="1" x14ac:dyDescent="0.2">
      <c r="A328" s="531">
        <v>299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749">
        <f t="shared" si="42"/>
        <v>0</v>
      </c>
    </row>
    <row r="329" spans="1:10" hidden="1" x14ac:dyDescent="0.2">
      <c r="A329" s="531">
        <v>300</v>
      </c>
      <c r="B329" s="535" t="s">
        <v>134</v>
      </c>
      <c r="C329" s="538"/>
      <c r="D329" s="533" t="s">
        <v>14</v>
      </c>
      <c r="E329" s="533"/>
      <c r="F329" s="536">
        <v>800</v>
      </c>
      <c r="G329" s="536">
        <f t="shared" si="35"/>
        <v>0</v>
      </c>
      <c r="H329" s="536">
        <v>2142</v>
      </c>
      <c r="I329" s="536">
        <f t="shared" si="36"/>
        <v>0</v>
      </c>
      <c r="J329" s="749">
        <f t="shared" si="42"/>
        <v>0</v>
      </c>
    </row>
    <row r="330" spans="1:10" hidden="1" x14ac:dyDescent="0.2">
      <c r="A330" s="531">
        <v>301</v>
      </c>
      <c r="B330" s="535" t="s">
        <v>135</v>
      </c>
      <c r="C330" s="538"/>
      <c r="D330" s="533" t="s">
        <v>56</v>
      </c>
      <c r="E330" s="533"/>
      <c r="F330" s="536">
        <v>1875</v>
      </c>
      <c r="G330" s="536">
        <f t="shared" si="35"/>
        <v>0</v>
      </c>
      <c r="H330" s="536">
        <v>869</v>
      </c>
      <c r="I330" s="536">
        <f t="shared" si="36"/>
        <v>0</v>
      </c>
      <c r="J330" s="749">
        <f t="shared" si="42"/>
        <v>0</v>
      </c>
    </row>
    <row r="331" spans="1:10" hidden="1" x14ac:dyDescent="0.2">
      <c r="A331" s="531">
        <v>302</v>
      </c>
      <c r="B331" s="535" t="s">
        <v>136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749"/>
    </row>
    <row r="332" spans="1:10" hidden="1" x14ac:dyDescent="0.2">
      <c r="A332" s="531">
        <v>303</v>
      </c>
      <c r="B332" s="535" t="s">
        <v>138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749"/>
    </row>
    <row r="333" spans="1:10" hidden="1" x14ac:dyDescent="0.2">
      <c r="A333" s="531">
        <v>304</v>
      </c>
      <c r="B333" s="535" t="s">
        <v>139</v>
      </c>
      <c r="C333" s="538"/>
      <c r="D333" s="533" t="s">
        <v>56</v>
      </c>
      <c r="E333" s="566"/>
      <c r="F333" s="536">
        <v>1875</v>
      </c>
      <c r="G333" s="536">
        <f t="shared" si="35"/>
        <v>0</v>
      </c>
      <c r="H333" s="536">
        <v>1617</v>
      </c>
      <c r="I333" s="536">
        <f t="shared" si="36"/>
        <v>0</v>
      </c>
      <c r="J333" s="749">
        <f t="shared" ref="J333:J334" si="43">G333+I333</f>
        <v>0</v>
      </c>
    </row>
    <row r="334" spans="1:10" hidden="1" x14ac:dyDescent="0.2">
      <c r="A334" s="531">
        <v>305</v>
      </c>
      <c r="B334" s="535" t="s">
        <v>140</v>
      </c>
      <c r="C334" s="538"/>
      <c r="D334" s="533" t="s">
        <v>56</v>
      </c>
      <c r="E334" s="533"/>
      <c r="F334" s="536">
        <v>1875</v>
      </c>
      <c r="G334" s="536">
        <f t="shared" si="35"/>
        <v>0</v>
      </c>
      <c r="H334" s="536">
        <v>1226</v>
      </c>
      <c r="I334" s="536">
        <f t="shared" si="36"/>
        <v>0</v>
      </c>
      <c r="J334" s="749">
        <f t="shared" si="43"/>
        <v>0</v>
      </c>
    </row>
    <row r="335" spans="1:10" hidden="1" x14ac:dyDescent="0.2">
      <c r="A335" s="531">
        <v>306</v>
      </c>
      <c r="B335" s="535" t="s">
        <v>141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749"/>
    </row>
    <row r="336" spans="1:10" hidden="1" x14ac:dyDescent="0.2">
      <c r="A336" s="531">
        <v>307</v>
      </c>
      <c r="B336" s="535" t="s">
        <v>142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749"/>
    </row>
    <row r="337" spans="1:10" hidden="1" x14ac:dyDescent="0.2">
      <c r="A337" s="531">
        <v>308</v>
      </c>
      <c r="B337" s="535" t="s">
        <v>143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49"/>
    </row>
    <row r="338" spans="1:10" hidden="1" x14ac:dyDescent="0.2">
      <c r="A338" s="531">
        <v>309</v>
      </c>
      <c r="B338" s="535" t="s">
        <v>144</v>
      </c>
      <c r="C338" s="538"/>
      <c r="D338" s="533" t="s">
        <v>56</v>
      </c>
      <c r="E338" s="566"/>
      <c r="F338" s="536">
        <v>1875</v>
      </c>
      <c r="G338" s="536">
        <f t="shared" si="35"/>
        <v>0</v>
      </c>
      <c r="H338" s="536">
        <v>2132</v>
      </c>
      <c r="I338" s="536">
        <f t="shared" si="36"/>
        <v>0</v>
      </c>
      <c r="J338" s="749">
        <f t="shared" ref="J338:J339" si="44">G338+I338</f>
        <v>0</v>
      </c>
    </row>
    <row r="339" spans="1:10" hidden="1" x14ac:dyDescent="0.2">
      <c r="A339" s="531">
        <v>310</v>
      </c>
      <c r="B339" s="535" t="s">
        <v>145</v>
      </c>
      <c r="C339" s="538"/>
      <c r="D339" s="533" t="s">
        <v>56</v>
      </c>
      <c r="E339" s="533"/>
      <c r="F339" s="536">
        <v>1875</v>
      </c>
      <c r="G339" s="536">
        <f t="shared" si="35"/>
        <v>0</v>
      </c>
      <c r="H339" s="536">
        <v>1190</v>
      </c>
      <c r="I339" s="536">
        <f t="shared" si="36"/>
        <v>0</v>
      </c>
      <c r="J339" s="749">
        <f t="shared" si="44"/>
        <v>0</v>
      </c>
    </row>
    <row r="340" spans="1:10" ht="30.75" hidden="1" customHeight="1" x14ac:dyDescent="0.2">
      <c r="A340" s="531">
        <v>311</v>
      </c>
      <c r="B340" s="535" t="s">
        <v>146</v>
      </c>
      <c r="C340" s="538"/>
      <c r="D340" s="533" t="s">
        <v>137</v>
      </c>
      <c r="E340" s="533"/>
      <c r="F340" s="536"/>
      <c r="G340" s="536">
        <f t="shared" si="35"/>
        <v>0</v>
      </c>
      <c r="H340" s="536"/>
      <c r="I340" s="536">
        <f t="shared" si="36"/>
        <v>0</v>
      </c>
      <c r="J340" s="749"/>
    </row>
    <row r="341" spans="1:10" ht="25.5" hidden="1" x14ac:dyDescent="0.2">
      <c r="A341" s="531">
        <v>312</v>
      </c>
      <c r="B341" s="535" t="s">
        <v>147</v>
      </c>
      <c r="C341" s="538"/>
      <c r="D341" s="533" t="s">
        <v>56</v>
      </c>
      <c r="E341" s="566"/>
      <c r="F341" s="536">
        <v>1875</v>
      </c>
      <c r="G341" s="536">
        <f t="shared" si="35"/>
        <v>0</v>
      </c>
      <c r="H341" s="536">
        <v>1764</v>
      </c>
      <c r="I341" s="536">
        <f t="shared" si="36"/>
        <v>0</v>
      </c>
      <c r="J341" s="749">
        <f t="shared" ref="J341:J342" si="45">G341+I341</f>
        <v>0</v>
      </c>
    </row>
    <row r="342" spans="1:10" hidden="1" x14ac:dyDescent="0.2">
      <c r="A342" s="531">
        <v>313</v>
      </c>
      <c r="B342" s="535" t="s">
        <v>148</v>
      </c>
      <c r="C342" s="538"/>
      <c r="D342" s="533" t="s">
        <v>56</v>
      </c>
      <c r="E342" s="533"/>
      <c r="F342" s="536">
        <v>1875</v>
      </c>
      <c r="G342" s="536">
        <f t="shared" si="35"/>
        <v>0</v>
      </c>
      <c r="H342" s="536">
        <v>1428</v>
      </c>
      <c r="I342" s="536">
        <f t="shared" si="36"/>
        <v>0</v>
      </c>
      <c r="J342" s="749">
        <f t="shared" si="45"/>
        <v>0</v>
      </c>
    </row>
    <row r="343" spans="1:10" hidden="1" x14ac:dyDescent="0.2">
      <c r="A343" s="531">
        <v>314</v>
      </c>
      <c r="B343" s="535" t="s">
        <v>149</v>
      </c>
      <c r="C343" s="538"/>
      <c r="D343" s="533" t="s">
        <v>137</v>
      </c>
      <c r="E343" s="533"/>
      <c r="F343" s="536"/>
      <c r="G343" s="536">
        <f t="shared" si="35"/>
        <v>0</v>
      </c>
      <c r="H343" s="536"/>
      <c r="I343" s="536">
        <f t="shared" si="36"/>
        <v>0</v>
      </c>
      <c r="J343" s="749"/>
    </row>
    <row r="344" spans="1:10" hidden="1" x14ac:dyDescent="0.2">
      <c r="A344" s="531">
        <v>315</v>
      </c>
      <c r="B344" s="535" t="s">
        <v>150</v>
      </c>
      <c r="C344" s="538"/>
      <c r="D344" s="533" t="s">
        <v>56</v>
      </c>
      <c r="E344" s="566"/>
      <c r="F344" s="536">
        <v>1875</v>
      </c>
      <c r="G344" s="536">
        <f t="shared" si="35"/>
        <v>0</v>
      </c>
      <c r="H344" s="536">
        <v>2646</v>
      </c>
      <c r="I344" s="536">
        <f t="shared" si="36"/>
        <v>0</v>
      </c>
      <c r="J344" s="749">
        <f t="shared" ref="J344:J347" si="46">G344+I344</f>
        <v>0</v>
      </c>
    </row>
    <row r="345" spans="1:10" ht="12" hidden="1" customHeight="1" x14ac:dyDescent="0.2">
      <c r="A345" s="531">
        <v>316</v>
      </c>
      <c r="B345" s="535" t="s">
        <v>151</v>
      </c>
      <c r="C345" s="533" t="s">
        <v>152</v>
      </c>
      <c r="D345" s="533" t="s">
        <v>56</v>
      </c>
      <c r="E345" s="533"/>
      <c r="F345" s="536">
        <v>600</v>
      </c>
      <c r="G345" s="536">
        <f t="shared" si="35"/>
        <v>0</v>
      </c>
      <c r="H345" s="536">
        <v>381</v>
      </c>
      <c r="I345" s="536">
        <f t="shared" si="36"/>
        <v>0</v>
      </c>
      <c r="J345" s="749">
        <f t="shared" si="46"/>
        <v>0</v>
      </c>
    </row>
    <row r="346" spans="1:10" hidden="1" x14ac:dyDescent="0.2">
      <c r="A346" s="531">
        <v>317</v>
      </c>
      <c r="B346" s="535" t="s">
        <v>153</v>
      </c>
      <c r="C346" s="538"/>
      <c r="D346" s="533" t="s">
        <v>56</v>
      </c>
      <c r="E346" s="533"/>
      <c r="F346" s="536">
        <v>1000</v>
      </c>
      <c r="G346" s="536">
        <f t="shared" si="35"/>
        <v>0</v>
      </c>
      <c r="H346" s="536">
        <v>123</v>
      </c>
      <c r="I346" s="536">
        <f t="shared" si="36"/>
        <v>0</v>
      </c>
      <c r="J346" s="749">
        <f t="shared" si="46"/>
        <v>0</v>
      </c>
    </row>
    <row r="347" spans="1:10" ht="12" hidden="1" customHeight="1" x14ac:dyDescent="0.2">
      <c r="A347" s="531">
        <v>318</v>
      </c>
      <c r="B347" s="535" t="s">
        <v>60</v>
      </c>
      <c r="C347" s="538"/>
      <c r="D347" s="533" t="s">
        <v>5</v>
      </c>
      <c r="E347" s="533"/>
      <c r="F347" s="536">
        <v>0</v>
      </c>
      <c r="G347" s="536">
        <f t="shared" si="35"/>
        <v>0</v>
      </c>
      <c r="H347" s="536">
        <v>137961</v>
      </c>
      <c r="I347" s="536">
        <f t="shared" si="36"/>
        <v>0</v>
      </c>
      <c r="J347" s="749">
        <f t="shared" si="46"/>
        <v>0</v>
      </c>
    </row>
    <row r="348" spans="1:10" x14ac:dyDescent="0.2">
      <c r="A348" s="531">
        <v>319</v>
      </c>
      <c r="B348" s="567" t="s">
        <v>114</v>
      </c>
      <c r="C348" s="538"/>
      <c r="D348" s="533"/>
      <c r="E348" s="533"/>
      <c r="F348" s="533"/>
      <c r="G348" s="536"/>
      <c r="H348" s="147"/>
      <c r="I348" s="536"/>
      <c r="J348" s="748"/>
    </row>
    <row r="349" spans="1:10" ht="25.5" hidden="1" x14ac:dyDescent="0.2">
      <c r="A349" s="531">
        <v>320</v>
      </c>
      <c r="B349" s="535" t="s">
        <v>289</v>
      </c>
      <c r="C349" s="533" t="s">
        <v>367</v>
      </c>
      <c r="D349" s="533" t="s">
        <v>14</v>
      </c>
      <c r="E349" s="533"/>
      <c r="F349" s="536">
        <v>8293.6</v>
      </c>
      <c r="G349" s="536">
        <f t="shared" si="35"/>
        <v>0</v>
      </c>
      <c r="H349" s="536">
        <v>22342.319999999996</v>
      </c>
      <c r="I349" s="536">
        <f t="shared" si="36"/>
        <v>0</v>
      </c>
      <c r="J349" s="749">
        <f t="shared" ref="J349:J354" si="47">G349+I349</f>
        <v>0</v>
      </c>
    </row>
    <row r="350" spans="1:10" x14ac:dyDescent="0.2">
      <c r="A350" s="531">
        <v>321</v>
      </c>
      <c r="B350" s="535" t="s">
        <v>154</v>
      </c>
      <c r="C350" s="538" t="s">
        <v>155</v>
      </c>
      <c r="D350" s="533" t="s">
        <v>14</v>
      </c>
      <c r="E350" s="533">
        <v>2</v>
      </c>
      <c r="F350" s="536">
        <v>800</v>
      </c>
      <c r="G350" s="536">
        <f t="shared" si="35"/>
        <v>1600</v>
      </c>
      <c r="H350" s="536">
        <v>1021</v>
      </c>
      <c r="I350" s="536">
        <f t="shared" si="36"/>
        <v>2042</v>
      </c>
      <c r="J350" s="749">
        <f t="shared" si="47"/>
        <v>3642</v>
      </c>
    </row>
    <row r="351" spans="1:10" hidden="1" x14ac:dyDescent="0.2">
      <c r="A351" s="531">
        <v>322</v>
      </c>
      <c r="B351" s="535" t="s">
        <v>132</v>
      </c>
      <c r="C351" s="538" t="s">
        <v>133</v>
      </c>
      <c r="D351" s="533" t="s">
        <v>14</v>
      </c>
      <c r="E351" s="533"/>
      <c r="F351" s="536">
        <v>4003.24</v>
      </c>
      <c r="G351" s="536">
        <f t="shared" si="35"/>
        <v>0</v>
      </c>
      <c r="H351" s="536">
        <v>9764</v>
      </c>
      <c r="I351" s="536">
        <f t="shared" si="36"/>
        <v>0</v>
      </c>
      <c r="J351" s="749">
        <f t="shared" si="47"/>
        <v>0</v>
      </c>
    </row>
    <row r="352" spans="1:10" x14ac:dyDescent="0.2">
      <c r="A352" s="531">
        <v>323</v>
      </c>
      <c r="B352" s="535" t="s">
        <v>156</v>
      </c>
      <c r="C352" s="538"/>
      <c r="D352" s="533" t="s">
        <v>14</v>
      </c>
      <c r="E352" s="533">
        <v>2</v>
      </c>
      <c r="F352" s="536">
        <v>600</v>
      </c>
      <c r="G352" s="536">
        <f t="shared" si="35"/>
        <v>1200</v>
      </c>
      <c r="H352" s="536">
        <v>595</v>
      </c>
      <c r="I352" s="536">
        <f t="shared" si="36"/>
        <v>1190</v>
      </c>
      <c r="J352" s="749">
        <f t="shared" si="47"/>
        <v>2390</v>
      </c>
    </row>
    <row r="353" spans="1:10" hidden="1" x14ac:dyDescent="0.2">
      <c r="A353" s="531">
        <v>324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35"/>
        <v>0</v>
      </c>
      <c r="H353" s="536">
        <v>2142</v>
      </c>
      <c r="I353" s="536">
        <f t="shared" si="36"/>
        <v>0</v>
      </c>
      <c r="J353" s="749">
        <f t="shared" si="47"/>
        <v>0</v>
      </c>
    </row>
    <row r="354" spans="1:10" x14ac:dyDescent="0.2">
      <c r="A354" s="531">
        <v>325</v>
      </c>
      <c r="B354" s="535" t="s">
        <v>157</v>
      </c>
      <c r="C354" s="533"/>
      <c r="D354" s="533" t="s">
        <v>56</v>
      </c>
      <c r="E354" s="533">
        <v>3.7759999999999998</v>
      </c>
      <c r="F354" s="536">
        <v>900</v>
      </c>
      <c r="G354" s="536">
        <f t="shared" si="35"/>
        <v>3398.3999999999996</v>
      </c>
      <c r="H354" s="536">
        <v>840</v>
      </c>
      <c r="I354" s="536">
        <f t="shared" si="36"/>
        <v>3171.8399999999997</v>
      </c>
      <c r="J354" s="749">
        <f t="shared" si="47"/>
        <v>6570.24</v>
      </c>
    </row>
    <row r="355" spans="1:10" hidden="1" x14ac:dyDescent="0.2">
      <c r="A355" s="531">
        <v>326</v>
      </c>
      <c r="B355" s="535" t="s">
        <v>158</v>
      </c>
      <c r="C355" s="538"/>
      <c r="D355" s="533" t="s">
        <v>137</v>
      </c>
      <c r="E355" s="533"/>
      <c r="F355" s="536"/>
      <c r="G355" s="536">
        <f t="shared" si="35"/>
        <v>0</v>
      </c>
      <c r="H355" s="536"/>
      <c r="I355" s="536">
        <f t="shared" si="36"/>
        <v>0</v>
      </c>
      <c r="J355" s="749"/>
    </row>
    <row r="356" spans="1:10" hidden="1" x14ac:dyDescent="0.2">
      <c r="A356" s="531">
        <v>327</v>
      </c>
      <c r="B356" s="535" t="s">
        <v>159</v>
      </c>
      <c r="C356" s="533"/>
      <c r="D356" s="533" t="s">
        <v>56</v>
      </c>
      <c r="E356" s="566"/>
      <c r="F356" s="536">
        <v>900</v>
      </c>
      <c r="G356" s="536">
        <f t="shared" si="35"/>
        <v>0</v>
      </c>
      <c r="H356" s="536">
        <v>3080</v>
      </c>
      <c r="I356" s="536">
        <f t="shared" si="36"/>
        <v>0</v>
      </c>
      <c r="J356" s="749">
        <f t="shared" ref="J356:J357" si="48">G356+I356</f>
        <v>0</v>
      </c>
    </row>
    <row r="357" spans="1:10" hidden="1" x14ac:dyDescent="0.2">
      <c r="A357" s="531">
        <v>328</v>
      </c>
      <c r="B357" s="535" t="s">
        <v>135</v>
      </c>
      <c r="C357" s="538"/>
      <c r="D357" s="533" t="s">
        <v>56</v>
      </c>
      <c r="E357" s="533"/>
      <c r="F357" s="536">
        <v>1875</v>
      </c>
      <c r="G357" s="536">
        <f t="shared" si="35"/>
        <v>0</v>
      </c>
      <c r="H357" s="536">
        <v>869</v>
      </c>
      <c r="I357" s="536">
        <f t="shared" si="36"/>
        <v>0</v>
      </c>
      <c r="J357" s="749">
        <f t="shared" si="48"/>
        <v>0</v>
      </c>
    </row>
    <row r="358" spans="1:10" hidden="1" x14ac:dyDescent="0.2">
      <c r="A358" s="531">
        <v>329</v>
      </c>
      <c r="B358" s="535" t="s">
        <v>136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749"/>
    </row>
    <row r="359" spans="1:10" hidden="1" x14ac:dyDescent="0.2">
      <c r="A359" s="531">
        <v>330</v>
      </c>
      <c r="B359" s="535" t="s">
        <v>160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749"/>
    </row>
    <row r="360" spans="1:10" hidden="1" x14ac:dyDescent="0.2">
      <c r="A360" s="531">
        <v>331</v>
      </c>
      <c r="B360" s="535" t="s">
        <v>161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49"/>
    </row>
    <row r="361" spans="1:10" hidden="1" x14ac:dyDescent="0.2">
      <c r="A361" s="531">
        <v>332</v>
      </c>
      <c r="B361" s="535" t="s">
        <v>138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49"/>
    </row>
    <row r="362" spans="1:10" hidden="1" x14ac:dyDescent="0.2">
      <c r="A362" s="531">
        <v>333</v>
      </c>
      <c r="B362" s="535" t="s">
        <v>162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49"/>
    </row>
    <row r="363" spans="1:10" hidden="1" x14ac:dyDescent="0.2">
      <c r="A363" s="531">
        <v>334</v>
      </c>
      <c r="B363" s="535" t="s">
        <v>139</v>
      </c>
      <c r="C363" s="538"/>
      <c r="D363" s="533" t="s">
        <v>56</v>
      </c>
      <c r="E363" s="566"/>
      <c r="F363" s="536">
        <v>1875</v>
      </c>
      <c r="G363" s="536">
        <f t="shared" si="35"/>
        <v>0</v>
      </c>
      <c r="H363" s="536">
        <v>1617</v>
      </c>
      <c r="I363" s="536">
        <f t="shared" si="36"/>
        <v>0</v>
      </c>
      <c r="J363" s="749">
        <f t="shared" ref="J363:J364" si="49">G363+I363</f>
        <v>0</v>
      </c>
    </row>
    <row r="364" spans="1:10" hidden="1" x14ac:dyDescent="0.2">
      <c r="A364" s="531">
        <v>335</v>
      </c>
      <c r="B364" s="535" t="s">
        <v>140</v>
      </c>
      <c r="C364" s="538"/>
      <c r="D364" s="533" t="s">
        <v>56</v>
      </c>
      <c r="E364" s="533"/>
      <c r="F364" s="536">
        <v>1875</v>
      </c>
      <c r="G364" s="536">
        <f t="shared" si="35"/>
        <v>0</v>
      </c>
      <c r="H364" s="536">
        <v>1226</v>
      </c>
      <c r="I364" s="536">
        <f t="shared" si="36"/>
        <v>0</v>
      </c>
      <c r="J364" s="749">
        <f t="shared" si="49"/>
        <v>0</v>
      </c>
    </row>
    <row r="365" spans="1:10" hidden="1" x14ac:dyDescent="0.2">
      <c r="A365" s="531">
        <v>336</v>
      </c>
      <c r="B365" s="535" t="s">
        <v>163</v>
      </c>
      <c r="C365" s="538"/>
      <c r="D365" s="533" t="s">
        <v>137</v>
      </c>
      <c r="E365" s="533"/>
      <c r="F365" s="536"/>
      <c r="G365" s="536">
        <f t="shared" ref="G365:G428" si="50">E365*F365</f>
        <v>0</v>
      </c>
      <c r="H365" s="536"/>
      <c r="I365" s="536">
        <f t="shared" ref="I365:I428" si="51">E365*H365</f>
        <v>0</v>
      </c>
      <c r="J365" s="749"/>
    </row>
    <row r="366" spans="1:10" hidden="1" x14ac:dyDescent="0.2">
      <c r="A366" s="531">
        <v>337</v>
      </c>
      <c r="B366" s="535" t="s">
        <v>144</v>
      </c>
      <c r="C366" s="538"/>
      <c r="D366" s="533" t="s">
        <v>56</v>
      </c>
      <c r="E366" s="566"/>
      <c r="F366" s="536">
        <v>1875</v>
      </c>
      <c r="G366" s="536">
        <f t="shared" si="50"/>
        <v>0</v>
      </c>
      <c r="H366" s="536">
        <v>2132</v>
      </c>
      <c r="I366" s="536">
        <f t="shared" si="51"/>
        <v>0</v>
      </c>
      <c r="J366" s="749">
        <f t="shared" ref="J366:J367" si="52">G366+I366</f>
        <v>0</v>
      </c>
    </row>
    <row r="367" spans="1:10" hidden="1" x14ac:dyDescent="0.2">
      <c r="A367" s="531">
        <v>338</v>
      </c>
      <c r="B367" s="535" t="s">
        <v>148</v>
      </c>
      <c r="C367" s="538"/>
      <c r="D367" s="533" t="s">
        <v>56</v>
      </c>
      <c r="E367" s="533"/>
      <c r="F367" s="536">
        <v>1875</v>
      </c>
      <c r="G367" s="536">
        <f t="shared" si="50"/>
        <v>0</v>
      </c>
      <c r="H367" s="536">
        <v>1428</v>
      </c>
      <c r="I367" s="536">
        <f t="shared" si="51"/>
        <v>0</v>
      </c>
      <c r="J367" s="749">
        <f t="shared" si="52"/>
        <v>0</v>
      </c>
    </row>
    <row r="368" spans="1:10" hidden="1" x14ac:dyDescent="0.2">
      <c r="A368" s="531">
        <v>339</v>
      </c>
      <c r="B368" s="535" t="s">
        <v>164</v>
      </c>
      <c r="C368" s="538"/>
      <c r="D368" s="533" t="s">
        <v>137</v>
      </c>
      <c r="E368" s="533"/>
      <c r="F368" s="536"/>
      <c r="G368" s="536">
        <f t="shared" si="50"/>
        <v>0</v>
      </c>
      <c r="H368" s="536"/>
      <c r="I368" s="536">
        <f t="shared" si="51"/>
        <v>0</v>
      </c>
      <c r="J368" s="749"/>
    </row>
    <row r="369" spans="1:10" hidden="1" x14ac:dyDescent="0.2">
      <c r="A369" s="531">
        <v>340</v>
      </c>
      <c r="B369" s="535" t="s">
        <v>150</v>
      </c>
      <c r="C369" s="538"/>
      <c r="D369" s="533" t="s">
        <v>56</v>
      </c>
      <c r="E369" s="566"/>
      <c r="F369" s="536">
        <v>1875</v>
      </c>
      <c r="G369" s="536">
        <f t="shared" si="50"/>
        <v>0</v>
      </c>
      <c r="H369" s="536">
        <v>2646</v>
      </c>
      <c r="I369" s="536">
        <f t="shared" si="51"/>
        <v>0</v>
      </c>
      <c r="J369" s="749">
        <f t="shared" ref="J369:J372" si="53">G369+I369</f>
        <v>0</v>
      </c>
    </row>
    <row r="370" spans="1:10" ht="25.5" hidden="1" x14ac:dyDescent="0.2">
      <c r="A370" s="531">
        <v>341</v>
      </c>
      <c r="B370" s="535" t="s">
        <v>151</v>
      </c>
      <c r="C370" s="533" t="s">
        <v>152</v>
      </c>
      <c r="D370" s="533" t="s">
        <v>56</v>
      </c>
      <c r="E370" s="533"/>
      <c r="F370" s="536">
        <v>600</v>
      </c>
      <c r="G370" s="536">
        <f t="shared" si="50"/>
        <v>0</v>
      </c>
      <c r="H370" s="536">
        <v>381</v>
      </c>
      <c r="I370" s="536">
        <f t="shared" si="51"/>
        <v>0</v>
      </c>
      <c r="J370" s="749">
        <f t="shared" si="53"/>
        <v>0</v>
      </c>
    </row>
    <row r="371" spans="1:10" hidden="1" x14ac:dyDescent="0.2">
      <c r="A371" s="531">
        <v>342</v>
      </c>
      <c r="B371" s="535" t="s">
        <v>153</v>
      </c>
      <c r="C371" s="538"/>
      <c r="D371" s="533" t="s">
        <v>56</v>
      </c>
      <c r="E371" s="533"/>
      <c r="F371" s="536">
        <v>1000</v>
      </c>
      <c r="G371" s="536">
        <f t="shared" si="50"/>
        <v>0</v>
      </c>
      <c r="H371" s="536">
        <v>123</v>
      </c>
      <c r="I371" s="536">
        <f t="shared" si="51"/>
        <v>0</v>
      </c>
      <c r="J371" s="749">
        <f t="shared" si="53"/>
        <v>0</v>
      </c>
    </row>
    <row r="372" spans="1:10" hidden="1" x14ac:dyDescent="0.2">
      <c r="A372" s="531">
        <v>343</v>
      </c>
      <c r="B372" s="535" t="s">
        <v>60</v>
      </c>
      <c r="C372" s="538"/>
      <c r="D372" s="533" t="s">
        <v>5</v>
      </c>
      <c r="E372" s="533"/>
      <c r="F372" s="536">
        <v>0</v>
      </c>
      <c r="G372" s="536">
        <f t="shared" si="50"/>
        <v>0</v>
      </c>
      <c r="H372" s="536">
        <v>101443</v>
      </c>
      <c r="I372" s="536">
        <f t="shared" si="51"/>
        <v>0</v>
      </c>
      <c r="J372" s="749">
        <f t="shared" si="53"/>
        <v>0</v>
      </c>
    </row>
    <row r="373" spans="1:10" hidden="1" x14ac:dyDescent="0.2">
      <c r="A373" s="531">
        <v>344</v>
      </c>
      <c r="B373" s="567" t="s">
        <v>116</v>
      </c>
      <c r="C373" s="538"/>
      <c r="D373" s="533"/>
      <c r="E373" s="533"/>
      <c r="F373" s="533"/>
      <c r="G373" s="536"/>
      <c r="H373" s="147"/>
      <c r="I373" s="536"/>
      <c r="J373" s="748"/>
    </row>
    <row r="374" spans="1:10" ht="25.5" hidden="1" x14ac:dyDescent="0.2">
      <c r="A374" s="531">
        <v>345</v>
      </c>
      <c r="B374" s="535" t="s">
        <v>289</v>
      </c>
      <c r="C374" s="533" t="s">
        <v>367</v>
      </c>
      <c r="D374" s="533" t="s">
        <v>14</v>
      </c>
      <c r="E374" s="533"/>
      <c r="F374" s="536">
        <v>8293.6</v>
      </c>
      <c r="G374" s="536">
        <f t="shared" si="50"/>
        <v>0</v>
      </c>
      <c r="H374" s="536">
        <v>22342.319999999996</v>
      </c>
      <c r="I374" s="536">
        <f t="shared" si="51"/>
        <v>0</v>
      </c>
      <c r="J374" s="749">
        <f t="shared" ref="J374:J377" si="54">G374+I374</f>
        <v>0</v>
      </c>
    </row>
    <row r="375" spans="1:10" hidden="1" x14ac:dyDescent="0.2">
      <c r="A375" s="531">
        <v>346</v>
      </c>
      <c r="B375" s="535" t="s">
        <v>132</v>
      </c>
      <c r="C375" s="538" t="s">
        <v>133</v>
      </c>
      <c r="D375" s="533" t="s">
        <v>14</v>
      </c>
      <c r="E375" s="533"/>
      <c r="F375" s="536">
        <v>4003.24</v>
      </c>
      <c r="G375" s="536">
        <f t="shared" si="50"/>
        <v>0</v>
      </c>
      <c r="H375" s="536">
        <v>9764</v>
      </c>
      <c r="I375" s="536">
        <f t="shared" si="51"/>
        <v>0</v>
      </c>
      <c r="J375" s="749">
        <f t="shared" si="54"/>
        <v>0</v>
      </c>
    </row>
    <row r="376" spans="1:10" hidden="1" x14ac:dyDescent="0.2">
      <c r="A376" s="531">
        <v>347</v>
      </c>
      <c r="B376" s="535" t="s">
        <v>134</v>
      </c>
      <c r="C376" s="538"/>
      <c r="D376" s="533" t="s">
        <v>14</v>
      </c>
      <c r="E376" s="533"/>
      <c r="F376" s="536">
        <v>800</v>
      </c>
      <c r="G376" s="536">
        <f t="shared" si="50"/>
        <v>0</v>
      </c>
      <c r="H376" s="536">
        <v>2142</v>
      </c>
      <c r="I376" s="536">
        <f t="shared" si="51"/>
        <v>0</v>
      </c>
      <c r="J376" s="749">
        <f t="shared" si="54"/>
        <v>0</v>
      </c>
    </row>
    <row r="377" spans="1:10" hidden="1" x14ac:dyDescent="0.2">
      <c r="A377" s="531">
        <v>348</v>
      </c>
      <c r="B377" s="535" t="s">
        <v>135</v>
      </c>
      <c r="C377" s="538"/>
      <c r="D377" s="533" t="s">
        <v>56</v>
      </c>
      <c r="E377" s="533"/>
      <c r="F377" s="536">
        <v>1875</v>
      </c>
      <c r="G377" s="536">
        <f t="shared" si="50"/>
        <v>0</v>
      </c>
      <c r="H377" s="536">
        <v>869</v>
      </c>
      <c r="I377" s="536">
        <f t="shared" si="51"/>
        <v>0</v>
      </c>
      <c r="J377" s="749">
        <f t="shared" si="54"/>
        <v>0</v>
      </c>
    </row>
    <row r="378" spans="1:10" hidden="1" x14ac:dyDescent="0.2">
      <c r="A378" s="531">
        <v>349</v>
      </c>
      <c r="B378" s="535" t="s">
        <v>136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749"/>
    </row>
    <row r="379" spans="1:10" hidden="1" x14ac:dyDescent="0.2">
      <c r="A379" s="531">
        <v>350</v>
      </c>
      <c r="B379" s="535" t="s">
        <v>161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749"/>
    </row>
    <row r="380" spans="1:10" hidden="1" x14ac:dyDescent="0.2">
      <c r="A380" s="531">
        <v>351</v>
      </c>
      <c r="B380" s="535" t="s">
        <v>138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49"/>
    </row>
    <row r="381" spans="1:10" hidden="1" x14ac:dyDescent="0.2">
      <c r="A381" s="531">
        <v>352</v>
      </c>
      <c r="B381" s="535" t="s">
        <v>162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49"/>
    </row>
    <row r="382" spans="1:10" hidden="1" x14ac:dyDescent="0.2">
      <c r="A382" s="531">
        <v>353</v>
      </c>
      <c r="B382" s="535" t="s">
        <v>139</v>
      </c>
      <c r="C382" s="538"/>
      <c r="D382" s="533" t="s">
        <v>56</v>
      </c>
      <c r="E382" s="566"/>
      <c r="F382" s="536">
        <v>1875</v>
      </c>
      <c r="G382" s="536">
        <f t="shared" si="50"/>
        <v>0</v>
      </c>
      <c r="H382" s="536">
        <v>1617</v>
      </c>
      <c r="I382" s="536">
        <f t="shared" si="51"/>
        <v>0</v>
      </c>
      <c r="J382" s="749">
        <f t="shared" ref="J382:J383" si="55">G382+I382</f>
        <v>0</v>
      </c>
    </row>
    <row r="383" spans="1:10" hidden="1" x14ac:dyDescent="0.2">
      <c r="A383" s="531">
        <v>354</v>
      </c>
      <c r="B383" s="535" t="s">
        <v>140</v>
      </c>
      <c r="C383" s="538"/>
      <c r="D383" s="533" t="s">
        <v>56</v>
      </c>
      <c r="E383" s="533"/>
      <c r="F383" s="536">
        <v>1875</v>
      </c>
      <c r="G383" s="536">
        <f t="shared" si="50"/>
        <v>0</v>
      </c>
      <c r="H383" s="536">
        <v>1226</v>
      </c>
      <c r="I383" s="536">
        <f t="shared" si="51"/>
        <v>0</v>
      </c>
      <c r="J383" s="749">
        <f t="shared" si="55"/>
        <v>0</v>
      </c>
    </row>
    <row r="384" spans="1:10" hidden="1" x14ac:dyDescent="0.2">
      <c r="A384" s="531">
        <v>355</v>
      </c>
      <c r="B384" s="535" t="s">
        <v>163</v>
      </c>
      <c r="C384" s="538"/>
      <c r="D384" s="533" t="s">
        <v>137</v>
      </c>
      <c r="E384" s="533"/>
      <c r="F384" s="536"/>
      <c r="G384" s="536">
        <f t="shared" si="50"/>
        <v>0</v>
      </c>
      <c r="H384" s="536"/>
      <c r="I384" s="536">
        <f t="shared" si="51"/>
        <v>0</v>
      </c>
      <c r="J384" s="749"/>
    </row>
    <row r="385" spans="1:10" hidden="1" x14ac:dyDescent="0.2">
      <c r="A385" s="531">
        <v>356</v>
      </c>
      <c r="B385" s="535" t="s">
        <v>144</v>
      </c>
      <c r="C385" s="538"/>
      <c r="D385" s="533" t="s">
        <v>56</v>
      </c>
      <c r="E385" s="566"/>
      <c r="F385" s="536">
        <v>1875</v>
      </c>
      <c r="G385" s="536">
        <f t="shared" si="50"/>
        <v>0</v>
      </c>
      <c r="H385" s="536">
        <v>2132</v>
      </c>
      <c r="I385" s="536">
        <f t="shared" si="51"/>
        <v>0</v>
      </c>
      <c r="J385" s="749">
        <f t="shared" ref="J385:J386" si="56">G385+I385</f>
        <v>0</v>
      </c>
    </row>
    <row r="386" spans="1:10" hidden="1" x14ac:dyDescent="0.2">
      <c r="A386" s="531">
        <v>357</v>
      </c>
      <c r="B386" s="535" t="s">
        <v>148</v>
      </c>
      <c r="C386" s="538"/>
      <c r="D386" s="533" t="s">
        <v>56</v>
      </c>
      <c r="E386" s="533"/>
      <c r="F386" s="536">
        <v>1875</v>
      </c>
      <c r="G386" s="536">
        <f t="shared" si="50"/>
        <v>0</v>
      </c>
      <c r="H386" s="536">
        <v>1428</v>
      </c>
      <c r="I386" s="536">
        <f t="shared" si="51"/>
        <v>0</v>
      </c>
      <c r="J386" s="749">
        <f t="shared" si="56"/>
        <v>0</v>
      </c>
    </row>
    <row r="387" spans="1:10" hidden="1" x14ac:dyDescent="0.2">
      <c r="A387" s="531">
        <v>358</v>
      </c>
      <c r="B387" s="535" t="s">
        <v>164</v>
      </c>
      <c r="C387" s="538"/>
      <c r="D387" s="533" t="s">
        <v>137</v>
      </c>
      <c r="E387" s="533"/>
      <c r="F387" s="536"/>
      <c r="G387" s="536">
        <f t="shared" si="50"/>
        <v>0</v>
      </c>
      <c r="H387" s="536"/>
      <c r="I387" s="536">
        <f t="shared" si="51"/>
        <v>0</v>
      </c>
      <c r="J387" s="749"/>
    </row>
    <row r="388" spans="1:10" hidden="1" x14ac:dyDescent="0.2">
      <c r="A388" s="531">
        <v>359</v>
      </c>
      <c r="B388" s="535" t="s">
        <v>150</v>
      </c>
      <c r="C388" s="538"/>
      <c r="D388" s="533" t="s">
        <v>56</v>
      </c>
      <c r="E388" s="566"/>
      <c r="F388" s="536">
        <v>1875</v>
      </c>
      <c r="G388" s="536">
        <f t="shared" si="50"/>
        <v>0</v>
      </c>
      <c r="H388" s="536">
        <v>2646</v>
      </c>
      <c r="I388" s="536">
        <f t="shared" si="51"/>
        <v>0</v>
      </c>
      <c r="J388" s="749">
        <f t="shared" ref="J388:J391" si="57">G388+I388</f>
        <v>0</v>
      </c>
    </row>
    <row r="389" spans="1:10" ht="25.5" hidden="1" x14ac:dyDescent="0.2">
      <c r="A389" s="531">
        <v>360</v>
      </c>
      <c r="B389" s="535" t="s">
        <v>151</v>
      </c>
      <c r="C389" s="533" t="s">
        <v>152</v>
      </c>
      <c r="D389" s="533" t="s">
        <v>56</v>
      </c>
      <c r="E389" s="533"/>
      <c r="F389" s="536">
        <v>600</v>
      </c>
      <c r="G389" s="536">
        <f t="shared" si="50"/>
        <v>0</v>
      </c>
      <c r="H389" s="536">
        <v>381</v>
      </c>
      <c r="I389" s="536">
        <f t="shared" si="51"/>
        <v>0</v>
      </c>
      <c r="J389" s="749">
        <f t="shared" si="57"/>
        <v>0</v>
      </c>
    </row>
    <row r="390" spans="1:10" hidden="1" x14ac:dyDescent="0.2">
      <c r="A390" s="531">
        <v>361</v>
      </c>
      <c r="B390" s="535" t="s">
        <v>153</v>
      </c>
      <c r="C390" s="538"/>
      <c r="D390" s="533" t="s">
        <v>56</v>
      </c>
      <c r="E390" s="533"/>
      <c r="F390" s="536">
        <v>1000</v>
      </c>
      <c r="G390" s="536">
        <f t="shared" si="50"/>
        <v>0</v>
      </c>
      <c r="H390" s="536">
        <v>123</v>
      </c>
      <c r="I390" s="536">
        <f t="shared" si="51"/>
        <v>0</v>
      </c>
      <c r="J390" s="749">
        <f t="shared" si="57"/>
        <v>0</v>
      </c>
    </row>
    <row r="391" spans="1:10" hidden="1" x14ac:dyDescent="0.2">
      <c r="A391" s="531">
        <v>362</v>
      </c>
      <c r="B391" s="535" t="s">
        <v>60</v>
      </c>
      <c r="C391" s="538"/>
      <c r="D391" s="533" t="s">
        <v>5</v>
      </c>
      <c r="E391" s="533"/>
      <c r="F391" s="536">
        <v>0</v>
      </c>
      <c r="G391" s="536">
        <f t="shared" si="50"/>
        <v>0</v>
      </c>
      <c r="H391" s="536">
        <v>96507</v>
      </c>
      <c r="I391" s="536">
        <f t="shared" si="51"/>
        <v>0</v>
      </c>
      <c r="J391" s="749">
        <f t="shared" si="57"/>
        <v>0</v>
      </c>
    </row>
    <row r="392" spans="1:10" ht="12" hidden="1" customHeight="1" x14ac:dyDescent="0.2">
      <c r="A392" s="531">
        <v>363</v>
      </c>
      <c r="B392" s="567" t="s">
        <v>118</v>
      </c>
      <c r="C392" s="538"/>
      <c r="D392" s="533"/>
      <c r="E392" s="533"/>
      <c r="F392" s="533"/>
      <c r="G392" s="536"/>
      <c r="H392" s="147"/>
      <c r="I392" s="536"/>
      <c r="J392" s="748"/>
    </row>
    <row r="393" spans="1:10" ht="25.5" hidden="1" x14ac:dyDescent="0.2">
      <c r="A393" s="531">
        <v>364</v>
      </c>
      <c r="B393" s="535" t="s">
        <v>289</v>
      </c>
      <c r="C393" s="533" t="s">
        <v>367</v>
      </c>
      <c r="D393" s="533" t="s">
        <v>14</v>
      </c>
      <c r="E393" s="533"/>
      <c r="F393" s="536">
        <v>8293.6</v>
      </c>
      <c r="G393" s="536">
        <f t="shared" si="50"/>
        <v>0</v>
      </c>
      <c r="H393" s="536">
        <v>22342.319999999996</v>
      </c>
      <c r="I393" s="536">
        <f t="shared" si="51"/>
        <v>0</v>
      </c>
      <c r="J393" s="749">
        <f t="shared" ref="J393:J396" si="58">G393+I393</f>
        <v>0</v>
      </c>
    </row>
    <row r="394" spans="1:10" ht="12" hidden="1" customHeight="1" x14ac:dyDescent="0.2">
      <c r="A394" s="531">
        <v>365</v>
      </c>
      <c r="B394" s="535" t="s">
        <v>132</v>
      </c>
      <c r="C394" s="538" t="s">
        <v>133</v>
      </c>
      <c r="D394" s="533" t="s">
        <v>14</v>
      </c>
      <c r="E394" s="533"/>
      <c r="F394" s="536">
        <v>4003.24</v>
      </c>
      <c r="G394" s="536">
        <f t="shared" si="50"/>
        <v>0</v>
      </c>
      <c r="H394" s="536">
        <v>9764</v>
      </c>
      <c r="I394" s="536">
        <f t="shared" si="51"/>
        <v>0</v>
      </c>
      <c r="J394" s="749">
        <f t="shared" si="58"/>
        <v>0</v>
      </c>
    </row>
    <row r="395" spans="1:10" hidden="1" x14ac:dyDescent="0.2">
      <c r="A395" s="531">
        <v>366</v>
      </c>
      <c r="B395" s="535" t="s">
        <v>134</v>
      </c>
      <c r="C395" s="538"/>
      <c r="D395" s="533" t="s">
        <v>14</v>
      </c>
      <c r="E395" s="533"/>
      <c r="F395" s="536">
        <v>800</v>
      </c>
      <c r="G395" s="536">
        <f t="shared" si="50"/>
        <v>0</v>
      </c>
      <c r="H395" s="536">
        <v>2142</v>
      </c>
      <c r="I395" s="536">
        <f t="shared" si="51"/>
        <v>0</v>
      </c>
      <c r="J395" s="749">
        <f t="shared" si="58"/>
        <v>0</v>
      </c>
    </row>
    <row r="396" spans="1:10" hidden="1" x14ac:dyDescent="0.2">
      <c r="A396" s="531">
        <v>367</v>
      </c>
      <c r="B396" s="535" t="s">
        <v>135</v>
      </c>
      <c r="C396" s="538"/>
      <c r="D396" s="533" t="s">
        <v>56</v>
      </c>
      <c r="E396" s="533"/>
      <c r="F396" s="536">
        <v>1875</v>
      </c>
      <c r="G396" s="536">
        <f t="shared" si="50"/>
        <v>0</v>
      </c>
      <c r="H396" s="536">
        <v>869</v>
      </c>
      <c r="I396" s="536">
        <f t="shared" si="51"/>
        <v>0</v>
      </c>
      <c r="J396" s="749">
        <f t="shared" si="58"/>
        <v>0</v>
      </c>
    </row>
    <row r="397" spans="1:10" hidden="1" x14ac:dyDescent="0.2">
      <c r="A397" s="531">
        <v>368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749"/>
    </row>
    <row r="398" spans="1:10" hidden="1" x14ac:dyDescent="0.2">
      <c r="A398" s="531">
        <v>369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749"/>
    </row>
    <row r="399" spans="1:10" hidden="1" x14ac:dyDescent="0.2">
      <c r="A399" s="531">
        <v>370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49"/>
    </row>
    <row r="400" spans="1:10" hidden="1" x14ac:dyDescent="0.2">
      <c r="A400" s="531">
        <v>371</v>
      </c>
      <c r="B400" s="535" t="s">
        <v>139</v>
      </c>
      <c r="C400" s="538"/>
      <c r="D400" s="533" t="s">
        <v>56</v>
      </c>
      <c r="E400" s="566"/>
      <c r="F400" s="536">
        <v>1875</v>
      </c>
      <c r="G400" s="536">
        <f t="shared" si="50"/>
        <v>0</v>
      </c>
      <c r="H400" s="536">
        <v>1617</v>
      </c>
      <c r="I400" s="536">
        <f t="shared" si="51"/>
        <v>0</v>
      </c>
      <c r="J400" s="749">
        <f t="shared" ref="J400:J401" si="59">G400+I400</f>
        <v>0</v>
      </c>
    </row>
    <row r="401" spans="1:10" hidden="1" x14ac:dyDescent="0.2">
      <c r="A401" s="531">
        <v>372</v>
      </c>
      <c r="B401" s="535" t="s">
        <v>140</v>
      </c>
      <c r="C401" s="538"/>
      <c r="D401" s="533" t="s">
        <v>56</v>
      </c>
      <c r="E401" s="533"/>
      <c r="F401" s="536">
        <v>1875</v>
      </c>
      <c r="G401" s="536">
        <f t="shared" si="50"/>
        <v>0</v>
      </c>
      <c r="H401" s="536">
        <v>1226</v>
      </c>
      <c r="I401" s="536">
        <f t="shared" si="51"/>
        <v>0</v>
      </c>
      <c r="J401" s="749">
        <f t="shared" si="59"/>
        <v>0</v>
      </c>
    </row>
    <row r="402" spans="1:10" hidden="1" x14ac:dyDescent="0.2">
      <c r="A402" s="531">
        <v>373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749"/>
    </row>
    <row r="403" spans="1:10" hidden="1" x14ac:dyDescent="0.2">
      <c r="A403" s="531">
        <v>374</v>
      </c>
      <c r="B403" s="535" t="s">
        <v>144</v>
      </c>
      <c r="C403" s="538"/>
      <c r="D403" s="533" t="s">
        <v>56</v>
      </c>
      <c r="E403" s="566"/>
      <c r="F403" s="536">
        <v>1875</v>
      </c>
      <c r="G403" s="536">
        <f t="shared" si="50"/>
        <v>0</v>
      </c>
      <c r="H403" s="536">
        <v>2132</v>
      </c>
      <c r="I403" s="536">
        <f t="shared" si="51"/>
        <v>0</v>
      </c>
      <c r="J403" s="749">
        <f t="shared" ref="J403:J404" si="60">G403+I403</f>
        <v>0</v>
      </c>
    </row>
    <row r="404" spans="1:10" hidden="1" x14ac:dyDescent="0.2">
      <c r="A404" s="531">
        <v>375</v>
      </c>
      <c r="B404" s="535" t="s">
        <v>148</v>
      </c>
      <c r="C404" s="538"/>
      <c r="D404" s="533" t="s">
        <v>56</v>
      </c>
      <c r="E404" s="533"/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749">
        <f t="shared" si="60"/>
        <v>0</v>
      </c>
    </row>
    <row r="405" spans="1:10" hidden="1" x14ac:dyDescent="0.2">
      <c r="A405" s="531">
        <v>376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749"/>
    </row>
    <row r="406" spans="1:10" hidden="1" x14ac:dyDescent="0.2">
      <c r="A406" s="531">
        <v>377</v>
      </c>
      <c r="B406" s="535" t="s">
        <v>150</v>
      </c>
      <c r="C406" s="538"/>
      <c r="D406" s="533" t="s">
        <v>56</v>
      </c>
      <c r="E406" s="566"/>
      <c r="F406" s="536">
        <v>1875</v>
      </c>
      <c r="G406" s="536">
        <f t="shared" si="50"/>
        <v>0</v>
      </c>
      <c r="H406" s="536">
        <v>2646</v>
      </c>
      <c r="I406" s="536">
        <f t="shared" si="51"/>
        <v>0</v>
      </c>
      <c r="J406" s="749">
        <f t="shared" ref="J406:J409" si="61">G406+I406</f>
        <v>0</v>
      </c>
    </row>
    <row r="407" spans="1:10" ht="25.5" hidden="1" x14ac:dyDescent="0.2">
      <c r="A407" s="531">
        <v>378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50"/>
        <v>0</v>
      </c>
      <c r="H407" s="536">
        <v>381</v>
      </c>
      <c r="I407" s="536">
        <f t="shared" si="51"/>
        <v>0</v>
      </c>
      <c r="J407" s="749">
        <f t="shared" si="61"/>
        <v>0</v>
      </c>
    </row>
    <row r="408" spans="1:10" hidden="1" x14ac:dyDescent="0.2">
      <c r="A408" s="531">
        <v>379</v>
      </c>
      <c r="B408" s="535" t="s">
        <v>153</v>
      </c>
      <c r="C408" s="538"/>
      <c r="D408" s="533" t="s">
        <v>56</v>
      </c>
      <c r="E408" s="533"/>
      <c r="F408" s="536">
        <v>1000</v>
      </c>
      <c r="G408" s="536">
        <f t="shared" si="50"/>
        <v>0</v>
      </c>
      <c r="H408" s="536">
        <v>123</v>
      </c>
      <c r="I408" s="536">
        <f t="shared" si="51"/>
        <v>0</v>
      </c>
      <c r="J408" s="749">
        <f t="shared" si="61"/>
        <v>0</v>
      </c>
    </row>
    <row r="409" spans="1:10" hidden="1" x14ac:dyDescent="0.2">
      <c r="A409" s="531">
        <v>380</v>
      </c>
      <c r="B409" s="535" t="s">
        <v>60</v>
      </c>
      <c r="C409" s="538"/>
      <c r="D409" s="533" t="s">
        <v>5</v>
      </c>
      <c r="E409" s="533"/>
      <c r="F409" s="536">
        <v>0</v>
      </c>
      <c r="G409" s="536">
        <f t="shared" si="50"/>
        <v>0</v>
      </c>
      <c r="H409" s="536">
        <v>84698</v>
      </c>
      <c r="I409" s="536">
        <f t="shared" si="51"/>
        <v>0</v>
      </c>
      <c r="J409" s="749">
        <f t="shared" si="61"/>
        <v>0</v>
      </c>
    </row>
    <row r="410" spans="1:10" x14ac:dyDescent="0.2">
      <c r="A410" s="531">
        <v>381</v>
      </c>
      <c r="B410" s="567" t="s">
        <v>120</v>
      </c>
      <c r="C410" s="538"/>
      <c r="D410" s="533"/>
      <c r="E410" s="533"/>
      <c r="F410" s="533"/>
      <c r="G410" s="536"/>
      <c r="H410" s="147"/>
      <c r="I410" s="536"/>
      <c r="J410" s="748"/>
    </row>
    <row r="411" spans="1:10" ht="25.5" hidden="1" x14ac:dyDescent="0.2">
      <c r="A411" s="531">
        <v>382</v>
      </c>
      <c r="B411" s="535" t="s">
        <v>289</v>
      </c>
      <c r="C411" s="533" t="s">
        <v>367</v>
      </c>
      <c r="D411" s="533" t="s">
        <v>14</v>
      </c>
      <c r="E411" s="533"/>
      <c r="F411" s="536">
        <v>8293.6</v>
      </c>
      <c r="G411" s="536">
        <f t="shared" si="50"/>
        <v>0</v>
      </c>
      <c r="H411" s="536">
        <v>22342.319999999996</v>
      </c>
      <c r="I411" s="536">
        <f t="shared" si="51"/>
        <v>0</v>
      </c>
      <c r="J411" s="749">
        <f t="shared" ref="J411:J416" si="62">G411+I411</f>
        <v>0</v>
      </c>
    </row>
    <row r="412" spans="1:10" ht="12" customHeight="1" x14ac:dyDescent="0.2">
      <c r="A412" s="531">
        <v>383</v>
      </c>
      <c r="B412" s="535" t="s">
        <v>165</v>
      </c>
      <c r="C412" s="538" t="s">
        <v>166</v>
      </c>
      <c r="D412" s="533" t="s">
        <v>14</v>
      </c>
      <c r="E412" s="533">
        <v>1</v>
      </c>
      <c r="F412" s="536">
        <v>800</v>
      </c>
      <c r="G412" s="536">
        <f t="shared" si="50"/>
        <v>800</v>
      </c>
      <c r="H412" s="536">
        <v>813</v>
      </c>
      <c r="I412" s="536">
        <f t="shared" si="51"/>
        <v>813</v>
      </c>
      <c r="J412" s="749">
        <f t="shared" si="62"/>
        <v>1613</v>
      </c>
    </row>
    <row r="413" spans="1:10" hidden="1" x14ac:dyDescent="0.2">
      <c r="A413" s="531">
        <v>384</v>
      </c>
      <c r="B413" s="535" t="s">
        <v>132</v>
      </c>
      <c r="C413" s="538" t="s">
        <v>133</v>
      </c>
      <c r="D413" s="533" t="s">
        <v>14</v>
      </c>
      <c r="E413" s="533"/>
      <c r="F413" s="536">
        <v>4003.24</v>
      </c>
      <c r="G413" s="536">
        <f t="shared" si="50"/>
        <v>0</v>
      </c>
      <c r="H413" s="536">
        <v>9764</v>
      </c>
      <c r="I413" s="536">
        <f t="shared" si="51"/>
        <v>0</v>
      </c>
      <c r="J413" s="749">
        <f t="shared" si="62"/>
        <v>0</v>
      </c>
    </row>
    <row r="414" spans="1:10" ht="12" customHeight="1" x14ac:dyDescent="0.2">
      <c r="A414" s="531">
        <v>385</v>
      </c>
      <c r="B414" s="535" t="s">
        <v>167</v>
      </c>
      <c r="C414" s="538"/>
      <c r="D414" s="533" t="s">
        <v>14</v>
      </c>
      <c r="E414" s="533">
        <v>1</v>
      </c>
      <c r="F414" s="536">
        <v>600</v>
      </c>
      <c r="G414" s="536">
        <f t="shared" si="50"/>
        <v>600</v>
      </c>
      <c r="H414" s="536">
        <v>532</v>
      </c>
      <c r="I414" s="536">
        <f t="shared" si="51"/>
        <v>532</v>
      </c>
      <c r="J414" s="749">
        <f t="shared" si="62"/>
        <v>1132</v>
      </c>
    </row>
    <row r="415" spans="1:10" ht="16.899999999999999" hidden="1" customHeight="1" x14ac:dyDescent="0.2">
      <c r="A415" s="531">
        <v>386</v>
      </c>
      <c r="B415" s="535" t="s">
        <v>134</v>
      </c>
      <c r="C415" s="538"/>
      <c r="D415" s="533" t="s">
        <v>14</v>
      </c>
      <c r="E415" s="533"/>
      <c r="F415" s="536">
        <v>800</v>
      </c>
      <c r="G415" s="536">
        <f t="shared" si="50"/>
        <v>0</v>
      </c>
      <c r="H415" s="536">
        <v>2142</v>
      </c>
      <c r="I415" s="536">
        <f t="shared" si="51"/>
        <v>0</v>
      </c>
      <c r="J415" s="749">
        <f t="shared" si="62"/>
        <v>0</v>
      </c>
    </row>
    <row r="416" spans="1:10" x14ac:dyDescent="0.2">
      <c r="A416" s="531">
        <v>387</v>
      </c>
      <c r="B416" s="535" t="s">
        <v>157</v>
      </c>
      <c r="C416" s="533"/>
      <c r="D416" s="533" t="s">
        <v>56</v>
      </c>
      <c r="E416" s="533">
        <v>5.93</v>
      </c>
      <c r="F416" s="536">
        <v>1875</v>
      </c>
      <c r="G416" s="536">
        <f t="shared" si="50"/>
        <v>11118.75</v>
      </c>
      <c r="H416" s="536">
        <v>840</v>
      </c>
      <c r="I416" s="536">
        <f t="shared" si="51"/>
        <v>4981.2</v>
      </c>
      <c r="J416" s="749">
        <f t="shared" si="62"/>
        <v>16099.95</v>
      </c>
    </row>
    <row r="417" spans="1:10" hidden="1" x14ac:dyDescent="0.2">
      <c r="A417" s="531">
        <v>388</v>
      </c>
      <c r="B417" s="535" t="s">
        <v>168</v>
      </c>
      <c r="C417" s="538"/>
      <c r="D417" s="533" t="s">
        <v>137</v>
      </c>
      <c r="E417" s="533"/>
      <c r="F417" s="536"/>
      <c r="G417" s="536">
        <f t="shared" si="50"/>
        <v>0</v>
      </c>
      <c r="H417" s="536"/>
      <c r="I417" s="536">
        <f t="shared" si="51"/>
        <v>0</v>
      </c>
      <c r="J417" s="749"/>
    </row>
    <row r="418" spans="1:10" x14ac:dyDescent="0.2">
      <c r="A418" s="531">
        <v>389</v>
      </c>
      <c r="B418" s="535" t="s">
        <v>159</v>
      </c>
      <c r="C418" s="533"/>
      <c r="D418" s="533" t="s">
        <v>56</v>
      </c>
      <c r="E418" s="566">
        <v>0.54</v>
      </c>
      <c r="F418" s="536">
        <v>1875</v>
      </c>
      <c r="G418" s="536">
        <f t="shared" si="50"/>
        <v>1012.5000000000001</v>
      </c>
      <c r="H418" s="536">
        <v>3080</v>
      </c>
      <c r="I418" s="536">
        <f t="shared" si="51"/>
        <v>1663.2</v>
      </c>
      <c r="J418" s="749">
        <f t="shared" ref="J418:J419" si="63">G418+I418</f>
        <v>2675.7000000000003</v>
      </c>
    </row>
    <row r="419" spans="1:10" hidden="1" x14ac:dyDescent="0.2">
      <c r="A419" s="531">
        <v>390</v>
      </c>
      <c r="B419" s="535" t="s">
        <v>135</v>
      </c>
      <c r="C419" s="538"/>
      <c r="D419" s="533" t="s">
        <v>56</v>
      </c>
      <c r="E419" s="533"/>
      <c r="F419" s="536">
        <v>1875</v>
      </c>
      <c r="G419" s="536">
        <f t="shared" si="50"/>
        <v>0</v>
      </c>
      <c r="H419" s="536">
        <v>869</v>
      </c>
      <c r="I419" s="536">
        <f t="shared" si="51"/>
        <v>0</v>
      </c>
      <c r="J419" s="749">
        <f t="shared" si="63"/>
        <v>0</v>
      </c>
    </row>
    <row r="420" spans="1:10" hidden="1" x14ac:dyDescent="0.2">
      <c r="A420" s="531">
        <v>391</v>
      </c>
      <c r="B420" s="535" t="s">
        <v>136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749"/>
    </row>
    <row r="421" spans="1:10" hidden="1" x14ac:dyDescent="0.2">
      <c r="A421" s="531">
        <v>392</v>
      </c>
      <c r="B421" s="535" t="s">
        <v>161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749"/>
    </row>
    <row r="422" spans="1:10" hidden="1" x14ac:dyDescent="0.2">
      <c r="A422" s="531">
        <v>393</v>
      </c>
      <c r="B422" s="535" t="s">
        <v>138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49"/>
    </row>
    <row r="423" spans="1:10" hidden="1" x14ac:dyDescent="0.2">
      <c r="A423" s="531">
        <v>394</v>
      </c>
      <c r="B423" s="535" t="s">
        <v>139</v>
      </c>
      <c r="C423" s="538"/>
      <c r="D423" s="533" t="s">
        <v>56</v>
      </c>
      <c r="E423" s="566"/>
      <c r="F423" s="536">
        <v>1875</v>
      </c>
      <c r="G423" s="536">
        <f t="shared" si="50"/>
        <v>0</v>
      </c>
      <c r="H423" s="536">
        <v>1617</v>
      </c>
      <c r="I423" s="536">
        <f t="shared" si="51"/>
        <v>0</v>
      </c>
      <c r="J423" s="749">
        <f t="shared" ref="J423:J424" si="64">G423+I423</f>
        <v>0</v>
      </c>
    </row>
    <row r="424" spans="1:10" hidden="1" x14ac:dyDescent="0.2">
      <c r="A424" s="531">
        <v>395</v>
      </c>
      <c r="B424" s="535" t="s">
        <v>140</v>
      </c>
      <c r="C424" s="538"/>
      <c r="D424" s="533" t="s">
        <v>56</v>
      </c>
      <c r="E424" s="533"/>
      <c r="F424" s="536">
        <v>1875</v>
      </c>
      <c r="G424" s="536">
        <f t="shared" si="50"/>
        <v>0</v>
      </c>
      <c r="H424" s="536">
        <v>1226</v>
      </c>
      <c r="I424" s="536">
        <f t="shared" si="51"/>
        <v>0</v>
      </c>
      <c r="J424" s="749">
        <f t="shared" si="64"/>
        <v>0</v>
      </c>
    </row>
    <row r="425" spans="1:10" hidden="1" x14ac:dyDescent="0.2">
      <c r="A425" s="531">
        <v>396</v>
      </c>
      <c r="B425" s="535" t="s">
        <v>163</v>
      </c>
      <c r="C425" s="538"/>
      <c r="D425" s="533" t="s">
        <v>137</v>
      </c>
      <c r="E425" s="533"/>
      <c r="F425" s="536"/>
      <c r="G425" s="536">
        <f t="shared" si="50"/>
        <v>0</v>
      </c>
      <c r="H425" s="536"/>
      <c r="I425" s="536">
        <f t="shared" si="51"/>
        <v>0</v>
      </c>
      <c r="J425" s="749"/>
    </row>
    <row r="426" spans="1:10" hidden="1" x14ac:dyDescent="0.2">
      <c r="A426" s="531">
        <v>397</v>
      </c>
      <c r="B426" s="535" t="s">
        <v>144</v>
      </c>
      <c r="C426" s="538"/>
      <c r="D426" s="533" t="s">
        <v>56</v>
      </c>
      <c r="E426" s="566"/>
      <c r="F426" s="536">
        <v>1875</v>
      </c>
      <c r="G426" s="536">
        <f t="shared" si="50"/>
        <v>0</v>
      </c>
      <c r="H426" s="536">
        <v>2132</v>
      </c>
      <c r="I426" s="536">
        <f t="shared" si="51"/>
        <v>0</v>
      </c>
      <c r="J426" s="749">
        <f t="shared" ref="J426:J427" si="65">G426+I426</f>
        <v>0</v>
      </c>
    </row>
    <row r="427" spans="1:10" hidden="1" x14ac:dyDescent="0.2">
      <c r="A427" s="531">
        <v>398</v>
      </c>
      <c r="B427" s="535" t="s">
        <v>148</v>
      </c>
      <c r="C427" s="538"/>
      <c r="D427" s="533" t="s">
        <v>56</v>
      </c>
      <c r="E427" s="533"/>
      <c r="F427" s="536">
        <v>1875</v>
      </c>
      <c r="G427" s="536">
        <f t="shared" si="50"/>
        <v>0</v>
      </c>
      <c r="H427" s="536">
        <v>1428</v>
      </c>
      <c r="I427" s="536">
        <f t="shared" si="51"/>
        <v>0</v>
      </c>
      <c r="J427" s="749">
        <f t="shared" si="65"/>
        <v>0</v>
      </c>
    </row>
    <row r="428" spans="1:10" hidden="1" x14ac:dyDescent="0.2">
      <c r="A428" s="531">
        <v>399</v>
      </c>
      <c r="B428" s="535" t="s">
        <v>164</v>
      </c>
      <c r="C428" s="538"/>
      <c r="D428" s="533" t="s">
        <v>137</v>
      </c>
      <c r="E428" s="533"/>
      <c r="F428" s="536"/>
      <c r="G428" s="536">
        <f t="shared" si="50"/>
        <v>0</v>
      </c>
      <c r="H428" s="536"/>
      <c r="I428" s="536">
        <f t="shared" si="51"/>
        <v>0</v>
      </c>
      <c r="J428" s="749"/>
    </row>
    <row r="429" spans="1:10" hidden="1" x14ac:dyDescent="0.2">
      <c r="A429" s="531">
        <v>400</v>
      </c>
      <c r="B429" s="535" t="s">
        <v>150</v>
      </c>
      <c r="C429" s="538"/>
      <c r="D429" s="533" t="s">
        <v>56</v>
      </c>
      <c r="E429" s="566"/>
      <c r="F429" s="536">
        <v>1875</v>
      </c>
      <c r="G429" s="536">
        <f t="shared" ref="G429:G492" si="66">E429*F429</f>
        <v>0</v>
      </c>
      <c r="H429" s="536">
        <v>2646</v>
      </c>
      <c r="I429" s="536">
        <f t="shared" ref="I429:I492" si="67">E429*H429</f>
        <v>0</v>
      </c>
      <c r="J429" s="749">
        <f t="shared" ref="J429:J432" si="68">G429+I429</f>
        <v>0</v>
      </c>
    </row>
    <row r="430" spans="1:10" ht="25.5" hidden="1" x14ac:dyDescent="0.2">
      <c r="A430" s="531">
        <v>401</v>
      </c>
      <c r="B430" s="535" t="s">
        <v>151</v>
      </c>
      <c r="C430" s="533" t="s">
        <v>152</v>
      </c>
      <c r="D430" s="533" t="s">
        <v>56</v>
      </c>
      <c r="E430" s="533"/>
      <c r="F430" s="536">
        <v>600</v>
      </c>
      <c r="G430" s="536">
        <f t="shared" si="66"/>
        <v>0</v>
      </c>
      <c r="H430" s="536">
        <v>381</v>
      </c>
      <c r="I430" s="536">
        <f t="shared" si="67"/>
        <v>0</v>
      </c>
      <c r="J430" s="749">
        <f t="shared" si="68"/>
        <v>0</v>
      </c>
    </row>
    <row r="431" spans="1:10" hidden="1" x14ac:dyDescent="0.2">
      <c r="A431" s="531">
        <v>402</v>
      </c>
      <c r="B431" s="535" t="s">
        <v>153</v>
      </c>
      <c r="C431" s="538"/>
      <c r="D431" s="533" t="s">
        <v>56</v>
      </c>
      <c r="E431" s="533"/>
      <c r="F431" s="536">
        <v>1000</v>
      </c>
      <c r="G431" s="536">
        <f t="shared" si="66"/>
        <v>0</v>
      </c>
      <c r="H431" s="536">
        <v>123</v>
      </c>
      <c r="I431" s="536">
        <f t="shared" si="67"/>
        <v>0</v>
      </c>
      <c r="J431" s="749">
        <f t="shared" si="68"/>
        <v>0</v>
      </c>
    </row>
    <row r="432" spans="1:10" hidden="1" x14ac:dyDescent="0.2">
      <c r="A432" s="531">
        <v>403</v>
      </c>
      <c r="B432" s="535" t="s">
        <v>60</v>
      </c>
      <c r="C432" s="538"/>
      <c r="D432" s="533" t="s">
        <v>5</v>
      </c>
      <c r="E432" s="533"/>
      <c r="F432" s="536">
        <v>0</v>
      </c>
      <c r="G432" s="536">
        <f t="shared" si="66"/>
        <v>0</v>
      </c>
      <c r="H432" s="536">
        <v>103023</v>
      </c>
      <c r="I432" s="536">
        <f t="shared" si="67"/>
        <v>0</v>
      </c>
      <c r="J432" s="749">
        <f t="shared" si="68"/>
        <v>0</v>
      </c>
    </row>
    <row r="433" spans="1:10" hidden="1" x14ac:dyDescent="0.2">
      <c r="A433" s="531">
        <v>404</v>
      </c>
      <c r="B433" s="567" t="s">
        <v>169</v>
      </c>
      <c r="C433" s="538"/>
      <c r="D433" s="533"/>
      <c r="E433" s="533"/>
      <c r="F433" s="533"/>
      <c r="G433" s="536"/>
      <c r="H433" s="147"/>
      <c r="I433" s="536"/>
      <c r="J433" s="748"/>
    </row>
    <row r="434" spans="1:10" hidden="1" x14ac:dyDescent="0.2">
      <c r="A434" s="531">
        <v>405</v>
      </c>
      <c r="B434" s="535" t="s">
        <v>134</v>
      </c>
      <c r="C434" s="538"/>
      <c r="D434" s="533" t="s">
        <v>14</v>
      </c>
      <c r="E434" s="533"/>
      <c r="F434" s="536">
        <v>800</v>
      </c>
      <c r="G434" s="536">
        <f t="shared" si="66"/>
        <v>0</v>
      </c>
      <c r="H434" s="536">
        <v>2142</v>
      </c>
      <c r="I434" s="536">
        <f t="shared" si="67"/>
        <v>0</v>
      </c>
      <c r="J434" s="749">
        <f t="shared" ref="J434:J435" si="69">G434+I434</f>
        <v>0</v>
      </c>
    </row>
    <row r="435" spans="1:10" hidden="1" x14ac:dyDescent="0.2">
      <c r="A435" s="531">
        <v>406</v>
      </c>
      <c r="B435" s="535" t="s">
        <v>135</v>
      </c>
      <c r="C435" s="538"/>
      <c r="D435" s="533" t="s">
        <v>56</v>
      </c>
      <c r="E435" s="533"/>
      <c r="F435" s="536">
        <v>1875</v>
      </c>
      <c r="G435" s="536">
        <f t="shared" si="66"/>
        <v>0</v>
      </c>
      <c r="H435" s="536">
        <v>869</v>
      </c>
      <c r="I435" s="536">
        <f t="shared" si="67"/>
        <v>0</v>
      </c>
      <c r="J435" s="749">
        <f t="shared" si="69"/>
        <v>0</v>
      </c>
    </row>
    <row r="436" spans="1:10" hidden="1" x14ac:dyDescent="0.2">
      <c r="A436" s="531">
        <v>407</v>
      </c>
      <c r="B436" s="535" t="s">
        <v>136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749"/>
    </row>
    <row r="437" spans="1:10" hidden="1" x14ac:dyDescent="0.2">
      <c r="A437" s="531">
        <v>408</v>
      </c>
      <c r="B437" s="535" t="s">
        <v>161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749"/>
    </row>
    <row r="438" spans="1:10" hidden="1" x14ac:dyDescent="0.2">
      <c r="A438" s="531">
        <v>409</v>
      </c>
      <c r="B438" s="535" t="s">
        <v>138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49"/>
    </row>
    <row r="439" spans="1:10" hidden="1" x14ac:dyDescent="0.2">
      <c r="A439" s="531">
        <v>410</v>
      </c>
      <c r="B439" s="535" t="s">
        <v>162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49"/>
    </row>
    <row r="440" spans="1:10" hidden="1" x14ac:dyDescent="0.2">
      <c r="A440" s="531">
        <v>411</v>
      </c>
      <c r="B440" s="535" t="s">
        <v>139</v>
      </c>
      <c r="C440" s="538"/>
      <c r="D440" s="533" t="s">
        <v>56</v>
      </c>
      <c r="E440" s="566"/>
      <c r="F440" s="536">
        <v>1875</v>
      </c>
      <c r="G440" s="536">
        <f t="shared" si="66"/>
        <v>0</v>
      </c>
      <c r="H440" s="536">
        <v>1617</v>
      </c>
      <c r="I440" s="536">
        <f t="shared" si="67"/>
        <v>0</v>
      </c>
      <c r="J440" s="749">
        <f t="shared" ref="J440:J441" si="70">G440+I440</f>
        <v>0</v>
      </c>
    </row>
    <row r="441" spans="1:10" ht="22.5" hidden="1" customHeight="1" x14ac:dyDescent="0.2">
      <c r="A441" s="531">
        <v>412</v>
      </c>
      <c r="B441" s="535" t="s">
        <v>148</v>
      </c>
      <c r="C441" s="538"/>
      <c r="D441" s="533" t="s">
        <v>56</v>
      </c>
      <c r="E441" s="533"/>
      <c r="F441" s="536">
        <v>1875</v>
      </c>
      <c r="G441" s="536">
        <f t="shared" si="66"/>
        <v>0</v>
      </c>
      <c r="H441" s="536">
        <v>1428</v>
      </c>
      <c r="I441" s="536">
        <f t="shared" si="67"/>
        <v>0</v>
      </c>
      <c r="J441" s="749">
        <f t="shared" si="70"/>
        <v>0</v>
      </c>
    </row>
    <row r="442" spans="1:10" ht="15" hidden="1" customHeight="1" x14ac:dyDescent="0.2">
      <c r="A442" s="531">
        <v>413</v>
      </c>
      <c r="B442" s="535" t="s">
        <v>170</v>
      </c>
      <c r="C442" s="538"/>
      <c r="D442" s="533" t="s">
        <v>137</v>
      </c>
      <c r="E442" s="533"/>
      <c r="F442" s="536"/>
      <c r="G442" s="536">
        <f t="shared" si="66"/>
        <v>0</v>
      </c>
      <c r="H442" s="536"/>
      <c r="I442" s="536">
        <f t="shared" si="67"/>
        <v>0</v>
      </c>
      <c r="J442" s="749"/>
    </row>
    <row r="443" spans="1:10" ht="15" hidden="1" customHeight="1" x14ac:dyDescent="0.2">
      <c r="A443" s="531">
        <v>414</v>
      </c>
      <c r="B443" s="535" t="s">
        <v>150</v>
      </c>
      <c r="C443" s="538"/>
      <c r="D443" s="533" t="s">
        <v>56</v>
      </c>
      <c r="E443" s="566"/>
      <c r="F443" s="536">
        <v>1875</v>
      </c>
      <c r="G443" s="536">
        <f t="shared" si="66"/>
        <v>0</v>
      </c>
      <c r="H443" s="536">
        <v>2646</v>
      </c>
      <c r="I443" s="536">
        <f t="shared" si="67"/>
        <v>0</v>
      </c>
      <c r="J443" s="749">
        <f t="shared" ref="J443:J445" si="71">G443+I443</f>
        <v>0</v>
      </c>
    </row>
    <row r="444" spans="1:10" ht="15" hidden="1" customHeight="1" x14ac:dyDescent="0.2">
      <c r="A444" s="531">
        <v>415</v>
      </c>
      <c r="B444" s="535" t="s">
        <v>171</v>
      </c>
      <c r="C444" s="538"/>
      <c r="D444" s="533" t="s">
        <v>172</v>
      </c>
      <c r="E444" s="533"/>
      <c r="F444" s="536">
        <v>1000</v>
      </c>
      <c r="G444" s="536">
        <f t="shared" si="66"/>
        <v>0</v>
      </c>
      <c r="H444" s="536">
        <v>95</v>
      </c>
      <c r="I444" s="536">
        <f t="shared" si="67"/>
        <v>0</v>
      </c>
      <c r="J444" s="749">
        <f t="shared" si="71"/>
        <v>0</v>
      </c>
    </row>
    <row r="445" spans="1:10" ht="15" hidden="1" customHeight="1" x14ac:dyDescent="0.2">
      <c r="A445" s="531">
        <v>416</v>
      </c>
      <c r="B445" s="535" t="s">
        <v>60</v>
      </c>
      <c r="C445" s="538"/>
      <c r="D445" s="533" t="s">
        <v>5</v>
      </c>
      <c r="E445" s="533"/>
      <c r="F445" s="536">
        <v>0</v>
      </c>
      <c r="G445" s="536">
        <f t="shared" si="66"/>
        <v>0</v>
      </c>
      <c r="H445" s="536">
        <v>49673</v>
      </c>
      <c r="I445" s="536">
        <f t="shared" si="67"/>
        <v>0</v>
      </c>
      <c r="J445" s="749">
        <f t="shared" si="71"/>
        <v>0</v>
      </c>
    </row>
    <row r="446" spans="1:10" ht="15" hidden="1" customHeight="1" x14ac:dyDescent="0.2">
      <c r="A446" s="531">
        <v>417</v>
      </c>
      <c r="B446" s="567" t="s">
        <v>173</v>
      </c>
      <c r="C446" s="538"/>
      <c r="D446" s="533"/>
      <c r="E446" s="533"/>
      <c r="F446" s="533"/>
      <c r="G446" s="536"/>
      <c r="H446" s="147"/>
      <c r="I446" s="536"/>
      <c r="J446" s="748"/>
    </row>
    <row r="447" spans="1:10" ht="15" hidden="1" customHeight="1" x14ac:dyDescent="0.2">
      <c r="A447" s="531">
        <v>418</v>
      </c>
      <c r="B447" s="535" t="s">
        <v>134</v>
      </c>
      <c r="C447" s="538"/>
      <c r="D447" s="533" t="s">
        <v>14</v>
      </c>
      <c r="E447" s="533"/>
      <c r="F447" s="536">
        <v>800</v>
      </c>
      <c r="G447" s="536">
        <f t="shared" si="66"/>
        <v>0</v>
      </c>
      <c r="H447" s="536">
        <v>2142</v>
      </c>
      <c r="I447" s="536">
        <f t="shared" si="67"/>
        <v>0</v>
      </c>
      <c r="J447" s="749">
        <f t="shared" ref="J447:J448" si="72">G447+I447</f>
        <v>0</v>
      </c>
    </row>
    <row r="448" spans="1:10" ht="25.5" hidden="1" customHeight="1" x14ac:dyDescent="0.2">
      <c r="A448" s="531">
        <v>419</v>
      </c>
      <c r="B448" s="535" t="s">
        <v>135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869</v>
      </c>
      <c r="I448" s="536">
        <f t="shared" si="67"/>
        <v>0</v>
      </c>
      <c r="J448" s="749">
        <f t="shared" si="72"/>
        <v>0</v>
      </c>
    </row>
    <row r="449" spans="1:10" hidden="1" x14ac:dyDescent="0.2">
      <c r="A449" s="531">
        <v>420</v>
      </c>
      <c r="B449" s="535" t="s">
        <v>136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749"/>
    </row>
    <row r="450" spans="1:10" hidden="1" x14ac:dyDescent="0.2">
      <c r="A450" s="531">
        <v>421</v>
      </c>
      <c r="B450" s="535" t="s">
        <v>161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749"/>
    </row>
    <row r="451" spans="1:10" hidden="1" x14ac:dyDescent="0.2">
      <c r="A451" s="531">
        <v>422</v>
      </c>
      <c r="B451" s="535" t="s">
        <v>138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49"/>
    </row>
    <row r="452" spans="1:10" hidden="1" x14ac:dyDescent="0.2">
      <c r="A452" s="531">
        <v>423</v>
      </c>
      <c r="B452" s="535" t="s">
        <v>162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49"/>
    </row>
    <row r="453" spans="1:10" hidden="1" x14ac:dyDescent="0.2">
      <c r="A453" s="531">
        <v>424</v>
      </c>
      <c r="B453" s="535" t="s">
        <v>139</v>
      </c>
      <c r="C453" s="538"/>
      <c r="D453" s="533" t="s">
        <v>56</v>
      </c>
      <c r="E453" s="566"/>
      <c r="F453" s="536">
        <v>1875</v>
      </c>
      <c r="G453" s="536">
        <f t="shared" si="66"/>
        <v>0</v>
      </c>
      <c r="H453" s="536">
        <v>1617</v>
      </c>
      <c r="I453" s="536">
        <f t="shared" si="67"/>
        <v>0</v>
      </c>
      <c r="J453" s="749">
        <f t="shared" ref="J453:J454" si="73">G453+I453</f>
        <v>0</v>
      </c>
    </row>
    <row r="454" spans="1:10" hidden="1" x14ac:dyDescent="0.2">
      <c r="A454" s="531">
        <v>425</v>
      </c>
      <c r="B454" s="535" t="s">
        <v>148</v>
      </c>
      <c r="C454" s="538"/>
      <c r="D454" s="533" t="s">
        <v>56</v>
      </c>
      <c r="E454" s="533"/>
      <c r="F454" s="536">
        <v>1875</v>
      </c>
      <c r="G454" s="536">
        <f t="shared" si="66"/>
        <v>0</v>
      </c>
      <c r="H454" s="536">
        <v>1428</v>
      </c>
      <c r="I454" s="536">
        <f t="shared" si="67"/>
        <v>0</v>
      </c>
      <c r="J454" s="749">
        <f t="shared" si="73"/>
        <v>0</v>
      </c>
    </row>
    <row r="455" spans="1:10" ht="29.25" hidden="1" customHeight="1" x14ac:dyDescent="0.2">
      <c r="A455" s="531">
        <v>426</v>
      </c>
      <c r="B455" s="535" t="s">
        <v>170</v>
      </c>
      <c r="C455" s="538"/>
      <c r="D455" s="533" t="s">
        <v>137</v>
      </c>
      <c r="E455" s="533"/>
      <c r="F455" s="536"/>
      <c r="G455" s="536">
        <f t="shared" si="66"/>
        <v>0</v>
      </c>
      <c r="H455" s="536"/>
      <c r="I455" s="536">
        <f t="shared" si="67"/>
        <v>0</v>
      </c>
      <c r="J455" s="749"/>
    </row>
    <row r="456" spans="1:10" ht="29.25" hidden="1" customHeight="1" x14ac:dyDescent="0.2">
      <c r="A456" s="531">
        <v>427</v>
      </c>
      <c r="B456" s="535" t="s">
        <v>150</v>
      </c>
      <c r="C456" s="538"/>
      <c r="D456" s="533" t="s">
        <v>56</v>
      </c>
      <c r="E456" s="566"/>
      <c r="F456" s="536">
        <v>1875</v>
      </c>
      <c r="G456" s="536">
        <f t="shared" si="66"/>
        <v>0</v>
      </c>
      <c r="H456" s="536">
        <v>2646</v>
      </c>
      <c r="I456" s="536">
        <f t="shared" si="67"/>
        <v>0</v>
      </c>
      <c r="J456" s="749">
        <f t="shared" ref="J456:J458" si="74">G456+I456</f>
        <v>0</v>
      </c>
    </row>
    <row r="457" spans="1:10" hidden="1" x14ac:dyDescent="0.2">
      <c r="A457" s="531">
        <v>428</v>
      </c>
      <c r="B457" s="535" t="s">
        <v>171</v>
      </c>
      <c r="C457" s="538"/>
      <c r="D457" s="533" t="s">
        <v>172</v>
      </c>
      <c r="E457" s="533"/>
      <c r="F457" s="536">
        <v>1000</v>
      </c>
      <c r="G457" s="536">
        <f t="shared" si="66"/>
        <v>0</v>
      </c>
      <c r="H457" s="536">
        <v>95</v>
      </c>
      <c r="I457" s="536">
        <f t="shared" si="67"/>
        <v>0</v>
      </c>
      <c r="J457" s="749">
        <f t="shared" si="74"/>
        <v>0</v>
      </c>
    </row>
    <row r="458" spans="1:10" hidden="1" x14ac:dyDescent="0.2">
      <c r="A458" s="531">
        <v>429</v>
      </c>
      <c r="B458" s="535" t="s">
        <v>60</v>
      </c>
      <c r="C458" s="538"/>
      <c r="D458" s="533" t="s">
        <v>5</v>
      </c>
      <c r="E458" s="533"/>
      <c r="F458" s="536">
        <v>0</v>
      </c>
      <c r="G458" s="536">
        <f t="shared" si="66"/>
        <v>0</v>
      </c>
      <c r="H458" s="536">
        <v>49673</v>
      </c>
      <c r="I458" s="536">
        <f t="shared" si="67"/>
        <v>0</v>
      </c>
      <c r="J458" s="749">
        <f t="shared" si="74"/>
        <v>0</v>
      </c>
    </row>
    <row r="459" spans="1:10" ht="15.75" customHeight="1" x14ac:dyDescent="0.2">
      <c r="A459" s="531">
        <v>430</v>
      </c>
      <c r="B459" s="567" t="s">
        <v>174</v>
      </c>
      <c r="C459" s="538"/>
      <c r="D459" s="533"/>
      <c r="E459" s="533"/>
      <c r="F459" s="533"/>
      <c r="G459" s="536"/>
      <c r="H459" s="147"/>
      <c r="I459" s="536"/>
      <c r="J459" s="748"/>
    </row>
    <row r="460" spans="1:10" ht="15.75" customHeight="1" x14ac:dyDescent="0.2">
      <c r="A460" s="531">
        <v>431</v>
      </c>
      <c r="B460" s="535" t="s">
        <v>175</v>
      </c>
      <c r="C460" s="538" t="s">
        <v>176</v>
      </c>
      <c r="D460" s="533" t="s">
        <v>14</v>
      </c>
      <c r="E460" s="533">
        <v>2</v>
      </c>
      <c r="F460" s="536">
        <v>800</v>
      </c>
      <c r="G460" s="536">
        <f t="shared" si="66"/>
        <v>1600</v>
      </c>
      <c r="H460" s="536">
        <v>627</v>
      </c>
      <c r="I460" s="536">
        <f t="shared" si="67"/>
        <v>1254</v>
      </c>
      <c r="J460" s="749">
        <f t="shared" ref="J460:J463" si="75">G460+I460</f>
        <v>2854</v>
      </c>
    </row>
    <row r="461" spans="1:10" ht="12.75" customHeight="1" x14ac:dyDescent="0.2">
      <c r="A461" s="531">
        <v>432</v>
      </c>
      <c r="B461" s="535" t="s">
        <v>156</v>
      </c>
      <c r="C461" s="538"/>
      <c r="D461" s="533" t="s">
        <v>14</v>
      </c>
      <c r="E461" s="533">
        <v>2</v>
      </c>
      <c r="F461" s="536">
        <v>600</v>
      </c>
      <c r="G461" s="536">
        <f t="shared" si="66"/>
        <v>1200</v>
      </c>
      <c r="H461" s="536">
        <v>595</v>
      </c>
      <c r="I461" s="536">
        <f t="shared" si="67"/>
        <v>1190</v>
      </c>
      <c r="J461" s="749">
        <f t="shared" si="75"/>
        <v>2390</v>
      </c>
    </row>
    <row r="462" spans="1:10" ht="12.75" hidden="1" customHeight="1" x14ac:dyDescent="0.2">
      <c r="A462" s="531">
        <v>433</v>
      </c>
      <c r="B462" s="535" t="s">
        <v>177</v>
      </c>
      <c r="C462" s="538"/>
      <c r="D462" s="533" t="s">
        <v>14</v>
      </c>
      <c r="E462" s="533"/>
      <c r="F462" s="536">
        <v>800</v>
      </c>
      <c r="G462" s="536">
        <f t="shared" si="66"/>
        <v>0</v>
      </c>
      <c r="H462" s="536">
        <v>2975</v>
      </c>
      <c r="I462" s="536">
        <f t="shared" si="67"/>
        <v>0</v>
      </c>
      <c r="J462" s="749">
        <f t="shared" si="75"/>
        <v>0</v>
      </c>
    </row>
    <row r="463" spans="1:10" ht="15" customHeight="1" x14ac:dyDescent="0.2">
      <c r="A463" s="531">
        <v>434</v>
      </c>
      <c r="B463" s="535" t="s">
        <v>157</v>
      </c>
      <c r="C463" s="533"/>
      <c r="D463" s="533" t="s">
        <v>56</v>
      </c>
      <c r="E463" s="533">
        <v>3.58</v>
      </c>
      <c r="F463" s="536">
        <v>1875</v>
      </c>
      <c r="G463" s="536">
        <f t="shared" si="66"/>
        <v>6712.5</v>
      </c>
      <c r="H463" s="536">
        <v>840</v>
      </c>
      <c r="I463" s="536">
        <f t="shared" si="67"/>
        <v>3007.2000000000003</v>
      </c>
      <c r="J463" s="749">
        <f t="shared" si="75"/>
        <v>9719.7000000000007</v>
      </c>
    </row>
    <row r="464" spans="1:10" ht="15" hidden="1" customHeight="1" x14ac:dyDescent="0.2">
      <c r="A464" s="531">
        <v>435</v>
      </c>
      <c r="B464" s="535" t="s">
        <v>158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749"/>
    </row>
    <row r="465" spans="1:10" ht="12.6" customHeight="1" x14ac:dyDescent="0.2">
      <c r="A465" s="531">
        <v>436</v>
      </c>
      <c r="B465" s="535" t="s">
        <v>159</v>
      </c>
      <c r="C465" s="533"/>
      <c r="D465" s="533" t="s">
        <v>56</v>
      </c>
      <c r="E465" s="566">
        <v>1.27</v>
      </c>
      <c r="F465" s="536">
        <v>1875</v>
      </c>
      <c r="G465" s="536">
        <f t="shared" si="66"/>
        <v>2381.25</v>
      </c>
      <c r="H465" s="536">
        <v>3080</v>
      </c>
      <c r="I465" s="536">
        <f t="shared" si="67"/>
        <v>3911.6</v>
      </c>
      <c r="J465" s="749">
        <f t="shared" ref="J465:J466" si="76">G465+I465</f>
        <v>6292.85</v>
      </c>
    </row>
    <row r="466" spans="1:10" ht="30" hidden="1" customHeight="1" x14ac:dyDescent="0.2">
      <c r="A466" s="531">
        <v>437</v>
      </c>
      <c r="B466" s="535" t="s">
        <v>135</v>
      </c>
      <c r="C466" s="538"/>
      <c r="D466" s="533" t="s">
        <v>56</v>
      </c>
      <c r="E466" s="533"/>
      <c r="F466" s="536">
        <v>1875</v>
      </c>
      <c r="G466" s="536">
        <f t="shared" si="66"/>
        <v>0</v>
      </c>
      <c r="H466" s="536">
        <v>869</v>
      </c>
      <c r="I466" s="536">
        <f t="shared" si="67"/>
        <v>0</v>
      </c>
      <c r="J466" s="749">
        <f t="shared" si="76"/>
        <v>0</v>
      </c>
    </row>
    <row r="467" spans="1:10" hidden="1" x14ac:dyDescent="0.2">
      <c r="A467" s="531">
        <v>438</v>
      </c>
      <c r="B467" s="535" t="s">
        <v>161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749"/>
    </row>
    <row r="468" spans="1:10" hidden="1" x14ac:dyDescent="0.2">
      <c r="A468" s="531">
        <v>439</v>
      </c>
      <c r="B468" s="535" t="s">
        <v>138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749"/>
    </row>
    <row r="469" spans="1:10" ht="15" hidden="1" customHeight="1" x14ac:dyDescent="0.2">
      <c r="A469" s="531">
        <v>440</v>
      </c>
      <c r="B469" s="535" t="s">
        <v>162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49"/>
    </row>
    <row r="470" spans="1:10" ht="15" hidden="1" customHeight="1" x14ac:dyDescent="0.2">
      <c r="A470" s="531">
        <v>441</v>
      </c>
      <c r="B470" s="535" t="s">
        <v>139</v>
      </c>
      <c r="C470" s="538"/>
      <c r="D470" s="533" t="s">
        <v>56</v>
      </c>
      <c r="E470" s="566"/>
      <c r="F470" s="536">
        <v>1875</v>
      </c>
      <c r="G470" s="536">
        <f t="shared" si="66"/>
        <v>0</v>
      </c>
      <c r="H470" s="536">
        <v>1617</v>
      </c>
      <c r="I470" s="536">
        <f t="shared" si="67"/>
        <v>0</v>
      </c>
      <c r="J470" s="749">
        <f t="shared" ref="J470:J471" si="77">G470+I470</f>
        <v>0</v>
      </c>
    </row>
    <row r="471" spans="1:10" ht="12.75" hidden="1" customHeight="1" x14ac:dyDescent="0.2">
      <c r="A471" s="531">
        <v>442</v>
      </c>
      <c r="B471" s="535" t="s">
        <v>140</v>
      </c>
      <c r="C471" s="538"/>
      <c r="D471" s="533" t="s">
        <v>56</v>
      </c>
      <c r="E471" s="533"/>
      <c r="F471" s="536">
        <v>1875</v>
      </c>
      <c r="G471" s="536">
        <f t="shared" si="66"/>
        <v>0</v>
      </c>
      <c r="H471" s="536">
        <v>1226</v>
      </c>
      <c r="I471" s="536">
        <f t="shared" si="67"/>
        <v>0</v>
      </c>
      <c r="J471" s="749">
        <f t="shared" si="77"/>
        <v>0</v>
      </c>
    </row>
    <row r="472" spans="1:10" ht="15" hidden="1" customHeight="1" x14ac:dyDescent="0.2">
      <c r="A472" s="531">
        <v>443</v>
      </c>
      <c r="B472" s="535" t="s">
        <v>141</v>
      </c>
      <c r="C472" s="538"/>
      <c r="D472" s="533" t="s">
        <v>137</v>
      </c>
      <c r="E472" s="533"/>
      <c r="F472" s="536"/>
      <c r="G472" s="536">
        <f t="shared" si="66"/>
        <v>0</v>
      </c>
      <c r="H472" s="536"/>
      <c r="I472" s="536">
        <f t="shared" si="67"/>
        <v>0</v>
      </c>
      <c r="J472" s="749"/>
    </row>
    <row r="473" spans="1:10" ht="12.6" hidden="1" customHeight="1" x14ac:dyDescent="0.2">
      <c r="A473" s="531">
        <v>444</v>
      </c>
      <c r="B473" s="535" t="s">
        <v>144</v>
      </c>
      <c r="C473" s="538"/>
      <c r="D473" s="533" t="s">
        <v>56</v>
      </c>
      <c r="E473" s="566"/>
      <c r="F473" s="536">
        <v>1875</v>
      </c>
      <c r="G473" s="536">
        <f t="shared" si="66"/>
        <v>0</v>
      </c>
      <c r="H473" s="536">
        <v>2132</v>
      </c>
      <c r="I473" s="536">
        <f t="shared" si="67"/>
        <v>0</v>
      </c>
      <c r="J473" s="749">
        <f t="shared" ref="J473:J474" si="78">G473+I473</f>
        <v>0</v>
      </c>
    </row>
    <row r="474" spans="1:10" ht="12.6" hidden="1" customHeight="1" x14ac:dyDescent="0.2">
      <c r="A474" s="531">
        <v>445</v>
      </c>
      <c r="B474" s="535" t="s">
        <v>148</v>
      </c>
      <c r="C474" s="538"/>
      <c r="D474" s="533" t="s">
        <v>56</v>
      </c>
      <c r="E474" s="533"/>
      <c r="F474" s="536">
        <v>1875</v>
      </c>
      <c r="G474" s="536">
        <f t="shared" si="66"/>
        <v>0</v>
      </c>
      <c r="H474" s="536">
        <v>1428</v>
      </c>
      <c r="I474" s="536">
        <f t="shared" si="67"/>
        <v>0</v>
      </c>
      <c r="J474" s="749">
        <f t="shared" si="78"/>
        <v>0</v>
      </c>
    </row>
    <row r="475" spans="1:10" ht="12.6" hidden="1" customHeight="1" x14ac:dyDescent="0.2">
      <c r="A475" s="531">
        <v>446</v>
      </c>
      <c r="B475" s="535" t="s">
        <v>178</v>
      </c>
      <c r="C475" s="538"/>
      <c r="D475" s="533" t="s">
        <v>137</v>
      </c>
      <c r="E475" s="533"/>
      <c r="F475" s="536"/>
      <c r="G475" s="536">
        <f t="shared" si="66"/>
        <v>0</v>
      </c>
      <c r="H475" s="536"/>
      <c r="I475" s="536">
        <f t="shared" si="67"/>
        <v>0</v>
      </c>
      <c r="J475" s="749"/>
    </row>
    <row r="476" spans="1:10" ht="25.5" hidden="1" customHeight="1" x14ac:dyDescent="0.2">
      <c r="A476" s="531">
        <v>447</v>
      </c>
      <c r="B476" s="535" t="s">
        <v>150</v>
      </c>
      <c r="C476" s="538"/>
      <c r="D476" s="533" t="s">
        <v>56</v>
      </c>
      <c r="E476" s="566"/>
      <c r="F476" s="536">
        <v>1875</v>
      </c>
      <c r="G476" s="536">
        <f t="shared" si="66"/>
        <v>0</v>
      </c>
      <c r="H476" s="536">
        <v>2646</v>
      </c>
      <c r="I476" s="536">
        <f t="shared" si="67"/>
        <v>0</v>
      </c>
      <c r="J476" s="749">
        <f t="shared" ref="J476:J478" si="79">G476+I476</f>
        <v>0</v>
      </c>
    </row>
    <row r="477" spans="1:10" hidden="1" x14ac:dyDescent="0.2">
      <c r="A477" s="531">
        <v>448</v>
      </c>
      <c r="B477" s="535" t="s">
        <v>171</v>
      </c>
      <c r="C477" s="538"/>
      <c r="D477" s="533" t="s">
        <v>172</v>
      </c>
      <c r="E477" s="533"/>
      <c r="F477" s="536">
        <v>1000</v>
      </c>
      <c r="G477" s="536">
        <f t="shared" si="66"/>
        <v>0</v>
      </c>
      <c r="H477" s="536">
        <v>95</v>
      </c>
      <c r="I477" s="536">
        <f t="shared" si="67"/>
        <v>0</v>
      </c>
      <c r="J477" s="749">
        <f t="shared" si="79"/>
        <v>0</v>
      </c>
    </row>
    <row r="478" spans="1:10" ht="12.75" hidden="1" customHeight="1" x14ac:dyDescent="0.2">
      <c r="A478" s="531">
        <v>449</v>
      </c>
      <c r="B478" s="535" t="s">
        <v>60</v>
      </c>
      <c r="C478" s="538"/>
      <c r="D478" s="533" t="s">
        <v>5</v>
      </c>
      <c r="E478" s="533"/>
      <c r="F478" s="536">
        <v>0</v>
      </c>
      <c r="G478" s="536">
        <f t="shared" si="66"/>
        <v>0</v>
      </c>
      <c r="H478" s="536">
        <v>68052</v>
      </c>
      <c r="I478" s="536">
        <f t="shared" si="67"/>
        <v>0</v>
      </c>
      <c r="J478" s="749">
        <f t="shared" si="79"/>
        <v>0</v>
      </c>
    </row>
    <row r="479" spans="1:10" ht="15" customHeight="1" x14ac:dyDescent="0.2">
      <c r="A479" s="531">
        <v>450</v>
      </c>
      <c r="B479" s="567" t="s">
        <v>179</v>
      </c>
      <c r="C479" s="538"/>
      <c r="D479" s="533"/>
      <c r="E479" s="533"/>
      <c r="F479" s="533"/>
      <c r="G479" s="536"/>
      <c r="H479" s="147"/>
      <c r="I479" s="536"/>
      <c r="J479" s="748"/>
    </row>
    <row r="480" spans="1:10" x14ac:dyDescent="0.2">
      <c r="A480" s="531">
        <v>451</v>
      </c>
      <c r="B480" s="535" t="s">
        <v>180</v>
      </c>
      <c r="C480" s="538" t="s">
        <v>181</v>
      </c>
      <c r="D480" s="533" t="s">
        <v>14</v>
      </c>
      <c r="E480" s="533">
        <v>1</v>
      </c>
      <c r="F480" s="536">
        <v>800</v>
      </c>
      <c r="G480" s="536">
        <f t="shared" si="66"/>
        <v>800</v>
      </c>
      <c r="H480" s="536">
        <v>508</v>
      </c>
      <c r="I480" s="536">
        <f t="shared" si="67"/>
        <v>508</v>
      </c>
      <c r="J480" s="749">
        <f t="shared" ref="J480:J483" si="80">G480+I480</f>
        <v>1308</v>
      </c>
    </row>
    <row r="481" spans="1:10" x14ac:dyDescent="0.2">
      <c r="A481" s="531">
        <v>452</v>
      </c>
      <c r="B481" s="535" t="s">
        <v>167</v>
      </c>
      <c r="C481" s="538"/>
      <c r="D481" s="533" t="s">
        <v>14</v>
      </c>
      <c r="E481" s="533">
        <v>1</v>
      </c>
      <c r="F481" s="536">
        <v>600</v>
      </c>
      <c r="G481" s="536">
        <f t="shared" si="66"/>
        <v>600</v>
      </c>
      <c r="H481" s="536">
        <v>532</v>
      </c>
      <c r="I481" s="536">
        <f t="shared" si="67"/>
        <v>532</v>
      </c>
      <c r="J481" s="749">
        <f t="shared" si="80"/>
        <v>1132</v>
      </c>
    </row>
    <row r="482" spans="1:10" x14ac:dyDescent="0.2">
      <c r="A482" s="531">
        <v>453</v>
      </c>
      <c r="B482" s="535" t="s">
        <v>177</v>
      </c>
      <c r="C482" s="538"/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2975</v>
      </c>
      <c r="I482" s="536">
        <f t="shared" si="67"/>
        <v>2975</v>
      </c>
      <c r="J482" s="749">
        <f t="shared" si="80"/>
        <v>3775</v>
      </c>
    </row>
    <row r="483" spans="1:10" x14ac:dyDescent="0.2">
      <c r="A483" s="531">
        <v>454</v>
      </c>
      <c r="B483" s="535" t="s">
        <v>157</v>
      </c>
      <c r="C483" s="533"/>
      <c r="D483" s="533" t="s">
        <v>56</v>
      </c>
      <c r="E483" s="533">
        <v>8.68</v>
      </c>
      <c r="F483" s="536">
        <v>1875</v>
      </c>
      <c r="G483" s="536">
        <f t="shared" si="66"/>
        <v>16275</v>
      </c>
      <c r="H483" s="536">
        <v>840</v>
      </c>
      <c r="I483" s="536">
        <f t="shared" si="67"/>
        <v>7291.2</v>
      </c>
      <c r="J483" s="749">
        <f t="shared" si="80"/>
        <v>23566.2</v>
      </c>
    </row>
    <row r="484" spans="1:10" x14ac:dyDescent="0.2">
      <c r="A484" s="531">
        <v>455</v>
      </c>
      <c r="B484" s="535" t="s">
        <v>168</v>
      </c>
      <c r="C484" s="538"/>
      <c r="D484" s="533" t="s">
        <v>137</v>
      </c>
      <c r="E484" s="533"/>
      <c r="F484" s="536"/>
      <c r="G484" s="536">
        <f t="shared" si="66"/>
        <v>0</v>
      </c>
      <c r="H484" s="536"/>
      <c r="I484" s="536">
        <f t="shared" si="67"/>
        <v>0</v>
      </c>
      <c r="J484" s="749"/>
    </row>
    <row r="485" spans="1:10" x14ac:dyDescent="0.2">
      <c r="A485" s="531">
        <v>456</v>
      </c>
      <c r="B485" s="535" t="s">
        <v>159</v>
      </c>
      <c r="C485" s="533"/>
      <c r="D485" s="533" t="s">
        <v>56</v>
      </c>
      <c r="E485" s="566">
        <v>0.68</v>
      </c>
      <c r="F485" s="536">
        <v>1875</v>
      </c>
      <c r="G485" s="536">
        <f t="shared" si="66"/>
        <v>1275</v>
      </c>
      <c r="H485" s="536">
        <v>3080</v>
      </c>
      <c r="I485" s="536">
        <f t="shared" si="67"/>
        <v>2094.4</v>
      </c>
      <c r="J485" s="749">
        <f t="shared" ref="J485:J486" si="81">G485+I485</f>
        <v>3369.4</v>
      </c>
    </row>
    <row r="486" spans="1:10" hidden="1" x14ac:dyDescent="0.2">
      <c r="A486" s="531">
        <v>457</v>
      </c>
      <c r="B486" s="535" t="s">
        <v>135</v>
      </c>
      <c r="C486" s="538"/>
      <c r="D486" s="533" t="s">
        <v>56</v>
      </c>
      <c r="E486" s="533"/>
      <c r="F486" s="536">
        <v>1875</v>
      </c>
      <c r="G486" s="536">
        <f t="shared" si="66"/>
        <v>0</v>
      </c>
      <c r="H486" s="536">
        <v>869</v>
      </c>
      <c r="I486" s="536">
        <f t="shared" si="67"/>
        <v>0</v>
      </c>
      <c r="J486" s="749">
        <f t="shared" si="81"/>
        <v>0</v>
      </c>
    </row>
    <row r="487" spans="1:10" hidden="1" x14ac:dyDescent="0.2">
      <c r="A487" s="531">
        <v>458</v>
      </c>
      <c r="B487" s="535" t="s">
        <v>161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749"/>
    </row>
    <row r="488" spans="1:10" hidden="1" x14ac:dyDescent="0.2">
      <c r="A488" s="531">
        <v>459</v>
      </c>
      <c r="B488" s="535" t="s">
        <v>138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749"/>
    </row>
    <row r="489" spans="1:10" hidden="1" x14ac:dyDescent="0.2">
      <c r="A489" s="531">
        <v>460</v>
      </c>
      <c r="B489" s="535" t="s">
        <v>162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49"/>
    </row>
    <row r="490" spans="1:10" x14ac:dyDescent="0.2">
      <c r="A490" s="531">
        <v>461</v>
      </c>
      <c r="B490" s="535" t="s">
        <v>139</v>
      </c>
      <c r="C490" s="538"/>
      <c r="D490" s="533" t="s">
        <v>56</v>
      </c>
      <c r="E490" s="566">
        <v>2.2799999999999998</v>
      </c>
      <c r="F490" s="536">
        <v>1875</v>
      </c>
      <c r="G490" s="536">
        <f t="shared" si="66"/>
        <v>4275</v>
      </c>
      <c r="H490" s="536">
        <v>1617</v>
      </c>
      <c r="I490" s="536">
        <f t="shared" si="67"/>
        <v>3686.7599999999998</v>
      </c>
      <c r="J490" s="749">
        <f t="shared" ref="J490:J491" si="82">G490+I490</f>
        <v>7961.76</v>
      </c>
    </row>
    <row r="491" spans="1:10" hidden="1" x14ac:dyDescent="0.2">
      <c r="A491" s="531">
        <v>462</v>
      </c>
      <c r="B491" s="535" t="s">
        <v>140</v>
      </c>
      <c r="C491" s="538"/>
      <c r="D491" s="533" t="s">
        <v>56</v>
      </c>
      <c r="E491" s="533"/>
      <c r="F491" s="536">
        <v>1875</v>
      </c>
      <c r="G491" s="536">
        <f t="shared" si="66"/>
        <v>0</v>
      </c>
      <c r="H491" s="536">
        <v>1226</v>
      </c>
      <c r="I491" s="536">
        <f t="shared" si="67"/>
        <v>0</v>
      </c>
      <c r="J491" s="749">
        <f t="shared" si="82"/>
        <v>0</v>
      </c>
    </row>
    <row r="492" spans="1:10" hidden="1" x14ac:dyDescent="0.2">
      <c r="A492" s="531">
        <v>463</v>
      </c>
      <c r="B492" s="535" t="s">
        <v>141</v>
      </c>
      <c r="C492" s="538"/>
      <c r="D492" s="533" t="s">
        <v>137</v>
      </c>
      <c r="E492" s="533"/>
      <c r="F492" s="536"/>
      <c r="G492" s="536">
        <f t="shared" si="66"/>
        <v>0</v>
      </c>
      <c r="H492" s="536"/>
      <c r="I492" s="536">
        <f t="shared" si="67"/>
        <v>0</v>
      </c>
      <c r="J492" s="749"/>
    </row>
    <row r="493" spans="1:10" hidden="1" x14ac:dyDescent="0.2">
      <c r="A493" s="531">
        <v>464</v>
      </c>
      <c r="B493" s="535" t="s">
        <v>143</v>
      </c>
      <c r="C493" s="538"/>
      <c r="D493" s="533" t="s">
        <v>137</v>
      </c>
      <c r="E493" s="533"/>
      <c r="F493" s="536"/>
      <c r="G493" s="536">
        <f t="shared" ref="G493:G518" si="83">E493*F493</f>
        <v>0</v>
      </c>
      <c r="H493" s="536"/>
      <c r="I493" s="536">
        <f t="shared" ref="I493:I518" si="84">E493*H493</f>
        <v>0</v>
      </c>
      <c r="J493" s="749"/>
    </row>
    <row r="494" spans="1:10" hidden="1" x14ac:dyDescent="0.2">
      <c r="A494" s="531">
        <v>465</v>
      </c>
      <c r="B494" s="535" t="s">
        <v>144</v>
      </c>
      <c r="C494" s="538"/>
      <c r="D494" s="533" t="s">
        <v>56</v>
      </c>
      <c r="E494" s="566"/>
      <c r="F494" s="536">
        <v>1875</v>
      </c>
      <c r="G494" s="536">
        <f t="shared" si="83"/>
        <v>0</v>
      </c>
      <c r="H494" s="536">
        <v>2132</v>
      </c>
      <c r="I494" s="536">
        <f t="shared" si="84"/>
        <v>0</v>
      </c>
      <c r="J494" s="749">
        <f t="shared" ref="J494:J495" si="85">G494+I494</f>
        <v>0</v>
      </c>
    </row>
    <row r="495" spans="1:10" hidden="1" x14ac:dyDescent="0.2">
      <c r="A495" s="531">
        <v>466</v>
      </c>
      <c r="B495" s="535" t="s">
        <v>148</v>
      </c>
      <c r="C495" s="538"/>
      <c r="D495" s="533" t="s">
        <v>56</v>
      </c>
      <c r="E495" s="533"/>
      <c r="F495" s="536">
        <v>1875</v>
      </c>
      <c r="G495" s="536">
        <f t="shared" si="83"/>
        <v>0</v>
      </c>
      <c r="H495" s="536">
        <v>1428</v>
      </c>
      <c r="I495" s="536">
        <f t="shared" si="84"/>
        <v>0</v>
      </c>
      <c r="J495" s="749">
        <f t="shared" si="85"/>
        <v>0</v>
      </c>
    </row>
    <row r="496" spans="1:10" hidden="1" x14ac:dyDescent="0.2">
      <c r="A496" s="531">
        <v>467</v>
      </c>
      <c r="B496" s="535" t="s">
        <v>178</v>
      </c>
      <c r="C496" s="538"/>
      <c r="D496" s="533" t="s">
        <v>137</v>
      </c>
      <c r="E496" s="533"/>
      <c r="F496" s="536"/>
      <c r="G496" s="536">
        <f t="shared" si="83"/>
        <v>0</v>
      </c>
      <c r="H496" s="536"/>
      <c r="I496" s="536">
        <f t="shared" si="84"/>
        <v>0</v>
      </c>
      <c r="J496" s="749"/>
    </row>
    <row r="497" spans="1:10" hidden="1" x14ac:dyDescent="0.2">
      <c r="A497" s="531">
        <v>468</v>
      </c>
      <c r="B497" s="535" t="s">
        <v>150</v>
      </c>
      <c r="C497" s="538"/>
      <c r="D497" s="533" t="s">
        <v>56</v>
      </c>
      <c r="E497" s="566"/>
      <c r="F497" s="536">
        <v>1875</v>
      </c>
      <c r="G497" s="536">
        <f t="shared" si="83"/>
        <v>0</v>
      </c>
      <c r="H497" s="536">
        <v>2646</v>
      </c>
      <c r="I497" s="536">
        <f t="shared" si="84"/>
        <v>0</v>
      </c>
      <c r="J497" s="749">
        <f t="shared" ref="J497:J499" si="86">G497+I497</f>
        <v>0</v>
      </c>
    </row>
    <row r="498" spans="1:10" ht="28.5" customHeight="1" x14ac:dyDescent="0.2">
      <c r="A498" s="531">
        <v>469</v>
      </c>
      <c r="B498" s="535" t="s">
        <v>171</v>
      </c>
      <c r="C498" s="538"/>
      <c r="D498" s="533" t="s">
        <v>172</v>
      </c>
      <c r="E498" s="533">
        <v>0.31</v>
      </c>
      <c r="F498" s="536">
        <v>1000</v>
      </c>
      <c r="G498" s="536">
        <f t="shared" si="83"/>
        <v>310</v>
      </c>
      <c r="H498" s="536">
        <v>95</v>
      </c>
      <c r="I498" s="536">
        <f t="shared" si="84"/>
        <v>29.45</v>
      </c>
      <c r="J498" s="749">
        <f t="shared" si="86"/>
        <v>339.45</v>
      </c>
    </row>
    <row r="499" spans="1:10" ht="26.25" hidden="1" customHeight="1" x14ac:dyDescent="0.2">
      <c r="A499" s="531">
        <v>470</v>
      </c>
      <c r="B499" s="535" t="s">
        <v>60</v>
      </c>
      <c r="C499" s="538"/>
      <c r="D499" s="533" t="s">
        <v>5</v>
      </c>
      <c r="E499" s="533"/>
      <c r="F499" s="536">
        <v>0</v>
      </c>
      <c r="G499" s="536">
        <f t="shared" si="83"/>
        <v>0</v>
      </c>
      <c r="H499" s="536">
        <v>67567</v>
      </c>
      <c r="I499" s="536">
        <f t="shared" si="84"/>
        <v>0</v>
      </c>
      <c r="J499" s="749">
        <f t="shared" si="86"/>
        <v>0</v>
      </c>
    </row>
    <row r="500" spans="1:10" x14ac:dyDescent="0.2">
      <c r="A500" s="531">
        <v>471</v>
      </c>
      <c r="B500" s="567" t="s">
        <v>122</v>
      </c>
      <c r="C500" s="538"/>
      <c r="D500" s="533"/>
      <c r="E500" s="533"/>
      <c r="F500" s="533"/>
      <c r="G500" s="536">
        <f t="shared" si="83"/>
        <v>0</v>
      </c>
      <c r="H500" s="147"/>
      <c r="I500" s="536">
        <f t="shared" si="84"/>
        <v>0</v>
      </c>
      <c r="J500" s="748"/>
    </row>
    <row r="501" spans="1:10" x14ac:dyDescent="0.2">
      <c r="A501" s="531">
        <v>472</v>
      </c>
      <c r="B501" s="535" t="s">
        <v>182</v>
      </c>
      <c r="C501" s="538" t="s">
        <v>183</v>
      </c>
      <c r="D501" s="533" t="s">
        <v>14</v>
      </c>
      <c r="E501" s="533">
        <v>2</v>
      </c>
      <c r="F501" s="536">
        <v>1500</v>
      </c>
      <c r="G501" s="536">
        <f t="shared" si="83"/>
        <v>3000</v>
      </c>
      <c r="H501" s="536">
        <v>4977</v>
      </c>
      <c r="I501" s="536">
        <f t="shared" si="84"/>
        <v>9954</v>
      </c>
      <c r="J501" s="749">
        <f t="shared" ref="J501:J502" si="87">G501+I501</f>
        <v>12954</v>
      </c>
    </row>
    <row r="502" spans="1:10" x14ac:dyDescent="0.2">
      <c r="A502" s="531">
        <v>473</v>
      </c>
      <c r="B502" s="535" t="s">
        <v>145</v>
      </c>
      <c r="C502" s="538"/>
      <c r="D502" s="533" t="s">
        <v>56</v>
      </c>
      <c r="E502" s="533">
        <v>27</v>
      </c>
      <c r="F502" s="536">
        <v>1875</v>
      </c>
      <c r="G502" s="536">
        <f t="shared" si="83"/>
        <v>50625</v>
      </c>
      <c r="H502" s="536">
        <v>1190</v>
      </c>
      <c r="I502" s="536">
        <f t="shared" si="84"/>
        <v>32130</v>
      </c>
      <c r="J502" s="749">
        <f t="shared" si="87"/>
        <v>82755</v>
      </c>
    </row>
    <row r="503" spans="1:10" x14ac:dyDescent="0.2">
      <c r="A503" s="531">
        <v>474</v>
      </c>
      <c r="B503" s="535" t="s">
        <v>184</v>
      </c>
      <c r="C503" s="538"/>
      <c r="D503" s="533" t="s">
        <v>137</v>
      </c>
      <c r="E503" s="533"/>
      <c r="F503" s="536"/>
      <c r="G503" s="536">
        <f t="shared" si="83"/>
        <v>0</v>
      </c>
      <c r="H503" s="536"/>
      <c r="I503" s="536">
        <f t="shared" si="84"/>
        <v>0</v>
      </c>
      <c r="J503" s="749"/>
    </row>
    <row r="504" spans="1:10" ht="25.5" x14ac:dyDescent="0.2">
      <c r="A504" s="531">
        <v>475</v>
      </c>
      <c r="B504" s="535" t="s">
        <v>147</v>
      </c>
      <c r="C504" s="538"/>
      <c r="D504" s="533" t="s">
        <v>56</v>
      </c>
      <c r="E504" s="566">
        <v>5.8</v>
      </c>
      <c r="F504" s="536">
        <v>1875</v>
      </c>
      <c r="G504" s="536">
        <f t="shared" si="83"/>
        <v>10875</v>
      </c>
      <c r="H504" s="536">
        <v>1764</v>
      </c>
      <c r="I504" s="536">
        <f t="shared" si="84"/>
        <v>10231.199999999999</v>
      </c>
      <c r="J504" s="749">
        <f t="shared" ref="J504:J505" si="88">G504+I504</f>
        <v>21106.199999999997</v>
      </c>
    </row>
    <row r="505" spans="1:10" x14ac:dyDescent="0.2">
      <c r="A505" s="531">
        <v>476</v>
      </c>
      <c r="B505" s="535" t="s">
        <v>148</v>
      </c>
      <c r="C505" s="538"/>
      <c r="D505" s="533" t="s">
        <v>56</v>
      </c>
      <c r="E505" s="533">
        <v>1.98</v>
      </c>
      <c r="F505" s="536">
        <v>1875</v>
      </c>
      <c r="G505" s="536">
        <f t="shared" si="83"/>
        <v>3712.5</v>
      </c>
      <c r="H505" s="536">
        <v>1428</v>
      </c>
      <c r="I505" s="536">
        <f t="shared" si="84"/>
        <v>2827.44</v>
      </c>
      <c r="J505" s="749">
        <f t="shared" si="88"/>
        <v>6539.9400000000005</v>
      </c>
    </row>
    <row r="506" spans="1:10" x14ac:dyDescent="0.2">
      <c r="A506" s="531">
        <v>477</v>
      </c>
      <c r="B506" s="535" t="s">
        <v>185</v>
      </c>
      <c r="C506" s="538"/>
      <c r="D506" s="533" t="s">
        <v>137</v>
      </c>
      <c r="E506" s="533"/>
      <c r="F506" s="536"/>
      <c r="G506" s="536">
        <f t="shared" si="83"/>
        <v>0</v>
      </c>
      <c r="H506" s="536"/>
      <c r="I506" s="536">
        <f t="shared" si="84"/>
        <v>0</v>
      </c>
      <c r="J506" s="749"/>
    </row>
    <row r="507" spans="1:10" x14ac:dyDescent="0.2">
      <c r="A507" s="531">
        <v>478</v>
      </c>
      <c r="B507" s="535" t="s">
        <v>150</v>
      </c>
      <c r="C507" s="538"/>
      <c r="D507" s="533" t="s">
        <v>56</v>
      </c>
      <c r="E507" s="751">
        <v>0.45</v>
      </c>
      <c r="F507" s="536">
        <v>1875</v>
      </c>
      <c r="G507" s="536">
        <f t="shared" si="83"/>
        <v>843.75</v>
      </c>
      <c r="H507" s="536">
        <v>2646</v>
      </c>
      <c r="I507" s="536">
        <f t="shared" si="84"/>
        <v>1190.7</v>
      </c>
      <c r="J507" s="749">
        <f t="shared" ref="J507:J510" si="89">G507+I507</f>
        <v>2034.45</v>
      </c>
    </row>
    <row r="508" spans="1:10" ht="25.5" x14ac:dyDescent="0.2">
      <c r="A508" s="531">
        <v>479</v>
      </c>
      <c r="B508" s="535" t="s">
        <v>151</v>
      </c>
      <c r="C508" s="533" t="s">
        <v>152</v>
      </c>
      <c r="D508" s="533" t="s">
        <v>56</v>
      </c>
      <c r="E508" s="533">
        <v>4.26</v>
      </c>
      <c r="F508" s="536">
        <v>600</v>
      </c>
      <c r="G508" s="536">
        <f t="shared" si="83"/>
        <v>2556</v>
      </c>
      <c r="H508" s="536">
        <v>381</v>
      </c>
      <c r="I508" s="536">
        <f t="shared" si="84"/>
        <v>1623.06</v>
      </c>
      <c r="J508" s="749">
        <f t="shared" si="89"/>
        <v>4179.0599999999995</v>
      </c>
    </row>
    <row r="509" spans="1:10" x14ac:dyDescent="0.2">
      <c r="A509" s="531">
        <v>480</v>
      </c>
      <c r="B509" s="535" t="s">
        <v>153</v>
      </c>
      <c r="C509" s="538"/>
      <c r="D509" s="533" t="s">
        <v>56</v>
      </c>
      <c r="E509" s="533">
        <v>0.52</v>
      </c>
      <c r="F509" s="536">
        <v>1000</v>
      </c>
      <c r="G509" s="536">
        <f t="shared" si="83"/>
        <v>520</v>
      </c>
      <c r="H509" s="536">
        <v>123</v>
      </c>
      <c r="I509" s="536">
        <f t="shared" si="84"/>
        <v>63.96</v>
      </c>
      <c r="J509" s="749">
        <f t="shared" si="89"/>
        <v>583.96</v>
      </c>
    </row>
    <row r="510" spans="1:10" x14ac:dyDescent="0.2">
      <c r="A510" s="531">
        <v>481</v>
      </c>
      <c r="B510" s="535" t="s">
        <v>60</v>
      </c>
      <c r="C510" s="538"/>
      <c r="D510" s="533" t="s">
        <v>5</v>
      </c>
      <c r="E510" s="533">
        <v>1</v>
      </c>
      <c r="F510" s="536">
        <v>0</v>
      </c>
      <c r="G510" s="536">
        <f t="shared" si="83"/>
        <v>0</v>
      </c>
      <c r="H510" s="536">
        <v>14017</v>
      </c>
      <c r="I510" s="536">
        <f t="shared" si="84"/>
        <v>14017</v>
      </c>
      <c r="J510" s="749">
        <f t="shared" si="89"/>
        <v>14017</v>
      </c>
    </row>
    <row r="511" spans="1:10" hidden="1" x14ac:dyDescent="0.2">
      <c r="A511" s="531">
        <v>482</v>
      </c>
      <c r="B511" s="567" t="s">
        <v>186</v>
      </c>
      <c r="C511" s="538"/>
      <c r="D511" s="533"/>
      <c r="E511" s="533"/>
      <c r="F511" s="533"/>
      <c r="G511" s="536"/>
      <c r="H511" s="147"/>
      <c r="I511" s="536"/>
      <c r="J511" s="748"/>
    </row>
    <row r="512" spans="1:10" ht="38.25" hidden="1" x14ac:dyDescent="0.2">
      <c r="A512" s="531">
        <v>483</v>
      </c>
      <c r="B512" s="535" t="s">
        <v>187</v>
      </c>
      <c r="C512" s="533" t="s">
        <v>458</v>
      </c>
      <c r="D512" s="533" t="s">
        <v>14</v>
      </c>
      <c r="E512" s="533"/>
      <c r="F512" s="536">
        <v>315576</v>
      </c>
      <c r="G512" s="536">
        <f t="shared" si="83"/>
        <v>0</v>
      </c>
      <c r="H512" s="536">
        <v>0</v>
      </c>
      <c r="I512" s="536">
        <f t="shared" si="84"/>
        <v>0</v>
      </c>
      <c r="J512" s="749">
        <f t="shared" ref="J512:J518" si="90">G512+I512</f>
        <v>0</v>
      </c>
    </row>
    <row r="513" spans="1:10" hidden="1" x14ac:dyDescent="0.2">
      <c r="A513" s="531">
        <v>484</v>
      </c>
      <c r="B513" s="535" t="s">
        <v>188</v>
      </c>
      <c r="C513" s="533" t="s">
        <v>189</v>
      </c>
      <c r="D513" s="533" t="s">
        <v>14</v>
      </c>
      <c r="E513" s="533"/>
      <c r="F513" s="536">
        <v>129211</v>
      </c>
      <c r="G513" s="536">
        <f t="shared" si="83"/>
        <v>0</v>
      </c>
      <c r="H513" s="536">
        <v>0</v>
      </c>
      <c r="I513" s="536">
        <f t="shared" si="84"/>
        <v>0</v>
      </c>
      <c r="J513" s="749">
        <f t="shared" si="90"/>
        <v>0</v>
      </c>
    </row>
    <row r="514" spans="1:10" hidden="1" x14ac:dyDescent="0.2">
      <c r="A514" s="531">
        <v>485</v>
      </c>
      <c r="B514" s="535" t="s">
        <v>190</v>
      </c>
      <c r="C514" s="533" t="s">
        <v>191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749">
        <f t="shared" si="90"/>
        <v>0</v>
      </c>
    </row>
    <row r="515" spans="1:10" hidden="1" x14ac:dyDescent="0.2">
      <c r="A515" s="531">
        <v>486</v>
      </c>
      <c r="B515" s="535" t="s">
        <v>192</v>
      </c>
      <c r="C515" s="533" t="s">
        <v>193</v>
      </c>
      <c r="D515" s="533" t="s">
        <v>14</v>
      </c>
      <c r="E515" s="533"/>
      <c r="F515" s="536">
        <v>800</v>
      </c>
      <c r="G515" s="536">
        <f t="shared" si="83"/>
        <v>0</v>
      </c>
      <c r="H515" s="536">
        <v>0</v>
      </c>
      <c r="I515" s="536">
        <f t="shared" si="84"/>
        <v>0</v>
      </c>
      <c r="J515" s="749">
        <f t="shared" si="90"/>
        <v>0</v>
      </c>
    </row>
    <row r="516" spans="1:10" ht="25.5" hidden="1" x14ac:dyDescent="0.2">
      <c r="A516" s="531">
        <v>487</v>
      </c>
      <c r="B516" s="535" t="s">
        <v>410</v>
      </c>
      <c r="C516" s="533" t="s">
        <v>411</v>
      </c>
      <c r="D516" s="533" t="s">
        <v>14</v>
      </c>
      <c r="E516" s="533"/>
      <c r="F516" s="536">
        <v>1199</v>
      </c>
      <c r="G516" s="536">
        <f t="shared" si="83"/>
        <v>0</v>
      </c>
      <c r="H516" s="536">
        <v>0</v>
      </c>
      <c r="I516" s="536">
        <f t="shared" si="84"/>
        <v>0</v>
      </c>
      <c r="J516" s="749">
        <f t="shared" si="90"/>
        <v>0</v>
      </c>
    </row>
    <row r="517" spans="1:10" hidden="1" x14ac:dyDescent="0.2">
      <c r="A517" s="531">
        <v>488</v>
      </c>
      <c r="B517" s="535" t="s">
        <v>412</v>
      </c>
      <c r="C517" s="533" t="s">
        <v>413</v>
      </c>
      <c r="D517" s="533" t="s">
        <v>14</v>
      </c>
      <c r="E517" s="533"/>
      <c r="F517" s="536">
        <v>3283</v>
      </c>
      <c r="G517" s="536">
        <f t="shared" si="83"/>
        <v>0</v>
      </c>
      <c r="H517" s="536">
        <v>0</v>
      </c>
      <c r="I517" s="536">
        <f t="shared" si="84"/>
        <v>0</v>
      </c>
      <c r="J517" s="749">
        <f t="shared" si="90"/>
        <v>0</v>
      </c>
    </row>
    <row r="518" spans="1:10" hidden="1" x14ac:dyDescent="0.2">
      <c r="A518" s="531">
        <v>489</v>
      </c>
      <c r="B518" s="535" t="s">
        <v>135</v>
      </c>
      <c r="C518" s="538"/>
      <c r="D518" s="533" t="s">
        <v>56</v>
      </c>
      <c r="E518" s="533"/>
      <c r="F518" s="536">
        <v>1875</v>
      </c>
      <c r="G518" s="536">
        <f t="shared" si="83"/>
        <v>0</v>
      </c>
      <c r="H518" s="536">
        <v>869</v>
      </c>
      <c r="I518" s="536">
        <f t="shared" si="84"/>
        <v>0</v>
      </c>
      <c r="J518" s="749">
        <f t="shared" si="90"/>
        <v>0</v>
      </c>
    </row>
    <row r="519" spans="1:10" hidden="1" x14ac:dyDescent="0.2">
      <c r="A519" s="531">
        <v>490</v>
      </c>
      <c r="B519" s="535" t="s">
        <v>160</v>
      </c>
      <c r="C519" s="538"/>
      <c r="D519" s="533" t="s">
        <v>137</v>
      </c>
      <c r="E519" s="533"/>
      <c r="F519" s="533"/>
      <c r="G519" s="536"/>
      <c r="H519" s="147"/>
      <c r="I519" s="536"/>
      <c r="J519" s="748"/>
    </row>
    <row r="520" spans="1:10" hidden="1" x14ac:dyDescent="0.2">
      <c r="A520" s="531">
        <v>491</v>
      </c>
      <c r="B520" s="535" t="s">
        <v>139</v>
      </c>
      <c r="C520" s="538"/>
      <c r="D520" s="533" t="s">
        <v>56</v>
      </c>
      <c r="E520" s="566"/>
      <c r="F520" s="536">
        <v>1875</v>
      </c>
      <c r="G520" s="536">
        <f>E520*F520</f>
        <v>0</v>
      </c>
      <c r="H520" s="536">
        <v>1617</v>
      </c>
      <c r="I520" s="536">
        <f>E520*H520</f>
        <v>0</v>
      </c>
      <c r="J520" s="749">
        <f t="shared" ref="J520:J521" si="91">G520+I520</f>
        <v>0</v>
      </c>
    </row>
    <row r="521" spans="1:10" hidden="1" x14ac:dyDescent="0.2">
      <c r="A521" s="531">
        <v>492</v>
      </c>
      <c r="B521" s="535" t="s">
        <v>60</v>
      </c>
      <c r="C521" s="538"/>
      <c r="D521" s="533" t="s">
        <v>5</v>
      </c>
      <c r="E521" s="533"/>
      <c r="F521" s="536">
        <v>0</v>
      </c>
      <c r="G521" s="536">
        <f>E521*F521</f>
        <v>0</v>
      </c>
      <c r="H521" s="536">
        <v>131146</v>
      </c>
      <c r="I521" s="536">
        <f>E521*H521</f>
        <v>0</v>
      </c>
      <c r="J521" s="749">
        <f t="shared" si="91"/>
        <v>0</v>
      </c>
    </row>
    <row r="522" spans="1:10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748"/>
    </row>
    <row r="523" spans="1:10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749">
        <f t="shared" ref="J523:J524" si="92">G523+I523</f>
        <v>0</v>
      </c>
    </row>
    <row r="524" spans="1:10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749">
        <f t="shared" si="92"/>
        <v>0</v>
      </c>
    </row>
    <row r="525" spans="1:10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748"/>
    </row>
    <row r="526" spans="1:10" ht="24.75" customHeight="1" x14ac:dyDescent="0.2">
      <c r="A526" s="531">
        <v>497</v>
      </c>
      <c r="B526" s="535" t="s">
        <v>196</v>
      </c>
      <c r="C526" s="533"/>
      <c r="D526" s="533" t="s">
        <v>7</v>
      </c>
      <c r="E526" s="533">
        <v>24</v>
      </c>
      <c r="F526" s="536">
        <v>800</v>
      </c>
      <c r="G526" s="536">
        <f t="shared" ref="G526:G548" si="93">E526*F526</f>
        <v>19200</v>
      </c>
      <c r="H526" s="536">
        <v>2623</v>
      </c>
      <c r="I526" s="536">
        <f t="shared" ref="I526:I548" si="94">E526*H526</f>
        <v>62952</v>
      </c>
      <c r="J526" s="749">
        <f t="shared" ref="J526:J534" si="95">G526+I526</f>
        <v>82152</v>
      </c>
    </row>
    <row r="527" spans="1:10" ht="31.9" customHeight="1" x14ac:dyDescent="0.2">
      <c r="A527" s="531">
        <v>498</v>
      </c>
      <c r="B527" s="535" t="s">
        <v>15</v>
      </c>
      <c r="C527" s="533"/>
      <c r="D527" s="533" t="s">
        <v>7</v>
      </c>
      <c r="E527" s="533">
        <v>2</v>
      </c>
      <c r="F527" s="536">
        <v>600</v>
      </c>
      <c r="G527" s="536">
        <f t="shared" si="93"/>
        <v>1200</v>
      </c>
      <c r="H527" s="536">
        <v>335</v>
      </c>
      <c r="I527" s="536">
        <f t="shared" si="94"/>
        <v>670</v>
      </c>
      <c r="J527" s="749">
        <f t="shared" si="95"/>
        <v>1870</v>
      </c>
    </row>
    <row r="528" spans="1:10" ht="31.9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>
        <v>2</v>
      </c>
      <c r="F528" s="536">
        <v>600</v>
      </c>
      <c r="G528" s="536">
        <f t="shared" si="93"/>
        <v>1200</v>
      </c>
      <c r="H528" s="536">
        <v>928</v>
      </c>
      <c r="I528" s="536">
        <f t="shared" si="94"/>
        <v>1856</v>
      </c>
      <c r="J528" s="749">
        <f t="shared" si="95"/>
        <v>3056</v>
      </c>
    </row>
    <row r="529" spans="1:10" ht="39.75" customHeight="1" x14ac:dyDescent="0.2">
      <c r="A529" s="531">
        <v>500</v>
      </c>
      <c r="B529" s="535" t="s">
        <v>197</v>
      </c>
      <c r="C529" s="533"/>
      <c r="D529" s="533" t="s">
        <v>7</v>
      </c>
      <c r="E529" s="533">
        <v>28</v>
      </c>
      <c r="F529" s="536">
        <v>600</v>
      </c>
      <c r="G529" s="536">
        <f t="shared" si="93"/>
        <v>16800</v>
      </c>
      <c r="H529" s="536">
        <v>1424</v>
      </c>
      <c r="I529" s="536">
        <f t="shared" si="94"/>
        <v>39872</v>
      </c>
      <c r="J529" s="749">
        <f t="shared" si="95"/>
        <v>56672</v>
      </c>
    </row>
    <row r="530" spans="1:10" ht="12" customHeight="1" x14ac:dyDescent="0.2">
      <c r="A530" s="531">
        <v>501</v>
      </c>
      <c r="B530" s="535" t="s">
        <v>198</v>
      </c>
      <c r="C530" s="533"/>
      <c r="D530" s="533" t="s">
        <v>21</v>
      </c>
      <c r="E530" s="533">
        <v>38</v>
      </c>
      <c r="F530" s="536">
        <v>1300</v>
      </c>
      <c r="G530" s="536">
        <f t="shared" si="93"/>
        <v>49400</v>
      </c>
      <c r="H530" s="536">
        <v>957</v>
      </c>
      <c r="I530" s="536">
        <f t="shared" si="94"/>
        <v>36366</v>
      </c>
      <c r="J530" s="749">
        <f t="shared" si="95"/>
        <v>85766</v>
      </c>
    </row>
    <row r="531" spans="1:10" ht="12" customHeight="1" x14ac:dyDescent="0.2">
      <c r="A531" s="531">
        <v>502</v>
      </c>
      <c r="B531" s="535" t="s">
        <v>23</v>
      </c>
      <c r="C531" s="533"/>
      <c r="D531" s="533" t="s">
        <v>21</v>
      </c>
      <c r="E531" s="533">
        <v>80</v>
      </c>
      <c r="F531" s="536">
        <v>700</v>
      </c>
      <c r="G531" s="536">
        <f t="shared" si="93"/>
        <v>56000</v>
      </c>
      <c r="H531" s="536">
        <v>421</v>
      </c>
      <c r="I531" s="536">
        <f t="shared" si="94"/>
        <v>33680</v>
      </c>
      <c r="J531" s="749">
        <f t="shared" si="95"/>
        <v>89680</v>
      </c>
    </row>
    <row r="532" spans="1:10" ht="12" customHeight="1" x14ac:dyDescent="0.2">
      <c r="A532" s="531">
        <v>503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3"/>
        <v>0</v>
      </c>
      <c r="H532" s="536">
        <v>18051</v>
      </c>
      <c r="I532" s="536">
        <f t="shared" si="94"/>
        <v>18051</v>
      </c>
      <c r="J532" s="749">
        <f t="shared" si="95"/>
        <v>18051</v>
      </c>
    </row>
    <row r="533" spans="1:10" ht="12" customHeight="1" x14ac:dyDescent="0.2">
      <c r="A533" s="531">
        <v>504</v>
      </c>
      <c r="B533" s="535" t="s">
        <v>201</v>
      </c>
      <c r="C533" s="538"/>
      <c r="D533" s="533" t="s">
        <v>202</v>
      </c>
      <c r="E533" s="533">
        <v>3</v>
      </c>
      <c r="F533" s="536">
        <v>2000</v>
      </c>
      <c r="G533" s="536">
        <f t="shared" si="93"/>
        <v>6000</v>
      </c>
      <c r="H533" s="536">
        <v>629</v>
      </c>
      <c r="I533" s="536">
        <f t="shared" si="94"/>
        <v>1887</v>
      </c>
      <c r="J533" s="749">
        <f t="shared" si="95"/>
        <v>7887</v>
      </c>
    </row>
    <row r="534" spans="1:10" ht="12" customHeight="1" x14ac:dyDescent="0.2">
      <c r="A534" s="531">
        <v>505</v>
      </c>
      <c r="B534" s="535" t="s">
        <v>40</v>
      </c>
      <c r="C534" s="538"/>
      <c r="D534" s="533" t="s">
        <v>41</v>
      </c>
      <c r="E534" s="533">
        <v>1</v>
      </c>
      <c r="F534" s="536">
        <v>0</v>
      </c>
      <c r="G534" s="536">
        <f t="shared" si="93"/>
        <v>0</v>
      </c>
      <c r="H534" s="536">
        <v>66966</v>
      </c>
      <c r="I534" s="536">
        <f t="shared" si="94"/>
        <v>66966</v>
      </c>
      <c r="J534" s="749">
        <f t="shared" si="95"/>
        <v>66966</v>
      </c>
    </row>
    <row r="535" spans="1:10" ht="12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93"/>
        <v>0</v>
      </c>
      <c r="H535" s="147"/>
      <c r="I535" s="536">
        <f t="shared" si="94"/>
        <v>0</v>
      </c>
      <c r="J535" s="748"/>
    </row>
    <row r="536" spans="1:10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93"/>
        <v>0</v>
      </c>
      <c r="H536" s="536">
        <v>1853</v>
      </c>
      <c r="I536" s="536">
        <f t="shared" si="94"/>
        <v>0</v>
      </c>
      <c r="J536" s="749">
        <f t="shared" ref="J536:J540" si="96">G536+I536</f>
        <v>0</v>
      </c>
    </row>
    <row r="537" spans="1:10" ht="12" customHeight="1" x14ac:dyDescent="0.2">
      <c r="A537" s="531">
        <v>508</v>
      </c>
      <c r="B537" s="535" t="s">
        <v>15</v>
      </c>
      <c r="C537" s="533"/>
      <c r="D537" s="533" t="s">
        <v>7</v>
      </c>
      <c r="E537" s="533">
        <v>18</v>
      </c>
      <c r="F537" s="536">
        <v>600</v>
      </c>
      <c r="G537" s="536">
        <f t="shared" si="93"/>
        <v>10800</v>
      </c>
      <c r="H537" s="536">
        <v>335</v>
      </c>
      <c r="I537" s="536">
        <f t="shared" si="94"/>
        <v>6030</v>
      </c>
      <c r="J537" s="749">
        <f t="shared" si="96"/>
        <v>16830</v>
      </c>
    </row>
    <row r="538" spans="1:10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>
        <v>12</v>
      </c>
      <c r="F538" s="536">
        <v>600</v>
      </c>
      <c r="G538" s="536">
        <f t="shared" si="93"/>
        <v>7200</v>
      </c>
      <c r="H538" s="536">
        <v>928</v>
      </c>
      <c r="I538" s="536">
        <f t="shared" si="94"/>
        <v>11136</v>
      </c>
      <c r="J538" s="749">
        <f t="shared" si="96"/>
        <v>18336</v>
      </c>
    </row>
    <row r="539" spans="1:10" ht="26.25" customHeight="1" x14ac:dyDescent="0.2">
      <c r="A539" s="531">
        <v>510</v>
      </c>
      <c r="B539" s="535" t="s">
        <v>198</v>
      </c>
      <c r="C539" s="533"/>
      <c r="D539" s="533" t="s">
        <v>21</v>
      </c>
      <c r="E539" s="533">
        <v>82</v>
      </c>
      <c r="F539" s="536">
        <v>1300</v>
      </c>
      <c r="G539" s="536">
        <f t="shared" si="93"/>
        <v>106600</v>
      </c>
      <c r="H539" s="536">
        <v>957</v>
      </c>
      <c r="I539" s="536">
        <f t="shared" si="94"/>
        <v>78474</v>
      </c>
      <c r="J539" s="749">
        <f t="shared" si="96"/>
        <v>185074</v>
      </c>
    </row>
    <row r="540" spans="1:10" ht="31.9" customHeight="1" x14ac:dyDescent="0.2">
      <c r="A540" s="531">
        <v>511</v>
      </c>
      <c r="B540" s="535" t="s">
        <v>31</v>
      </c>
      <c r="C540" s="538"/>
      <c r="D540" s="533" t="s">
        <v>32</v>
      </c>
      <c r="E540" s="533">
        <v>1</v>
      </c>
      <c r="F540" s="536">
        <v>0</v>
      </c>
      <c r="G540" s="536">
        <f t="shared" si="93"/>
        <v>0</v>
      </c>
      <c r="H540" s="536">
        <v>15695</v>
      </c>
      <c r="I540" s="536">
        <f t="shared" si="94"/>
        <v>15695</v>
      </c>
      <c r="J540" s="749">
        <f t="shared" si="96"/>
        <v>15695</v>
      </c>
    </row>
    <row r="541" spans="1:10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93"/>
        <v>0</v>
      </c>
      <c r="H541" s="536"/>
      <c r="I541" s="536">
        <f t="shared" si="94"/>
        <v>0</v>
      </c>
      <c r="J541" s="749"/>
    </row>
    <row r="542" spans="1:10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93"/>
        <v>0</v>
      </c>
      <c r="H542" s="536">
        <v>1212</v>
      </c>
      <c r="I542" s="536">
        <f t="shared" si="94"/>
        <v>0</v>
      </c>
      <c r="J542" s="749">
        <f t="shared" ref="J542:J545" si="97">G542+I542</f>
        <v>0</v>
      </c>
    </row>
    <row r="543" spans="1:10" ht="12" customHeight="1" x14ac:dyDescent="0.2">
      <c r="A543" s="531">
        <v>514</v>
      </c>
      <c r="B543" s="535" t="s">
        <v>201</v>
      </c>
      <c r="C543" s="538"/>
      <c r="D543" s="533" t="s">
        <v>202</v>
      </c>
      <c r="E543" s="533">
        <v>3</v>
      </c>
      <c r="F543" s="536">
        <v>2000</v>
      </c>
      <c r="G543" s="536">
        <f t="shared" si="93"/>
        <v>6000</v>
      </c>
      <c r="H543" s="536">
        <v>629</v>
      </c>
      <c r="I543" s="536">
        <f t="shared" si="94"/>
        <v>1887</v>
      </c>
      <c r="J543" s="749">
        <f t="shared" si="97"/>
        <v>7887</v>
      </c>
    </row>
    <row r="544" spans="1:10" ht="12" customHeight="1" x14ac:dyDescent="0.2">
      <c r="A544" s="531">
        <v>515</v>
      </c>
      <c r="B544" s="535" t="s">
        <v>40</v>
      </c>
      <c r="C544" s="538"/>
      <c r="D544" s="533" t="s">
        <v>41</v>
      </c>
      <c r="E544" s="533">
        <v>1</v>
      </c>
      <c r="F544" s="536">
        <v>0</v>
      </c>
      <c r="G544" s="536">
        <f t="shared" si="93"/>
        <v>0</v>
      </c>
      <c r="H544" s="536">
        <v>53152</v>
      </c>
      <c r="I544" s="536">
        <f t="shared" si="94"/>
        <v>53152</v>
      </c>
      <c r="J544" s="749">
        <f t="shared" si="97"/>
        <v>53152</v>
      </c>
    </row>
    <row r="545" spans="1:1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687"/>
      <c r="F545" s="536">
        <v>954853.5</v>
      </c>
      <c r="G545" s="536">
        <f t="shared" si="93"/>
        <v>0</v>
      </c>
      <c r="H545" s="536">
        <v>928267</v>
      </c>
      <c r="I545" s="536">
        <f t="shared" si="94"/>
        <v>0</v>
      </c>
      <c r="J545" s="749">
        <f t="shared" si="97"/>
        <v>0</v>
      </c>
    </row>
    <row r="546" spans="1:1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93"/>
        <v>0</v>
      </c>
      <c r="H546" s="536"/>
      <c r="I546" s="536">
        <f t="shared" si="94"/>
        <v>0</v>
      </c>
      <c r="J546" s="749"/>
    </row>
    <row r="547" spans="1:1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93"/>
        <v>0</v>
      </c>
      <c r="H547" s="536">
        <v>0</v>
      </c>
      <c r="I547" s="536">
        <f t="shared" si="94"/>
        <v>0</v>
      </c>
      <c r="J547" s="749">
        <f t="shared" ref="J547:J548" si="98">G547+I547</f>
        <v>0</v>
      </c>
    </row>
    <row r="548" spans="1:1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93"/>
        <v>0</v>
      </c>
      <c r="H548" s="536">
        <v>0</v>
      </c>
      <c r="I548" s="536">
        <f t="shared" si="94"/>
        <v>0</v>
      </c>
      <c r="J548" s="749">
        <f t="shared" si="98"/>
        <v>0</v>
      </c>
    </row>
    <row r="549" spans="1:1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749"/>
    </row>
    <row r="550" spans="1:11" ht="21.75" customHeight="1" x14ac:dyDescent="0.2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477593.77500000002</v>
      </c>
      <c r="H550" s="536"/>
      <c r="I550" s="679">
        <f>SUM(I254:I549)</f>
        <v>596198.245</v>
      </c>
      <c r="J550" s="757">
        <f t="shared" ref="J550" si="99">SUM(J254:J549)</f>
        <v>1073792.02</v>
      </c>
      <c r="K550" s="564">
        <f>'[5]вдц+кс-6'!P788</f>
        <v>14309357.718854373</v>
      </c>
    </row>
    <row r="551" spans="1:1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748"/>
    </row>
    <row r="552" spans="1:11" ht="26.25" customHeight="1" outlineLevel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748"/>
    </row>
    <row r="553" spans="1:11" ht="31.9" hidden="1" customHeight="1" outlineLevel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748"/>
    </row>
    <row r="554" spans="1:11" ht="31.9" hidden="1" customHeight="1" outlineLevel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617" si="100">E554*F554</f>
        <v>0</v>
      </c>
      <c r="H554" s="536">
        <v>928</v>
      </c>
      <c r="I554" s="536">
        <f t="shared" ref="I554:I617" si="101">E554*H554</f>
        <v>0</v>
      </c>
      <c r="J554" s="749">
        <f t="shared" ref="J554:J560" si="102">G554+I554</f>
        <v>0</v>
      </c>
    </row>
    <row r="555" spans="1:11" ht="31.9" hidden="1" customHeight="1" outlineLevel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00"/>
        <v>0</v>
      </c>
      <c r="H555" s="536">
        <v>1026</v>
      </c>
      <c r="I555" s="536">
        <f t="shared" si="101"/>
        <v>0</v>
      </c>
      <c r="J555" s="749">
        <f t="shared" si="102"/>
        <v>0</v>
      </c>
    </row>
    <row r="556" spans="1:11" ht="36.75" hidden="1" customHeight="1" outlineLevel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00"/>
        <v>0</v>
      </c>
      <c r="H556" s="536">
        <v>237</v>
      </c>
      <c r="I556" s="536">
        <f t="shared" si="101"/>
        <v>0</v>
      </c>
      <c r="J556" s="749">
        <f t="shared" si="102"/>
        <v>0</v>
      </c>
    </row>
    <row r="557" spans="1:11" ht="12" hidden="1" customHeight="1" outlineLevel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00"/>
        <v>0</v>
      </c>
      <c r="H557" s="536">
        <v>45</v>
      </c>
      <c r="I557" s="536">
        <f t="shared" si="101"/>
        <v>0</v>
      </c>
      <c r="J557" s="749">
        <f t="shared" si="102"/>
        <v>0</v>
      </c>
    </row>
    <row r="558" spans="1:11" ht="12" hidden="1" customHeight="1" outlineLevel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00"/>
        <v>0</v>
      </c>
      <c r="H558" s="536">
        <v>1896</v>
      </c>
      <c r="I558" s="536">
        <f t="shared" si="101"/>
        <v>0</v>
      </c>
      <c r="J558" s="749">
        <f t="shared" si="102"/>
        <v>0</v>
      </c>
    </row>
    <row r="559" spans="1:11" ht="12" hidden="1" customHeight="1" outlineLevel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00"/>
        <v>0</v>
      </c>
      <c r="H559" s="536">
        <v>1976</v>
      </c>
      <c r="I559" s="536">
        <f t="shared" si="101"/>
        <v>0</v>
      </c>
      <c r="J559" s="749">
        <f t="shared" si="102"/>
        <v>0</v>
      </c>
    </row>
    <row r="560" spans="1:11" ht="12" hidden="1" customHeight="1" outlineLevel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00"/>
        <v>0</v>
      </c>
      <c r="H560" s="536">
        <v>335</v>
      </c>
      <c r="I560" s="536">
        <f t="shared" si="101"/>
        <v>0</v>
      </c>
      <c r="J560" s="749">
        <f t="shared" si="102"/>
        <v>0</v>
      </c>
    </row>
    <row r="561" spans="1:10" ht="12" customHeight="1" outlineLevel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748"/>
    </row>
    <row r="562" spans="1:10" ht="12" customHeight="1" outlineLevel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748"/>
    </row>
    <row r="563" spans="1:10" ht="12" hidden="1" customHeight="1" outlineLevel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si="100"/>
        <v>0</v>
      </c>
      <c r="H563" s="536">
        <v>61094.303999999996</v>
      </c>
      <c r="I563" s="536">
        <f t="shared" si="101"/>
        <v>0</v>
      </c>
      <c r="J563" s="749">
        <f t="shared" ref="J563:J592" si="103">G563+I563</f>
        <v>0</v>
      </c>
    </row>
    <row r="564" spans="1:10" ht="38.25" hidden="1" outlineLevel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00"/>
        <v>0</v>
      </c>
      <c r="H564" s="536">
        <v>13392</v>
      </c>
      <c r="I564" s="536">
        <f t="shared" si="101"/>
        <v>0</v>
      </c>
      <c r="J564" s="749">
        <f t="shared" si="103"/>
        <v>0</v>
      </c>
    </row>
    <row r="565" spans="1:10" ht="24.75" hidden="1" customHeight="1" outlineLevel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00"/>
        <v>0</v>
      </c>
      <c r="H565" s="536">
        <v>31296.359999999997</v>
      </c>
      <c r="I565" s="536">
        <f t="shared" si="101"/>
        <v>0</v>
      </c>
      <c r="J565" s="749">
        <f t="shared" si="103"/>
        <v>0</v>
      </c>
    </row>
    <row r="566" spans="1:10" ht="31.9" hidden="1" customHeight="1" outlineLevel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00"/>
        <v>0</v>
      </c>
      <c r="H566" s="536">
        <v>3678.3360000000002</v>
      </c>
      <c r="I566" s="536">
        <f t="shared" si="101"/>
        <v>0</v>
      </c>
      <c r="J566" s="749">
        <f t="shared" si="103"/>
        <v>0</v>
      </c>
    </row>
    <row r="567" spans="1:10" ht="31.9" hidden="1" customHeight="1" outlineLevel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00"/>
        <v>0</v>
      </c>
      <c r="H567" s="536">
        <v>26159.040000000001</v>
      </c>
      <c r="I567" s="536">
        <f t="shared" si="101"/>
        <v>0</v>
      </c>
      <c r="J567" s="749">
        <f t="shared" si="103"/>
        <v>0</v>
      </c>
    </row>
    <row r="568" spans="1:10" ht="38.25" hidden="1" customHeight="1" outlineLevel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00"/>
        <v>0</v>
      </c>
      <c r="H568" s="536">
        <v>99212.4</v>
      </c>
      <c r="I568" s="536">
        <f t="shared" si="101"/>
        <v>0</v>
      </c>
      <c r="J568" s="749">
        <f t="shared" si="103"/>
        <v>0</v>
      </c>
    </row>
    <row r="569" spans="1:10" ht="12" hidden="1" customHeight="1" outlineLevel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00"/>
        <v>0</v>
      </c>
      <c r="H569" s="536">
        <v>21450</v>
      </c>
      <c r="I569" s="536">
        <f t="shared" si="101"/>
        <v>0</v>
      </c>
      <c r="J569" s="749">
        <f t="shared" si="103"/>
        <v>0</v>
      </c>
    </row>
    <row r="570" spans="1:10" ht="12" hidden="1" customHeight="1" outlineLevel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12169.05</v>
      </c>
      <c r="I570" s="536">
        <f t="shared" si="101"/>
        <v>0</v>
      </c>
      <c r="J570" s="750">
        <f t="shared" si="103"/>
        <v>0</v>
      </c>
    </row>
    <row r="571" spans="1:10" ht="12" hidden="1" customHeight="1" outlineLevel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12435.650000000001</v>
      </c>
      <c r="I571" s="536">
        <f t="shared" si="101"/>
        <v>0</v>
      </c>
      <c r="J571" s="750">
        <f t="shared" si="103"/>
        <v>0</v>
      </c>
    </row>
    <row r="572" spans="1:10" ht="12" hidden="1" customHeight="1" outlineLevel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11769.15</v>
      </c>
      <c r="I572" s="536">
        <f t="shared" si="101"/>
        <v>0</v>
      </c>
      <c r="J572" s="750">
        <f t="shared" si="103"/>
        <v>0</v>
      </c>
    </row>
    <row r="573" spans="1:10" ht="12" hidden="1" customHeight="1" outlineLevel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10968.575000000001</v>
      </c>
      <c r="I573" s="536">
        <f t="shared" si="101"/>
        <v>0</v>
      </c>
      <c r="J573" s="750">
        <f t="shared" si="103"/>
        <v>0</v>
      </c>
    </row>
    <row r="574" spans="1:10" ht="12" hidden="1" customHeight="1" outlineLevel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750">
        <f t="shared" si="103"/>
        <v>0</v>
      </c>
    </row>
    <row r="575" spans="1:10" ht="12" hidden="1" customHeight="1" outlineLevel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750">
        <f t="shared" si="103"/>
        <v>0</v>
      </c>
    </row>
    <row r="576" spans="1:10" ht="25.5" hidden="1" outlineLevel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750">
        <f t="shared" si="103"/>
        <v>0</v>
      </c>
    </row>
    <row r="577" spans="1:10" ht="26.25" customHeight="1" outlineLevel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>
        <v>261.80000000000007</v>
      </c>
      <c r="F577" s="543">
        <v>600</v>
      </c>
      <c r="G577" s="536">
        <f t="shared" si="100"/>
        <v>157080.00000000003</v>
      </c>
      <c r="H577" s="543">
        <v>588</v>
      </c>
      <c r="I577" s="536">
        <f t="shared" si="101"/>
        <v>153938.40000000005</v>
      </c>
      <c r="J577" s="750">
        <f t="shared" si="103"/>
        <v>311018.40000000008</v>
      </c>
    </row>
    <row r="578" spans="1:10" ht="31.9" hidden="1" customHeight="1" outlineLevel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00"/>
        <v>0</v>
      </c>
      <c r="H578" s="543">
        <v>381</v>
      </c>
      <c r="I578" s="536">
        <f t="shared" si="101"/>
        <v>0</v>
      </c>
      <c r="J578" s="750">
        <f t="shared" si="103"/>
        <v>0</v>
      </c>
    </row>
    <row r="579" spans="1:10" ht="36.75" hidden="1" customHeight="1" outlineLevel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00"/>
        <v>0</v>
      </c>
      <c r="H579" s="543">
        <v>900</v>
      </c>
      <c r="I579" s="536">
        <f t="shared" si="101"/>
        <v>0</v>
      </c>
      <c r="J579" s="750">
        <f t="shared" si="103"/>
        <v>0</v>
      </c>
    </row>
    <row r="580" spans="1:10" ht="12" hidden="1" customHeight="1" outlineLevel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00"/>
        <v>0</v>
      </c>
      <c r="H580" s="543">
        <v>234</v>
      </c>
      <c r="I580" s="536">
        <f t="shared" si="101"/>
        <v>0</v>
      </c>
      <c r="J580" s="750">
        <f t="shared" si="103"/>
        <v>0</v>
      </c>
    </row>
    <row r="581" spans="1:10" ht="12" hidden="1" customHeight="1" outlineLevel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899.84999999999991</v>
      </c>
      <c r="I581" s="536">
        <f t="shared" si="101"/>
        <v>0</v>
      </c>
      <c r="J581" s="750">
        <f t="shared" si="103"/>
        <v>0</v>
      </c>
    </row>
    <row r="582" spans="1:10" ht="12" hidden="1" customHeight="1" outlineLevel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00"/>
        <v>0</v>
      </c>
      <c r="H582" s="543">
        <v>738.5</v>
      </c>
      <c r="I582" s="536">
        <f t="shared" si="101"/>
        <v>0</v>
      </c>
      <c r="J582" s="750">
        <f t="shared" si="103"/>
        <v>0</v>
      </c>
    </row>
    <row r="583" spans="1:10" ht="12" hidden="1" customHeight="1" outlineLevel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00"/>
        <v>0</v>
      </c>
      <c r="H583" s="543">
        <v>600.21818181818185</v>
      </c>
      <c r="I583" s="536">
        <f t="shared" si="101"/>
        <v>0</v>
      </c>
      <c r="J583" s="750">
        <f t="shared" si="103"/>
        <v>0</v>
      </c>
    </row>
    <row r="584" spans="1:10" ht="12" hidden="1" customHeight="1" outlineLevel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00"/>
        <v>0</v>
      </c>
      <c r="H584" s="543">
        <v>509.44444444444446</v>
      </c>
      <c r="I584" s="536">
        <f t="shared" si="101"/>
        <v>0</v>
      </c>
      <c r="J584" s="750">
        <f t="shared" si="103"/>
        <v>0</v>
      </c>
    </row>
    <row r="585" spans="1:10" ht="12" hidden="1" customHeight="1" outlineLevel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00"/>
        <v>0</v>
      </c>
      <c r="H585" s="536">
        <v>4557</v>
      </c>
      <c r="I585" s="536">
        <f t="shared" si="101"/>
        <v>0</v>
      </c>
      <c r="J585" s="749">
        <f t="shared" si="103"/>
        <v>0</v>
      </c>
    </row>
    <row r="586" spans="1:10" ht="12" hidden="1" customHeight="1" outlineLevel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832</v>
      </c>
      <c r="I586" s="536">
        <f t="shared" si="101"/>
        <v>0</v>
      </c>
      <c r="J586" s="749">
        <f t="shared" si="103"/>
        <v>0</v>
      </c>
    </row>
    <row r="587" spans="1:10" ht="12" hidden="1" customHeight="1" outlineLevel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00"/>
        <v>0</v>
      </c>
      <c r="H587" s="536">
        <v>507</v>
      </c>
      <c r="I587" s="536">
        <f t="shared" si="101"/>
        <v>0</v>
      </c>
      <c r="J587" s="749">
        <f t="shared" si="103"/>
        <v>0</v>
      </c>
    </row>
    <row r="588" spans="1:10" hidden="1" outlineLevel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00"/>
        <v>0</v>
      </c>
      <c r="H588" s="536">
        <v>840</v>
      </c>
      <c r="I588" s="536">
        <f t="shared" si="101"/>
        <v>0</v>
      </c>
      <c r="J588" s="749">
        <f t="shared" si="103"/>
        <v>0</v>
      </c>
    </row>
    <row r="589" spans="1:10" outlineLevel="1" x14ac:dyDescent="0.2">
      <c r="A589" s="531">
        <v>560</v>
      </c>
      <c r="B589" s="535" t="s">
        <v>429</v>
      </c>
      <c r="C589" s="538"/>
      <c r="D589" s="533" t="s">
        <v>56</v>
      </c>
      <c r="E589" s="758">
        <v>258.25000000000006</v>
      </c>
      <c r="F589" s="536">
        <v>1800</v>
      </c>
      <c r="G589" s="536">
        <f t="shared" si="100"/>
        <v>464850.00000000012</v>
      </c>
      <c r="H589" s="536">
        <v>1460</v>
      </c>
      <c r="I589" s="536">
        <f t="shared" si="101"/>
        <v>377045.00000000006</v>
      </c>
      <c r="J589" s="749">
        <f t="shared" si="103"/>
        <v>841895.00000000023</v>
      </c>
    </row>
    <row r="590" spans="1:10" ht="25.5" outlineLevel="1" x14ac:dyDescent="0.2">
      <c r="A590" s="531">
        <v>561</v>
      </c>
      <c r="B590" s="535" t="s">
        <v>431</v>
      </c>
      <c r="C590" s="538"/>
      <c r="D590" s="533" t="s">
        <v>56</v>
      </c>
      <c r="E590" s="533">
        <v>3.5500000000000003</v>
      </c>
      <c r="F590" s="536">
        <v>1800</v>
      </c>
      <c r="G590" s="536">
        <f t="shared" si="100"/>
        <v>6390.0000000000009</v>
      </c>
      <c r="H590" s="536">
        <v>2920</v>
      </c>
      <c r="I590" s="536">
        <f t="shared" si="101"/>
        <v>10366</v>
      </c>
      <c r="J590" s="749">
        <f t="shared" si="103"/>
        <v>16756</v>
      </c>
    </row>
    <row r="591" spans="1:10" hidden="1" outlineLevel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00"/>
        <v>0</v>
      </c>
      <c r="H591" s="536">
        <v>3080</v>
      </c>
      <c r="I591" s="536">
        <f t="shared" si="101"/>
        <v>0</v>
      </c>
      <c r="J591" s="749">
        <f t="shared" si="103"/>
        <v>0</v>
      </c>
    </row>
    <row r="592" spans="1:10" outlineLevel="1" x14ac:dyDescent="0.2">
      <c r="A592" s="531">
        <v>563</v>
      </c>
      <c r="B592" s="535" t="s">
        <v>60</v>
      </c>
      <c r="C592" s="538"/>
      <c r="D592" s="533" t="s">
        <v>5</v>
      </c>
      <c r="E592" s="533">
        <v>0.54</v>
      </c>
      <c r="F592" s="536">
        <v>0</v>
      </c>
      <c r="G592" s="536">
        <f t="shared" si="100"/>
        <v>0</v>
      </c>
      <c r="H592" s="536">
        <v>97337</v>
      </c>
      <c r="I592" s="536">
        <f t="shared" si="101"/>
        <v>52561.98</v>
      </c>
      <c r="J592" s="749">
        <f t="shared" si="103"/>
        <v>52561.98</v>
      </c>
    </row>
    <row r="593" spans="1:10" outlineLevel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00"/>
        <v>0</v>
      </c>
      <c r="H593" s="147"/>
      <c r="I593" s="536">
        <f t="shared" si="101"/>
        <v>0</v>
      </c>
      <c r="J593" s="748"/>
    </row>
    <row r="594" spans="1:10" ht="25.5" hidden="1" outlineLevel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00"/>
        <v>0</v>
      </c>
      <c r="H594" s="536">
        <v>47854.080000000002</v>
      </c>
      <c r="I594" s="536">
        <f t="shared" si="101"/>
        <v>0</v>
      </c>
      <c r="J594" s="749">
        <f t="shared" ref="J594:J611" si="104">G594+I594</f>
        <v>0</v>
      </c>
    </row>
    <row r="595" spans="1:10" hidden="1" outlineLevel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00"/>
        <v>0</v>
      </c>
      <c r="H595" s="536">
        <v>18729</v>
      </c>
      <c r="I595" s="536">
        <f t="shared" si="101"/>
        <v>0</v>
      </c>
      <c r="J595" s="749">
        <f t="shared" si="104"/>
        <v>0</v>
      </c>
    </row>
    <row r="596" spans="1:10" ht="25.5" hidden="1" outlineLevel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14304.174999999999</v>
      </c>
      <c r="I596" s="536">
        <f t="shared" si="101"/>
        <v>0</v>
      </c>
      <c r="J596" s="750">
        <f t="shared" si="104"/>
        <v>0</v>
      </c>
    </row>
    <row r="597" spans="1:10" ht="25.5" hidden="1" outlineLevel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750">
        <f t="shared" si="104"/>
        <v>0</v>
      </c>
    </row>
    <row r="598" spans="1:10" ht="25.5" hidden="1" outlineLevel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10701.199999999999</v>
      </c>
      <c r="I598" s="536">
        <f t="shared" si="101"/>
        <v>0</v>
      </c>
      <c r="J598" s="750">
        <f t="shared" si="104"/>
        <v>0</v>
      </c>
    </row>
    <row r="599" spans="1:10" ht="25.5" hidden="1" outlineLevel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10567.9</v>
      </c>
      <c r="I599" s="536">
        <f t="shared" si="101"/>
        <v>0</v>
      </c>
      <c r="J599" s="750">
        <f t="shared" si="104"/>
        <v>0</v>
      </c>
    </row>
    <row r="600" spans="1:10" ht="25.5" outlineLevel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759">
        <v>144.42000000000002</v>
      </c>
      <c r="F600" s="543">
        <v>600</v>
      </c>
      <c r="G600" s="536">
        <f t="shared" si="100"/>
        <v>86652.000000000015</v>
      </c>
      <c r="H600" s="543">
        <v>588</v>
      </c>
      <c r="I600" s="536">
        <f t="shared" si="101"/>
        <v>84918.96</v>
      </c>
      <c r="J600" s="750">
        <f t="shared" si="104"/>
        <v>171570.96000000002</v>
      </c>
    </row>
    <row r="601" spans="1:10" hidden="1" outlineLevel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759"/>
      <c r="F601" s="543">
        <v>400</v>
      </c>
      <c r="G601" s="536">
        <f t="shared" si="100"/>
        <v>0</v>
      </c>
      <c r="H601" s="543">
        <v>900</v>
      </c>
      <c r="I601" s="536">
        <f t="shared" si="101"/>
        <v>0</v>
      </c>
      <c r="J601" s="750">
        <f t="shared" si="104"/>
        <v>0</v>
      </c>
    </row>
    <row r="602" spans="1:10" ht="28.5" hidden="1" customHeight="1" outlineLevel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759"/>
      <c r="F602" s="543">
        <v>300</v>
      </c>
      <c r="G602" s="536">
        <f t="shared" si="100"/>
        <v>0</v>
      </c>
      <c r="H602" s="543">
        <v>234</v>
      </c>
      <c r="I602" s="536">
        <f t="shared" si="101"/>
        <v>0</v>
      </c>
      <c r="J602" s="750">
        <f t="shared" si="104"/>
        <v>0</v>
      </c>
    </row>
    <row r="603" spans="1:10" ht="12" hidden="1" customHeight="1" outlineLevel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760"/>
      <c r="F603" s="543">
        <v>1250</v>
      </c>
      <c r="G603" s="536">
        <f t="shared" si="100"/>
        <v>0</v>
      </c>
      <c r="H603" s="543">
        <v>738.5</v>
      </c>
      <c r="I603" s="536">
        <f t="shared" si="101"/>
        <v>0</v>
      </c>
      <c r="J603" s="750">
        <f t="shared" si="104"/>
        <v>0</v>
      </c>
    </row>
    <row r="604" spans="1:10" ht="12" hidden="1" customHeight="1" outlineLevel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760"/>
      <c r="F604" s="543">
        <v>1150</v>
      </c>
      <c r="G604" s="536">
        <f t="shared" si="100"/>
        <v>0</v>
      </c>
      <c r="H604" s="543">
        <v>600.21818181818185</v>
      </c>
      <c r="I604" s="536">
        <f t="shared" si="101"/>
        <v>0</v>
      </c>
      <c r="J604" s="750">
        <f t="shared" si="104"/>
        <v>0</v>
      </c>
    </row>
    <row r="605" spans="1:10" ht="12" hidden="1" customHeight="1" outlineLevel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760"/>
      <c r="F605" s="543">
        <v>850</v>
      </c>
      <c r="G605" s="536">
        <f t="shared" si="100"/>
        <v>0</v>
      </c>
      <c r="H605" s="543">
        <v>509.44444444444446</v>
      </c>
      <c r="I605" s="536">
        <f t="shared" si="101"/>
        <v>0</v>
      </c>
      <c r="J605" s="750">
        <f t="shared" si="104"/>
        <v>0</v>
      </c>
    </row>
    <row r="606" spans="1:10" ht="12" hidden="1" customHeight="1" outlineLevel="1" x14ac:dyDescent="0.2">
      <c r="A606" s="531">
        <v>577</v>
      </c>
      <c r="B606" s="535" t="s">
        <v>244</v>
      </c>
      <c r="C606" s="533"/>
      <c r="D606" s="533" t="s">
        <v>14</v>
      </c>
      <c r="E606" s="758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749">
        <f t="shared" si="104"/>
        <v>0</v>
      </c>
    </row>
    <row r="607" spans="1:10" hidden="1" outlineLevel="1" x14ac:dyDescent="0.2">
      <c r="A607" s="531">
        <v>578</v>
      </c>
      <c r="B607" s="535" t="s">
        <v>243</v>
      </c>
      <c r="C607" s="533"/>
      <c r="D607" s="533" t="s">
        <v>14</v>
      </c>
      <c r="E607" s="758"/>
      <c r="F607" s="536">
        <v>800</v>
      </c>
      <c r="G607" s="536">
        <f t="shared" si="100"/>
        <v>0</v>
      </c>
      <c r="H607" s="536">
        <v>507</v>
      </c>
      <c r="I607" s="536">
        <f t="shared" si="101"/>
        <v>0</v>
      </c>
      <c r="J607" s="749">
        <f t="shared" si="104"/>
        <v>0</v>
      </c>
    </row>
    <row r="608" spans="1:10" hidden="1" outlineLevel="1" x14ac:dyDescent="0.2">
      <c r="A608" s="531">
        <v>579</v>
      </c>
      <c r="B608" s="535" t="s">
        <v>304</v>
      </c>
      <c r="C608" s="533"/>
      <c r="D608" s="533" t="s">
        <v>14</v>
      </c>
      <c r="E608" s="758"/>
      <c r="F608" s="536">
        <v>600</v>
      </c>
      <c r="G608" s="536">
        <f t="shared" si="100"/>
        <v>0</v>
      </c>
      <c r="H608" s="536">
        <v>15460</v>
      </c>
      <c r="I608" s="536">
        <f t="shared" si="101"/>
        <v>0</v>
      </c>
      <c r="J608" s="749">
        <f t="shared" si="104"/>
        <v>0</v>
      </c>
    </row>
    <row r="609" spans="1:10" outlineLevel="1" x14ac:dyDescent="0.2">
      <c r="A609" s="531">
        <v>580</v>
      </c>
      <c r="B609" s="535" t="s">
        <v>429</v>
      </c>
      <c r="C609" s="538"/>
      <c r="D609" s="533" t="s">
        <v>56</v>
      </c>
      <c r="E609" s="758">
        <v>141.42000000000002</v>
      </c>
      <c r="F609" s="536">
        <v>1800</v>
      </c>
      <c r="G609" s="536">
        <f t="shared" si="100"/>
        <v>254556.00000000003</v>
      </c>
      <c r="H609" s="536">
        <v>1460</v>
      </c>
      <c r="I609" s="536">
        <f t="shared" si="101"/>
        <v>206473.2</v>
      </c>
      <c r="J609" s="749">
        <f t="shared" si="104"/>
        <v>461029.20000000007</v>
      </c>
    </row>
    <row r="610" spans="1:10" ht="25.5" outlineLevel="1" x14ac:dyDescent="0.2">
      <c r="A610" s="531">
        <v>581</v>
      </c>
      <c r="B610" s="535" t="s">
        <v>430</v>
      </c>
      <c r="C610" s="538"/>
      <c r="D610" s="533" t="s">
        <v>56</v>
      </c>
      <c r="E610" s="533">
        <v>3</v>
      </c>
      <c r="F610" s="536">
        <v>1800</v>
      </c>
      <c r="G610" s="536">
        <f t="shared" si="100"/>
        <v>5400</v>
      </c>
      <c r="H610" s="536">
        <v>2920</v>
      </c>
      <c r="I610" s="536">
        <f t="shared" si="101"/>
        <v>8760</v>
      </c>
      <c r="J610" s="749">
        <f t="shared" si="104"/>
        <v>14160</v>
      </c>
    </row>
    <row r="611" spans="1:10" ht="24" customHeight="1" outlineLevel="1" x14ac:dyDescent="0.2">
      <c r="A611" s="531">
        <v>582</v>
      </c>
      <c r="B611" s="535" t="s">
        <v>60</v>
      </c>
      <c r="C611" s="538"/>
      <c r="D611" s="533" t="s">
        <v>5</v>
      </c>
      <c r="E611" s="533">
        <v>0.5</v>
      </c>
      <c r="F611" s="536">
        <v>0</v>
      </c>
      <c r="G611" s="536">
        <f t="shared" si="100"/>
        <v>0</v>
      </c>
      <c r="H611" s="536">
        <v>59701</v>
      </c>
      <c r="I611" s="536">
        <f t="shared" si="101"/>
        <v>29850.5</v>
      </c>
      <c r="J611" s="749">
        <f t="shared" si="104"/>
        <v>29850.5</v>
      </c>
    </row>
    <row r="612" spans="1:10" outlineLevel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748"/>
    </row>
    <row r="613" spans="1:10" ht="25.5" hidden="1" outlineLevel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si="100"/>
        <v>0</v>
      </c>
      <c r="H613" s="536">
        <v>96511.679999999993</v>
      </c>
      <c r="I613" s="536">
        <f t="shared" si="101"/>
        <v>0</v>
      </c>
      <c r="J613" s="749">
        <f t="shared" ref="J613:J632" si="105">G613+I613</f>
        <v>0</v>
      </c>
    </row>
    <row r="614" spans="1:10" hidden="1" outlineLevel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00"/>
        <v>0</v>
      </c>
      <c r="H614" s="536">
        <v>18729</v>
      </c>
      <c r="I614" s="536">
        <f t="shared" si="101"/>
        <v>0</v>
      </c>
      <c r="J614" s="749">
        <f t="shared" si="105"/>
        <v>0</v>
      </c>
    </row>
    <row r="615" spans="1:10" ht="25.5" hidden="1" outlineLevel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16972.5</v>
      </c>
      <c r="I615" s="536">
        <f t="shared" si="101"/>
        <v>0</v>
      </c>
      <c r="J615" s="750">
        <f t="shared" si="105"/>
        <v>0</v>
      </c>
    </row>
    <row r="616" spans="1:10" ht="25.5" hidden="1" outlineLevel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11769.15</v>
      </c>
      <c r="I616" s="536">
        <f t="shared" si="101"/>
        <v>0</v>
      </c>
      <c r="J616" s="750">
        <f t="shared" si="105"/>
        <v>0</v>
      </c>
    </row>
    <row r="617" spans="1:10" ht="25.5" hidden="1" outlineLevel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10968.575000000001</v>
      </c>
      <c r="I617" s="536">
        <f t="shared" si="101"/>
        <v>0</v>
      </c>
      <c r="J617" s="750">
        <f t="shared" si="105"/>
        <v>0</v>
      </c>
    </row>
    <row r="618" spans="1:10" ht="25.5" hidden="1" outlineLevel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ref="G618:G681" si="106">E618*F618</f>
        <v>0</v>
      </c>
      <c r="H618" s="543">
        <v>10701.199999999999</v>
      </c>
      <c r="I618" s="536">
        <f t="shared" ref="I618:I681" si="107">E618*H618</f>
        <v>0</v>
      </c>
      <c r="J618" s="750">
        <f t="shared" si="105"/>
        <v>0</v>
      </c>
    </row>
    <row r="619" spans="1:10" ht="25.5" hidden="1" outlineLevel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06"/>
        <v>0</v>
      </c>
      <c r="H619" s="543">
        <v>10701.199999999999</v>
      </c>
      <c r="I619" s="536">
        <f t="shared" si="107"/>
        <v>0</v>
      </c>
      <c r="J619" s="750">
        <f t="shared" si="105"/>
        <v>0</v>
      </c>
    </row>
    <row r="620" spans="1:10" ht="25.5" outlineLevel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>
        <v>93.78</v>
      </c>
      <c r="F620" s="543">
        <v>600</v>
      </c>
      <c r="G620" s="536">
        <f t="shared" si="106"/>
        <v>56268</v>
      </c>
      <c r="H620" s="543">
        <v>588</v>
      </c>
      <c r="I620" s="536">
        <f t="shared" si="107"/>
        <v>55142.64</v>
      </c>
      <c r="J620" s="750">
        <f t="shared" si="105"/>
        <v>111410.64</v>
      </c>
    </row>
    <row r="621" spans="1:10" hidden="1" outlineLevel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06"/>
        <v>0</v>
      </c>
      <c r="H621" s="543">
        <v>900</v>
      </c>
      <c r="I621" s="536">
        <f t="shared" si="107"/>
        <v>0</v>
      </c>
      <c r="J621" s="750">
        <f t="shared" si="105"/>
        <v>0</v>
      </c>
    </row>
    <row r="622" spans="1:10" hidden="1" outlineLevel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06"/>
        <v>0</v>
      </c>
      <c r="H622" s="543">
        <v>234</v>
      </c>
      <c r="I622" s="536">
        <f t="shared" si="107"/>
        <v>0</v>
      </c>
      <c r="J622" s="750">
        <f t="shared" si="105"/>
        <v>0</v>
      </c>
    </row>
    <row r="623" spans="1:10" hidden="1" outlineLevel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1234.8</v>
      </c>
      <c r="I623" s="536">
        <f t="shared" si="107"/>
        <v>0</v>
      </c>
      <c r="J623" s="750">
        <f t="shared" si="105"/>
        <v>0</v>
      </c>
    </row>
    <row r="624" spans="1:10" hidden="1" outlineLevel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06"/>
        <v>0</v>
      </c>
      <c r="H624" s="543">
        <v>899.73333333333323</v>
      </c>
      <c r="I624" s="536">
        <f t="shared" si="107"/>
        <v>0</v>
      </c>
      <c r="J624" s="750">
        <f t="shared" si="105"/>
        <v>0</v>
      </c>
    </row>
    <row r="625" spans="1:10" hidden="1" outlineLevel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06"/>
        <v>0</v>
      </c>
      <c r="H625" s="543">
        <v>600.13333333333333</v>
      </c>
      <c r="I625" s="536">
        <f t="shared" si="107"/>
        <v>0</v>
      </c>
      <c r="J625" s="750">
        <f t="shared" si="105"/>
        <v>0</v>
      </c>
    </row>
    <row r="626" spans="1:10" hidden="1" outlineLevel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06"/>
        <v>0</v>
      </c>
      <c r="H626" s="543">
        <v>509.13333333333333</v>
      </c>
      <c r="I626" s="536">
        <f t="shared" si="107"/>
        <v>0</v>
      </c>
      <c r="J626" s="750">
        <f t="shared" si="105"/>
        <v>0</v>
      </c>
    </row>
    <row r="627" spans="1:10" hidden="1" outlineLevel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832</v>
      </c>
      <c r="I627" s="536">
        <f t="shared" si="107"/>
        <v>0</v>
      </c>
      <c r="J627" s="749">
        <f t="shared" si="105"/>
        <v>0</v>
      </c>
    </row>
    <row r="628" spans="1:10" hidden="1" outlineLevel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06"/>
        <v>0</v>
      </c>
      <c r="H628" s="536">
        <v>507</v>
      </c>
      <c r="I628" s="536">
        <f t="shared" si="107"/>
        <v>0</v>
      </c>
      <c r="J628" s="749">
        <f t="shared" si="105"/>
        <v>0</v>
      </c>
    </row>
    <row r="629" spans="1:10" hidden="1" outlineLevel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06"/>
        <v>0</v>
      </c>
      <c r="H629" s="536">
        <v>19275</v>
      </c>
      <c r="I629" s="536">
        <f t="shared" si="107"/>
        <v>0</v>
      </c>
      <c r="J629" s="749">
        <f t="shared" si="105"/>
        <v>0</v>
      </c>
    </row>
    <row r="630" spans="1:10" outlineLevel="1" x14ac:dyDescent="0.2">
      <c r="A630" s="531">
        <v>601</v>
      </c>
      <c r="B630" s="535" t="s">
        <v>429</v>
      </c>
      <c r="C630" s="538"/>
      <c r="D630" s="533" t="s">
        <v>56</v>
      </c>
      <c r="E630" s="533">
        <v>85.7</v>
      </c>
      <c r="F630" s="536">
        <v>1800</v>
      </c>
      <c r="G630" s="536">
        <f t="shared" si="106"/>
        <v>154260</v>
      </c>
      <c r="H630" s="536">
        <v>1460</v>
      </c>
      <c r="I630" s="536">
        <f t="shared" si="107"/>
        <v>125122</v>
      </c>
      <c r="J630" s="749">
        <f t="shared" si="105"/>
        <v>279382</v>
      </c>
    </row>
    <row r="631" spans="1:10" ht="27" customHeight="1" outlineLevel="1" x14ac:dyDescent="0.2">
      <c r="A631" s="531">
        <v>602</v>
      </c>
      <c r="B631" s="535" t="s">
        <v>430</v>
      </c>
      <c r="C631" s="538"/>
      <c r="D631" s="533" t="s">
        <v>56</v>
      </c>
      <c r="E631" s="533">
        <v>8.08</v>
      </c>
      <c r="F631" s="536">
        <v>1800</v>
      </c>
      <c r="G631" s="536">
        <f t="shared" si="106"/>
        <v>14544</v>
      </c>
      <c r="H631" s="536">
        <v>2920</v>
      </c>
      <c r="I631" s="536">
        <f t="shared" si="107"/>
        <v>23593.599999999999</v>
      </c>
      <c r="J631" s="749">
        <f t="shared" si="105"/>
        <v>38137.599999999999</v>
      </c>
    </row>
    <row r="632" spans="1:10" ht="27" customHeight="1" outlineLevel="1" x14ac:dyDescent="0.2">
      <c r="A632" s="531">
        <v>603</v>
      </c>
      <c r="B632" s="535" t="s">
        <v>60</v>
      </c>
      <c r="C632" s="538"/>
      <c r="D632" s="533" t="s">
        <v>5</v>
      </c>
      <c r="E632" s="533">
        <v>0.5</v>
      </c>
      <c r="F632" s="536">
        <v>0</v>
      </c>
      <c r="G632" s="536">
        <f t="shared" si="106"/>
        <v>0</v>
      </c>
      <c r="H632" s="536">
        <v>77968</v>
      </c>
      <c r="I632" s="536">
        <f t="shared" si="107"/>
        <v>38984</v>
      </c>
      <c r="J632" s="749">
        <f t="shared" si="105"/>
        <v>38984</v>
      </c>
    </row>
    <row r="633" spans="1:10" ht="25.5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748"/>
    </row>
    <row r="634" spans="1:10" ht="25.5" customHeight="1" outlineLevel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748"/>
    </row>
    <row r="635" spans="1:10" ht="25.5" hidden="1" customHeight="1" outlineLevel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si="106"/>
        <v>0</v>
      </c>
      <c r="H635" s="147"/>
      <c r="I635" s="536">
        <f t="shared" si="107"/>
        <v>0</v>
      </c>
      <c r="J635" s="748"/>
    </row>
    <row r="636" spans="1:10" ht="25.5" hidden="1" customHeight="1" outlineLevel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37474</v>
      </c>
      <c r="I636" s="536">
        <f t="shared" si="107"/>
        <v>0</v>
      </c>
      <c r="J636" s="749">
        <f t="shared" ref="J636:J638" si="108">G636+I636</f>
        <v>0</v>
      </c>
    </row>
    <row r="637" spans="1:10" ht="25.5" hidden="1" customHeight="1" outlineLevel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06"/>
        <v>0</v>
      </c>
      <c r="H637" s="536">
        <v>45868</v>
      </c>
      <c r="I637" s="536">
        <f t="shared" si="107"/>
        <v>0</v>
      </c>
      <c r="J637" s="749">
        <f t="shared" si="108"/>
        <v>0</v>
      </c>
    </row>
    <row r="638" spans="1:10" ht="25.5" hidden="1" customHeight="1" outlineLevel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06"/>
        <v>0</v>
      </c>
      <c r="H638" s="536">
        <v>294438</v>
      </c>
      <c r="I638" s="536">
        <f t="shared" si="107"/>
        <v>0</v>
      </c>
      <c r="J638" s="749">
        <f t="shared" si="108"/>
        <v>0</v>
      </c>
    </row>
    <row r="639" spans="1:10" ht="25.5" hidden="1" customHeight="1" outlineLevel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748"/>
    </row>
    <row r="640" spans="1:10" ht="25.5" customHeight="1" outlineLevel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06"/>
        <v>0</v>
      </c>
      <c r="H640" s="147"/>
      <c r="I640" s="536">
        <f t="shared" si="107"/>
        <v>0</v>
      </c>
      <c r="J640" s="748"/>
    </row>
    <row r="641" spans="1:10" ht="25.5" customHeight="1" outlineLevel="1" x14ac:dyDescent="0.2">
      <c r="A641" s="531">
        <v>612</v>
      </c>
      <c r="B641" s="537" t="s">
        <v>307</v>
      </c>
      <c r="C641" s="533"/>
      <c r="D641" s="533" t="s">
        <v>96</v>
      </c>
      <c r="E641" s="533">
        <v>32</v>
      </c>
      <c r="F641" s="536">
        <f>250+105</f>
        <v>355</v>
      </c>
      <c r="G641" s="536">
        <f t="shared" si="106"/>
        <v>11360</v>
      </c>
      <c r="H641" s="536">
        <v>240</v>
      </c>
      <c r="I641" s="536">
        <f t="shared" si="107"/>
        <v>7680</v>
      </c>
      <c r="J641" s="749">
        <f t="shared" ref="J641:J647" si="109">G641+I641</f>
        <v>19040</v>
      </c>
    </row>
    <row r="642" spans="1:10" ht="25.5" customHeight="1" outlineLevel="1" x14ac:dyDescent="0.2">
      <c r="A642" s="531">
        <v>613</v>
      </c>
      <c r="B642" s="537" t="s">
        <v>308</v>
      </c>
      <c r="C642" s="533"/>
      <c r="D642" s="533" t="s">
        <v>96</v>
      </c>
      <c r="E642" s="533">
        <v>27</v>
      </c>
      <c r="F642" s="536">
        <f>330+105</f>
        <v>435</v>
      </c>
      <c r="G642" s="536">
        <f t="shared" si="106"/>
        <v>11745</v>
      </c>
      <c r="H642" s="536">
        <v>403</v>
      </c>
      <c r="I642" s="536">
        <f t="shared" si="107"/>
        <v>10881</v>
      </c>
      <c r="J642" s="749">
        <f t="shared" si="109"/>
        <v>22626</v>
      </c>
    </row>
    <row r="643" spans="1:10" ht="25.5" customHeight="1" outlineLevel="1" x14ac:dyDescent="0.2">
      <c r="A643" s="531">
        <v>614</v>
      </c>
      <c r="B643" s="537" t="s">
        <v>97</v>
      </c>
      <c r="C643" s="533"/>
      <c r="D643" s="533" t="s">
        <v>96</v>
      </c>
      <c r="E643" s="533">
        <v>15</v>
      </c>
      <c r="F643" s="536">
        <f>352+105</f>
        <v>457</v>
      </c>
      <c r="G643" s="536">
        <f t="shared" si="106"/>
        <v>6855</v>
      </c>
      <c r="H643" s="536">
        <v>524</v>
      </c>
      <c r="I643" s="536">
        <f t="shared" si="107"/>
        <v>7860</v>
      </c>
      <c r="J643" s="749">
        <f t="shared" si="109"/>
        <v>14715</v>
      </c>
    </row>
    <row r="644" spans="1:10" ht="25.5" customHeight="1" outlineLevel="1" x14ac:dyDescent="0.2">
      <c r="A644" s="531">
        <v>615</v>
      </c>
      <c r="B644" s="537" t="s">
        <v>309</v>
      </c>
      <c r="C644" s="533"/>
      <c r="D644" s="533" t="s">
        <v>96</v>
      </c>
      <c r="E644" s="533">
        <v>10</v>
      </c>
      <c r="F644" s="536">
        <f>396+105</f>
        <v>501</v>
      </c>
      <c r="G644" s="536">
        <f t="shared" si="106"/>
        <v>5010</v>
      </c>
      <c r="H644" s="536">
        <v>877</v>
      </c>
      <c r="I644" s="536">
        <f t="shared" si="107"/>
        <v>8770</v>
      </c>
      <c r="J644" s="749">
        <f t="shared" si="109"/>
        <v>13780</v>
      </c>
    </row>
    <row r="645" spans="1:10" ht="25.5" customHeight="1" outlineLevel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>
        <v>3</v>
      </c>
      <c r="F645" s="536">
        <v>2500</v>
      </c>
      <c r="G645" s="536">
        <f t="shared" si="106"/>
        <v>7500</v>
      </c>
      <c r="H645" s="536">
        <v>8211</v>
      </c>
      <c r="I645" s="536">
        <f t="shared" si="107"/>
        <v>24633</v>
      </c>
      <c r="J645" s="749">
        <f t="shared" si="109"/>
        <v>32133</v>
      </c>
    </row>
    <row r="646" spans="1:10" ht="25.5" hidden="1" customHeight="1" outlineLevel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06"/>
        <v>0</v>
      </c>
      <c r="H646" s="536">
        <v>5000</v>
      </c>
      <c r="I646" s="536">
        <f t="shared" si="107"/>
        <v>0</v>
      </c>
      <c r="J646" s="749">
        <f t="shared" si="109"/>
        <v>0</v>
      </c>
    </row>
    <row r="647" spans="1:10" ht="25.5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06"/>
        <v>0</v>
      </c>
      <c r="H647" s="536">
        <v>0</v>
      </c>
      <c r="I647" s="536">
        <f t="shared" si="107"/>
        <v>0</v>
      </c>
      <c r="J647" s="749">
        <f t="shared" si="109"/>
        <v>0</v>
      </c>
    </row>
    <row r="648" spans="1:10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06"/>
        <v>0</v>
      </c>
      <c r="H648" s="147"/>
      <c r="I648" s="536">
        <f t="shared" si="107"/>
        <v>0</v>
      </c>
      <c r="J648" s="748"/>
    </row>
    <row r="649" spans="1:10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37474</v>
      </c>
      <c r="I649" s="536">
        <f t="shared" si="107"/>
        <v>0</v>
      </c>
      <c r="J649" s="749">
        <f t="shared" ref="J649:J651" si="110">G649+I649</f>
        <v>0</v>
      </c>
    </row>
    <row r="650" spans="1:10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06"/>
        <v>0</v>
      </c>
      <c r="H650" s="536">
        <v>34605</v>
      </c>
      <c r="I650" s="536">
        <f t="shared" si="107"/>
        <v>0</v>
      </c>
      <c r="J650" s="749">
        <f t="shared" si="110"/>
        <v>0</v>
      </c>
    </row>
    <row r="651" spans="1:10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06"/>
        <v>0</v>
      </c>
      <c r="H651" s="536">
        <v>268606</v>
      </c>
      <c r="I651" s="536">
        <f t="shared" si="107"/>
        <v>0</v>
      </c>
      <c r="J651" s="749">
        <f t="shared" si="110"/>
        <v>0</v>
      </c>
    </row>
    <row r="652" spans="1:10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749"/>
    </row>
    <row r="653" spans="1:10" ht="25.5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06"/>
        <v>0</v>
      </c>
      <c r="H653" s="536"/>
      <c r="I653" s="536">
        <f t="shared" si="107"/>
        <v>0</v>
      </c>
      <c r="J653" s="749"/>
    </row>
    <row r="654" spans="1:10" ht="25.5" customHeight="1" x14ac:dyDescent="0.2">
      <c r="A654" s="531">
        <v>625</v>
      </c>
      <c r="B654" s="537" t="s">
        <v>307</v>
      </c>
      <c r="C654" s="533"/>
      <c r="D654" s="533" t="s">
        <v>96</v>
      </c>
      <c r="E654" s="533">
        <v>22</v>
      </c>
      <c r="F654" s="536">
        <f>250+105</f>
        <v>355</v>
      </c>
      <c r="G654" s="536">
        <f t="shared" si="106"/>
        <v>7810</v>
      </c>
      <c r="H654" s="536">
        <v>240</v>
      </c>
      <c r="I654" s="536">
        <f t="shared" si="107"/>
        <v>5280</v>
      </c>
      <c r="J654" s="749">
        <f t="shared" ref="J654:J660" si="111">G654+I654</f>
        <v>13090</v>
      </c>
    </row>
    <row r="655" spans="1:10" ht="25.5" customHeight="1" x14ac:dyDescent="0.2">
      <c r="A655" s="531">
        <v>626</v>
      </c>
      <c r="B655" s="537" t="s">
        <v>308</v>
      </c>
      <c r="C655" s="533"/>
      <c r="D655" s="533" t="s">
        <v>96</v>
      </c>
      <c r="E655" s="533">
        <v>24</v>
      </c>
      <c r="F655" s="536">
        <f>330+105</f>
        <v>435</v>
      </c>
      <c r="G655" s="536">
        <f t="shared" si="106"/>
        <v>10440</v>
      </c>
      <c r="H655" s="536">
        <v>403</v>
      </c>
      <c r="I655" s="536">
        <f t="shared" si="107"/>
        <v>9672</v>
      </c>
      <c r="J655" s="749">
        <f t="shared" si="111"/>
        <v>20112</v>
      </c>
    </row>
    <row r="656" spans="1:10" ht="25.5" customHeight="1" x14ac:dyDescent="0.2">
      <c r="A656" s="531">
        <v>627</v>
      </c>
      <c r="B656" s="537" t="s">
        <v>97</v>
      </c>
      <c r="C656" s="533"/>
      <c r="D656" s="533" t="s">
        <v>96</v>
      </c>
      <c r="E656" s="533">
        <v>8</v>
      </c>
      <c r="F656" s="536">
        <f>352+105</f>
        <v>457</v>
      </c>
      <c r="G656" s="536">
        <f t="shared" si="106"/>
        <v>3656</v>
      </c>
      <c r="H656" s="536">
        <v>524</v>
      </c>
      <c r="I656" s="536">
        <f t="shared" si="107"/>
        <v>4192</v>
      </c>
      <c r="J656" s="749">
        <f t="shared" si="111"/>
        <v>7848</v>
      </c>
    </row>
    <row r="657" spans="1:10" ht="25.5" customHeight="1" x14ac:dyDescent="0.2">
      <c r="A657" s="531">
        <v>628</v>
      </c>
      <c r="B657" s="537" t="s">
        <v>311</v>
      </c>
      <c r="C657" s="533"/>
      <c r="D657" s="533" t="s">
        <v>96</v>
      </c>
      <c r="E657" s="533">
        <v>10</v>
      </c>
      <c r="F657" s="536">
        <v>556</v>
      </c>
      <c r="G657" s="536">
        <f t="shared" si="106"/>
        <v>5560</v>
      </c>
      <c r="H657" s="536">
        <v>877</v>
      </c>
      <c r="I657" s="536">
        <f t="shared" si="107"/>
        <v>8770</v>
      </c>
      <c r="J657" s="749">
        <f t="shared" si="111"/>
        <v>14330</v>
      </c>
    </row>
    <row r="658" spans="1:10" ht="25.5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>
        <v>4</v>
      </c>
      <c r="F658" s="536">
        <v>2500</v>
      </c>
      <c r="G658" s="536">
        <f t="shared" si="106"/>
        <v>10000</v>
      </c>
      <c r="H658" s="536">
        <v>8211</v>
      </c>
      <c r="I658" s="536">
        <f t="shared" si="107"/>
        <v>32844</v>
      </c>
      <c r="J658" s="749">
        <f t="shared" si="111"/>
        <v>42844</v>
      </c>
    </row>
    <row r="659" spans="1:10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06"/>
        <v>0</v>
      </c>
      <c r="H659" s="536">
        <v>5000</v>
      </c>
      <c r="I659" s="536">
        <f t="shared" si="107"/>
        <v>0</v>
      </c>
      <c r="J659" s="749">
        <f t="shared" si="111"/>
        <v>0</v>
      </c>
    </row>
    <row r="660" spans="1:10" ht="25.5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06"/>
        <v>0</v>
      </c>
      <c r="H660" s="536">
        <v>0</v>
      </c>
      <c r="I660" s="536">
        <f t="shared" si="107"/>
        <v>0</v>
      </c>
      <c r="J660" s="749">
        <f t="shared" si="111"/>
        <v>0</v>
      </c>
    </row>
    <row r="661" spans="1:10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06"/>
        <v>0</v>
      </c>
      <c r="H661" s="147"/>
      <c r="I661" s="536">
        <f t="shared" si="107"/>
        <v>0</v>
      </c>
      <c r="J661" s="748"/>
    </row>
    <row r="662" spans="1:10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34605</v>
      </c>
      <c r="I662" s="536">
        <f t="shared" si="107"/>
        <v>0</v>
      </c>
      <c r="J662" s="749">
        <f t="shared" ref="J662:J665" si="112">G662+I662</f>
        <v>0</v>
      </c>
    </row>
    <row r="663" spans="1:10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45868</v>
      </c>
      <c r="I663" s="536">
        <f t="shared" si="107"/>
        <v>0</v>
      </c>
      <c r="J663" s="749">
        <f t="shared" si="112"/>
        <v>0</v>
      </c>
    </row>
    <row r="664" spans="1:10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37474</v>
      </c>
      <c r="I664" s="536">
        <f t="shared" si="107"/>
        <v>0</v>
      </c>
      <c r="J664" s="749">
        <f t="shared" si="112"/>
        <v>0</v>
      </c>
    </row>
    <row r="665" spans="1:10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06"/>
        <v>0</v>
      </c>
      <c r="H665" s="536">
        <v>268606</v>
      </c>
      <c r="I665" s="536">
        <f t="shared" si="107"/>
        <v>0</v>
      </c>
      <c r="J665" s="749">
        <f t="shared" si="112"/>
        <v>0</v>
      </c>
    </row>
    <row r="666" spans="1:10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749"/>
    </row>
    <row r="667" spans="1:10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06"/>
        <v>0</v>
      </c>
      <c r="H667" s="536"/>
      <c r="I667" s="536">
        <f t="shared" si="107"/>
        <v>0</v>
      </c>
      <c r="J667" s="749"/>
    </row>
    <row r="668" spans="1:10" ht="25.5" customHeight="1" x14ac:dyDescent="0.2">
      <c r="A668" s="531">
        <v>639</v>
      </c>
      <c r="B668" s="537" t="s">
        <v>307</v>
      </c>
      <c r="C668" s="533"/>
      <c r="D668" s="533" t="s">
        <v>96</v>
      </c>
      <c r="E668" s="533">
        <v>20</v>
      </c>
      <c r="F668" s="536">
        <f>250+105</f>
        <v>355</v>
      </c>
      <c r="G668" s="536">
        <f t="shared" si="106"/>
        <v>7100</v>
      </c>
      <c r="H668" s="536">
        <v>240</v>
      </c>
      <c r="I668" s="536">
        <f t="shared" si="107"/>
        <v>4800</v>
      </c>
      <c r="J668" s="749">
        <f t="shared" ref="J668:J673" si="113">G668+I668</f>
        <v>11900</v>
      </c>
    </row>
    <row r="669" spans="1:10" ht="25.5" customHeight="1" x14ac:dyDescent="0.2">
      <c r="A669" s="531">
        <v>640</v>
      </c>
      <c r="B669" s="537" t="s">
        <v>308</v>
      </c>
      <c r="C669" s="533"/>
      <c r="D669" s="533" t="s">
        <v>96</v>
      </c>
      <c r="E669" s="533">
        <v>35</v>
      </c>
      <c r="F669" s="536">
        <f>330+105</f>
        <v>435</v>
      </c>
      <c r="G669" s="536">
        <f t="shared" si="106"/>
        <v>15225</v>
      </c>
      <c r="H669" s="536">
        <v>403</v>
      </c>
      <c r="I669" s="536">
        <f t="shared" si="107"/>
        <v>14105</v>
      </c>
      <c r="J669" s="749">
        <f t="shared" si="113"/>
        <v>29330</v>
      </c>
    </row>
    <row r="670" spans="1:10" ht="25.5" customHeight="1" x14ac:dyDescent="0.2">
      <c r="A670" s="531">
        <v>641</v>
      </c>
      <c r="B670" s="537" t="s">
        <v>309</v>
      </c>
      <c r="C670" s="533"/>
      <c r="D670" s="533" t="s">
        <v>96</v>
      </c>
      <c r="E670" s="533">
        <v>15</v>
      </c>
      <c r="F670" s="536">
        <f>396+105</f>
        <v>501</v>
      </c>
      <c r="G670" s="536">
        <f t="shared" si="106"/>
        <v>7515</v>
      </c>
      <c r="H670" s="536">
        <v>877</v>
      </c>
      <c r="I670" s="536">
        <f t="shared" si="107"/>
        <v>13155</v>
      </c>
      <c r="J670" s="749">
        <f t="shared" si="113"/>
        <v>20670</v>
      </c>
    </row>
    <row r="671" spans="1:10" ht="25.5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>
        <v>3</v>
      </c>
      <c r="F671" s="536">
        <v>2500</v>
      </c>
      <c r="G671" s="536">
        <f t="shared" si="106"/>
        <v>7500</v>
      </c>
      <c r="H671" s="536">
        <v>8211</v>
      </c>
      <c r="I671" s="536">
        <f t="shared" si="107"/>
        <v>24633</v>
      </c>
      <c r="J671" s="749">
        <f t="shared" si="113"/>
        <v>32133</v>
      </c>
    </row>
    <row r="672" spans="1:10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06"/>
        <v>0</v>
      </c>
      <c r="H672" s="536">
        <v>5000</v>
      </c>
      <c r="I672" s="536">
        <f t="shared" si="107"/>
        <v>0</v>
      </c>
      <c r="J672" s="749">
        <f t="shared" si="113"/>
        <v>0</v>
      </c>
    </row>
    <row r="673" spans="1:10" ht="25.5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06"/>
        <v>0</v>
      </c>
      <c r="H673" s="536">
        <v>0</v>
      </c>
      <c r="I673" s="536">
        <f t="shared" si="107"/>
        <v>0</v>
      </c>
      <c r="J673" s="749">
        <f t="shared" si="113"/>
        <v>0</v>
      </c>
    </row>
    <row r="674" spans="1:10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06"/>
        <v>0</v>
      </c>
      <c r="H674" s="536"/>
      <c r="I674" s="536">
        <f t="shared" si="107"/>
        <v>0</v>
      </c>
      <c r="J674" s="749"/>
    </row>
    <row r="675" spans="1:10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37474</v>
      </c>
      <c r="I675" s="536">
        <f t="shared" si="107"/>
        <v>0</v>
      </c>
      <c r="J675" s="749">
        <f t="shared" ref="J675:J677" si="114">G675+I675</f>
        <v>0</v>
      </c>
    </row>
    <row r="676" spans="1:10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06"/>
        <v>0</v>
      </c>
      <c r="H676" s="536">
        <v>45868</v>
      </c>
      <c r="I676" s="536">
        <f t="shared" si="107"/>
        <v>0</v>
      </c>
      <c r="J676" s="749">
        <f t="shared" si="114"/>
        <v>0</v>
      </c>
    </row>
    <row r="677" spans="1:10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06"/>
        <v>0</v>
      </c>
      <c r="H677" s="536">
        <v>268606</v>
      </c>
      <c r="I677" s="536">
        <f t="shared" si="107"/>
        <v>0</v>
      </c>
      <c r="J677" s="749">
        <f t="shared" si="114"/>
        <v>0</v>
      </c>
    </row>
    <row r="678" spans="1:10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749"/>
    </row>
    <row r="679" spans="1:10" ht="25.5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06"/>
        <v>0</v>
      </c>
      <c r="H679" s="536"/>
      <c r="I679" s="536">
        <f t="shared" si="107"/>
        <v>0</v>
      </c>
      <c r="J679" s="749"/>
    </row>
    <row r="680" spans="1:10" ht="25.5" customHeight="1" x14ac:dyDescent="0.2">
      <c r="A680" s="531">
        <v>651</v>
      </c>
      <c r="B680" s="537" t="s">
        <v>307</v>
      </c>
      <c r="C680" s="533"/>
      <c r="D680" s="533" t="s">
        <v>96</v>
      </c>
      <c r="E680" s="533">
        <v>8</v>
      </c>
      <c r="F680" s="536">
        <f>250+105</f>
        <v>355</v>
      </c>
      <c r="G680" s="536">
        <f t="shared" si="106"/>
        <v>2840</v>
      </c>
      <c r="H680" s="536">
        <v>240</v>
      </c>
      <c r="I680" s="536">
        <f t="shared" si="107"/>
        <v>1920</v>
      </c>
      <c r="J680" s="749">
        <f t="shared" ref="J680:J685" si="115">G680+I680</f>
        <v>4760</v>
      </c>
    </row>
    <row r="681" spans="1:10" ht="25.5" customHeight="1" x14ac:dyDescent="0.2">
      <c r="A681" s="531">
        <v>652</v>
      </c>
      <c r="B681" s="537" t="s">
        <v>308</v>
      </c>
      <c r="C681" s="533"/>
      <c r="D681" s="533" t="s">
        <v>96</v>
      </c>
      <c r="E681" s="533">
        <v>24</v>
      </c>
      <c r="F681" s="536">
        <f>330+105</f>
        <v>435</v>
      </c>
      <c r="G681" s="536">
        <f t="shared" si="106"/>
        <v>10440</v>
      </c>
      <c r="H681" s="536">
        <v>403</v>
      </c>
      <c r="I681" s="536">
        <f t="shared" si="107"/>
        <v>9672</v>
      </c>
      <c r="J681" s="749">
        <f t="shared" si="115"/>
        <v>20112</v>
      </c>
    </row>
    <row r="682" spans="1:10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ref="G682:G706" si="116">E682*F682</f>
        <v>0</v>
      </c>
      <c r="H682" s="536">
        <v>877</v>
      </c>
      <c r="I682" s="536">
        <f t="shared" ref="I682:I706" si="117">E682*H682</f>
        <v>0</v>
      </c>
      <c r="J682" s="749">
        <f t="shared" si="115"/>
        <v>0</v>
      </c>
    </row>
    <row r="683" spans="1:10" ht="25.5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>
        <v>2</v>
      </c>
      <c r="F683" s="536">
        <v>2500</v>
      </c>
      <c r="G683" s="536">
        <f t="shared" si="116"/>
        <v>5000</v>
      </c>
      <c r="H683" s="536">
        <v>8211</v>
      </c>
      <c r="I683" s="536">
        <f t="shared" si="117"/>
        <v>16422</v>
      </c>
      <c r="J683" s="749">
        <f t="shared" si="115"/>
        <v>21422</v>
      </c>
    </row>
    <row r="684" spans="1:10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16"/>
        <v>0</v>
      </c>
      <c r="H684" s="536">
        <v>5000</v>
      </c>
      <c r="I684" s="536">
        <f t="shared" si="117"/>
        <v>0</v>
      </c>
      <c r="J684" s="749">
        <f t="shared" si="115"/>
        <v>0</v>
      </c>
    </row>
    <row r="685" spans="1:10" ht="25.5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16"/>
        <v>0</v>
      </c>
      <c r="H685" s="536">
        <v>0</v>
      </c>
      <c r="I685" s="536">
        <f t="shared" si="117"/>
        <v>0</v>
      </c>
      <c r="J685" s="749">
        <f t="shared" si="115"/>
        <v>0</v>
      </c>
    </row>
    <row r="686" spans="1:10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16"/>
        <v>0</v>
      </c>
      <c r="H686" s="536"/>
      <c r="I686" s="536">
        <f t="shared" si="117"/>
        <v>0</v>
      </c>
      <c r="J686" s="749"/>
    </row>
    <row r="687" spans="1:10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16"/>
        <v>0</v>
      </c>
      <c r="H687" s="536">
        <v>37474</v>
      </c>
      <c r="I687" s="536">
        <f t="shared" si="117"/>
        <v>0</v>
      </c>
      <c r="J687" s="749">
        <f t="shared" ref="J687:J688" si="118">G687+I687</f>
        <v>0</v>
      </c>
    </row>
    <row r="688" spans="1:10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16"/>
        <v>0</v>
      </c>
      <c r="H688" s="536">
        <v>268606</v>
      </c>
      <c r="I688" s="536">
        <f t="shared" si="117"/>
        <v>0</v>
      </c>
      <c r="J688" s="749">
        <f t="shared" si="118"/>
        <v>0</v>
      </c>
    </row>
    <row r="689" spans="1:10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749"/>
    </row>
    <row r="690" spans="1:10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16"/>
        <v>0</v>
      </c>
      <c r="H690" s="536"/>
      <c r="I690" s="536">
        <f t="shared" si="117"/>
        <v>0</v>
      </c>
      <c r="J690" s="749"/>
    </row>
    <row r="691" spans="1:10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16"/>
        <v>0</v>
      </c>
      <c r="H691" s="536">
        <v>240</v>
      </c>
      <c r="I691" s="536">
        <f t="shared" si="117"/>
        <v>0</v>
      </c>
      <c r="J691" s="749">
        <f t="shared" ref="J691:J697" si="119">G691+I691</f>
        <v>0</v>
      </c>
    </row>
    <row r="692" spans="1:10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16"/>
        <v>0</v>
      </c>
      <c r="H692" s="536">
        <v>403</v>
      </c>
      <c r="I692" s="536">
        <f t="shared" si="117"/>
        <v>0</v>
      </c>
      <c r="J692" s="749">
        <f t="shared" si="119"/>
        <v>0</v>
      </c>
    </row>
    <row r="693" spans="1:10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16"/>
        <v>0</v>
      </c>
      <c r="H693" s="536">
        <v>524</v>
      </c>
      <c r="I693" s="536">
        <f t="shared" si="117"/>
        <v>0</v>
      </c>
      <c r="J693" s="749">
        <f t="shared" si="119"/>
        <v>0</v>
      </c>
    </row>
    <row r="694" spans="1:10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16"/>
        <v>0</v>
      </c>
      <c r="H694" s="536">
        <v>877</v>
      </c>
      <c r="I694" s="536">
        <f t="shared" si="117"/>
        <v>0</v>
      </c>
      <c r="J694" s="749">
        <f t="shared" si="119"/>
        <v>0</v>
      </c>
    </row>
    <row r="695" spans="1:10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16"/>
        <v>0</v>
      </c>
      <c r="H695" s="536">
        <v>8211</v>
      </c>
      <c r="I695" s="536">
        <f t="shared" si="117"/>
        <v>0</v>
      </c>
      <c r="J695" s="749">
        <f t="shared" si="119"/>
        <v>0</v>
      </c>
    </row>
    <row r="696" spans="1:10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16"/>
        <v>0</v>
      </c>
      <c r="H696" s="536">
        <v>5000</v>
      </c>
      <c r="I696" s="536">
        <f t="shared" si="117"/>
        <v>0</v>
      </c>
      <c r="J696" s="749">
        <f t="shared" si="119"/>
        <v>0</v>
      </c>
    </row>
    <row r="697" spans="1:10" ht="25.5" customHeight="1" x14ac:dyDescent="0.2">
      <c r="A697" s="531">
        <v>668</v>
      </c>
      <c r="B697" s="535" t="s">
        <v>101</v>
      </c>
      <c r="C697" s="533"/>
      <c r="D697" s="533" t="s">
        <v>5</v>
      </c>
      <c r="E697" s="533">
        <v>1</v>
      </c>
      <c r="F697" s="536">
        <v>0</v>
      </c>
      <c r="G697" s="536">
        <f t="shared" si="116"/>
        <v>0</v>
      </c>
      <c r="H697" s="536">
        <v>53055</v>
      </c>
      <c r="I697" s="536">
        <f t="shared" si="117"/>
        <v>53055</v>
      </c>
      <c r="J697" s="749">
        <f t="shared" si="119"/>
        <v>53055</v>
      </c>
    </row>
    <row r="698" spans="1:10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748"/>
    </row>
    <row r="699" spans="1:10" x14ac:dyDescent="0.2">
      <c r="A699" s="531">
        <v>670</v>
      </c>
      <c r="B699" s="535" t="s">
        <v>249</v>
      </c>
      <c r="C699" s="533"/>
      <c r="D699" s="533" t="s">
        <v>96</v>
      </c>
      <c r="E699" s="533">
        <v>14</v>
      </c>
      <c r="F699" s="536">
        <v>500</v>
      </c>
      <c r="G699" s="536">
        <f t="shared" si="116"/>
        <v>7000</v>
      </c>
      <c r="H699" s="536">
        <v>117</v>
      </c>
      <c r="I699" s="536">
        <f t="shared" si="117"/>
        <v>1638</v>
      </c>
      <c r="J699" s="749">
        <f t="shared" ref="J699:J703" si="120">G699+I699</f>
        <v>8638</v>
      </c>
    </row>
    <row r="700" spans="1:10" x14ac:dyDescent="0.2">
      <c r="A700" s="531">
        <v>671</v>
      </c>
      <c r="B700" s="535" t="s">
        <v>250</v>
      </c>
      <c r="C700" s="533"/>
      <c r="D700" s="533" t="s">
        <v>96</v>
      </c>
      <c r="E700" s="533">
        <v>24</v>
      </c>
      <c r="F700" s="536">
        <v>500</v>
      </c>
      <c r="G700" s="536">
        <f t="shared" si="116"/>
        <v>12000</v>
      </c>
      <c r="H700" s="536">
        <v>200</v>
      </c>
      <c r="I700" s="536">
        <f t="shared" si="117"/>
        <v>4800</v>
      </c>
      <c r="J700" s="749">
        <f t="shared" si="120"/>
        <v>16800</v>
      </c>
    </row>
    <row r="701" spans="1:10" x14ac:dyDescent="0.2">
      <c r="A701" s="531">
        <v>672</v>
      </c>
      <c r="B701" s="535" t="s">
        <v>251</v>
      </c>
      <c r="C701" s="533"/>
      <c r="D701" s="533" t="s">
        <v>96</v>
      </c>
      <c r="E701" s="533">
        <v>25</v>
      </c>
      <c r="F701" s="536">
        <v>500</v>
      </c>
      <c r="G701" s="536">
        <f t="shared" si="116"/>
        <v>12500</v>
      </c>
      <c r="H701" s="536">
        <v>326</v>
      </c>
      <c r="I701" s="536">
        <f t="shared" si="117"/>
        <v>8150</v>
      </c>
      <c r="J701" s="749">
        <f t="shared" si="120"/>
        <v>20650</v>
      </c>
    </row>
    <row r="702" spans="1:10" x14ac:dyDescent="0.2">
      <c r="A702" s="531">
        <v>673</v>
      </c>
      <c r="B702" s="535" t="s">
        <v>252</v>
      </c>
      <c r="C702" s="533"/>
      <c r="D702" s="533" t="s">
        <v>96</v>
      </c>
      <c r="E702" s="533">
        <v>17</v>
      </c>
      <c r="F702" s="536">
        <v>500</v>
      </c>
      <c r="G702" s="536">
        <f t="shared" si="116"/>
        <v>8500</v>
      </c>
      <c r="H702" s="536">
        <v>512</v>
      </c>
      <c r="I702" s="536">
        <f t="shared" si="117"/>
        <v>8704</v>
      </c>
      <c r="J702" s="749">
        <f t="shared" si="120"/>
        <v>17204</v>
      </c>
    </row>
    <row r="703" spans="1:10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16"/>
        <v>0</v>
      </c>
      <c r="H703" s="536">
        <v>915</v>
      </c>
      <c r="I703" s="536">
        <f t="shared" si="117"/>
        <v>0</v>
      </c>
      <c r="J703" s="749">
        <f t="shared" si="120"/>
        <v>0</v>
      </c>
    </row>
    <row r="704" spans="1:10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749"/>
    </row>
    <row r="705" spans="1:10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si="116"/>
        <v>0</v>
      </c>
      <c r="H705" s="536">
        <v>0</v>
      </c>
      <c r="I705" s="536">
        <f t="shared" si="117"/>
        <v>0</v>
      </c>
      <c r="J705" s="749">
        <f t="shared" ref="J705:J706" si="121">G705+I705</f>
        <v>0</v>
      </c>
    </row>
    <row r="706" spans="1:10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16"/>
        <v>0</v>
      </c>
      <c r="H706" s="536">
        <v>0</v>
      </c>
      <c r="I706" s="536">
        <f t="shared" si="117"/>
        <v>0</v>
      </c>
      <c r="J706" s="749">
        <f t="shared" si="121"/>
        <v>0</v>
      </c>
    </row>
    <row r="707" spans="1:10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749"/>
    </row>
    <row r="708" spans="1:10" ht="13.5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748"/>
    </row>
    <row r="709" spans="1:10" ht="13.5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1375556</v>
      </c>
      <c r="H709" s="575"/>
      <c r="I709" s="576">
        <f>SUM(I554:I707)</f>
        <v>1448392.2800000003</v>
      </c>
      <c r="J709" s="576">
        <f>SUM(J554:J707)</f>
        <v>2823948.2800000007</v>
      </c>
    </row>
    <row r="710" spans="1:10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748"/>
    </row>
    <row r="711" spans="1:10" ht="13.5" hidden="1" outlineLevel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748"/>
    </row>
    <row r="712" spans="1:10" ht="25.5" hidden="1" outlineLevel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749">
        <f t="shared" ref="J712:J728" si="122">G712+I712</f>
        <v>0</v>
      </c>
    </row>
    <row r="713" spans="1:10" hidden="1" outlineLevel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23">E713*F713</f>
        <v>0</v>
      </c>
      <c r="H713" s="536">
        <v>532</v>
      </c>
      <c r="I713" s="536">
        <f t="shared" ref="I713:I728" si="124">E713*H713</f>
        <v>0</v>
      </c>
      <c r="J713" s="749">
        <f t="shared" si="122"/>
        <v>0</v>
      </c>
    </row>
    <row r="714" spans="1:10" hidden="1" outlineLevel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23"/>
        <v>0</v>
      </c>
      <c r="H714" s="536">
        <v>4220</v>
      </c>
      <c r="I714" s="536">
        <f t="shared" si="124"/>
        <v>0</v>
      </c>
      <c r="J714" s="749">
        <f t="shared" si="122"/>
        <v>0</v>
      </c>
    </row>
    <row r="715" spans="1:10" hidden="1" outlineLevel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23"/>
        <v>0</v>
      </c>
      <c r="H715" s="536">
        <v>189</v>
      </c>
      <c r="I715" s="536">
        <f t="shared" si="124"/>
        <v>0</v>
      </c>
      <c r="J715" s="749">
        <f t="shared" si="122"/>
        <v>0</v>
      </c>
    </row>
    <row r="716" spans="1:10" hidden="1" outlineLevel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23"/>
        <v>0</v>
      </c>
      <c r="H716" s="536">
        <v>324</v>
      </c>
      <c r="I716" s="536">
        <f t="shared" si="124"/>
        <v>0</v>
      </c>
      <c r="J716" s="749">
        <f t="shared" si="122"/>
        <v>0</v>
      </c>
    </row>
    <row r="717" spans="1:10" hidden="1" outlineLevel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30</v>
      </c>
      <c r="I717" s="536">
        <f t="shared" si="124"/>
        <v>0</v>
      </c>
      <c r="J717" s="749">
        <f t="shared" si="122"/>
        <v>0</v>
      </c>
    </row>
    <row r="718" spans="1:10" hidden="1" outlineLevel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23"/>
        <v>0</v>
      </c>
      <c r="H718" s="536">
        <v>45</v>
      </c>
      <c r="I718" s="536">
        <f t="shared" si="124"/>
        <v>0</v>
      </c>
      <c r="J718" s="749">
        <f t="shared" si="122"/>
        <v>0</v>
      </c>
    </row>
    <row r="719" spans="1:10" hidden="1" outlineLevel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32</v>
      </c>
      <c r="I719" s="536">
        <f t="shared" si="124"/>
        <v>0</v>
      </c>
      <c r="J719" s="749">
        <f t="shared" si="122"/>
        <v>0</v>
      </c>
    </row>
    <row r="720" spans="1:10" hidden="1" outlineLevel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23"/>
        <v>0</v>
      </c>
      <c r="H720" s="536">
        <v>34</v>
      </c>
      <c r="I720" s="536">
        <f t="shared" si="124"/>
        <v>0</v>
      </c>
      <c r="J720" s="749">
        <f t="shared" si="122"/>
        <v>0</v>
      </c>
    </row>
    <row r="721" spans="1:10" ht="25.5" hidden="1" outlineLevel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23"/>
        <v>0</v>
      </c>
      <c r="H721" s="536">
        <v>151613.06399999998</v>
      </c>
      <c r="I721" s="536">
        <f t="shared" si="124"/>
        <v>0</v>
      </c>
      <c r="J721" s="749">
        <f t="shared" si="122"/>
        <v>0</v>
      </c>
    </row>
    <row r="722" spans="1:10" hidden="1" outlineLevel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227</v>
      </c>
      <c r="I722" s="536">
        <f t="shared" si="124"/>
        <v>0</v>
      </c>
      <c r="J722" s="749">
        <f t="shared" si="122"/>
        <v>0</v>
      </c>
    </row>
    <row r="723" spans="1:10" hidden="1" outlineLevel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135</v>
      </c>
      <c r="I723" s="536">
        <f t="shared" si="124"/>
        <v>0</v>
      </c>
      <c r="J723" s="749">
        <f t="shared" si="122"/>
        <v>0</v>
      </c>
    </row>
    <row r="724" spans="1:10" hidden="1" outlineLevel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270</v>
      </c>
      <c r="I724" s="536">
        <f t="shared" si="124"/>
        <v>0</v>
      </c>
      <c r="J724" s="749">
        <f t="shared" si="122"/>
        <v>0</v>
      </c>
    </row>
    <row r="725" spans="1:10" hidden="1" outlineLevel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221</v>
      </c>
      <c r="I725" s="536">
        <f t="shared" si="124"/>
        <v>0</v>
      </c>
      <c r="J725" s="749">
        <f t="shared" si="122"/>
        <v>0</v>
      </c>
    </row>
    <row r="726" spans="1:10" hidden="1" outlineLevel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33</v>
      </c>
      <c r="I726" s="536">
        <f t="shared" si="124"/>
        <v>0</v>
      </c>
      <c r="J726" s="749">
        <f t="shared" si="122"/>
        <v>0</v>
      </c>
    </row>
    <row r="727" spans="1:10" hidden="1" outlineLevel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23"/>
        <v>0</v>
      </c>
      <c r="H727" s="536">
        <v>30</v>
      </c>
      <c r="I727" s="536">
        <f t="shared" si="124"/>
        <v>0</v>
      </c>
      <c r="J727" s="749">
        <f t="shared" si="122"/>
        <v>0</v>
      </c>
    </row>
    <row r="728" spans="1:10" hidden="1" outlineLevel="1" x14ac:dyDescent="0.2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23"/>
        <v>0</v>
      </c>
      <c r="H728" s="536">
        <v>99318</v>
      </c>
      <c r="I728" s="536">
        <f t="shared" si="124"/>
        <v>0</v>
      </c>
      <c r="J728" s="749">
        <f t="shared" si="122"/>
        <v>0</v>
      </c>
    </row>
    <row r="729" spans="1:10" ht="13.5" hidden="1" outlineLevel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576">
        <f>SUM(J712:J728)</f>
        <v>0</v>
      </c>
    </row>
    <row r="730" spans="1:10" hidden="1" outlineLevel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748"/>
    </row>
    <row r="731" spans="1:10" ht="13.5" outlineLevel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748"/>
    </row>
    <row r="732" spans="1:10" outlineLevel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748"/>
    </row>
    <row r="733" spans="1:10" ht="25.5" hidden="1" outlineLevel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749">
        <f t="shared" ref="J733:J777" si="125">G733+I733</f>
        <v>0</v>
      </c>
    </row>
    <row r="734" spans="1:10" hidden="1" outlineLevel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26">E734*H734</f>
        <v>0</v>
      </c>
      <c r="J734" s="749">
        <f t="shared" si="125"/>
        <v>0</v>
      </c>
    </row>
    <row r="735" spans="1:10" hidden="1" outlineLevel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749">
        <f t="shared" si="125"/>
        <v>0</v>
      </c>
    </row>
    <row r="736" spans="1:10" hidden="1" outlineLevel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26"/>
        <v>0</v>
      </c>
      <c r="J736" s="749">
        <f t="shared" si="125"/>
        <v>0</v>
      </c>
    </row>
    <row r="737" spans="1:10" hidden="1" outlineLevel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26"/>
        <v>0</v>
      </c>
      <c r="J737" s="749">
        <f t="shared" si="125"/>
        <v>0</v>
      </c>
    </row>
    <row r="738" spans="1:10" hidden="1" outlineLevel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26"/>
        <v>0</v>
      </c>
      <c r="J738" s="749">
        <f t="shared" si="125"/>
        <v>0</v>
      </c>
    </row>
    <row r="739" spans="1:10" hidden="1" outlineLevel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26"/>
        <v>0</v>
      </c>
      <c r="J739" s="749">
        <f t="shared" si="125"/>
        <v>0</v>
      </c>
    </row>
    <row r="740" spans="1:10" hidden="1" outlineLevel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26"/>
        <v>0</v>
      </c>
      <c r="J740" s="749">
        <f t="shared" si="125"/>
        <v>0</v>
      </c>
    </row>
    <row r="741" spans="1:10" ht="51" hidden="1" outlineLevel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26"/>
        <v>0</v>
      </c>
      <c r="J741" s="749">
        <f t="shared" si="125"/>
        <v>0</v>
      </c>
    </row>
    <row r="742" spans="1:10" ht="51" hidden="1" outlineLevel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27">E742*F742</f>
        <v>0</v>
      </c>
      <c r="H742" s="536">
        <v>43909</v>
      </c>
      <c r="I742" s="536">
        <f t="shared" si="126"/>
        <v>0</v>
      </c>
      <c r="J742" s="749">
        <f t="shared" si="125"/>
        <v>0</v>
      </c>
    </row>
    <row r="743" spans="1:10" ht="25.5" outlineLevel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>
        <v>2</v>
      </c>
      <c r="F743" s="536">
        <v>38090.69</v>
      </c>
      <c r="G743" s="536">
        <f t="shared" si="127"/>
        <v>76181.38</v>
      </c>
      <c r="H743" s="536">
        <v>127558.79999999999</v>
      </c>
      <c r="I743" s="536">
        <f t="shared" si="126"/>
        <v>255117.59999999998</v>
      </c>
      <c r="J743" s="749">
        <f t="shared" si="125"/>
        <v>331298.98</v>
      </c>
    </row>
    <row r="744" spans="1:10" ht="25.5" outlineLevel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>
        <v>1</v>
      </c>
      <c r="F744" s="536">
        <v>51220.74</v>
      </c>
      <c r="G744" s="536">
        <f t="shared" si="127"/>
        <v>51220.74</v>
      </c>
      <c r="H744" s="536">
        <v>171529.19999999998</v>
      </c>
      <c r="I744" s="536">
        <f t="shared" si="126"/>
        <v>171529.19999999998</v>
      </c>
      <c r="J744" s="749">
        <f t="shared" si="125"/>
        <v>222749.93999999997</v>
      </c>
    </row>
    <row r="745" spans="1:10" ht="25.5" outlineLevel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>
        <v>1</v>
      </c>
      <c r="F745" s="536">
        <v>51220.74</v>
      </c>
      <c r="G745" s="536">
        <f t="shared" si="127"/>
        <v>51220.74</v>
      </c>
      <c r="H745" s="536">
        <v>171529.19999999998</v>
      </c>
      <c r="I745" s="536">
        <f t="shared" si="126"/>
        <v>171529.19999999998</v>
      </c>
      <c r="J745" s="749">
        <f t="shared" si="125"/>
        <v>222749.93999999997</v>
      </c>
    </row>
    <row r="746" spans="1:10" ht="25.5" outlineLevel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>
        <v>2</v>
      </c>
      <c r="F746" s="536">
        <v>38090.69</v>
      </c>
      <c r="G746" s="536">
        <f t="shared" si="127"/>
        <v>76181.38</v>
      </c>
      <c r="H746" s="536">
        <v>127558.79999999999</v>
      </c>
      <c r="I746" s="536">
        <f t="shared" si="126"/>
        <v>255117.59999999998</v>
      </c>
      <c r="J746" s="749">
        <f t="shared" si="125"/>
        <v>331298.98</v>
      </c>
    </row>
    <row r="747" spans="1:10" ht="12" hidden="1" customHeight="1" outlineLevel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749">
        <f t="shared" si="125"/>
        <v>0</v>
      </c>
    </row>
    <row r="748" spans="1:10" ht="25.5" hidden="1" outlineLevel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26"/>
        <v>0</v>
      </c>
      <c r="J748" s="749">
        <f t="shared" si="125"/>
        <v>0</v>
      </c>
    </row>
    <row r="749" spans="1:10" hidden="1" outlineLevel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749">
        <f t="shared" si="125"/>
        <v>0</v>
      </c>
    </row>
    <row r="750" spans="1:10" hidden="1" outlineLevel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749">
        <f t="shared" si="125"/>
        <v>0</v>
      </c>
    </row>
    <row r="751" spans="1:10" hidden="1" outlineLevel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49">
        <f t="shared" si="125"/>
        <v>0</v>
      </c>
    </row>
    <row r="752" spans="1:10" hidden="1" outlineLevel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49">
        <f t="shared" si="125"/>
        <v>0</v>
      </c>
    </row>
    <row r="753" spans="1:10" hidden="1" outlineLevel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49">
        <f t="shared" si="125"/>
        <v>0</v>
      </c>
    </row>
    <row r="754" spans="1:10" hidden="1" outlineLevel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49">
        <f t="shared" si="125"/>
        <v>0</v>
      </c>
    </row>
    <row r="755" spans="1:10" hidden="1" outlineLevel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49">
        <f t="shared" si="125"/>
        <v>0</v>
      </c>
    </row>
    <row r="756" spans="1:10" hidden="1" outlineLevel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49">
        <f t="shared" si="125"/>
        <v>0</v>
      </c>
    </row>
    <row r="757" spans="1:10" hidden="1" outlineLevel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28">E757*F757</f>
        <v>0</v>
      </c>
      <c r="H757" s="536">
        <v>22</v>
      </c>
      <c r="I757" s="536">
        <f t="shared" si="126"/>
        <v>0</v>
      </c>
      <c r="J757" s="749">
        <f t="shared" si="125"/>
        <v>0</v>
      </c>
    </row>
    <row r="758" spans="1:10" hidden="1" outlineLevel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30</v>
      </c>
      <c r="I758" s="536">
        <f t="shared" si="126"/>
        <v>0</v>
      </c>
      <c r="J758" s="749">
        <f t="shared" si="125"/>
        <v>0</v>
      </c>
    </row>
    <row r="759" spans="1:10" hidden="1" outlineLevel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28"/>
        <v>0</v>
      </c>
      <c r="H759" s="536">
        <v>45</v>
      </c>
      <c r="I759" s="536">
        <f t="shared" si="126"/>
        <v>0</v>
      </c>
      <c r="J759" s="749">
        <f t="shared" si="125"/>
        <v>0</v>
      </c>
    </row>
    <row r="760" spans="1:10" hidden="1" outlineLevel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31</v>
      </c>
      <c r="I760" s="536">
        <f t="shared" si="126"/>
        <v>0</v>
      </c>
      <c r="J760" s="749">
        <f t="shared" si="125"/>
        <v>0</v>
      </c>
    </row>
    <row r="761" spans="1:10" hidden="1" outlineLevel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32</v>
      </c>
      <c r="I761" s="536">
        <f t="shared" si="126"/>
        <v>0</v>
      </c>
      <c r="J761" s="749">
        <f t="shared" si="125"/>
        <v>0</v>
      </c>
    </row>
    <row r="762" spans="1:10" ht="15" hidden="1" customHeight="1" outlineLevel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34</v>
      </c>
      <c r="I762" s="536">
        <f t="shared" si="126"/>
        <v>0</v>
      </c>
      <c r="J762" s="749">
        <f t="shared" si="125"/>
        <v>0</v>
      </c>
    </row>
    <row r="763" spans="1:10" ht="15" hidden="1" customHeight="1" outlineLevel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227</v>
      </c>
      <c r="I763" s="536">
        <f t="shared" si="126"/>
        <v>0</v>
      </c>
      <c r="J763" s="749">
        <f t="shared" si="125"/>
        <v>0</v>
      </c>
    </row>
    <row r="764" spans="1:10" ht="15" hidden="1" customHeight="1" outlineLevel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281</v>
      </c>
      <c r="I764" s="536">
        <f t="shared" si="126"/>
        <v>0</v>
      </c>
      <c r="J764" s="749">
        <f t="shared" si="125"/>
        <v>0</v>
      </c>
    </row>
    <row r="765" spans="1:10" hidden="1" outlineLevel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217</v>
      </c>
      <c r="I765" s="536">
        <f t="shared" si="126"/>
        <v>0</v>
      </c>
      <c r="J765" s="749">
        <f t="shared" si="125"/>
        <v>0</v>
      </c>
    </row>
    <row r="766" spans="1:10" hidden="1" outlineLevel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392</v>
      </c>
      <c r="I766" s="536">
        <f t="shared" si="126"/>
        <v>0</v>
      </c>
      <c r="J766" s="749">
        <f t="shared" si="125"/>
        <v>0</v>
      </c>
    </row>
    <row r="767" spans="1:10" ht="15" hidden="1" customHeight="1" outlineLevel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250</v>
      </c>
      <c r="I767" s="536">
        <f t="shared" si="126"/>
        <v>0</v>
      </c>
      <c r="J767" s="749">
        <f t="shared" si="125"/>
        <v>0</v>
      </c>
    </row>
    <row r="768" spans="1:10" hidden="1" outlineLevel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276</v>
      </c>
      <c r="I768" s="536">
        <f t="shared" si="126"/>
        <v>0</v>
      </c>
      <c r="J768" s="749">
        <f t="shared" si="125"/>
        <v>0</v>
      </c>
    </row>
    <row r="769" spans="1:10" hidden="1" outlineLevel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157</v>
      </c>
      <c r="I769" s="536">
        <f t="shared" si="126"/>
        <v>0</v>
      </c>
      <c r="J769" s="749">
        <f t="shared" si="125"/>
        <v>0</v>
      </c>
    </row>
    <row r="770" spans="1:10" hidden="1" outlineLevel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308</v>
      </c>
      <c r="I770" s="536">
        <f t="shared" si="126"/>
        <v>0</v>
      </c>
      <c r="J770" s="749">
        <f t="shared" si="125"/>
        <v>0</v>
      </c>
    </row>
    <row r="771" spans="1:10" hidden="1" outlineLevel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248</v>
      </c>
      <c r="I771" s="536">
        <f t="shared" si="126"/>
        <v>0</v>
      </c>
      <c r="J771" s="749">
        <f t="shared" si="125"/>
        <v>0</v>
      </c>
    </row>
    <row r="772" spans="1:10" hidden="1" outlineLevel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33</v>
      </c>
      <c r="I772" s="536">
        <f t="shared" si="126"/>
        <v>0</v>
      </c>
      <c r="J772" s="749">
        <f t="shared" si="125"/>
        <v>0</v>
      </c>
    </row>
    <row r="773" spans="1:10" hidden="1" outlineLevel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28"/>
        <v>0</v>
      </c>
      <c r="H773" s="536">
        <v>30</v>
      </c>
      <c r="I773" s="536">
        <f t="shared" si="126"/>
        <v>0</v>
      </c>
      <c r="J773" s="749">
        <f t="shared" si="125"/>
        <v>0</v>
      </c>
    </row>
    <row r="774" spans="1:10" hidden="1" outlineLevel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28"/>
        <v>0</v>
      </c>
      <c r="H774" s="536">
        <v>469251</v>
      </c>
      <c r="I774" s="536">
        <f t="shared" si="126"/>
        <v>0</v>
      </c>
      <c r="J774" s="749">
        <f t="shared" si="125"/>
        <v>0</v>
      </c>
    </row>
    <row r="775" spans="1:10" hidden="1" outlineLevel="1" x14ac:dyDescent="0.2">
      <c r="A775" s="531">
        <v>746</v>
      </c>
      <c r="B775" s="570"/>
      <c r="C775" s="568"/>
      <c r="D775" s="568"/>
      <c r="E775" s="568"/>
      <c r="F775" s="536"/>
      <c r="G775" s="536">
        <f t="shared" si="128"/>
        <v>0</v>
      </c>
      <c r="H775" s="536"/>
      <c r="I775" s="536">
        <f t="shared" si="126"/>
        <v>0</v>
      </c>
      <c r="J775" s="749"/>
    </row>
    <row r="776" spans="1:10" hidden="1" outlineLevel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28"/>
        <v>0</v>
      </c>
      <c r="H776" s="536">
        <v>0</v>
      </c>
      <c r="I776" s="536">
        <f t="shared" si="126"/>
        <v>0</v>
      </c>
      <c r="J776" s="749">
        <f t="shared" si="125"/>
        <v>0</v>
      </c>
    </row>
    <row r="777" spans="1:10" hidden="1" outlineLevel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28"/>
        <v>0</v>
      </c>
      <c r="H777" s="536">
        <v>0</v>
      </c>
      <c r="I777" s="536">
        <f t="shared" si="126"/>
        <v>0</v>
      </c>
      <c r="J777" s="749">
        <f t="shared" si="125"/>
        <v>0</v>
      </c>
    </row>
    <row r="778" spans="1:10" ht="13.5" outlineLevel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749"/>
    </row>
    <row r="779" spans="1:10" ht="13.5" outlineLevel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254804.24</v>
      </c>
      <c r="H779" s="575"/>
      <c r="I779" s="579">
        <f>SUM(I733:I778)</f>
        <v>853293.59999999986</v>
      </c>
      <c r="J779" s="576">
        <f>SUM(J733:J778)</f>
        <v>1108097.8399999999</v>
      </c>
    </row>
    <row r="780" spans="1:10" ht="13.5" outlineLevel="1" thickBot="1" x14ac:dyDescent="0.25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748"/>
    </row>
    <row r="781" spans="1:10" ht="14.25" hidden="1" outlineLevel="1" thickBot="1" x14ac:dyDescent="0.3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748"/>
    </row>
    <row r="782" spans="1:10" ht="13.5" hidden="1" outlineLevel="1" thickBot="1" x14ac:dyDescent="0.25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748"/>
    </row>
    <row r="783" spans="1:10" ht="26.25" hidden="1" outlineLevel="1" thickBot="1" x14ac:dyDescent="0.25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749">
        <f t="shared" ref="J783:J804" si="129">G783+I783</f>
        <v>0</v>
      </c>
    </row>
    <row r="784" spans="1:10" ht="13.5" hidden="1" outlineLevel="1" thickBot="1" x14ac:dyDescent="0.25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4" si="130">E784*F784</f>
        <v>0</v>
      </c>
      <c r="H784" s="536">
        <v>532</v>
      </c>
      <c r="I784" s="536">
        <f t="shared" ref="I784:I804" si="131">E784*H784</f>
        <v>0</v>
      </c>
      <c r="J784" s="749">
        <f t="shared" si="129"/>
        <v>0</v>
      </c>
    </row>
    <row r="785" spans="1:10" ht="13.5" hidden="1" outlineLevel="1" thickBot="1" x14ac:dyDescent="0.25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30"/>
        <v>0</v>
      </c>
      <c r="H785" s="536">
        <v>4220</v>
      </c>
      <c r="I785" s="536">
        <f t="shared" si="131"/>
        <v>0</v>
      </c>
      <c r="J785" s="749">
        <f t="shared" si="129"/>
        <v>0</v>
      </c>
    </row>
    <row r="786" spans="1:10" ht="13.5" hidden="1" outlineLevel="1" thickBot="1" x14ac:dyDescent="0.25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30"/>
        <v>0</v>
      </c>
      <c r="H786" s="536">
        <v>189</v>
      </c>
      <c r="I786" s="536">
        <f t="shared" si="131"/>
        <v>0</v>
      </c>
      <c r="J786" s="749">
        <f t="shared" si="129"/>
        <v>0</v>
      </c>
    </row>
    <row r="787" spans="1:10" ht="13.5" hidden="1" outlineLevel="1" thickBot="1" x14ac:dyDescent="0.25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30"/>
        <v>0</v>
      </c>
      <c r="H787" s="536">
        <v>324</v>
      </c>
      <c r="I787" s="536">
        <f t="shared" si="131"/>
        <v>0</v>
      </c>
      <c r="J787" s="749">
        <f t="shared" si="129"/>
        <v>0</v>
      </c>
    </row>
    <row r="788" spans="1:10" ht="13.5" hidden="1" outlineLevel="1" thickBot="1" x14ac:dyDescent="0.25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30</v>
      </c>
      <c r="I788" s="536">
        <f t="shared" si="131"/>
        <v>0</v>
      </c>
      <c r="J788" s="749">
        <f t="shared" si="129"/>
        <v>0</v>
      </c>
    </row>
    <row r="789" spans="1:10" ht="13.5" hidden="1" outlineLevel="1" thickBot="1" x14ac:dyDescent="0.25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30"/>
        <v>0</v>
      </c>
      <c r="H789" s="536">
        <v>45</v>
      </c>
      <c r="I789" s="536">
        <f t="shared" si="131"/>
        <v>0</v>
      </c>
      <c r="J789" s="749">
        <f t="shared" si="129"/>
        <v>0</v>
      </c>
    </row>
    <row r="790" spans="1:10" ht="13.5" hidden="1" outlineLevel="1" thickBot="1" x14ac:dyDescent="0.25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32</v>
      </c>
      <c r="I790" s="536">
        <f t="shared" si="131"/>
        <v>0</v>
      </c>
      <c r="J790" s="749">
        <f t="shared" si="129"/>
        <v>0</v>
      </c>
    </row>
    <row r="791" spans="1:10" ht="13.5" hidden="1" outlineLevel="1" thickBot="1" x14ac:dyDescent="0.25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30"/>
        <v>0</v>
      </c>
      <c r="H791" s="536">
        <v>34</v>
      </c>
      <c r="I791" s="536">
        <f t="shared" si="131"/>
        <v>0</v>
      </c>
      <c r="J791" s="749">
        <f t="shared" si="129"/>
        <v>0</v>
      </c>
    </row>
    <row r="792" spans="1:10" ht="26.25" hidden="1" outlineLevel="1" thickBot="1" x14ac:dyDescent="0.25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30"/>
        <v>0</v>
      </c>
      <c r="H792" s="536">
        <v>151613.06399999998</v>
      </c>
      <c r="I792" s="536">
        <f t="shared" si="131"/>
        <v>0</v>
      </c>
      <c r="J792" s="749">
        <f t="shared" si="129"/>
        <v>0</v>
      </c>
    </row>
    <row r="793" spans="1:10" ht="26.25" hidden="1" outlineLevel="1" thickBot="1" x14ac:dyDescent="0.25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69805.8</v>
      </c>
      <c r="I793" s="536">
        <f t="shared" si="131"/>
        <v>0</v>
      </c>
      <c r="J793" s="749">
        <f t="shared" si="129"/>
        <v>0</v>
      </c>
    </row>
    <row r="794" spans="1:10" ht="26.25" hidden="1" outlineLevel="1" thickBot="1" x14ac:dyDescent="0.25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30"/>
        <v>0</v>
      </c>
      <c r="H794" s="536">
        <v>73109.903999999995</v>
      </c>
      <c r="I794" s="536">
        <f t="shared" si="131"/>
        <v>0</v>
      </c>
      <c r="J794" s="749">
        <f t="shared" si="129"/>
        <v>0</v>
      </c>
    </row>
    <row r="795" spans="1:10" ht="13.5" hidden="1" outlineLevel="1" thickBot="1" x14ac:dyDescent="0.25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227</v>
      </c>
      <c r="I795" s="536">
        <f t="shared" si="131"/>
        <v>0</v>
      </c>
      <c r="J795" s="749">
        <f t="shared" si="129"/>
        <v>0</v>
      </c>
    </row>
    <row r="796" spans="1:10" ht="13.5" hidden="1" outlineLevel="1" thickBot="1" x14ac:dyDescent="0.25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234</v>
      </c>
      <c r="I796" s="536">
        <f t="shared" si="131"/>
        <v>0</v>
      </c>
      <c r="J796" s="749">
        <f t="shared" si="129"/>
        <v>0</v>
      </c>
    </row>
    <row r="797" spans="1:10" ht="13.5" hidden="1" outlineLevel="1" thickBot="1" x14ac:dyDescent="0.25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157</v>
      </c>
      <c r="I797" s="536">
        <f t="shared" si="131"/>
        <v>0</v>
      </c>
      <c r="J797" s="749">
        <f t="shared" si="129"/>
        <v>0</v>
      </c>
    </row>
    <row r="798" spans="1:10" ht="13.5" hidden="1" outlineLevel="1" thickBot="1" x14ac:dyDescent="0.25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221</v>
      </c>
      <c r="I798" s="536">
        <f t="shared" si="131"/>
        <v>0</v>
      </c>
      <c r="J798" s="749">
        <f t="shared" si="129"/>
        <v>0</v>
      </c>
    </row>
    <row r="799" spans="1:10" ht="13.5" hidden="1" outlineLevel="1" thickBot="1" x14ac:dyDescent="0.25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33</v>
      </c>
      <c r="I799" s="536">
        <f t="shared" si="131"/>
        <v>0</v>
      </c>
      <c r="J799" s="749">
        <f t="shared" si="129"/>
        <v>0</v>
      </c>
    </row>
    <row r="800" spans="1:10" ht="13.5" hidden="1" outlineLevel="1" thickBot="1" x14ac:dyDescent="0.25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30"/>
        <v>0</v>
      </c>
      <c r="H800" s="536">
        <v>30</v>
      </c>
      <c r="I800" s="536">
        <f t="shared" si="131"/>
        <v>0</v>
      </c>
      <c r="J800" s="749">
        <f t="shared" si="129"/>
        <v>0</v>
      </c>
    </row>
    <row r="801" spans="1:49" ht="13.5" hidden="1" outlineLevel="1" thickBot="1" x14ac:dyDescent="0.25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30"/>
        <v>0</v>
      </c>
      <c r="H801" s="536">
        <v>247337</v>
      </c>
      <c r="I801" s="536">
        <f t="shared" si="131"/>
        <v>0</v>
      </c>
      <c r="J801" s="749">
        <f t="shared" si="129"/>
        <v>0</v>
      </c>
    </row>
    <row r="802" spans="1:49" ht="13.5" hidden="1" outlineLevel="1" thickBot="1" x14ac:dyDescent="0.25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749"/>
    </row>
    <row r="803" spans="1:49" ht="13.5" hidden="1" outlineLevel="1" thickBot="1" x14ac:dyDescent="0.25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si="130"/>
        <v>0</v>
      </c>
      <c r="H803" s="536">
        <v>0</v>
      </c>
      <c r="I803" s="536">
        <f t="shared" si="131"/>
        <v>0</v>
      </c>
      <c r="J803" s="749">
        <f t="shared" si="129"/>
        <v>0</v>
      </c>
    </row>
    <row r="804" spans="1:49" ht="13.5" hidden="1" outlineLevel="1" thickBot="1" x14ac:dyDescent="0.25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30"/>
        <v>0</v>
      </c>
      <c r="H804" s="536">
        <v>0</v>
      </c>
      <c r="I804" s="536">
        <f t="shared" si="131"/>
        <v>0</v>
      </c>
      <c r="J804" s="749">
        <f t="shared" si="129"/>
        <v>0</v>
      </c>
    </row>
    <row r="805" spans="1:49" ht="13.5" hidden="1" outlineLevel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749"/>
    </row>
    <row r="806" spans="1:49" ht="13.5" hidden="1" outlineLevel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576">
        <f>SUM(J783:J805)</f>
        <v>0</v>
      </c>
    </row>
    <row r="807" spans="1:49" ht="13.5" hidden="1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761"/>
    </row>
    <row r="808" spans="1:49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3085053.0150000001</v>
      </c>
      <c r="H808" s="575"/>
      <c r="I808" s="576">
        <f>I806+I779+I729+I709+I550+I247</f>
        <v>4752076.8389999997</v>
      </c>
      <c r="J808" s="576">
        <f>J806+J779+J729+J709+J550+J247</f>
        <v>7837129.8540000003</v>
      </c>
    </row>
    <row r="809" spans="1:49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514175.50250000006</v>
      </c>
      <c r="H809" s="672"/>
      <c r="I809" s="673">
        <f>I808/1.2*0.2</f>
        <v>792012.80649999995</v>
      </c>
      <c r="J809" s="673">
        <f>J808/1.2*0.2</f>
        <v>1306188.3090000004</v>
      </c>
      <c r="K809" s="564">
        <f>J808-J809</f>
        <v>6530941.5449999999</v>
      </c>
    </row>
    <row r="810" spans="1:49" ht="44.25" customHeight="1" x14ac:dyDescent="0.25">
      <c r="A810" s="587"/>
      <c r="B810" s="588"/>
      <c r="C810" s="589"/>
      <c r="D810" s="587"/>
      <c r="E810" s="587"/>
      <c r="F810" s="587"/>
      <c r="G810" s="587"/>
      <c r="H810" s="587"/>
      <c r="I810" s="587"/>
      <c r="J810" s="590"/>
    </row>
    <row r="811" spans="1:49" s="631" customFormat="1" ht="20.25" customHeight="1" x14ac:dyDescent="0.2">
      <c r="A811" s="682" t="s">
        <v>548</v>
      </c>
      <c r="B811" s="683" t="s">
        <v>567</v>
      </c>
      <c r="C811" s="1839"/>
      <c r="D811" s="1839"/>
      <c r="E811" s="1839"/>
      <c r="F811" s="1839"/>
      <c r="G811" s="1839"/>
      <c r="H811" s="1839"/>
      <c r="J811" s="631" t="s">
        <v>565</v>
      </c>
      <c r="K811"/>
      <c r="L811"/>
      <c r="M811"/>
      <c r="N811"/>
      <c r="O811" s="632"/>
      <c r="P811" s="633"/>
      <c r="Q811" s="633"/>
      <c r="R811" s="634"/>
      <c r="S811" s="1837" t="s">
        <v>561</v>
      </c>
      <c r="T811" s="1837"/>
      <c r="U811" s="1837"/>
      <c r="V811" s="1837"/>
      <c r="W811" s="1837"/>
      <c r="X811" s="1837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 t="s">
        <v>562</v>
      </c>
      <c r="AU811" s="635" t="s">
        <v>563</v>
      </c>
      <c r="AV811" s="635"/>
      <c r="AW811" s="635"/>
    </row>
    <row r="812" spans="1:49" s="636" customFormat="1" ht="54" customHeight="1" x14ac:dyDescent="0.2">
      <c r="A812" s="681" t="s">
        <v>284</v>
      </c>
      <c r="B812" s="1838" t="s">
        <v>551</v>
      </c>
      <c r="C812" s="1838"/>
      <c r="D812" s="1838"/>
      <c r="E812" s="1838"/>
      <c r="F812" s="1838"/>
      <c r="G812" s="1838"/>
      <c r="H812" s="1838"/>
      <c r="I812" s="1838"/>
      <c r="J812" s="1838"/>
      <c r="K812"/>
      <c r="L812"/>
      <c r="M812"/>
      <c r="N812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s="631" customFormat="1" ht="18" customHeight="1" x14ac:dyDescent="0.2">
      <c r="A813" s="682" t="s">
        <v>553</v>
      </c>
      <c r="B813" s="683" t="s">
        <v>560</v>
      </c>
      <c r="C813" s="1839"/>
      <c r="D813" s="1839"/>
      <c r="E813" s="1839"/>
      <c r="F813" s="1839"/>
      <c r="G813" s="1839"/>
      <c r="H813" s="1839"/>
      <c r="J813" s="631" t="s">
        <v>566</v>
      </c>
      <c r="K813"/>
      <c r="L813"/>
      <c r="M813"/>
      <c r="N813"/>
      <c r="O813" s="632"/>
      <c r="P813" s="633"/>
      <c r="Q813" s="633"/>
      <c r="R813" s="634"/>
      <c r="S813" s="1837" t="s">
        <v>564</v>
      </c>
      <c r="T813" s="1837"/>
      <c r="U813" s="1837"/>
      <c r="V813" s="1837"/>
      <c r="W813" s="1837"/>
      <c r="X813" s="1837"/>
      <c r="Y813" s="635"/>
      <c r="Z813" s="635"/>
      <c r="AA813" s="635"/>
      <c r="AB813" s="635"/>
      <c r="AC813" s="635"/>
      <c r="AD813" s="635"/>
      <c r="AE813" s="635"/>
      <c r="AF813" s="635"/>
      <c r="AG813" s="635"/>
      <c r="AH813" s="635"/>
      <c r="AI813" s="635"/>
      <c r="AJ813" s="635"/>
      <c r="AK813" s="635"/>
      <c r="AL813" s="635"/>
      <c r="AM813" s="635"/>
      <c r="AN813" s="635"/>
      <c r="AO813" s="635"/>
      <c r="AP813" s="635"/>
      <c r="AQ813" s="635"/>
      <c r="AR813" s="635"/>
      <c r="AS813" s="635"/>
      <c r="AT813" s="635"/>
      <c r="AU813" s="635"/>
      <c r="AV813" s="635" t="s">
        <v>562</v>
      </c>
      <c r="AW813" s="635" t="s">
        <v>563</v>
      </c>
    </row>
    <row r="814" spans="1:49" s="636" customFormat="1" ht="28.5" customHeight="1" x14ac:dyDescent="0.2">
      <c r="A814" s="681" t="s">
        <v>284</v>
      </c>
      <c r="B814" s="1838" t="s">
        <v>551</v>
      </c>
      <c r="C814" s="1838"/>
      <c r="D814" s="1838"/>
      <c r="E814" s="1838"/>
      <c r="F814" s="1838"/>
      <c r="G814" s="1838"/>
      <c r="H814" s="1838"/>
      <c r="I814" s="1838"/>
      <c r="J814" s="1838"/>
      <c r="K814"/>
      <c r="L814"/>
      <c r="M814"/>
      <c r="N814"/>
      <c r="O814" s="641"/>
      <c r="P814" s="637"/>
      <c r="Q814" s="637"/>
      <c r="R814" s="638"/>
      <c r="S814" s="639"/>
      <c r="T814" s="639"/>
      <c r="U814" s="639"/>
      <c r="V814" s="639"/>
      <c r="W814" s="639"/>
      <c r="X814" s="639"/>
      <c r="Y814" s="640"/>
      <c r="Z814" s="640"/>
      <c r="AA814" s="640"/>
      <c r="AB814" s="640"/>
      <c r="AC814" s="640"/>
      <c r="AD814" s="640"/>
      <c r="AE814" s="640"/>
      <c r="AF814" s="640"/>
      <c r="AG814" s="640"/>
      <c r="AH814" s="640"/>
      <c r="AI814" s="640"/>
      <c r="AJ814" s="640"/>
      <c r="AK814" s="640"/>
      <c r="AL814" s="640"/>
      <c r="AM814" s="640"/>
      <c r="AN814" s="640"/>
      <c r="AO814" s="640"/>
      <c r="AP814" s="640"/>
      <c r="AQ814" s="640"/>
      <c r="AR814" s="640"/>
      <c r="AS814" s="640"/>
      <c r="AT814" s="640"/>
      <c r="AU814" s="640"/>
      <c r="AV814" s="640"/>
      <c r="AW814" s="640"/>
    </row>
    <row r="815" spans="1:49" ht="15" x14ac:dyDescent="0.2">
      <c r="B815" s="593"/>
      <c r="C815" s="593"/>
    </row>
    <row r="816" spans="1:49" ht="15" x14ac:dyDescent="0.2">
      <c r="B816" s="1836"/>
      <c r="C816" s="1836"/>
    </row>
    <row r="817" spans="1:10" ht="15" x14ac:dyDescent="0.2">
      <c r="B817" s="592"/>
      <c r="C817" s="592"/>
    </row>
    <row r="818" spans="1:10" ht="15" x14ac:dyDescent="0.2">
      <c r="C818" s="592"/>
    </row>
    <row r="819" spans="1:10" ht="13.5" x14ac:dyDescent="0.25">
      <c r="A819" s="587"/>
      <c r="B819" s="630"/>
      <c r="C819" s="589"/>
      <c r="D819" s="587"/>
      <c r="E819" s="587"/>
      <c r="J819" s="590"/>
    </row>
    <row r="820" spans="1:10" ht="15" x14ac:dyDescent="0.2">
      <c r="B820" s="1835"/>
      <c r="C820" s="1835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593"/>
      <c r="C823" s="593"/>
    </row>
    <row r="824" spans="1:10" ht="15" x14ac:dyDescent="0.2">
      <c r="B824" s="1836"/>
      <c r="C824" s="1836"/>
    </row>
    <row r="825" spans="1:10" ht="15" x14ac:dyDescent="0.2">
      <c r="B825" s="592"/>
      <c r="C825" s="592"/>
    </row>
    <row r="826" spans="1:10" ht="15" x14ac:dyDescent="0.2">
      <c r="B826" s="592"/>
      <c r="C826" s="592"/>
      <c r="F826" s="592"/>
      <c r="G826" s="592"/>
    </row>
  </sheetData>
  <mergeCells count="34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F14:H14"/>
    <mergeCell ref="H16:I16"/>
    <mergeCell ref="L18:L19"/>
    <mergeCell ref="M18:M19"/>
    <mergeCell ref="N18:O18"/>
    <mergeCell ref="B20:G20"/>
    <mergeCell ref="B21:G21"/>
    <mergeCell ref="H21:J21"/>
    <mergeCell ref="G17:G18"/>
    <mergeCell ref="H17:H18"/>
    <mergeCell ref="I17:J17"/>
    <mergeCell ref="F22:G22"/>
    <mergeCell ref="H22:I22"/>
    <mergeCell ref="L24:L25"/>
    <mergeCell ref="M24:M25"/>
    <mergeCell ref="N24:O24"/>
    <mergeCell ref="B820:C820"/>
    <mergeCell ref="B824:C824"/>
    <mergeCell ref="S811:X811"/>
    <mergeCell ref="B812:J812"/>
    <mergeCell ref="C813:H813"/>
    <mergeCell ref="S813:X813"/>
    <mergeCell ref="B814:J814"/>
    <mergeCell ref="B816:C816"/>
    <mergeCell ref="C811:H811"/>
  </mergeCells>
  <conditionalFormatting sqref="P811:Q814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R811:R814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A828-4CED-487B-80C5-3E132E52ACAD}">
  <sheetPr>
    <tabColor rgb="FF7030A0"/>
    <pageSetUpPr fitToPage="1"/>
  </sheetPr>
  <dimension ref="A1:AD59"/>
  <sheetViews>
    <sheetView view="pageBreakPreview" topLeftCell="A19" zoomScale="70" zoomScaleNormal="100" zoomScaleSheetLayoutView="70" workbookViewId="0">
      <selection activeCell="N33" sqref="N33:R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862"/>
      <c r="B1" s="1862"/>
      <c r="C1" s="1862"/>
      <c r="D1" s="1862"/>
      <c r="E1" s="1685"/>
      <c r="F1" s="1685"/>
      <c r="G1" s="1685"/>
      <c r="H1" s="1859" t="s">
        <v>525</v>
      </c>
      <c r="I1" s="1859"/>
      <c r="J1" s="1859"/>
      <c r="K1" s="1859"/>
      <c r="L1" s="1859"/>
    </row>
    <row r="2" spans="1:12" x14ac:dyDescent="0.25">
      <c r="A2" s="1685"/>
      <c r="B2" s="1685"/>
      <c r="C2" s="1685"/>
      <c r="D2" s="1685"/>
      <c r="E2" s="1685"/>
      <c r="F2" s="1685"/>
      <c r="G2" s="1685"/>
      <c r="H2" s="1859" t="s">
        <v>526</v>
      </c>
      <c r="I2" s="1859"/>
      <c r="J2" s="1859"/>
      <c r="K2" s="1859"/>
      <c r="L2" s="1859"/>
    </row>
    <row r="3" spans="1:12" x14ac:dyDescent="0.25">
      <c r="A3" s="1685"/>
      <c r="B3" s="1685"/>
      <c r="C3" s="1685"/>
      <c r="D3" s="1685"/>
      <c r="E3" s="1685"/>
      <c r="F3" s="1685"/>
      <c r="G3" s="1685"/>
      <c r="H3" s="1859" t="s">
        <v>527</v>
      </c>
      <c r="I3" s="1859"/>
      <c r="J3" s="1859"/>
      <c r="K3" s="1859"/>
      <c r="L3" s="1859"/>
    </row>
    <row r="4" spans="1:12" x14ac:dyDescent="0.25">
      <c r="A4" s="1685"/>
      <c r="B4" s="1685"/>
      <c r="C4" s="1685"/>
      <c r="D4" s="1685"/>
      <c r="E4" s="1685"/>
      <c r="F4" s="1685"/>
      <c r="G4" s="1685"/>
      <c r="H4" s="1685"/>
      <c r="I4" s="1685"/>
      <c r="J4" s="1685"/>
      <c r="K4" s="1860" t="s">
        <v>528</v>
      </c>
      <c r="L4" s="1861"/>
    </row>
    <row r="5" spans="1:12" x14ac:dyDescent="0.25">
      <c r="A5" s="1685"/>
      <c r="B5" s="1685"/>
      <c r="C5" s="1685"/>
      <c r="D5" s="1685"/>
      <c r="E5" s="1685"/>
      <c r="F5" s="1685"/>
      <c r="G5" s="1685"/>
      <c r="H5" s="1685"/>
      <c r="I5" s="1859" t="s">
        <v>501</v>
      </c>
      <c r="J5" s="1859"/>
      <c r="K5" s="1860">
        <v>322005</v>
      </c>
      <c r="L5" s="1861"/>
    </row>
    <row r="6" spans="1:12" x14ac:dyDescent="0.25">
      <c r="A6" s="1685"/>
      <c r="B6" s="1685"/>
      <c r="C6" s="1685"/>
      <c r="D6" s="1685"/>
      <c r="E6" s="1685"/>
      <c r="F6" s="1685"/>
      <c r="G6" s="1685"/>
      <c r="H6" s="1685"/>
      <c r="I6" s="1682"/>
      <c r="J6" s="1682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1682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1685"/>
      <c r="K8" s="1683"/>
      <c r="L8" s="1684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1682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1685"/>
      <c r="K10" s="1683"/>
      <c r="L10" s="1684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1682"/>
      <c r="K11" s="1871" t="str">
        <f>IF([3]Source!Y15&lt;&gt;"",[3]Source!Y15,"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1682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682"/>
      <c r="K13" s="597"/>
      <c r="L13" s="598"/>
    </row>
    <row r="14" spans="1:12" x14ac:dyDescent="0.25">
      <c r="A14" s="1685"/>
      <c r="B14" s="1685"/>
      <c r="C14" s="1685"/>
      <c r="D14" s="1685"/>
      <c r="E14" s="1685"/>
      <c r="F14" s="1685"/>
      <c r="G14" s="1685"/>
      <c r="H14" s="1859" t="s">
        <v>531</v>
      </c>
      <c r="I14" s="1859"/>
      <c r="J14" s="1873"/>
      <c r="K14" s="1860" t="str">
        <f>IF([3]Source!AC15&lt;&gt;"",[3]Source!AC15," ")</f>
        <v xml:space="preserve"> </v>
      </c>
      <c r="L14" s="1861"/>
    </row>
    <row r="15" spans="1:12" x14ac:dyDescent="0.25">
      <c r="A15" s="1685"/>
      <c r="B15" s="1685"/>
      <c r="C15" s="1685"/>
      <c r="D15" s="1685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1685"/>
      <c r="B16" s="1685"/>
      <c r="C16" s="1685"/>
      <c r="D16" s="1685"/>
      <c r="E16" s="1685"/>
      <c r="F16" s="1685"/>
      <c r="G16" s="1685"/>
      <c r="H16" s="1685"/>
      <c r="I16" s="1874" t="s">
        <v>516</v>
      </c>
      <c r="J16" s="1875"/>
      <c r="K16" s="1876">
        <v>45198</v>
      </c>
      <c r="L16" s="1877"/>
    </row>
    <row r="17" spans="1:30" x14ac:dyDescent="0.25">
      <c r="A17" s="1685"/>
      <c r="B17" s="1685"/>
      <c r="C17" s="1685"/>
      <c r="D17" s="1685"/>
      <c r="E17" s="1859" t="s">
        <v>581</v>
      </c>
      <c r="F17" s="1859"/>
      <c r="G17" s="1859"/>
      <c r="H17" s="1859"/>
      <c r="I17" s="1863" t="s">
        <v>514</v>
      </c>
      <c r="J17" s="1864"/>
      <c r="K17" s="1865" t="s">
        <v>623</v>
      </c>
      <c r="L17" s="1866"/>
    </row>
    <row r="18" spans="1:30" x14ac:dyDescent="0.25">
      <c r="A18" s="1685"/>
      <c r="B18" s="1685"/>
      <c r="C18" s="1685"/>
      <c r="D18" s="1685"/>
      <c r="E18" s="1685"/>
      <c r="F18" s="1685"/>
      <c r="G18" s="1685"/>
      <c r="H18" s="1685"/>
      <c r="I18" s="1874" t="s">
        <v>516</v>
      </c>
      <c r="J18" s="1875"/>
      <c r="K18" s="1876">
        <v>45505</v>
      </c>
      <c r="L18" s="1877"/>
    </row>
    <row r="19" spans="1:30" x14ac:dyDescent="0.25">
      <c r="A19" s="1685"/>
      <c r="B19" s="1685"/>
      <c r="C19" s="1685"/>
      <c r="D19" s="1685"/>
      <c r="E19" s="1685"/>
      <c r="F19" s="1685"/>
      <c r="G19" s="1685"/>
      <c r="H19" s="1685"/>
      <c r="I19" s="1685"/>
      <c r="J19" s="1685"/>
      <c r="K19" s="1685"/>
      <c r="L19" s="1685"/>
    </row>
    <row r="20" spans="1:30" s="606" customFormat="1" x14ac:dyDescent="0.2">
      <c r="A20" s="605"/>
      <c r="B20" s="605"/>
      <c r="C20" s="605"/>
      <c r="D20" s="605"/>
      <c r="E20" s="1878" t="s">
        <v>533</v>
      </c>
      <c r="F20" s="1879"/>
      <c r="G20" s="1878" t="s">
        <v>534</v>
      </c>
      <c r="H20" s="1882"/>
      <c r="I20" s="1878" t="s">
        <v>520</v>
      </c>
      <c r="J20" s="1879"/>
      <c r="K20" s="1879"/>
      <c r="L20" s="1882"/>
    </row>
    <row r="21" spans="1:30" s="606" customFormat="1" x14ac:dyDescent="0.2">
      <c r="A21" s="605"/>
      <c r="B21" s="605"/>
      <c r="C21" s="605"/>
      <c r="D21" s="605"/>
      <c r="E21" s="1880"/>
      <c r="F21" s="1881"/>
      <c r="G21" s="1880"/>
      <c r="H21" s="1883"/>
      <c r="I21" s="1884" t="s">
        <v>521</v>
      </c>
      <c r="J21" s="1885"/>
      <c r="K21" s="1884" t="s">
        <v>522</v>
      </c>
      <c r="L21" s="1886"/>
    </row>
    <row r="22" spans="1:30" x14ac:dyDescent="0.25">
      <c r="A22" s="1685"/>
      <c r="B22" s="1685"/>
      <c r="C22" s="1685"/>
      <c r="D22" s="1685"/>
      <c r="E22" s="1868">
        <v>5</v>
      </c>
      <c r="F22" s="1888"/>
      <c r="G22" s="1876">
        <v>45524</v>
      </c>
      <c r="H22" s="1877"/>
      <c r="I22" s="1876">
        <v>45464</v>
      </c>
      <c r="J22" s="1889"/>
      <c r="K22" s="1876">
        <f>G22</f>
        <v>45524</v>
      </c>
      <c r="L22" s="1877"/>
    </row>
    <row r="23" spans="1:30" x14ac:dyDescent="0.25">
      <c r="A23" s="1685"/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</row>
    <row r="24" spans="1:30" x14ac:dyDescent="0.25">
      <c r="A24" s="1685"/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</row>
    <row r="25" spans="1:30" s="607" customFormat="1" x14ac:dyDescent="0.25">
      <c r="A25" s="1890" t="s">
        <v>535</v>
      </c>
      <c r="B25" s="1890"/>
      <c r="C25" s="1890"/>
      <c r="D25" s="1890"/>
      <c r="E25" s="1890"/>
      <c r="F25" s="1890"/>
      <c r="G25" s="1890"/>
      <c r="H25" s="1890"/>
      <c r="I25" s="1890"/>
      <c r="J25" s="1890"/>
      <c r="K25" s="1890"/>
      <c r="L25" s="1890"/>
    </row>
    <row r="26" spans="1:30" ht="20.25" x14ac:dyDescent="0.3">
      <c r="A26" s="1685"/>
      <c r="B26" s="1685"/>
      <c r="C26" s="1685"/>
      <c r="D26" s="1685"/>
      <c r="E26" s="1685"/>
      <c r="F26" s="1685"/>
      <c r="G26" s="1685"/>
      <c r="H26" s="1685"/>
      <c r="I26" s="1685"/>
      <c r="J26" s="1685"/>
      <c r="K26" s="1685"/>
      <c r="L26" s="1685"/>
      <c r="M26" s="595" t="s">
        <v>583</v>
      </c>
      <c r="N26" s="912">
        <f>'[8]кс-6'!J830</f>
        <v>64038448.668614298</v>
      </c>
    </row>
    <row r="27" spans="1:30" ht="16.5" thickBot="1" x14ac:dyDescent="0.3">
      <c r="A27" s="1685"/>
      <c r="B27" s="1685"/>
      <c r="C27" s="1685"/>
      <c r="D27" s="1685"/>
      <c r="E27" s="1685"/>
      <c r="F27" s="1685"/>
      <c r="G27" s="1685"/>
      <c r="H27" s="1685"/>
      <c r="I27" s="1685"/>
      <c r="J27" s="1685"/>
      <c r="K27" s="1685"/>
      <c r="L27" s="1685"/>
    </row>
    <row r="28" spans="1:30" ht="15" customHeight="1" x14ac:dyDescent="0.25">
      <c r="A28" s="1918" t="s">
        <v>536</v>
      </c>
      <c r="B28" s="1920" t="s">
        <v>537</v>
      </c>
      <c r="C28" s="1920"/>
      <c r="D28" s="1920"/>
      <c r="E28" s="1920"/>
      <c r="F28" s="1920" t="s">
        <v>538</v>
      </c>
      <c r="G28" s="1920" t="s">
        <v>539</v>
      </c>
      <c r="H28" s="1920"/>
      <c r="I28" s="1920"/>
      <c r="J28" s="1920"/>
      <c r="K28" s="1920"/>
      <c r="L28" s="1921"/>
      <c r="M28" s="595" t="s">
        <v>584</v>
      </c>
      <c r="N28" s="737">
        <f>N26-T33</f>
        <v>14305701.821117498</v>
      </c>
      <c r="O28" s="736">
        <f>'[8]кс-6'!BF830</f>
        <v>613624.44758215162</v>
      </c>
      <c r="P28" s="737">
        <f>N28-O28</f>
        <v>13692077.373535346</v>
      </c>
      <c r="Q28" s="737"/>
    </row>
    <row r="29" spans="1:30" ht="15" customHeight="1" x14ac:dyDescent="0.25">
      <c r="A29" s="1919"/>
      <c r="B29" s="1887"/>
      <c r="C29" s="1887"/>
      <c r="D29" s="1887"/>
      <c r="E29" s="1887"/>
      <c r="F29" s="1887"/>
      <c r="G29" s="1887" t="s">
        <v>540</v>
      </c>
      <c r="H29" s="1887"/>
      <c r="I29" s="1887" t="s">
        <v>541</v>
      </c>
      <c r="J29" s="1887"/>
      <c r="K29" s="1887" t="s">
        <v>542</v>
      </c>
      <c r="L29" s="1922"/>
    </row>
    <row r="30" spans="1:30" ht="15" customHeight="1" x14ac:dyDescent="0.25">
      <c r="A30" s="1919"/>
      <c r="B30" s="1887"/>
      <c r="C30" s="1887"/>
      <c r="D30" s="1887"/>
      <c r="E30" s="1887"/>
      <c r="F30" s="1887"/>
      <c r="G30" s="1887"/>
      <c r="H30" s="1887"/>
      <c r="I30" s="1887"/>
      <c r="J30" s="1887"/>
      <c r="K30" s="1887"/>
      <c r="L30" s="1922"/>
    </row>
    <row r="31" spans="1:30" ht="15" customHeight="1" x14ac:dyDescent="0.25">
      <c r="A31" s="1919"/>
      <c r="B31" s="1887"/>
      <c r="C31" s="1887"/>
      <c r="D31" s="1887"/>
      <c r="E31" s="1887"/>
      <c r="F31" s="1887"/>
      <c r="G31" s="1887"/>
      <c r="H31" s="1887"/>
      <c r="I31" s="1887"/>
      <c r="J31" s="1887"/>
      <c r="K31" s="1887"/>
      <c r="L31" s="1922"/>
    </row>
    <row r="32" spans="1:30" ht="15.75" customHeight="1" x14ac:dyDescent="0.25">
      <c r="A32" s="905">
        <v>1</v>
      </c>
      <c r="B32" s="1891">
        <v>2</v>
      </c>
      <c r="C32" s="1891"/>
      <c r="D32" s="1891"/>
      <c r="E32" s="1891"/>
      <c r="F32" s="1687">
        <v>3</v>
      </c>
      <c r="G32" s="1891">
        <v>4</v>
      </c>
      <c r="H32" s="1891"/>
      <c r="I32" s="1891">
        <v>5</v>
      </c>
      <c r="J32" s="1891"/>
      <c r="K32" s="1891">
        <v>6</v>
      </c>
      <c r="L32" s="1938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627</v>
      </c>
      <c r="S32" s="606" t="s">
        <v>628</v>
      </c>
      <c r="T32" s="609" t="s">
        <v>636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1689"/>
      <c r="B33" s="1892" t="s">
        <v>543</v>
      </c>
      <c r="C33" s="1892"/>
      <c r="D33" s="1892"/>
      <c r="E33" s="1892"/>
      <c r="F33" s="611"/>
      <c r="G33" s="1928">
        <f>G35+G37</f>
        <v>41443955.706247337</v>
      </c>
      <c r="H33" s="1976"/>
      <c r="I33" s="1928">
        <f>G33</f>
        <v>41443955.706247337</v>
      </c>
      <c r="J33" s="1976"/>
      <c r="K33" s="1939">
        <f>R33</f>
        <v>3580929.1062473385</v>
      </c>
      <c r="L33" s="1940"/>
      <c r="M33" s="909" t="s">
        <v>634</v>
      </c>
      <c r="N33" s="910">
        <v>11924464.77</v>
      </c>
      <c r="O33" s="911">
        <v>6513354.6600000001</v>
      </c>
      <c r="P33" s="911">
        <v>12894265.630000001</v>
      </c>
      <c r="Q33" s="911">
        <v>6530941.54</v>
      </c>
      <c r="R33" s="911">
        <f>'кс-2 №5'!J849/1.2</f>
        <v>3580929.1062473385</v>
      </c>
      <c r="S33" s="911">
        <f>SUM(N33:R33)</f>
        <v>41443955.706247337</v>
      </c>
      <c r="T33" s="614">
        <f>S33*1.2</f>
        <v>49732746.8474968</v>
      </c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36.75" customHeight="1" x14ac:dyDescent="0.2">
      <c r="A34" s="1689"/>
      <c r="B34" s="1930" t="s">
        <v>629</v>
      </c>
      <c r="C34" s="1931"/>
      <c r="D34" s="1931"/>
      <c r="E34" s="1932"/>
      <c r="F34" s="611"/>
      <c r="G34" s="1928"/>
      <c r="H34" s="1976"/>
      <c r="I34" s="1928"/>
      <c r="J34" s="1976"/>
      <c r="K34" s="1928">
        <f>R33</f>
        <v>3580929.1062473385</v>
      </c>
      <c r="L34" s="1929"/>
      <c r="M34" s="1698" t="s">
        <v>658</v>
      </c>
      <c r="N34" s="1699"/>
      <c r="O34" s="1700"/>
      <c r="P34" s="1700"/>
      <c r="Q34" s="1700"/>
      <c r="R34" s="1700">
        <f>'[8]кс-2 №5корр'!J904/1.2</f>
        <v>-599238.09416666604</v>
      </c>
      <c r="S34" s="1700"/>
      <c r="T34" s="1701">
        <f>R34*1.2</f>
        <v>-719085.71299999917</v>
      </c>
      <c r="U34" s="1701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hidden="1" customHeight="1" x14ac:dyDescent="0.2">
      <c r="A35" s="1689"/>
      <c r="B35" s="1923" t="s">
        <v>635</v>
      </c>
      <c r="C35" s="1924"/>
      <c r="D35" s="1924"/>
      <c r="E35" s="1925"/>
      <c r="F35" s="611"/>
      <c r="G35" s="1928">
        <f>N33+O33+P33+Q33+R33</f>
        <v>41443955.706247337</v>
      </c>
      <c r="H35" s="1976"/>
      <c r="I35" s="1928">
        <f>G35</f>
        <v>41443955.706247337</v>
      </c>
      <c r="J35" s="1976"/>
      <c r="K35" s="1928"/>
      <c r="L35" s="1929"/>
      <c r="M35" s="909"/>
      <c r="N35" s="910"/>
      <c r="O35" s="911"/>
      <c r="P35" s="911"/>
      <c r="Q35" s="911"/>
      <c r="R35" s="911"/>
      <c r="S35" s="911">
        <f>S33+S34</f>
        <v>41443955.706247337</v>
      </c>
      <c r="T35" s="614">
        <f>S35*1.2</f>
        <v>49732746.8474968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hidden="1" customHeight="1" x14ac:dyDescent="0.2">
      <c r="A36" s="1689"/>
      <c r="B36" s="1933" t="s">
        <v>630</v>
      </c>
      <c r="C36" s="1934"/>
      <c r="D36" s="1934"/>
      <c r="E36" s="1935"/>
      <c r="F36" s="611"/>
      <c r="G36" s="1690"/>
      <c r="H36" s="1702"/>
      <c r="I36" s="1690"/>
      <c r="J36" s="1702"/>
      <c r="K36" s="1928"/>
      <c r="L36" s="1929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hidden="1" x14ac:dyDescent="0.2">
      <c r="A37" s="1689"/>
      <c r="B37" s="1930" t="s">
        <v>631</v>
      </c>
      <c r="C37" s="1931"/>
      <c r="D37" s="1931"/>
      <c r="E37" s="1932"/>
      <c r="F37" s="611"/>
      <c r="G37" s="1974">
        <f>S34</f>
        <v>0</v>
      </c>
      <c r="H37" s="1975"/>
      <c r="I37" s="1974">
        <f>G37</f>
        <v>0</v>
      </c>
      <c r="J37" s="1975"/>
      <c r="K37" s="1928"/>
      <c r="L37" s="1929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hidden="1" thickBot="1" x14ac:dyDescent="0.25">
      <c r="A38" s="907"/>
      <c r="B38" s="1943" t="s">
        <v>632</v>
      </c>
      <c r="C38" s="1943"/>
      <c r="D38" s="1943"/>
      <c r="E38" s="1943"/>
      <c r="F38" s="908"/>
      <c r="G38" s="1971">
        <v>0</v>
      </c>
      <c r="H38" s="1971"/>
      <c r="I38" s="1972">
        <v>0</v>
      </c>
      <c r="J38" s="1973"/>
      <c r="K38" s="1947"/>
      <c r="L38" s="1948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899" t="s">
        <v>544</v>
      </c>
      <c r="B39" s="1899"/>
      <c r="C39" s="1899"/>
      <c r="D39" s="1899"/>
      <c r="E39" s="1899"/>
      <c r="F39" s="1899"/>
      <c r="G39" s="1951">
        <f>G33</f>
        <v>41443955.706247337</v>
      </c>
      <c r="H39" s="1952"/>
      <c r="I39" s="1951">
        <f>I33</f>
        <v>41443955.706247337</v>
      </c>
      <c r="J39" s="1952"/>
      <c r="K39" s="1951">
        <f>K33</f>
        <v>3580929.1062473385</v>
      </c>
      <c r="L39" s="1952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902" t="s">
        <v>545</v>
      </c>
      <c r="B40" s="1902"/>
      <c r="C40" s="1902"/>
      <c r="D40" s="1902"/>
      <c r="E40" s="1902"/>
      <c r="F40" s="1902"/>
      <c r="G40" s="1898"/>
      <c r="H40" s="1898"/>
      <c r="I40" s="1898"/>
      <c r="J40" s="1898"/>
      <c r="K40" s="1898">
        <f>0.2*K39</f>
        <v>716185.82124946779</v>
      </c>
      <c r="L40" s="1898"/>
      <c r="M40" s="738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899" t="s">
        <v>546</v>
      </c>
      <c r="B41" s="1899"/>
      <c r="C41" s="1899"/>
      <c r="D41" s="1899"/>
      <c r="E41" s="1899"/>
      <c r="F41" s="1899"/>
      <c r="G41" s="1904"/>
      <c r="H41" s="1904"/>
      <c r="I41" s="1904"/>
      <c r="J41" s="1904"/>
      <c r="K41" s="1904">
        <f>K39+K40</f>
        <v>4297114.9274968058</v>
      </c>
      <c r="L41" s="1904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902" t="s">
        <v>659</v>
      </c>
      <c r="B42" s="1902"/>
      <c r="C42" s="1902"/>
      <c r="D42" s="1902"/>
      <c r="E42" s="1902"/>
      <c r="F42" s="1902"/>
      <c r="G42" s="1969"/>
      <c r="H42" s="1969"/>
      <c r="I42" s="1969"/>
      <c r="J42" s="1969"/>
      <c r="K42" s="1970">
        <f>K41*0.8439</f>
        <v>3626335.2873145542</v>
      </c>
      <c r="L42" s="1970"/>
    </row>
    <row r="43" spans="1:30" s="615" customFormat="1" ht="15.75" customHeight="1" x14ac:dyDescent="0.2">
      <c r="A43" s="1899" t="s">
        <v>547</v>
      </c>
      <c r="B43" s="1899"/>
      <c r="C43" s="1899"/>
      <c r="D43" s="1899"/>
      <c r="E43" s="1899"/>
      <c r="F43" s="1899"/>
      <c r="G43" s="1903"/>
      <c r="H43" s="1903"/>
      <c r="I43" s="1903"/>
      <c r="J43" s="1903"/>
      <c r="K43" s="1904">
        <f>K41-K42</f>
        <v>670779.64018225158</v>
      </c>
      <c r="L43" s="1904"/>
    </row>
    <row r="44" spans="1:30" s="615" customFormat="1" ht="15.75" customHeight="1" x14ac:dyDescent="0.2">
      <c r="A44" s="1902" t="s">
        <v>383</v>
      </c>
      <c r="B44" s="1902"/>
      <c r="C44" s="1902"/>
      <c r="D44" s="1902"/>
      <c r="E44" s="1902"/>
      <c r="F44" s="1902"/>
      <c r="G44" s="1906"/>
      <c r="H44" s="1906"/>
      <c r="I44" s="1906"/>
      <c r="J44" s="1906"/>
      <c r="K44" s="1905">
        <f>K43/6</f>
        <v>111796.60669704193</v>
      </c>
      <c r="L44" s="1905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1685"/>
      <c r="C46" s="1685"/>
      <c r="D46" s="1685"/>
      <c r="E46" s="1685"/>
      <c r="F46" s="1685"/>
      <c r="G46" s="1685"/>
      <c r="H46" s="1685"/>
      <c r="I46" s="1685"/>
      <c r="J46" s="1685"/>
      <c r="K46" s="1685"/>
      <c r="L46" s="1685"/>
    </row>
    <row r="47" spans="1:30" x14ac:dyDescent="0.25">
      <c r="A47" s="619"/>
      <c r="B47" s="1685"/>
      <c r="C47" s="1685"/>
      <c r="D47" s="1685"/>
      <c r="E47" s="1685"/>
      <c r="F47" s="1685"/>
      <c r="G47" s="1685"/>
      <c r="H47" s="1685"/>
      <c r="I47" s="1685"/>
      <c r="J47" s="1685"/>
      <c r="K47" s="1685"/>
      <c r="L47" s="1685"/>
    </row>
    <row r="48" spans="1:30" x14ac:dyDescent="0.25">
      <c r="A48" s="1685"/>
      <c r="B48" s="1685"/>
      <c r="C48" s="1685"/>
      <c r="D48" s="1685"/>
      <c r="E48" s="1685"/>
      <c r="F48" s="1685"/>
      <c r="G48" s="1685"/>
      <c r="H48" s="1685"/>
      <c r="I48" s="1685"/>
      <c r="J48" s="1685"/>
      <c r="K48" s="1685"/>
      <c r="L48" s="1685"/>
      <c r="N48" s="620"/>
    </row>
    <row r="49" spans="1:12" x14ac:dyDescent="0.25">
      <c r="A49" s="1685"/>
      <c r="B49" s="1685"/>
      <c r="C49" s="1685"/>
      <c r="D49" s="1685"/>
      <c r="E49" s="1685"/>
      <c r="F49" s="1685"/>
      <c r="G49" s="1685"/>
      <c r="H49" s="1685"/>
      <c r="I49" s="1685"/>
      <c r="J49" s="1685"/>
      <c r="K49" s="1685"/>
      <c r="L49" s="1685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08" t="s">
        <v>554</v>
      </c>
      <c r="C51" s="1908"/>
      <c r="D51" s="1908"/>
      <c r="E51" s="1908"/>
      <c r="F51" s="1908"/>
      <c r="G51" s="1908"/>
      <c r="H51" s="1908"/>
      <c r="I51" s="626"/>
      <c r="J51" s="1909" t="s">
        <v>555</v>
      </c>
      <c r="K51" s="1909"/>
      <c r="L51" s="1909"/>
    </row>
    <row r="52" spans="1:12" x14ac:dyDescent="0.25">
      <c r="A52" s="1685"/>
      <c r="B52" s="1685"/>
      <c r="C52" s="627"/>
      <c r="D52" s="627"/>
      <c r="E52" s="1907" t="s">
        <v>551</v>
      </c>
      <c r="F52" s="1907"/>
      <c r="G52" s="1907"/>
      <c r="H52" s="1907"/>
      <c r="I52" s="1907"/>
      <c r="J52" s="1907" t="s">
        <v>552</v>
      </c>
      <c r="K52" s="1907"/>
      <c r="L52" s="1907"/>
    </row>
    <row r="53" spans="1:12" x14ac:dyDescent="0.25">
      <c r="A53" s="621"/>
      <c r="B53" s="1685"/>
      <c r="C53" s="1685"/>
      <c r="D53" s="1685"/>
      <c r="E53" s="1685"/>
      <c r="F53" s="1685"/>
      <c r="G53" s="1685"/>
      <c r="H53" s="1685"/>
      <c r="I53" s="1685"/>
      <c r="J53" s="1685"/>
      <c r="K53" s="622"/>
      <c r="L53" s="1685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08" t="s">
        <v>549</v>
      </c>
      <c r="C55" s="1908"/>
      <c r="D55" s="1908"/>
      <c r="E55" s="1908"/>
      <c r="F55" s="1908"/>
      <c r="G55" s="1908"/>
      <c r="H55" s="1908"/>
      <c r="I55" s="626"/>
      <c r="J55" s="1909" t="s">
        <v>550</v>
      </c>
      <c r="K55" s="1909"/>
      <c r="L55" s="1909"/>
    </row>
    <row r="56" spans="1:12" x14ac:dyDescent="0.25">
      <c r="A56" s="1685"/>
      <c r="B56" s="1685"/>
      <c r="C56" s="627"/>
      <c r="D56" s="627"/>
      <c r="E56" s="1907" t="s">
        <v>551</v>
      </c>
      <c r="F56" s="1907"/>
      <c r="G56" s="1907"/>
      <c r="H56" s="1907"/>
      <c r="I56" s="1907"/>
      <c r="J56" s="1907" t="s">
        <v>552</v>
      </c>
      <c r="K56" s="1907"/>
      <c r="L56" s="1907"/>
    </row>
    <row r="57" spans="1:12" x14ac:dyDescent="0.25">
      <c r="A57" s="1685"/>
      <c r="B57" s="1685"/>
      <c r="C57" s="1685"/>
      <c r="D57" s="1685"/>
      <c r="E57" s="1685"/>
      <c r="F57" s="1685"/>
      <c r="G57" s="1685"/>
      <c r="H57" s="1685"/>
      <c r="I57" s="1685"/>
      <c r="J57" s="1685"/>
      <c r="K57" s="1682"/>
      <c r="L57" s="1685"/>
    </row>
    <row r="58" spans="1:12" x14ac:dyDescent="0.25">
      <c r="K58" s="1691"/>
    </row>
    <row r="59" spans="1:12" x14ac:dyDescent="0.25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3639-D536-4226-B3E6-1C60D093FCE8}">
  <sheetPr>
    <tabColor rgb="FF7030A0"/>
    <pageSetUpPr fitToPage="1"/>
  </sheetPr>
  <dimension ref="A1:AM867"/>
  <sheetViews>
    <sheetView view="pageBreakPreview" zoomScale="80" zoomScaleNormal="80" zoomScaleSheetLayoutView="80" workbookViewId="0">
      <selection activeCell="N41" sqref="N41"/>
    </sheetView>
  </sheetViews>
  <sheetFormatPr defaultColWidth="9.140625" defaultRowHeight="12.75" x14ac:dyDescent="0.2"/>
  <cols>
    <col min="1" max="1" width="14.28515625" style="1680" customWidth="1"/>
    <col min="2" max="2" width="62" style="545" customWidth="1"/>
    <col min="3" max="3" width="16.140625" style="563" customWidth="1"/>
    <col min="4" max="4" width="7.7109375" style="545" customWidth="1"/>
    <col min="5" max="5" width="9.42578125" style="545" customWidth="1"/>
    <col min="6" max="6" width="12.140625" style="545" customWidth="1"/>
    <col min="7" max="7" width="13.85546875" style="545" customWidth="1"/>
    <col min="8" max="8" width="14" style="545" customWidth="1"/>
    <col min="9" max="9" width="13.5703125" style="545" customWidth="1"/>
    <col min="10" max="10" width="18.42578125" style="545" customWidth="1"/>
    <col min="11" max="11" width="12.85546875" style="1703" bestFit="1" customWidth="1"/>
    <col min="12" max="12" width="13.5703125" style="1703" customWidth="1"/>
    <col min="13" max="14" width="9.140625" style="1703"/>
    <col min="15" max="19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704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709" t="s">
        <v>502</v>
      </c>
    </row>
    <row r="5" spans="1:10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1681" t="s">
        <v>505</v>
      </c>
      <c r="J5" s="699" t="s">
        <v>506</v>
      </c>
    </row>
    <row r="6" spans="1:10" x14ac:dyDescent="0.2">
      <c r="A6" s="516"/>
      <c r="B6" s="1858" t="s">
        <v>507</v>
      </c>
      <c r="C6" s="1858"/>
      <c r="D6" s="1858"/>
      <c r="E6" s="1858"/>
      <c r="F6" s="1858"/>
      <c r="G6" s="1858"/>
      <c r="H6" s="511"/>
      <c r="I6" s="1681"/>
      <c r="J6" s="739"/>
    </row>
    <row r="7" spans="1:10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1681" t="s">
        <v>505</v>
      </c>
      <c r="J7" s="699" t="s">
        <v>510</v>
      </c>
    </row>
    <row r="8" spans="1:10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1681"/>
      <c r="J8" s="740"/>
    </row>
    <row r="9" spans="1:10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741"/>
    </row>
    <row r="10" spans="1:10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741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742"/>
    </row>
    <row r="12" spans="1:10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1681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681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1955" t="s">
        <v>581</v>
      </c>
      <c r="G14" s="1955"/>
      <c r="H14" s="1955"/>
      <c r="I14" s="921" t="s">
        <v>514</v>
      </c>
      <c r="J14" s="922" t="s">
        <v>623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8" t="s">
        <v>517</v>
      </c>
      <c r="I16" s="1849"/>
      <c r="J16" s="742"/>
    </row>
    <row r="17" spans="1:19" x14ac:dyDescent="0.2">
      <c r="A17" s="504"/>
      <c r="B17" s="505"/>
      <c r="C17" s="505"/>
      <c r="D17" s="506"/>
      <c r="E17" s="506"/>
      <c r="F17" s="506"/>
      <c r="G17" s="1850" t="s">
        <v>518</v>
      </c>
      <c r="H17" s="1852" t="s">
        <v>519</v>
      </c>
      <c r="I17" s="1854" t="s">
        <v>520</v>
      </c>
      <c r="J17" s="1855"/>
    </row>
    <row r="18" spans="1:19" x14ac:dyDescent="0.2">
      <c r="A18" s="504"/>
      <c r="B18" s="505"/>
      <c r="C18" s="505"/>
      <c r="D18" s="506"/>
      <c r="E18" s="506"/>
      <c r="F18" s="506"/>
      <c r="G18" s="1851"/>
      <c r="H18" s="1853"/>
      <c r="I18" s="1688" t="s">
        <v>521</v>
      </c>
      <c r="J18" s="709" t="s">
        <v>522</v>
      </c>
    </row>
    <row r="19" spans="1:19" x14ac:dyDescent="0.2">
      <c r="A19" s="504"/>
      <c r="B19" s="1679"/>
      <c r="C19" s="1679"/>
      <c r="D19" s="1679"/>
      <c r="E19" s="1679"/>
      <c r="F19" s="1679"/>
      <c r="G19" s="1688">
        <v>5</v>
      </c>
      <c r="H19" s="520">
        <v>45524</v>
      </c>
      <c r="I19" s="520">
        <v>45464</v>
      </c>
      <c r="J19" s="520">
        <f>H19</f>
        <v>45524</v>
      </c>
    </row>
    <row r="20" spans="1:19" ht="18" x14ac:dyDescent="0.2">
      <c r="A20" s="523"/>
      <c r="B20" s="1840" t="s">
        <v>523</v>
      </c>
      <c r="C20" s="1840"/>
      <c r="D20" s="1840"/>
      <c r="E20" s="1840"/>
      <c r="F20" s="1840"/>
      <c r="G20" s="1840"/>
      <c r="H20" s="710"/>
      <c r="I20" s="710"/>
      <c r="J20" s="710"/>
    </row>
    <row r="21" spans="1:19" ht="21" thickBot="1" x14ac:dyDescent="0.25">
      <c r="A21" s="79"/>
      <c r="B21" s="1840" t="s">
        <v>524</v>
      </c>
      <c r="C21" s="1841"/>
      <c r="D21" s="1841"/>
      <c r="E21" s="1841"/>
      <c r="F21" s="1841"/>
      <c r="G21" s="1841"/>
      <c r="H21" s="1842"/>
      <c r="I21" s="1842"/>
      <c r="J21" s="1842"/>
    </row>
    <row r="22" spans="1:19" s="1708" customFormat="1" ht="27" x14ac:dyDescent="0.2">
      <c r="A22" s="1705" t="s">
        <v>443</v>
      </c>
      <c r="B22" s="1672" t="s">
        <v>443</v>
      </c>
      <c r="C22" s="149"/>
      <c r="D22" s="1087"/>
      <c r="E22" s="1087"/>
      <c r="F22" s="1978" t="s">
        <v>444</v>
      </c>
      <c r="G22" s="1979"/>
      <c r="H22" s="1978" t="s">
        <v>445</v>
      </c>
      <c r="I22" s="1979"/>
      <c r="J22" s="151" t="s">
        <v>446</v>
      </c>
      <c r="K22" s="1706"/>
      <c r="L22" s="1706"/>
      <c r="M22" s="1706"/>
      <c r="N22" s="1706"/>
      <c r="O22" s="1707"/>
      <c r="P22" s="1707"/>
      <c r="Q22" s="1707"/>
      <c r="R22" s="1707"/>
      <c r="S22" s="1707"/>
    </row>
    <row r="23" spans="1:19" s="1708" customFormat="1" ht="13.5" x14ac:dyDescent="0.25">
      <c r="A23" s="971" t="s">
        <v>447</v>
      </c>
      <c r="B23" s="1709" t="s">
        <v>443</v>
      </c>
      <c r="C23" s="973"/>
      <c r="D23" s="1710" t="s">
        <v>448</v>
      </c>
      <c r="E23" s="1710" t="s">
        <v>449</v>
      </c>
      <c r="F23" s="1711" t="s">
        <v>450</v>
      </c>
      <c r="G23" s="1711" t="s">
        <v>451</v>
      </c>
      <c r="H23" s="1712" t="s">
        <v>452</v>
      </c>
      <c r="I23" s="1711" t="s">
        <v>451</v>
      </c>
      <c r="J23" s="1713"/>
      <c r="K23" s="1706"/>
      <c r="L23" s="1706"/>
      <c r="M23" s="1706"/>
      <c r="N23" s="1706"/>
      <c r="O23" s="1707"/>
      <c r="P23" s="1707"/>
      <c r="Q23" s="1707"/>
      <c r="R23" s="1707"/>
      <c r="S23" s="1707"/>
    </row>
    <row r="24" spans="1:19" s="1708" customFormat="1" ht="13.5" x14ac:dyDescent="0.25">
      <c r="A24" s="978" t="s">
        <v>0</v>
      </c>
      <c r="B24" s="1714" t="s">
        <v>453</v>
      </c>
      <c r="C24" s="979"/>
      <c r="D24" s="1710" t="s">
        <v>454</v>
      </c>
      <c r="E24" s="1710" t="s">
        <v>455</v>
      </c>
      <c r="F24" s="1715"/>
      <c r="G24" s="1716" t="s">
        <v>456</v>
      </c>
      <c r="H24" s="1715"/>
      <c r="I24" s="1716" t="s">
        <v>456</v>
      </c>
      <c r="J24" s="1717" t="s">
        <v>457</v>
      </c>
      <c r="K24" s="1706"/>
      <c r="L24" s="1706"/>
      <c r="M24" s="1706"/>
      <c r="N24" s="1706"/>
      <c r="O24" s="1707"/>
      <c r="P24" s="1707"/>
      <c r="Q24" s="1707"/>
      <c r="R24" s="1707"/>
      <c r="S24" s="1707"/>
    </row>
    <row r="25" spans="1:19" s="1708" customFormat="1" ht="13.5" thickBot="1" x14ac:dyDescent="0.25">
      <c r="A25" s="983">
        <v>1</v>
      </c>
      <c r="B25" s="985">
        <v>2</v>
      </c>
      <c r="C25" s="985"/>
      <c r="D25" s="985">
        <v>3</v>
      </c>
      <c r="E25" s="985">
        <v>4</v>
      </c>
      <c r="F25" s="985">
        <v>5</v>
      </c>
      <c r="G25" s="985">
        <v>6</v>
      </c>
      <c r="H25" s="985">
        <v>7</v>
      </c>
      <c r="I25" s="985">
        <v>8</v>
      </c>
      <c r="J25" s="986">
        <v>9</v>
      </c>
      <c r="K25" s="1706"/>
      <c r="L25" s="1706"/>
      <c r="M25" s="1706"/>
      <c r="N25" s="1706"/>
      <c r="O25" s="1707"/>
      <c r="P25" s="1707"/>
      <c r="Q25" s="1707"/>
      <c r="R25" s="1707"/>
      <c r="S25" s="1707"/>
    </row>
    <row r="26" spans="1:19" s="1708" customFormat="1" x14ac:dyDescent="0.2">
      <c r="A26" s="987"/>
      <c r="B26" s="989"/>
      <c r="C26" s="989"/>
      <c r="D26" s="989"/>
      <c r="E26" s="989"/>
      <c r="F26" s="990"/>
      <c r="G26" s="990"/>
      <c r="H26" s="990"/>
      <c r="I26" s="990"/>
      <c r="J26" s="991"/>
      <c r="K26" s="1706"/>
      <c r="L26" s="1706"/>
      <c r="M26" s="1706"/>
      <c r="N26" s="1706"/>
      <c r="O26" s="1707"/>
      <c r="P26" s="1707"/>
      <c r="Q26" s="1707"/>
      <c r="R26" s="1707"/>
      <c r="S26" s="1707"/>
    </row>
    <row r="27" spans="1:19" s="1708" customFormat="1" ht="13.5" x14ac:dyDescent="0.2">
      <c r="A27" s="978"/>
      <c r="B27" s="1718" t="s">
        <v>1</v>
      </c>
      <c r="C27" s="855"/>
      <c r="D27" s="855"/>
      <c r="E27" s="855"/>
      <c r="F27" s="855"/>
      <c r="G27" s="1719"/>
      <c r="H27" s="1719"/>
      <c r="I27" s="1719"/>
      <c r="J27" s="1719"/>
      <c r="K27" s="1706"/>
      <c r="L27" s="1706"/>
      <c r="M27" s="1706"/>
      <c r="N27" s="1706"/>
      <c r="O27" s="1707"/>
      <c r="P27" s="1707"/>
      <c r="Q27" s="1707"/>
      <c r="R27" s="1707"/>
      <c r="S27" s="1707"/>
    </row>
    <row r="28" spans="1:19" s="1708" customFormat="1" ht="13.5" x14ac:dyDescent="0.2">
      <c r="A28" s="788"/>
      <c r="B28" s="1720" t="s">
        <v>2</v>
      </c>
      <c r="C28" s="687"/>
      <c r="D28" s="711"/>
      <c r="E28" s="711"/>
      <c r="F28" s="711"/>
      <c r="G28" s="1719"/>
      <c r="H28" s="1719"/>
      <c r="I28" s="1719"/>
      <c r="J28" s="1719"/>
      <c r="K28" s="1706"/>
      <c r="L28" s="1706"/>
      <c r="M28" s="1706"/>
      <c r="N28" s="1706"/>
      <c r="O28" s="1707"/>
      <c r="P28" s="1707"/>
      <c r="Q28" s="1707"/>
      <c r="R28" s="1707"/>
      <c r="S28" s="1707"/>
    </row>
    <row r="29" spans="1:19" s="1708" customFormat="1" ht="13.5" x14ac:dyDescent="0.2">
      <c r="A29" s="788"/>
      <c r="B29" s="1721" t="s">
        <v>3</v>
      </c>
      <c r="C29" s="687"/>
      <c r="D29" s="711"/>
      <c r="E29" s="711"/>
      <c r="F29" s="711"/>
      <c r="G29" s="1719"/>
      <c r="H29" s="1719"/>
      <c r="I29" s="1719"/>
      <c r="J29" s="1719"/>
      <c r="K29" s="1706"/>
      <c r="L29" s="1706"/>
      <c r="M29" s="1706"/>
      <c r="N29" s="1706"/>
      <c r="O29" s="1707"/>
      <c r="P29" s="1707"/>
      <c r="Q29" s="1707"/>
      <c r="R29" s="1707"/>
      <c r="S29" s="1707"/>
    </row>
    <row r="30" spans="1:19" s="1708" customFormat="1" ht="25.5" x14ac:dyDescent="0.2">
      <c r="A30" s="788">
        <v>1</v>
      </c>
      <c r="B30" s="1002" t="s">
        <v>233</v>
      </c>
      <c r="C30" s="687" t="s">
        <v>234</v>
      </c>
      <c r="D30" s="711" t="s">
        <v>7</v>
      </c>
      <c r="E30" s="711"/>
      <c r="F30" s="1003">
        <v>29840</v>
      </c>
      <c r="G30" s="1003">
        <f>E30*F30</f>
        <v>0</v>
      </c>
      <c r="H30" s="1003">
        <v>157054</v>
      </c>
      <c r="I30" s="1003">
        <f>E30*H30</f>
        <v>0</v>
      </c>
      <c r="J30" s="1003">
        <f>G30+I30</f>
        <v>0</v>
      </c>
      <c r="K30" s="1706"/>
      <c r="L30" s="1706"/>
      <c r="M30" s="1706"/>
      <c r="N30" s="1706"/>
      <c r="O30" s="1707"/>
      <c r="P30" s="1707"/>
      <c r="Q30" s="1707"/>
      <c r="R30" s="1707"/>
      <c r="S30" s="1707"/>
    </row>
    <row r="31" spans="1:19" s="1708" customFormat="1" x14ac:dyDescent="0.2">
      <c r="A31" s="788">
        <v>2</v>
      </c>
      <c r="B31" s="1002" t="s">
        <v>235</v>
      </c>
      <c r="C31" s="687" t="s">
        <v>236</v>
      </c>
      <c r="D31" s="711" t="s">
        <v>7</v>
      </c>
      <c r="E31" s="711"/>
      <c r="F31" s="1003">
        <v>2500</v>
      </c>
      <c r="G31" s="1003">
        <f>E31*F31</f>
        <v>0</v>
      </c>
      <c r="H31" s="1003">
        <v>11167</v>
      </c>
      <c r="I31" s="1003">
        <f>E31*H31</f>
        <v>0</v>
      </c>
      <c r="J31" s="1003">
        <f>G31+I31</f>
        <v>0</v>
      </c>
      <c r="K31" s="1706"/>
      <c r="L31" s="1706"/>
      <c r="M31" s="1706"/>
      <c r="N31" s="1706"/>
      <c r="O31" s="1707"/>
      <c r="P31" s="1707"/>
      <c r="Q31" s="1707"/>
      <c r="R31" s="1707"/>
      <c r="S31" s="1707"/>
    </row>
    <row r="32" spans="1:19" s="1708" customFormat="1" ht="25.5" x14ac:dyDescent="0.2">
      <c r="A32" s="788">
        <v>3</v>
      </c>
      <c r="B32" s="1002" t="s">
        <v>328</v>
      </c>
      <c r="C32" s="687" t="s">
        <v>4</v>
      </c>
      <c r="D32" s="711" t="s">
        <v>5</v>
      </c>
      <c r="E32" s="711"/>
      <c r="F32" s="1003"/>
      <c r="G32" s="1003"/>
      <c r="H32" s="1003"/>
      <c r="I32" s="1003"/>
      <c r="J32" s="1003"/>
      <c r="K32" s="1706"/>
      <c r="L32" s="1706"/>
      <c r="M32" s="1706"/>
      <c r="N32" s="1706"/>
      <c r="O32" s="1707"/>
      <c r="P32" s="1707"/>
      <c r="Q32" s="1707"/>
      <c r="R32" s="1707"/>
      <c r="S32" s="1707"/>
    </row>
    <row r="33" spans="1:19" s="1708" customFormat="1" x14ac:dyDescent="0.2">
      <c r="A33" s="788">
        <v>4</v>
      </c>
      <c r="B33" s="1722" t="s">
        <v>6</v>
      </c>
      <c r="C33" s="687"/>
      <c r="D33" s="711" t="s">
        <v>7</v>
      </c>
      <c r="E33" s="711"/>
      <c r="F33" s="1003">
        <v>3500</v>
      </c>
      <c r="G33" s="1003">
        <f t="shared" ref="G33:G75" si="0">E33*F33</f>
        <v>0</v>
      </c>
      <c r="H33" s="1003">
        <v>12534</v>
      </c>
      <c r="I33" s="1003">
        <f t="shared" ref="I33:I75" si="1">E33*H33</f>
        <v>0</v>
      </c>
      <c r="J33" s="1003">
        <f>G33+I33</f>
        <v>0</v>
      </c>
      <c r="K33" s="1706"/>
      <c r="L33" s="1706"/>
      <c r="M33" s="1706"/>
      <c r="N33" s="1706"/>
      <c r="O33" s="1707"/>
      <c r="P33" s="1707"/>
      <c r="Q33" s="1707"/>
      <c r="R33" s="1707"/>
      <c r="S33" s="1707"/>
    </row>
    <row r="34" spans="1:19" s="1708" customFormat="1" x14ac:dyDescent="0.2">
      <c r="A34" s="788">
        <v>5</v>
      </c>
      <c r="B34" s="1722" t="s">
        <v>8</v>
      </c>
      <c r="C34" s="687"/>
      <c r="D34" s="711" t="s">
        <v>7</v>
      </c>
      <c r="E34" s="711">
        <v>1</v>
      </c>
      <c r="F34" s="1003">
        <v>3500</v>
      </c>
      <c r="G34" s="1003">
        <f t="shared" si="0"/>
        <v>3500</v>
      </c>
      <c r="H34" s="1003">
        <v>10744</v>
      </c>
      <c r="I34" s="1003">
        <f t="shared" si="1"/>
        <v>10744</v>
      </c>
      <c r="J34" s="1003">
        <f t="shared" ref="J34:J66" si="2">G34+I34</f>
        <v>14244</v>
      </c>
      <c r="K34" s="1706"/>
      <c r="L34" s="1706"/>
      <c r="M34" s="1706"/>
      <c r="N34" s="1706"/>
      <c r="O34" s="1707"/>
      <c r="P34" s="1707"/>
      <c r="Q34" s="1707"/>
      <c r="R34" s="1707"/>
      <c r="S34" s="1707"/>
    </row>
    <row r="35" spans="1:19" x14ac:dyDescent="0.2">
      <c r="A35" s="788">
        <v>6</v>
      </c>
      <c r="B35" s="1722" t="s">
        <v>9</v>
      </c>
      <c r="C35" s="711"/>
      <c r="D35" s="711" t="s">
        <v>7</v>
      </c>
      <c r="E35" s="711">
        <v>-10</v>
      </c>
      <c r="F35" s="1003">
        <v>3500</v>
      </c>
      <c r="G35" s="1003">
        <f t="shared" si="0"/>
        <v>-35000</v>
      </c>
      <c r="H35" s="1003">
        <v>8953</v>
      </c>
      <c r="I35" s="1003">
        <f t="shared" si="1"/>
        <v>-89530</v>
      </c>
      <c r="J35" s="1723">
        <f t="shared" si="2"/>
        <v>-124530</v>
      </c>
      <c r="K35" s="1703" t="s">
        <v>660</v>
      </c>
    </row>
    <row r="36" spans="1:19" s="1708" customFormat="1" x14ac:dyDescent="0.2">
      <c r="A36" s="788">
        <v>7</v>
      </c>
      <c r="B36" s="1722" t="s">
        <v>10</v>
      </c>
      <c r="C36" s="687"/>
      <c r="D36" s="711" t="s">
        <v>7</v>
      </c>
      <c r="E36" s="711">
        <v>2</v>
      </c>
      <c r="F36" s="1003">
        <v>3500</v>
      </c>
      <c r="G36" s="1003">
        <f t="shared" si="0"/>
        <v>7000</v>
      </c>
      <c r="H36" s="1003">
        <v>7162</v>
      </c>
      <c r="I36" s="1003">
        <f t="shared" si="1"/>
        <v>14324</v>
      </c>
      <c r="J36" s="1003">
        <f t="shared" si="2"/>
        <v>21324</v>
      </c>
      <c r="K36" s="1706"/>
      <c r="L36" s="1706"/>
      <c r="M36" s="1706"/>
      <c r="N36" s="1706"/>
      <c r="O36" s="1707"/>
      <c r="P36" s="1707"/>
      <c r="Q36" s="1707"/>
      <c r="R36" s="1707"/>
      <c r="S36" s="1707"/>
    </row>
    <row r="37" spans="1:19" s="1708" customFormat="1" x14ac:dyDescent="0.2">
      <c r="A37" s="788">
        <v>6</v>
      </c>
      <c r="B37" s="1722" t="s">
        <v>586</v>
      </c>
      <c r="C37" s="687"/>
      <c r="D37" s="711" t="s">
        <v>7</v>
      </c>
      <c r="E37" s="711">
        <v>7</v>
      </c>
      <c r="F37" s="1003">
        <v>3500</v>
      </c>
      <c r="G37" s="1003">
        <f t="shared" si="0"/>
        <v>24500</v>
      </c>
      <c r="H37" s="1003">
        <v>10080</v>
      </c>
      <c r="I37" s="1003">
        <f t="shared" si="1"/>
        <v>70560</v>
      </c>
      <c r="J37" s="1003">
        <f t="shared" si="2"/>
        <v>95060</v>
      </c>
      <c r="K37" s="1706"/>
      <c r="L37" s="1706"/>
      <c r="M37" s="1706"/>
      <c r="N37" s="1706"/>
      <c r="O37" s="1707"/>
      <c r="P37" s="1707"/>
      <c r="Q37" s="1707"/>
      <c r="R37" s="1707"/>
      <c r="S37" s="1707"/>
    </row>
    <row r="38" spans="1:19" s="1708" customFormat="1" x14ac:dyDescent="0.2">
      <c r="A38" s="788">
        <v>7</v>
      </c>
      <c r="B38" s="1722" t="s">
        <v>587</v>
      </c>
      <c r="C38" s="687"/>
      <c r="D38" s="711" t="s">
        <v>7</v>
      </c>
      <c r="E38" s="711">
        <v>1</v>
      </c>
      <c r="F38" s="1003">
        <v>3500</v>
      </c>
      <c r="G38" s="1003">
        <f t="shared" si="0"/>
        <v>3500</v>
      </c>
      <c r="H38" s="1003">
        <v>19404</v>
      </c>
      <c r="I38" s="1003">
        <f t="shared" si="1"/>
        <v>19404</v>
      </c>
      <c r="J38" s="1003">
        <f t="shared" si="2"/>
        <v>22904</v>
      </c>
      <c r="K38" s="1706"/>
      <c r="L38" s="1706"/>
      <c r="M38" s="1706"/>
      <c r="N38" s="1706"/>
      <c r="O38" s="1707"/>
      <c r="P38" s="1707"/>
      <c r="Q38" s="1707"/>
      <c r="R38" s="1707"/>
      <c r="S38" s="1707"/>
    </row>
    <row r="39" spans="1:19" s="1708" customFormat="1" x14ac:dyDescent="0.2">
      <c r="A39" s="788">
        <v>8</v>
      </c>
      <c r="B39" s="1002" t="s">
        <v>11</v>
      </c>
      <c r="C39" s="687"/>
      <c r="D39" s="711" t="s">
        <v>5</v>
      </c>
      <c r="E39" s="711"/>
      <c r="F39" s="1003">
        <v>0</v>
      </c>
      <c r="G39" s="1003">
        <f t="shared" si="0"/>
        <v>0</v>
      </c>
      <c r="H39" s="1003">
        <v>316</v>
      </c>
      <c r="I39" s="1003">
        <f t="shared" si="1"/>
        <v>0</v>
      </c>
      <c r="J39" s="1003">
        <f t="shared" si="2"/>
        <v>0</v>
      </c>
      <c r="K39" s="1706"/>
      <c r="L39" s="1706"/>
      <c r="M39" s="1706"/>
      <c r="N39" s="1706"/>
      <c r="O39" s="1707"/>
      <c r="P39" s="1707"/>
      <c r="Q39" s="1707"/>
      <c r="R39" s="1707"/>
      <c r="S39" s="1707"/>
    </row>
    <row r="40" spans="1:19" s="1708" customFormat="1" ht="38.25" x14ac:dyDescent="0.2">
      <c r="A40" s="788">
        <v>9</v>
      </c>
      <c r="B40" s="1002" t="s">
        <v>12</v>
      </c>
      <c r="C40" s="687" t="s">
        <v>13</v>
      </c>
      <c r="D40" s="711" t="s">
        <v>14</v>
      </c>
      <c r="E40" s="711"/>
      <c r="F40" s="1003">
        <v>2000</v>
      </c>
      <c r="G40" s="1003">
        <f t="shared" si="0"/>
        <v>0</v>
      </c>
      <c r="H40" s="1003">
        <v>3793</v>
      </c>
      <c r="I40" s="1003">
        <f t="shared" si="1"/>
        <v>0</v>
      </c>
      <c r="J40" s="1004">
        <f t="shared" si="2"/>
        <v>0</v>
      </c>
      <c r="K40" s="1706"/>
      <c r="L40" s="1706"/>
      <c r="M40" s="1706"/>
      <c r="N40" s="1706"/>
      <c r="O40" s="1707"/>
      <c r="P40" s="1707"/>
      <c r="Q40" s="1707"/>
      <c r="R40" s="1707"/>
      <c r="S40" s="1707"/>
    </row>
    <row r="41" spans="1:19" s="1708" customFormat="1" x14ac:dyDescent="0.2">
      <c r="A41" s="788">
        <v>10</v>
      </c>
      <c r="B41" s="1002" t="s">
        <v>384</v>
      </c>
      <c r="C41" s="687" t="s">
        <v>433</v>
      </c>
      <c r="D41" s="711" t="s">
        <v>7</v>
      </c>
      <c r="E41" s="711"/>
      <c r="F41" s="1003">
        <v>1350</v>
      </c>
      <c r="G41" s="1003">
        <f t="shared" si="0"/>
        <v>0</v>
      </c>
      <c r="H41" s="1003">
        <v>24267.599999999999</v>
      </c>
      <c r="I41" s="1003">
        <f t="shared" si="1"/>
        <v>0</v>
      </c>
      <c r="J41" s="1004">
        <f t="shared" si="2"/>
        <v>0</v>
      </c>
      <c r="K41" s="1706"/>
      <c r="L41" s="1706"/>
      <c r="M41" s="1706"/>
      <c r="N41" s="1706"/>
      <c r="O41" s="1707"/>
      <c r="P41" s="1707"/>
      <c r="Q41" s="1707"/>
      <c r="R41" s="1707"/>
      <c r="S41" s="1707"/>
    </row>
    <row r="42" spans="1:19" s="1708" customFormat="1" x14ac:dyDescent="0.2">
      <c r="A42" s="788">
        <v>11</v>
      </c>
      <c r="B42" s="1002" t="s">
        <v>385</v>
      </c>
      <c r="C42" s="687"/>
      <c r="D42" s="711" t="s">
        <v>7</v>
      </c>
      <c r="E42" s="711"/>
      <c r="F42" s="1003">
        <v>1350</v>
      </c>
      <c r="G42" s="1003">
        <f t="shared" si="0"/>
        <v>0</v>
      </c>
      <c r="H42" s="1003">
        <v>3642</v>
      </c>
      <c r="I42" s="1003">
        <f t="shared" si="1"/>
        <v>0</v>
      </c>
      <c r="J42" s="1004">
        <f t="shared" si="2"/>
        <v>0</v>
      </c>
      <c r="K42" s="1706"/>
      <c r="L42" s="1706"/>
      <c r="M42" s="1706"/>
      <c r="N42" s="1706"/>
      <c r="O42" s="1707"/>
      <c r="P42" s="1707"/>
      <c r="Q42" s="1707"/>
      <c r="R42" s="1707"/>
      <c r="S42" s="1707"/>
    </row>
    <row r="43" spans="1:19" s="1708" customFormat="1" x14ac:dyDescent="0.2">
      <c r="A43" s="788">
        <v>12</v>
      </c>
      <c r="B43" s="1002" t="s">
        <v>386</v>
      </c>
      <c r="C43" s="687" t="s">
        <v>433</v>
      </c>
      <c r="D43" s="711" t="s">
        <v>7</v>
      </c>
      <c r="E43" s="711"/>
      <c r="F43" s="1003">
        <v>1200</v>
      </c>
      <c r="G43" s="1003">
        <f t="shared" si="0"/>
        <v>0</v>
      </c>
      <c r="H43" s="1003">
        <v>14666.4</v>
      </c>
      <c r="I43" s="1003">
        <f t="shared" si="1"/>
        <v>0</v>
      </c>
      <c r="J43" s="1004">
        <f t="shared" si="2"/>
        <v>0</v>
      </c>
      <c r="K43" s="1706"/>
      <c r="L43" s="1706"/>
      <c r="M43" s="1706"/>
      <c r="N43" s="1706"/>
      <c r="O43" s="1707"/>
      <c r="P43" s="1707"/>
      <c r="Q43" s="1707"/>
      <c r="R43" s="1707"/>
      <c r="S43" s="1707"/>
    </row>
    <row r="44" spans="1:19" s="1708" customFormat="1" x14ac:dyDescent="0.2">
      <c r="A44" s="788">
        <v>13</v>
      </c>
      <c r="B44" s="1002" t="s">
        <v>196</v>
      </c>
      <c r="C44" s="687"/>
      <c r="D44" s="711" t="s">
        <v>7</v>
      </c>
      <c r="E44" s="711"/>
      <c r="F44" s="1003">
        <v>1200</v>
      </c>
      <c r="G44" s="1003">
        <f t="shared" si="0"/>
        <v>0</v>
      </c>
      <c r="H44" s="1003">
        <v>2288.52</v>
      </c>
      <c r="I44" s="1003">
        <f t="shared" si="1"/>
        <v>0</v>
      </c>
      <c r="J44" s="1004">
        <f t="shared" si="2"/>
        <v>0</v>
      </c>
      <c r="K44" s="1706"/>
      <c r="L44" s="1706"/>
      <c r="M44" s="1706"/>
      <c r="N44" s="1706"/>
      <c r="O44" s="1707"/>
      <c r="P44" s="1707"/>
      <c r="Q44" s="1707"/>
      <c r="R44" s="1707"/>
      <c r="S44" s="1707"/>
    </row>
    <row r="45" spans="1:19" s="1708" customFormat="1" x14ac:dyDescent="0.2">
      <c r="A45" s="788">
        <v>14</v>
      </c>
      <c r="B45" s="1002" t="s">
        <v>15</v>
      </c>
      <c r="C45" s="687"/>
      <c r="D45" s="711" t="s">
        <v>7</v>
      </c>
      <c r="E45" s="711">
        <v>6</v>
      </c>
      <c r="F45" s="1003">
        <v>600</v>
      </c>
      <c r="G45" s="1003">
        <f t="shared" si="0"/>
        <v>3600</v>
      </c>
      <c r="H45" s="1003">
        <v>335</v>
      </c>
      <c r="I45" s="1003">
        <f t="shared" si="1"/>
        <v>2010</v>
      </c>
      <c r="J45" s="1004">
        <f t="shared" si="2"/>
        <v>5610</v>
      </c>
      <c r="K45" s="1706"/>
      <c r="L45" s="1706"/>
      <c r="M45" s="1706"/>
      <c r="N45" s="1706"/>
      <c r="O45" s="1707"/>
      <c r="P45" s="1707"/>
      <c r="Q45" s="1707"/>
      <c r="R45" s="1707"/>
      <c r="S45" s="1707"/>
    </row>
    <row r="46" spans="1:19" s="735" customFormat="1" x14ac:dyDescent="0.2">
      <c r="A46" s="531">
        <v>15</v>
      </c>
      <c r="B46" s="541" t="s">
        <v>16</v>
      </c>
      <c r="C46" s="544"/>
      <c r="D46" s="542" t="s">
        <v>7</v>
      </c>
      <c r="E46" s="544">
        <v>-2</v>
      </c>
      <c r="F46" s="543">
        <v>600</v>
      </c>
      <c r="G46" s="543">
        <f t="shared" si="0"/>
        <v>-1200</v>
      </c>
      <c r="H46" s="543">
        <v>534</v>
      </c>
      <c r="I46" s="543">
        <f t="shared" si="1"/>
        <v>-1068</v>
      </c>
      <c r="J46" s="657">
        <f t="shared" si="2"/>
        <v>-2268</v>
      </c>
      <c r="K46" s="1703" t="s">
        <v>660</v>
      </c>
      <c r="L46" s="1724"/>
      <c r="M46" s="1724"/>
      <c r="N46" s="1724"/>
      <c r="O46" s="1725"/>
      <c r="P46" s="1725"/>
      <c r="Q46" s="1725"/>
      <c r="R46" s="1725"/>
      <c r="S46" s="1725"/>
    </row>
    <row r="47" spans="1:19" s="1708" customFormat="1" x14ac:dyDescent="0.2">
      <c r="A47" s="788">
        <v>16</v>
      </c>
      <c r="B47" s="1002" t="s">
        <v>17</v>
      </c>
      <c r="C47" s="687"/>
      <c r="D47" s="711" t="s">
        <v>7</v>
      </c>
      <c r="E47" s="711"/>
      <c r="F47" s="1003">
        <v>600</v>
      </c>
      <c r="G47" s="1003">
        <f t="shared" si="0"/>
        <v>0</v>
      </c>
      <c r="H47" s="1003">
        <v>1026</v>
      </c>
      <c r="I47" s="1003">
        <f t="shared" si="1"/>
        <v>0</v>
      </c>
      <c r="J47" s="1004">
        <f t="shared" si="2"/>
        <v>0</v>
      </c>
      <c r="K47" s="1706"/>
      <c r="L47" s="1706"/>
      <c r="M47" s="1706"/>
      <c r="N47" s="1706"/>
      <c r="O47" s="1707"/>
      <c r="P47" s="1707"/>
      <c r="Q47" s="1707"/>
      <c r="R47" s="1707"/>
      <c r="S47" s="1707"/>
    </row>
    <row r="48" spans="1:19" s="1708" customFormat="1" x14ac:dyDescent="0.2">
      <c r="A48" s="788">
        <v>17</v>
      </c>
      <c r="B48" s="1002" t="s">
        <v>196</v>
      </c>
      <c r="C48" s="687"/>
      <c r="D48" s="711" t="s">
        <v>7</v>
      </c>
      <c r="E48" s="711">
        <v>2</v>
      </c>
      <c r="F48" s="1003">
        <v>1200</v>
      </c>
      <c r="G48" s="1003">
        <f t="shared" si="0"/>
        <v>2400</v>
      </c>
      <c r="H48" s="1003">
        <v>2288.52</v>
      </c>
      <c r="I48" s="1003">
        <f t="shared" si="1"/>
        <v>4577.04</v>
      </c>
      <c r="J48" s="1004">
        <f t="shared" si="2"/>
        <v>6977.04</v>
      </c>
      <c r="K48" s="1706"/>
      <c r="L48" s="1706"/>
      <c r="M48" s="1706"/>
      <c r="N48" s="1706"/>
      <c r="O48" s="1707"/>
      <c r="P48" s="1707"/>
      <c r="Q48" s="1707"/>
      <c r="R48" s="1707"/>
      <c r="S48" s="1707"/>
    </row>
    <row r="49" spans="1:19" s="1708" customFormat="1" x14ac:dyDescent="0.2">
      <c r="A49" s="788">
        <v>18</v>
      </c>
      <c r="B49" s="1002" t="s">
        <v>385</v>
      </c>
      <c r="C49" s="687"/>
      <c r="D49" s="711" t="s">
        <v>7</v>
      </c>
      <c r="E49" s="711">
        <v>2</v>
      </c>
      <c r="F49" s="1003">
        <v>1350</v>
      </c>
      <c r="G49" s="1003">
        <f t="shared" si="0"/>
        <v>2700</v>
      </c>
      <c r="H49" s="1003">
        <v>3277.7999999999997</v>
      </c>
      <c r="I49" s="1003">
        <f t="shared" si="1"/>
        <v>6555.5999999999995</v>
      </c>
      <c r="J49" s="1004">
        <f t="shared" si="2"/>
        <v>9255.5999999999985</v>
      </c>
      <c r="K49" s="1706"/>
      <c r="L49" s="1706"/>
      <c r="M49" s="1706"/>
      <c r="N49" s="1706"/>
      <c r="O49" s="1707"/>
      <c r="P49" s="1707"/>
      <c r="Q49" s="1707"/>
      <c r="R49" s="1707"/>
      <c r="S49" s="1707"/>
    </row>
    <row r="50" spans="1:19" s="1708" customFormat="1" x14ac:dyDescent="0.2">
      <c r="A50" s="788">
        <v>19</v>
      </c>
      <c r="B50" s="1002" t="s">
        <v>18</v>
      </c>
      <c r="C50" s="687"/>
      <c r="D50" s="711" t="s">
        <v>7</v>
      </c>
      <c r="E50" s="711">
        <v>5</v>
      </c>
      <c r="F50" s="1003">
        <v>1409</v>
      </c>
      <c r="G50" s="1003">
        <f t="shared" si="0"/>
        <v>7045</v>
      </c>
      <c r="H50" s="1003">
        <v>7047</v>
      </c>
      <c r="I50" s="1003">
        <f t="shared" si="1"/>
        <v>35235</v>
      </c>
      <c r="J50" s="1004">
        <f t="shared" si="2"/>
        <v>42280</v>
      </c>
      <c r="K50" s="1706"/>
      <c r="L50" s="1706"/>
      <c r="M50" s="1706"/>
      <c r="N50" s="1706"/>
      <c r="O50" s="1707"/>
      <c r="P50" s="1707"/>
      <c r="Q50" s="1707"/>
      <c r="R50" s="1707"/>
      <c r="S50" s="1707"/>
    </row>
    <row r="51" spans="1:19" s="1708" customFormat="1" x14ac:dyDescent="0.2">
      <c r="A51" s="788">
        <v>20</v>
      </c>
      <c r="B51" s="1002" t="s">
        <v>19</v>
      </c>
      <c r="C51" s="687" t="s">
        <v>326</v>
      </c>
      <c r="D51" s="711" t="s">
        <v>7</v>
      </c>
      <c r="E51" s="711"/>
      <c r="F51" s="1003">
        <v>600</v>
      </c>
      <c r="G51" s="1003">
        <f t="shared" si="0"/>
        <v>0</v>
      </c>
      <c r="H51" s="1003">
        <v>928</v>
      </c>
      <c r="I51" s="1003">
        <f t="shared" si="1"/>
        <v>0</v>
      </c>
      <c r="J51" s="1004">
        <f t="shared" si="2"/>
        <v>0</v>
      </c>
      <c r="K51" s="1706"/>
      <c r="L51" s="1706"/>
      <c r="M51" s="1706"/>
      <c r="N51" s="1706"/>
      <c r="O51" s="1707"/>
      <c r="P51" s="1707"/>
      <c r="Q51" s="1707"/>
      <c r="R51" s="1707"/>
      <c r="S51" s="1707"/>
    </row>
    <row r="52" spans="1:19" s="1708" customFormat="1" x14ac:dyDescent="0.2">
      <c r="A52" s="788">
        <v>21</v>
      </c>
      <c r="B52" s="1002" t="s">
        <v>20</v>
      </c>
      <c r="C52" s="687"/>
      <c r="D52" s="711" t="s">
        <v>21</v>
      </c>
      <c r="E52" s="711">
        <v>10</v>
      </c>
      <c r="F52" s="1003">
        <v>1150</v>
      </c>
      <c r="G52" s="1003">
        <f t="shared" si="0"/>
        <v>11500</v>
      </c>
      <c r="H52" s="1003">
        <v>755</v>
      </c>
      <c r="I52" s="1003">
        <f t="shared" si="1"/>
        <v>7550</v>
      </c>
      <c r="J52" s="1004">
        <f t="shared" si="2"/>
        <v>19050</v>
      </c>
      <c r="K52" s="1706"/>
      <c r="L52" s="1706"/>
      <c r="M52" s="1706"/>
      <c r="N52" s="1706"/>
      <c r="O52" s="1707"/>
      <c r="P52" s="1707"/>
      <c r="Q52" s="1707"/>
      <c r="R52" s="1707"/>
      <c r="S52" s="1707"/>
    </row>
    <row r="53" spans="1:19" s="1708" customFormat="1" x14ac:dyDescent="0.2">
      <c r="A53" s="788">
        <v>22</v>
      </c>
      <c r="B53" s="1002" t="s">
        <v>22</v>
      </c>
      <c r="C53" s="687"/>
      <c r="D53" s="711" t="s">
        <v>21</v>
      </c>
      <c r="E53" s="711">
        <v>65</v>
      </c>
      <c r="F53" s="1003">
        <v>1000</v>
      </c>
      <c r="G53" s="1003">
        <f t="shared" si="0"/>
        <v>65000</v>
      </c>
      <c r="H53" s="1003">
        <v>504</v>
      </c>
      <c r="I53" s="1003">
        <f t="shared" si="1"/>
        <v>32760</v>
      </c>
      <c r="J53" s="1004">
        <f t="shared" si="2"/>
        <v>97760</v>
      </c>
      <c r="K53" s="1706"/>
      <c r="L53" s="1706"/>
      <c r="M53" s="1706"/>
      <c r="N53" s="1706"/>
      <c r="O53" s="1707"/>
      <c r="P53" s="1707"/>
      <c r="Q53" s="1707"/>
      <c r="R53" s="1707"/>
      <c r="S53" s="1707"/>
    </row>
    <row r="54" spans="1:19" x14ac:dyDescent="0.2">
      <c r="A54" s="531">
        <v>23</v>
      </c>
      <c r="B54" s="541" t="s">
        <v>23</v>
      </c>
      <c r="C54" s="542"/>
      <c r="D54" s="542" t="s">
        <v>21</v>
      </c>
      <c r="E54" s="1726">
        <v>-18</v>
      </c>
      <c r="F54" s="543">
        <v>700</v>
      </c>
      <c r="G54" s="543">
        <f t="shared" si="0"/>
        <v>-12600</v>
      </c>
      <c r="H54" s="543">
        <v>421</v>
      </c>
      <c r="I54" s="543">
        <f t="shared" si="1"/>
        <v>-7578</v>
      </c>
      <c r="J54" s="657">
        <f t="shared" si="2"/>
        <v>-20178</v>
      </c>
      <c r="K54" s="1703" t="s">
        <v>660</v>
      </c>
    </row>
    <row r="55" spans="1:19" x14ac:dyDescent="0.2">
      <c r="A55" s="531">
        <v>24</v>
      </c>
      <c r="B55" s="541" t="s">
        <v>24</v>
      </c>
      <c r="C55" s="542"/>
      <c r="D55" s="542" t="s">
        <v>21</v>
      </c>
      <c r="E55" s="1726">
        <v>-27</v>
      </c>
      <c r="F55" s="543">
        <v>700</v>
      </c>
      <c r="G55" s="543">
        <f t="shared" si="0"/>
        <v>-18900</v>
      </c>
      <c r="H55" s="543">
        <v>332</v>
      </c>
      <c r="I55" s="543">
        <f t="shared" si="1"/>
        <v>-8964</v>
      </c>
      <c r="J55" s="657">
        <f t="shared" si="2"/>
        <v>-27864</v>
      </c>
      <c r="K55" s="1703" t="s">
        <v>660</v>
      </c>
    </row>
    <row r="56" spans="1:19" s="1708" customFormat="1" x14ac:dyDescent="0.2">
      <c r="A56" s="788">
        <v>25</v>
      </c>
      <c r="B56" s="1002" t="s">
        <v>25</v>
      </c>
      <c r="C56" s="687"/>
      <c r="D56" s="711" t="s">
        <v>21</v>
      </c>
      <c r="E56" s="711">
        <v>20</v>
      </c>
      <c r="F56" s="1003">
        <v>650</v>
      </c>
      <c r="G56" s="1003">
        <f t="shared" si="0"/>
        <v>13000</v>
      </c>
      <c r="H56" s="1003">
        <v>237</v>
      </c>
      <c r="I56" s="1003">
        <f t="shared" si="1"/>
        <v>4740</v>
      </c>
      <c r="J56" s="1004">
        <f t="shared" si="2"/>
        <v>17740</v>
      </c>
      <c r="K56" s="1706"/>
      <c r="L56" s="1706"/>
      <c r="M56" s="1706"/>
      <c r="N56" s="1706"/>
      <c r="O56" s="1707"/>
      <c r="P56" s="1707"/>
      <c r="Q56" s="1707"/>
      <c r="R56" s="1707"/>
      <c r="S56" s="1707"/>
    </row>
    <row r="57" spans="1:19" x14ac:dyDescent="0.2">
      <c r="A57" s="531">
        <v>26</v>
      </c>
      <c r="B57" s="541" t="s">
        <v>26</v>
      </c>
      <c r="C57" s="533"/>
      <c r="D57" s="542" t="s">
        <v>21</v>
      </c>
      <c r="E57" s="1727">
        <v>-24</v>
      </c>
      <c r="F57" s="543">
        <v>650</v>
      </c>
      <c r="G57" s="543">
        <f t="shared" si="0"/>
        <v>-15600</v>
      </c>
      <c r="H57" s="543">
        <v>199</v>
      </c>
      <c r="I57" s="543">
        <f t="shared" si="1"/>
        <v>-4776</v>
      </c>
      <c r="J57" s="657">
        <f t="shared" si="2"/>
        <v>-20376</v>
      </c>
    </row>
    <row r="58" spans="1:19" x14ac:dyDescent="0.2">
      <c r="A58" s="531">
        <v>27</v>
      </c>
      <c r="B58" s="541" t="s">
        <v>27</v>
      </c>
      <c r="C58" s="533"/>
      <c r="D58" s="542" t="s">
        <v>21</v>
      </c>
      <c r="E58" s="1726">
        <v>-25</v>
      </c>
      <c r="F58" s="543">
        <v>650</v>
      </c>
      <c r="G58" s="543">
        <f t="shared" si="0"/>
        <v>-16250</v>
      </c>
      <c r="H58" s="543">
        <v>153</v>
      </c>
      <c r="I58" s="543">
        <f t="shared" si="1"/>
        <v>-3825</v>
      </c>
      <c r="J58" s="657">
        <f t="shared" si="2"/>
        <v>-20075</v>
      </c>
      <c r="K58" s="1703" t="s">
        <v>660</v>
      </c>
    </row>
    <row r="59" spans="1:19" x14ac:dyDescent="0.2">
      <c r="A59" s="531">
        <v>28</v>
      </c>
      <c r="B59" s="541" t="s">
        <v>291</v>
      </c>
      <c r="C59" s="533" t="s">
        <v>28</v>
      </c>
      <c r="D59" s="542" t="s">
        <v>21</v>
      </c>
      <c r="E59" s="1728">
        <v>-20</v>
      </c>
      <c r="F59" s="543">
        <v>500</v>
      </c>
      <c r="G59" s="543">
        <f t="shared" si="0"/>
        <v>-10000</v>
      </c>
      <c r="H59" s="543">
        <v>149</v>
      </c>
      <c r="I59" s="543">
        <f t="shared" si="1"/>
        <v>-2980</v>
      </c>
      <c r="J59" s="750">
        <f t="shared" si="2"/>
        <v>-12980</v>
      </c>
      <c r="K59" s="1703" t="s">
        <v>660</v>
      </c>
    </row>
    <row r="60" spans="1:19" x14ac:dyDescent="0.2">
      <c r="A60" s="531">
        <v>29</v>
      </c>
      <c r="B60" s="541" t="s">
        <v>291</v>
      </c>
      <c r="C60" s="533" t="s">
        <v>29</v>
      </c>
      <c r="D60" s="542" t="s">
        <v>21</v>
      </c>
      <c r="E60" s="1726">
        <v>-20</v>
      </c>
      <c r="F60" s="543">
        <v>500</v>
      </c>
      <c r="G60" s="543">
        <f t="shared" si="0"/>
        <v>-10000</v>
      </c>
      <c r="H60" s="543">
        <v>88</v>
      </c>
      <c r="I60" s="543">
        <f t="shared" si="1"/>
        <v>-1760</v>
      </c>
      <c r="J60" s="657">
        <f t="shared" si="2"/>
        <v>-11760</v>
      </c>
      <c r="K60" s="1703" t="s">
        <v>660</v>
      </c>
    </row>
    <row r="61" spans="1:19" s="1708" customFormat="1" x14ac:dyDescent="0.2">
      <c r="A61" s="788">
        <v>30</v>
      </c>
      <c r="B61" s="1002" t="s">
        <v>291</v>
      </c>
      <c r="C61" s="687" t="s">
        <v>30</v>
      </c>
      <c r="D61" s="711" t="s">
        <v>21</v>
      </c>
      <c r="E61" s="711">
        <v>39</v>
      </c>
      <c r="F61" s="1003">
        <v>500</v>
      </c>
      <c r="G61" s="1003">
        <f t="shared" si="0"/>
        <v>19500</v>
      </c>
      <c r="H61" s="1003">
        <v>60</v>
      </c>
      <c r="I61" s="1003">
        <f t="shared" si="1"/>
        <v>2340</v>
      </c>
      <c r="J61" s="1004">
        <f t="shared" si="2"/>
        <v>21840</v>
      </c>
      <c r="K61" s="1706"/>
      <c r="L61" s="1706"/>
      <c r="M61" s="1706"/>
      <c r="N61" s="1706"/>
      <c r="O61" s="1707"/>
      <c r="P61" s="1707"/>
      <c r="Q61" s="1707"/>
      <c r="R61" s="1707"/>
      <c r="S61" s="1707"/>
    </row>
    <row r="62" spans="1:19" s="1708" customFormat="1" x14ac:dyDescent="0.2">
      <c r="A62" s="788">
        <v>31</v>
      </c>
      <c r="B62" s="1002" t="s">
        <v>31</v>
      </c>
      <c r="C62" s="860"/>
      <c r="D62" s="711" t="s">
        <v>32</v>
      </c>
      <c r="E62" s="711"/>
      <c r="F62" s="1003">
        <v>143680</v>
      </c>
      <c r="G62" s="1003">
        <f t="shared" si="0"/>
        <v>0</v>
      </c>
      <c r="H62" s="1003">
        <v>65776</v>
      </c>
      <c r="I62" s="1003">
        <f t="shared" si="1"/>
        <v>0</v>
      </c>
      <c r="J62" s="1004">
        <f t="shared" si="2"/>
        <v>0</v>
      </c>
      <c r="K62" s="1706"/>
      <c r="L62" s="1706"/>
      <c r="M62" s="1706"/>
      <c r="N62" s="1706"/>
      <c r="O62" s="1707"/>
      <c r="P62" s="1707"/>
      <c r="Q62" s="1707"/>
      <c r="R62" s="1707"/>
      <c r="S62" s="1707"/>
    </row>
    <row r="63" spans="1:19" s="1708" customFormat="1" x14ac:dyDescent="0.2">
      <c r="A63" s="788">
        <v>32</v>
      </c>
      <c r="B63" s="1002" t="s">
        <v>33</v>
      </c>
      <c r="C63" s="687" t="s">
        <v>34</v>
      </c>
      <c r="D63" s="711" t="s">
        <v>35</v>
      </c>
      <c r="E63" s="711"/>
      <c r="F63" s="1003">
        <v>0</v>
      </c>
      <c r="G63" s="1003">
        <f t="shared" si="0"/>
        <v>0</v>
      </c>
      <c r="H63" s="1003">
        <v>844</v>
      </c>
      <c r="I63" s="1003">
        <f t="shared" si="1"/>
        <v>0</v>
      </c>
      <c r="J63" s="1004">
        <f t="shared" si="2"/>
        <v>0</v>
      </c>
      <c r="K63" s="1706"/>
      <c r="L63" s="1706"/>
      <c r="M63" s="1706"/>
      <c r="N63" s="1706"/>
      <c r="O63" s="1707"/>
      <c r="P63" s="1707"/>
      <c r="Q63" s="1707"/>
      <c r="R63" s="1707"/>
      <c r="S63" s="1707"/>
    </row>
    <row r="64" spans="1:19" s="1708" customFormat="1" x14ac:dyDescent="0.2">
      <c r="A64" s="788">
        <v>33</v>
      </c>
      <c r="B64" s="1002" t="s">
        <v>33</v>
      </c>
      <c r="C64" s="687" t="s">
        <v>36</v>
      </c>
      <c r="D64" s="711" t="s">
        <v>35</v>
      </c>
      <c r="E64" s="711"/>
      <c r="F64" s="1003">
        <v>0</v>
      </c>
      <c r="G64" s="1003">
        <f t="shared" si="0"/>
        <v>0</v>
      </c>
      <c r="H64" s="1003">
        <v>471</v>
      </c>
      <c r="I64" s="1003">
        <f t="shared" si="1"/>
        <v>0</v>
      </c>
      <c r="J64" s="1004">
        <f t="shared" si="2"/>
        <v>0</v>
      </c>
      <c r="K64" s="1706"/>
      <c r="L64" s="1706"/>
      <c r="M64" s="1706"/>
      <c r="N64" s="1706"/>
      <c r="O64" s="1707"/>
      <c r="P64" s="1707"/>
      <c r="Q64" s="1707"/>
      <c r="R64" s="1707"/>
      <c r="S64" s="1707"/>
    </row>
    <row r="65" spans="1:19" s="1708" customFormat="1" x14ac:dyDescent="0.2">
      <c r="A65" s="788">
        <v>34</v>
      </c>
      <c r="B65" s="1002" t="s">
        <v>33</v>
      </c>
      <c r="C65" s="687" t="s">
        <v>37</v>
      </c>
      <c r="D65" s="711" t="s">
        <v>35</v>
      </c>
      <c r="E65" s="711"/>
      <c r="F65" s="1003">
        <v>0</v>
      </c>
      <c r="G65" s="1003">
        <f t="shared" si="0"/>
        <v>0</v>
      </c>
      <c r="H65" s="1003">
        <v>305</v>
      </c>
      <c r="I65" s="1003">
        <f t="shared" si="1"/>
        <v>0</v>
      </c>
      <c r="J65" s="1004">
        <f t="shared" si="2"/>
        <v>0</v>
      </c>
      <c r="K65" s="1706"/>
      <c r="L65" s="1706"/>
      <c r="M65" s="1706"/>
      <c r="N65" s="1706"/>
      <c r="O65" s="1707"/>
      <c r="P65" s="1707"/>
      <c r="Q65" s="1707"/>
      <c r="R65" s="1707"/>
      <c r="S65" s="1707"/>
    </row>
    <row r="66" spans="1:19" s="1708" customFormat="1" x14ac:dyDescent="0.2">
      <c r="A66" s="788">
        <v>35</v>
      </c>
      <c r="B66" s="1002" t="s">
        <v>33</v>
      </c>
      <c r="C66" s="687" t="s">
        <v>38</v>
      </c>
      <c r="D66" s="711" t="s">
        <v>35</v>
      </c>
      <c r="E66" s="711"/>
      <c r="F66" s="1003">
        <v>0</v>
      </c>
      <c r="G66" s="1003">
        <f t="shared" si="0"/>
        <v>0</v>
      </c>
      <c r="H66" s="1003">
        <v>237</v>
      </c>
      <c r="I66" s="1003">
        <f t="shared" si="1"/>
        <v>0</v>
      </c>
      <c r="J66" s="1004">
        <f t="shared" si="2"/>
        <v>0</v>
      </c>
      <c r="K66" s="1706"/>
      <c r="L66" s="1706"/>
      <c r="M66" s="1706"/>
      <c r="N66" s="1706"/>
      <c r="O66" s="1707"/>
      <c r="P66" s="1707"/>
      <c r="Q66" s="1707"/>
      <c r="R66" s="1707"/>
      <c r="S66" s="1707"/>
    </row>
    <row r="67" spans="1:19" s="1708" customFormat="1" x14ac:dyDescent="0.2">
      <c r="A67" s="788">
        <v>36</v>
      </c>
      <c r="B67" s="1002" t="s">
        <v>320</v>
      </c>
      <c r="C67" s="687"/>
      <c r="D67" s="711"/>
      <c r="E67" s="711"/>
      <c r="F67" s="711"/>
      <c r="G67" s="1003">
        <f t="shared" si="0"/>
        <v>0</v>
      </c>
      <c r="H67" s="1719"/>
      <c r="I67" s="1003">
        <f t="shared" si="1"/>
        <v>0</v>
      </c>
      <c r="J67" s="1719"/>
      <c r="K67" s="1706"/>
      <c r="L67" s="1706"/>
      <c r="M67" s="1706"/>
      <c r="N67" s="1706"/>
      <c r="O67" s="1707"/>
      <c r="P67" s="1707"/>
      <c r="Q67" s="1707"/>
      <c r="R67" s="1707"/>
      <c r="S67" s="1707"/>
    </row>
    <row r="68" spans="1:19" s="1708" customFormat="1" x14ac:dyDescent="0.2">
      <c r="A68" s="788">
        <v>37</v>
      </c>
      <c r="B68" s="1722" t="s">
        <v>39</v>
      </c>
      <c r="C68" s="687"/>
      <c r="D68" s="711" t="s">
        <v>21</v>
      </c>
      <c r="E68" s="711">
        <v>310</v>
      </c>
      <c r="F68" s="1003">
        <v>290</v>
      </c>
      <c r="G68" s="1003">
        <f t="shared" si="0"/>
        <v>89900</v>
      </c>
      <c r="H68" s="1003">
        <v>115</v>
      </c>
      <c r="I68" s="1003">
        <f t="shared" si="1"/>
        <v>35650</v>
      </c>
      <c r="J68" s="1004">
        <f t="shared" ref="J68:J75" si="3">G68+I68</f>
        <v>125550</v>
      </c>
      <c r="K68" s="1706"/>
      <c r="L68" s="1706"/>
      <c r="M68" s="1706"/>
      <c r="N68" s="1706"/>
      <c r="O68" s="1707"/>
      <c r="P68" s="1707"/>
      <c r="Q68" s="1707"/>
      <c r="R68" s="1707"/>
      <c r="S68" s="1707"/>
    </row>
    <row r="69" spans="1:19" s="1708" customFormat="1" x14ac:dyDescent="0.2">
      <c r="A69" s="788">
        <v>38</v>
      </c>
      <c r="B69" s="1722" t="s">
        <v>319</v>
      </c>
      <c r="C69" s="687"/>
      <c r="D69" s="711" t="s">
        <v>21</v>
      </c>
      <c r="E69" s="711">
        <v>95</v>
      </c>
      <c r="F69" s="1003">
        <v>290</v>
      </c>
      <c r="G69" s="1003">
        <f t="shared" si="0"/>
        <v>27550</v>
      </c>
      <c r="H69" s="1003">
        <v>89</v>
      </c>
      <c r="I69" s="1003">
        <f t="shared" si="1"/>
        <v>8455</v>
      </c>
      <c r="J69" s="1004">
        <f t="shared" si="3"/>
        <v>36005</v>
      </c>
      <c r="K69" s="1706"/>
      <c r="L69" s="1706"/>
      <c r="M69" s="1706"/>
      <c r="N69" s="1706"/>
      <c r="O69" s="1707"/>
      <c r="P69" s="1707"/>
      <c r="Q69" s="1707"/>
      <c r="R69" s="1707"/>
      <c r="S69" s="1707"/>
    </row>
    <row r="70" spans="1:19" s="1708" customFormat="1" x14ac:dyDescent="0.2">
      <c r="A70" s="788">
        <v>39</v>
      </c>
      <c r="B70" s="1722" t="s">
        <v>321</v>
      </c>
      <c r="C70" s="687"/>
      <c r="D70" s="711" t="s">
        <v>21</v>
      </c>
      <c r="E70" s="711">
        <v>42</v>
      </c>
      <c r="F70" s="1003">
        <v>290</v>
      </c>
      <c r="G70" s="1003">
        <f t="shared" si="0"/>
        <v>12180</v>
      </c>
      <c r="H70" s="1003">
        <v>70</v>
      </c>
      <c r="I70" s="1003">
        <f t="shared" si="1"/>
        <v>2940</v>
      </c>
      <c r="J70" s="1004">
        <f t="shared" si="3"/>
        <v>15120</v>
      </c>
      <c r="K70" s="1706"/>
      <c r="L70" s="1706"/>
      <c r="M70" s="1706"/>
      <c r="N70" s="1706"/>
      <c r="O70" s="1707"/>
      <c r="P70" s="1707"/>
      <c r="Q70" s="1707"/>
      <c r="R70" s="1707"/>
      <c r="S70" s="1707"/>
    </row>
    <row r="71" spans="1:19" s="1708" customFormat="1" x14ac:dyDescent="0.2">
      <c r="A71" s="788">
        <v>40</v>
      </c>
      <c r="B71" s="1722" t="s">
        <v>322</v>
      </c>
      <c r="C71" s="687"/>
      <c r="D71" s="711" t="s">
        <v>21</v>
      </c>
      <c r="E71" s="711">
        <v>15</v>
      </c>
      <c r="F71" s="1003">
        <v>290</v>
      </c>
      <c r="G71" s="1003">
        <f t="shared" si="0"/>
        <v>4350</v>
      </c>
      <c r="H71" s="1003">
        <v>59</v>
      </c>
      <c r="I71" s="1003">
        <f t="shared" si="1"/>
        <v>885</v>
      </c>
      <c r="J71" s="1004">
        <f t="shared" si="3"/>
        <v>5235</v>
      </c>
      <c r="K71" s="1706"/>
      <c r="L71" s="1706"/>
      <c r="M71" s="1706"/>
      <c r="N71" s="1706"/>
      <c r="O71" s="1707"/>
      <c r="P71" s="1707"/>
      <c r="Q71" s="1707"/>
      <c r="R71" s="1707"/>
      <c r="S71" s="1707"/>
    </row>
    <row r="72" spans="1:19" s="1708" customFormat="1" x14ac:dyDescent="0.2">
      <c r="A72" s="788">
        <v>41</v>
      </c>
      <c r="B72" s="1722" t="s">
        <v>323</v>
      </c>
      <c r="C72" s="687"/>
      <c r="D72" s="711" t="s">
        <v>21</v>
      </c>
      <c r="E72" s="711">
        <v>35</v>
      </c>
      <c r="F72" s="1003">
        <v>290</v>
      </c>
      <c r="G72" s="1003">
        <f t="shared" si="0"/>
        <v>10150</v>
      </c>
      <c r="H72" s="1003">
        <v>59</v>
      </c>
      <c r="I72" s="1003">
        <f t="shared" si="1"/>
        <v>2065</v>
      </c>
      <c r="J72" s="1004">
        <f t="shared" si="3"/>
        <v>12215</v>
      </c>
      <c r="K72" s="1706"/>
      <c r="L72" s="1706"/>
      <c r="M72" s="1706"/>
      <c r="N72" s="1706"/>
      <c r="O72" s="1707"/>
      <c r="P72" s="1707"/>
      <c r="Q72" s="1707"/>
      <c r="R72" s="1707"/>
      <c r="S72" s="1707"/>
    </row>
    <row r="73" spans="1:19" s="1708" customFormat="1" x14ac:dyDescent="0.2">
      <c r="A73" s="788">
        <v>42</v>
      </c>
      <c r="B73" s="1722" t="s">
        <v>324</v>
      </c>
      <c r="C73" s="687"/>
      <c r="D73" s="711" t="s">
        <v>21</v>
      </c>
      <c r="E73" s="711">
        <v>16</v>
      </c>
      <c r="F73" s="1003">
        <v>290</v>
      </c>
      <c r="G73" s="1003">
        <f t="shared" si="0"/>
        <v>4640</v>
      </c>
      <c r="H73" s="1003">
        <v>45</v>
      </c>
      <c r="I73" s="1003">
        <f t="shared" si="1"/>
        <v>720</v>
      </c>
      <c r="J73" s="1004">
        <f t="shared" si="3"/>
        <v>5360</v>
      </c>
      <c r="K73" s="1706"/>
      <c r="L73" s="1706"/>
      <c r="M73" s="1706"/>
      <c r="N73" s="1706"/>
      <c r="O73" s="1707"/>
      <c r="P73" s="1707"/>
      <c r="Q73" s="1707"/>
      <c r="R73" s="1707"/>
      <c r="S73" s="1707"/>
    </row>
    <row r="74" spans="1:19" s="1708" customFormat="1" x14ac:dyDescent="0.2">
      <c r="A74" s="788">
        <v>43</v>
      </c>
      <c r="B74" s="1722" t="s">
        <v>325</v>
      </c>
      <c r="C74" s="687"/>
      <c r="D74" s="711" t="s">
        <v>21</v>
      </c>
      <c r="E74" s="711"/>
      <c r="F74" s="1003">
        <v>290</v>
      </c>
      <c r="G74" s="1003">
        <f t="shared" si="0"/>
        <v>0</v>
      </c>
      <c r="H74" s="1003">
        <v>37</v>
      </c>
      <c r="I74" s="1003">
        <f t="shared" si="1"/>
        <v>0</v>
      </c>
      <c r="J74" s="1004">
        <f t="shared" si="3"/>
        <v>0</v>
      </c>
      <c r="K74" s="1706"/>
      <c r="L74" s="1706"/>
      <c r="M74" s="1706"/>
      <c r="N74" s="1706"/>
      <c r="O74" s="1707"/>
      <c r="P74" s="1707"/>
      <c r="Q74" s="1707"/>
      <c r="R74" s="1707"/>
      <c r="S74" s="1707"/>
    </row>
    <row r="75" spans="1:19" s="1708" customFormat="1" x14ac:dyDescent="0.2">
      <c r="A75" s="788">
        <v>44</v>
      </c>
      <c r="B75" s="1002" t="s">
        <v>40</v>
      </c>
      <c r="C75" s="860"/>
      <c r="D75" s="711" t="s">
        <v>41</v>
      </c>
      <c r="E75" s="711"/>
      <c r="F75" s="1003">
        <v>0</v>
      </c>
      <c r="G75" s="1003">
        <f t="shared" si="0"/>
        <v>0</v>
      </c>
      <c r="H75" s="1003">
        <v>66809</v>
      </c>
      <c r="I75" s="1003">
        <f t="shared" si="1"/>
        <v>0</v>
      </c>
      <c r="J75" s="1004">
        <f t="shared" si="3"/>
        <v>0</v>
      </c>
      <c r="K75" s="1706"/>
      <c r="L75" s="1706"/>
      <c r="M75" s="1706"/>
      <c r="N75" s="1706"/>
      <c r="O75" s="1707"/>
      <c r="P75" s="1707"/>
      <c r="Q75" s="1707"/>
      <c r="R75" s="1707"/>
      <c r="S75" s="1707"/>
    </row>
    <row r="76" spans="1:19" s="1708" customFormat="1" x14ac:dyDescent="0.2">
      <c r="A76" s="788">
        <v>45</v>
      </c>
      <c r="B76" s="1002"/>
      <c r="C76" s="860"/>
      <c r="D76" s="711"/>
      <c r="E76" s="711"/>
      <c r="F76" s="711"/>
      <c r="G76" s="1003"/>
      <c r="H76" s="1719"/>
      <c r="I76" s="1003"/>
      <c r="J76" s="1719"/>
      <c r="K76" s="1706"/>
      <c r="L76" s="1706"/>
      <c r="M76" s="1706"/>
      <c r="N76" s="1706"/>
      <c r="O76" s="1707"/>
      <c r="P76" s="1707"/>
      <c r="Q76" s="1707"/>
      <c r="R76" s="1707"/>
      <c r="S76" s="1707"/>
    </row>
    <row r="77" spans="1:19" s="1708" customFormat="1" x14ac:dyDescent="0.2">
      <c r="A77" s="788">
        <v>46</v>
      </c>
      <c r="B77" s="1729" t="s">
        <v>42</v>
      </c>
      <c r="C77" s="687"/>
      <c r="D77" s="711"/>
      <c r="E77" s="711"/>
      <c r="F77" s="711"/>
      <c r="G77" s="1003"/>
      <c r="H77" s="1719"/>
      <c r="I77" s="1003"/>
      <c r="J77" s="1719"/>
      <c r="K77" s="1706"/>
      <c r="L77" s="1706"/>
      <c r="M77" s="1706"/>
      <c r="N77" s="1706"/>
      <c r="O77" s="1707"/>
      <c r="P77" s="1707"/>
      <c r="Q77" s="1707"/>
      <c r="R77" s="1707"/>
      <c r="S77" s="1707"/>
    </row>
    <row r="78" spans="1:19" s="1708" customFormat="1" x14ac:dyDescent="0.2">
      <c r="A78" s="788">
        <v>47</v>
      </c>
      <c r="B78" s="1002" t="s">
        <v>19</v>
      </c>
      <c r="C78" s="687" t="s">
        <v>326</v>
      </c>
      <c r="D78" s="711" t="s">
        <v>14</v>
      </c>
      <c r="E78" s="711"/>
      <c r="F78" s="1003">
        <v>600</v>
      </c>
      <c r="G78" s="1003">
        <f t="shared" ref="G78:G84" si="4">E78*F78</f>
        <v>0</v>
      </c>
      <c r="H78" s="1003">
        <v>928</v>
      </c>
      <c r="I78" s="1003">
        <f t="shared" ref="I78:I84" si="5">E78*H78</f>
        <v>0</v>
      </c>
      <c r="J78" s="1004">
        <f t="shared" ref="J78:J84" si="6">G78+I78</f>
        <v>0</v>
      </c>
      <c r="K78" s="1706"/>
      <c r="L78" s="1706"/>
      <c r="M78" s="1706"/>
      <c r="N78" s="1706"/>
      <c r="O78" s="1707"/>
      <c r="P78" s="1707"/>
      <c r="Q78" s="1707"/>
      <c r="R78" s="1707"/>
      <c r="S78" s="1707"/>
    </row>
    <row r="79" spans="1:19" s="1708" customFormat="1" x14ac:dyDescent="0.2">
      <c r="A79" s="788">
        <v>48</v>
      </c>
      <c r="B79" s="1002" t="s">
        <v>17</v>
      </c>
      <c r="C79" s="687"/>
      <c r="D79" s="711" t="s">
        <v>14</v>
      </c>
      <c r="E79" s="711"/>
      <c r="F79" s="1003">
        <v>600</v>
      </c>
      <c r="G79" s="1003">
        <f t="shared" si="4"/>
        <v>0</v>
      </c>
      <c r="H79" s="1003">
        <v>1026</v>
      </c>
      <c r="I79" s="1003">
        <f t="shared" si="5"/>
        <v>0</v>
      </c>
      <c r="J79" s="1004">
        <f t="shared" si="6"/>
        <v>0</v>
      </c>
      <c r="K79" s="1706"/>
      <c r="L79" s="1706"/>
      <c r="M79" s="1706"/>
      <c r="N79" s="1706"/>
      <c r="O79" s="1707"/>
      <c r="P79" s="1707"/>
      <c r="Q79" s="1707"/>
      <c r="R79" s="1707"/>
      <c r="S79" s="1707"/>
    </row>
    <row r="80" spans="1:19" s="1708" customFormat="1" x14ac:dyDescent="0.2">
      <c r="A80" s="788">
        <v>49</v>
      </c>
      <c r="B80" s="1002" t="s">
        <v>43</v>
      </c>
      <c r="C80" s="687"/>
      <c r="D80" s="711" t="s">
        <v>21</v>
      </c>
      <c r="E80" s="711">
        <v>40</v>
      </c>
      <c r="F80" s="1003">
        <v>650</v>
      </c>
      <c r="G80" s="1003">
        <f t="shared" si="4"/>
        <v>26000</v>
      </c>
      <c r="H80" s="1003">
        <v>237</v>
      </c>
      <c r="I80" s="1003">
        <f t="shared" si="5"/>
        <v>9480</v>
      </c>
      <c r="J80" s="1004">
        <f t="shared" si="6"/>
        <v>35480</v>
      </c>
      <c r="K80" s="1706"/>
      <c r="L80" s="1706"/>
      <c r="M80" s="1706"/>
      <c r="N80" s="1706"/>
      <c r="O80" s="1707"/>
      <c r="P80" s="1707"/>
      <c r="Q80" s="1707"/>
      <c r="R80" s="1707"/>
      <c r="S80" s="1707"/>
    </row>
    <row r="81" spans="1:19" s="1708" customFormat="1" x14ac:dyDescent="0.2">
      <c r="A81" s="788">
        <v>50</v>
      </c>
      <c r="B81" s="1002" t="s">
        <v>327</v>
      </c>
      <c r="C81" s="1001"/>
      <c r="D81" s="711" t="s">
        <v>21</v>
      </c>
      <c r="E81" s="711">
        <v>390</v>
      </c>
      <c r="F81" s="1003">
        <v>290</v>
      </c>
      <c r="G81" s="1003">
        <f t="shared" si="4"/>
        <v>113100</v>
      </c>
      <c r="H81" s="1003">
        <v>45</v>
      </c>
      <c r="I81" s="1003">
        <f t="shared" si="5"/>
        <v>17550</v>
      </c>
      <c r="J81" s="1004">
        <f t="shared" si="6"/>
        <v>130650</v>
      </c>
      <c r="K81" s="1706"/>
      <c r="L81" s="1706"/>
      <c r="M81" s="1706"/>
      <c r="N81" s="1706"/>
      <c r="O81" s="1707"/>
      <c r="P81" s="1707"/>
      <c r="Q81" s="1707"/>
      <c r="R81" s="1707"/>
      <c r="S81" s="1707"/>
    </row>
    <row r="82" spans="1:19" s="1708" customFormat="1" x14ac:dyDescent="0.2">
      <c r="A82" s="788">
        <v>51</v>
      </c>
      <c r="B82" s="1002" t="s">
        <v>31</v>
      </c>
      <c r="C82" s="860"/>
      <c r="D82" s="711" t="s">
        <v>32</v>
      </c>
      <c r="E82" s="711"/>
      <c r="F82" s="1003">
        <v>0</v>
      </c>
      <c r="G82" s="1003">
        <f t="shared" si="4"/>
        <v>0</v>
      </c>
      <c r="H82" s="1003">
        <v>18486</v>
      </c>
      <c r="I82" s="1003">
        <f t="shared" si="5"/>
        <v>0</v>
      </c>
      <c r="J82" s="1004">
        <f t="shared" si="6"/>
        <v>0</v>
      </c>
      <c r="K82" s="1706"/>
      <c r="L82" s="1706"/>
      <c r="M82" s="1706"/>
      <c r="N82" s="1706"/>
      <c r="O82" s="1707"/>
      <c r="P82" s="1707"/>
      <c r="Q82" s="1707"/>
      <c r="R82" s="1707"/>
      <c r="S82" s="1707"/>
    </row>
    <row r="83" spans="1:19" s="1708" customFormat="1" x14ac:dyDescent="0.2">
      <c r="A83" s="788">
        <v>52</v>
      </c>
      <c r="B83" s="1002" t="s">
        <v>40</v>
      </c>
      <c r="C83" s="860"/>
      <c r="D83" s="711" t="s">
        <v>41</v>
      </c>
      <c r="E83" s="711"/>
      <c r="F83" s="1003">
        <v>0</v>
      </c>
      <c r="G83" s="1003">
        <f t="shared" si="4"/>
        <v>0</v>
      </c>
      <c r="H83" s="1003">
        <v>19270</v>
      </c>
      <c r="I83" s="1003">
        <f t="shared" si="5"/>
        <v>0</v>
      </c>
      <c r="J83" s="1004">
        <f t="shared" si="6"/>
        <v>0</v>
      </c>
      <c r="K83" s="1706"/>
      <c r="L83" s="1706"/>
      <c r="M83" s="1706"/>
      <c r="N83" s="1706"/>
      <c r="O83" s="1707"/>
      <c r="P83" s="1707"/>
      <c r="Q83" s="1707"/>
      <c r="R83" s="1707"/>
      <c r="S83" s="1707"/>
    </row>
    <row r="84" spans="1:19" s="1708" customFormat="1" x14ac:dyDescent="0.2">
      <c r="A84" s="788">
        <v>53</v>
      </c>
      <c r="B84" s="1002" t="s">
        <v>15</v>
      </c>
      <c r="C84" s="687"/>
      <c r="D84" s="711" t="s">
        <v>14</v>
      </c>
      <c r="E84" s="711"/>
      <c r="F84" s="1003">
        <v>600</v>
      </c>
      <c r="G84" s="1003">
        <f t="shared" si="4"/>
        <v>0</v>
      </c>
      <c r="H84" s="1003">
        <v>1026</v>
      </c>
      <c r="I84" s="1003">
        <f t="shared" si="5"/>
        <v>0</v>
      </c>
      <c r="J84" s="1004">
        <f t="shared" si="6"/>
        <v>0</v>
      </c>
      <c r="K84" s="1706"/>
      <c r="L84" s="1706"/>
      <c r="M84" s="1706"/>
      <c r="N84" s="1706"/>
      <c r="O84" s="1707"/>
      <c r="P84" s="1707"/>
      <c r="Q84" s="1707"/>
      <c r="R84" s="1707"/>
      <c r="S84" s="1707"/>
    </row>
    <row r="85" spans="1:19" s="1708" customFormat="1" x14ac:dyDescent="0.2">
      <c r="A85" s="788">
        <v>54</v>
      </c>
      <c r="B85" s="1002"/>
      <c r="C85" s="860"/>
      <c r="D85" s="711"/>
      <c r="E85" s="711"/>
      <c r="F85" s="711"/>
      <c r="G85" s="1003"/>
      <c r="H85" s="1719"/>
      <c r="I85" s="1003"/>
      <c r="J85" s="1719"/>
      <c r="K85" s="1706"/>
      <c r="L85" s="1706"/>
      <c r="M85" s="1706"/>
      <c r="N85" s="1706"/>
      <c r="O85" s="1707"/>
      <c r="P85" s="1707"/>
      <c r="Q85" s="1707"/>
      <c r="R85" s="1707"/>
      <c r="S85" s="1707"/>
    </row>
    <row r="86" spans="1:19" s="1708" customFormat="1" x14ac:dyDescent="0.2">
      <c r="A86" s="788">
        <v>55</v>
      </c>
      <c r="B86" s="1002"/>
      <c r="C86" s="860"/>
      <c r="D86" s="711"/>
      <c r="E86" s="711"/>
      <c r="F86" s="711"/>
      <c r="G86" s="1003"/>
      <c r="H86" s="1719"/>
      <c r="I86" s="1003"/>
      <c r="J86" s="1719"/>
      <c r="K86" s="1706"/>
      <c r="L86" s="1706"/>
      <c r="M86" s="1706"/>
      <c r="N86" s="1706"/>
      <c r="O86" s="1707"/>
      <c r="P86" s="1707"/>
      <c r="Q86" s="1707"/>
      <c r="R86" s="1707"/>
      <c r="S86" s="1707"/>
    </row>
    <row r="87" spans="1:19" s="1708" customFormat="1" x14ac:dyDescent="0.2">
      <c r="A87" s="788">
        <v>56</v>
      </c>
      <c r="B87" s="1729" t="s">
        <v>44</v>
      </c>
      <c r="C87" s="687"/>
      <c r="D87" s="711"/>
      <c r="E87" s="711"/>
      <c r="F87" s="711"/>
      <c r="G87" s="1003"/>
      <c r="H87" s="1719"/>
      <c r="I87" s="1003"/>
      <c r="J87" s="1719"/>
      <c r="K87" s="1706"/>
      <c r="L87" s="1706"/>
      <c r="M87" s="1706"/>
      <c r="N87" s="1706"/>
      <c r="O87" s="1707"/>
      <c r="P87" s="1707"/>
      <c r="Q87" s="1707"/>
      <c r="R87" s="1707"/>
      <c r="S87" s="1707"/>
    </row>
    <row r="88" spans="1:19" s="1708" customFormat="1" x14ac:dyDescent="0.2">
      <c r="A88" s="788">
        <v>57</v>
      </c>
      <c r="B88" s="1729" t="s">
        <v>45</v>
      </c>
      <c r="C88" s="687"/>
      <c r="D88" s="711"/>
      <c r="E88" s="711"/>
      <c r="F88" s="711"/>
      <c r="G88" s="1003"/>
      <c r="H88" s="1719"/>
      <c r="I88" s="1003"/>
      <c r="J88" s="1719"/>
      <c r="K88" s="1706"/>
      <c r="L88" s="1706"/>
      <c r="M88" s="1706"/>
      <c r="N88" s="1706"/>
      <c r="O88" s="1707"/>
      <c r="P88" s="1707"/>
      <c r="Q88" s="1707"/>
      <c r="R88" s="1707"/>
      <c r="S88" s="1707"/>
    </row>
    <row r="89" spans="1:19" s="1708" customFormat="1" x14ac:dyDescent="0.2">
      <c r="A89" s="788">
        <v>58</v>
      </c>
      <c r="B89" s="1002" t="s">
        <v>46</v>
      </c>
      <c r="C89" s="687" t="s">
        <v>329</v>
      </c>
      <c r="D89" s="711" t="s">
        <v>14</v>
      </c>
      <c r="E89" s="711"/>
      <c r="F89" s="1003">
        <v>1502</v>
      </c>
      <c r="G89" s="1003">
        <f t="shared" ref="G89:G113" si="7">E89*F89</f>
        <v>0</v>
      </c>
      <c r="H89" s="1003">
        <v>3517.6320000000001</v>
      </c>
      <c r="I89" s="1003">
        <f t="shared" ref="I89:I113" si="8">E89*H89</f>
        <v>0</v>
      </c>
      <c r="J89" s="1004">
        <f t="shared" ref="J89:J113" si="9">G89+I89</f>
        <v>0</v>
      </c>
      <c r="K89" s="1706"/>
      <c r="L89" s="1706"/>
      <c r="M89" s="1706"/>
      <c r="N89" s="1706"/>
      <c r="O89" s="1707"/>
      <c r="P89" s="1707"/>
      <c r="Q89" s="1707"/>
      <c r="R89" s="1707"/>
      <c r="S89" s="1707"/>
    </row>
    <row r="90" spans="1:19" s="1708" customFormat="1" ht="25.5" x14ac:dyDescent="0.2">
      <c r="A90" s="788">
        <v>59</v>
      </c>
      <c r="B90" s="1002" t="s">
        <v>239</v>
      </c>
      <c r="C90" s="687" t="s">
        <v>330</v>
      </c>
      <c r="D90" s="711" t="s">
        <v>14</v>
      </c>
      <c r="E90" s="711"/>
      <c r="F90" s="1003">
        <v>11286</v>
      </c>
      <c r="G90" s="1003">
        <f t="shared" si="7"/>
        <v>0</v>
      </c>
      <c r="H90" s="1003">
        <v>30822.432000000001</v>
      </c>
      <c r="I90" s="1003">
        <f t="shared" si="8"/>
        <v>0</v>
      </c>
      <c r="J90" s="1004">
        <f t="shared" si="9"/>
        <v>0</v>
      </c>
      <c r="K90" s="1706"/>
      <c r="L90" s="1706"/>
      <c r="M90" s="1706"/>
      <c r="N90" s="1706"/>
      <c r="O90" s="1707"/>
      <c r="P90" s="1707"/>
      <c r="Q90" s="1707"/>
      <c r="R90" s="1707"/>
      <c r="S90" s="1707"/>
    </row>
    <row r="91" spans="1:19" s="1708" customFormat="1" ht="38.25" x14ac:dyDescent="0.2">
      <c r="A91" s="788">
        <v>60</v>
      </c>
      <c r="B91" s="1002" t="s">
        <v>292</v>
      </c>
      <c r="C91" s="687" t="s">
        <v>331</v>
      </c>
      <c r="D91" s="711" t="s">
        <v>14</v>
      </c>
      <c r="E91" s="711"/>
      <c r="F91" s="1003">
        <f>3796+1227</f>
        <v>5023</v>
      </c>
      <c r="G91" s="1003">
        <f t="shared" si="7"/>
        <v>0</v>
      </c>
      <c r="H91" s="1003">
        <v>11761.895999999999</v>
      </c>
      <c r="I91" s="1003">
        <f t="shared" si="8"/>
        <v>0</v>
      </c>
      <c r="J91" s="1004">
        <f t="shared" si="9"/>
        <v>0</v>
      </c>
      <c r="K91" s="1706"/>
      <c r="L91" s="1706"/>
      <c r="M91" s="1706"/>
      <c r="N91" s="1706"/>
      <c r="O91" s="1707"/>
      <c r="P91" s="1707"/>
      <c r="Q91" s="1707"/>
      <c r="R91" s="1707"/>
      <c r="S91" s="1707"/>
    </row>
    <row r="92" spans="1:19" s="1708" customFormat="1" ht="25.5" x14ac:dyDescent="0.2">
      <c r="A92" s="788">
        <v>61</v>
      </c>
      <c r="B92" s="1002" t="s">
        <v>47</v>
      </c>
      <c r="C92" s="687" t="s">
        <v>332</v>
      </c>
      <c r="D92" s="711" t="s">
        <v>14</v>
      </c>
      <c r="E92" s="711"/>
      <c r="F92" s="1003">
        <v>10638</v>
      </c>
      <c r="G92" s="1003">
        <f t="shared" si="7"/>
        <v>0</v>
      </c>
      <c r="H92" s="1003">
        <v>24909.119999999999</v>
      </c>
      <c r="I92" s="1003">
        <f t="shared" si="8"/>
        <v>0</v>
      </c>
      <c r="J92" s="1004">
        <f t="shared" si="9"/>
        <v>0</v>
      </c>
      <c r="K92" s="1706"/>
      <c r="L92" s="1706"/>
      <c r="M92" s="1706"/>
      <c r="N92" s="1706"/>
      <c r="O92" s="1707"/>
      <c r="P92" s="1707"/>
      <c r="Q92" s="1707"/>
      <c r="R92" s="1707"/>
      <c r="S92" s="1707"/>
    </row>
    <row r="93" spans="1:19" s="1708" customFormat="1" ht="25.5" x14ac:dyDescent="0.2">
      <c r="A93" s="788">
        <v>62</v>
      </c>
      <c r="B93" s="1002" t="s">
        <v>290</v>
      </c>
      <c r="C93" s="687" t="s">
        <v>333</v>
      </c>
      <c r="D93" s="711" t="s">
        <v>14</v>
      </c>
      <c r="E93" s="711"/>
      <c r="F93" s="1003">
        <v>37939</v>
      </c>
      <c r="G93" s="1003">
        <f t="shared" si="7"/>
        <v>0</v>
      </c>
      <c r="H93" s="1003">
        <v>88833.599999999991</v>
      </c>
      <c r="I93" s="1003">
        <f t="shared" si="8"/>
        <v>0</v>
      </c>
      <c r="J93" s="1004">
        <f t="shared" si="9"/>
        <v>0</v>
      </c>
      <c r="K93" s="1706"/>
      <c r="L93" s="1706"/>
      <c r="M93" s="1706"/>
      <c r="N93" s="1706"/>
      <c r="O93" s="1707"/>
      <c r="P93" s="1707"/>
      <c r="Q93" s="1707"/>
      <c r="R93" s="1707"/>
      <c r="S93" s="1707"/>
    </row>
    <row r="94" spans="1:19" s="1708" customFormat="1" x14ac:dyDescent="0.2">
      <c r="A94" s="788">
        <v>63</v>
      </c>
      <c r="B94" s="1002" t="s">
        <v>46</v>
      </c>
      <c r="C94" s="687" t="s">
        <v>329</v>
      </c>
      <c r="D94" s="711" t="s">
        <v>14</v>
      </c>
      <c r="E94" s="711"/>
      <c r="F94" s="1003">
        <v>1502</v>
      </c>
      <c r="G94" s="1003">
        <f t="shared" si="7"/>
        <v>0</v>
      </c>
      <c r="H94" s="1003">
        <v>3517.6320000000001</v>
      </c>
      <c r="I94" s="1003">
        <f t="shared" si="8"/>
        <v>0</v>
      </c>
      <c r="J94" s="1004">
        <f t="shared" si="9"/>
        <v>0</v>
      </c>
      <c r="K94" s="1706"/>
      <c r="L94" s="1706"/>
      <c r="M94" s="1706"/>
      <c r="N94" s="1706"/>
      <c r="O94" s="1707"/>
      <c r="P94" s="1707"/>
      <c r="Q94" s="1707"/>
      <c r="R94" s="1707"/>
      <c r="S94" s="1707"/>
    </row>
    <row r="95" spans="1:19" s="1708" customFormat="1" ht="25.5" x14ac:dyDescent="0.2">
      <c r="A95" s="788">
        <v>64</v>
      </c>
      <c r="B95" s="1002" t="s">
        <v>49</v>
      </c>
      <c r="C95" s="687" t="s">
        <v>334</v>
      </c>
      <c r="D95" s="711" t="s">
        <v>14</v>
      </c>
      <c r="E95" s="711"/>
      <c r="F95" s="1003">
        <v>20865</v>
      </c>
      <c r="G95" s="1003">
        <f t="shared" si="7"/>
        <v>0</v>
      </c>
      <c r="H95" s="1003">
        <v>71535.599999999991</v>
      </c>
      <c r="I95" s="1003">
        <f t="shared" si="8"/>
        <v>0</v>
      </c>
      <c r="J95" s="1004">
        <f t="shared" si="9"/>
        <v>0</v>
      </c>
      <c r="K95" s="1706"/>
      <c r="L95" s="1706"/>
      <c r="M95" s="1706"/>
      <c r="N95" s="1706"/>
      <c r="O95" s="1707"/>
      <c r="P95" s="1707"/>
      <c r="Q95" s="1707"/>
      <c r="R95" s="1707"/>
      <c r="S95" s="1707"/>
    </row>
    <row r="96" spans="1:19" s="1708" customFormat="1" ht="25.5" x14ac:dyDescent="0.2">
      <c r="A96" s="788">
        <v>65</v>
      </c>
      <c r="B96" s="1002" t="s">
        <v>387</v>
      </c>
      <c r="C96" s="711" t="s">
        <v>388</v>
      </c>
      <c r="D96" s="711" t="s">
        <v>14</v>
      </c>
      <c r="E96" s="711"/>
      <c r="F96" s="1003">
        <v>4500</v>
      </c>
      <c r="G96" s="1003">
        <f t="shared" si="7"/>
        <v>0</v>
      </c>
      <c r="H96" s="1003">
        <v>16013.050000000001</v>
      </c>
      <c r="I96" s="1003">
        <f t="shared" si="8"/>
        <v>0</v>
      </c>
      <c r="J96" s="1004">
        <f t="shared" si="9"/>
        <v>0</v>
      </c>
      <c r="K96" s="1706"/>
      <c r="L96" s="1706"/>
      <c r="M96" s="1706"/>
      <c r="N96" s="1706"/>
      <c r="O96" s="1707"/>
      <c r="P96" s="1707"/>
      <c r="Q96" s="1707"/>
      <c r="R96" s="1707"/>
      <c r="S96" s="1707"/>
    </row>
    <row r="97" spans="1:19" s="1708" customFormat="1" ht="25.5" x14ac:dyDescent="0.2">
      <c r="A97" s="788">
        <v>66</v>
      </c>
      <c r="B97" s="1002" t="s">
        <v>387</v>
      </c>
      <c r="C97" s="711" t="s">
        <v>389</v>
      </c>
      <c r="D97" s="711" t="s">
        <v>14</v>
      </c>
      <c r="E97" s="711"/>
      <c r="F97" s="1003">
        <v>4500</v>
      </c>
      <c r="G97" s="1003">
        <f t="shared" si="7"/>
        <v>0</v>
      </c>
      <c r="H97" s="1003">
        <v>12276</v>
      </c>
      <c r="I97" s="1003">
        <f t="shared" si="8"/>
        <v>0</v>
      </c>
      <c r="J97" s="1004">
        <f t="shared" si="9"/>
        <v>0</v>
      </c>
      <c r="K97" s="1706"/>
      <c r="L97" s="1706"/>
      <c r="M97" s="1706"/>
      <c r="N97" s="1706"/>
      <c r="O97" s="1707"/>
      <c r="P97" s="1707"/>
      <c r="Q97" s="1707"/>
      <c r="R97" s="1707"/>
      <c r="S97" s="1707"/>
    </row>
    <row r="98" spans="1:19" s="1708" customFormat="1" ht="25.5" x14ac:dyDescent="0.2">
      <c r="A98" s="788">
        <v>67</v>
      </c>
      <c r="B98" s="1002" t="s">
        <v>82</v>
      </c>
      <c r="C98" s="711" t="s">
        <v>83</v>
      </c>
      <c r="D98" s="711" t="s">
        <v>56</v>
      </c>
      <c r="E98" s="711"/>
      <c r="F98" s="1003">
        <v>600</v>
      </c>
      <c r="G98" s="1003">
        <f t="shared" si="7"/>
        <v>0</v>
      </c>
      <c r="H98" s="1003">
        <v>588</v>
      </c>
      <c r="I98" s="1003">
        <f t="shared" si="8"/>
        <v>0</v>
      </c>
      <c r="J98" s="1004">
        <f t="shared" si="9"/>
        <v>0</v>
      </c>
      <c r="K98" s="1706"/>
      <c r="L98" s="1706"/>
      <c r="M98" s="1706"/>
      <c r="N98" s="1706"/>
      <c r="O98" s="1707"/>
      <c r="P98" s="1707"/>
      <c r="Q98" s="1707"/>
      <c r="R98" s="1707"/>
      <c r="S98" s="1707"/>
    </row>
    <row r="99" spans="1:19" s="1708" customFormat="1" ht="25.5" x14ac:dyDescent="0.2">
      <c r="A99" s="788">
        <v>68</v>
      </c>
      <c r="B99" s="1002" t="s">
        <v>151</v>
      </c>
      <c r="C99" s="711" t="s">
        <v>152</v>
      </c>
      <c r="D99" s="711" t="s">
        <v>56</v>
      </c>
      <c r="E99" s="711"/>
      <c r="F99" s="1003">
        <v>600</v>
      </c>
      <c r="G99" s="1003">
        <f t="shared" si="7"/>
        <v>0</v>
      </c>
      <c r="H99" s="1003">
        <v>381</v>
      </c>
      <c r="I99" s="1003">
        <f t="shared" si="8"/>
        <v>0</v>
      </c>
      <c r="J99" s="1004">
        <f t="shared" si="9"/>
        <v>0</v>
      </c>
      <c r="K99" s="1706"/>
      <c r="L99" s="1706"/>
      <c r="M99" s="1706"/>
      <c r="N99" s="1706"/>
      <c r="O99" s="1707"/>
      <c r="P99" s="1707"/>
      <c r="Q99" s="1707"/>
      <c r="R99" s="1707"/>
      <c r="S99" s="1707"/>
    </row>
    <row r="100" spans="1:19" s="1708" customFormat="1" x14ac:dyDescent="0.2">
      <c r="A100" s="788">
        <v>69</v>
      </c>
      <c r="B100" s="1002" t="s">
        <v>390</v>
      </c>
      <c r="C100" s="711" t="s">
        <v>391</v>
      </c>
      <c r="D100" s="711" t="s">
        <v>14</v>
      </c>
      <c r="E100" s="711"/>
      <c r="F100" s="1003">
        <v>400</v>
      </c>
      <c r="G100" s="1003">
        <f t="shared" si="7"/>
        <v>0</v>
      </c>
      <c r="H100" s="1003">
        <v>900</v>
      </c>
      <c r="I100" s="1003">
        <f t="shared" si="8"/>
        <v>0</v>
      </c>
      <c r="J100" s="1004">
        <f t="shared" si="9"/>
        <v>0</v>
      </c>
      <c r="K100" s="1706"/>
      <c r="L100" s="1706"/>
      <c r="M100" s="1706"/>
      <c r="N100" s="1706"/>
      <c r="O100" s="1707"/>
      <c r="P100" s="1707"/>
      <c r="Q100" s="1707"/>
      <c r="R100" s="1707"/>
      <c r="S100" s="1707"/>
    </row>
    <row r="101" spans="1:19" s="1708" customFormat="1" x14ac:dyDescent="0.2">
      <c r="A101" s="788">
        <v>70</v>
      </c>
      <c r="B101" s="1002" t="s">
        <v>392</v>
      </c>
      <c r="C101" s="711" t="s">
        <v>393</v>
      </c>
      <c r="D101" s="711" t="s">
        <v>14</v>
      </c>
      <c r="E101" s="711"/>
      <c r="F101" s="1003">
        <v>300</v>
      </c>
      <c r="G101" s="1003">
        <f t="shared" si="7"/>
        <v>0</v>
      </c>
      <c r="H101" s="1003">
        <v>234</v>
      </c>
      <c r="I101" s="1003">
        <f t="shared" si="8"/>
        <v>0</v>
      </c>
      <c r="J101" s="1004">
        <f t="shared" si="9"/>
        <v>0</v>
      </c>
      <c r="K101" s="1706"/>
      <c r="L101" s="1706"/>
      <c r="M101" s="1706"/>
      <c r="N101" s="1706"/>
      <c r="O101" s="1707"/>
      <c r="P101" s="1707"/>
      <c r="Q101" s="1707"/>
      <c r="R101" s="1707"/>
      <c r="S101" s="1707"/>
    </row>
    <row r="102" spans="1:19" s="1708" customFormat="1" x14ac:dyDescent="0.2">
      <c r="A102" s="788">
        <v>71</v>
      </c>
      <c r="B102" s="1002" t="s">
        <v>394</v>
      </c>
      <c r="C102" s="1005" t="s">
        <v>395</v>
      </c>
      <c r="D102" s="1005" t="s">
        <v>14</v>
      </c>
      <c r="E102" s="1005"/>
      <c r="F102" s="1003">
        <v>1250</v>
      </c>
      <c r="G102" s="1003">
        <f t="shared" si="7"/>
        <v>0</v>
      </c>
      <c r="H102" s="1003">
        <v>1163.3999999999999</v>
      </c>
      <c r="I102" s="1003">
        <f t="shared" si="8"/>
        <v>0</v>
      </c>
      <c r="J102" s="1004">
        <f t="shared" si="9"/>
        <v>0</v>
      </c>
      <c r="K102" s="1706"/>
      <c r="L102" s="1706"/>
      <c r="M102" s="1706"/>
      <c r="N102" s="1706"/>
      <c r="O102" s="1707"/>
      <c r="P102" s="1707"/>
      <c r="Q102" s="1707"/>
      <c r="R102" s="1707"/>
      <c r="S102" s="1707"/>
    </row>
    <row r="103" spans="1:19" s="1708" customFormat="1" x14ac:dyDescent="0.2">
      <c r="A103" s="788">
        <v>72</v>
      </c>
      <c r="B103" s="1002" t="s">
        <v>394</v>
      </c>
      <c r="C103" s="1005" t="s">
        <v>296</v>
      </c>
      <c r="D103" s="1005" t="s">
        <v>14</v>
      </c>
      <c r="E103" s="1005"/>
      <c r="F103" s="1003">
        <v>850</v>
      </c>
      <c r="G103" s="1003">
        <f t="shared" si="7"/>
        <v>0</v>
      </c>
      <c r="H103" s="1003">
        <v>347.2</v>
      </c>
      <c r="I103" s="1003">
        <f t="shared" si="8"/>
        <v>0</v>
      </c>
      <c r="J103" s="1004">
        <f t="shared" si="9"/>
        <v>0</v>
      </c>
      <c r="K103" s="1706"/>
      <c r="L103" s="1706"/>
      <c r="M103" s="1706"/>
      <c r="N103" s="1706"/>
      <c r="O103" s="1707"/>
      <c r="P103" s="1707"/>
      <c r="Q103" s="1707"/>
      <c r="R103" s="1707"/>
      <c r="S103" s="1707"/>
    </row>
    <row r="104" spans="1:19" s="1708" customFormat="1" x14ac:dyDescent="0.2">
      <c r="A104" s="788">
        <v>73</v>
      </c>
      <c r="B104" s="1002" t="s">
        <v>394</v>
      </c>
      <c r="C104" s="1005" t="s">
        <v>168</v>
      </c>
      <c r="D104" s="1005" t="s">
        <v>14</v>
      </c>
      <c r="E104" s="1005"/>
      <c r="F104" s="1003">
        <v>850</v>
      </c>
      <c r="G104" s="1003">
        <f t="shared" si="7"/>
        <v>0</v>
      </c>
      <c r="H104" s="1003">
        <v>311.87692307692305</v>
      </c>
      <c r="I104" s="1003">
        <f t="shared" si="8"/>
        <v>0</v>
      </c>
      <c r="J104" s="1004">
        <f t="shared" si="9"/>
        <v>0</v>
      </c>
      <c r="K104" s="1706"/>
      <c r="L104" s="1706"/>
      <c r="M104" s="1706"/>
      <c r="N104" s="1706"/>
      <c r="O104" s="1707"/>
      <c r="P104" s="1707"/>
      <c r="Q104" s="1707"/>
      <c r="R104" s="1707"/>
      <c r="S104" s="1707"/>
    </row>
    <row r="105" spans="1:19" s="1708" customFormat="1" x14ac:dyDescent="0.2">
      <c r="A105" s="788">
        <v>74</v>
      </c>
      <c r="B105" s="1002" t="s">
        <v>50</v>
      </c>
      <c r="C105" s="687" t="s">
        <v>184</v>
      </c>
      <c r="D105" s="711" t="s">
        <v>7</v>
      </c>
      <c r="E105" s="711"/>
      <c r="F105" s="1003">
        <v>1500</v>
      </c>
      <c r="G105" s="1003">
        <f t="shared" si="7"/>
        <v>0</v>
      </c>
      <c r="H105" s="1003">
        <v>4175</v>
      </c>
      <c r="I105" s="1003">
        <f t="shared" si="8"/>
        <v>0</v>
      </c>
      <c r="J105" s="1004">
        <f t="shared" si="9"/>
        <v>0</v>
      </c>
      <c r="K105" s="1706"/>
      <c r="L105" s="1706"/>
      <c r="M105" s="1706"/>
      <c r="N105" s="1706"/>
      <c r="O105" s="1707"/>
      <c r="P105" s="1707"/>
      <c r="Q105" s="1707"/>
      <c r="R105" s="1707"/>
      <c r="S105" s="1707"/>
    </row>
    <row r="106" spans="1:19" s="1708" customFormat="1" x14ac:dyDescent="0.2">
      <c r="A106" s="788">
        <v>75</v>
      </c>
      <c r="B106" s="1002" t="s">
        <v>51</v>
      </c>
      <c r="C106" s="687" t="s">
        <v>52</v>
      </c>
      <c r="D106" s="711" t="s">
        <v>7</v>
      </c>
      <c r="E106" s="711"/>
      <c r="F106" s="1003">
        <v>600</v>
      </c>
      <c r="G106" s="1003">
        <f t="shared" si="7"/>
        <v>0</v>
      </c>
      <c r="H106" s="1003">
        <v>784</v>
      </c>
      <c r="I106" s="1003">
        <f t="shared" si="8"/>
        <v>0</v>
      </c>
      <c r="J106" s="1004">
        <f t="shared" si="9"/>
        <v>0</v>
      </c>
      <c r="K106" s="1706"/>
      <c r="L106" s="1706"/>
      <c r="M106" s="1706"/>
      <c r="N106" s="1706"/>
      <c r="O106" s="1707"/>
      <c r="P106" s="1707"/>
      <c r="Q106" s="1707"/>
      <c r="R106" s="1707"/>
      <c r="S106" s="1707"/>
    </row>
    <row r="107" spans="1:19" s="1708" customFormat="1" x14ac:dyDescent="0.2">
      <c r="A107" s="788">
        <v>76</v>
      </c>
      <c r="B107" s="1002" t="s">
        <v>51</v>
      </c>
      <c r="C107" s="687" t="s">
        <v>53</v>
      </c>
      <c r="D107" s="711" t="s">
        <v>7</v>
      </c>
      <c r="E107" s="711"/>
      <c r="F107" s="1003">
        <v>600</v>
      </c>
      <c r="G107" s="1003">
        <f t="shared" si="7"/>
        <v>0</v>
      </c>
      <c r="H107" s="1003">
        <v>420</v>
      </c>
      <c r="I107" s="1003">
        <f t="shared" si="8"/>
        <v>0</v>
      </c>
      <c r="J107" s="1004">
        <f t="shared" si="9"/>
        <v>0</v>
      </c>
      <c r="K107" s="1706"/>
      <c r="L107" s="1706"/>
      <c r="M107" s="1706"/>
      <c r="N107" s="1706"/>
      <c r="O107" s="1707"/>
      <c r="P107" s="1707"/>
      <c r="Q107" s="1707"/>
      <c r="R107" s="1707"/>
      <c r="S107" s="1707"/>
    </row>
    <row r="108" spans="1:19" s="1708" customFormat="1" x14ac:dyDescent="0.2">
      <c r="A108" s="788">
        <v>77</v>
      </c>
      <c r="B108" s="1002" t="s">
        <v>54</v>
      </c>
      <c r="C108" s="687" t="s">
        <v>293</v>
      </c>
      <c r="D108" s="711" t="s">
        <v>7</v>
      </c>
      <c r="E108" s="711"/>
      <c r="F108" s="1003">
        <v>800</v>
      </c>
      <c r="G108" s="1003">
        <f t="shared" si="7"/>
        <v>0</v>
      </c>
      <c r="H108" s="1003">
        <v>721</v>
      </c>
      <c r="I108" s="1003">
        <f t="shared" si="8"/>
        <v>0</v>
      </c>
      <c r="J108" s="1004">
        <f t="shared" si="9"/>
        <v>0</v>
      </c>
      <c r="K108" s="1706"/>
      <c r="L108" s="1706"/>
      <c r="M108" s="1706"/>
      <c r="N108" s="1706"/>
      <c r="O108" s="1707"/>
      <c r="P108" s="1707"/>
      <c r="Q108" s="1707"/>
      <c r="R108" s="1707"/>
      <c r="S108" s="1707"/>
    </row>
    <row r="109" spans="1:19" s="1708" customFormat="1" x14ac:dyDescent="0.2">
      <c r="A109" s="788">
        <v>78</v>
      </c>
      <c r="B109" s="1002" t="s">
        <v>55</v>
      </c>
      <c r="C109" s="687"/>
      <c r="D109" s="711" t="s">
        <v>56</v>
      </c>
      <c r="E109" s="711"/>
      <c r="F109" s="1003">
        <v>1050</v>
      </c>
      <c r="G109" s="1003">
        <f t="shared" si="7"/>
        <v>0</v>
      </c>
      <c r="H109" s="1003">
        <v>840</v>
      </c>
      <c r="I109" s="1003">
        <f t="shared" si="8"/>
        <v>0</v>
      </c>
      <c r="J109" s="1004">
        <f t="shared" si="9"/>
        <v>0</v>
      </c>
      <c r="K109" s="1706"/>
      <c r="L109" s="1706"/>
      <c r="M109" s="1706"/>
      <c r="N109" s="1706"/>
      <c r="O109" s="1707"/>
      <c r="P109" s="1707"/>
      <c r="Q109" s="1707"/>
      <c r="R109" s="1707"/>
      <c r="S109" s="1707"/>
    </row>
    <row r="110" spans="1:19" x14ac:dyDescent="0.2">
      <c r="A110" s="531">
        <v>79</v>
      </c>
      <c r="B110" s="541" t="s">
        <v>57</v>
      </c>
      <c r="C110" s="538"/>
      <c r="D110" s="542" t="s">
        <v>56</v>
      </c>
      <c r="E110" s="1730"/>
      <c r="F110" s="543">
        <v>1050</v>
      </c>
      <c r="G110" s="543">
        <f t="shared" si="7"/>
        <v>0</v>
      </c>
      <c r="H110" s="543">
        <v>1190</v>
      </c>
      <c r="I110" s="543">
        <f t="shared" si="8"/>
        <v>0</v>
      </c>
      <c r="J110" s="750">
        <f t="shared" si="9"/>
        <v>0</v>
      </c>
      <c r="K110" s="1703" t="s">
        <v>660</v>
      </c>
    </row>
    <row r="111" spans="1:19" s="1708" customFormat="1" ht="25.5" x14ac:dyDescent="0.2">
      <c r="A111" s="788">
        <v>80</v>
      </c>
      <c r="B111" s="1002" t="s">
        <v>58</v>
      </c>
      <c r="C111" s="860"/>
      <c r="D111" s="711" t="s">
        <v>56</v>
      </c>
      <c r="E111" s="711"/>
      <c r="F111" s="1003">
        <v>1050</v>
      </c>
      <c r="G111" s="1003">
        <f t="shared" si="7"/>
        <v>0</v>
      </c>
      <c r="H111" s="1003">
        <v>2380</v>
      </c>
      <c r="I111" s="1003">
        <f t="shared" si="8"/>
        <v>0</v>
      </c>
      <c r="J111" s="1004">
        <f t="shared" si="9"/>
        <v>0</v>
      </c>
      <c r="K111" s="1706"/>
      <c r="L111" s="1706"/>
      <c r="M111" s="1706"/>
      <c r="N111" s="1706"/>
      <c r="O111" s="1707"/>
      <c r="P111" s="1707"/>
      <c r="Q111" s="1707"/>
      <c r="R111" s="1707"/>
      <c r="S111" s="1707"/>
    </row>
    <row r="112" spans="1:19" s="1708" customFormat="1" x14ac:dyDescent="0.2">
      <c r="A112" s="788">
        <v>81</v>
      </c>
      <c r="B112" s="1002" t="s">
        <v>59</v>
      </c>
      <c r="C112" s="687"/>
      <c r="D112" s="711" t="s">
        <v>56</v>
      </c>
      <c r="E112" s="711"/>
      <c r="F112" s="1003">
        <v>1050</v>
      </c>
      <c r="G112" s="1003">
        <f t="shared" si="7"/>
        <v>0</v>
      </c>
      <c r="H112" s="1003">
        <v>3080</v>
      </c>
      <c r="I112" s="1003">
        <f t="shared" si="8"/>
        <v>0</v>
      </c>
      <c r="J112" s="1004">
        <f t="shared" si="9"/>
        <v>0</v>
      </c>
      <c r="K112" s="1706"/>
      <c r="L112" s="1706"/>
      <c r="M112" s="1706"/>
      <c r="N112" s="1706"/>
      <c r="O112" s="1707"/>
      <c r="P112" s="1707"/>
      <c r="Q112" s="1707"/>
      <c r="R112" s="1707"/>
      <c r="S112" s="1707"/>
    </row>
    <row r="113" spans="1:19" s="1708" customFormat="1" x14ac:dyDescent="0.2">
      <c r="A113" s="788">
        <v>82</v>
      </c>
      <c r="B113" s="1002" t="s">
        <v>60</v>
      </c>
      <c r="C113" s="860"/>
      <c r="D113" s="711" t="s">
        <v>5</v>
      </c>
      <c r="E113" s="711"/>
      <c r="F113" s="1003">
        <v>0</v>
      </c>
      <c r="G113" s="1003">
        <f t="shared" si="7"/>
        <v>0</v>
      </c>
      <c r="H113" s="1003">
        <v>32642</v>
      </c>
      <c r="I113" s="1003">
        <f t="shared" si="8"/>
        <v>0</v>
      </c>
      <c r="J113" s="1004">
        <f t="shared" si="9"/>
        <v>0</v>
      </c>
      <c r="K113" s="1706"/>
      <c r="L113" s="1706"/>
      <c r="M113" s="1706"/>
      <c r="N113" s="1706"/>
      <c r="O113" s="1707"/>
      <c r="P113" s="1707"/>
      <c r="Q113" s="1707"/>
      <c r="R113" s="1707"/>
      <c r="S113" s="1707"/>
    </row>
    <row r="114" spans="1:19" s="1708" customFormat="1" x14ac:dyDescent="0.2">
      <c r="A114" s="788">
        <v>83</v>
      </c>
      <c r="B114" s="1729" t="s">
        <v>61</v>
      </c>
      <c r="C114" s="687"/>
      <c r="D114" s="711"/>
      <c r="E114" s="711"/>
      <c r="F114" s="711"/>
      <c r="G114" s="1003"/>
      <c r="H114" s="1719"/>
      <c r="I114" s="1003"/>
      <c r="J114" s="1719"/>
      <c r="K114" s="1706"/>
      <c r="L114" s="1706"/>
      <c r="M114" s="1706"/>
      <c r="N114" s="1706"/>
      <c r="O114" s="1707"/>
      <c r="P114" s="1707"/>
      <c r="Q114" s="1707"/>
      <c r="R114" s="1707"/>
      <c r="S114" s="1707"/>
    </row>
    <row r="115" spans="1:19" s="1708" customFormat="1" x14ac:dyDescent="0.2">
      <c r="A115" s="788">
        <v>84</v>
      </c>
      <c r="B115" s="1002" t="s">
        <v>294</v>
      </c>
      <c r="C115" s="687" t="s">
        <v>335</v>
      </c>
      <c r="D115" s="711" t="s">
        <v>14</v>
      </c>
      <c r="E115" s="711"/>
      <c r="F115" s="1003">
        <v>3518</v>
      </c>
      <c r="G115" s="1003">
        <f t="shared" ref="G115:G129" si="10">E115*F115</f>
        <v>0</v>
      </c>
      <c r="H115" s="1003">
        <v>7588.7999999999993</v>
      </c>
      <c r="I115" s="1003">
        <f t="shared" ref="I115:I129" si="11">E115*H115</f>
        <v>0</v>
      </c>
      <c r="J115" s="1004">
        <f t="shared" ref="J115:J129" si="12">G115+I115</f>
        <v>0</v>
      </c>
      <c r="K115" s="1706"/>
      <c r="L115" s="1706"/>
      <c r="M115" s="1706"/>
      <c r="N115" s="1706"/>
      <c r="O115" s="1707"/>
      <c r="P115" s="1707"/>
      <c r="Q115" s="1707"/>
      <c r="R115" s="1707"/>
      <c r="S115" s="1707"/>
    </row>
    <row r="116" spans="1:19" s="1708" customFormat="1" x14ac:dyDescent="0.2">
      <c r="A116" s="788">
        <v>85</v>
      </c>
      <c r="B116" s="1002" t="s">
        <v>62</v>
      </c>
      <c r="C116" s="687" t="s">
        <v>336</v>
      </c>
      <c r="D116" s="711" t="s">
        <v>14</v>
      </c>
      <c r="E116" s="711"/>
      <c r="F116" s="1003">
        <v>2005</v>
      </c>
      <c r="G116" s="1003">
        <f t="shared" si="10"/>
        <v>0</v>
      </c>
      <c r="H116" s="1003">
        <v>4910.3999999999996</v>
      </c>
      <c r="I116" s="1003">
        <f t="shared" si="11"/>
        <v>0</v>
      </c>
      <c r="J116" s="1004">
        <f t="shared" si="12"/>
        <v>0</v>
      </c>
      <c r="K116" s="1706"/>
      <c r="L116" s="1706"/>
      <c r="M116" s="1706"/>
      <c r="N116" s="1706"/>
      <c r="O116" s="1707"/>
      <c r="P116" s="1707"/>
      <c r="Q116" s="1707"/>
      <c r="R116" s="1707"/>
      <c r="S116" s="1707"/>
    </row>
    <row r="117" spans="1:19" s="1708" customFormat="1" x14ac:dyDescent="0.2">
      <c r="A117" s="788">
        <v>86</v>
      </c>
      <c r="B117" s="1002" t="s">
        <v>396</v>
      </c>
      <c r="C117" s="711" t="s">
        <v>296</v>
      </c>
      <c r="D117" s="711" t="s">
        <v>14</v>
      </c>
      <c r="E117" s="711">
        <v>1</v>
      </c>
      <c r="F117" s="1003">
        <v>4500</v>
      </c>
      <c r="G117" s="1003">
        <f t="shared" si="10"/>
        <v>4500</v>
      </c>
      <c r="H117" s="1003">
        <v>4900</v>
      </c>
      <c r="I117" s="1003">
        <f t="shared" si="11"/>
        <v>4900</v>
      </c>
      <c r="J117" s="1004">
        <f t="shared" si="12"/>
        <v>9400</v>
      </c>
      <c r="K117" s="1706"/>
      <c r="L117" s="1706"/>
      <c r="M117" s="1706"/>
      <c r="N117" s="1706"/>
      <c r="O117" s="1707"/>
      <c r="P117" s="1707"/>
      <c r="Q117" s="1707"/>
      <c r="R117" s="1707"/>
      <c r="S117" s="1707"/>
    </row>
    <row r="118" spans="1:19" s="1708" customFormat="1" ht="25.5" x14ac:dyDescent="0.2">
      <c r="A118" s="788">
        <v>87</v>
      </c>
      <c r="B118" s="1002" t="s">
        <v>387</v>
      </c>
      <c r="C118" s="711" t="s">
        <v>397</v>
      </c>
      <c r="D118" s="711" t="s">
        <v>14</v>
      </c>
      <c r="E118" s="711"/>
      <c r="F118" s="1003">
        <v>4500</v>
      </c>
      <c r="G118" s="1003">
        <f t="shared" si="10"/>
        <v>0</v>
      </c>
      <c r="H118" s="1003">
        <v>11450.625</v>
      </c>
      <c r="I118" s="1003">
        <f t="shared" si="11"/>
        <v>0</v>
      </c>
      <c r="J118" s="1004">
        <f t="shared" si="12"/>
        <v>0</v>
      </c>
      <c r="K118" s="1706"/>
      <c r="L118" s="1706"/>
      <c r="M118" s="1706"/>
      <c r="N118" s="1706"/>
      <c r="O118" s="1707"/>
      <c r="P118" s="1707"/>
      <c r="Q118" s="1707"/>
      <c r="R118" s="1707"/>
      <c r="S118" s="1707"/>
    </row>
    <row r="119" spans="1:19" s="1708" customFormat="1" x14ac:dyDescent="0.2">
      <c r="A119" s="788">
        <v>88</v>
      </c>
      <c r="B119" s="1002" t="s">
        <v>398</v>
      </c>
      <c r="C119" s="711" t="s">
        <v>399</v>
      </c>
      <c r="D119" s="711" t="s">
        <v>14</v>
      </c>
      <c r="E119" s="711"/>
      <c r="F119" s="1003">
        <v>400</v>
      </c>
      <c r="G119" s="1003">
        <f t="shared" si="10"/>
        <v>0</v>
      </c>
      <c r="H119" s="1003">
        <v>952.8</v>
      </c>
      <c r="I119" s="1003">
        <f t="shared" si="11"/>
        <v>0</v>
      </c>
      <c r="J119" s="1004">
        <f t="shared" si="12"/>
        <v>0</v>
      </c>
      <c r="K119" s="1706"/>
      <c r="L119" s="1706"/>
      <c r="M119" s="1706"/>
      <c r="N119" s="1706"/>
      <c r="O119" s="1707"/>
      <c r="P119" s="1707"/>
      <c r="Q119" s="1707"/>
      <c r="R119" s="1707"/>
      <c r="S119" s="1707"/>
    </row>
    <row r="120" spans="1:19" s="1708" customFormat="1" x14ac:dyDescent="0.2">
      <c r="A120" s="788">
        <v>89</v>
      </c>
      <c r="B120" s="1002" t="s">
        <v>392</v>
      </c>
      <c r="C120" s="711" t="s">
        <v>393</v>
      </c>
      <c r="D120" s="711" t="s">
        <v>14</v>
      </c>
      <c r="E120" s="711"/>
      <c r="F120" s="1003">
        <v>300</v>
      </c>
      <c r="G120" s="1003">
        <f t="shared" si="10"/>
        <v>0</v>
      </c>
      <c r="H120" s="1003">
        <v>234</v>
      </c>
      <c r="I120" s="1003">
        <f t="shared" si="11"/>
        <v>0</v>
      </c>
      <c r="J120" s="1004">
        <f t="shared" si="12"/>
        <v>0</v>
      </c>
      <c r="K120" s="1706"/>
      <c r="L120" s="1706"/>
      <c r="M120" s="1706"/>
      <c r="N120" s="1706"/>
      <c r="O120" s="1707"/>
      <c r="P120" s="1707"/>
      <c r="Q120" s="1707"/>
      <c r="R120" s="1707"/>
      <c r="S120" s="1707"/>
    </row>
    <row r="121" spans="1:19" s="1708" customFormat="1" x14ac:dyDescent="0.2">
      <c r="A121" s="788">
        <v>90</v>
      </c>
      <c r="B121" s="1002" t="s">
        <v>394</v>
      </c>
      <c r="C121" s="1005" t="s">
        <v>158</v>
      </c>
      <c r="D121" s="1005" t="s">
        <v>14</v>
      </c>
      <c r="E121" s="1005"/>
      <c r="F121" s="1003">
        <v>850</v>
      </c>
      <c r="G121" s="1003">
        <f t="shared" si="10"/>
        <v>0</v>
      </c>
      <c r="H121" s="1003">
        <v>316.39999999999998</v>
      </c>
      <c r="I121" s="1003">
        <f t="shared" si="11"/>
        <v>0</v>
      </c>
      <c r="J121" s="1004">
        <f t="shared" si="12"/>
        <v>0</v>
      </c>
      <c r="K121" s="1706"/>
      <c r="L121" s="1706"/>
      <c r="M121" s="1706"/>
      <c r="N121" s="1706"/>
      <c r="O121" s="1707"/>
      <c r="P121" s="1707"/>
      <c r="Q121" s="1707"/>
      <c r="R121" s="1707"/>
      <c r="S121" s="1707"/>
    </row>
    <row r="122" spans="1:19" s="1708" customFormat="1" x14ac:dyDescent="0.2">
      <c r="A122" s="788">
        <v>91</v>
      </c>
      <c r="B122" s="1002" t="s">
        <v>394</v>
      </c>
      <c r="C122" s="1005" t="s">
        <v>168</v>
      </c>
      <c r="D122" s="1005" t="s">
        <v>14</v>
      </c>
      <c r="E122" s="1005"/>
      <c r="F122" s="1003">
        <v>850</v>
      </c>
      <c r="G122" s="1003">
        <f t="shared" si="10"/>
        <v>0</v>
      </c>
      <c r="H122" s="1003">
        <v>311.87692307692305</v>
      </c>
      <c r="I122" s="1003">
        <f t="shared" si="11"/>
        <v>0</v>
      </c>
      <c r="J122" s="1004">
        <f t="shared" si="12"/>
        <v>0</v>
      </c>
      <c r="K122" s="1706"/>
      <c r="L122" s="1706"/>
      <c r="M122" s="1706"/>
      <c r="N122" s="1706"/>
      <c r="O122" s="1707"/>
      <c r="P122" s="1707"/>
      <c r="Q122" s="1707"/>
      <c r="R122" s="1707"/>
      <c r="S122" s="1707"/>
    </row>
    <row r="123" spans="1:19" s="1708" customFormat="1" x14ac:dyDescent="0.2">
      <c r="A123" s="788">
        <v>92</v>
      </c>
      <c r="B123" s="1002" t="s">
        <v>63</v>
      </c>
      <c r="C123" s="687" t="s">
        <v>67</v>
      </c>
      <c r="D123" s="711" t="s">
        <v>14</v>
      </c>
      <c r="E123" s="711"/>
      <c r="F123" s="1003">
        <v>600</v>
      </c>
      <c r="G123" s="1003">
        <f t="shared" si="10"/>
        <v>0</v>
      </c>
      <c r="H123" s="1003">
        <v>630</v>
      </c>
      <c r="I123" s="1003">
        <f t="shared" si="11"/>
        <v>0</v>
      </c>
      <c r="J123" s="1004">
        <f t="shared" si="12"/>
        <v>0</v>
      </c>
      <c r="K123" s="1706"/>
      <c r="L123" s="1706"/>
      <c r="M123" s="1706"/>
      <c r="N123" s="1706"/>
      <c r="O123" s="1707"/>
      <c r="P123" s="1707"/>
      <c r="Q123" s="1707"/>
      <c r="R123" s="1707"/>
      <c r="S123" s="1707"/>
    </row>
    <row r="124" spans="1:19" s="1708" customFormat="1" x14ac:dyDescent="0.2">
      <c r="A124" s="788">
        <v>93</v>
      </c>
      <c r="B124" s="1002" t="s">
        <v>63</v>
      </c>
      <c r="C124" s="687" t="s">
        <v>64</v>
      </c>
      <c r="D124" s="711" t="s">
        <v>14</v>
      </c>
      <c r="E124" s="711"/>
      <c r="F124" s="1003">
        <v>600</v>
      </c>
      <c r="G124" s="1003">
        <f t="shared" si="10"/>
        <v>0</v>
      </c>
      <c r="H124" s="1003">
        <v>420</v>
      </c>
      <c r="I124" s="1003">
        <f t="shared" si="11"/>
        <v>0</v>
      </c>
      <c r="J124" s="1004">
        <f t="shared" si="12"/>
        <v>0</v>
      </c>
      <c r="K124" s="1706"/>
      <c r="L124" s="1706"/>
      <c r="M124" s="1706"/>
      <c r="N124" s="1706"/>
      <c r="O124" s="1707"/>
      <c r="P124" s="1707"/>
      <c r="Q124" s="1707"/>
      <c r="R124" s="1707"/>
      <c r="S124" s="1707"/>
    </row>
    <row r="125" spans="1:19" s="1708" customFormat="1" x14ac:dyDescent="0.2">
      <c r="A125" s="788">
        <v>94</v>
      </c>
      <c r="B125" s="1002" t="s">
        <v>295</v>
      </c>
      <c r="C125" s="687" t="s">
        <v>296</v>
      </c>
      <c r="D125" s="711" t="s">
        <v>7</v>
      </c>
      <c r="E125" s="711"/>
      <c r="F125" s="1003">
        <v>1200</v>
      </c>
      <c r="G125" s="1003">
        <f t="shared" si="10"/>
        <v>0</v>
      </c>
      <c r="H125" s="1003">
        <v>350</v>
      </c>
      <c r="I125" s="1003">
        <f t="shared" si="11"/>
        <v>0</v>
      </c>
      <c r="J125" s="1004">
        <f t="shared" si="12"/>
        <v>0</v>
      </c>
      <c r="K125" s="1706"/>
      <c r="L125" s="1706"/>
      <c r="M125" s="1706"/>
      <c r="N125" s="1706"/>
      <c r="O125" s="1707"/>
      <c r="P125" s="1707"/>
      <c r="Q125" s="1707"/>
      <c r="R125" s="1707"/>
      <c r="S125" s="1707"/>
    </row>
    <row r="126" spans="1:19" s="1708" customFormat="1" x14ac:dyDescent="0.2">
      <c r="A126" s="788">
        <v>95</v>
      </c>
      <c r="B126" s="1002" t="s">
        <v>72</v>
      </c>
      <c r="C126" s="687"/>
      <c r="D126" s="711" t="s">
        <v>56</v>
      </c>
      <c r="E126" s="711"/>
      <c r="F126" s="1003">
        <v>1050</v>
      </c>
      <c r="G126" s="1003">
        <f t="shared" si="10"/>
        <v>0</v>
      </c>
      <c r="H126" s="1003">
        <v>840</v>
      </c>
      <c r="I126" s="1003">
        <f t="shared" si="11"/>
        <v>0</v>
      </c>
      <c r="J126" s="1004">
        <f t="shared" si="12"/>
        <v>0</v>
      </c>
      <c r="K126" s="1706"/>
      <c r="L126" s="1706"/>
      <c r="M126" s="1706"/>
      <c r="N126" s="1706"/>
      <c r="O126" s="1707"/>
      <c r="P126" s="1707"/>
      <c r="Q126" s="1707"/>
      <c r="R126" s="1707"/>
      <c r="S126" s="1707"/>
    </row>
    <row r="127" spans="1:19" s="1708" customFormat="1" x14ac:dyDescent="0.2">
      <c r="A127" s="788">
        <v>96</v>
      </c>
      <c r="B127" s="1002" t="s">
        <v>73</v>
      </c>
      <c r="C127" s="687"/>
      <c r="D127" s="711" t="s">
        <v>56</v>
      </c>
      <c r="E127" s="711"/>
      <c r="F127" s="1003">
        <v>1050</v>
      </c>
      <c r="G127" s="1003">
        <f t="shared" si="10"/>
        <v>0</v>
      </c>
      <c r="H127" s="1003">
        <v>3080</v>
      </c>
      <c r="I127" s="1003">
        <f t="shared" si="11"/>
        <v>0</v>
      </c>
      <c r="J127" s="1004">
        <f t="shared" si="12"/>
        <v>0</v>
      </c>
      <c r="K127" s="1706"/>
      <c r="L127" s="1706"/>
      <c r="M127" s="1706"/>
      <c r="N127" s="1706"/>
      <c r="O127" s="1707"/>
      <c r="P127" s="1707"/>
      <c r="Q127" s="1707"/>
      <c r="R127" s="1707"/>
      <c r="S127" s="1707"/>
    </row>
    <row r="128" spans="1:19" s="1708" customFormat="1" x14ac:dyDescent="0.2">
      <c r="A128" s="788">
        <v>97</v>
      </c>
      <c r="B128" s="1002" t="s">
        <v>60</v>
      </c>
      <c r="C128" s="860"/>
      <c r="D128" s="711" t="s">
        <v>5</v>
      </c>
      <c r="E128" s="711"/>
      <c r="F128" s="1003">
        <v>0</v>
      </c>
      <c r="G128" s="1003">
        <f t="shared" si="10"/>
        <v>0</v>
      </c>
      <c r="H128" s="1003">
        <v>1218</v>
      </c>
      <c r="I128" s="1003">
        <f t="shared" si="11"/>
        <v>0</v>
      </c>
      <c r="J128" s="1004">
        <f t="shared" si="12"/>
        <v>0</v>
      </c>
      <c r="K128" s="1706"/>
      <c r="L128" s="1706"/>
      <c r="M128" s="1706"/>
      <c r="N128" s="1706"/>
      <c r="O128" s="1707"/>
      <c r="P128" s="1707"/>
      <c r="Q128" s="1707"/>
      <c r="R128" s="1707"/>
      <c r="S128" s="1707"/>
    </row>
    <row r="129" spans="1:19" s="1708" customFormat="1" ht="25.5" x14ac:dyDescent="0.2">
      <c r="A129" s="788">
        <v>98</v>
      </c>
      <c r="B129" s="1002" t="s">
        <v>82</v>
      </c>
      <c r="C129" s="711" t="s">
        <v>83</v>
      </c>
      <c r="D129" s="711" t="s">
        <v>56</v>
      </c>
      <c r="E129" s="711"/>
      <c r="F129" s="1003">
        <v>600</v>
      </c>
      <c r="G129" s="1003">
        <f t="shared" si="10"/>
        <v>0</v>
      </c>
      <c r="H129" s="1003">
        <v>588</v>
      </c>
      <c r="I129" s="1003">
        <f t="shared" si="11"/>
        <v>0</v>
      </c>
      <c r="J129" s="1004">
        <f t="shared" si="12"/>
        <v>0</v>
      </c>
      <c r="K129" s="1706"/>
      <c r="L129" s="1706"/>
      <c r="M129" s="1706"/>
      <c r="N129" s="1706"/>
      <c r="O129" s="1707"/>
      <c r="P129" s="1707"/>
      <c r="Q129" s="1707"/>
      <c r="R129" s="1707"/>
      <c r="S129" s="1707"/>
    </row>
    <row r="130" spans="1:19" s="1708" customFormat="1" x14ac:dyDescent="0.2">
      <c r="A130" s="788">
        <v>99</v>
      </c>
      <c r="B130" s="1729" t="s">
        <v>66</v>
      </c>
      <c r="C130" s="687"/>
      <c r="D130" s="711"/>
      <c r="E130" s="711"/>
      <c r="F130" s="711"/>
      <c r="G130" s="1003"/>
      <c r="H130" s="1719"/>
      <c r="I130" s="1003"/>
      <c r="J130" s="1719"/>
      <c r="K130" s="1706"/>
      <c r="L130" s="1706"/>
      <c r="M130" s="1706"/>
      <c r="N130" s="1706"/>
      <c r="O130" s="1707"/>
      <c r="P130" s="1707"/>
      <c r="Q130" s="1707"/>
      <c r="R130" s="1707"/>
      <c r="S130" s="1707"/>
    </row>
    <row r="131" spans="1:19" s="1708" customFormat="1" x14ac:dyDescent="0.2">
      <c r="A131" s="788">
        <v>100</v>
      </c>
      <c r="B131" s="1002" t="s">
        <v>297</v>
      </c>
      <c r="C131" s="687" t="s">
        <v>338</v>
      </c>
      <c r="D131" s="711" t="s">
        <v>14</v>
      </c>
      <c r="E131" s="711"/>
      <c r="F131" s="1003">
        <v>2829</v>
      </c>
      <c r="G131" s="1003">
        <f t="shared" ref="G131:G143" si="13">E131*F131</f>
        <v>0</v>
      </c>
      <c r="H131" s="1003">
        <v>5624.6399999999994</v>
      </c>
      <c r="I131" s="1003">
        <f t="shared" ref="I131:I143" si="14">E131*H131</f>
        <v>0</v>
      </c>
      <c r="J131" s="1004">
        <f t="shared" ref="J131:J143" si="15">G131+I131</f>
        <v>0</v>
      </c>
      <c r="K131" s="1706"/>
      <c r="L131" s="1706"/>
      <c r="M131" s="1706"/>
      <c r="N131" s="1706"/>
      <c r="O131" s="1707"/>
      <c r="P131" s="1707"/>
      <c r="Q131" s="1707"/>
      <c r="R131" s="1707"/>
      <c r="S131" s="1707"/>
    </row>
    <row r="132" spans="1:19" s="1708" customFormat="1" x14ac:dyDescent="0.2">
      <c r="A132" s="788">
        <v>101</v>
      </c>
      <c r="B132" s="1002" t="s">
        <v>62</v>
      </c>
      <c r="C132" s="687" t="s">
        <v>337</v>
      </c>
      <c r="D132" s="711" t="s">
        <v>14</v>
      </c>
      <c r="E132" s="711"/>
      <c r="F132" s="1003">
        <v>1681</v>
      </c>
      <c r="G132" s="1003">
        <f t="shared" si="13"/>
        <v>0</v>
      </c>
      <c r="H132" s="1003">
        <v>4575.5999999999995</v>
      </c>
      <c r="I132" s="1003">
        <f t="shared" si="14"/>
        <v>0</v>
      </c>
      <c r="J132" s="1004">
        <f t="shared" si="15"/>
        <v>0</v>
      </c>
      <c r="K132" s="1706"/>
      <c r="L132" s="1706"/>
      <c r="M132" s="1706"/>
      <c r="N132" s="1706"/>
      <c r="O132" s="1707"/>
      <c r="P132" s="1707"/>
      <c r="Q132" s="1707"/>
      <c r="R132" s="1707"/>
      <c r="S132" s="1707"/>
    </row>
    <row r="133" spans="1:19" s="1708" customFormat="1" x14ac:dyDescent="0.2">
      <c r="A133" s="788">
        <v>102</v>
      </c>
      <c r="B133" s="1002" t="s">
        <v>396</v>
      </c>
      <c r="C133" s="711" t="s">
        <v>296</v>
      </c>
      <c r="D133" s="711" t="s">
        <v>14</v>
      </c>
      <c r="E133" s="711">
        <v>1</v>
      </c>
      <c r="F133" s="1003">
        <v>4500</v>
      </c>
      <c r="G133" s="1003">
        <f t="shared" si="13"/>
        <v>4500</v>
      </c>
      <c r="H133" s="1003">
        <v>4900</v>
      </c>
      <c r="I133" s="1003">
        <f t="shared" si="14"/>
        <v>4900</v>
      </c>
      <c r="J133" s="1004">
        <f t="shared" si="15"/>
        <v>9400</v>
      </c>
      <c r="K133" s="1706"/>
      <c r="L133" s="1706"/>
      <c r="M133" s="1706"/>
      <c r="N133" s="1706"/>
      <c r="O133" s="1707"/>
      <c r="P133" s="1707"/>
      <c r="Q133" s="1707"/>
      <c r="R133" s="1707"/>
      <c r="S133" s="1707"/>
    </row>
    <row r="134" spans="1:19" s="1708" customFormat="1" ht="25.5" x14ac:dyDescent="0.2">
      <c r="A134" s="788">
        <v>103</v>
      </c>
      <c r="B134" s="1002" t="s">
        <v>387</v>
      </c>
      <c r="C134" s="711" t="s">
        <v>400</v>
      </c>
      <c r="D134" s="711" t="s">
        <v>14</v>
      </c>
      <c r="E134" s="711"/>
      <c r="F134" s="1003">
        <v>4500</v>
      </c>
      <c r="G134" s="1003">
        <f t="shared" si="13"/>
        <v>0</v>
      </c>
      <c r="H134" s="1003">
        <v>11136.75</v>
      </c>
      <c r="I134" s="1003">
        <f t="shared" si="14"/>
        <v>0</v>
      </c>
      <c r="J134" s="1004">
        <f t="shared" si="15"/>
        <v>0</v>
      </c>
      <c r="K134" s="1706"/>
      <c r="L134" s="1706"/>
      <c r="M134" s="1706"/>
      <c r="N134" s="1706"/>
      <c r="O134" s="1707"/>
      <c r="P134" s="1707"/>
      <c r="Q134" s="1707"/>
      <c r="R134" s="1707"/>
      <c r="S134" s="1707"/>
    </row>
    <row r="135" spans="1:19" s="1708" customFormat="1" x14ac:dyDescent="0.2">
      <c r="A135" s="788">
        <v>104</v>
      </c>
      <c r="B135" s="1002" t="s">
        <v>398</v>
      </c>
      <c r="C135" s="711" t="s">
        <v>401</v>
      </c>
      <c r="D135" s="711" t="s">
        <v>14</v>
      </c>
      <c r="E135" s="711"/>
      <c r="F135" s="1003">
        <v>400</v>
      </c>
      <c r="G135" s="1003">
        <f t="shared" si="13"/>
        <v>0</v>
      </c>
      <c r="H135" s="1003">
        <v>952.8</v>
      </c>
      <c r="I135" s="1003">
        <f t="shared" si="14"/>
        <v>0</v>
      </c>
      <c r="J135" s="1004">
        <f t="shared" si="15"/>
        <v>0</v>
      </c>
      <c r="K135" s="1706"/>
      <c r="L135" s="1706"/>
      <c r="M135" s="1706"/>
      <c r="N135" s="1706"/>
      <c r="O135" s="1707"/>
      <c r="P135" s="1707"/>
      <c r="Q135" s="1707"/>
      <c r="R135" s="1707"/>
      <c r="S135" s="1707"/>
    </row>
    <row r="136" spans="1:19" s="1708" customFormat="1" x14ac:dyDescent="0.2">
      <c r="A136" s="788">
        <v>105</v>
      </c>
      <c r="B136" s="1002" t="s">
        <v>392</v>
      </c>
      <c r="C136" s="711" t="s">
        <v>393</v>
      </c>
      <c r="D136" s="711" t="s">
        <v>14</v>
      </c>
      <c r="E136" s="711"/>
      <c r="F136" s="1003">
        <v>300</v>
      </c>
      <c r="G136" s="1003">
        <f t="shared" si="13"/>
        <v>0</v>
      </c>
      <c r="H136" s="1003">
        <v>234</v>
      </c>
      <c r="I136" s="1003">
        <f t="shared" si="14"/>
        <v>0</v>
      </c>
      <c r="J136" s="1004">
        <f t="shared" si="15"/>
        <v>0</v>
      </c>
      <c r="K136" s="1706"/>
      <c r="L136" s="1706"/>
      <c r="M136" s="1706"/>
      <c r="N136" s="1706"/>
      <c r="O136" s="1707"/>
      <c r="P136" s="1707"/>
      <c r="Q136" s="1707"/>
      <c r="R136" s="1707"/>
      <c r="S136" s="1707"/>
    </row>
    <row r="137" spans="1:19" s="1708" customFormat="1" x14ac:dyDescent="0.2">
      <c r="A137" s="788">
        <v>106</v>
      </c>
      <c r="B137" s="1002" t="s">
        <v>394</v>
      </c>
      <c r="C137" s="1005" t="s">
        <v>168</v>
      </c>
      <c r="D137" s="1005" t="s">
        <v>14</v>
      </c>
      <c r="E137" s="1005"/>
      <c r="F137" s="1003">
        <v>850</v>
      </c>
      <c r="G137" s="1003">
        <f t="shared" si="13"/>
        <v>0</v>
      </c>
      <c r="H137" s="1003">
        <v>311.87692307692305</v>
      </c>
      <c r="I137" s="1003">
        <f t="shared" si="14"/>
        <v>0</v>
      </c>
      <c r="J137" s="1004">
        <f t="shared" si="15"/>
        <v>0</v>
      </c>
      <c r="K137" s="1706"/>
      <c r="L137" s="1706"/>
      <c r="M137" s="1706"/>
      <c r="N137" s="1706"/>
      <c r="O137" s="1707"/>
      <c r="P137" s="1707"/>
      <c r="Q137" s="1707"/>
      <c r="R137" s="1707"/>
      <c r="S137" s="1707"/>
    </row>
    <row r="138" spans="1:19" s="1708" customFormat="1" x14ac:dyDescent="0.2">
      <c r="A138" s="788">
        <v>107</v>
      </c>
      <c r="B138" s="1002" t="s">
        <v>63</v>
      </c>
      <c r="C138" s="687" t="s">
        <v>64</v>
      </c>
      <c r="D138" s="711" t="s">
        <v>7</v>
      </c>
      <c r="E138" s="711"/>
      <c r="F138" s="1003">
        <v>600</v>
      </c>
      <c r="G138" s="1003">
        <f t="shared" si="13"/>
        <v>0</v>
      </c>
      <c r="H138" s="1003">
        <v>420</v>
      </c>
      <c r="I138" s="1003">
        <f t="shared" si="14"/>
        <v>0</v>
      </c>
      <c r="J138" s="1004">
        <f t="shared" si="15"/>
        <v>0</v>
      </c>
      <c r="K138" s="1706"/>
      <c r="L138" s="1706"/>
      <c r="M138" s="1706"/>
      <c r="N138" s="1706"/>
      <c r="O138" s="1707"/>
      <c r="P138" s="1707"/>
      <c r="Q138" s="1707"/>
      <c r="R138" s="1707"/>
      <c r="S138" s="1707"/>
    </row>
    <row r="139" spans="1:19" s="1708" customFormat="1" x14ac:dyDescent="0.2">
      <c r="A139" s="788">
        <v>108</v>
      </c>
      <c r="B139" s="1002" t="s">
        <v>295</v>
      </c>
      <c r="C139" s="687" t="s">
        <v>168</v>
      </c>
      <c r="D139" s="711" t="s">
        <v>7</v>
      </c>
      <c r="E139" s="711"/>
      <c r="F139" s="1003">
        <v>1200</v>
      </c>
      <c r="G139" s="1003">
        <f t="shared" si="13"/>
        <v>0</v>
      </c>
      <c r="H139" s="1003">
        <v>300</v>
      </c>
      <c r="I139" s="1003">
        <f t="shared" si="14"/>
        <v>0</v>
      </c>
      <c r="J139" s="1004">
        <f t="shared" si="15"/>
        <v>0</v>
      </c>
      <c r="K139" s="1706"/>
      <c r="L139" s="1706"/>
      <c r="M139" s="1706"/>
      <c r="N139" s="1706"/>
      <c r="O139" s="1707"/>
      <c r="P139" s="1707"/>
      <c r="Q139" s="1707"/>
      <c r="R139" s="1707"/>
      <c r="S139" s="1707"/>
    </row>
    <row r="140" spans="1:19" s="1708" customFormat="1" x14ac:dyDescent="0.2">
      <c r="A140" s="788">
        <v>109</v>
      </c>
      <c r="B140" s="1002" t="s">
        <v>74</v>
      </c>
      <c r="C140" s="687"/>
      <c r="D140" s="711" t="s">
        <v>56</v>
      </c>
      <c r="E140" s="711"/>
      <c r="F140" s="1003">
        <v>1050</v>
      </c>
      <c r="G140" s="1003">
        <f t="shared" si="13"/>
        <v>0</v>
      </c>
      <c r="H140" s="1003">
        <v>840</v>
      </c>
      <c r="I140" s="1003">
        <f t="shared" si="14"/>
        <v>0</v>
      </c>
      <c r="J140" s="1004">
        <f t="shared" si="15"/>
        <v>0</v>
      </c>
      <c r="K140" s="1706"/>
      <c r="L140" s="1706"/>
      <c r="M140" s="1706"/>
      <c r="N140" s="1706"/>
      <c r="O140" s="1707"/>
      <c r="P140" s="1707"/>
      <c r="Q140" s="1707"/>
      <c r="R140" s="1707"/>
      <c r="S140" s="1707"/>
    </row>
    <row r="141" spans="1:19" s="1708" customFormat="1" x14ac:dyDescent="0.2">
      <c r="A141" s="788">
        <v>110</v>
      </c>
      <c r="B141" s="1002" t="s">
        <v>65</v>
      </c>
      <c r="C141" s="687"/>
      <c r="D141" s="711" t="s">
        <v>56</v>
      </c>
      <c r="E141" s="711"/>
      <c r="F141" s="1003">
        <v>1050</v>
      </c>
      <c r="G141" s="1003">
        <f t="shared" si="13"/>
        <v>0</v>
      </c>
      <c r="H141" s="1003">
        <v>3080</v>
      </c>
      <c r="I141" s="1003">
        <f t="shared" si="14"/>
        <v>0</v>
      </c>
      <c r="J141" s="1004">
        <f t="shared" si="15"/>
        <v>0</v>
      </c>
      <c r="K141" s="1706"/>
      <c r="L141" s="1706"/>
      <c r="M141" s="1706"/>
      <c r="N141" s="1706"/>
      <c r="O141" s="1707"/>
      <c r="P141" s="1707"/>
      <c r="Q141" s="1707"/>
      <c r="R141" s="1707"/>
      <c r="S141" s="1707"/>
    </row>
    <row r="142" spans="1:19" s="1708" customFormat="1" x14ac:dyDescent="0.2">
      <c r="A142" s="788">
        <v>111</v>
      </c>
      <c r="B142" s="1002" t="s">
        <v>60</v>
      </c>
      <c r="C142" s="860"/>
      <c r="D142" s="711" t="s">
        <v>5</v>
      </c>
      <c r="E142" s="711"/>
      <c r="F142" s="1003">
        <v>0</v>
      </c>
      <c r="G142" s="1003">
        <f t="shared" si="13"/>
        <v>0</v>
      </c>
      <c r="H142" s="1003">
        <v>1688</v>
      </c>
      <c r="I142" s="1003">
        <f t="shared" si="14"/>
        <v>0</v>
      </c>
      <c r="J142" s="1004">
        <f t="shared" si="15"/>
        <v>0</v>
      </c>
      <c r="K142" s="1706"/>
      <c r="L142" s="1706"/>
      <c r="M142" s="1706"/>
      <c r="N142" s="1706"/>
      <c r="O142" s="1707"/>
      <c r="P142" s="1707"/>
      <c r="Q142" s="1707"/>
      <c r="R142" s="1707"/>
      <c r="S142" s="1707"/>
    </row>
    <row r="143" spans="1:19" s="1708" customFormat="1" ht="25.5" x14ac:dyDescent="0.2">
      <c r="A143" s="788">
        <v>112</v>
      </c>
      <c r="B143" s="1002" t="s">
        <v>82</v>
      </c>
      <c r="C143" s="711" t="s">
        <v>83</v>
      </c>
      <c r="D143" s="711" t="s">
        <v>56</v>
      </c>
      <c r="E143" s="711"/>
      <c r="F143" s="1003">
        <v>600</v>
      </c>
      <c r="G143" s="1003">
        <f t="shared" si="13"/>
        <v>0</v>
      </c>
      <c r="H143" s="1003">
        <v>588</v>
      </c>
      <c r="I143" s="1003">
        <f t="shared" si="14"/>
        <v>0</v>
      </c>
      <c r="J143" s="1004">
        <f t="shared" si="15"/>
        <v>0</v>
      </c>
      <c r="K143" s="1706"/>
      <c r="L143" s="1706"/>
      <c r="M143" s="1706"/>
      <c r="N143" s="1706"/>
      <c r="O143" s="1707"/>
      <c r="P143" s="1707"/>
      <c r="Q143" s="1707"/>
      <c r="R143" s="1707"/>
      <c r="S143" s="1707"/>
    </row>
    <row r="144" spans="1:19" s="1708" customFormat="1" x14ac:dyDescent="0.2">
      <c r="A144" s="788">
        <v>113</v>
      </c>
      <c r="B144" s="1729" t="s">
        <v>68</v>
      </c>
      <c r="C144" s="687"/>
      <c r="D144" s="711"/>
      <c r="E144" s="711"/>
      <c r="F144" s="711"/>
      <c r="G144" s="1003"/>
      <c r="H144" s="1719"/>
      <c r="I144" s="1003"/>
      <c r="J144" s="1719"/>
      <c r="K144" s="1706"/>
      <c r="L144" s="1706"/>
      <c r="M144" s="1706"/>
      <c r="N144" s="1706"/>
      <c r="O144" s="1707"/>
      <c r="P144" s="1707"/>
      <c r="Q144" s="1707"/>
      <c r="R144" s="1707"/>
      <c r="S144" s="1707"/>
    </row>
    <row r="145" spans="1:19" s="1708" customFormat="1" x14ac:dyDescent="0.2">
      <c r="A145" s="788">
        <v>114</v>
      </c>
      <c r="B145" s="1002" t="s">
        <v>345</v>
      </c>
      <c r="C145" s="687" t="s">
        <v>340</v>
      </c>
      <c r="D145" s="711" t="s">
        <v>14</v>
      </c>
      <c r="E145" s="711"/>
      <c r="F145" s="1003">
        <v>4518</v>
      </c>
      <c r="G145" s="1003">
        <f t="shared" ref="G145:G161" si="16">E145*F145</f>
        <v>0</v>
      </c>
      <c r="H145" s="1003">
        <v>7588.7999999999993</v>
      </c>
      <c r="I145" s="1003">
        <f t="shared" ref="I145:I161" si="17">E145*H145</f>
        <v>0</v>
      </c>
      <c r="J145" s="1004">
        <f t="shared" ref="J145:J161" si="18">G145+I145</f>
        <v>0</v>
      </c>
      <c r="K145" s="1706"/>
      <c r="L145" s="1706"/>
      <c r="M145" s="1706"/>
      <c r="N145" s="1706"/>
      <c r="O145" s="1707"/>
      <c r="P145" s="1707"/>
      <c r="Q145" s="1707"/>
      <c r="R145" s="1707"/>
      <c r="S145" s="1707"/>
    </row>
    <row r="146" spans="1:19" s="1708" customFormat="1" x14ac:dyDescent="0.2">
      <c r="A146" s="788">
        <v>115</v>
      </c>
      <c r="B146" s="1002" t="s">
        <v>62</v>
      </c>
      <c r="C146" s="687" t="s">
        <v>339</v>
      </c>
      <c r="D146" s="711" t="s">
        <v>14</v>
      </c>
      <c r="E146" s="711"/>
      <c r="F146" s="1003">
        <v>3005</v>
      </c>
      <c r="G146" s="1003">
        <f t="shared" si="16"/>
        <v>0</v>
      </c>
      <c r="H146" s="1003">
        <v>5133.5999999999995</v>
      </c>
      <c r="I146" s="1003">
        <f t="shared" si="17"/>
        <v>0</v>
      </c>
      <c r="J146" s="1004">
        <f t="shared" si="18"/>
        <v>0</v>
      </c>
      <c r="K146" s="1706"/>
      <c r="L146" s="1706"/>
      <c r="M146" s="1706"/>
      <c r="N146" s="1706"/>
      <c r="O146" s="1707"/>
      <c r="P146" s="1707"/>
      <c r="Q146" s="1707"/>
      <c r="R146" s="1707"/>
      <c r="S146" s="1707"/>
    </row>
    <row r="147" spans="1:19" s="1708" customFormat="1" x14ac:dyDescent="0.2">
      <c r="A147" s="788">
        <v>116</v>
      </c>
      <c r="B147" s="1002" t="s">
        <v>402</v>
      </c>
      <c r="C147" s="711" t="s">
        <v>298</v>
      </c>
      <c r="D147" s="711" t="s">
        <v>14</v>
      </c>
      <c r="E147" s="711">
        <v>1</v>
      </c>
      <c r="F147" s="1003">
        <v>4500</v>
      </c>
      <c r="G147" s="1003">
        <f t="shared" si="16"/>
        <v>4500</v>
      </c>
      <c r="H147" s="1003">
        <v>4900</v>
      </c>
      <c r="I147" s="1003">
        <f t="shared" si="17"/>
        <v>4900</v>
      </c>
      <c r="J147" s="1004">
        <f t="shared" si="18"/>
        <v>9400</v>
      </c>
      <c r="K147" s="1706"/>
      <c r="L147" s="1706"/>
      <c r="M147" s="1706"/>
      <c r="N147" s="1706"/>
      <c r="O147" s="1707"/>
      <c r="P147" s="1707"/>
      <c r="Q147" s="1707"/>
      <c r="R147" s="1707"/>
      <c r="S147" s="1707"/>
    </row>
    <row r="148" spans="1:19" s="1708" customFormat="1" ht="25.5" x14ac:dyDescent="0.2">
      <c r="A148" s="788">
        <v>117</v>
      </c>
      <c r="B148" s="1002" t="s">
        <v>387</v>
      </c>
      <c r="C148" s="711" t="s">
        <v>403</v>
      </c>
      <c r="D148" s="711" t="s">
        <v>14</v>
      </c>
      <c r="E148" s="711"/>
      <c r="F148" s="1003">
        <v>4500</v>
      </c>
      <c r="G148" s="1003">
        <f t="shared" si="16"/>
        <v>0</v>
      </c>
      <c r="H148" s="1003">
        <v>12807.650000000001</v>
      </c>
      <c r="I148" s="1003">
        <f t="shared" si="17"/>
        <v>0</v>
      </c>
      <c r="J148" s="1004">
        <f t="shared" si="18"/>
        <v>0</v>
      </c>
      <c r="K148" s="1706"/>
      <c r="L148" s="1706"/>
      <c r="M148" s="1706"/>
      <c r="N148" s="1706"/>
      <c r="O148" s="1707"/>
      <c r="P148" s="1707"/>
      <c r="Q148" s="1707"/>
      <c r="R148" s="1707"/>
      <c r="S148" s="1707"/>
    </row>
    <row r="149" spans="1:19" s="1708" customFormat="1" x14ac:dyDescent="0.2">
      <c r="A149" s="788">
        <v>118</v>
      </c>
      <c r="B149" s="1002" t="s">
        <v>398</v>
      </c>
      <c r="C149" s="711" t="s">
        <v>404</v>
      </c>
      <c r="D149" s="711" t="s">
        <v>14</v>
      </c>
      <c r="E149" s="711"/>
      <c r="F149" s="1003">
        <v>400</v>
      </c>
      <c r="G149" s="1003">
        <f t="shared" si="16"/>
        <v>0</v>
      </c>
      <c r="H149" s="1003">
        <v>952.8</v>
      </c>
      <c r="I149" s="1003">
        <f t="shared" si="17"/>
        <v>0</v>
      </c>
      <c r="J149" s="1004">
        <f t="shared" si="18"/>
        <v>0</v>
      </c>
      <c r="K149" s="1706"/>
      <c r="L149" s="1706"/>
      <c r="M149" s="1706"/>
      <c r="N149" s="1706"/>
      <c r="O149" s="1707"/>
      <c r="P149" s="1707"/>
      <c r="Q149" s="1707"/>
      <c r="R149" s="1707"/>
      <c r="S149" s="1707"/>
    </row>
    <row r="150" spans="1:19" s="1708" customFormat="1" x14ac:dyDescent="0.2">
      <c r="A150" s="788">
        <v>119</v>
      </c>
      <c r="B150" s="1002" t="s">
        <v>392</v>
      </c>
      <c r="C150" s="711" t="s">
        <v>393</v>
      </c>
      <c r="D150" s="711" t="s">
        <v>14</v>
      </c>
      <c r="E150" s="711"/>
      <c r="F150" s="1003">
        <v>300</v>
      </c>
      <c r="G150" s="1003">
        <f t="shared" si="16"/>
        <v>0</v>
      </c>
      <c r="H150" s="1003">
        <v>234</v>
      </c>
      <c r="I150" s="1003">
        <f t="shared" si="17"/>
        <v>0</v>
      </c>
      <c r="J150" s="1004">
        <f t="shared" si="18"/>
        <v>0</v>
      </c>
      <c r="K150" s="1706"/>
      <c r="L150" s="1706"/>
      <c r="M150" s="1706"/>
      <c r="N150" s="1706"/>
      <c r="O150" s="1707"/>
      <c r="P150" s="1707"/>
      <c r="Q150" s="1707"/>
      <c r="R150" s="1707"/>
      <c r="S150" s="1707"/>
    </row>
    <row r="151" spans="1:19" s="1708" customFormat="1" x14ac:dyDescent="0.2">
      <c r="A151" s="788">
        <v>120</v>
      </c>
      <c r="B151" s="1002" t="s">
        <v>394</v>
      </c>
      <c r="C151" s="1005" t="s">
        <v>296</v>
      </c>
      <c r="D151" s="1005" t="s">
        <v>14</v>
      </c>
      <c r="E151" s="1005"/>
      <c r="F151" s="1003">
        <v>850</v>
      </c>
      <c r="G151" s="1003">
        <f t="shared" si="16"/>
        <v>0</v>
      </c>
      <c r="H151" s="1003">
        <v>347.2</v>
      </c>
      <c r="I151" s="1003">
        <f t="shared" si="17"/>
        <v>0</v>
      </c>
      <c r="J151" s="1004">
        <f t="shared" si="18"/>
        <v>0</v>
      </c>
      <c r="K151" s="1706"/>
      <c r="L151" s="1706"/>
      <c r="M151" s="1706"/>
      <c r="N151" s="1706"/>
      <c r="O151" s="1707"/>
      <c r="P151" s="1707"/>
      <c r="Q151" s="1707"/>
      <c r="R151" s="1707"/>
      <c r="S151" s="1707"/>
    </row>
    <row r="152" spans="1:19" s="1708" customFormat="1" x14ac:dyDescent="0.2">
      <c r="A152" s="788">
        <v>121</v>
      </c>
      <c r="B152" s="1002" t="s">
        <v>394</v>
      </c>
      <c r="C152" s="1005" t="s">
        <v>158</v>
      </c>
      <c r="D152" s="1005" t="s">
        <v>14</v>
      </c>
      <c r="E152" s="1005"/>
      <c r="F152" s="1003">
        <v>850</v>
      </c>
      <c r="G152" s="1003">
        <f t="shared" si="16"/>
        <v>0</v>
      </c>
      <c r="H152" s="1003">
        <v>316.39999999999998</v>
      </c>
      <c r="I152" s="1003">
        <f t="shared" si="17"/>
        <v>0</v>
      </c>
      <c r="J152" s="1004">
        <f t="shared" si="18"/>
        <v>0</v>
      </c>
      <c r="K152" s="1706"/>
      <c r="L152" s="1706"/>
      <c r="M152" s="1706"/>
      <c r="N152" s="1706"/>
      <c r="O152" s="1707"/>
      <c r="P152" s="1707"/>
      <c r="Q152" s="1707"/>
      <c r="R152" s="1707"/>
      <c r="S152" s="1707"/>
    </row>
    <row r="153" spans="1:19" s="1708" customFormat="1" x14ac:dyDescent="0.2">
      <c r="A153" s="788">
        <v>122</v>
      </c>
      <c r="B153" s="1002" t="s">
        <v>394</v>
      </c>
      <c r="C153" s="1005" t="s">
        <v>168</v>
      </c>
      <c r="D153" s="1005" t="s">
        <v>14</v>
      </c>
      <c r="E153" s="1005"/>
      <c r="F153" s="1003">
        <v>850</v>
      </c>
      <c r="G153" s="1003">
        <f t="shared" si="16"/>
        <v>0</v>
      </c>
      <c r="H153" s="1003">
        <v>311.87692307692305</v>
      </c>
      <c r="I153" s="1003">
        <f t="shared" si="17"/>
        <v>0</v>
      </c>
      <c r="J153" s="1004">
        <f t="shared" si="18"/>
        <v>0</v>
      </c>
      <c r="K153" s="1706"/>
      <c r="L153" s="1706"/>
      <c r="M153" s="1706"/>
      <c r="N153" s="1706"/>
      <c r="O153" s="1707"/>
      <c r="P153" s="1707"/>
      <c r="Q153" s="1707"/>
      <c r="R153" s="1707"/>
      <c r="S153" s="1707"/>
    </row>
    <row r="154" spans="1:19" s="1708" customFormat="1" x14ac:dyDescent="0.2">
      <c r="A154" s="788">
        <v>123</v>
      </c>
      <c r="B154" s="1002" t="s">
        <v>63</v>
      </c>
      <c r="C154" s="687" t="s">
        <v>71</v>
      </c>
      <c r="D154" s="711" t="s">
        <v>7</v>
      </c>
      <c r="E154" s="711"/>
      <c r="F154" s="1003">
        <v>600</v>
      </c>
      <c r="G154" s="1003">
        <f t="shared" si="16"/>
        <v>0</v>
      </c>
      <c r="H154" s="1003">
        <v>784</v>
      </c>
      <c r="I154" s="1003">
        <f t="shared" si="17"/>
        <v>0</v>
      </c>
      <c r="J154" s="1004">
        <f t="shared" si="18"/>
        <v>0</v>
      </c>
      <c r="K154" s="1706"/>
      <c r="L154" s="1706"/>
      <c r="M154" s="1706"/>
      <c r="N154" s="1706"/>
      <c r="O154" s="1707"/>
      <c r="P154" s="1707"/>
      <c r="Q154" s="1707"/>
      <c r="R154" s="1707"/>
      <c r="S154" s="1707"/>
    </row>
    <row r="155" spans="1:19" s="1708" customFormat="1" x14ac:dyDescent="0.2">
      <c r="A155" s="788">
        <v>124</v>
      </c>
      <c r="B155" s="1002" t="s">
        <v>63</v>
      </c>
      <c r="C155" s="687" t="s">
        <v>67</v>
      </c>
      <c r="D155" s="711" t="s">
        <v>7</v>
      </c>
      <c r="E155" s="711"/>
      <c r="F155" s="1003">
        <v>600</v>
      </c>
      <c r="G155" s="1003">
        <f t="shared" si="16"/>
        <v>0</v>
      </c>
      <c r="H155" s="1003">
        <v>630</v>
      </c>
      <c r="I155" s="1003">
        <f t="shared" si="17"/>
        <v>0</v>
      </c>
      <c r="J155" s="1004">
        <f t="shared" si="18"/>
        <v>0</v>
      </c>
      <c r="K155" s="1706"/>
      <c r="L155" s="1706"/>
      <c r="M155" s="1706"/>
      <c r="N155" s="1706"/>
      <c r="O155" s="1707"/>
      <c r="P155" s="1707"/>
      <c r="Q155" s="1707"/>
      <c r="R155" s="1707"/>
      <c r="S155" s="1707"/>
    </row>
    <row r="156" spans="1:19" s="1708" customFormat="1" x14ac:dyDescent="0.2">
      <c r="A156" s="788">
        <v>125</v>
      </c>
      <c r="B156" s="1002" t="s">
        <v>63</v>
      </c>
      <c r="C156" s="687" t="s">
        <v>64</v>
      </c>
      <c r="D156" s="711" t="s">
        <v>7</v>
      </c>
      <c r="E156" s="711"/>
      <c r="F156" s="1003">
        <v>600</v>
      </c>
      <c r="G156" s="1003">
        <f t="shared" si="16"/>
        <v>0</v>
      </c>
      <c r="H156" s="1003">
        <v>420</v>
      </c>
      <c r="I156" s="1003">
        <f t="shared" si="17"/>
        <v>0</v>
      </c>
      <c r="J156" s="1004">
        <f t="shared" si="18"/>
        <v>0</v>
      </c>
      <c r="K156" s="1706"/>
      <c r="L156" s="1706"/>
      <c r="M156" s="1706"/>
      <c r="N156" s="1706"/>
      <c r="O156" s="1707"/>
      <c r="P156" s="1707"/>
      <c r="Q156" s="1707"/>
      <c r="R156" s="1707"/>
      <c r="S156" s="1707"/>
    </row>
    <row r="157" spans="1:19" s="1708" customFormat="1" x14ac:dyDescent="0.2">
      <c r="A157" s="788">
        <v>126</v>
      </c>
      <c r="B157" s="1002" t="s">
        <v>295</v>
      </c>
      <c r="C157" s="687" t="s">
        <v>298</v>
      </c>
      <c r="D157" s="711" t="s">
        <v>7</v>
      </c>
      <c r="E157" s="711"/>
      <c r="F157" s="1003">
        <v>1200</v>
      </c>
      <c r="G157" s="1003">
        <f t="shared" si="16"/>
        <v>0</v>
      </c>
      <c r="H157" s="1003">
        <v>450</v>
      </c>
      <c r="I157" s="1003">
        <f t="shared" si="17"/>
        <v>0</v>
      </c>
      <c r="J157" s="1004">
        <f t="shared" si="18"/>
        <v>0</v>
      </c>
      <c r="K157" s="1706"/>
      <c r="L157" s="1706"/>
      <c r="M157" s="1706"/>
      <c r="N157" s="1706"/>
      <c r="O157" s="1707"/>
      <c r="P157" s="1707"/>
      <c r="Q157" s="1707"/>
      <c r="R157" s="1707"/>
      <c r="S157" s="1707"/>
    </row>
    <row r="158" spans="1:19" s="1708" customFormat="1" x14ac:dyDescent="0.2">
      <c r="A158" s="788">
        <v>127</v>
      </c>
      <c r="B158" s="1002" t="s">
        <v>299</v>
      </c>
      <c r="C158" s="687"/>
      <c r="D158" s="711" t="s">
        <v>56</v>
      </c>
      <c r="E158" s="711"/>
      <c r="F158" s="1003">
        <v>1050</v>
      </c>
      <c r="G158" s="1003">
        <f t="shared" si="16"/>
        <v>0</v>
      </c>
      <c r="H158" s="1003">
        <v>840</v>
      </c>
      <c r="I158" s="1003">
        <f t="shared" si="17"/>
        <v>0</v>
      </c>
      <c r="J158" s="1004">
        <f t="shared" si="18"/>
        <v>0</v>
      </c>
      <c r="K158" s="1706"/>
      <c r="L158" s="1706"/>
      <c r="M158" s="1706"/>
      <c r="N158" s="1706"/>
      <c r="O158" s="1707"/>
      <c r="P158" s="1707"/>
      <c r="Q158" s="1707"/>
      <c r="R158" s="1707"/>
      <c r="S158" s="1707"/>
    </row>
    <row r="159" spans="1:19" s="1708" customFormat="1" x14ac:dyDescent="0.2">
      <c r="A159" s="788">
        <v>128</v>
      </c>
      <c r="B159" s="1002" t="s">
        <v>300</v>
      </c>
      <c r="C159" s="687"/>
      <c r="D159" s="711" t="s">
        <v>56</v>
      </c>
      <c r="E159" s="711"/>
      <c r="F159" s="1003">
        <v>1050</v>
      </c>
      <c r="G159" s="1003">
        <f t="shared" si="16"/>
        <v>0</v>
      </c>
      <c r="H159" s="1003">
        <v>3080</v>
      </c>
      <c r="I159" s="1003">
        <f t="shared" si="17"/>
        <v>0</v>
      </c>
      <c r="J159" s="1004">
        <f t="shared" si="18"/>
        <v>0</v>
      </c>
      <c r="K159" s="1706"/>
      <c r="L159" s="1706"/>
      <c r="M159" s="1706"/>
      <c r="N159" s="1706"/>
      <c r="O159" s="1707"/>
      <c r="P159" s="1707"/>
      <c r="Q159" s="1707"/>
      <c r="R159" s="1707"/>
      <c r="S159" s="1707"/>
    </row>
    <row r="160" spans="1:19" s="1708" customFormat="1" x14ac:dyDescent="0.2">
      <c r="A160" s="788">
        <v>129</v>
      </c>
      <c r="B160" s="1002" t="s">
        <v>60</v>
      </c>
      <c r="C160" s="860"/>
      <c r="D160" s="711" t="s">
        <v>5</v>
      </c>
      <c r="E160" s="711"/>
      <c r="F160" s="1003">
        <v>0</v>
      </c>
      <c r="G160" s="1003">
        <f t="shared" si="16"/>
        <v>0</v>
      </c>
      <c r="H160" s="1003">
        <v>4701</v>
      </c>
      <c r="I160" s="1003">
        <f t="shared" si="17"/>
        <v>0</v>
      </c>
      <c r="J160" s="1004">
        <f t="shared" si="18"/>
        <v>0</v>
      </c>
      <c r="K160" s="1706"/>
      <c r="L160" s="1706"/>
      <c r="M160" s="1706"/>
      <c r="N160" s="1706"/>
      <c r="O160" s="1707"/>
      <c r="P160" s="1707"/>
      <c r="Q160" s="1707"/>
      <c r="R160" s="1707"/>
      <c r="S160" s="1707"/>
    </row>
    <row r="161" spans="1:19" s="1708" customFormat="1" ht="25.5" x14ac:dyDescent="0.2">
      <c r="A161" s="788">
        <v>130</v>
      </c>
      <c r="B161" s="1002" t="s">
        <v>82</v>
      </c>
      <c r="C161" s="711" t="s">
        <v>83</v>
      </c>
      <c r="D161" s="711" t="s">
        <v>56</v>
      </c>
      <c r="E161" s="711"/>
      <c r="F161" s="1003">
        <v>600</v>
      </c>
      <c r="G161" s="1003">
        <f t="shared" si="16"/>
        <v>0</v>
      </c>
      <c r="H161" s="1003">
        <v>588</v>
      </c>
      <c r="I161" s="1003">
        <f t="shared" si="17"/>
        <v>0</v>
      </c>
      <c r="J161" s="1004">
        <f t="shared" si="18"/>
        <v>0</v>
      </c>
      <c r="K161" s="1706"/>
      <c r="L161" s="1706"/>
      <c r="M161" s="1706"/>
      <c r="N161" s="1706"/>
      <c r="O161" s="1707"/>
      <c r="P161" s="1707"/>
      <c r="Q161" s="1707"/>
      <c r="R161" s="1707"/>
      <c r="S161" s="1707"/>
    </row>
    <row r="162" spans="1:19" s="1708" customFormat="1" x14ac:dyDescent="0.2">
      <c r="A162" s="788">
        <v>131</v>
      </c>
      <c r="B162" s="1729" t="s">
        <v>69</v>
      </c>
      <c r="C162" s="687"/>
      <c r="D162" s="711"/>
      <c r="E162" s="711"/>
      <c r="F162" s="711"/>
      <c r="G162" s="1003"/>
      <c r="H162" s="1719"/>
      <c r="I162" s="1003"/>
      <c r="J162" s="1719"/>
      <c r="K162" s="1706"/>
      <c r="L162" s="1706"/>
      <c r="M162" s="1706"/>
      <c r="N162" s="1706"/>
      <c r="O162" s="1707"/>
      <c r="P162" s="1707"/>
      <c r="Q162" s="1707"/>
      <c r="R162" s="1707"/>
      <c r="S162" s="1707"/>
    </row>
    <row r="163" spans="1:19" s="1708" customFormat="1" x14ac:dyDescent="0.2">
      <c r="A163" s="788">
        <v>132</v>
      </c>
      <c r="B163" s="1002" t="s">
        <v>346</v>
      </c>
      <c r="C163" s="687" t="s">
        <v>341</v>
      </c>
      <c r="D163" s="711" t="s">
        <v>14</v>
      </c>
      <c r="E163" s="711"/>
      <c r="F163" s="1003">
        <v>4518</v>
      </c>
      <c r="G163" s="1003">
        <f t="shared" ref="G163:G177" si="19">E163*F163</f>
        <v>0</v>
      </c>
      <c r="H163" s="1003">
        <v>7588.7999999999993</v>
      </c>
      <c r="I163" s="1003">
        <f t="shared" ref="I163:I177" si="20">E163*H163</f>
        <v>0</v>
      </c>
      <c r="J163" s="1004">
        <f t="shared" ref="J163:J177" si="21">G163+I163</f>
        <v>0</v>
      </c>
      <c r="K163" s="1706"/>
      <c r="L163" s="1706"/>
      <c r="M163" s="1706"/>
      <c r="N163" s="1706"/>
      <c r="O163" s="1707"/>
      <c r="P163" s="1707"/>
      <c r="Q163" s="1707"/>
      <c r="R163" s="1707"/>
      <c r="S163" s="1707"/>
    </row>
    <row r="164" spans="1:19" s="1708" customFormat="1" x14ac:dyDescent="0.2">
      <c r="A164" s="788">
        <v>133</v>
      </c>
      <c r="B164" s="1002" t="s">
        <v>62</v>
      </c>
      <c r="C164" s="687" t="s">
        <v>339</v>
      </c>
      <c r="D164" s="711" t="s">
        <v>14</v>
      </c>
      <c r="E164" s="711"/>
      <c r="F164" s="1003">
        <v>3005</v>
      </c>
      <c r="G164" s="1003">
        <f t="shared" si="19"/>
        <v>0</v>
      </c>
      <c r="H164" s="1003">
        <v>5133.5999999999995</v>
      </c>
      <c r="I164" s="1003">
        <f t="shared" si="20"/>
        <v>0</v>
      </c>
      <c r="J164" s="1004">
        <f t="shared" si="21"/>
        <v>0</v>
      </c>
      <c r="K164" s="1706"/>
      <c r="L164" s="1706"/>
      <c r="M164" s="1706"/>
      <c r="N164" s="1706"/>
      <c r="O164" s="1707"/>
      <c r="P164" s="1707"/>
      <c r="Q164" s="1707"/>
      <c r="R164" s="1707"/>
      <c r="S164" s="1707"/>
    </row>
    <row r="165" spans="1:19" s="1708" customFormat="1" x14ac:dyDescent="0.2">
      <c r="A165" s="788">
        <v>134</v>
      </c>
      <c r="B165" s="1002" t="s">
        <v>402</v>
      </c>
      <c r="C165" s="711" t="s">
        <v>298</v>
      </c>
      <c r="D165" s="711" t="s">
        <v>14</v>
      </c>
      <c r="E165" s="711">
        <v>1</v>
      </c>
      <c r="F165" s="1003">
        <v>4500</v>
      </c>
      <c r="G165" s="1003">
        <f t="shared" si="19"/>
        <v>4500</v>
      </c>
      <c r="H165" s="1003">
        <v>4900</v>
      </c>
      <c r="I165" s="1003">
        <f t="shared" si="20"/>
        <v>4900</v>
      </c>
      <c r="J165" s="1004">
        <f t="shared" si="21"/>
        <v>9400</v>
      </c>
      <c r="K165" s="1706"/>
      <c r="L165" s="1706"/>
      <c r="M165" s="1706"/>
      <c r="N165" s="1706"/>
      <c r="O165" s="1707"/>
      <c r="P165" s="1707"/>
      <c r="Q165" s="1707"/>
      <c r="R165" s="1707"/>
      <c r="S165" s="1707"/>
    </row>
    <row r="166" spans="1:19" s="1708" customFormat="1" ht="25.5" x14ac:dyDescent="0.2">
      <c r="A166" s="788">
        <v>135</v>
      </c>
      <c r="B166" s="1002" t="s">
        <v>387</v>
      </c>
      <c r="C166" s="711" t="s">
        <v>403</v>
      </c>
      <c r="D166" s="711" t="s">
        <v>14</v>
      </c>
      <c r="E166" s="711"/>
      <c r="F166" s="1003">
        <v>4500</v>
      </c>
      <c r="G166" s="1003">
        <f t="shared" si="19"/>
        <v>0</v>
      </c>
      <c r="H166" s="1003">
        <v>12807.650000000001</v>
      </c>
      <c r="I166" s="1003">
        <f t="shared" si="20"/>
        <v>0</v>
      </c>
      <c r="J166" s="1004">
        <f t="shared" si="21"/>
        <v>0</v>
      </c>
      <c r="K166" s="1706"/>
      <c r="L166" s="1706"/>
      <c r="M166" s="1706"/>
      <c r="N166" s="1706"/>
      <c r="O166" s="1707"/>
      <c r="P166" s="1707"/>
      <c r="Q166" s="1707"/>
      <c r="R166" s="1707"/>
      <c r="S166" s="1707"/>
    </row>
    <row r="167" spans="1:19" s="1708" customFormat="1" x14ac:dyDescent="0.2">
      <c r="A167" s="788">
        <v>136</v>
      </c>
      <c r="B167" s="1002" t="s">
        <v>398</v>
      </c>
      <c r="C167" s="711" t="s">
        <v>404</v>
      </c>
      <c r="D167" s="711" t="s">
        <v>14</v>
      </c>
      <c r="E167" s="711"/>
      <c r="F167" s="1003">
        <v>400</v>
      </c>
      <c r="G167" s="1003">
        <f t="shared" si="19"/>
        <v>0</v>
      </c>
      <c r="H167" s="1003">
        <v>952.8</v>
      </c>
      <c r="I167" s="1003">
        <f t="shared" si="20"/>
        <v>0</v>
      </c>
      <c r="J167" s="1004">
        <f t="shared" si="21"/>
        <v>0</v>
      </c>
      <c r="K167" s="1706"/>
      <c r="L167" s="1706"/>
      <c r="M167" s="1706"/>
      <c r="N167" s="1706"/>
      <c r="O167" s="1707"/>
      <c r="P167" s="1707"/>
      <c r="Q167" s="1707"/>
      <c r="R167" s="1707"/>
      <c r="S167" s="1707"/>
    </row>
    <row r="168" spans="1:19" s="1708" customFormat="1" x14ac:dyDescent="0.2">
      <c r="A168" s="788">
        <v>137</v>
      </c>
      <c r="B168" s="1002" t="s">
        <v>392</v>
      </c>
      <c r="C168" s="711" t="s">
        <v>393</v>
      </c>
      <c r="D168" s="711" t="s">
        <v>14</v>
      </c>
      <c r="E168" s="711"/>
      <c r="F168" s="1003">
        <v>300</v>
      </c>
      <c r="G168" s="1003">
        <f t="shared" si="19"/>
        <v>0</v>
      </c>
      <c r="H168" s="1003">
        <v>234</v>
      </c>
      <c r="I168" s="1003">
        <f t="shared" si="20"/>
        <v>0</v>
      </c>
      <c r="J168" s="1004">
        <f t="shared" si="21"/>
        <v>0</v>
      </c>
      <c r="K168" s="1706"/>
      <c r="L168" s="1706"/>
      <c r="M168" s="1706"/>
      <c r="N168" s="1706"/>
      <c r="O168" s="1707"/>
      <c r="P168" s="1707"/>
      <c r="Q168" s="1707"/>
      <c r="R168" s="1707"/>
      <c r="S168" s="1707"/>
    </row>
    <row r="169" spans="1:19" s="1708" customFormat="1" x14ac:dyDescent="0.2">
      <c r="A169" s="788">
        <v>138</v>
      </c>
      <c r="B169" s="1002" t="s">
        <v>394</v>
      </c>
      <c r="C169" s="1005" t="s">
        <v>296</v>
      </c>
      <c r="D169" s="1005" t="s">
        <v>14</v>
      </c>
      <c r="E169" s="1005"/>
      <c r="F169" s="1003">
        <v>850</v>
      </c>
      <c r="G169" s="1003">
        <f t="shared" si="19"/>
        <v>0</v>
      </c>
      <c r="H169" s="1003">
        <v>347.2</v>
      </c>
      <c r="I169" s="1003">
        <f t="shared" si="20"/>
        <v>0</v>
      </c>
      <c r="J169" s="1004">
        <f t="shared" si="21"/>
        <v>0</v>
      </c>
      <c r="K169" s="1706"/>
      <c r="L169" s="1706"/>
      <c r="M169" s="1706"/>
      <c r="N169" s="1706"/>
      <c r="O169" s="1707"/>
      <c r="P169" s="1707"/>
      <c r="Q169" s="1707"/>
      <c r="R169" s="1707"/>
      <c r="S169" s="1707"/>
    </row>
    <row r="170" spans="1:19" s="1708" customFormat="1" x14ac:dyDescent="0.2">
      <c r="A170" s="788">
        <v>139</v>
      </c>
      <c r="B170" s="1002" t="s">
        <v>394</v>
      </c>
      <c r="C170" s="1005" t="s">
        <v>168</v>
      </c>
      <c r="D170" s="1005" t="s">
        <v>14</v>
      </c>
      <c r="E170" s="1005"/>
      <c r="F170" s="1003">
        <v>850</v>
      </c>
      <c r="G170" s="1003">
        <f t="shared" si="19"/>
        <v>0</v>
      </c>
      <c r="H170" s="1003">
        <v>311.87692307692305</v>
      </c>
      <c r="I170" s="1003">
        <f t="shared" si="20"/>
        <v>0</v>
      </c>
      <c r="J170" s="1004">
        <f t="shared" si="21"/>
        <v>0</v>
      </c>
      <c r="K170" s="1706"/>
      <c r="L170" s="1706"/>
      <c r="M170" s="1706"/>
      <c r="N170" s="1706"/>
      <c r="O170" s="1707"/>
      <c r="P170" s="1707"/>
      <c r="Q170" s="1707"/>
      <c r="R170" s="1707"/>
      <c r="S170" s="1707"/>
    </row>
    <row r="171" spans="1:19" s="1708" customFormat="1" x14ac:dyDescent="0.2">
      <c r="A171" s="788">
        <v>140</v>
      </c>
      <c r="B171" s="1002" t="s">
        <v>63</v>
      </c>
      <c r="C171" s="687" t="s">
        <v>71</v>
      </c>
      <c r="D171" s="711" t="s">
        <v>7</v>
      </c>
      <c r="E171" s="711"/>
      <c r="F171" s="1003">
        <v>600</v>
      </c>
      <c r="G171" s="1003">
        <f t="shared" si="19"/>
        <v>0</v>
      </c>
      <c r="H171" s="1003">
        <v>784</v>
      </c>
      <c r="I171" s="1003">
        <f t="shared" si="20"/>
        <v>0</v>
      </c>
      <c r="J171" s="1004">
        <f t="shared" si="21"/>
        <v>0</v>
      </c>
      <c r="K171" s="1706"/>
      <c r="L171" s="1706"/>
      <c r="M171" s="1706"/>
      <c r="N171" s="1706"/>
      <c r="O171" s="1707"/>
      <c r="P171" s="1707"/>
      <c r="Q171" s="1707"/>
      <c r="R171" s="1707"/>
      <c r="S171" s="1707"/>
    </row>
    <row r="172" spans="1:19" s="1708" customFormat="1" x14ac:dyDescent="0.2">
      <c r="A172" s="788">
        <v>141</v>
      </c>
      <c r="B172" s="1002" t="s">
        <v>63</v>
      </c>
      <c r="C172" s="687" t="s">
        <v>64</v>
      </c>
      <c r="D172" s="711" t="s">
        <v>7</v>
      </c>
      <c r="E172" s="711"/>
      <c r="F172" s="1003">
        <v>600</v>
      </c>
      <c r="G172" s="1003">
        <f t="shared" si="19"/>
        <v>0</v>
      </c>
      <c r="H172" s="1003">
        <v>420</v>
      </c>
      <c r="I172" s="1003">
        <f t="shared" si="20"/>
        <v>0</v>
      </c>
      <c r="J172" s="1004">
        <f t="shared" si="21"/>
        <v>0</v>
      </c>
      <c r="K172" s="1706"/>
      <c r="L172" s="1706"/>
      <c r="M172" s="1706"/>
      <c r="N172" s="1706"/>
      <c r="O172" s="1707"/>
      <c r="P172" s="1707"/>
      <c r="Q172" s="1707"/>
      <c r="R172" s="1707"/>
      <c r="S172" s="1707"/>
    </row>
    <row r="173" spans="1:19" s="1708" customFormat="1" x14ac:dyDescent="0.2">
      <c r="A173" s="788">
        <v>142</v>
      </c>
      <c r="B173" s="1002" t="s">
        <v>295</v>
      </c>
      <c r="C173" s="687" t="s">
        <v>298</v>
      </c>
      <c r="D173" s="711" t="s">
        <v>7</v>
      </c>
      <c r="E173" s="711"/>
      <c r="F173" s="1003">
        <v>1200</v>
      </c>
      <c r="G173" s="1003">
        <f t="shared" si="19"/>
        <v>0</v>
      </c>
      <c r="H173" s="1003">
        <v>450</v>
      </c>
      <c r="I173" s="1003">
        <f t="shared" si="20"/>
        <v>0</v>
      </c>
      <c r="J173" s="1004">
        <f t="shared" si="21"/>
        <v>0</v>
      </c>
      <c r="K173" s="1706"/>
      <c r="L173" s="1706"/>
      <c r="M173" s="1706"/>
      <c r="N173" s="1706"/>
      <c r="O173" s="1707"/>
      <c r="P173" s="1707"/>
      <c r="Q173" s="1707"/>
      <c r="R173" s="1707"/>
      <c r="S173" s="1707"/>
    </row>
    <row r="174" spans="1:19" s="1708" customFormat="1" x14ac:dyDescent="0.2">
      <c r="A174" s="788">
        <v>143</v>
      </c>
      <c r="B174" s="1002" t="s">
        <v>299</v>
      </c>
      <c r="C174" s="687"/>
      <c r="D174" s="711" t="s">
        <v>56</v>
      </c>
      <c r="E174" s="711"/>
      <c r="F174" s="1003">
        <v>1050</v>
      </c>
      <c r="G174" s="1003">
        <f t="shared" si="19"/>
        <v>0</v>
      </c>
      <c r="H174" s="1003">
        <v>840</v>
      </c>
      <c r="I174" s="1003">
        <f t="shared" si="20"/>
        <v>0</v>
      </c>
      <c r="J174" s="1004">
        <f t="shared" si="21"/>
        <v>0</v>
      </c>
      <c r="K174" s="1706"/>
      <c r="L174" s="1706"/>
      <c r="M174" s="1706"/>
      <c r="N174" s="1706"/>
      <c r="O174" s="1707"/>
      <c r="P174" s="1707"/>
      <c r="Q174" s="1707"/>
      <c r="R174" s="1707"/>
      <c r="S174" s="1707"/>
    </row>
    <row r="175" spans="1:19" s="1708" customFormat="1" x14ac:dyDescent="0.2">
      <c r="A175" s="788">
        <v>144</v>
      </c>
      <c r="B175" s="1002" t="s">
        <v>300</v>
      </c>
      <c r="C175" s="687"/>
      <c r="D175" s="711" t="s">
        <v>56</v>
      </c>
      <c r="E175" s="711"/>
      <c r="F175" s="1003">
        <v>1050</v>
      </c>
      <c r="G175" s="1003">
        <f t="shared" si="19"/>
        <v>0</v>
      </c>
      <c r="H175" s="1003">
        <v>3080</v>
      </c>
      <c r="I175" s="1003">
        <f t="shared" si="20"/>
        <v>0</v>
      </c>
      <c r="J175" s="1004">
        <f t="shared" si="21"/>
        <v>0</v>
      </c>
      <c r="K175" s="1706"/>
      <c r="L175" s="1706"/>
      <c r="M175" s="1706"/>
      <c r="N175" s="1706"/>
      <c r="O175" s="1707"/>
      <c r="P175" s="1707"/>
      <c r="Q175" s="1707"/>
      <c r="R175" s="1707"/>
      <c r="S175" s="1707"/>
    </row>
    <row r="176" spans="1:19" s="1708" customFormat="1" x14ac:dyDescent="0.2">
      <c r="A176" s="788">
        <v>145</v>
      </c>
      <c r="B176" s="1002" t="s">
        <v>60</v>
      </c>
      <c r="C176" s="860"/>
      <c r="D176" s="711" t="s">
        <v>5</v>
      </c>
      <c r="E176" s="711"/>
      <c r="F176" s="1003">
        <v>0</v>
      </c>
      <c r="G176" s="1003">
        <f t="shared" si="19"/>
        <v>0</v>
      </c>
      <c r="H176" s="1003">
        <v>4701</v>
      </c>
      <c r="I176" s="1003">
        <f t="shared" si="20"/>
        <v>0</v>
      </c>
      <c r="J176" s="1004">
        <f t="shared" si="21"/>
        <v>0</v>
      </c>
      <c r="K176" s="1706"/>
      <c r="L176" s="1706"/>
      <c r="M176" s="1706"/>
      <c r="N176" s="1706"/>
      <c r="O176" s="1707"/>
      <c r="P176" s="1707"/>
      <c r="Q176" s="1707"/>
      <c r="R176" s="1707"/>
      <c r="S176" s="1707"/>
    </row>
    <row r="177" spans="1:19" s="1708" customFormat="1" ht="25.5" x14ac:dyDescent="0.2">
      <c r="A177" s="788">
        <v>146</v>
      </c>
      <c r="B177" s="1002" t="s">
        <v>82</v>
      </c>
      <c r="C177" s="711" t="s">
        <v>83</v>
      </c>
      <c r="D177" s="711" t="s">
        <v>56</v>
      </c>
      <c r="E177" s="711"/>
      <c r="F177" s="1003">
        <v>600</v>
      </c>
      <c r="G177" s="1003">
        <f t="shared" si="19"/>
        <v>0</v>
      </c>
      <c r="H177" s="1003">
        <v>588</v>
      </c>
      <c r="I177" s="1003">
        <f t="shared" si="20"/>
        <v>0</v>
      </c>
      <c r="J177" s="1004">
        <f t="shared" si="21"/>
        <v>0</v>
      </c>
      <c r="K177" s="1706"/>
      <c r="L177" s="1706"/>
      <c r="M177" s="1706"/>
      <c r="N177" s="1706"/>
      <c r="O177" s="1707"/>
      <c r="P177" s="1707"/>
      <c r="Q177" s="1707"/>
      <c r="R177" s="1707"/>
      <c r="S177" s="1707"/>
    </row>
    <row r="178" spans="1:19" s="1708" customFormat="1" x14ac:dyDescent="0.2">
      <c r="A178" s="788">
        <v>147</v>
      </c>
      <c r="B178" s="1729" t="s">
        <v>70</v>
      </c>
      <c r="C178" s="687"/>
      <c r="D178" s="711"/>
      <c r="E178" s="711"/>
      <c r="F178" s="711"/>
      <c r="G178" s="1003"/>
      <c r="H178" s="1719"/>
      <c r="I178" s="1003"/>
      <c r="J178" s="1719"/>
      <c r="K178" s="1706"/>
      <c r="L178" s="1706"/>
      <c r="M178" s="1706"/>
      <c r="N178" s="1706"/>
      <c r="O178" s="1707"/>
      <c r="P178" s="1707"/>
      <c r="Q178" s="1707"/>
      <c r="R178" s="1707"/>
      <c r="S178" s="1707"/>
    </row>
    <row r="179" spans="1:19" s="1707" customFormat="1" x14ac:dyDescent="0.2">
      <c r="A179" s="788">
        <v>148</v>
      </c>
      <c r="B179" s="1002" t="s">
        <v>347</v>
      </c>
      <c r="C179" s="687" t="s">
        <v>341</v>
      </c>
      <c r="D179" s="711" t="s">
        <v>14</v>
      </c>
      <c r="E179" s="711"/>
      <c r="F179" s="1003">
        <v>4518</v>
      </c>
      <c r="G179" s="1003">
        <f t="shared" ref="G179:G194" si="22">E179*F179</f>
        <v>0</v>
      </c>
      <c r="H179" s="1003">
        <v>7588.7999999999993</v>
      </c>
      <c r="I179" s="1003">
        <f t="shared" ref="I179:I194" si="23">E179*H179</f>
        <v>0</v>
      </c>
      <c r="J179" s="1004">
        <f t="shared" ref="J179:J194" si="24">G179+I179</f>
        <v>0</v>
      </c>
      <c r="K179" s="1706"/>
      <c r="L179" s="1706"/>
      <c r="M179" s="1706"/>
      <c r="N179" s="1706"/>
    </row>
    <row r="180" spans="1:19" s="1708" customFormat="1" x14ac:dyDescent="0.2">
      <c r="A180" s="788">
        <v>149</v>
      </c>
      <c r="B180" s="1002" t="s">
        <v>62</v>
      </c>
      <c r="C180" s="687" t="s">
        <v>339</v>
      </c>
      <c r="D180" s="711" t="s">
        <v>14</v>
      </c>
      <c r="E180" s="711"/>
      <c r="F180" s="1003">
        <v>3005</v>
      </c>
      <c r="G180" s="1003">
        <f t="shared" si="22"/>
        <v>0</v>
      </c>
      <c r="H180" s="1003">
        <v>5133.5999999999995</v>
      </c>
      <c r="I180" s="1003">
        <f t="shared" si="23"/>
        <v>0</v>
      </c>
      <c r="J180" s="1004">
        <f t="shared" si="24"/>
        <v>0</v>
      </c>
      <c r="K180" s="1706"/>
      <c r="L180" s="1706"/>
      <c r="M180" s="1706"/>
      <c r="N180" s="1706"/>
      <c r="O180" s="1707"/>
      <c r="P180" s="1707"/>
      <c r="Q180" s="1707"/>
      <c r="R180" s="1707"/>
      <c r="S180" s="1707"/>
    </row>
    <row r="181" spans="1:19" s="1708" customFormat="1" x14ac:dyDescent="0.2">
      <c r="A181" s="788">
        <v>150</v>
      </c>
      <c r="B181" s="1002" t="s">
        <v>402</v>
      </c>
      <c r="C181" s="711" t="s">
        <v>298</v>
      </c>
      <c r="D181" s="711" t="s">
        <v>14</v>
      </c>
      <c r="E181" s="711">
        <v>1</v>
      </c>
      <c r="F181" s="1003">
        <v>4500</v>
      </c>
      <c r="G181" s="1003">
        <f t="shared" si="22"/>
        <v>4500</v>
      </c>
      <c r="H181" s="1003">
        <v>4900</v>
      </c>
      <c r="I181" s="1003">
        <f t="shared" si="23"/>
        <v>4900</v>
      </c>
      <c r="J181" s="1004">
        <f t="shared" si="24"/>
        <v>9400</v>
      </c>
      <c r="K181" s="1706"/>
      <c r="L181" s="1706"/>
      <c r="M181" s="1706"/>
      <c r="N181" s="1706"/>
      <c r="O181" s="1707"/>
      <c r="P181" s="1707"/>
      <c r="Q181" s="1707"/>
      <c r="R181" s="1707"/>
      <c r="S181" s="1707"/>
    </row>
    <row r="182" spans="1:19" s="1708" customFormat="1" ht="25.5" x14ac:dyDescent="0.2">
      <c r="A182" s="788">
        <v>151</v>
      </c>
      <c r="B182" s="1002" t="s">
        <v>387</v>
      </c>
      <c r="C182" s="711" t="s">
        <v>403</v>
      </c>
      <c r="D182" s="711" t="s">
        <v>14</v>
      </c>
      <c r="E182" s="711">
        <v>1</v>
      </c>
      <c r="F182" s="1003">
        <v>4500</v>
      </c>
      <c r="G182" s="1003">
        <f t="shared" si="22"/>
        <v>4500</v>
      </c>
      <c r="H182" s="1003">
        <v>12807.650000000001</v>
      </c>
      <c r="I182" s="1003">
        <f t="shared" si="23"/>
        <v>12807.650000000001</v>
      </c>
      <c r="J182" s="1004">
        <f t="shared" si="24"/>
        <v>17307.650000000001</v>
      </c>
      <c r="K182" s="1706"/>
      <c r="L182" s="1706"/>
      <c r="M182" s="1706"/>
      <c r="N182" s="1706"/>
      <c r="O182" s="1707"/>
      <c r="P182" s="1707"/>
      <c r="Q182" s="1707"/>
      <c r="R182" s="1707"/>
      <c r="S182" s="1707"/>
    </row>
    <row r="183" spans="1:19" s="1708" customFormat="1" x14ac:dyDescent="0.2">
      <c r="A183" s="788">
        <v>152</v>
      </c>
      <c r="B183" s="1002" t="s">
        <v>398</v>
      </c>
      <c r="C183" s="711" t="s">
        <v>404</v>
      </c>
      <c r="D183" s="711" t="s">
        <v>14</v>
      </c>
      <c r="E183" s="711"/>
      <c r="F183" s="1003">
        <v>400</v>
      </c>
      <c r="G183" s="1003">
        <f t="shared" si="22"/>
        <v>0</v>
      </c>
      <c r="H183" s="1003">
        <v>952.8</v>
      </c>
      <c r="I183" s="1003">
        <f t="shared" si="23"/>
        <v>0</v>
      </c>
      <c r="J183" s="1004">
        <f t="shared" si="24"/>
        <v>0</v>
      </c>
      <c r="K183" s="1706"/>
      <c r="L183" s="1706"/>
      <c r="M183" s="1706"/>
      <c r="N183" s="1706"/>
      <c r="O183" s="1707"/>
      <c r="P183" s="1707"/>
      <c r="Q183" s="1707"/>
      <c r="R183" s="1707"/>
      <c r="S183" s="1707"/>
    </row>
    <row r="184" spans="1:19" s="1708" customFormat="1" x14ac:dyDescent="0.2">
      <c r="A184" s="788">
        <v>153</v>
      </c>
      <c r="B184" s="1002" t="s">
        <v>392</v>
      </c>
      <c r="C184" s="711" t="s">
        <v>393</v>
      </c>
      <c r="D184" s="711" t="s">
        <v>14</v>
      </c>
      <c r="E184" s="711"/>
      <c r="F184" s="1003">
        <v>300</v>
      </c>
      <c r="G184" s="1003">
        <f t="shared" si="22"/>
        <v>0</v>
      </c>
      <c r="H184" s="1003">
        <v>234</v>
      </c>
      <c r="I184" s="1003">
        <f t="shared" si="23"/>
        <v>0</v>
      </c>
      <c r="J184" s="1004">
        <f t="shared" si="24"/>
        <v>0</v>
      </c>
      <c r="K184" s="1706"/>
      <c r="L184" s="1706"/>
      <c r="M184" s="1706"/>
      <c r="N184" s="1706"/>
      <c r="O184" s="1707"/>
      <c r="P184" s="1707"/>
      <c r="Q184" s="1707"/>
      <c r="R184" s="1707"/>
      <c r="S184" s="1707"/>
    </row>
    <row r="185" spans="1:19" s="1708" customFormat="1" x14ac:dyDescent="0.2">
      <c r="A185" s="788">
        <v>154</v>
      </c>
      <c r="B185" s="1002" t="s">
        <v>394</v>
      </c>
      <c r="C185" s="1005" t="s">
        <v>296</v>
      </c>
      <c r="D185" s="1005" t="s">
        <v>14</v>
      </c>
      <c r="E185" s="1005"/>
      <c r="F185" s="1003">
        <v>850</v>
      </c>
      <c r="G185" s="1003">
        <f t="shared" si="22"/>
        <v>0</v>
      </c>
      <c r="H185" s="1003">
        <v>347.2</v>
      </c>
      <c r="I185" s="1003">
        <f t="shared" si="23"/>
        <v>0</v>
      </c>
      <c r="J185" s="1004">
        <f t="shared" si="24"/>
        <v>0</v>
      </c>
      <c r="K185" s="1706"/>
      <c r="L185" s="1706"/>
      <c r="M185" s="1706"/>
      <c r="N185" s="1706"/>
      <c r="O185" s="1707"/>
      <c r="P185" s="1707"/>
      <c r="Q185" s="1707"/>
      <c r="R185" s="1707"/>
      <c r="S185" s="1707"/>
    </row>
    <row r="186" spans="1:19" s="1708" customFormat="1" x14ac:dyDescent="0.2">
      <c r="A186" s="788">
        <v>155</v>
      </c>
      <c r="B186" s="1002" t="s">
        <v>394</v>
      </c>
      <c r="C186" s="1005" t="s">
        <v>158</v>
      </c>
      <c r="D186" s="1005" t="s">
        <v>14</v>
      </c>
      <c r="E186" s="1005"/>
      <c r="F186" s="1003">
        <v>850</v>
      </c>
      <c r="G186" s="1003">
        <f t="shared" si="22"/>
        <v>0</v>
      </c>
      <c r="H186" s="1003">
        <v>316.39999999999998</v>
      </c>
      <c r="I186" s="1003">
        <f t="shared" si="23"/>
        <v>0</v>
      </c>
      <c r="J186" s="1004">
        <f t="shared" si="24"/>
        <v>0</v>
      </c>
      <c r="K186" s="1706"/>
      <c r="L186" s="1706"/>
      <c r="M186" s="1706"/>
      <c r="N186" s="1706"/>
      <c r="O186" s="1707"/>
      <c r="P186" s="1707"/>
      <c r="Q186" s="1707"/>
      <c r="R186" s="1707"/>
      <c r="S186" s="1707"/>
    </row>
    <row r="187" spans="1:19" s="1708" customFormat="1" x14ac:dyDescent="0.2">
      <c r="A187" s="788">
        <v>156</v>
      </c>
      <c r="B187" s="1002" t="s">
        <v>394</v>
      </c>
      <c r="C187" s="1005" t="s">
        <v>168</v>
      </c>
      <c r="D187" s="1005" t="s">
        <v>14</v>
      </c>
      <c r="E187" s="1005"/>
      <c r="F187" s="1003">
        <v>850</v>
      </c>
      <c r="G187" s="1003">
        <f t="shared" si="22"/>
        <v>0</v>
      </c>
      <c r="H187" s="1003">
        <v>311.87692307692305</v>
      </c>
      <c r="I187" s="1003">
        <f t="shared" si="23"/>
        <v>0</v>
      </c>
      <c r="J187" s="1004">
        <f t="shared" si="24"/>
        <v>0</v>
      </c>
      <c r="K187" s="1706"/>
      <c r="L187" s="1706"/>
      <c r="M187" s="1706"/>
      <c r="N187" s="1706"/>
      <c r="O187" s="1707"/>
      <c r="P187" s="1707"/>
      <c r="Q187" s="1707"/>
      <c r="R187" s="1707"/>
      <c r="S187" s="1707"/>
    </row>
    <row r="188" spans="1:19" s="1708" customFormat="1" x14ac:dyDescent="0.2">
      <c r="A188" s="788">
        <v>157</v>
      </c>
      <c r="B188" s="1002" t="s">
        <v>63</v>
      </c>
      <c r="C188" s="687" t="s">
        <v>71</v>
      </c>
      <c r="D188" s="711" t="s">
        <v>7</v>
      </c>
      <c r="E188" s="711"/>
      <c r="F188" s="1003">
        <v>600</v>
      </c>
      <c r="G188" s="1003">
        <f t="shared" si="22"/>
        <v>0</v>
      </c>
      <c r="H188" s="1003">
        <v>784</v>
      </c>
      <c r="I188" s="1003">
        <f t="shared" si="23"/>
        <v>0</v>
      </c>
      <c r="J188" s="1004">
        <f t="shared" si="24"/>
        <v>0</v>
      </c>
      <c r="K188" s="1706"/>
      <c r="L188" s="1706"/>
      <c r="M188" s="1706"/>
      <c r="N188" s="1706"/>
      <c r="O188" s="1707"/>
      <c r="P188" s="1707"/>
      <c r="Q188" s="1707"/>
      <c r="R188" s="1707"/>
      <c r="S188" s="1707"/>
    </row>
    <row r="189" spans="1:19" s="1708" customFormat="1" x14ac:dyDescent="0.2">
      <c r="A189" s="788">
        <v>158</v>
      </c>
      <c r="B189" s="1002" t="s">
        <v>63</v>
      </c>
      <c r="C189" s="687" t="s">
        <v>64</v>
      </c>
      <c r="D189" s="711" t="s">
        <v>7</v>
      </c>
      <c r="E189" s="711"/>
      <c r="F189" s="1003">
        <v>600</v>
      </c>
      <c r="G189" s="1003">
        <f t="shared" si="22"/>
        <v>0</v>
      </c>
      <c r="H189" s="1003">
        <v>420</v>
      </c>
      <c r="I189" s="1003">
        <f t="shared" si="23"/>
        <v>0</v>
      </c>
      <c r="J189" s="1004">
        <f t="shared" si="24"/>
        <v>0</v>
      </c>
      <c r="K189" s="1706"/>
      <c r="L189" s="1706"/>
      <c r="M189" s="1706"/>
      <c r="N189" s="1706"/>
      <c r="O189" s="1707"/>
      <c r="P189" s="1707"/>
      <c r="Q189" s="1707"/>
      <c r="R189" s="1707"/>
      <c r="S189" s="1707"/>
    </row>
    <row r="190" spans="1:19" s="1708" customFormat="1" x14ac:dyDescent="0.2">
      <c r="A190" s="788">
        <v>159</v>
      </c>
      <c r="B190" s="1002" t="s">
        <v>295</v>
      </c>
      <c r="C190" s="687" t="s">
        <v>298</v>
      </c>
      <c r="D190" s="711" t="s">
        <v>7</v>
      </c>
      <c r="E190" s="711"/>
      <c r="F190" s="1003">
        <v>1200</v>
      </c>
      <c r="G190" s="1003">
        <f t="shared" si="22"/>
        <v>0</v>
      </c>
      <c r="H190" s="1003">
        <v>450</v>
      </c>
      <c r="I190" s="1003">
        <f t="shared" si="23"/>
        <v>0</v>
      </c>
      <c r="J190" s="1004">
        <f t="shared" si="24"/>
        <v>0</v>
      </c>
      <c r="K190" s="1706"/>
      <c r="L190" s="1706"/>
      <c r="M190" s="1706"/>
      <c r="N190" s="1706"/>
      <c r="O190" s="1707"/>
      <c r="P190" s="1707"/>
      <c r="Q190" s="1707"/>
      <c r="R190" s="1707"/>
      <c r="S190" s="1707"/>
    </row>
    <row r="191" spans="1:19" s="1708" customFormat="1" x14ac:dyDescent="0.2">
      <c r="A191" s="788">
        <v>160</v>
      </c>
      <c r="B191" s="1002" t="s">
        <v>299</v>
      </c>
      <c r="C191" s="687"/>
      <c r="D191" s="711" t="s">
        <v>56</v>
      </c>
      <c r="E191" s="711"/>
      <c r="F191" s="1003">
        <v>1050</v>
      </c>
      <c r="G191" s="1003">
        <f t="shared" si="22"/>
        <v>0</v>
      </c>
      <c r="H191" s="1003">
        <v>840</v>
      </c>
      <c r="I191" s="1003">
        <f t="shared" si="23"/>
        <v>0</v>
      </c>
      <c r="J191" s="1004">
        <f t="shared" si="24"/>
        <v>0</v>
      </c>
      <c r="K191" s="1706"/>
      <c r="L191" s="1706"/>
      <c r="M191" s="1706"/>
      <c r="N191" s="1706"/>
      <c r="O191" s="1707"/>
      <c r="P191" s="1707"/>
      <c r="Q191" s="1707"/>
      <c r="R191" s="1707"/>
      <c r="S191" s="1707"/>
    </row>
    <row r="192" spans="1:19" s="1708" customFormat="1" x14ac:dyDescent="0.2">
      <c r="A192" s="788">
        <v>161</v>
      </c>
      <c r="B192" s="1002" t="s">
        <v>300</v>
      </c>
      <c r="C192" s="687"/>
      <c r="D192" s="711" t="s">
        <v>56</v>
      </c>
      <c r="E192" s="711"/>
      <c r="F192" s="1003">
        <v>1050</v>
      </c>
      <c r="G192" s="1003">
        <f t="shared" si="22"/>
        <v>0</v>
      </c>
      <c r="H192" s="1003">
        <v>3080</v>
      </c>
      <c r="I192" s="1003">
        <f t="shared" si="23"/>
        <v>0</v>
      </c>
      <c r="J192" s="1004">
        <f t="shared" si="24"/>
        <v>0</v>
      </c>
      <c r="K192" s="1706"/>
      <c r="L192" s="1706"/>
      <c r="M192" s="1706"/>
      <c r="N192" s="1706"/>
      <c r="O192" s="1707"/>
      <c r="P192" s="1707"/>
      <c r="Q192" s="1707"/>
      <c r="R192" s="1707"/>
      <c r="S192" s="1707"/>
    </row>
    <row r="193" spans="1:19" s="1708" customFormat="1" x14ac:dyDescent="0.2">
      <c r="A193" s="788">
        <v>162</v>
      </c>
      <c r="B193" s="1002" t="s">
        <v>60</v>
      </c>
      <c r="C193" s="860"/>
      <c r="D193" s="711" t="s">
        <v>5</v>
      </c>
      <c r="E193" s="711"/>
      <c r="F193" s="1003">
        <v>0</v>
      </c>
      <c r="G193" s="1003">
        <f t="shared" si="22"/>
        <v>0</v>
      </c>
      <c r="H193" s="1003">
        <v>4701</v>
      </c>
      <c r="I193" s="1003">
        <f t="shared" si="23"/>
        <v>0</v>
      </c>
      <c r="J193" s="1004">
        <f t="shared" si="24"/>
        <v>0</v>
      </c>
      <c r="K193" s="1706"/>
      <c r="L193" s="1706"/>
      <c r="M193" s="1706"/>
      <c r="N193" s="1706"/>
      <c r="O193" s="1707"/>
      <c r="P193" s="1707"/>
      <c r="Q193" s="1707"/>
      <c r="R193" s="1707"/>
      <c r="S193" s="1707"/>
    </row>
    <row r="194" spans="1:19" s="1708" customFormat="1" ht="25.5" x14ac:dyDescent="0.2">
      <c r="A194" s="788">
        <v>163</v>
      </c>
      <c r="B194" s="1002" t="s">
        <v>82</v>
      </c>
      <c r="C194" s="711" t="s">
        <v>83</v>
      </c>
      <c r="D194" s="711" t="s">
        <v>56</v>
      </c>
      <c r="E194" s="711"/>
      <c r="F194" s="1003">
        <v>600</v>
      </c>
      <c r="G194" s="1003">
        <f t="shared" si="22"/>
        <v>0</v>
      </c>
      <c r="H194" s="1003">
        <v>588</v>
      </c>
      <c r="I194" s="1003">
        <f t="shared" si="23"/>
        <v>0</v>
      </c>
      <c r="J194" s="1004">
        <f t="shared" si="24"/>
        <v>0</v>
      </c>
      <c r="K194" s="1706"/>
      <c r="L194" s="1706"/>
      <c r="M194" s="1706"/>
      <c r="N194" s="1706"/>
      <c r="O194" s="1707"/>
      <c r="P194" s="1707"/>
      <c r="Q194" s="1707"/>
      <c r="R194" s="1707"/>
      <c r="S194" s="1707"/>
    </row>
    <row r="195" spans="1:19" s="1708" customFormat="1" ht="13.5" x14ac:dyDescent="0.2">
      <c r="A195" s="788">
        <v>164</v>
      </c>
      <c r="B195" s="1720" t="s">
        <v>405</v>
      </c>
      <c r="C195" s="687"/>
      <c r="D195" s="711"/>
      <c r="E195" s="711"/>
      <c r="F195" s="711"/>
      <c r="G195" s="1003"/>
      <c r="H195" s="1719"/>
      <c r="I195" s="1003"/>
      <c r="J195" s="1719"/>
      <c r="K195" s="1706"/>
      <c r="L195" s="1706"/>
      <c r="M195" s="1706"/>
      <c r="N195" s="1706"/>
      <c r="O195" s="1707"/>
      <c r="P195" s="1707"/>
      <c r="Q195" s="1707"/>
      <c r="R195" s="1707"/>
      <c r="S195" s="1707"/>
    </row>
    <row r="196" spans="1:19" s="1708" customFormat="1" x14ac:dyDescent="0.2">
      <c r="A196" s="788">
        <v>165</v>
      </c>
      <c r="B196" s="1002" t="s">
        <v>297</v>
      </c>
      <c r="C196" s="687" t="s">
        <v>338</v>
      </c>
      <c r="D196" s="711" t="s">
        <v>14</v>
      </c>
      <c r="E196" s="711"/>
      <c r="F196" s="1003">
        <v>2829</v>
      </c>
      <c r="G196" s="1003">
        <f t="shared" ref="G196:G207" si="25">E196*F196</f>
        <v>0</v>
      </c>
      <c r="H196" s="1003">
        <v>5624.6399999999994</v>
      </c>
      <c r="I196" s="1003">
        <f t="shared" ref="I196:I207" si="26">E196*H196</f>
        <v>0</v>
      </c>
      <c r="J196" s="1004">
        <f t="shared" ref="J196:J207" si="27">G196+I196</f>
        <v>0</v>
      </c>
      <c r="K196" s="1706"/>
      <c r="L196" s="1706"/>
      <c r="M196" s="1706"/>
      <c r="N196" s="1706"/>
      <c r="O196" s="1707"/>
      <c r="P196" s="1707"/>
      <c r="Q196" s="1707"/>
      <c r="R196" s="1707"/>
      <c r="S196" s="1707"/>
    </row>
    <row r="197" spans="1:19" s="1708" customFormat="1" x14ac:dyDescent="0.2">
      <c r="A197" s="788">
        <v>166</v>
      </c>
      <c r="B197" s="1002" t="s">
        <v>62</v>
      </c>
      <c r="C197" s="687" t="s">
        <v>337</v>
      </c>
      <c r="D197" s="711" t="s">
        <v>14</v>
      </c>
      <c r="E197" s="711"/>
      <c r="F197" s="1003">
        <v>1681</v>
      </c>
      <c r="G197" s="1003">
        <f t="shared" si="25"/>
        <v>0</v>
      </c>
      <c r="H197" s="1003">
        <v>4575.5999999999995</v>
      </c>
      <c r="I197" s="1003">
        <f t="shared" si="26"/>
        <v>0</v>
      </c>
      <c r="J197" s="1004">
        <f t="shared" si="27"/>
        <v>0</v>
      </c>
      <c r="K197" s="1706"/>
      <c r="L197" s="1706"/>
      <c r="M197" s="1706"/>
      <c r="N197" s="1706"/>
      <c r="O197" s="1707"/>
      <c r="P197" s="1707"/>
      <c r="Q197" s="1707"/>
      <c r="R197" s="1707"/>
      <c r="S197" s="1707"/>
    </row>
    <row r="198" spans="1:19" s="1708" customFormat="1" x14ac:dyDescent="0.2">
      <c r="A198" s="788">
        <v>167</v>
      </c>
      <c r="B198" s="1002" t="s">
        <v>396</v>
      </c>
      <c r="C198" s="711" t="s">
        <v>296</v>
      </c>
      <c r="D198" s="711" t="s">
        <v>14</v>
      </c>
      <c r="E198" s="711">
        <v>1</v>
      </c>
      <c r="F198" s="1003">
        <v>4500</v>
      </c>
      <c r="G198" s="1003">
        <f t="shared" si="25"/>
        <v>4500</v>
      </c>
      <c r="H198" s="1003">
        <v>4900</v>
      </c>
      <c r="I198" s="1003">
        <f t="shared" si="26"/>
        <v>4900</v>
      </c>
      <c r="J198" s="1004">
        <f t="shared" si="27"/>
        <v>9400</v>
      </c>
      <c r="K198" s="1706"/>
      <c r="L198" s="1706"/>
      <c r="M198" s="1706"/>
      <c r="N198" s="1706"/>
      <c r="O198" s="1707"/>
      <c r="P198" s="1707"/>
      <c r="Q198" s="1707"/>
      <c r="R198" s="1707"/>
      <c r="S198" s="1707"/>
    </row>
    <row r="199" spans="1:19" s="1708" customFormat="1" ht="25.5" x14ac:dyDescent="0.2">
      <c r="A199" s="788">
        <v>168</v>
      </c>
      <c r="B199" s="1002" t="s">
        <v>387</v>
      </c>
      <c r="C199" s="711" t="s">
        <v>400</v>
      </c>
      <c r="D199" s="711" t="s">
        <v>14</v>
      </c>
      <c r="E199" s="711">
        <v>2</v>
      </c>
      <c r="F199" s="1003">
        <v>4500</v>
      </c>
      <c r="G199" s="1003">
        <f t="shared" si="25"/>
        <v>9000</v>
      </c>
      <c r="H199" s="1003">
        <v>11136.75</v>
      </c>
      <c r="I199" s="1003">
        <f t="shared" si="26"/>
        <v>22273.5</v>
      </c>
      <c r="J199" s="1004">
        <f t="shared" si="27"/>
        <v>31273.5</v>
      </c>
      <c r="K199" s="1706"/>
      <c r="L199" s="1706"/>
      <c r="M199" s="1706"/>
      <c r="N199" s="1706"/>
      <c r="O199" s="1707"/>
      <c r="P199" s="1707"/>
      <c r="Q199" s="1707"/>
      <c r="R199" s="1707"/>
      <c r="S199" s="1707"/>
    </row>
    <row r="200" spans="1:19" s="1708" customFormat="1" x14ac:dyDescent="0.2">
      <c r="A200" s="788">
        <v>169</v>
      </c>
      <c r="B200" s="1002" t="s">
        <v>392</v>
      </c>
      <c r="C200" s="711" t="s">
        <v>393</v>
      </c>
      <c r="D200" s="711" t="s">
        <v>14</v>
      </c>
      <c r="E200" s="711"/>
      <c r="F200" s="1003">
        <v>300</v>
      </c>
      <c r="G200" s="1003">
        <f t="shared" si="25"/>
        <v>0</v>
      </c>
      <c r="H200" s="1003">
        <v>234</v>
      </c>
      <c r="I200" s="1003">
        <f t="shared" si="26"/>
        <v>0</v>
      </c>
      <c r="J200" s="1004">
        <f t="shared" si="27"/>
        <v>0</v>
      </c>
      <c r="K200" s="1706"/>
      <c r="L200" s="1706"/>
      <c r="M200" s="1706"/>
      <c r="N200" s="1706"/>
      <c r="O200" s="1707"/>
      <c r="P200" s="1707"/>
      <c r="Q200" s="1707"/>
      <c r="R200" s="1707"/>
      <c r="S200" s="1707"/>
    </row>
    <row r="201" spans="1:19" s="1708" customFormat="1" x14ac:dyDescent="0.2">
      <c r="A201" s="788">
        <v>170</v>
      </c>
      <c r="B201" s="1002" t="s">
        <v>394</v>
      </c>
      <c r="C201" s="1005" t="s">
        <v>168</v>
      </c>
      <c r="D201" s="1005" t="s">
        <v>14</v>
      </c>
      <c r="E201" s="1005"/>
      <c r="F201" s="1003">
        <v>850</v>
      </c>
      <c r="G201" s="1003">
        <f t="shared" si="25"/>
        <v>0</v>
      </c>
      <c r="H201" s="1003">
        <v>311.87692307692305</v>
      </c>
      <c r="I201" s="1003">
        <f t="shared" si="26"/>
        <v>0</v>
      </c>
      <c r="J201" s="1004">
        <f t="shared" si="27"/>
        <v>0</v>
      </c>
      <c r="K201" s="1706"/>
      <c r="L201" s="1706"/>
      <c r="M201" s="1706"/>
      <c r="N201" s="1706"/>
      <c r="O201" s="1707"/>
      <c r="P201" s="1707"/>
      <c r="Q201" s="1707"/>
      <c r="R201" s="1707"/>
      <c r="S201" s="1707"/>
    </row>
    <row r="202" spans="1:19" s="1708" customFormat="1" x14ac:dyDescent="0.2">
      <c r="A202" s="788">
        <v>171</v>
      </c>
      <c r="B202" s="1002" t="s">
        <v>63</v>
      </c>
      <c r="C202" s="687" t="s">
        <v>64</v>
      </c>
      <c r="D202" s="711" t="s">
        <v>7</v>
      </c>
      <c r="E202" s="711"/>
      <c r="F202" s="1003">
        <v>600</v>
      </c>
      <c r="G202" s="1003">
        <f t="shared" si="25"/>
        <v>0</v>
      </c>
      <c r="H202" s="1003">
        <v>420</v>
      </c>
      <c r="I202" s="1003">
        <f t="shared" si="26"/>
        <v>0</v>
      </c>
      <c r="J202" s="1004">
        <f t="shared" si="27"/>
        <v>0</v>
      </c>
      <c r="K202" s="1706"/>
      <c r="L202" s="1706"/>
      <c r="M202" s="1706"/>
      <c r="N202" s="1706"/>
      <c r="O202" s="1707"/>
      <c r="P202" s="1707"/>
      <c r="Q202" s="1707"/>
      <c r="R202" s="1707"/>
      <c r="S202" s="1707"/>
    </row>
    <row r="203" spans="1:19" s="1708" customFormat="1" x14ac:dyDescent="0.2">
      <c r="A203" s="788">
        <v>172</v>
      </c>
      <c r="B203" s="1002" t="s">
        <v>295</v>
      </c>
      <c r="C203" s="687" t="s">
        <v>168</v>
      </c>
      <c r="D203" s="711" t="s">
        <v>7</v>
      </c>
      <c r="E203" s="711"/>
      <c r="F203" s="1003">
        <v>1200</v>
      </c>
      <c r="G203" s="1003">
        <f t="shared" si="25"/>
        <v>0</v>
      </c>
      <c r="H203" s="1003">
        <v>300</v>
      </c>
      <c r="I203" s="1003">
        <f t="shared" si="26"/>
        <v>0</v>
      </c>
      <c r="J203" s="1004">
        <f t="shared" si="27"/>
        <v>0</v>
      </c>
      <c r="K203" s="1706"/>
      <c r="L203" s="1706"/>
      <c r="M203" s="1706"/>
      <c r="N203" s="1706"/>
      <c r="O203" s="1707"/>
      <c r="P203" s="1707"/>
      <c r="Q203" s="1707"/>
      <c r="R203" s="1707"/>
      <c r="S203" s="1707"/>
    </row>
    <row r="204" spans="1:19" s="1708" customFormat="1" x14ac:dyDescent="0.2">
      <c r="A204" s="788">
        <v>173</v>
      </c>
      <c r="B204" s="1002" t="s">
        <v>74</v>
      </c>
      <c r="C204" s="687"/>
      <c r="D204" s="711" t="s">
        <v>56</v>
      </c>
      <c r="E204" s="711"/>
      <c r="F204" s="1003">
        <v>1050</v>
      </c>
      <c r="G204" s="1003">
        <f t="shared" si="25"/>
        <v>0</v>
      </c>
      <c r="H204" s="1003">
        <v>840</v>
      </c>
      <c r="I204" s="1003">
        <f t="shared" si="26"/>
        <v>0</v>
      </c>
      <c r="J204" s="1004">
        <f t="shared" si="27"/>
        <v>0</v>
      </c>
      <c r="K204" s="1706"/>
      <c r="L204" s="1706"/>
      <c r="M204" s="1706"/>
      <c r="N204" s="1706"/>
      <c r="O204" s="1707"/>
      <c r="P204" s="1707"/>
      <c r="Q204" s="1707"/>
      <c r="R204" s="1707"/>
      <c r="S204" s="1707"/>
    </row>
    <row r="205" spans="1:19" s="1708" customFormat="1" x14ac:dyDescent="0.2">
      <c r="A205" s="788">
        <v>174</v>
      </c>
      <c r="B205" s="1002" t="s">
        <v>65</v>
      </c>
      <c r="C205" s="687"/>
      <c r="D205" s="711" t="s">
        <v>56</v>
      </c>
      <c r="E205" s="711"/>
      <c r="F205" s="1003">
        <v>1050</v>
      </c>
      <c r="G205" s="1003">
        <f t="shared" si="25"/>
        <v>0</v>
      </c>
      <c r="H205" s="1003">
        <v>3080</v>
      </c>
      <c r="I205" s="1003">
        <f t="shared" si="26"/>
        <v>0</v>
      </c>
      <c r="J205" s="1004">
        <f t="shared" si="27"/>
        <v>0</v>
      </c>
      <c r="K205" s="1706"/>
      <c r="L205" s="1706"/>
      <c r="M205" s="1706"/>
      <c r="N205" s="1706"/>
      <c r="O205" s="1707"/>
      <c r="P205" s="1707"/>
      <c r="Q205" s="1707"/>
      <c r="R205" s="1707"/>
      <c r="S205" s="1707"/>
    </row>
    <row r="206" spans="1:19" s="1708" customFormat="1" ht="25.5" x14ac:dyDescent="0.2">
      <c r="A206" s="788">
        <v>175</v>
      </c>
      <c r="B206" s="1002" t="s">
        <v>82</v>
      </c>
      <c r="C206" s="711" t="s">
        <v>83</v>
      </c>
      <c r="D206" s="711" t="s">
        <v>56</v>
      </c>
      <c r="E206" s="711"/>
      <c r="F206" s="1003">
        <v>600</v>
      </c>
      <c r="G206" s="1003">
        <f t="shared" si="25"/>
        <v>0</v>
      </c>
      <c r="H206" s="1003">
        <v>588</v>
      </c>
      <c r="I206" s="1003">
        <f t="shared" si="26"/>
        <v>0</v>
      </c>
      <c r="J206" s="1004">
        <f t="shared" si="27"/>
        <v>0</v>
      </c>
      <c r="K206" s="1706"/>
      <c r="L206" s="1706"/>
      <c r="M206" s="1706"/>
      <c r="N206" s="1706"/>
      <c r="O206" s="1707"/>
      <c r="P206" s="1707"/>
      <c r="Q206" s="1707"/>
      <c r="R206" s="1707"/>
      <c r="S206" s="1707"/>
    </row>
    <row r="207" spans="1:19" s="1708" customFormat="1" x14ac:dyDescent="0.2">
      <c r="A207" s="788">
        <v>176</v>
      </c>
      <c r="B207" s="1002" t="s">
        <v>60</v>
      </c>
      <c r="C207" s="860"/>
      <c r="D207" s="711" t="s">
        <v>5</v>
      </c>
      <c r="E207" s="711">
        <v>1</v>
      </c>
      <c r="F207" s="1003">
        <v>0</v>
      </c>
      <c r="G207" s="1003">
        <f t="shared" si="25"/>
        <v>0</v>
      </c>
      <c r="H207" s="1003">
        <v>1688</v>
      </c>
      <c r="I207" s="1003">
        <f t="shared" si="26"/>
        <v>1688</v>
      </c>
      <c r="J207" s="1004">
        <f t="shared" si="27"/>
        <v>1688</v>
      </c>
      <c r="K207" s="1706"/>
      <c r="L207" s="1706"/>
      <c r="M207" s="1706"/>
      <c r="N207" s="1706"/>
      <c r="O207" s="1707"/>
      <c r="P207" s="1707"/>
      <c r="Q207" s="1707"/>
      <c r="R207" s="1707"/>
      <c r="S207" s="1707"/>
    </row>
    <row r="208" spans="1:19" s="1708" customFormat="1" x14ac:dyDescent="0.2">
      <c r="A208" s="788">
        <v>177</v>
      </c>
      <c r="B208" s="1729" t="s">
        <v>75</v>
      </c>
      <c r="C208" s="687"/>
      <c r="D208" s="711"/>
      <c r="E208" s="711"/>
      <c r="F208" s="711"/>
      <c r="G208" s="1003"/>
      <c r="H208" s="1719"/>
      <c r="I208" s="1003"/>
      <c r="J208" s="1719"/>
      <c r="K208" s="1706"/>
      <c r="L208" s="1706"/>
      <c r="M208" s="1706"/>
      <c r="N208" s="1706"/>
      <c r="O208" s="1707"/>
      <c r="P208" s="1707"/>
      <c r="Q208" s="1707"/>
      <c r="R208" s="1707"/>
      <c r="S208" s="1707"/>
    </row>
    <row r="209" spans="1:19" s="1708" customFormat="1" ht="25.5" x14ac:dyDescent="0.2">
      <c r="A209" s="788">
        <v>178</v>
      </c>
      <c r="B209" s="1002" t="s">
        <v>76</v>
      </c>
      <c r="C209" s="687" t="s">
        <v>342</v>
      </c>
      <c r="D209" s="711" t="s">
        <v>7</v>
      </c>
      <c r="E209" s="711"/>
      <c r="F209" s="1003">
        <v>25108</v>
      </c>
      <c r="G209" s="1003">
        <f t="shared" ref="G209:G230" si="28">E209*F209</f>
        <v>0</v>
      </c>
      <c r="H209" s="1003">
        <v>69455.376000000004</v>
      </c>
      <c r="I209" s="1003">
        <f t="shared" ref="I209:I230" si="29">E209*H209</f>
        <v>0</v>
      </c>
      <c r="J209" s="1004">
        <f t="shared" ref="J209:J219" si="30">G209+I209</f>
        <v>0</v>
      </c>
      <c r="K209" s="1706"/>
      <c r="L209" s="1706"/>
      <c r="M209" s="1706"/>
      <c r="N209" s="1706"/>
      <c r="O209" s="1707"/>
      <c r="P209" s="1707"/>
      <c r="Q209" s="1707"/>
      <c r="R209" s="1707"/>
      <c r="S209" s="1707"/>
    </row>
    <row r="210" spans="1:19" s="1708" customFormat="1" ht="38.25" x14ac:dyDescent="0.2">
      <c r="A210" s="788">
        <v>179</v>
      </c>
      <c r="B210" s="1002" t="s">
        <v>285</v>
      </c>
      <c r="C210" s="687" t="s">
        <v>343</v>
      </c>
      <c r="D210" s="711" t="s">
        <v>7</v>
      </c>
      <c r="E210" s="711"/>
      <c r="F210" s="1003">
        <v>5616</v>
      </c>
      <c r="G210" s="1003">
        <f t="shared" si="28"/>
        <v>0</v>
      </c>
      <c r="H210" s="1003">
        <v>12134.640000000001</v>
      </c>
      <c r="I210" s="1003">
        <f t="shared" si="29"/>
        <v>0</v>
      </c>
      <c r="J210" s="1004">
        <f t="shared" si="30"/>
        <v>0</v>
      </c>
      <c r="K210" s="1706"/>
      <c r="L210" s="1706"/>
      <c r="M210" s="1706"/>
      <c r="N210" s="1706"/>
      <c r="O210" s="1707"/>
      <c r="P210" s="1707"/>
      <c r="Q210" s="1707"/>
      <c r="R210" s="1707"/>
      <c r="S210" s="1707"/>
    </row>
    <row r="211" spans="1:19" s="1708" customFormat="1" ht="38.25" x14ac:dyDescent="0.2">
      <c r="A211" s="788">
        <v>180</v>
      </c>
      <c r="B211" s="1002" t="s">
        <v>286</v>
      </c>
      <c r="C211" s="687" t="s">
        <v>344</v>
      </c>
      <c r="D211" s="711" t="s">
        <v>7</v>
      </c>
      <c r="E211" s="711"/>
      <c r="F211" s="1003">
        <v>5577</v>
      </c>
      <c r="G211" s="1003">
        <f t="shared" si="28"/>
        <v>0</v>
      </c>
      <c r="H211" s="1003">
        <v>12144.312</v>
      </c>
      <c r="I211" s="1003">
        <f t="shared" si="29"/>
        <v>0</v>
      </c>
      <c r="J211" s="1004">
        <f t="shared" si="30"/>
        <v>0</v>
      </c>
      <c r="K211" s="1706"/>
      <c r="L211" s="1706"/>
      <c r="M211" s="1706"/>
      <c r="N211" s="1706"/>
      <c r="O211" s="1707"/>
      <c r="P211" s="1707"/>
      <c r="Q211" s="1707"/>
      <c r="R211" s="1707"/>
      <c r="S211" s="1707"/>
    </row>
    <row r="212" spans="1:19" s="1708" customFormat="1" x14ac:dyDescent="0.2">
      <c r="A212" s="788">
        <v>181</v>
      </c>
      <c r="B212" s="1002" t="s">
        <v>77</v>
      </c>
      <c r="C212" s="687" t="s">
        <v>78</v>
      </c>
      <c r="D212" s="711" t="s">
        <v>7</v>
      </c>
      <c r="E212" s="711">
        <v>2</v>
      </c>
      <c r="F212" s="1003">
        <v>1554</v>
      </c>
      <c r="G212" s="1003">
        <f t="shared" si="28"/>
        <v>3108</v>
      </c>
      <c r="H212" s="1003">
        <v>3826</v>
      </c>
      <c r="I212" s="1003">
        <f t="shared" si="29"/>
        <v>7652</v>
      </c>
      <c r="J212" s="1004">
        <f t="shared" si="30"/>
        <v>10760</v>
      </c>
      <c r="K212" s="1706"/>
      <c r="L212" s="1706"/>
      <c r="M212" s="1706"/>
      <c r="N212" s="1706"/>
      <c r="O212" s="1707"/>
      <c r="P212" s="1707"/>
      <c r="Q212" s="1707"/>
      <c r="R212" s="1707"/>
      <c r="S212" s="1707"/>
    </row>
    <row r="213" spans="1:19" s="1708" customFormat="1" x14ac:dyDescent="0.2">
      <c r="A213" s="788">
        <v>182</v>
      </c>
      <c r="B213" s="1002" t="s">
        <v>79</v>
      </c>
      <c r="C213" s="687" t="s">
        <v>78</v>
      </c>
      <c r="D213" s="711" t="s">
        <v>7</v>
      </c>
      <c r="E213" s="87">
        <v>1</v>
      </c>
      <c r="F213" s="1003">
        <v>2032</v>
      </c>
      <c r="G213" s="1003">
        <f t="shared" si="28"/>
        <v>2032</v>
      </c>
      <c r="H213" s="1003">
        <v>5000</v>
      </c>
      <c r="I213" s="1003">
        <f t="shared" si="29"/>
        <v>5000</v>
      </c>
      <c r="J213" s="1004">
        <f t="shared" si="30"/>
        <v>7032</v>
      </c>
      <c r="K213" s="1703"/>
      <c r="L213" s="1706"/>
      <c r="M213" s="1706"/>
      <c r="N213" s="1706"/>
      <c r="O213" s="1707"/>
      <c r="P213" s="1707"/>
      <c r="Q213" s="1707"/>
      <c r="R213" s="1707"/>
      <c r="S213" s="1707"/>
    </row>
    <row r="214" spans="1:19" s="1708" customFormat="1" x14ac:dyDescent="0.2">
      <c r="A214" s="788">
        <v>183</v>
      </c>
      <c r="B214" s="1002" t="s">
        <v>50</v>
      </c>
      <c r="C214" s="687" t="s">
        <v>78</v>
      </c>
      <c r="D214" s="711" t="s">
        <v>7</v>
      </c>
      <c r="E214" s="711">
        <v>1</v>
      </c>
      <c r="F214" s="1003">
        <v>1500</v>
      </c>
      <c r="G214" s="1003">
        <f t="shared" si="28"/>
        <v>1500</v>
      </c>
      <c r="H214" s="1003">
        <v>4557</v>
      </c>
      <c r="I214" s="1003">
        <f t="shared" si="29"/>
        <v>4557</v>
      </c>
      <c r="J214" s="1004">
        <f t="shared" si="30"/>
        <v>6057</v>
      </c>
      <c r="K214" s="1706"/>
      <c r="L214" s="1706"/>
      <c r="M214" s="1706"/>
      <c r="N214" s="1706"/>
      <c r="O214" s="1707"/>
      <c r="P214" s="1707"/>
      <c r="Q214" s="1707"/>
      <c r="R214" s="1707"/>
      <c r="S214" s="1707"/>
    </row>
    <row r="215" spans="1:19" s="1708" customFormat="1" x14ac:dyDescent="0.2">
      <c r="A215" s="788">
        <v>184</v>
      </c>
      <c r="B215" s="1002" t="s">
        <v>80</v>
      </c>
      <c r="C215" s="687" t="s">
        <v>81</v>
      </c>
      <c r="D215" s="711" t="s">
        <v>7</v>
      </c>
      <c r="E215" s="711">
        <v>2</v>
      </c>
      <c r="F215" s="1003">
        <v>1500</v>
      </c>
      <c r="G215" s="1003">
        <f t="shared" si="28"/>
        <v>3000</v>
      </c>
      <c r="H215" s="1003">
        <v>2499</v>
      </c>
      <c r="I215" s="1003">
        <f t="shared" si="29"/>
        <v>4998</v>
      </c>
      <c r="J215" s="1004">
        <f t="shared" si="30"/>
        <v>7998</v>
      </c>
      <c r="K215" s="1706"/>
      <c r="L215" s="1706"/>
      <c r="M215" s="1706"/>
      <c r="N215" s="1706"/>
      <c r="O215" s="1707"/>
      <c r="P215" s="1707"/>
      <c r="Q215" s="1707"/>
      <c r="R215" s="1707"/>
      <c r="S215" s="1707"/>
    </row>
    <row r="216" spans="1:19" s="1708" customFormat="1" ht="25.5" x14ac:dyDescent="0.2">
      <c r="A216" s="788">
        <v>185</v>
      </c>
      <c r="B216" s="1002" t="s">
        <v>440</v>
      </c>
      <c r="C216" s="687"/>
      <c r="D216" s="711" t="s">
        <v>56</v>
      </c>
      <c r="E216" s="1731">
        <v>5.0339999999999998</v>
      </c>
      <c r="F216" s="1003">
        <v>1200</v>
      </c>
      <c r="G216" s="1003">
        <f t="shared" si="28"/>
        <v>6040.8</v>
      </c>
      <c r="H216" s="1003">
        <v>3017</v>
      </c>
      <c r="I216" s="1003">
        <f t="shared" si="29"/>
        <v>15187.578</v>
      </c>
      <c r="J216" s="1004">
        <f t="shared" si="30"/>
        <v>21228.378000000001</v>
      </c>
      <c r="K216" s="1706"/>
      <c r="L216" s="1706"/>
      <c r="M216" s="1706"/>
      <c r="N216" s="1706"/>
      <c r="O216" s="1707"/>
      <c r="P216" s="1707"/>
      <c r="Q216" s="1707"/>
      <c r="R216" s="1707"/>
      <c r="S216" s="1707"/>
    </row>
    <row r="217" spans="1:19" s="1708" customFormat="1" x14ac:dyDescent="0.2">
      <c r="A217" s="788">
        <v>186</v>
      </c>
      <c r="B217" s="1002" t="s">
        <v>441</v>
      </c>
      <c r="C217" s="687"/>
      <c r="D217" s="711" t="s">
        <v>56</v>
      </c>
      <c r="E217" s="711"/>
      <c r="F217" s="1003">
        <v>1200</v>
      </c>
      <c r="G217" s="1003">
        <f t="shared" si="28"/>
        <v>0</v>
      </c>
      <c r="H217" s="1003">
        <v>1933</v>
      </c>
      <c r="I217" s="1003">
        <f t="shared" si="29"/>
        <v>0</v>
      </c>
      <c r="J217" s="1004">
        <f t="shared" si="30"/>
        <v>0</v>
      </c>
      <c r="K217" s="1706"/>
      <c r="L217" s="1706"/>
      <c r="M217" s="1706"/>
      <c r="N217" s="1706"/>
      <c r="O217" s="1707"/>
      <c r="P217" s="1707"/>
      <c r="Q217" s="1707"/>
      <c r="R217" s="1707"/>
      <c r="S217" s="1707"/>
    </row>
    <row r="218" spans="1:19" s="1708" customFormat="1" ht="25.5" x14ac:dyDescent="0.2">
      <c r="A218" s="788">
        <v>187</v>
      </c>
      <c r="B218" s="1002" t="s">
        <v>82</v>
      </c>
      <c r="C218" s="687" t="s">
        <v>83</v>
      </c>
      <c r="D218" s="711" t="s">
        <v>56</v>
      </c>
      <c r="E218" s="1732">
        <v>89.724699999999999</v>
      </c>
      <c r="F218" s="1003">
        <v>600</v>
      </c>
      <c r="G218" s="1003">
        <f t="shared" si="28"/>
        <v>53834.82</v>
      </c>
      <c r="H218" s="1003">
        <v>588</v>
      </c>
      <c r="I218" s="1003">
        <f t="shared" si="29"/>
        <v>52758.123599999999</v>
      </c>
      <c r="J218" s="1004">
        <f t="shared" si="30"/>
        <v>106592.9436</v>
      </c>
      <c r="K218" s="1706"/>
      <c r="L218" s="1706"/>
      <c r="M218" s="1706"/>
      <c r="N218" s="1706"/>
      <c r="O218" s="1707"/>
      <c r="P218" s="1707"/>
      <c r="Q218" s="1707"/>
      <c r="R218" s="1707"/>
      <c r="S218" s="1707"/>
    </row>
    <row r="219" spans="1:19" s="1708" customFormat="1" x14ac:dyDescent="0.2">
      <c r="A219" s="788">
        <v>188</v>
      </c>
      <c r="B219" s="1002" t="s">
        <v>60</v>
      </c>
      <c r="C219" s="860"/>
      <c r="D219" s="711" t="s">
        <v>5</v>
      </c>
      <c r="E219" s="711"/>
      <c r="F219" s="1003">
        <v>0</v>
      </c>
      <c r="G219" s="1003">
        <f t="shared" si="28"/>
        <v>0</v>
      </c>
      <c r="H219" s="1003">
        <v>35562</v>
      </c>
      <c r="I219" s="1003">
        <f t="shared" si="29"/>
        <v>0</v>
      </c>
      <c r="J219" s="1004">
        <f t="shared" si="30"/>
        <v>0</v>
      </c>
      <c r="K219" s="1706"/>
      <c r="L219" s="1706"/>
      <c r="M219" s="1706"/>
      <c r="N219" s="1706"/>
      <c r="O219" s="1707"/>
      <c r="P219" s="1707"/>
      <c r="Q219" s="1707"/>
      <c r="R219" s="1707"/>
      <c r="S219" s="1707"/>
    </row>
    <row r="220" spans="1:19" s="1708" customFormat="1" x14ac:dyDescent="0.2">
      <c r="A220" s="788">
        <v>189</v>
      </c>
      <c r="B220" s="1729" t="s">
        <v>84</v>
      </c>
      <c r="C220" s="687"/>
      <c r="D220" s="711"/>
      <c r="E220" s="711"/>
      <c r="F220" s="711"/>
      <c r="G220" s="1003">
        <f t="shared" si="28"/>
        <v>0</v>
      </c>
      <c r="H220" s="1719"/>
      <c r="I220" s="1003">
        <f t="shared" si="29"/>
        <v>0</v>
      </c>
      <c r="J220" s="1719"/>
      <c r="K220" s="1706"/>
      <c r="L220" s="1706"/>
      <c r="M220" s="1706"/>
      <c r="N220" s="1706"/>
      <c r="O220" s="1707"/>
      <c r="P220" s="1707"/>
      <c r="Q220" s="1707"/>
      <c r="R220" s="1707"/>
      <c r="S220" s="1707"/>
    </row>
    <row r="221" spans="1:19" s="1708" customFormat="1" ht="25.5" x14ac:dyDescent="0.2">
      <c r="A221" s="788">
        <v>190</v>
      </c>
      <c r="B221" s="1002" t="s">
        <v>85</v>
      </c>
      <c r="C221" s="687" t="s">
        <v>348</v>
      </c>
      <c r="D221" s="711" t="s">
        <v>7</v>
      </c>
      <c r="E221" s="711"/>
      <c r="F221" s="1003">
        <v>115637</v>
      </c>
      <c r="G221" s="1003">
        <f t="shared" si="28"/>
        <v>0</v>
      </c>
      <c r="H221" s="1003">
        <v>310498.728</v>
      </c>
      <c r="I221" s="1003">
        <f t="shared" si="29"/>
        <v>0</v>
      </c>
      <c r="J221" s="1004">
        <f t="shared" ref="J221:J230" si="31">G221+I221</f>
        <v>0</v>
      </c>
      <c r="K221" s="1706"/>
      <c r="L221" s="1706"/>
      <c r="M221" s="1706"/>
      <c r="N221" s="1706"/>
      <c r="O221" s="1707"/>
      <c r="P221" s="1707"/>
      <c r="Q221" s="1707"/>
      <c r="R221" s="1707"/>
      <c r="S221" s="1707"/>
    </row>
    <row r="222" spans="1:19" s="1708" customFormat="1" ht="38.25" x14ac:dyDescent="0.2">
      <c r="A222" s="788">
        <v>191</v>
      </c>
      <c r="B222" s="1002" t="s">
        <v>406</v>
      </c>
      <c r="C222" s="687" t="s">
        <v>407</v>
      </c>
      <c r="D222" s="711" t="s">
        <v>7</v>
      </c>
      <c r="E222" s="711"/>
      <c r="F222" s="1003">
        <v>6729</v>
      </c>
      <c r="G222" s="1003">
        <f t="shared" si="28"/>
        <v>0</v>
      </c>
      <c r="H222" s="1003">
        <v>14539.247999999998</v>
      </c>
      <c r="I222" s="1003">
        <f t="shared" si="29"/>
        <v>0</v>
      </c>
      <c r="J222" s="1004">
        <f t="shared" si="31"/>
        <v>0</v>
      </c>
      <c r="K222" s="1706"/>
      <c r="L222" s="1706"/>
      <c r="M222" s="1706"/>
      <c r="N222" s="1706"/>
      <c r="O222" s="1707"/>
      <c r="P222" s="1707"/>
      <c r="Q222" s="1707"/>
      <c r="R222" s="1707"/>
      <c r="S222" s="1707"/>
    </row>
    <row r="223" spans="1:19" s="1708" customFormat="1" ht="38.25" x14ac:dyDescent="0.2">
      <c r="A223" s="788">
        <v>192</v>
      </c>
      <c r="B223" s="1002" t="s">
        <v>287</v>
      </c>
      <c r="C223" s="687" t="s">
        <v>349</v>
      </c>
      <c r="D223" s="711" t="s">
        <v>7</v>
      </c>
      <c r="E223" s="711"/>
      <c r="F223" s="1003">
        <v>8615</v>
      </c>
      <c r="G223" s="1003">
        <f t="shared" si="28"/>
        <v>0</v>
      </c>
      <c r="H223" s="1003">
        <v>18744.335999999999</v>
      </c>
      <c r="I223" s="1003">
        <f t="shared" si="29"/>
        <v>0</v>
      </c>
      <c r="J223" s="1004">
        <f t="shared" si="31"/>
        <v>0</v>
      </c>
      <c r="K223" s="1706"/>
      <c r="L223" s="1706"/>
      <c r="M223" s="1706"/>
      <c r="N223" s="1706"/>
      <c r="O223" s="1707"/>
      <c r="P223" s="1707"/>
      <c r="Q223" s="1707"/>
      <c r="R223" s="1707"/>
      <c r="S223" s="1707"/>
    </row>
    <row r="224" spans="1:19" s="1708" customFormat="1" x14ac:dyDescent="0.2">
      <c r="A224" s="788">
        <v>193</v>
      </c>
      <c r="B224" s="1002" t="s">
        <v>86</v>
      </c>
      <c r="C224" s="687" t="s">
        <v>87</v>
      </c>
      <c r="D224" s="711" t="s">
        <v>7</v>
      </c>
      <c r="E224" s="711"/>
      <c r="F224" s="1003">
        <v>3841</v>
      </c>
      <c r="G224" s="1003">
        <f t="shared" si="28"/>
        <v>0</v>
      </c>
      <c r="H224" s="1003">
        <v>8657</v>
      </c>
      <c r="I224" s="1003">
        <f t="shared" si="29"/>
        <v>0</v>
      </c>
      <c r="J224" s="1004">
        <f t="shared" si="31"/>
        <v>0</v>
      </c>
      <c r="K224" s="1706"/>
      <c r="L224" s="1706"/>
      <c r="M224" s="1706"/>
      <c r="N224" s="1706"/>
      <c r="O224" s="1707"/>
      <c r="P224" s="1707"/>
      <c r="Q224" s="1707"/>
      <c r="R224" s="1707"/>
      <c r="S224" s="1707"/>
    </row>
    <row r="225" spans="1:19" s="1708" customFormat="1" x14ac:dyDescent="0.2">
      <c r="A225" s="788">
        <v>194</v>
      </c>
      <c r="B225" s="1002" t="s">
        <v>80</v>
      </c>
      <c r="C225" s="687" t="s">
        <v>408</v>
      </c>
      <c r="D225" s="711" t="s">
        <v>7</v>
      </c>
      <c r="E225" s="711"/>
      <c r="F225" s="711">
        <v>1500</v>
      </c>
      <c r="G225" s="1003">
        <f t="shared" si="28"/>
        <v>0</v>
      </c>
      <c r="H225" s="1719">
        <v>3528</v>
      </c>
      <c r="I225" s="1003">
        <f t="shared" si="29"/>
        <v>0</v>
      </c>
      <c r="J225" s="1004">
        <f t="shared" si="31"/>
        <v>0</v>
      </c>
      <c r="K225" s="1706"/>
      <c r="L225" s="1706"/>
      <c r="M225" s="1706"/>
      <c r="N225" s="1706"/>
      <c r="O225" s="1707"/>
      <c r="P225" s="1707"/>
      <c r="Q225" s="1707"/>
      <c r="R225" s="1707"/>
      <c r="S225" s="1707"/>
    </row>
    <row r="226" spans="1:19" s="1708" customFormat="1" x14ac:dyDescent="0.2">
      <c r="A226" s="788">
        <v>195</v>
      </c>
      <c r="B226" s="1002" t="s">
        <v>88</v>
      </c>
      <c r="C226" s="687"/>
      <c r="D226" s="711" t="s">
        <v>7</v>
      </c>
      <c r="E226" s="711"/>
      <c r="F226" s="1003">
        <v>1560</v>
      </c>
      <c r="G226" s="1003">
        <f t="shared" si="28"/>
        <v>0</v>
      </c>
      <c r="H226" s="1003">
        <v>5971</v>
      </c>
      <c r="I226" s="1003">
        <f t="shared" si="29"/>
        <v>0</v>
      </c>
      <c r="J226" s="1004">
        <f t="shared" si="31"/>
        <v>0</v>
      </c>
      <c r="K226" s="1706"/>
      <c r="L226" s="1706"/>
      <c r="M226" s="1706"/>
      <c r="N226" s="1706"/>
      <c r="O226" s="1707"/>
      <c r="P226" s="1707"/>
      <c r="Q226" s="1707"/>
      <c r="R226" s="1707"/>
      <c r="S226" s="1707"/>
    </row>
    <row r="227" spans="1:19" s="1708" customFormat="1" ht="25.5" x14ac:dyDescent="0.2">
      <c r="A227" s="788">
        <v>196</v>
      </c>
      <c r="B227" s="1002" t="s">
        <v>89</v>
      </c>
      <c r="C227" s="687"/>
      <c r="D227" s="711" t="s">
        <v>56</v>
      </c>
      <c r="E227" s="711"/>
      <c r="F227" s="1003">
        <v>1200</v>
      </c>
      <c r="G227" s="1003">
        <f t="shared" si="28"/>
        <v>0</v>
      </c>
      <c r="H227" s="1003">
        <v>3440</v>
      </c>
      <c r="I227" s="1003">
        <f t="shared" si="29"/>
        <v>0</v>
      </c>
      <c r="J227" s="1004">
        <f t="shared" si="31"/>
        <v>0</v>
      </c>
      <c r="K227" s="1706"/>
      <c r="L227" s="1706"/>
      <c r="M227" s="1706"/>
      <c r="N227" s="1706"/>
      <c r="O227" s="1707"/>
      <c r="P227" s="1707"/>
      <c r="Q227" s="1707"/>
      <c r="R227" s="1707"/>
      <c r="S227" s="1707"/>
    </row>
    <row r="228" spans="1:19" s="1708" customFormat="1" x14ac:dyDescent="0.2">
      <c r="A228" s="788">
        <v>197</v>
      </c>
      <c r="B228" s="1002" t="s">
        <v>90</v>
      </c>
      <c r="C228" s="687"/>
      <c r="D228" s="711" t="s">
        <v>56</v>
      </c>
      <c r="E228" s="711"/>
      <c r="F228" s="1003">
        <v>1200</v>
      </c>
      <c r="G228" s="1003">
        <f t="shared" si="28"/>
        <v>0</v>
      </c>
      <c r="H228" s="1003">
        <v>2078</v>
      </c>
      <c r="I228" s="1003">
        <f t="shared" si="29"/>
        <v>0</v>
      </c>
      <c r="J228" s="1004">
        <f t="shared" si="31"/>
        <v>0</v>
      </c>
      <c r="K228" s="1706"/>
      <c r="L228" s="1706"/>
      <c r="M228" s="1706"/>
      <c r="N228" s="1706"/>
      <c r="O228" s="1707"/>
      <c r="P228" s="1707"/>
      <c r="Q228" s="1707"/>
      <c r="R228" s="1707"/>
      <c r="S228" s="1707"/>
    </row>
    <row r="229" spans="1:19" s="1708" customFormat="1" ht="25.5" x14ac:dyDescent="0.2">
      <c r="A229" s="788">
        <v>198</v>
      </c>
      <c r="B229" s="1002" t="s">
        <v>82</v>
      </c>
      <c r="C229" s="687" t="s">
        <v>83</v>
      </c>
      <c r="D229" s="711" t="s">
        <v>56</v>
      </c>
      <c r="E229" s="711">
        <v>237.809</v>
      </c>
      <c r="F229" s="1003">
        <v>600</v>
      </c>
      <c r="G229" s="1003">
        <f t="shared" si="28"/>
        <v>142685.4</v>
      </c>
      <c r="H229" s="1003">
        <v>588</v>
      </c>
      <c r="I229" s="1003">
        <f t="shared" si="29"/>
        <v>139831.69200000001</v>
      </c>
      <c r="J229" s="1004">
        <f t="shared" si="31"/>
        <v>282517.092</v>
      </c>
      <c r="K229" s="1706"/>
      <c r="L229" s="1706"/>
      <c r="M229" s="1706"/>
      <c r="N229" s="1706"/>
      <c r="O229" s="1707"/>
      <c r="P229" s="1707"/>
      <c r="Q229" s="1707"/>
      <c r="R229" s="1707"/>
      <c r="S229" s="1707"/>
    </row>
    <row r="230" spans="1:19" s="1708" customFormat="1" x14ac:dyDescent="0.2">
      <c r="A230" s="788">
        <v>199</v>
      </c>
      <c r="B230" s="1002" t="s">
        <v>60</v>
      </c>
      <c r="C230" s="860"/>
      <c r="D230" s="711" t="s">
        <v>5</v>
      </c>
      <c r="E230" s="711"/>
      <c r="F230" s="1003">
        <v>0</v>
      </c>
      <c r="G230" s="1003">
        <f t="shared" si="28"/>
        <v>0</v>
      </c>
      <c r="H230" s="1003">
        <v>31415</v>
      </c>
      <c r="I230" s="1003">
        <f t="shared" si="29"/>
        <v>0</v>
      </c>
      <c r="J230" s="1004">
        <f t="shared" si="31"/>
        <v>0</v>
      </c>
      <c r="K230" s="1706"/>
      <c r="L230" s="1706"/>
      <c r="M230" s="1706"/>
      <c r="N230" s="1706"/>
      <c r="O230" s="1707"/>
      <c r="P230" s="1707"/>
      <c r="Q230" s="1707"/>
      <c r="R230" s="1707"/>
      <c r="S230" s="1707"/>
    </row>
    <row r="231" spans="1:19" s="1708" customFormat="1" x14ac:dyDescent="0.2">
      <c r="A231" s="788">
        <v>200</v>
      </c>
      <c r="B231" s="1729" t="s">
        <v>91</v>
      </c>
      <c r="C231" s="687"/>
      <c r="D231" s="711"/>
      <c r="E231" s="711"/>
      <c r="F231" s="711"/>
      <c r="G231" s="1003"/>
      <c r="H231" s="1719"/>
      <c r="I231" s="1003"/>
      <c r="J231" s="1719"/>
      <c r="K231" s="1706"/>
      <c r="L231" s="1706"/>
      <c r="M231" s="1706"/>
      <c r="N231" s="1706"/>
      <c r="O231" s="1707"/>
      <c r="P231" s="1707"/>
      <c r="Q231" s="1707"/>
      <c r="R231" s="1707"/>
      <c r="S231" s="1707"/>
    </row>
    <row r="232" spans="1:19" s="1708" customFormat="1" x14ac:dyDescent="0.2">
      <c r="A232" s="788">
        <v>201</v>
      </c>
      <c r="B232" s="1729" t="s">
        <v>92</v>
      </c>
      <c r="C232" s="687"/>
      <c r="D232" s="711"/>
      <c r="E232" s="711"/>
      <c r="F232" s="711"/>
      <c r="G232" s="1003"/>
      <c r="H232" s="1719"/>
      <c r="I232" s="1003"/>
      <c r="J232" s="1719"/>
      <c r="K232" s="1706"/>
      <c r="L232" s="1706"/>
      <c r="M232" s="1706"/>
      <c r="N232" s="1706"/>
      <c r="O232" s="1707"/>
      <c r="P232" s="1707"/>
      <c r="Q232" s="1707"/>
      <c r="R232" s="1707"/>
      <c r="S232" s="1707"/>
    </row>
    <row r="233" spans="1:19" s="1708" customFormat="1" ht="25.5" x14ac:dyDescent="0.2">
      <c r="A233" s="788">
        <v>202</v>
      </c>
      <c r="B233" s="1002" t="s">
        <v>312</v>
      </c>
      <c r="C233" s="687"/>
      <c r="D233" s="711" t="s">
        <v>5</v>
      </c>
      <c r="E233" s="711"/>
      <c r="F233" s="711"/>
      <c r="G233" s="1003"/>
      <c r="H233" s="1719"/>
      <c r="I233" s="1003"/>
      <c r="J233" s="1719"/>
      <c r="K233" s="1706"/>
      <c r="L233" s="1706"/>
      <c r="M233" s="1706"/>
      <c r="N233" s="1706"/>
      <c r="O233" s="1707"/>
      <c r="P233" s="1707"/>
      <c r="Q233" s="1707"/>
      <c r="R233" s="1707"/>
      <c r="S233" s="1707"/>
    </row>
    <row r="234" spans="1:19" s="1708" customFormat="1" ht="25.5" x14ac:dyDescent="0.2">
      <c r="A234" s="788">
        <v>203</v>
      </c>
      <c r="B234" s="1722" t="s">
        <v>93</v>
      </c>
      <c r="C234" s="687" t="s">
        <v>313</v>
      </c>
      <c r="D234" s="711" t="s">
        <v>7</v>
      </c>
      <c r="E234" s="711"/>
      <c r="F234" s="1003">
        <v>14000</v>
      </c>
      <c r="G234" s="1003">
        <f t="shared" ref="G234:G248" si="32">E234*F234</f>
        <v>0</v>
      </c>
      <c r="H234" s="1003">
        <v>45868</v>
      </c>
      <c r="I234" s="1003">
        <f t="shared" ref="I234:I248" si="33">E234*H234</f>
        <v>0</v>
      </c>
      <c r="J234" s="1004">
        <f t="shared" ref="J234:J236" si="34">G234+I234</f>
        <v>0</v>
      </c>
      <c r="K234" s="1706"/>
      <c r="L234" s="1706"/>
      <c r="M234" s="1706"/>
      <c r="N234" s="1706"/>
      <c r="O234" s="1707"/>
      <c r="P234" s="1707"/>
      <c r="Q234" s="1707"/>
      <c r="R234" s="1707"/>
      <c r="S234" s="1707"/>
    </row>
    <row r="235" spans="1:19" s="1708" customFormat="1" ht="25.5" x14ac:dyDescent="0.2">
      <c r="A235" s="788">
        <v>204</v>
      </c>
      <c r="B235" s="1722" t="s">
        <v>93</v>
      </c>
      <c r="C235" s="687" t="s">
        <v>314</v>
      </c>
      <c r="D235" s="711" t="s">
        <v>7</v>
      </c>
      <c r="E235" s="711"/>
      <c r="F235" s="1003">
        <v>14000</v>
      </c>
      <c r="G235" s="1003">
        <f t="shared" si="32"/>
        <v>0</v>
      </c>
      <c r="H235" s="1003">
        <v>37474</v>
      </c>
      <c r="I235" s="1003">
        <f t="shared" si="33"/>
        <v>0</v>
      </c>
      <c r="J235" s="1004">
        <f t="shared" si="34"/>
        <v>0</v>
      </c>
      <c r="K235" s="1706"/>
      <c r="L235" s="1706"/>
      <c r="M235" s="1706"/>
      <c r="N235" s="1706"/>
      <c r="O235" s="1707"/>
      <c r="P235" s="1707"/>
      <c r="Q235" s="1707"/>
      <c r="R235" s="1707"/>
      <c r="S235" s="1707"/>
    </row>
    <row r="236" spans="1:19" s="1708" customFormat="1" ht="38.25" x14ac:dyDescent="0.2">
      <c r="A236" s="788">
        <v>205</v>
      </c>
      <c r="B236" s="1722" t="s">
        <v>94</v>
      </c>
      <c r="C236" s="687" t="s">
        <v>315</v>
      </c>
      <c r="D236" s="711" t="s">
        <v>7</v>
      </c>
      <c r="E236" s="711"/>
      <c r="F236" s="1003">
        <v>44166</v>
      </c>
      <c r="G236" s="1003">
        <f t="shared" si="32"/>
        <v>0</v>
      </c>
      <c r="H236" s="1003">
        <v>294438.13</v>
      </c>
      <c r="I236" s="1003">
        <f t="shared" si="33"/>
        <v>0</v>
      </c>
      <c r="J236" s="1004">
        <f t="shared" si="34"/>
        <v>0</v>
      </c>
      <c r="K236" s="1706"/>
      <c r="L236" s="1706"/>
      <c r="M236" s="1706"/>
      <c r="N236" s="1706"/>
      <c r="O236" s="1707"/>
      <c r="P236" s="1707"/>
      <c r="Q236" s="1707"/>
      <c r="R236" s="1707"/>
      <c r="S236" s="1707"/>
    </row>
    <row r="237" spans="1:19" s="1708" customFormat="1" x14ac:dyDescent="0.2">
      <c r="A237" s="788">
        <v>206</v>
      </c>
      <c r="B237" s="1722" t="s">
        <v>95</v>
      </c>
      <c r="C237" s="687"/>
      <c r="D237" s="711" t="s">
        <v>7</v>
      </c>
      <c r="E237" s="711"/>
      <c r="F237" s="1003"/>
      <c r="G237" s="1003">
        <f t="shared" si="32"/>
        <v>0</v>
      </c>
      <c r="H237" s="1003"/>
      <c r="I237" s="1003">
        <f t="shared" si="33"/>
        <v>0</v>
      </c>
      <c r="J237" s="1004"/>
      <c r="K237" s="1706"/>
      <c r="L237" s="1706"/>
      <c r="M237" s="1706"/>
      <c r="N237" s="1706"/>
      <c r="O237" s="1707"/>
      <c r="P237" s="1707"/>
      <c r="Q237" s="1707"/>
      <c r="R237" s="1707"/>
      <c r="S237" s="1707"/>
    </row>
    <row r="238" spans="1:19" s="1708" customFormat="1" x14ac:dyDescent="0.2">
      <c r="A238" s="788">
        <v>207</v>
      </c>
      <c r="B238" s="1002" t="s">
        <v>245</v>
      </c>
      <c r="C238" s="687"/>
      <c r="D238" s="711"/>
      <c r="E238" s="711"/>
      <c r="F238" s="1003"/>
      <c r="G238" s="1003">
        <f t="shared" si="32"/>
        <v>0</v>
      </c>
      <c r="H238" s="1003"/>
      <c r="I238" s="1003">
        <f t="shared" si="33"/>
        <v>0</v>
      </c>
      <c r="J238" s="1004"/>
      <c r="K238" s="1703" t="s">
        <v>661</v>
      </c>
      <c r="L238" s="1706"/>
      <c r="M238" s="1706"/>
      <c r="N238" s="1706"/>
      <c r="O238" s="1707"/>
      <c r="P238" s="1707"/>
      <c r="Q238" s="1707"/>
      <c r="R238" s="1707"/>
      <c r="S238" s="1707"/>
    </row>
    <row r="239" spans="1:19" s="1708" customFormat="1" x14ac:dyDescent="0.2">
      <c r="A239" s="788">
        <v>208</v>
      </c>
      <c r="B239" s="1722" t="s">
        <v>307</v>
      </c>
      <c r="C239" s="687"/>
      <c r="D239" s="711" t="s">
        <v>96</v>
      </c>
      <c r="E239" s="711"/>
      <c r="F239" s="1003">
        <f>250+105</f>
        <v>355</v>
      </c>
      <c r="G239" s="1003">
        <f t="shared" si="32"/>
        <v>0</v>
      </c>
      <c r="H239" s="1003">
        <v>240</v>
      </c>
      <c r="I239" s="1003">
        <f t="shared" si="33"/>
        <v>0</v>
      </c>
      <c r="J239" s="1004">
        <f t="shared" ref="J239:J248" si="35">G239+I239</f>
        <v>0</v>
      </c>
      <c r="K239" s="1706"/>
      <c r="L239" s="1706"/>
      <c r="M239" s="1706"/>
      <c r="N239" s="1706"/>
      <c r="O239" s="1707"/>
      <c r="P239" s="1707"/>
      <c r="Q239" s="1707"/>
      <c r="R239" s="1707"/>
      <c r="S239" s="1707"/>
    </row>
    <row r="240" spans="1:19" s="1708" customFormat="1" x14ac:dyDescent="0.2">
      <c r="A240" s="788">
        <v>209</v>
      </c>
      <c r="B240" s="1722" t="s">
        <v>308</v>
      </c>
      <c r="C240" s="687"/>
      <c r="D240" s="711" t="s">
        <v>96</v>
      </c>
      <c r="E240" s="711">
        <v>1</v>
      </c>
      <c r="F240" s="1003">
        <f>330+105</f>
        <v>435</v>
      </c>
      <c r="G240" s="1003">
        <f t="shared" si="32"/>
        <v>435</v>
      </c>
      <c r="H240" s="1003">
        <v>403</v>
      </c>
      <c r="I240" s="1003">
        <f t="shared" si="33"/>
        <v>403</v>
      </c>
      <c r="J240" s="1004">
        <f t="shared" si="35"/>
        <v>838</v>
      </c>
      <c r="K240" s="1706"/>
      <c r="L240" s="1706"/>
      <c r="M240" s="1706"/>
      <c r="N240" s="1706"/>
      <c r="O240" s="1707"/>
      <c r="P240" s="1707"/>
      <c r="Q240" s="1707"/>
      <c r="R240" s="1707"/>
      <c r="S240" s="1707"/>
    </row>
    <row r="241" spans="1:19" s="1708" customFormat="1" x14ac:dyDescent="0.2">
      <c r="A241" s="788">
        <v>210</v>
      </c>
      <c r="B241" s="1722" t="s">
        <v>97</v>
      </c>
      <c r="C241" s="687"/>
      <c r="D241" s="711" t="s">
        <v>96</v>
      </c>
      <c r="E241" s="711">
        <v>4</v>
      </c>
      <c r="F241" s="1003">
        <f>352+105</f>
        <v>457</v>
      </c>
      <c r="G241" s="1003">
        <f t="shared" si="32"/>
        <v>1828</v>
      </c>
      <c r="H241" s="1003">
        <v>524</v>
      </c>
      <c r="I241" s="1003">
        <f t="shared" si="33"/>
        <v>2096</v>
      </c>
      <c r="J241" s="1004">
        <f t="shared" si="35"/>
        <v>3924</v>
      </c>
      <c r="K241" s="1703"/>
      <c r="L241" s="1706"/>
      <c r="M241" s="1706"/>
      <c r="N241" s="1706"/>
      <c r="O241" s="1707"/>
      <c r="P241" s="1707"/>
      <c r="Q241" s="1707"/>
      <c r="R241" s="1707"/>
      <c r="S241" s="1707"/>
    </row>
    <row r="242" spans="1:19" s="1708" customFormat="1" x14ac:dyDescent="0.2">
      <c r="A242" s="788">
        <v>211</v>
      </c>
      <c r="B242" s="1722" t="s">
        <v>309</v>
      </c>
      <c r="C242" s="687"/>
      <c r="D242" s="711" t="s">
        <v>96</v>
      </c>
      <c r="E242" s="711">
        <v>15</v>
      </c>
      <c r="F242" s="1003">
        <f>396+105</f>
        <v>501</v>
      </c>
      <c r="G242" s="1003">
        <f t="shared" si="32"/>
        <v>7515</v>
      </c>
      <c r="H242" s="1003">
        <v>877</v>
      </c>
      <c r="I242" s="1003">
        <f t="shared" si="33"/>
        <v>13155</v>
      </c>
      <c r="J242" s="1004">
        <f t="shared" si="35"/>
        <v>20670</v>
      </c>
      <c r="K242" s="1706"/>
      <c r="L242" s="1706"/>
      <c r="M242" s="1706"/>
      <c r="N242" s="1706"/>
      <c r="O242" s="1707"/>
      <c r="P242" s="1707"/>
      <c r="Q242" s="1707"/>
      <c r="R242" s="1707"/>
      <c r="S242" s="1707"/>
    </row>
    <row r="243" spans="1:19" s="1708" customFormat="1" x14ac:dyDescent="0.2">
      <c r="A243" s="788">
        <v>212</v>
      </c>
      <c r="B243" s="1002" t="s">
        <v>98</v>
      </c>
      <c r="C243" s="687" t="s">
        <v>99</v>
      </c>
      <c r="D243" s="711" t="s">
        <v>7</v>
      </c>
      <c r="E243" s="711"/>
      <c r="F243" s="1003">
        <v>2500</v>
      </c>
      <c r="G243" s="1003">
        <f t="shared" si="32"/>
        <v>0</v>
      </c>
      <c r="H243" s="1003">
        <v>8211</v>
      </c>
      <c r="I243" s="1003">
        <f t="shared" si="33"/>
        <v>0</v>
      </c>
      <c r="J243" s="1004">
        <f t="shared" si="35"/>
        <v>0</v>
      </c>
      <c r="K243" s="1706"/>
      <c r="L243" s="1706"/>
      <c r="M243" s="1706"/>
      <c r="N243" s="1706"/>
      <c r="O243" s="1707"/>
      <c r="P243" s="1707"/>
      <c r="Q243" s="1707"/>
      <c r="R243" s="1707"/>
      <c r="S243" s="1707"/>
    </row>
    <row r="244" spans="1:19" s="1708" customFormat="1" x14ac:dyDescent="0.2">
      <c r="A244" s="788">
        <v>213</v>
      </c>
      <c r="B244" s="1002" t="s">
        <v>310</v>
      </c>
      <c r="C244" s="687"/>
      <c r="D244" s="711" t="s">
        <v>7</v>
      </c>
      <c r="E244" s="711"/>
      <c r="F244" s="1003">
        <v>2500</v>
      </c>
      <c r="G244" s="1003">
        <f t="shared" si="32"/>
        <v>0</v>
      </c>
      <c r="H244" s="1003">
        <v>5000</v>
      </c>
      <c r="I244" s="1003">
        <f t="shared" si="33"/>
        <v>0</v>
      </c>
      <c r="J244" s="1004">
        <f t="shared" si="35"/>
        <v>0</v>
      </c>
      <c r="K244" s="1706"/>
      <c r="L244" s="1706"/>
      <c r="M244" s="1706"/>
      <c r="N244" s="1706"/>
      <c r="O244" s="1707"/>
      <c r="P244" s="1707"/>
      <c r="Q244" s="1707"/>
      <c r="R244" s="1707"/>
      <c r="S244" s="1707"/>
    </row>
    <row r="245" spans="1:19" s="1708" customFormat="1" ht="13.5" thickBot="1" x14ac:dyDescent="0.25">
      <c r="A245" s="1733">
        <v>214</v>
      </c>
      <c r="B245" s="1734" t="s">
        <v>100</v>
      </c>
      <c r="C245" s="1009" t="s">
        <v>30</v>
      </c>
      <c r="D245" s="1735" t="s">
        <v>96</v>
      </c>
      <c r="E245" s="1735">
        <v>6</v>
      </c>
      <c r="F245" s="1736">
        <v>500</v>
      </c>
      <c r="G245" s="1736">
        <f t="shared" si="32"/>
        <v>3000</v>
      </c>
      <c r="H245" s="1736">
        <v>117</v>
      </c>
      <c r="I245" s="1736">
        <f t="shared" si="33"/>
        <v>702</v>
      </c>
      <c r="J245" s="1737">
        <f t="shared" si="35"/>
        <v>3702</v>
      </c>
      <c r="K245" s="1706"/>
      <c r="L245" s="1706"/>
      <c r="M245" s="1706"/>
      <c r="N245" s="1706"/>
      <c r="O245" s="1707"/>
      <c r="P245" s="1707"/>
      <c r="Q245" s="1707"/>
      <c r="R245" s="1707"/>
      <c r="S245" s="1707"/>
    </row>
    <row r="246" spans="1:19" s="1708" customFormat="1" ht="13.5" thickTop="1" x14ac:dyDescent="0.2">
      <c r="A246" s="1738">
        <v>215</v>
      </c>
      <c r="B246" s="1739" t="s">
        <v>101</v>
      </c>
      <c r="C246" s="1740"/>
      <c r="D246" s="1741" t="s">
        <v>5</v>
      </c>
      <c r="E246" s="1741"/>
      <c r="F246" s="1742">
        <v>0</v>
      </c>
      <c r="G246" s="1742">
        <f t="shared" si="32"/>
        <v>0</v>
      </c>
      <c r="H246" s="1742">
        <v>12600</v>
      </c>
      <c r="I246" s="1742">
        <f t="shared" si="33"/>
        <v>0</v>
      </c>
      <c r="J246" s="1743">
        <f t="shared" si="35"/>
        <v>0</v>
      </c>
      <c r="K246" s="1706"/>
      <c r="L246" s="1706"/>
      <c r="M246" s="1706"/>
      <c r="N246" s="1706"/>
      <c r="O246" s="1707"/>
      <c r="P246" s="1707"/>
      <c r="Q246" s="1707"/>
      <c r="R246" s="1707"/>
      <c r="S246" s="1707"/>
    </row>
    <row r="247" spans="1:19" s="1708" customFormat="1" x14ac:dyDescent="0.2">
      <c r="A247" s="788">
        <v>216</v>
      </c>
      <c r="B247" s="1002" t="s">
        <v>432</v>
      </c>
      <c r="C247" s="711"/>
      <c r="D247" s="711" t="s">
        <v>32</v>
      </c>
      <c r="E247" s="711"/>
      <c r="F247" s="1003">
        <v>366000</v>
      </c>
      <c r="G247" s="1003">
        <f t="shared" si="32"/>
        <v>0</v>
      </c>
      <c r="H247" s="1003">
        <v>0</v>
      </c>
      <c r="I247" s="1003">
        <f t="shared" si="33"/>
        <v>0</v>
      </c>
      <c r="J247" s="1004">
        <f t="shared" si="35"/>
        <v>0</v>
      </c>
      <c r="K247" s="1706"/>
      <c r="L247" s="1706"/>
      <c r="M247" s="1706"/>
      <c r="N247" s="1706"/>
      <c r="O247" s="1707"/>
      <c r="P247" s="1707"/>
      <c r="Q247" s="1707"/>
      <c r="R247" s="1707"/>
      <c r="S247" s="1707"/>
    </row>
    <row r="248" spans="1:19" s="1708" customFormat="1" x14ac:dyDescent="0.2">
      <c r="A248" s="1744">
        <v>217</v>
      </c>
      <c r="B248" s="1745" t="s">
        <v>104</v>
      </c>
      <c r="C248" s="1030"/>
      <c r="D248" s="1746" t="s">
        <v>32</v>
      </c>
      <c r="E248" s="1746"/>
      <c r="F248" s="1747">
        <v>162000</v>
      </c>
      <c r="G248" s="1747">
        <f t="shared" si="32"/>
        <v>0</v>
      </c>
      <c r="H248" s="1747">
        <v>0</v>
      </c>
      <c r="I248" s="1747">
        <f t="shared" si="33"/>
        <v>0</v>
      </c>
      <c r="J248" s="1748">
        <f t="shared" si="35"/>
        <v>0</v>
      </c>
      <c r="K248" s="1706"/>
      <c r="L248" s="1706"/>
      <c r="M248" s="1706"/>
      <c r="N248" s="1706"/>
      <c r="O248" s="1707"/>
      <c r="P248" s="1707"/>
      <c r="Q248" s="1707"/>
      <c r="R248" s="1707"/>
      <c r="S248" s="1707"/>
    </row>
    <row r="249" spans="1:19" s="1708" customFormat="1" ht="13.5" thickBot="1" x14ac:dyDescent="0.25">
      <c r="A249" s="1733">
        <v>218</v>
      </c>
      <c r="B249" s="1749" t="s">
        <v>436</v>
      </c>
      <c r="C249" s="1750"/>
      <c r="D249" s="1751"/>
      <c r="E249" s="1735"/>
      <c r="F249" s="1736"/>
      <c r="G249" s="1752">
        <f>SUM(G30:G248)</f>
        <v>597044.02</v>
      </c>
      <c r="H249" s="1736"/>
      <c r="I249" s="1752">
        <f>SUM(I30:I248)</f>
        <v>480573.18359999999</v>
      </c>
      <c r="J249" s="1752">
        <f>SUM(J30:J248)</f>
        <v>1077617.2036000001</v>
      </c>
      <c r="K249" s="1706"/>
      <c r="L249" s="1706"/>
      <c r="M249" s="1706"/>
      <c r="N249" s="1706"/>
      <c r="O249" s="1707"/>
      <c r="P249" s="1707"/>
      <c r="Q249" s="1707"/>
      <c r="R249" s="1707"/>
      <c r="S249" s="1707"/>
    </row>
    <row r="250" spans="1:19" s="1708" customFormat="1" ht="13.5" thickTop="1" x14ac:dyDescent="0.2">
      <c r="A250" s="1738">
        <v>219</v>
      </c>
      <c r="B250" s="1753"/>
      <c r="C250" s="1019"/>
      <c r="D250" s="1754"/>
      <c r="E250" s="1755"/>
      <c r="F250" s="1755"/>
      <c r="G250" s="1742"/>
      <c r="H250" s="1756"/>
      <c r="I250" s="1742"/>
      <c r="J250" s="1756"/>
      <c r="K250" s="1706"/>
      <c r="L250" s="1706"/>
      <c r="M250" s="1706"/>
      <c r="N250" s="1706"/>
      <c r="O250" s="1707"/>
      <c r="P250" s="1707"/>
      <c r="Q250" s="1707"/>
      <c r="R250" s="1707"/>
      <c r="S250" s="1707"/>
    </row>
    <row r="251" spans="1:19" s="1708" customFormat="1" ht="13.5" x14ac:dyDescent="0.2">
      <c r="A251" s="788">
        <v>220</v>
      </c>
      <c r="B251" s="1718" t="s">
        <v>105</v>
      </c>
      <c r="C251" s="855"/>
      <c r="D251" s="855"/>
      <c r="E251" s="855"/>
      <c r="F251" s="855"/>
      <c r="G251" s="1003"/>
      <c r="H251" s="1719"/>
      <c r="I251" s="1003"/>
      <c r="J251" s="1719"/>
      <c r="K251" s="1706"/>
      <c r="L251" s="1706"/>
      <c r="M251" s="1706"/>
      <c r="N251" s="1706"/>
      <c r="O251" s="1707"/>
      <c r="P251" s="1707"/>
      <c r="Q251" s="1707"/>
      <c r="R251" s="1707"/>
      <c r="S251" s="1707"/>
    </row>
    <row r="252" spans="1:19" s="1708" customFormat="1" x14ac:dyDescent="0.2">
      <c r="A252" s="788">
        <v>221</v>
      </c>
      <c r="B252" s="1757" t="s">
        <v>44</v>
      </c>
      <c r="C252" s="860"/>
      <c r="D252" s="711"/>
      <c r="E252" s="711"/>
      <c r="F252" s="711"/>
      <c r="G252" s="1003"/>
      <c r="H252" s="1719"/>
      <c r="I252" s="1003"/>
      <c r="J252" s="1719"/>
      <c r="K252" s="1706"/>
      <c r="L252" s="1706"/>
      <c r="M252" s="1706"/>
      <c r="N252" s="1706"/>
      <c r="O252" s="1707"/>
      <c r="P252" s="1707"/>
      <c r="Q252" s="1707"/>
      <c r="R252" s="1707"/>
      <c r="S252" s="1707"/>
    </row>
    <row r="253" spans="1:19" s="1708" customFormat="1" x14ac:dyDescent="0.2">
      <c r="A253" s="788">
        <v>222</v>
      </c>
      <c r="B253" s="1757" t="s">
        <v>106</v>
      </c>
      <c r="C253" s="860"/>
      <c r="D253" s="711"/>
      <c r="E253" s="711"/>
      <c r="F253" s="711"/>
      <c r="G253" s="1003"/>
      <c r="H253" s="1719"/>
      <c r="I253" s="1003"/>
      <c r="J253" s="1719"/>
      <c r="K253" s="1706"/>
      <c r="L253" s="1706"/>
      <c r="M253" s="1706"/>
      <c r="N253" s="1706"/>
      <c r="O253" s="1707"/>
      <c r="P253" s="1707"/>
      <c r="Q253" s="1707"/>
      <c r="R253" s="1707"/>
      <c r="S253" s="1707"/>
    </row>
    <row r="254" spans="1:19" s="1708" customFormat="1" x14ac:dyDescent="0.2">
      <c r="A254" s="788">
        <v>223</v>
      </c>
      <c r="B254" s="1757" t="s">
        <v>107</v>
      </c>
      <c r="C254" s="860"/>
      <c r="D254" s="711"/>
      <c r="E254" s="711"/>
      <c r="F254" s="711"/>
      <c r="G254" s="1003"/>
      <c r="H254" s="1719"/>
      <c r="I254" s="1003"/>
      <c r="J254" s="1719"/>
      <c r="K254" s="1706"/>
      <c r="L254" s="1706"/>
      <c r="M254" s="1706"/>
      <c r="N254" s="1706"/>
      <c r="O254" s="1707"/>
      <c r="P254" s="1707"/>
      <c r="Q254" s="1707"/>
      <c r="R254" s="1707"/>
      <c r="S254" s="1707"/>
    </row>
    <row r="255" spans="1:19" s="1708" customFormat="1" x14ac:dyDescent="0.2">
      <c r="A255" s="788">
        <v>224</v>
      </c>
      <c r="B255" s="1757" t="s">
        <v>108</v>
      </c>
      <c r="C255" s="860"/>
      <c r="D255" s="711"/>
      <c r="E255" s="711"/>
      <c r="F255" s="711"/>
      <c r="G255" s="1003"/>
      <c r="H255" s="1719"/>
      <c r="I255" s="1003"/>
      <c r="J255" s="1719"/>
      <c r="K255" s="1706"/>
      <c r="L255" s="1706"/>
      <c r="M255" s="1706"/>
      <c r="N255" s="1706"/>
      <c r="O255" s="1707"/>
      <c r="P255" s="1707"/>
      <c r="Q255" s="1707"/>
      <c r="R255" s="1707"/>
      <c r="S255" s="1707"/>
    </row>
    <row r="256" spans="1:19" s="1708" customFormat="1" ht="38.25" x14ac:dyDescent="0.2">
      <c r="A256" s="788">
        <v>225</v>
      </c>
      <c r="B256" s="1002" t="s">
        <v>109</v>
      </c>
      <c r="C256" s="687" t="s">
        <v>350</v>
      </c>
      <c r="D256" s="711" t="s">
        <v>14</v>
      </c>
      <c r="E256" s="711"/>
      <c r="F256" s="1003">
        <v>228206.58</v>
      </c>
      <c r="G256" s="1003">
        <f>E256*F256</f>
        <v>0</v>
      </c>
      <c r="H256" s="1003">
        <v>566028.50399999996</v>
      </c>
      <c r="I256" s="1003">
        <f>E256*H256</f>
        <v>0</v>
      </c>
      <c r="J256" s="1004">
        <f t="shared" ref="J256:J266" si="36">G256+I256</f>
        <v>0</v>
      </c>
      <c r="K256" s="1706"/>
      <c r="L256" s="1706"/>
      <c r="M256" s="1706"/>
      <c r="N256" s="1706"/>
      <c r="O256" s="1707"/>
      <c r="P256" s="1707"/>
      <c r="Q256" s="1707"/>
      <c r="R256" s="1707"/>
      <c r="S256" s="1707"/>
    </row>
    <row r="257" spans="1:19" s="1708" customFormat="1" ht="38.25" x14ac:dyDescent="0.2">
      <c r="A257" s="788">
        <v>226</v>
      </c>
      <c r="B257" s="1002" t="s">
        <v>110</v>
      </c>
      <c r="C257" s="687" t="s">
        <v>351</v>
      </c>
      <c r="D257" s="711" t="s">
        <v>14</v>
      </c>
      <c r="E257" s="711"/>
      <c r="F257" s="1003">
        <v>77780.28</v>
      </c>
      <c r="G257" s="1003">
        <f>E257*F257</f>
        <v>0</v>
      </c>
      <c r="H257" s="1003">
        <v>200330.92799999999</v>
      </c>
      <c r="I257" s="1003">
        <f>E257*H257</f>
        <v>0</v>
      </c>
      <c r="J257" s="1004">
        <f t="shared" si="36"/>
        <v>0</v>
      </c>
      <c r="K257" s="1706"/>
      <c r="L257" s="1706"/>
      <c r="M257" s="1706"/>
      <c r="N257" s="1706"/>
      <c r="O257" s="1707"/>
      <c r="P257" s="1707"/>
      <c r="Q257" s="1707"/>
      <c r="R257" s="1707"/>
      <c r="S257" s="1707"/>
    </row>
    <row r="258" spans="1:19" s="1708" customFormat="1" x14ac:dyDescent="0.2">
      <c r="A258" s="788">
        <v>227</v>
      </c>
      <c r="B258" s="1002" t="s">
        <v>111</v>
      </c>
      <c r="C258" s="687" t="s">
        <v>352</v>
      </c>
      <c r="D258" s="711" t="s">
        <v>14</v>
      </c>
      <c r="E258" s="711"/>
      <c r="F258" s="1003">
        <v>32933</v>
      </c>
      <c r="G258" s="1003">
        <f>E258*F258</f>
        <v>0</v>
      </c>
      <c r="H258" s="1003">
        <v>103503.048</v>
      </c>
      <c r="I258" s="1003">
        <f>E258*H258</f>
        <v>0</v>
      </c>
      <c r="J258" s="1004">
        <f t="shared" si="36"/>
        <v>0</v>
      </c>
      <c r="K258" s="1706"/>
      <c r="L258" s="1706"/>
      <c r="M258" s="1706"/>
      <c r="N258" s="1706"/>
      <c r="O258" s="1707"/>
      <c r="P258" s="1707"/>
      <c r="Q258" s="1707"/>
      <c r="R258" s="1707"/>
      <c r="S258" s="1707"/>
    </row>
    <row r="259" spans="1:19" s="1708" customFormat="1" x14ac:dyDescent="0.2">
      <c r="A259" s="788">
        <v>228</v>
      </c>
      <c r="B259" s="1757" t="s">
        <v>112</v>
      </c>
      <c r="C259" s="860"/>
      <c r="D259" s="711"/>
      <c r="E259" s="711"/>
      <c r="F259" s="1003"/>
      <c r="G259" s="1003"/>
      <c r="H259" s="1003"/>
      <c r="I259" s="1003"/>
      <c r="J259" s="1004"/>
      <c r="K259" s="1706"/>
      <c r="L259" s="1706"/>
      <c r="M259" s="1706"/>
      <c r="N259" s="1706"/>
      <c r="O259" s="1707"/>
      <c r="P259" s="1707"/>
      <c r="Q259" s="1707"/>
      <c r="R259" s="1707"/>
      <c r="S259" s="1707"/>
    </row>
    <row r="260" spans="1:19" s="1708" customFormat="1" ht="38.25" x14ac:dyDescent="0.2">
      <c r="A260" s="788">
        <v>229</v>
      </c>
      <c r="B260" s="1002" t="s">
        <v>113</v>
      </c>
      <c r="C260" s="687" t="s">
        <v>353</v>
      </c>
      <c r="D260" s="711" t="s">
        <v>14</v>
      </c>
      <c r="E260" s="711"/>
      <c r="F260" s="1003">
        <v>221688.18</v>
      </c>
      <c r="G260" s="1003">
        <f>E260*F260</f>
        <v>0</v>
      </c>
      <c r="H260" s="1003">
        <v>565704.12</v>
      </c>
      <c r="I260" s="1003">
        <f>E260*H260</f>
        <v>0</v>
      </c>
      <c r="J260" s="1004">
        <f t="shared" si="36"/>
        <v>0</v>
      </c>
      <c r="K260" s="1706"/>
      <c r="L260" s="1706"/>
      <c r="M260" s="1706"/>
      <c r="N260" s="1706"/>
      <c r="O260" s="1707"/>
      <c r="P260" s="1707"/>
      <c r="Q260" s="1707"/>
      <c r="R260" s="1707"/>
      <c r="S260" s="1707"/>
    </row>
    <row r="261" spans="1:19" s="1708" customFormat="1" ht="38.25" x14ac:dyDescent="0.2">
      <c r="A261" s="788">
        <v>230</v>
      </c>
      <c r="B261" s="1002" t="s">
        <v>110</v>
      </c>
      <c r="C261" s="687" t="s">
        <v>354</v>
      </c>
      <c r="D261" s="711" t="s">
        <v>14</v>
      </c>
      <c r="E261" s="711"/>
      <c r="F261" s="1003">
        <v>77780.28</v>
      </c>
      <c r="G261" s="1003">
        <f>E261*F261</f>
        <v>0</v>
      </c>
      <c r="H261" s="1003">
        <v>200330.92799999999</v>
      </c>
      <c r="I261" s="1003">
        <f>E261*H261</f>
        <v>0</v>
      </c>
      <c r="J261" s="1004">
        <f t="shared" si="36"/>
        <v>0</v>
      </c>
      <c r="K261" s="1706"/>
      <c r="L261" s="1706"/>
      <c r="M261" s="1706"/>
      <c r="N261" s="1706"/>
      <c r="O261" s="1707"/>
      <c r="P261" s="1707"/>
      <c r="Q261" s="1707"/>
      <c r="R261" s="1707"/>
      <c r="S261" s="1707"/>
    </row>
    <row r="262" spans="1:19" s="1708" customFormat="1" x14ac:dyDescent="0.2">
      <c r="A262" s="788">
        <v>231</v>
      </c>
      <c r="B262" s="1002" t="s">
        <v>111</v>
      </c>
      <c r="C262" s="687" t="s">
        <v>352</v>
      </c>
      <c r="D262" s="711" t="s">
        <v>14</v>
      </c>
      <c r="E262" s="711"/>
      <c r="F262" s="1003">
        <v>32933</v>
      </c>
      <c r="G262" s="1003">
        <f>E262*F262</f>
        <v>0</v>
      </c>
      <c r="H262" s="1003">
        <v>103503.048</v>
      </c>
      <c r="I262" s="1003">
        <f>E262*H262</f>
        <v>0</v>
      </c>
      <c r="J262" s="1004">
        <f t="shared" si="36"/>
        <v>0</v>
      </c>
      <c r="K262" s="1706"/>
      <c r="L262" s="1706"/>
      <c r="M262" s="1706"/>
      <c r="N262" s="1706"/>
      <c r="O262" s="1707"/>
      <c r="P262" s="1707"/>
      <c r="Q262" s="1707"/>
      <c r="R262" s="1707"/>
      <c r="S262" s="1707"/>
    </row>
    <row r="263" spans="1:19" s="1708" customFormat="1" x14ac:dyDescent="0.2">
      <c r="A263" s="788">
        <v>232</v>
      </c>
      <c r="B263" s="1757" t="s">
        <v>114</v>
      </c>
      <c r="C263" s="860"/>
      <c r="D263" s="711"/>
      <c r="E263" s="711"/>
      <c r="F263" s="1003"/>
      <c r="G263" s="1003"/>
      <c r="H263" s="1003"/>
      <c r="I263" s="1003"/>
      <c r="J263" s="1004"/>
      <c r="K263" s="1706"/>
      <c r="L263" s="1706"/>
      <c r="M263" s="1706"/>
      <c r="N263" s="1706"/>
      <c r="O263" s="1707"/>
      <c r="P263" s="1707"/>
      <c r="Q263" s="1707"/>
      <c r="R263" s="1707"/>
      <c r="S263" s="1707"/>
    </row>
    <row r="264" spans="1:19" s="1708" customFormat="1" ht="38.25" x14ac:dyDescent="0.2">
      <c r="A264" s="788">
        <v>233</v>
      </c>
      <c r="B264" s="1002" t="s">
        <v>115</v>
      </c>
      <c r="C264" s="687" t="s">
        <v>355</v>
      </c>
      <c r="D264" s="711" t="s">
        <v>14</v>
      </c>
      <c r="E264" s="711"/>
      <c r="F264" s="1003">
        <v>174873.3</v>
      </c>
      <c r="G264" s="1003">
        <f>E264*F264</f>
        <v>0</v>
      </c>
      <c r="H264" s="1003">
        <v>469767.55200000003</v>
      </c>
      <c r="I264" s="1003">
        <f>E264*H264</f>
        <v>0</v>
      </c>
      <c r="J264" s="1004">
        <f t="shared" si="36"/>
        <v>0</v>
      </c>
      <c r="K264" s="1706"/>
      <c r="L264" s="1706"/>
      <c r="M264" s="1706"/>
      <c r="N264" s="1706"/>
      <c r="O264" s="1707"/>
      <c r="P264" s="1707"/>
      <c r="Q264" s="1707"/>
      <c r="R264" s="1707"/>
      <c r="S264" s="1707"/>
    </row>
    <row r="265" spans="1:19" s="1708" customFormat="1" ht="38.25" x14ac:dyDescent="0.2">
      <c r="A265" s="788">
        <v>234</v>
      </c>
      <c r="B265" s="1002" t="s">
        <v>110</v>
      </c>
      <c r="C265" s="687" t="s">
        <v>351</v>
      </c>
      <c r="D265" s="711" t="s">
        <v>14</v>
      </c>
      <c r="E265" s="711"/>
      <c r="F265" s="1003">
        <v>77780.28</v>
      </c>
      <c r="G265" s="1003">
        <f>E265*F265</f>
        <v>0</v>
      </c>
      <c r="H265" s="1003">
        <v>160846.10400000002</v>
      </c>
      <c r="I265" s="1003">
        <f>E265*H265</f>
        <v>0</v>
      </c>
      <c r="J265" s="1004">
        <f t="shared" si="36"/>
        <v>0</v>
      </c>
      <c r="K265" s="1706"/>
      <c r="L265" s="1706"/>
      <c r="M265" s="1706"/>
      <c r="N265" s="1706"/>
      <c r="O265" s="1707"/>
      <c r="P265" s="1707"/>
      <c r="Q265" s="1707"/>
      <c r="R265" s="1707"/>
      <c r="S265" s="1707"/>
    </row>
    <row r="266" spans="1:19" s="1708" customFormat="1" x14ac:dyDescent="0.2">
      <c r="A266" s="788">
        <v>235</v>
      </c>
      <c r="B266" s="1002" t="s">
        <v>111</v>
      </c>
      <c r="C266" s="687" t="s">
        <v>356</v>
      </c>
      <c r="D266" s="711" t="s">
        <v>14</v>
      </c>
      <c r="E266" s="711"/>
      <c r="F266" s="1003">
        <v>22827</v>
      </c>
      <c r="G266" s="1003">
        <f>E266*F266</f>
        <v>0</v>
      </c>
      <c r="H266" s="1003">
        <v>62594.207999999991</v>
      </c>
      <c r="I266" s="1003">
        <f>E266*H266</f>
        <v>0</v>
      </c>
      <c r="J266" s="1004">
        <f t="shared" si="36"/>
        <v>0</v>
      </c>
      <c r="K266" s="1706"/>
      <c r="L266" s="1706"/>
      <c r="M266" s="1706"/>
      <c r="N266" s="1706"/>
      <c r="O266" s="1707"/>
      <c r="P266" s="1707"/>
      <c r="Q266" s="1707"/>
      <c r="R266" s="1707"/>
      <c r="S266" s="1707"/>
    </row>
    <row r="267" spans="1:19" s="1708" customFormat="1" x14ac:dyDescent="0.2">
      <c r="A267" s="788">
        <v>236</v>
      </c>
      <c r="B267" s="1758"/>
      <c r="C267" s="1026"/>
      <c r="D267" s="1758"/>
      <c r="E267" s="1758"/>
      <c r="F267" s="1759"/>
      <c r="G267" s="1003"/>
      <c r="H267" s="1759"/>
      <c r="I267" s="1003"/>
      <c r="J267" s="1759"/>
      <c r="K267" s="1706"/>
      <c r="L267" s="1706"/>
      <c r="M267" s="1706"/>
      <c r="N267" s="1706"/>
      <c r="O267" s="1707"/>
      <c r="P267" s="1707"/>
      <c r="Q267" s="1707"/>
      <c r="R267" s="1707"/>
      <c r="S267" s="1707"/>
    </row>
    <row r="268" spans="1:19" s="1708" customFormat="1" x14ac:dyDescent="0.2">
      <c r="A268" s="788">
        <v>237</v>
      </c>
      <c r="B268" s="1757" t="s">
        <v>116</v>
      </c>
      <c r="C268" s="860"/>
      <c r="D268" s="711"/>
      <c r="E268" s="711"/>
      <c r="F268" s="1003"/>
      <c r="G268" s="1003"/>
      <c r="H268" s="1003"/>
      <c r="I268" s="1003"/>
      <c r="J268" s="1004"/>
      <c r="K268" s="1706"/>
      <c r="L268" s="1706"/>
      <c r="M268" s="1706"/>
      <c r="N268" s="1706"/>
      <c r="O268" s="1707"/>
      <c r="P268" s="1707"/>
      <c r="Q268" s="1707"/>
      <c r="R268" s="1707"/>
      <c r="S268" s="1707"/>
    </row>
    <row r="269" spans="1:19" s="1708" customFormat="1" ht="38.25" x14ac:dyDescent="0.2">
      <c r="A269" s="788">
        <v>238</v>
      </c>
      <c r="B269" s="1002" t="s">
        <v>117</v>
      </c>
      <c r="C269" s="687" t="s">
        <v>357</v>
      </c>
      <c r="D269" s="711" t="s">
        <v>14</v>
      </c>
      <c r="E269" s="711"/>
      <c r="F269" s="1003">
        <v>174873.3</v>
      </c>
      <c r="G269" s="1003">
        <f>E269*F269</f>
        <v>0</v>
      </c>
      <c r="H269" s="1003">
        <v>469474.41599999997</v>
      </c>
      <c r="I269" s="1003">
        <f>E269*H269</f>
        <v>0</v>
      </c>
      <c r="J269" s="1004">
        <f t="shared" ref="J269:J271" si="37">G269+I269</f>
        <v>0</v>
      </c>
      <c r="K269" s="1706"/>
      <c r="L269" s="1706"/>
      <c r="M269" s="1706"/>
      <c r="N269" s="1706"/>
      <c r="O269" s="1707"/>
      <c r="P269" s="1707"/>
      <c r="Q269" s="1707"/>
      <c r="R269" s="1707"/>
      <c r="S269" s="1707"/>
    </row>
    <row r="270" spans="1:19" s="1708" customFormat="1" ht="38.25" x14ac:dyDescent="0.2">
      <c r="A270" s="788">
        <v>239</v>
      </c>
      <c r="B270" s="1002" t="s">
        <v>110</v>
      </c>
      <c r="C270" s="687" t="s">
        <v>351</v>
      </c>
      <c r="D270" s="711" t="s">
        <v>14</v>
      </c>
      <c r="E270" s="711"/>
      <c r="F270" s="1003">
        <v>77780.28</v>
      </c>
      <c r="G270" s="1003">
        <f>E270*F270</f>
        <v>0</v>
      </c>
      <c r="H270" s="1003">
        <v>160846.10400000002</v>
      </c>
      <c r="I270" s="1003">
        <f>E270*H270</f>
        <v>0</v>
      </c>
      <c r="J270" s="1004">
        <f t="shared" si="37"/>
        <v>0</v>
      </c>
      <c r="K270" s="1706"/>
      <c r="L270" s="1706"/>
      <c r="M270" s="1706"/>
      <c r="N270" s="1706"/>
      <c r="O270" s="1707"/>
      <c r="P270" s="1707"/>
      <c r="Q270" s="1707"/>
      <c r="R270" s="1707"/>
      <c r="S270" s="1707"/>
    </row>
    <row r="271" spans="1:19" s="1708" customFormat="1" x14ac:dyDescent="0.2">
      <c r="A271" s="788">
        <v>240</v>
      </c>
      <c r="B271" s="1002" t="s">
        <v>111</v>
      </c>
      <c r="C271" s="687" t="s">
        <v>356</v>
      </c>
      <c r="D271" s="711" t="s">
        <v>14</v>
      </c>
      <c r="E271" s="711"/>
      <c r="F271" s="1003">
        <v>22827</v>
      </c>
      <c r="G271" s="1003">
        <f>E271*F271</f>
        <v>0</v>
      </c>
      <c r="H271" s="1003">
        <v>62594.207999999991</v>
      </c>
      <c r="I271" s="1003">
        <f>E271*H271</f>
        <v>0</v>
      </c>
      <c r="J271" s="1004">
        <f t="shared" si="37"/>
        <v>0</v>
      </c>
      <c r="K271" s="1706"/>
      <c r="L271" s="1706"/>
      <c r="M271" s="1706"/>
      <c r="N271" s="1706"/>
      <c r="O271" s="1707"/>
      <c r="P271" s="1707"/>
      <c r="Q271" s="1707"/>
      <c r="R271" s="1707"/>
      <c r="S271" s="1707"/>
    </row>
    <row r="272" spans="1:19" s="1708" customFormat="1" x14ac:dyDescent="0.2">
      <c r="A272" s="788">
        <v>241</v>
      </c>
      <c r="B272" s="1757" t="s">
        <v>118</v>
      </c>
      <c r="C272" s="860"/>
      <c r="D272" s="711"/>
      <c r="E272" s="711"/>
      <c r="F272" s="1003"/>
      <c r="G272" s="1003"/>
      <c r="H272" s="1003"/>
      <c r="I272" s="1003"/>
      <c r="J272" s="1004"/>
      <c r="K272" s="1706"/>
      <c r="L272" s="1706"/>
      <c r="M272" s="1706"/>
      <c r="N272" s="1706"/>
      <c r="O272" s="1707"/>
      <c r="P272" s="1707"/>
      <c r="Q272" s="1707"/>
      <c r="R272" s="1707"/>
      <c r="S272" s="1707"/>
    </row>
    <row r="273" spans="1:19" s="1708" customFormat="1" ht="38.25" x14ac:dyDescent="0.2">
      <c r="A273" s="788">
        <v>242</v>
      </c>
      <c r="B273" s="1002" t="s">
        <v>119</v>
      </c>
      <c r="C273" s="687" t="s">
        <v>355</v>
      </c>
      <c r="D273" s="711" t="s">
        <v>14</v>
      </c>
      <c r="E273" s="711"/>
      <c r="F273" s="1003">
        <v>174873.3</v>
      </c>
      <c r="G273" s="1003">
        <f>E273*F273</f>
        <v>0</v>
      </c>
      <c r="H273" s="1003">
        <v>469767.55200000003</v>
      </c>
      <c r="I273" s="1003">
        <f>E273*H273</f>
        <v>0</v>
      </c>
      <c r="J273" s="1004">
        <f t="shared" ref="J273:J279" si="38">G273+I273</f>
        <v>0</v>
      </c>
      <c r="K273" s="1706"/>
      <c r="L273" s="1706"/>
      <c r="M273" s="1706"/>
      <c r="N273" s="1706"/>
      <c r="O273" s="1707"/>
      <c r="P273" s="1707"/>
      <c r="Q273" s="1707"/>
      <c r="R273" s="1707"/>
      <c r="S273" s="1707"/>
    </row>
    <row r="274" spans="1:19" s="1708" customFormat="1" ht="38.25" x14ac:dyDescent="0.2">
      <c r="A274" s="788">
        <v>243</v>
      </c>
      <c r="B274" s="1002" t="s">
        <v>110</v>
      </c>
      <c r="C274" s="687" t="s">
        <v>351</v>
      </c>
      <c r="D274" s="711" t="s">
        <v>14</v>
      </c>
      <c r="E274" s="711"/>
      <c r="F274" s="1003">
        <v>77780.28</v>
      </c>
      <c r="G274" s="1003">
        <f>E274*F274</f>
        <v>0</v>
      </c>
      <c r="H274" s="1003">
        <v>160846.10400000002</v>
      </c>
      <c r="I274" s="1003">
        <f>E274*H274</f>
        <v>0</v>
      </c>
      <c r="J274" s="1004">
        <f t="shared" si="38"/>
        <v>0</v>
      </c>
      <c r="K274" s="1706"/>
      <c r="L274" s="1706"/>
      <c r="M274" s="1706"/>
      <c r="N274" s="1706"/>
      <c r="O274" s="1707"/>
      <c r="P274" s="1707"/>
      <c r="Q274" s="1707"/>
      <c r="R274" s="1707"/>
      <c r="S274" s="1707"/>
    </row>
    <row r="275" spans="1:19" s="1708" customFormat="1" x14ac:dyDescent="0.2">
      <c r="A275" s="788">
        <v>244</v>
      </c>
      <c r="B275" s="1002" t="s">
        <v>111</v>
      </c>
      <c r="C275" s="687" t="s">
        <v>356</v>
      </c>
      <c r="D275" s="711" t="s">
        <v>14</v>
      </c>
      <c r="E275" s="711"/>
      <c r="F275" s="1003">
        <v>22827</v>
      </c>
      <c r="G275" s="1003">
        <f>E275*F275</f>
        <v>0</v>
      </c>
      <c r="H275" s="1003">
        <v>62594.207999999991</v>
      </c>
      <c r="I275" s="1003">
        <f>E275*H275</f>
        <v>0</v>
      </c>
      <c r="J275" s="1004">
        <f t="shared" si="38"/>
        <v>0</v>
      </c>
      <c r="K275" s="1706"/>
      <c r="L275" s="1706"/>
      <c r="M275" s="1706"/>
      <c r="N275" s="1706"/>
      <c r="O275" s="1707"/>
      <c r="P275" s="1707"/>
      <c r="Q275" s="1707"/>
      <c r="R275" s="1707"/>
      <c r="S275" s="1707"/>
    </row>
    <row r="276" spans="1:19" s="1708" customFormat="1" x14ac:dyDescent="0.2">
      <c r="A276" s="788">
        <v>245</v>
      </c>
      <c r="B276" s="1757" t="s">
        <v>120</v>
      </c>
      <c r="C276" s="860"/>
      <c r="D276" s="711"/>
      <c r="E276" s="711"/>
      <c r="F276" s="1003"/>
      <c r="G276" s="1003"/>
      <c r="H276" s="1003"/>
      <c r="I276" s="1003"/>
      <c r="J276" s="1004"/>
      <c r="K276" s="1706"/>
      <c r="L276" s="1706"/>
      <c r="M276" s="1706"/>
      <c r="N276" s="1706"/>
      <c r="O276" s="1707"/>
      <c r="P276" s="1707"/>
      <c r="Q276" s="1707"/>
      <c r="R276" s="1707"/>
      <c r="S276" s="1707"/>
    </row>
    <row r="277" spans="1:19" s="1708" customFormat="1" ht="38.25" x14ac:dyDescent="0.2">
      <c r="A277" s="788">
        <v>246</v>
      </c>
      <c r="B277" s="1002" t="s">
        <v>121</v>
      </c>
      <c r="C277" s="687" t="s">
        <v>358</v>
      </c>
      <c r="D277" s="711" t="s">
        <v>14</v>
      </c>
      <c r="E277" s="711"/>
      <c r="F277" s="1003">
        <v>174873.3</v>
      </c>
      <c r="G277" s="1003">
        <f>E277*F277</f>
        <v>0</v>
      </c>
      <c r="H277" s="1003">
        <v>469767.55200000003</v>
      </c>
      <c r="I277" s="1003">
        <f>E277*H277</f>
        <v>0</v>
      </c>
      <c r="J277" s="1004">
        <f t="shared" si="38"/>
        <v>0</v>
      </c>
      <c r="K277" s="1706"/>
      <c r="L277" s="1706"/>
      <c r="M277" s="1706"/>
      <c r="N277" s="1706"/>
      <c r="O277" s="1707"/>
      <c r="P277" s="1707"/>
      <c r="Q277" s="1707"/>
      <c r="R277" s="1707"/>
      <c r="S277" s="1707"/>
    </row>
    <row r="278" spans="1:19" s="1708" customFormat="1" ht="38.25" x14ac:dyDescent="0.2">
      <c r="A278" s="788">
        <v>247</v>
      </c>
      <c r="B278" s="1002" t="s">
        <v>110</v>
      </c>
      <c r="C278" s="687" t="s">
        <v>351</v>
      </c>
      <c r="D278" s="711" t="s">
        <v>14</v>
      </c>
      <c r="E278" s="711"/>
      <c r="F278" s="1003">
        <v>77780.28</v>
      </c>
      <c r="G278" s="1003">
        <f>E278*F278</f>
        <v>0</v>
      </c>
      <c r="H278" s="1003">
        <v>160846.10400000002</v>
      </c>
      <c r="I278" s="1003">
        <f>E278*H278</f>
        <v>0</v>
      </c>
      <c r="J278" s="1004">
        <f t="shared" si="38"/>
        <v>0</v>
      </c>
      <c r="K278" s="1706"/>
      <c r="L278" s="1706"/>
      <c r="M278" s="1706"/>
      <c r="N278" s="1706"/>
      <c r="O278" s="1707"/>
      <c r="P278" s="1707"/>
      <c r="Q278" s="1707"/>
      <c r="R278" s="1707"/>
      <c r="S278" s="1707"/>
    </row>
    <row r="279" spans="1:19" s="1708" customFormat="1" x14ac:dyDescent="0.2">
      <c r="A279" s="788">
        <v>248</v>
      </c>
      <c r="B279" s="1002" t="s">
        <v>111</v>
      </c>
      <c r="C279" s="687" t="s">
        <v>356</v>
      </c>
      <c r="D279" s="711" t="s">
        <v>14</v>
      </c>
      <c r="E279" s="711"/>
      <c r="F279" s="1003">
        <v>22827</v>
      </c>
      <c r="G279" s="1003">
        <f>E279*F279</f>
        <v>0</v>
      </c>
      <c r="H279" s="1003">
        <v>62594.207999999991</v>
      </c>
      <c r="I279" s="1003">
        <f>E279*H279</f>
        <v>0</v>
      </c>
      <c r="J279" s="1004">
        <f t="shared" si="38"/>
        <v>0</v>
      </c>
      <c r="K279" s="1706"/>
      <c r="L279" s="1706"/>
      <c r="M279" s="1706"/>
      <c r="N279" s="1706"/>
      <c r="O279" s="1707"/>
      <c r="P279" s="1707"/>
      <c r="Q279" s="1707"/>
      <c r="R279" s="1707"/>
      <c r="S279" s="1707"/>
    </row>
    <row r="280" spans="1:19" s="1708" customFormat="1" x14ac:dyDescent="0.2">
      <c r="A280" s="788">
        <v>249</v>
      </c>
      <c r="B280" s="1757" t="s">
        <v>122</v>
      </c>
      <c r="C280" s="860"/>
      <c r="D280" s="711"/>
      <c r="E280" s="711"/>
      <c r="F280" s="711"/>
      <c r="G280" s="1003"/>
      <c r="H280" s="1719"/>
      <c r="I280" s="1003"/>
      <c r="J280" s="1719"/>
      <c r="K280" s="1706"/>
      <c r="L280" s="1706"/>
      <c r="M280" s="1706"/>
      <c r="N280" s="1706"/>
      <c r="O280" s="1707"/>
      <c r="P280" s="1707"/>
      <c r="Q280" s="1707"/>
      <c r="R280" s="1707"/>
      <c r="S280" s="1707"/>
    </row>
    <row r="281" spans="1:19" s="1708" customFormat="1" ht="25.5" x14ac:dyDescent="0.2">
      <c r="A281" s="788">
        <v>250</v>
      </c>
      <c r="B281" s="1002" t="s">
        <v>123</v>
      </c>
      <c r="C281" s="687" t="s">
        <v>359</v>
      </c>
      <c r="D281" s="711" t="s">
        <v>14</v>
      </c>
      <c r="E281" s="711"/>
      <c r="F281" s="1003">
        <v>134605.79999999999</v>
      </c>
      <c r="G281" s="1003">
        <f>E281*F281</f>
        <v>0</v>
      </c>
      <c r="H281" s="1003">
        <v>281150.90399999998</v>
      </c>
      <c r="I281" s="1003">
        <f>E281*H281</f>
        <v>0</v>
      </c>
      <c r="J281" s="1004">
        <f t="shared" ref="J281:J284" si="39">G281+I281</f>
        <v>0</v>
      </c>
      <c r="K281" s="1706"/>
      <c r="L281" s="1706"/>
      <c r="M281" s="1706"/>
      <c r="N281" s="1706"/>
      <c r="O281" s="1707"/>
      <c r="P281" s="1707"/>
      <c r="Q281" s="1707"/>
      <c r="R281" s="1707"/>
      <c r="S281" s="1707"/>
    </row>
    <row r="282" spans="1:19" s="1708" customFormat="1" x14ac:dyDescent="0.2">
      <c r="A282" s="788">
        <v>251</v>
      </c>
      <c r="B282" s="1002" t="s">
        <v>110</v>
      </c>
      <c r="C282" s="687" t="s">
        <v>360</v>
      </c>
      <c r="D282" s="711" t="s">
        <v>14</v>
      </c>
      <c r="E282" s="711"/>
      <c r="F282" s="1003">
        <v>49482.079999999994</v>
      </c>
      <c r="G282" s="1003">
        <f>E282*F282</f>
        <v>0</v>
      </c>
      <c r="H282" s="1003">
        <v>30335.111999999997</v>
      </c>
      <c r="I282" s="1003">
        <f>E282*H282</f>
        <v>0</v>
      </c>
      <c r="J282" s="1004">
        <f t="shared" si="39"/>
        <v>0</v>
      </c>
      <c r="K282" s="1706"/>
      <c r="L282" s="1706"/>
      <c r="M282" s="1706"/>
      <c r="N282" s="1706"/>
      <c r="O282" s="1707"/>
      <c r="P282" s="1707"/>
      <c r="Q282" s="1707"/>
      <c r="R282" s="1707"/>
      <c r="S282" s="1707"/>
    </row>
    <row r="283" spans="1:19" s="1708" customFormat="1" x14ac:dyDescent="0.2">
      <c r="A283" s="788">
        <v>252</v>
      </c>
      <c r="B283" s="1002" t="s">
        <v>111</v>
      </c>
      <c r="C283" s="687" t="s">
        <v>361</v>
      </c>
      <c r="D283" s="711" t="s">
        <v>14</v>
      </c>
      <c r="E283" s="711"/>
      <c r="F283" s="1003">
        <v>12559</v>
      </c>
      <c r="G283" s="1003">
        <f>E283*F283</f>
        <v>0</v>
      </c>
      <c r="H283" s="1003">
        <v>42774.791999999994</v>
      </c>
      <c r="I283" s="1003">
        <f>E283*H283</f>
        <v>0</v>
      </c>
      <c r="J283" s="1004">
        <f t="shared" si="39"/>
        <v>0</v>
      </c>
      <c r="K283" s="1706"/>
      <c r="L283" s="1706"/>
      <c r="M283" s="1706"/>
      <c r="N283" s="1706"/>
      <c r="O283" s="1707"/>
      <c r="P283" s="1707"/>
      <c r="Q283" s="1707"/>
      <c r="R283" s="1707"/>
      <c r="S283" s="1707"/>
    </row>
    <row r="284" spans="1:19" s="1708" customFormat="1" x14ac:dyDescent="0.2">
      <c r="A284" s="788">
        <v>253</v>
      </c>
      <c r="B284" s="1002" t="s">
        <v>111</v>
      </c>
      <c r="C284" s="687" t="s">
        <v>361</v>
      </c>
      <c r="D284" s="711" t="s">
        <v>14</v>
      </c>
      <c r="E284" s="711"/>
      <c r="F284" s="1003">
        <v>10969</v>
      </c>
      <c r="G284" s="1003">
        <f>E284*F284</f>
        <v>0</v>
      </c>
      <c r="H284" s="1003">
        <v>42774.791999999994</v>
      </c>
      <c r="I284" s="1003">
        <f>E284*H284</f>
        <v>0</v>
      </c>
      <c r="J284" s="1004">
        <f t="shared" si="39"/>
        <v>0</v>
      </c>
      <c r="K284" s="1706"/>
      <c r="L284" s="1706"/>
      <c r="M284" s="1706"/>
      <c r="N284" s="1706"/>
      <c r="O284" s="1707"/>
      <c r="P284" s="1707"/>
      <c r="Q284" s="1707"/>
      <c r="R284" s="1707"/>
      <c r="S284" s="1707"/>
    </row>
    <row r="285" spans="1:19" s="1708" customFormat="1" x14ac:dyDescent="0.2">
      <c r="A285" s="788">
        <v>254</v>
      </c>
      <c r="B285" s="1757" t="s">
        <v>124</v>
      </c>
      <c r="C285" s="860"/>
      <c r="D285" s="711"/>
      <c r="E285" s="711"/>
      <c r="F285" s="711"/>
      <c r="G285" s="1003"/>
      <c r="H285" s="1719"/>
      <c r="I285" s="1003"/>
      <c r="J285" s="1719"/>
      <c r="K285" s="1706"/>
      <c r="L285" s="1706"/>
      <c r="M285" s="1706"/>
      <c r="N285" s="1706"/>
      <c r="O285" s="1707"/>
      <c r="P285" s="1707"/>
      <c r="Q285" s="1707"/>
      <c r="R285" s="1707"/>
      <c r="S285" s="1707"/>
    </row>
    <row r="286" spans="1:19" s="1708" customFormat="1" ht="38.25" x14ac:dyDescent="0.2">
      <c r="A286" s="788">
        <v>255</v>
      </c>
      <c r="B286" s="1002" t="s">
        <v>125</v>
      </c>
      <c r="C286" s="687" t="s">
        <v>461</v>
      </c>
      <c r="D286" s="711" t="s">
        <v>14</v>
      </c>
      <c r="E286" s="711"/>
      <c r="F286" s="1003">
        <v>69989.22</v>
      </c>
      <c r="G286" s="1003">
        <f>E286*F286</f>
        <v>0</v>
      </c>
      <c r="H286" s="1003">
        <v>236992</v>
      </c>
      <c r="I286" s="1003">
        <f>E286*H286</f>
        <v>0</v>
      </c>
      <c r="J286" s="1004">
        <f t="shared" ref="J286:J289" si="40">G286+I286</f>
        <v>0</v>
      </c>
      <c r="K286" s="1706"/>
      <c r="L286" s="1706"/>
      <c r="M286" s="1706"/>
      <c r="N286" s="1706"/>
      <c r="O286" s="1707"/>
      <c r="P286" s="1707"/>
      <c r="Q286" s="1707"/>
      <c r="R286" s="1707"/>
      <c r="S286" s="1707"/>
    </row>
    <row r="287" spans="1:19" s="1708" customFormat="1" ht="25.5" x14ac:dyDescent="0.2">
      <c r="A287" s="788">
        <v>256</v>
      </c>
      <c r="B287" s="1002" t="s">
        <v>126</v>
      </c>
      <c r="C287" s="687" t="s">
        <v>462</v>
      </c>
      <c r="D287" s="711" t="s">
        <v>14</v>
      </c>
      <c r="E287" s="711"/>
      <c r="F287" s="1003">
        <v>18412.38</v>
      </c>
      <c r="G287" s="1003">
        <f>E287*F287</f>
        <v>0</v>
      </c>
      <c r="H287" s="1003">
        <v>47103</v>
      </c>
      <c r="I287" s="1003">
        <f>E287*H287</f>
        <v>0</v>
      </c>
      <c r="J287" s="1004">
        <f t="shared" si="40"/>
        <v>0</v>
      </c>
      <c r="K287" s="1706"/>
      <c r="L287" s="1706"/>
      <c r="M287" s="1706"/>
      <c r="N287" s="1706"/>
      <c r="O287" s="1707"/>
      <c r="P287" s="1707"/>
      <c r="Q287" s="1707"/>
      <c r="R287" s="1707"/>
      <c r="S287" s="1707"/>
    </row>
    <row r="288" spans="1:19" s="1708" customFormat="1" ht="25.5" x14ac:dyDescent="0.2">
      <c r="A288" s="788">
        <v>257</v>
      </c>
      <c r="B288" s="1002" t="s">
        <v>110</v>
      </c>
      <c r="C288" s="687" t="s">
        <v>463</v>
      </c>
      <c r="D288" s="711" t="s">
        <v>14</v>
      </c>
      <c r="E288" s="711"/>
      <c r="F288" s="1003">
        <v>21322.87</v>
      </c>
      <c r="G288" s="1003">
        <f>E288*F288</f>
        <v>0</v>
      </c>
      <c r="H288" s="1003">
        <v>39580</v>
      </c>
      <c r="I288" s="1003">
        <f>E288*H288</f>
        <v>0</v>
      </c>
      <c r="J288" s="1004">
        <f t="shared" si="40"/>
        <v>0</v>
      </c>
      <c r="K288" s="1706"/>
      <c r="L288" s="1706"/>
      <c r="M288" s="1706"/>
      <c r="N288" s="1706"/>
      <c r="O288" s="1707"/>
      <c r="P288" s="1707"/>
      <c r="Q288" s="1707"/>
      <c r="R288" s="1707"/>
      <c r="S288" s="1707"/>
    </row>
    <row r="289" spans="1:19" s="1708" customFormat="1" x14ac:dyDescent="0.2">
      <c r="A289" s="788">
        <v>258</v>
      </c>
      <c r="B289" s="1002" t="s">
        <v>111</v>
      </c>
      <c r="C289" s="687" t="s">
        <v>464</v>
      </c>
      <c r="D289" s="711" t="s">
        <v>14</v>
      </c>
      <c r="E289" s="711"/>
      <c r="F289" s="1003">
        <v>19916</v>
      </c>
      <c r="G289" s="1003">
        <f>E289*F289</f>
        <v>0</v>
      </c>
      <c r="H289" s="1003">
        <v>168216</v>
      </c>
      <c r="I289" s="1003">
        <f>E289*H289</f>
        <v>0</v>
      </c>
      <c r="J289" s="1004">
        <f t="shared" si="40"/>
        <v>0</v>
      </c>
      <c r="K289" s="1706"/>
      <c r="L289" s="1706"/>
      <c r="M289" s="1706"/>
      <c r="N289" s="1706"/>
      <c r="O289" s="1707"/>
      <c r="P289" s="1707"/>
      <c r="Q289" s="1707"/>
      <c r="R289" s="1707"/>
      <c r="S289" s="1707"/>
    </row>
    <row r="290" spans="1:19" s="1708" customFormat="1" x14ac:dyDescent="0.2">
      <c r="A290" s="788">
        <v>259</v>
      </c>
      <c r="B290" s="1757" t="s">
        <v>127</v>
      </c>
      <c r="C290" s="860"/>
      <c r="D290" s="711"/>
      <c r="E290" s="711"/>
      <c r="F290" s="711"/>
      <c r="G290" s="1003"/>
      <c r="H290" s="1719"/>
      <c r="I290" s="1003"/>
      <c r="J290" s="1719"/>
      <c r="K290" s="1706"/>
      <c r="L290" s="1706"/>
      <c r="M290" s="1706"/>
      <c r="N290" s="1706"/>
      <c r="O290" s="1707"/>
      <c r="P290" s="1707"/>
      <c r="Q290" s="1707"/>
      <c r="R290" s="1707"/>
      <c r="S290" s="1707"/>
    </row>
    <row r="291" spans="1:19" s="1708" customFormat="1" ht="38.25" x14ac:dyDescent="0.2">
      <c r="A291" s="788">
        <v>260</v>
      </c>
      <c r="B291" s="1002" t="s">
        <v>125</v>
      </c>
      <c r="C291" s="687" t="s">
        <v>362</v>
      </c>
      <c r="D291" s="711" t="s">
        <v>14</v>
      </c>
      <c r="E291" s="711"/>
      <c r="F291" s="1003">
        <v>69989.22</v>
      </c>
      <c r="G291" s="1003">
        <f>E291*F291</f>
        <v>0</v>
      </c>
      <c r="H291" s="1003">
        <v>159975.62399999998</v>
      </c>
      <c r="I291" s="1003">
        <f>E291*H291</f>
        <v>0</v>
      </c>
      <c r="J291" s="1004">
        <f t="shared" ref="J291:J294" si="41">G291+I291</f>
        <v>0</v>
      </c>
      <c r="K291" s="1706"/>
      <c r="L291" s="1706"/>
      <c r="M291" s="1706"/>
      <c r="N291" s="1706"/>
      <c r="O291" s="1707"/>
      <c r="P291" s="1707"/>
      <c r="Q291" s="1707"/>
      <c r="R291" s="1707"/>
      <c r="S291" s="1707"/>
    </row>
    <row r="292" spans="1:19" s="1708" customFormat="1" ht="25.5" x14ac:dyDescent="0.2">
      <c r="A292" s="788">
        <v>261</v>
      </c>
      <c r="B292" s="1002" t="s">
        <v>126</v>
      </c>
      <c r="C292" s="687" t="s">
        <v>363</v>
      </c>
      <c r="D292" s="711" t="s">
        <v>14</v>
      </c>
      <c r="E292" s="711"/>
      <c r="F292" s="1003">
        <v>18412.38</v>
      </c>
      <c r="G292" s="1003">
        <f>E292*F292</f>
        <v>0</v>
      </c>
      <c r="H292" s="1003">
        <v>38478.191999999995</v>
      </c>
      <c r="I292" s="1003">
        <f>E292*H292</f>
        <v>0</v>
      </c>
      <c r="J292" s="1004">
        <f t="shared" si="41"/>
        <v>0</v>
      </c>
      <c r="K292" s="1706"/>
      <c r="L292" s="1706"/>
      <c r="M292" s="1706"/>
      <c r="N292" s="1706"/>
      <c r="O292" s="1707"/>
      <c r="P292" s="1707"/>
      <c r="Q292" s="1707"/>
      <c r="R292" s="1707"/>
      <c r="S292" s="1707"/>
    </row>
    <row r="293" spans="1:19" s="1708" customFormat="1" ht="25.5" x14ac:dyDescent="0.2">
      <c r="A293" s="788">
        <v>262</v>
      </c>
      <c r="B293" s="1002" t="s">
        <v>128</v>
      </c>
      <c r="C293" s="687" t="s">
        <v>365</v>
      </c>
      <c r="D293" s="711" t="s">
        <v>14</v>
      </c>
      <c r="E293" s="711"/>
      <c r="F293" s="1003">
        <v>21322.87</v>
      </c>
      <c r="G293" s="1003">
        <f>E293*F293</f>
        <v>0</v>
      </c>
      <c r="H293" s="1003">
        <v>33285.072</v>
      </c>
      <c r="I293" s="1003">
        <f>E293*H293</f>
        <v>0</v>
      </c>
      <c r="J293" s="1004">
        <f t="shared" si="41"/>
        <v>0</v>
      </c>
      <c r="K293" s="1706"/>
      <c r="L293" s="1706"/>
      <c r="M293" s="1706"/>
      <c r="N293" s="1706"/>
      <c r="O293" s="1707"/>
      <c r="P293" s="1707"/>
      <c r="Q293" s="1707"/>
      <c r="R293" s="1707"/>
      <c r="S293" s="1707"/>
    </row>
    <row r="294" spans="1:19" s="1708" customFormat="1" x14ac:dyDescent="0.2">
      <c r="A294" s="788">
        <v>263</v>
      </c>
      <c r="B294" s="1002" t="s">
        <v>111</v>
      </c>
      <c r="C294" s="687" t="s">
        <v>364</v>
      </c>
      <c r="D294" s="711" t="s">
        <v>14</v>
      </c>
      <c r="E294" s="711"/>
      <c r="F294" s="1003">
        <v>19916</v>
      </c>
      <c r="G294" s="1003">
        <f>E294*F294</f>
        <v>0</v>
      </c>
      <c r="H294" s="1003">
        <v>62594.207999999991</v>
      </c>
      <c r="I294" s="1003">
        <f>E294*H294</f>
        <v>0</v>
      </c>
      <c r="J294" s="1004">
        <f t="shared" si="41"/>
        <v>0</v>
      </c>
      <c r="K294" s="1706"/>
      <c r="L294" s="1706"/>
      <c r="M294" s="1706"/>
      <c r="N294" s="1706"/>
      <c r="O294" s="1707"/>
      <c r="P294" s="1707"/>
      <c r="Q294" s="1707"/>
      <c r="R294" s="1707"/>
      <c r="S294" s="1707"/>
    </row>
    <row r="295" spans="1:19" s="1708" customFormat="1" x14ac:dyDescent="0.2">
      <c r="A295" s="788">
        <v>264</v>
      </c>
      <c r="B295" s="1757" t="s">
        <v>409</v>
      </c>
      <c r="C295" s="860"/>
      <c r="D295" s="711"/>
      <c r="E295" s="711"/>
      <c r="F295" s="711"/>
      <c r="G295" s="1003"/>
      <c r="H295" s="1719"/>
      <c r="I295" s="1003"/>
      <c r="J295" s="1719"/>
      <c r="K295" s="1706"/>
      <c r="L295" s="1706"/>
      <c r="M295" s="1706"/>
      <c r="N295" s="1706"/>
      <c r="O295" s="1707"/>
      <c r="P295" s="1707"/>
      <c r="Q295" s="1707"/>
      <c r="R295" s="1707"/>
      <c r="S295" s="1707"/>
    </row>
    <row r="296" spans="1:19" s="1708" customFormat="1" ht="38.25" x14ac:dyDescent="0.2">
      <c r="A296" s="788">
        <v>265</v>
      </c>
      <c r="B296" s="1002" t="s">
        <v>125</v>
      </c>
      <c r="C296" s="687" t="s">
        <v>362</v>
      </c>
      <c r="D296" s="711" t="s">
        <v>14</v>
      </c>
      <c r="E296" s="711"/>
      <c r="F296" s="1760">
        <v>69989.22</v>
      </c>
      <c r="G296" s="1003">
        <f>E296*F296</f>
        <v>0</v>
      </c>
      <c r="H296" s="1760">
        <v>159975.62399999998</v>
      </c>
      <c r="I296" s="1003">
        <f>E296*H296</f>
        <v>0</v>
      </c>
      <c r="J296" s="1761">
        <f t="shared" ref="J296:J299" si="42">G296+I296</f>
        <v>0</v>
      </c>
      <c r="K296" s="1706"/>
      <c r="L296" s="1706"/>
      <c r="M296" s="1706"/>
      <c r="N296" s="1706"/>
      <c r="O296" s="1707"/>
      <c r="P296" s="1707"/>
      <c r="Q296" s="1707"/>
      <c r="R296" s="1707"/>
      <c r="S296" s="1707"/>
    </row>
    <row r="297" spans="1:19" s="1708" customFormat="1" ht="25.5" x14ac:dyDescent="0.2">
      <c r="A297" s="788">
        <v>266</v>
      </c>
      <c r="B297" s="1002" t="s">
        <v>126</v>
      </c>
      <c r="C297" s="687" t="s">
        <v>363</v>
      </c>
      <c r="D297" s="711" t="s">
        <v>14</v>
      </c>
      <c r="E297" s="711"/>
      <c r="F297" s="1760">
        <v>18412.38</v>
      </c>
      <c r="G297" s="1003">
        <f>E297*F297</f>
        <v>0</v>
      </c>
      <c r="H297" s="1760">
        <v>38478.191999999995</v>
      </c>
      <c r="I297" s="1003">
        <f>E297*H297</f>
        <v>0</v>
      </c>
      <c r="J297" s="1761">
        <f t="shared" si="42"/>
        <v>0</v>
      </c>
      <c r="K297" s="1706"/>
      <c r="L297" s="1706"/>
      <c r="M297" s="1706"/>
      <c r="N297" s="1706"/>
      <c r="O297" s="1707"/>
      <c r="P297" s="1707"/>
      <c r="Q297" s="1707"/>
      <c r="R297" s="1707"/>
      <c r="S297" s="1707"/>
    </row>
    <row r="298" spans="1:19" s="1708" customFormat="1" ht="25.5" x14ac:dyDescent="0.2">
      <c r="A298" s="788">
        <v>267</v>
      </c>
      <c r="B298" s="1002" t="s">
        <v>128</v>
      </c>
      <c r="C298" s="687" t="s">
        <v>365</v>
      </c>
      <c r="D298" s="711" t="s">
        <v>14</v>
      </c>
      <c r="E298" s="711"/>
      <c r="F298" s="1760">
        <v>21322.87</v>
      </c>
      <c r="G298" s="1003">
        <f>E298*F298</f>
        <v>0</v>
      </c>
      <c r="H298" s="1760">
        <v>33285.072</v>
      </c>
      <c r="I298" s="1003">
        <f>E298*H298</f>
        <v>0</v>
      </c>
      <c r="J298" s="1761">
        <f t="shared" si="42"/>
        <v>0</v>
      </c>
      <c r="K298" s="1706"/>
      <c r="L298" s="1706"/>
      <c r="M298" s="1706"/>
      <c r="N298" s="1706"/>
      <c r="O298" s="1707"/>
      <c r="P298" s="1707"/>
      <c r="Q298" s="1707"/>
      <c r="R298" s="1707"/>
      <c r="S298" s="1707"/>
    </row>
    <row r="299" spans="1:19" s="1708" customFormat="1" x14ac:dyDescent="0.2">
      <c r="A299" s="788">
        <v>268</v>
      </c>
      <c r="B299" s="1002" t="s">
        <v>111</v>
      </c>
      <c r="C299" s="687" t="s">
        <v>364</v>
      </c>
      <c r="D299" s="711" t="s">
        <v>14</v>
      </c>
      <c r="E299" s="711"/>
      <c r="F299" s="1760">
        <v>19916</v>
      </c>
      <c r="G299" s="1003">
        <f>E299*F299</f>
        <v>0</v>
      </c>
      <c r="H299" s="1760">
        <v>62594.207999999991</v>
      </c>
      <c r="I299" s="1003">
        <f>E299*H299</f>
        <v>0</v>
      </c>
      <c r="J299" s="1761">
        <f t="shared" si="42"/>
        <v>0</v>
      </c>
      <c r="K299" s="1706"/>
      <c r="L299" s="1706"/>
      <c r="M299" s="1706"/>
      <c r="N299" s="1706"/>
      <c r="O299" s="1707"/>
      <c r="P299" s="1707"/>
      <c r="Q299" s="1707"/>
      <c r="R299" s="1707"/>
      <c r="S299" s="1707"/>
    </row>
    <row r="300" spans="1:19" s="1708" customFormat="1" x14ac:dyDescent="0.2">
      <c r="A300" s="788">
        <v>269</v>
      </c>
      <c r="B300" s="1757"/>
      <c r="C300" s="860"/>
      <c r="D300" s="711"/>
      <c r="E300" s="711"/>
      <c r="F300" s="711"/>
      <c r="G300" s="1003"/>
      <c r="H300" s="1719"/>
      <c r="I300" s="1003"/>
      <c r="J300" s="1719"/>
      <c r="K300" s="1706"/>
      <c r="L300" s="1706"/>
      <c r="M300" s="1706"/>
      <c r="N300" s="1706"/>
      <c r="O300" s="1707"/>
      <c r="P300" s="1707"/>
      <c r="Q300" s="1707"/>
      <c r="R300" s="1707"/>
      <c r="S300" s="1707"/>
    </row>
    <row r="301" spans="1:19" s="1708" customFormat="1" x14ac:dyDescent="0.2">
      <c r="A301" s="788">
        <v>270</v>
      </c>
      <c r="B301" s="1757" t="s">
        <v>129</v>
      </c>
      <c r="C301" s="860"/>
      <c r="D301" s="711"/>
      <c r="E301" s="711"/>
      <c r="F301" s="711"/>
      <c r="G301" s="1003"/>
      <c r="H301" s="1719"/>
      <c r="I301" s="1003"/>
      <c r="J301" s="1719"/>
      <c r="K301" s="1706"/>
      <c r="L301" s="1706"/>
      <c r="M301" s="1706"/>
      <c r="N301" s="1706"/>
      <c r="O301" s="1707"/>
      <c r="P301" s="1707"/>
      <c r="Q301" s="1707"/>
      <c r="R301" s="1707"/>
      <c r="S301" s="1707"/>
    </row>
    <row r="302" spans="1:19" s="1708" customFormat="1" x14ac:dyDescent="0.2">
      <c r="A302" s="788">
        <v>271</v>
      </c>
      <c r="B302" s="1757" t="s">
        <v>108</v>
      </c>
      <c r="C302" s="860"/>
      <c r="D302" s="711"/>
      <c r="E302" s="711"/>
      <c r="F302" s="711"/>
      <c r="G302" s="1003"/>
      <c r="H302" s="1719"/>
      <c r="I302" s="1003"/>
      <c r="J302" s="1719"/>
      <c r="K302" s="1706"/>
      <c r="L302" s="1706"/>
      <c r="M302" s="1706"/>
      <c r="N302" s="1706"/>
      <c r="O302" s="1707"/>
      <c r="P302" s="1707"/>
      <c r="Q302" s="1707"/>
      <c r="R302" s="1707"/>
      <c r="S302" s="1707"/>
    </row>
    <row r="303" spans="1:19" s="1708" customFormat="1" ht="38.25" x14ac:dyDescent="0.2">
      <c r="A303" s="788">
        <v>272</v>
      </c>
      <c r="B303" s="1002" t="s">
        <v>288</v>
      </c>
      <c r="C303" s="687" t="s">
        <v>376</v>
      </c>
      <c r="D303" s="711" t="s">
        <v>14</v>
      </c>
      <c r="E303" s="711"/>
      <c r="F303" s="1003">
        <v>13504.75</v>
      </c>
      <c r="G303" s="1003">
        <f t="shared" ref="G303:G328" si="43">E303*F303</f>
        <v>0</v>
      </c>
      <c r="H303" s="1003">
        <v>36380.111999999994</v>
      </c>
      <c r="I303" s="1003">
        <f t="shared" ref="I303:I328" si="44">E303*H303</f>
        <v>0</v>
      </c>
      <c r="J303" s="1004">
        <f t="shared" ref="J303:J308" si="45">G303+I303</f>
        <v>0</v>
      </c>
      <c r="K303" s="1706"/>
      <c r="L303" s="1706"/>
      <c r="M303" s="1706"/>
      <c r="N303" s="1706"/>
      <c r="O303" s="1707"/>
      <c r="P303" s="1707"/>
      <c r="Q303" s="1707"/>
      <c r="R303" s="1707"/>
      <c r="S303" s="1707"/>
    </row>
    <row r="304" spans="1:19" s="1708" customFormat="1" ht="25.5" x14ac:dyDescent="0.2">
      <c r="A304" s="788">
        <v>273</v>
      </c>
      <c r="B304" s="1002" t="s">
        <v>237</v>
      </c>
      <c r="C304" s="687" t="s">
        <v>366</v>
      </c>
      <c r="D304" s="711" t="s">
        <v>14</v>
      </c>
      <c r="E304" s="711"/>
      <c r="F304" s="1003">
        <v>6467</v>
      </c>
      <c r="G304" s="1003">
        <f t="shared" si="43"/>
        <v>0</v>
      </c>
      <c r="H304" s="1003">
        <v>17422.248</v>
      </c>
      <c r="I304" s="1003">
        <f t="shared" si="44"/>
        <v>0</v>
      </c>
      <c r="J304" s="1004">
        <f t="shared" si="45"/>
        <v>0</v>
      </c>
      <c r="K304" s="1706"/>
      <c r="L304" s="1706"/>
      <c r="M304" s="1706"/>
      <c r="N304" s="1706"/>
      <c r="O304" s="1707"/>
      <c r="P304" s="1707"/>
      <c r="Q304" s="1707"/>
      <c r="R304" s="1707"/>
      <c r="S304" s="1707"/>
    </row>
    <row r="305" spans="1:19" s="1708" customFormat="1" x14ac:dyDescent="0.2">
      <c r="A305" s="788">
        <v>274</v>
      </c>
      <c r="B305" s="1002" t="s">
        <v>130</v>
      </c>
      <c r="C305" s="860" t="s">
        <v>131</v>
      </c>
      <c r="D305" s="711" t="s">
        <v>14</v>
      </c>
      <c r="E305" s="711"/>
      <c r="F305" s="1003">
        <v>3004.89</v>
      </c>
      <c r="G305" s="1003">
        <f t="shared" si="43"/>
        <v>0</v>
      </c>
      <c r="H305" s="1003">
        <v>7329</v>
      </c>
      <c r="I305" s="1003">
        <f t="shared" si="44"/>
        <v>0</v>
      </c>
      <c r="J305" s="1004">
        <f t="shared" si="45"/>
        <v>0</v>
      </c>
      <c r="K305" s="1706"/>
      <c r="L305" s="1706"/>
      <c r="M305" s="1706"/>
      <c r="N305" s="1706"/>
      <c r="O305" s="1707"/>
      <c r="P305" s="1707"/>
      <c r="Q305" s="1707"/>
      <c r="R305" s="1707"/>
      <c r="S305" s="1707"/>
    </row>
    <row r="306" spans="1:19" s="1708" customFormat="1" x14ac:dyDescent="0.2">
      <c r="A306" s="788">
        <v>275</v>
      </c>
      <c r="B306" s="1002" t="s">
        <v>132</v>
      </c>
      <c r="C306" s="860" t="s">
        <v>133</v>
      </c>
      <c r="D306" s="711" t="s">
        <v>14</v>
      </c>
      <c r="E306" s="711"/>
      <c r="F306" s="1003">
        <v>4003.24</v>
      </c>
      <c r="G306" s="1003">
        <f t="shared" si="43"/>
        <v>0</v>
      </c>
      <c r="H306" s="1003">
        <v>9764</v>
      </c>
      <c r="I306" s="1003">
        <f t="shared" si="44"/>
        <v>0</v>
      </c>
      <c r="J306" s="1004">
        <f t="shared" si="45"/>
        <v>0</v>
      </c>
      <c r="K306" s="1706"/>
      <c r="L306" s="1706"/>
      <c r="M306" s="1706"/>
      <c r="N306" s="1706"/>
      <c r="O306" s="1707"/>
      <c r="P306" s="1707"/>
      <c r="Q306" s="1707"/>
      <c r="R306" s="1707"/>
      <c r="S306" s="1707"/>
    </row>
    <row r="307" spans="1:19" s="1708" customFormat="1" x14ac:dyDescent="0.2">
      <c r="A307" s="788">
        <v>276</v>
      </c>
      <c r="B307" s="1002" t="s">
        <v>134</v>
      </c>
      <c r="C307" s="860"/>
      <c r="D307" s="711" t="s">
        <v>14</v>
      </c>
      <c r="E307" s="711">
        <v>2</v>
      </c>
      <c r="F307" s="1003">
        <v>800</v>
      </c>
      <c r="G307" s="1003">
        <f t="shared" si="43"/>
        <v>1600</v>
      </c>
      <c r="H307" s="1003">
        <v>2142</v>
      </c>
      <c r="I307" s="1003">
        <f t="shared" si="44"/>
        <v>4284</v>
      </c>
      <c r="J307" s="1004">
        <f t="shared" si="45"/>
        <v>5884</v>
      </c>
      <c r="K307" s="1706"/>
      <c r="L307" s="1706"/>
      <c r="M307" s="1706"/>
      <c r="N307" s="1706"/>
      <c r="O307" s="1707"/>
      <c r="P307" s="1707"/>
      <c r="Q307" s="1707"/>
      <c r="R307" s="1707"/>
      <c r="S307" s="1707"/>
    </row>
    <row r="308" spans="1:19" s="1708" customFormat="1" x14ac:dyDescent="0.2">
      <c r="A308" s="788">
        <v>277</v>
      </c>
      <c r="B308" s="1002" t="s">
        <v>135</v>
      </c>
      <c r="C308" s="860"/>
      <c r="D308" s="711" t="s">
        <v>56</v>
      </c>
      <c r="E308" s="711">
        <v>28.222000000000001</v>
      </c>
      <c r="F308" s="1003">
        <v>1875</v>
      </c>
      <c r="G308" s="1003">
        <f t="shared" si="43"/>
        <v>52916.25</v>
      </c>
      <c r="H308" s="1003">
        <v>869</v>
      </c>
      <c r="I308" s="1003">
        <f t="shared" si="44"/>
        <v>24524.918000000001</v>
      </c>
      <c r="J308" s="1004">
        <f t="shared" si="45"/>
        <v>77441.168000000005</v>
      </c>
      <c r="K308" s="1706"/>
      <c r="L308" s="1706"/>
      <c r="M308" s="1706"/>
      <c r="N308" s="1706"/>
      <c r="O308" s="1707"/>
      <c r="P308" s="1707"/>
      <c r="Q308" s="1707"/>
      <c r="R308" s="1707"/>
      <c r="S308" s="1707"/>
    </row>
    <row r="309" spans="1:19" s="1708" customFormat="1" x14ac:dyDescent="0.2">
      <c r="A309" s="788">
        <v>278</v>
      </c>
      <c r="B309" s="1002" t="s">
        <v>136</v>
      </c>
      <c r="C309" s="860"/>
      <c r="D309" s="711" t="s">
        <v>137</v>
      </c>
      <c r="E309" s="711"/>
      <c r="F309" s="1003"/>
      <c r="G309" s="1003">
        <f t="shared" si="43"/>
        <v>0</v>
      </c>
      <c r="H309" s="1003"/>
      <c r="I309" s="1003">
        <f t="shared" si="44"/>
        <v>0</v>
      </c>
      <c r="J309" s="1004"/>
      <c r="K309" s="1706"/>
      <c r="L309" s="1706"/>
      <c r="M309" s="1706"/>
      <c r="N309" s="1706"/>
      <c r="O309" s="1707"/>
      <c r="P309" s="1707"/>
      <c r="Q309" s="1707"/>
      <c r="R309" s="1707"/>
      <c r="S309" s="1707"/>
    </row>
    <row r="310" spans="1:19" s="1708" customFormat="1" x14ac:dyDescent="0.2">
      <c r="A310" s="788">
        <v>279</v>
      </c>
      <c r="B310" s="1002" t="s">
        <v>138</v>
      </c>
      <c r="C310" s="860"/>
      <c r="D310" s="711" t="s">
        <v>137</v>
      </c>
      <c r="E310" s="711"/>
      <c r="F310" s="1003"/>
      <c r="G310" s="1003">
        <f t="shared" si="43"/>
        <v>0</v>
      </c>
      <c r="H310" s="1003"/>
      <c r="I310" s="1003">
        <f t="shared" si="44"/>
        <v>0</v>
      </c>
      <c r="J310" s="1004"/>
      <c r="K310" s="1706"/>
      <c r="L310" s="1706"/>
      <c r="M310" s="1706"/>
      <c r="N310" s="1706"/>
      <c r="O310" s="1707"/>
      <c r="P310" s="1707"/>
      <c r="Q310" s="1707"/>
      <c r="R310" s="1707"/>
      <c r="S310" s="1707"/>
    </row>
    <row r="311" spans="1:19" x14ac:dyDescent="0.2">
      <c r="A311" s="531">
        <v>280</v>
      </c>
      <c r="B311" s="541" t="s">
        <v>139</v>
      </c>
      <c r="C311" s="538"/>
      <c r="D311" s="542" t="s">
        <v>56</v>
      </c>
      <c r="E311" s="1728">
        <v>-24</v>
      </c>
      <c r="F311" s="543">
        <v>1875</v>
      </c>
      <c r="G311" s="543">
        <f t="shared" si="43"/>
        <v>-45000</v>
      </c>
      <c r="H311" s="543">
        <v>1617</v>
      </c>
      <c r="I311" s="543">
        <f t="shared" si="44"/>
        <v>-38808</v>
      </c>
      <c r="J311" s="657">
        <f t="shared" ref="J311:J312" si="46">G311+I311</f>
        <v>-83808</v>
      </c>
      <c r="K311" s="1703" t="s">
        <v>660</v>
      </c>
    </row>
    <row r="312" spans="1:19" s="1708" customFormat="1" x14ac:dyDescent="0.2">
      <c r="A312" s="788">
        <v>281</v>
      </c>
      <c r="B312" s="1002" t="s">
        <v>140</v>
      </c>
      <c r="C312" s="860"/>
      <c r="D312" s="711" t="s">
        <v>56</v>
      </c>
      <c r="E312" s="711">
        <v>7.8550000000000004</v>
      </c>
      <c r="F312" s="1003">
        <v>1875</v>
      </c>
      <c r="G312" s="1003">
        <f t="shared" si="43"/>
        <v>14728.125</v>
      </c>
      <c r="H312" s="1003">
        <v>1226</v>
      </c>
      <c r="I312" s="1003">
        <f t="shared" si="44"/>
        <v>9630.2300000000014</v>
      </c>
      <c r="J312" s="1004">
        <f t="shared" si="46"/>
        <v>24358.355000000003</v>
      </c>
      <c r="K312" s="1706"/>
      <c r="L312" s="1706"/>
      <c r="M312" s="1706"/>
      <c r="N312" s="1706"/>
      <c r="O312" s="1707"/>
      <c r="P312" s="1707"/>
      <c r="Q312" s="1707"/>
      <c r="R312" s="1707"/>
      <c r="S312" s="1707"/>
    </row>
    <row r="313" spans="1:19" s="1708" customFormat="1" x14ac:dyDescent="0.2">
      <c r="A313" s="788">
        <v>282</v>
      </c>
      <c r="B313" s="1002" t="s">
        <v>141</v>
      </c>
      <c r="C313" s="860"/>
      <c r="D313" s="711" t="s">
        <v>137</v>
      </c>
      <c r="E313" s="711"/>
      <c r="F313" s="1003"/>
      <c r="G313" s="1003">
        <f t="shared" si="43"/>
        <v>0</v>
      </c>
      <c r="H313" s="1003"/>
      <c r="I313" s="1003">
        <f t="shared" si="44"/>
        <v>0</v>
      </c>
      <c r="J313" s="1004"/>
      <c r="K313" s="1706"/>
      <c r="L313" s="1706"/>
      <c r="M313" s="1706"/>
      <c r="N313" s="1706"/>
      <c r="O313" s="1707"/>
      <c r="P313" s="1707"/>
      <c r="Q313" s="1707"/>
      <c r="R313" s="1707"/>
      <c r="S313" s="1707"/>
    </row>
    <row r="314" spans="1:19" s="1708" customFormat="1" x14ac:dyDescent="0.2">
      <c r="A314" s="788">
        <v>283</v>
      </c>
      <c r="B314" s="1002" t="s">
        <v>142</v>
      </c>
      <c r="C314" s="860"/>
      <c r="D314" s="711" t="s">
        <v>137</v>
      </c>
      <c r="E314" s="711"/>
      <c r="F314" s="1003"/>
      <c r="G314" s="1003">
        <f t="shared" si="43"/>
        <v>0</v>
      </c>
      <c r="H314" s="1003"/>
      <c r="I314" s="1003">
        <f t="shared" si="44"/>
        <v>0</v>
      </c>
      <c r="J314" s="1004"/>
      <c r="K314" s="1706"/>
      <c r="L314" s="1706"/>
      <c r="M314" s="1706"/>
      <c r="N314" s="1706"/>
      <c r="O314" s="1707"/>
      <c r="P314" s="1707"/>
      <c r="Q314" s="1707"/>
      <c r="R314" s="1707"/>
      <c r="S314" s="1707"/>
    </row>
    <row r="315" spans="1:19" s="1708" customFormat="1" x14ac:dyDescent="0.2">
      <c r="A315" s="788">
        <v>284</v>
      </c>
      <c r="B315" s="1002" t="s">
        <v>143</v>
      </c>
      <c r="C315" s="860"/>
      <c r="D315" s="711" t="s">
        <v>137</v>
      </c>
      <c r="E315" s="711"/>
      <c r="F315" s="1003"/>
      <c r="G315" s="1003">
        <f t="shared" si="43"/>
        <v>0</v>
      </c>
      <c r="H315" s="1003"/>
      <c r="I315" s="1003">
        <f t="shared" si="44"/>
        <v>0</v>
      </c>
      <c r="J315" s="1004"/>
      <c r="K315" s="1706"/>
      <c r="L315" s="1706"/>
      <c r="M315" s="1706"/>
      <c r="N315" s="1706"/>
      <c r="O315" s="1707"/>
      <c r="P315" s="1707"/>
      <c r="Q315" s="1707"/>
      <c r="R315" s="1707"/>
      <c r="S315" s="1707"/>
    </row>
    <row r="316" spans="1:19" x14ac:dyDescent="0.2">
      <c r="A316" s="531">
        <v>285</v>
      </c>
      <c r="B316" s="541" t="s">
        <v>144</v>
      </c>
      <c r="C316" s="538"/>
      <c r="D316" s="542" t="s">
        <v>56</v>
      </c>
      <c r="E316" s="1728">
        <v>-26.700000000000003</v>
      </c>
      <c r="F316" s="543">
        <v>1875</v>
      </c>
      <c r="G316" s="543">
        <f t="shared" si="43"/>
        <v>-50062.500000000007</v>
      </c>
      <c r="H316" s="543">
        <v>2132</v>
      </c>
      <c r="I316" s="543">
        <f t="shared" si="44"/>
        <v>-56924.400000000009</v>
      </c>
      <c r="J316" s="657">
        <f t="shared" ref="J316:J317" si="47">G316+I316</f>
        <v>-106986.90000000002</v>
      </c>
      <c r="K316" s="1703" t="s">
        <v>660</v>
      </c>
    </row>
    <row r="317" spans="1:19" s="1708" customFormat="1" ht="25.5" x14ac:dyDescent="0.2">
      <c r="A317" s="788"/>
      <c r="B317" s="1002" t="s">
        <v>588</v>
      </c>
      <c r="C317" s="860"/>
      <c r="D317" s="711" t="s">
        <v>56</v>
      </c>
      <c r="E317" s="711">
        <v>98.763999999999996</v>
      </c>
      <c r="F317" s="1003">
        <v>2075</v>
      </c>
      <c r="G317" s="1003">
        <f t="shared" si="43"/>
        <v>204935.3</v>
      </c>
      <c r="H317" s="1003">
        <v>1226</v>
      </c>
      <c r="I317" s="1003">
        <f t="shared" si="44"/>
        <v>121084.66399999999</v>
      </c>
      <c r="J317" s="1004">
        <f t="shared" si="47"/>
        <v>326019.96399999998</v>
      </c>
      <c r="K317" s="1706"/>
      <c r="L317" s="1706"/>
      <c r="M317" s="1706"/>
      <c r="N317" s="1706"/>
      <c r="O317" s="1707"/>
      <c r="P317" s="1707"/>
      <c r="Q317" s="1707"/>
      <c r="R317" s="1707"/>
      <c r="S317" s="1707"/>
    </row>
    <row r="318" spans="1:19" s="1708" customFormat="1" x14ac:dyDescent="0.2">
      <c r="A318" s="788"/>
      <c r="B318" s="1002" t="s">
        <v>589</v>
      </c>
      <c r="C318" s="860"/>
      <c r="D318" s="711" t="s">
        <v>137</v>
      </c>
      <c r="E318" s="711"/>
      <c r="F318" s="1003"/>
      <c r="G318" s="1003">
        <f t="shared" si="43"/>
        <v>0</v>
      </c>
      <c r="H318" s="1003"/>
      <c r="I318" s="1003">
        <f t="shared" si="44"/>
        <v>0</v>
      </c>
      <c r="J318" s="1004"/>
      <c r="K318" s="1706"/>
      <c r="L318" s="1706"/>
      <c r="M318" s="1706"/>
      <c r="N318" s="1706"/>
      <c r="O318" s="1707"/>
      <c r="P318" s="1707"/>
      <c r="Q318" s="1707"/>
      <c r="R318" s="1707"/>
      <c r="S318" s="1707"/>
    </row>
    <row r="319" spans="1:19" s="1708" customFormat="1" ht="25.5" x14ac:dyDescent="0.2">
      <c r="A319" s="788"/>
      <c r="B319" s="1002" t="s">
        <v>590</v>
      </c>
      <c r="C319" s="860"/>
      <c r="D319" s="711" t="s">
        <v>56</v>
      </c>
      <c r="E319" s="1731">
        <v>60.78</v>
      </c>
      <c r="F319" s="1003">
        <v>2075</v>
      </c>
      <c r="G319" s="1003">
        <f t="shared" si="43"/>
        <v>126118.5</v>
      </c>
      <c r="H319" s="1003">
        <v>2132</v>
      </c>
      <c r="I319" s="1003">
        <f t="shared" si="44"/>
        <v>129582.96</v>
      </c>
      <c r="J319" s="1004">
        <f t="shared" ref="J319:J320" si="48">G319+I319</f>
        <v>255701.46000000002</v>
      </c>
      <c r="K319" s="1706"/>
      <c r="L319" s="1706"/>
      <c r="M319" s="1706"/>
      <c r="N319" s="1706"/>
      <c r="O319" s="1707"/>
      <c r="P319" s="1707"/>
      <c r="Q319" s="1707"/>
      <c r="R319" s="1707"/>
      <c r="S319" s="1707"/>
    </row>
    <row r="320" spans="1:19" x14ac:dyDescent="0.2">
      <c r="A320" s="531">
        <v>286</v>
      </c>
      <c r="B320" s="541" t="s">
        <v>145</v>
      </c>
      <c r="C320" s="538"/>
      <c r="D320" s="542" t="s">
        <v>56</v>
      </c>
      <c r="E320" s="1727">
        <v>-12.8</v>
      </c>
      <c r="F320" s="543">
        <v>1875</v>
      </c>
      <c r="G320" s="543">
        <f t="shared" si="43"/>
        <v>-24000</v>
      </c>
      <c r="H320" s="543">
        <v>1190</v>
      </c>
      <c r="I320" s="543">
        <f t="shared" si="44"/>
        <v>-15232</v>
      </c>
      <c r="J320" s="750">
        <f t="shared" si="48"/>
        <v>-39232</v>
      </c>
      <c r="K320" s="1703" t="s">
        <v>660</v>
      </c>
    </row>
    <row r="321" spans="1:19" s="1708" customFormat="1" x14ac:dyDescent="0.2">
      <c r="A321" s="788">
        <v>287</v>
      </c>
      <c r="B321" s="1002" t="s">
        <v>146</v>
      </c>
      <c r="C321" s="860"/>
      <c r="D321" s="711" t="s">
        <v>137</v>
      </c>
      <c r="E321" s="711"/>
      <c r="F321" s="1003"/>
      <c r="G321" s="1003">
        <f t="shared" si="43"/>
        <v>0</v>
      </c>
      <c r="H321" s="1003"/>
      <c r="I321" s="1003">
        <f t="shared" si="44"/>
        <v>0</v>
      </c>
      <c r="J321" s="1004"/>
      <c r="K321" s="1706"/>
      <c r="L321" s="1706"/>
      <c r="M321" s="1706"/>
      <c r="N321" s="1706"/>
      <c r="O321" s="1707"/>
      <c r="P321" s="1707"/>
      <c r="Q321" s="1707"/>
      <c r="R321" s="1707"/>
      <c r="S321" s="1707"/>
    </row>
    <row r="322" spans="1:19" ht="25.5" x14ac:dyDescent="0.2">
      <c r="A322" s="531">
        <v>288</v>
      </c>
      <c r="B322" s="541" t="s">
        <v>147</v>
      </c>
      <c r="C322" s="538"/>
      <c r="D322" s="542" t="s">
        <v>56</v>
      </c>
      <c r="E322" s="1731">
        <v>-0.94</v>
      </c>
      <c r="F322" s="543">
        <v>1875</v>
      </c>
      <c r="G322" s="543">
        <f t="shared" si="43"/>
        <v>-1762.5</v>
      </c>
      <c r="H322" s="543">
        <v>1764</v>
      </c>
      <c r="I322" s="543">
        <f t="shared" si="44"/>
        <v>-1658.1599999999999</v>
      </c>
      <c r="J322" s="750">
        <f t="shared" ref="J322:J323" si="49">G322+I322</f>
        <v>-3420.66</v>
      </c>
      <c r="K322" s="1703" t="s">
        <v>660</v>
      </c>
    </row>
    <row r="323" spans="1:19" s="1708" customFormat="1" x14ac:dyDescent="0.2">
      <c r="A323" s="788">
        <v>289</v>
      </c>
      <c r="B323" s="1002" t="s">
        <v>148</v>
      </c>
      <c r="C323" s="860"/>
      <c r="D323" s="711" t="s">
        <v>56</v>
      </c>
      <c r="E323" s="711"/>
      <c r="F323" s="1003">
        <v>1875</v>
      </c>
      <c r="G323" s="1003">
        <f t="shared" si="43"/>
        <v>0</v>
      </c>
      <c r="H323" s="1003">
        <v>1428</v>
      </c>
      <c r="I323" s="1003">
        <f t="shared" si="44"/>
        <v>0</v>
      </c>
      <c r="J323" s="1004">
        <f t="shared" si="49"/>
        <v>0</v>
      </c>
      <c r="K323" s="1706"/>
      <c r="L323" s="1706"/>
      <c r="M323" s="1706"/>
      <c r="N323" s="1706"/>
      <c r="O323" s="1707"/>
      <c r="P323" s="1707"/>
      <c r="Q323" s="1707"/>
      <c r="R323" s="1707"/>
      <c r="S323" s="1707"/>
    </row>
    <row r="324" spans="1:19" s="1708" customFormat="1" x14ac:dyDescent="0.2">
      <c r="A324" s="788">
        <v>290</v>
      </c>
      <c r="B324" s="1002" t="s">
        <v>149</v>
      </c>
      <c r="C324" s="860"/>
      <c r="D324" s="711" t="s">
        <v>137</v>
      </c>
      <c r="E324" s="711"/>
      <c r="F324" s="1003"/>
      <c r="G324" s="1003">
        <f t="shared" si="43"/>
        <v>0</v>
      </c>
      <c r="H324" s="1003"/>
      <c r="I324" s="1003">
        <f t="shared" si="44"/>
        <v>0</v>
      </c>
      <c r="J324" s="1004"/>
      <c r="K324" s="1706"/>
      <c r="L324" s="1706"/>
      <c r="M324" s="1706"/>
      <c r="N324" s="1706"/>
      <c r="O324" s="1707"/>
      <c r="P324" s="1707"/>
      <c r="Q324" s="1707"/>
      <c r="R324" s="1707"/>
      <c r="S324" s="1707"/>
    </row>
    <row r="325" spans="1:19" x14ac:dyDescent="0.2">
      <c r="A325" s="531">
        <v>291</v>
      </c>
      <c r="B325" s="541" t="s">
        <v>150</v>
      </c>
      <c r="C325" s="537"/>
      <c r="D325" s="544" t="s">
        <v>56</v>
      </c>
      <c r="E325" s="1730">
        <v>-2.3599999999999994</v>
      </c>
      <c r="F325" s="543">
        <v>1875</v>
      </c>
      <c r="G325" s="543">
        <f t="shared" si="43"/>
        <v>-4424.9999999999991</v>
      </c>
      <c r="H325" s="543">
        <v>2646</v>
      </c>
      <c r="I325" s="543">
        <f t="shared" si="44"/>
        <v>-6244.5599999999986</v>
      </c>
      <c r="J325" s="657">
        <f t="shared" ref="J325:J328" si="50">G325+I325</f>
        <v>-10669.559999999998</v>
      </c>
      <c r="K325" s="1703" t="s">
        <v>660</v>
      </c>
    </row>
    <row r="326" spans="1:19" s="1708" customFormat="1" ht="25.5" x14ac:dyDescent="0.2">
      <c r="A326" s="788">
        <v>292</v>
      </c>
      <c r="B326" s="1002" t="s">
        <v>151</v>
      </c>
      <c r="C326" s="687" t="s">
        <v>152</v>
      </c>
      <c r="D326" s="711" t="s">
        <v>56</v>
      </c>
      <c r="E326" s="711">
        <v>46</v>
      </c>
      <c r="F326" s="1003">
        <v>600</v>
      </c>
      <c r="G326" s="1003">
        <f t="shared" si="43"/>
        <v>27600</v>
      </c>
      <c r="H326" s="1003">
        <v>381</v>
      </c>
      <c r="I326" s="1003">
        <f t="shared" si="44"/>
        <v>17526</v>
      </c>
      <c r="J326" s="1004">
        <f t="shared" si="50"/>
        <v>45126</v>
      </c>
      <c r="K326" s="1706"/>
      <c r="L326" s="1706"/>
      <c r="M326" s="1706"/>
      <c r="N326" s="1706"/>
      <c r="O326" s="1707"/>
      <c r="P326" s="1707"/>
      <c r="Q326" s="1707"/>
      <c r="R326" s="1707"/>
      <c r="S326" s="1707"/>
    </row>
    <row r="327" spans="1:19" s="1708" customFormat="1" x14ac:dyDescent="0.2">
      <c r="A327" s="788">
        <v>293</v>
      </c>
      <c r="B327" s="1002" t="s">
        <v>153</v>
      </c>
      <c r="C327" s="860"/>
      <c r="D327" s="711" t="s">
        <v>56</v>
      </c>
      <c r="E327" s="711"/>
      <c r="F327" s="1003">
        <v>1000</v>
      </c>
      <c r="G327" s="1003">
        <f t="shared" si="43"/>
        <v>0</v>
      </c>
      <c r="H327" s="1003">
        <v>123</v>
      </c>
      <c r="I327" s="1003">
        <f t="shared" si="44"/>
        <v>0</v>
      </c>
      <c r="J327" s="1004">
        <f t="shared" si="50"/>
        <v>0</v>
      </c>
      <c r="K327" s="1706"/>
      <c r="L327" s="1706"/>
      <c r="M327" s="1706"/>
      <c r="N327" s="1706"/>
      <c r="O327" s="1707"/>
      <c r="P327" s="1707"/>
      <c r="Q327" s="1707"/>
      <c r="R327" s="1707"/>
      <c r="S327" s="1707"/>
    </row>
    <row r="328" spans="1:19" s="1708" customFormat="1" x14ac:dyDescent="0.2">
      <c r="A328" s="788">
        <v>294</v>
      </c>
      <c r="B328" s="1002" t="s">
        <v>60</v>
      </c>
      <c r="C328" s="860"/>
      <c r="D328" s="711" t="s">
        <v>5</v>
      </c>
      <c r="E328" s="711"/>
      <c r="F328" s="1003">
        <v>0</v>
      </c>
      <c r="G328" s="1003">
        <f t="shared" si="43"/>
        <v>0</v>
      </c>
      <c r="H328" s="1003">
        <v>137961</v>
      </c>
      <c r="I328" s="1003">
        <f t="shared" si="44"/>
        <v>0</v>
      </c>
      <c r="J328" s="1004">
        <f t="shared" si="50"/>
        <v>0</v>
      </c>
      <c r="K328" s="1706"/>
      <c r="L328" s="1706"/>
      <c r="M328" s="1706"/>
      <c r="N328" s="1706"/>
      <c r="O328" s="1707"/>
      <c r="P328" s="1707"/>
      <c r="Q328" s="1707"/>
      <c r="R328" s="1707"/>
      <c r="S328" s="1707"/>
    </row>
    <row r="329" spans="1:19" s="1708" customFormat="1" x14ac:dyDescent="0.2">
      <c r="A329" s="788">
        <v>295</v>
      </c>
      <c r="B329" s="1762" t="s">
        <v>112</v>
      </c>
      <c r="C329" s="860"/>
      <c r="D329" s="711"/>
      <c r="E329" s="711"/>
      <c r="F329" s="711"/>
      <c r="G329" s="1003"/>
      <c r="H329" s="1719"/>
      <c r="I329" s="1003"/>
      <c r="J329" s="1719"/>
      <c r="K329" s="1706"/>
      <c r="L329" s="1706"/>
      <c r="M329" s="1706"/>
      <c r="N329" s="1706"/>
      <c r="O329" s="1707"/>
      <c r="P329" s="1707"/>
      <c r="Q329" s="1707"/>
      <c r="R329" s="1707"/>
      <c r="S329" s="1707"/>
    </row>
    <row r="330" spans="1:19" s="1708" customFormat="1" ht="38.25" x14ac:dyDescent="0.2">
      <c r="A330" s="788">
        <v>296</v>
      </c>
      <c r="B330" s="1002" t="s">
        <v>288</v>
      </c>
      <c r="C330" s="687" t="s">
        <v>376</v>
      </c>
      <c r="D330" s="711" t="s">
        <v>14</v>
      </c>
      <c r="E330" s="711"/>
      <c r="F330" s="1003">
        <v>13504.75</v>
      </c>
      <c r="G330" s="1003">
        <f t="shared" ref="G330:G355" si="51">E330*F330</f>
        <v>0</v>
      </c>
      <c r="H330" s="1003">
        <v>36380.111999999994</v>
      </c>
      <c r="I330" s="1003">
        <f t="shared" ref="I330:I355" si="52">E330*H330</f>
        <v>0</v>
      </c>
      <c r="J330" s="1004">
        <f t="shared" ref="J330:J335" si="53">G330+I330</f>
        <v>0</v>
      </c>
      <c r="K330" s="1706"/>
      <c r="L330" s="1706"/>
      <c r="M330" s="1706"/>
      <c r="N330" s="1706"/>
      <c r="O330" s="1707"/>
      <c r="P330" s="1707"/>
      <c r="Q330" s="1707"/>
      <c r="R330" s="1707"/>
      <c r="S330" s="1707"/>
    </row>
    <row r="331" spans="1:19" s="1708" customFormat="1" ht="25.5" x14ac:dyDescent="0.2">
      <c r="A331" s="788">
        <v>297</v>
      </c>
      <c r="B331" s="1002" t="s">
        <v>237</v>
      </c>
      <c r="C331" s="687" t="s">
        <v>366</v>
      </c>
      <c r="D331" s="711" t="s">
        <v>14</v>
      </c>
      <c r="E331" s="711"/>
      <c r="F331" s="1003">
        <v>6467</v>
      </c>
      <c r="G331" s="1003">
        <f t="shared" si="51"/>
        <v>0</v>
      </c>
      <c r="H331" s="1003">
        <v>17422.248</v>
      </c>
      <c r="I331" s="1003">
        <f t="shared" si="52"/>
        <v>0</v>
      </c>
      <c r="J331" s="1004">
        <f t="shared" si="53"/>
        <v>0</v>
      </c>
      <c r="K331" s="1706"/>
      <c r="L331" s="1706"/>
      <c r="M331" s="1706"/>
      <c r="N331" s="1706"/>
      <c r="O331" s="1707"/>
      <c r="P331" s="1707"/>
      <c r="Q331" s="1707"/>
      <c r="R331" s="1707"/>
      <c r="S331" s="1707"/>
    </row>
    <row r="332" spans="1:19" s="1708" customFormat="1" x14ac:dyDescent="0.2">
      <c r="A332" s="788">
        <v>298</v>
      </c>
      <c r="B332" s="1002" t="s">
        <v>130</v>
      </c>
      <c r="C332" s="860" t="s">
        <v>131</v>
      </c>
      <c r="D332" s="711" t="s">
        <v>14</v>
      </c>
      <c r="E332" s="711"/>
      <c r="F332" s="1003">
        <v>3004.89</v>
      </c>
      <c r="G332" s="1003">
        <f t="shared" si="51"/>
        <v>0</v>
      </c>
      <c r="H332" s="1003">
        <v>7329</v>
      </c>
      <c r="I332" s="1003">
        <f t="shared" si="52"/>
        <v>0</v>
      </c>
      <c r="J332" s="1004">
        <f t="shared" si="53"/>
        <v>0</v>
      </c>
      <c r="K332" s="1706"/>
      <c r="L332" s="1706"/>
      <c r="M332" s="1706"/>
      <c r="N332" s="1706"/>
      <c r="O332" s="1707"/>
      <c r="P332" s="1707"/>
      <c r="Q332" s="1707"/>
      <c r="R332" s="1707"/>
      <c r="S332" s="1707"/>
    </row>
    <row r="333" spans="1:19" s="1708" customFormat="1" x14ac:dyDescent="0.2">
      <c r="A333" s="788">
        <v>299</v>
      </c>
      <c r="B333" s="1002" t="s">
        <v>132</v>
      </c>
      <c r="C333" s="860" t="s">
        <v>133</v>
      </c>
      <c r="D333" s="711" t="s">
        <v>14</v>
      </c>
      <c r="E333" s="711"/>
      <c r="F333" s="1003">
        <v>4003.24</v>
      </c>
      <c r="G333" s="1003">
        <f t="shared" si="51"/>
        <v>0</v>
      </c>
      <c r="H333" s="1003">
        <v>9764</v>
      </c>
      <c r="I333" s="1003">
        <f t="shared" si="52"/>
        <v>0</v>
      </c>
      <c r="J333" s="1004">
        <f t="shared" si="53"/>
        <v>0</v>
      </c>
      <c r="K333" s="1706"/>
      <c r="L333" s="1706"/>
      <c r="M333" s="1706"/>
      <c r="N333" s="1706"/>
      <c r="O333" s="1707"/>
      <c r="P333" s="1707"/>
      <c r="Q333" s="1707"/>
      <c r="R333" s="1707"/>
      <c r="S333" s="1707"/>
    </row>
    <row r="334" spans="1:19" s="1708" customFormat="1" x14ac:dyDescent="0.2">
      <c r="A334" s="788">
        <v>300</v>
      </c>
      <c r="B334" s="1002" t="s">
        <v>134</v>
      </c>
      <c r="C334" s="860"/>
      <c r="D334" s="711" t="s">
        <v>14</v>
      </c>
      <c r="E334" s="711"/>
      <c r="F334" s="1003">
        <v>800</v>
      </c>
      <c r="G334" s="1003">
        <f t="shared" si="51"/>
        <v>0</v>
      </c>
      <c r="H334" s="1003">
        <v>2142</v>
      </c>
      <c r="I334" s="1003">
        <f t="shared" si="52"/>
        <v>0</v>
      </c>
      <c r="J334" s="1004">
        <f t="shared" si="53"/>
        <v>0</v>
      </c>
      <c r="K334" s="1706"/>
      <c r="L334" s="1706"/>
      <c r="M334" s="1706"/>
      <c r="N334" s="1706"/>
      <c r="O334" s="1707"/>
      <c r="P334" s="1707"/>
      <c r="Q334" s="1707"/>
      <c r="R334" s="1707"/>
      <c r="S334" s="1707"/>
    </row>
    <row r="335" spans="1:19" s="1708" customFormat="1" x14ac:dyDescent="0.2">
      <c r="A335" s="788">
        <v>301</v>
      </c>
      <c r="B335" s="1002" t="s">
        <v>135</v>
      </c>
      <c r="C335" s="860"/>
      <c r="D335" s="711" t="s">
        <v>56</v>
      </c>
      <c r="E335" s="711">
        <v>18.899000000000001</v>
      </c>
      <c r="F335" s="1003">
        <v>1875</v>
      </c>
      <c r="G335" s="1003">
        <f t="shared" si="51"/>
        <v>35435.625</v>
      </c>
      <c r="H335" s="1003">
        <v>869</v>
      </c>
      <c r="I335" s="1003">
        <f t="shared" si="52"/>
        <v>16423.231</v>
      </c>
      <c r="J335" s="1004">
        <f t="shared" si="53"/>
        <v>51858.856</v>
      </c>
      <c r="K335" s="1706"/>
      <c r="L335" s="1706"/>
      <c r="M335" s="1706"/>
      <c r="N335" s="1706"/>
      <c r="O335" s="1707"/>
      <c r="P335" s="1707"/>
      <c r="Q335" s="1707"/>
      <c r="R335" s="1707"/>
      <c r="S335" s="1707"/>
    </row>
    <row r="336" spans="1:19" s="1708" customFormat="1" x14ac:dyDescent="0.2">
      <c r="A336" s="788">
        <v>302</v>
      </c>
      <c r="B336" s="1002" t="s">
        <v>136</v>
      </c>
      <c r="C336" s="860"/>
      <c r="D336" s="711" t="s">
        <v>137</v>
      </c>
      <c r="E336" s="711"/>
      <c r="F336" s="1003"/>
      <c r="G336" s="1003">
        <f t="shared" si="51"/>
        <v>0</v>
      </c>
      <c r="H336" s="1003"/>
      <c r="I336" s="1003">
        <f t="shared" si="52"/>
        <v>0</v>
      </c>
      <c r="J336" s="1004"/>
      <c r="K336" s="1706"/>
      <c r="L336" s="1706"/>
      <c r="M336" s="1706"/>
      <c r="N336" s="1706"/>
      <c r="O336" s="1707"/>
      <c r="P336" s="1707"/>
      <c r="Q336" s="1707"/>
      <c r="R336" s="1707"/>
      <c r="S336" s="1707"/>
    </row>
    <row r="337" spans="1:19" s="1708" customFormat="1" x14ac:dyDescent="0.2">
      <c r="A337" s="788">
        <v>303</v>
      </c>
      <c r="B337" s="1002" t="s">
        <v>138</v>
      </c>
      <c r="C337" s="860"/>
      <c r="D337" s="711" t="s">
        <v>137</v>
      </c>
      <c r="E337" s="711"/>
      <c r="F337" s="1003"/>
      <c r="G337" s="1003">
        <f t="shared" si="51"/>
        <v>0</v>
      </c>
      <c r="H337" s="1003"/>
      <c r="I337" s="1003">
        <f t="shared" si="52"/>
        <v>0</v>
      </c>
      <c r="J337" s="1004"/>
      <c r="K337" s="1706"/>
      <c r="L337" s="1706"/>
      <c r="M337" s="1706"/>
      <c r="N337" s="1706"/>
      <c r="O337" s="1707"/>
      <c r="P337" s="1707"/>
      <c r="Q337" s="1707"/>
      <c r="R337" s="1707"/>
      <c r="S337" s="1707"/>
    </row>
    <row r="338" spans="1:19" s="1708" customFormat="1" x14ac:dyDescent="0.2">
      <c r="A338" s="788">
        <v>304</v>
      </c>
      <c r="B338" s="1002" t="s">
        <v>139</v>
      </c>
      <c r="C338" s="860"/>
      <c r="D338" s="711" t="s">
        <v>56</v>
      </c>
      <c r="E338" s="1727"/>
      <c r="F338" s="1003">
        <v>1875</v>
      </c>
      <c r="G338" s="1003">
        <f t="shared" si="51"/>
        <v>0</v>
      </c>
      <c r="H338" s="1003">
        <v>1617</v>
      </c>
      <c r="I338" s="1003">
        <f t="shared" si="52"/>
        <v>0</v>
      </c>
      <c r="J338" s="1004">
        <f t="shared" ref="J338:J339" si="54">G338+I338</f>
        <v>0</v>
      </c>
      <c r="K338" s="1706"/>
      <c r="L338" s="1706"/>
      <c r="M338" s="1706"/>
      <c r="N338" s="1706"/>
      <c r="O338" s="1707"/>
      <c r="P338" s="1707"/>
      <c r="Q338" s="1707"/>
      <c r="R338" s="1707"/>
      <c r="S338" s="1707"/>
    </row>
    <row r="339" spans="1:19" s="1708" customFormat="1" x14ac:dyDescent="0.2">
      <c r="A339" s="788">
        <v>305</v>
      </c>
      <c r="B339" s="1002" t="s">
        <v>140</v>
      </c>
      <c r="C339" s="860"/>
      <c r="D339" s="711" t="s">
        <v>56</v>
      </c>
      <c r="E339" s="711">
        <v>4.6159999999999997</v>
      </c>
      <c r="F339" s="1003">
        <v>1875</v>
      </c>
      <c r="G339" s="1003">
        <f t="shared" si="51"/>
        <v>8655</v>
      </c>
      <c r="H339" s="1003">
        <v>1226</v>
      </c>
      <c r="I339" s="1003">
        <f t="shared" si="52"/>
        <v>5659.2159999999994</v>
      </c>
      <c r="J339" s="1004">
        <f t="shared" si="54"/>
        <v>14314.216</v>
      </c>
      <c r="K339" s="1706"/>
      <c r="L339" s="1706"/>
      <c r="M339" s="1706"/>
      <c r="N339" s="1706"/>
      <c r="O339" s="1707"/>
      <c r="P339" s="1707"/>
      <c r="Q339" s="1707"/>
      <c r="R339" s="1707"/>
      <c r="S339" s="1707"/>
    </row>
    <row r="340" spans="1:19" s="1708" customFormat="1" x14ac:dyDescent="0.2">
      <c r="A340" s="788">
        <v>306</v>
      </c>
      <c r="B340" s="1002" t="s">
        <v>141</v>
      </c>
      <c r="C340" s="860"/>
      <c r="D340" s="711" t="s">
        <v>137</v>
      </c>
      <c r="E340" s="711"/>
      <c r="F340" s="1003"/>
      <c r="G340" s="1003">
        <f t="shared" si="51"/>
        <v>0</v>
      </c>
      <c r="H340" s="1003"/>
      <c r="I340" s="1003">
        <f t="shared" si="52"/>
        <v>0</v>
      </c>
      <c r="J340" s="1004"/>
      <c r="K340" s="1706"/>
      <c r="L340" s="1706"/>
      <c r="M340" s="1706"/>
      <c r="N340" s="1706"/>
      <c r="O340" s="1707"/>
      <c r="P340" s="1707"/>
      <c r="Q340" s="1707"/>
      <c r="R340" s="1707"/>
      <c r="S340" s="1707"/>
    </row>
    <row r="341" spans="1:19" s="1708" customFormat="1" x14ac:dyDescent="0.2">
      <c r="A341" s="788">
        <v>307</v>
      </c>
      <c r="B341" s="1002" t="s">
        <v>142</v>
      </c>
      <c r="C341" s="860"/>
      <c r="D341" s="711" t="s">
        <v>137</v>
      </c>
      <c r="E341" s="711"/>
      <c r="F341" s="1003"/>
      <c r="G341" s="1003">
        <f t="shared" si="51"/>
        <v>0</v>
      </c>
      <c r="H341" s="1003"/>
      <c r="I341" s="1003">
        <f t="shared" si="52"/>
        <v>0</v>
      </c>
      <c r="J341" s="1004"/>
      <c r="K341" s="1706"/>
      <c r="L341" s="1706"/>
      <c r="M341" s="1706"/>
      <c r="N341" s="1706"/>
      <c r="O341" s="1707"/>
      <c r="P341" s="1707"/>
      <c r="Q341" s="1707"/>
      <c r="R341" s="1707"/>
      <c r="S341" s="1707"/>
    </row>
    <row r="342" spans="1:19" s="1708" customFormat="1" x14ac:dyDescent="0.2">
      <c r="A342" s="788">
        <v>308</v>
      </c>
      <c r="B342" s="1002" t="s">
        <v>143</v>
      </c>
      <c r="C342" s="860"/>
      <c r="D342" s="711" t="s">
        <v>137</v>
      </c>
      <c r="E342" s="711"/>
      <c r="F342" s="1003"/>
      <c r="G342" s="1003">
        <f t="shared" si="51"/>
        <v>0</v>
      </c>
      <c r="H342" s="1003"/>
      <c r="I342" s="1003">
        <f t="shared" si="52"/>
        <v>0</v>
      </c>
      <c r="J342" s="1004"/>
      <c r="K342" s="1706"/>
      <c r="L342" s="1706"/>
      <c r="M342" s="1706"/>
      <c r="N342" s="1706"/>
      <c r="O342" s="1707"/>
      <c r="P342" s="1707"/>
      <c r="Q342" s="1707"/>
      <c r="R342" s="1707"/>
      <c r="S342" s="1707"/>
    </row>
    <row r="343" spans="1:19" x14ac:dyDescent="0.2">
      <c r="A343" s="531">
        <v>309</v>
      </c>
      <c r="B343" s="541" t="s">
        <v>144</v>
      </c>
      <c r="C343" s="537"/>
      <c r="D343" s="544" t="s">
        <v>56</v>
      </c>
      <c r="E343" s="1730">
        <v>-26.55</v>
      </c>
      <c r="F343" s="543">
        <v>1875</v>
      </c>
      <c r="G343" s="543">
        <f t="shared" si="51"/>
        <v>-49781.25</v>
      </c>
      <c r="H343" s="543">
        <v>2132</v>
      </c>
      <c r="I343" s="543">
        <f t="shared" si="52"/>
        <v>-56604.6</v>
      </c>
      <c r="J343" s="657">
        <f t="shared" ref="J343:J347" si="55">G343+I343</f>
        <v>-106385.85</v>
      </c>
      <c r="K343" s="1703" t="s">
        <v>660</v>
      </c>
    </row>
    <row r="344" spans="1:19" s="1708" customFormat="1" ht="25.5" x14ac:dyDescent="0.2">
      <c r="A344" s="788"/>
      <c r="B344" s="1002" t="s">
        <v>588</v>
      </c>
      <c r="C344" s="860"/>
      <c r="D344" s="711" t="s">
        <v>56</v>
      </c>
      <c r="E344" s="711">
        <v>86.6</v>
      </c>
      <c r="F344" s="1003">
        <v>2075</v>
      </c>
      <c r="G344" s="1003">
        <f t="shared" si="51"/>
        <v>179695</v>
      </c>
      <c r="H344" s="1003">
        <v>1226</v>
      </c>
      <c r="I344" s="1003">
        <f t="shared" si="52"/>
        <v>106171.59999999999</v>
      </c>
      <c r="J344" s="1004">
        <f t="shared" si="55"/>
        <v>285866.59999999998</v>
      </c>
      <c r="K344" s="1706"/>
      <c r="L344" s="1706"/>
      <c r="M344" s="1706"/>
      <c r="N344" s="1706"/>
      <c r="O344" s="1707"/>
      <c r="P344" s="1707"/>
      <c r="Q344" s="1707"/>
      <c r="R344" s="1707"/>
      <c r="S344" s="1707"/>
    </row>
    <row r="345" spans="1:19" s="1708" customFormat="1" x14ac:dyDescent="0.2">
      <c r="A345" s="788"/>
      <c r="B345" s="1002" t="s">
        <v>589</v>
      </c>
      <c r="C345" s="860"/>
      <c r="D345" s="711" t="s">
        <v>137</v>
      </c>
      <c r="E345" s="711"/>
      <c r="F345" s="1003"/>
      <c r="G345" s="1003">
        <f t="shared" si="51"/>
        <v>0</v>
      </c>
      <c r="H345" s="1003"/>
      <c r="I345" s="1003">
        <f t="shared" si="52"/>
        <v>0</v>
      </c>
      <c r="J345" s="1004"/>
      <c r="K345" s="1706"/>
      <c r="L345" s="1706"/>
      <c r="M345" s="1706"/>
      <c r="N345" s="1706"/>
      <c r="O345" s="1707"/>
      <c r="P345" s="1707"/>
      <c r="Q345" s="1707"/>
      <c r="R345" s="1707"/>
      <c r="S345" s="1707"/>
    </row>
    <row r="346" spans="1:19" s="1708" customFormat="1" ht="25.5" x14ac:dyDescent="0.2">
      <c r="A346" s="788"/>
      <c r="B346" s="1002" t="s">
        <v>590</v>
      </c>
      <c r="C346" s="860"/>
      <c r="D346" s="711" t="s">
        <v>56</v>
      </c>
      <c r="E346" s="1727">
        <v>50.860000000000007</v>
      </c>
      <c r="F346" s="1003">
        <v>2075</v>
      </c>
      <c r="G346" s="1003">
        <f t="shared" si="51"/>
        <v>105534.50000000001</v>
      </c>
      <c r="H346" s="1003">
        <v>2132</v>
      </c>
      <c r="I346" s="1003">
        <f t="shared" si="52"/>
        <v>108433.52000000002</v>
      </c>
      <c r="J346" s="1004">
        <f t="shared" ref="J346" si="56">G346+I346</f>
        <v>213968.02000000002</v>
      </c>
      <c r="K346" s="1706"/>
      <c r="L346" s="1706"/>
      <c r="M346" s="1706"/>
      <c r="N346" s="1706"/>
      <c r="O346" s="1707"/>
      <c r="P346" s="1707"/>
      <c r="Q346" s="1707"/>
      <c r="R346" s="1707"/>
      <c r="S346" s="1707"/>
    </row>
    <row r="347" spans="1:19" s="1708" customFormat="1" x14ac:dyDescent="0.2">
      <c r="A347" s="788">
        <v>310</v>
      </c>
      <c r="B347" s="1002" t="s">
        <v>145</v>
      </c>
      <c r="C347" s="860"/>
      <c r="D347" s="711" t="s">
        <v>56</v>
      </c>
      <c r="E347" s="711"/>
      <c r="F347" s="1003">
        <v>1875</v>
      </c>
      <c r="G347" s="1003">
        <f t="shared" si="51"/>
        <v>0</v>
      </c>
      <c r="H347" s="1003">
        <v>1190</v>
      </c>
      <c r="I347" s="1003">
        <f t="shared" si="52"/>
        <v>0</v>
      </c>
      <c r="J347" s="1004">
        <f t="shared" si="55"/>
        <v>0</v>
      </c>
      <c r="K347" s="1706"/>
      <c r="L347" s="1706"/>
      <c r="M347" s="1706"/>
      <c r="N347" s="1706"/>
      <c r="O347" s="1707"/>
      <c r="P347" s="1707"/>
      <c r="Q347" s="1707"/>
      <c r="R347" s="1707"/>
      <c r="S347" s="1707"/>
    </row>
    <row r="348" spans="1:19" s="1708" customFormat="1" x14ac:dyDescent="0.2">
      <c r="A348" s="788">
        <v>311</v>
      </c>
      <c r="B348" s="1002" t="s">
        <v>146</v>
      </c>
      <c r="C348" s="860"/>
      <c r="D348" s="711" t="s">
        <v>137</v>
      </c>
      <c r="E348" s="711"/>
      <c r="F348" s="1003"/>
      <c r="G348" s="1003">
        <f t="shared" si="51"/>
        <v>0</v>
      </c>
      <c r="H348" s="1003"/>
      <c r="I348" s="1003">
        <f t="shared" si="52"/>
        <v>0</v>
      </c>
      <c r="J348" s="1004"/>
      <c r="K348" s="1706"/>
      <c r="L348" s="1706"/>
      <c r="M348" s="1706"/>
      <c r="N348" s="1706"/>
      <c r="O348" s="1707"/>
      <c r="P348" s="1707"/>
      <c r="Q348" s="1707"/>
      <c r="R348" s="1707"/>
      <c r="S348" s="1707"/>
    </row>
    <row r="349" spans="1:19" s="1708" customFormat="1" ht="25.5" x14ac:dyDescent="0.2">
      <c r="A349" s="788">
        <v>312</v>
      </c>
      <c r="B349" s="1002" t="s">
        <v>147</v>
      </c>
      <c r="C349" s="860"/>
      <c r="D349" s="711" t="s">
        <v>56</v>
      </c>
      <c r="E349" s="1727">
        <v>3.96</v>
      </c>
      <c r="F349" s="1003">
        <v>1875</v>
      </c>
      <c r="G349" s="1003">
        <f t="shared" si="51"/>
        <v>7425</v>
      </c>
      <c r="H349" s="1003">
        <v>1764</v>
      </c>
      <c r="I349" s="1003">
        <f t="shared" si="52"/>
        <v>6985.44</v>
      </c>
      <c r="J349" s="1004">
        <f t="shared" ref="J349:J350" si="57">G349+I349</f>
        <v>14410.439999999999</v>
      </c>
      <c r="K349" s="1706"/>
      <c r="L349" s="1706"/>
      <c r="M349" s="1706"/>
      <c r="N349" s="1706"/>
      <c r="O349" s="1707"/>
      <c r="P349" s="1707"/>
      <c r="Q349" s="1707"/>
      <c r="R349" s="1707"/>
      <c r="S349" s="1707"/>
    </row>
    <row r="350" spans="1:19" s="1708" customFormat="1" x14ac:dyDescent="0.2">
      <c r="A350" s="788">
        <v>313</v>
      </c>
      <c r="B350" s="1002" t="s">
        <v>148</v>
      </c>
      <c r="C350" s="860"/>
      <c r="D350" s="711" t="s">
        <v>56</v>
      </c>
      <c r="E350" s="711"/>
      <c r="F350" s="1003">
        <v>1875</v>
      </c>
      <c r="G350" s="1003">
        <f t="shared" si="51"/>
        <v>0</v>
      </c>
      <c r="H350" s="1003">
        <v>1428</v>
      </c>
      <c r="I350" s="1003">
        <f t="shared" si="52"/>
        <v>0</v>
      </c>
      <c r="J350" s="1004">
        <f t="shared" si="57"/>
        <v>0</v>
      </c>
      <c r="K350" s="1706"/>
      <c r="L350" s="1706"/>
      <c r="M350" s="1706"/>
      <c r="N350" s="1706"/>
      <c r="O350" s="1707"/>
      <c r="P350" s="1707"/>
      <c r="Q350" s="1707"/>
      <c r="R350" s="1707"/>
      <c r="S350" s="1707"/>
    </row>
    <row r="351" spans="1:19" s="1708" customFormat="1" x14ac:dyDescent="0.2">
      <c r="A351" s="788">
        <v>314</v>
      </c>
      <c r="B351" s="1002" t="s">
        <v>149</v>
      </c>
      <c r="C351" s="860"/>
      <c r="D351" s="711" t="s">
        <v>137</v>
      </c>
      <c r="E351" s="711"/>
      <c r="F351" s="1003"/>
      <c r="G351" s="1003">
        <f t="shared" si="51"/>
        <v>0</v>
      </c>
      <c r="H351" s="1003"/>
      <c r="I351" s="1003">
        <f t="shared" si="52"/>
        <v>0</v>
      </c>
      <c r="J351" s="1004"/>
      <c r="K351" s="1706"/>
      <c r="L351" s="1706"/>
      <c r="M351" s="1706"/>
      <c r="N351" s="1706"/>
      <c r="O351" s="1707"/>
      <c r="P351" s="1707"/>
      <c r="Q351" s="1707"/>
      <c r="R351" s="1707"/>
      <c r="S351" s="1707"/>
    </row>
    <row r="352" spans="1:19" x14ac:dyDescent="0.2">
      <c r="A352" s="531">
        <v>315</v>
      </c>
      <c r="B352" s="541" t="s">
        <v>150</v>
      </c>
      <c r="C352" s="537"/>
      <c r="D352" s="544" t="s">
        <v>56</v>
      </c>
      <c r="E352" s="1730">
        <v>-3.7600000000000002</v>
      </c>
      <c r="F352" s="543">
        <v>1875</v>
      </c>
      <c r="G352" s="543">
        <f t="shared" si="51"/>
        <v>-7050</v>
      </c>
      <c r="H352" s="543">
        <v>2646</v>
      </c>
      <c r="I352" s="543">
        <f t="shared" si="52"/>
        <v>-9948.9600000000009</v>
      </c>
      <c r="J352" s="657">
        <f t="shared" ref="J352:J355" si="58">G352+I352</f>
        <v>-16998.96</v>
      </c>
      <c r="K352" s="1703" t="s">
        <v>660</v>
      </c>
    </row>
    <row r="353" spans="1:19" s="1708" customFormat="1" ht="25.5" x14ac:dyDescent="0.2">
      <c r="A353" s="788">
        <v>316</v>
      </c>
      <c r="B353" s="1002" t="s">
        <v>151</v>
      </c>
      <c r="C353" s="687" t="s">
        <v>152</v>
      </c>
      <c r="D353" s="711" t="s">
        <v>56</v>
      </c>
      <c r="E353" s="711">
        <v>46</v>
      </c>
      <c r="F353" s="1003">
        <v>600</v>
      </c>
      <c r="G353" s="1003">
        <f t="shared" si="51"/>
        <v>27600</v>
      </c>
      <c r="H353" s="1003">
        <v>381</v>
      </c>
      <c r="I353" s="1003">
        <f t="shared" si="52"/>
        <v>17526</v>
      </c>
      <c r="J353" s="1004">
        <f t="shared" si="58"/>
        <v>45126</v>
      </c>
      <c r="K353" s="1706"/>
      <c r="L353" s="1706"/>
      <c r="M353" s="1706"/>
      <c r="N353" s="1706"/>
      <c r="O353" s="1707"/>
      <c r="P353" s="1707"/>
      <c r="Q353" s="1707"/>
      <c r="R353" s="1707"/>
      <c r="S353" s="1707"/>
    </row>
    <row r="354" spans="1:19" s="1708" customFormat="1" x14ac:dyDescent="0.2">
      <c r="A354" s="788">
        <v>317</v>
      </c>
      <c r="B354" s="1002" t="s">
        <v>153</v>
      </c>
      <c r="C354" s="860"/>
      <c r="D354" s="711" t="s">
        <v>56</v>
      </c>
      <c r="E354" s="711"/>
      <c r="F354" s="1003">
        <v>1000</v>
      </c>
      <c r="G354" s="1003">
        <f t="shared" si="51"/>
        <v>0</v>
      </c>
      <c r="H354" s="1003">
        <v>123</v>
      </c>
      <c r="I354" s="1003">
        <f t="shared" si="52"/>
        <v>0</v>
      </c>
      <c r="J354" s="1004">
        <f t="shared" si="58"/>
        <v>0</v>
      </c>
      <c r="K354" s="1706"/>
      <c r="L354" s="1706"/>
      <c r="M354" s="1706"/>
      <c r="N354" s="1706"/>
      <c r="O354" s="1707"/>
      <c r="P354" s="1707"/>
      <c r="Q354" s="1707"/>
      <c r="R354" s="1707"/>
      <c r="S354" s="1707"/>
    </row>
    <row r="355" spans="1:19" s="1708" customFormat="1" x14ac:dyDescent="0.2">
      <c r="A355" s="788">
        <v>318</v>
      </c>
      <c r="B355" s="1002" t="s">
        <v>60</v>
      </c>
      <c r="C355" s="860"/>
      <c r="D355" s="711" t="s">
        <v>5</v>
      </c>
      <c r="E355" s="711"/>
      <c r="F355" s="1003">
        <v>0</v>
      </c>
      <c r="G355" s="1003">
        <f t="shared" si="51"/>
        <v>0</v>
      </c>
      <c r="H355" s="1003">
        <v>137961</v>
      </c>
      <c r="I355" s="1003">
        <f t="shared" si="52"/>
        <v>0</v>
      </c>
      <c r="J355" s="1004">
        <f t="shared" si="58"/>
        <v>0</v>
      </c>
      <c r="K355" s="1706"/>
      <c r="L355" s="1706"/>
      <c r="M355" s="1706"/>
      <c r="N355" s="1706"/>
      <c r="O355" s="1707"/>
      <c r="P355" s="1707"/>
      <c r="Q355" s="1707"/>
      <c r="R355" s="1707"/>
      <c r="S355" s="1707"/>
    </row>
    <row r="356" spans="1:19" s="1708" customFormat="1" x14ac:dyDescent="0.2">
      <c r="A356" s="788">
        <v>319</v>
      </c>
      <c r="B356" s="1762" t="s">
        <v>114</v>
      </c>
      <c r="C356" s="860"/>
      <c r="D356" s="711"/>
      <c r="E356" s="711"/>
      <c r="F356" s="711"/>
      <c r="G356" s="1003"/>
      <c r="H356" s="1719"/>
      <c r="I356" s="1003"/>
      <c r="J356" s="1719"/>
      <c r="K356" s="1706"/>
      <c r="L356" s="1706"/>
      <c r="M356" s="1706"/>
      <c r="N356" s="1706"/>
      <c r="O356" s="1707"/>
      <c r="P356" s="1707"/>
      <c r="Q356" s="1707"/>
      <c r="R356" s="1707"/>
      <c r="S356" s="1707"/>
    </row>
    <row r="357" spans="1:19" s="1708" customFormat="1" ht="25.5" x14ac:dyDescent="0.2">
      <c r="A357" s="788">
        <v>320</v>
      </c>
      <c r="B357" s="1002" t="s">
        <v>289</v>
      </c>
      <c r="C357" s="687" t="s">
        <v>367</v>
      </c>
      <c r="D357" s="711" t="s">
        <v>14</v>
      </c>
      <c r="E357" s="711"/>
      <c r="F357" s="1003">
        <v>8293.6</v>
      </c>
      <c r="G357" s="1003">
        <f t="shared" ref="G357:G380" si="59">E357*F357</f>
        <v>0</v>
      </c>
      <c r="H357" s="1003">
        <v>22342.319999999996</v>
      </c>
      <c r="I357" s="1003">
        <f t="shared" ref="I357:I380" si="60">E357*H357</f>
        <v>0</v>
      </c>
      <c r="J357" s="1004">
        <f t="shared" ref="J357:J362" si="61">G357+I357</f>
        <v>0</v>
      </c>
      <c r="K357" s="1706"/>
      <c r="L357" s="1706"/>
      <c r="M357" s="1706"/>
      <c r="N357" s="1706"/>
      <c r="O357" s="1707"/>
      <c r="P357" s="1707"/>
      <c r="Q357" s="1707"/>
      <c r="R357" s="1707"/>
      <c r="S357" s="1707"/>
    </row>
    <row r="358" spans="1:19" s="1708" customFormat="1" x14ac:dyDescent="0.2">
      <c r="A358" s="788">
        <v>321</v>
      </c>
      <c r="B358" s="1002" t="s">
        <v>154</v>
      </c>
      <c r="C358" s="860" t="s">
        <v>155</v>
      </c>
      <c r="D358" s="711" t="s">
        <v>14</v>
      </c>
      <c r="E358" s="711"/>
      <c r="F358" s="1003">
        <v>800</v>
      </c>
      <c r="G358" s="1003">
        <f t="shared" si="59"/>
        <v>0</v>
      </c>
      <c r="H358" s="1003">
        <v>1021</v>
      </c>
      <c r="I358" s="1003">
        <f t="shared" si="60"/>
        <v>0</v>
      </c>
      <c r="J358" s="1004">
        <f t="shared" si="61"/>
        <v>0</v>
      </c>
      <c r="K358" s="1706"/>
      <c r="L358" s="1706"/>
      <c r="M358" s="1706"/>
      <c r="N358" s="1706"/>
      <c r="O358" s="1707"/>
      <c r="P358" s="1707"/>
      <c r="Q358" s="1707"/>
      <c r="R358" s="1707"/>
      <c r="S358" s="1707"/>
    </row>
    <row r="359" spans="1:19" s="1708" customFormat="1" x14ac:dyDescent="0.2">
      <c r="A359" s="788">
        <v>322</v>
      </c>
      <c r="B359" s="1002" t="s">
        <v>132</v>
      </c>
      <c r="C359" s="860" t="s">
        <v>133</v>
      </c>
      <c r="D359" s="711" t="s">
        <v>14</v>
      </c>
      <c r="E359" s="711"/>
      <c r="F359" s="1003">
        <v>4003.24</v>
      </c>
      <c r="G359" s="1003">
        <f t="shared" si="59"/>
        <v>0</v>
      </c>
      <c r="H359" s="1003">
        <v>9764</v>
      </c>
      <c r="I359" s="1003">
        <f t="shared" si="60"/>
        <v>0</v>
      </c>
      <c r="J359" s="1004">
        <f t="shared" si="61"/>
        <v>0</v>
      </c>
      <c r="K359" s="1706"/>
      <c r="L359" s="1706"/>
      <c r="M359" s="1706"/>
      <c r="N359" s="1706"/>
      <c r="O359" s="1707"/>
      <c r="P359" s="1707"/>
      <c r="Q359" s="1707"/>
      <c r="R359" s="1707"/>
      <c r="S359" s="1707"/>
    </row>
    <row r="360" spans="1:19" s="1708" customFormat="1" x14ac:dyDescent="0.2">
      <c r="A360" s="788">
        <v>323</v>
      </c>
      <c r="B360" s="1002" t="s">
        <v>156</v>
      </c>
      <c r="C360" s="860"/>
      <c r="D360" s="711" t="s">
        <v>14</v>
      </c>
      <c r="E360" s="711"/>
      <c r="F360" s="1003">
        <v>600</v>
      </c>
      <c r="G360" s="1003">
        <f t="shared" si="59"/>
        <v>0</v>
      </c>
      <c r="H360" s="1003">
        <v>595</v>
      </c>
      <c r="I360" s="1003">
        <f t="shared" si="60"/>
        <v>0</v>
      </c>
      <c r="J360" s="1004">
        <f t="shared" si="61"/>
        <v>0</v>
      </c>
      <c r="K360" s="1706"/>
      <c r="L360" s="1706"/>
      <c r="M360" s="1706"/>
      <c r="N360" s="1706"/>
      <c r="O360" s="1707"/>
      <c r="P360" s="1707"/>
      <c r="Q360" s="1707"/>
      <c r="R360" s="1707"/>
      <c r="S360" s="1707"/>
    </row>
    <row r="361" spans="1:19" s="1708" customFormat="1" x14ac:dyDescent="0.2">
      <c r="A361" s="788">
        <v>324</v>
      </c>
      <c r="B361" s="1002" t="s">
        <v>134</v>
      </c>
      <c r="C361" s="860"/>
      <c r="D361" s="711" t="s">
        <v>14</v>
      </c>
      <c r="E361" s="711"/>
      <c r="F361" s="1003">
        <v>800</v>
      </c>
      <c r="G361" s="1003">
        <f t="shared" si="59"/>
        <v>0</v>
      </c>
      <c r="H361" s="1003">
        <v>2142</v>
      </c>
      <c r="I361" s="1003">
        <f t="shared" si="60"/>
        <v>0</v>
      </c>
      <c r="J361" s="1004">
        <f t="shared" si="61"/>
        <v>0</v>
      </c>
      <c r="K361" s="1706"/>
      <c r="L361" s="1706"/>
      <c r="M361" s="1706"/>
      <c r="N361" s="1706"/>
      <c r="O361" s="1707"/>
      <c r="P361" s="1707"/>
      <c r="Q361" s="1707"/>
      <c r="R361" s="1707"/>
      <c r="S361" s="1707"/>
    </row>
    <row r="362" spans="1:19" s="1708" customFormat="1" x14ac:dyDescent="0.2">
      <c r="A362" s="788">
        <v>325</v>
      </c>
      <c r="B362" s="1002" t="s">
        <v>157</v>
      </c>
      <c r="C362" s="687"/>
      <c r="D362" s="711" t="s">
        <v>56</v>
      </c>
      <c r="E362" s="1732">
        <v>3.2639999999999993</v>
      </c>
      <c r="F362" s="1003">
        <v>900</v>
      </c>
      <c r="G362" s="1003">
        <f t="shared" si="59"/>
        <v>2937.5999999999995</v>
      </c>
      <c r="H362" s="1003">
        <v>840</v>
      </c>
      <c r="I362" s="1003">
        <f t="shared" si="60"/>
        <v>2741.7599999999993</v>
      </c>
      <c r="J362" s="1004">
        <f t="shared" si="61"/>
        <v>5679.3599999999988</v>
      </c>
      <c r="K362" s="1763">
        <v>3.2639999999999998</v>
      </c>
      <c r="L362" s="1706"/>
      <c r="M362" s="1706"/>
      <c r="N362" s="1706"/>
      <c r="O362" s="1707"/>
      <c r="P362" s="1707"/>
      <c r="Q362" s="1707"/>
      <c r="R362" s="1707"/>
      <c r="S362" s="1707"/>
    </row>
    <row r="363" spans="1:19" s="1708" customFormat="1" x14ac:dyDescent="0.2">
      <c r="A363" s="788">
        <v>326</v>
      </c>
      <c r="B363" s="1002" t="s">
        <v>158</v>
      </c>
      <c r="C363" s="860"/>
      <c r="D363" s="711" t="s">
        <v>137</v>
      </c>
      <c r="E363" s="711"/>
      <c r="F363" s="1003"/>
      <c r="G363" s="1003">
        <f t="shared" si="59"/>
        <v>0</v>
      </c>
      <c r="H363" s="1003"/>
      <c r="I363" s="1003">
        <f t="shared" si="60"/>
        <v>0</v>
      </c>
      <c r="J363" s="1004"/>
      <c r="K363" s="1706"/>
      <c r="L363" s="1706"/>
      <c r="M363" s="1706"/>
      <c r="N363" s="1706"/>
      <c r="O363" s="1707"/>
      <c r="P363" s="1707"/>
      <c r="Q363" s="1707"/>
      <c r="R363" s="1707"/>
      <c r="S363" s="1707"/>
    </row>
    <row r="364" spans="1:19" s="1708" customFormat="1" x14ac:dyDescent="0.2">
      <c r="A364" s="788">
        <v>327</v>
      </c>
      <c r="B364" s="1002" t="s">
        <v>159</v>
      </c>
      <c r="C364" s="687"/>
      <c r="D364" s="711" t="s">
        <v>56</v>
      </c>
      <c r="E364" s="1764">
        <v>1.7799999999999998</v>
      </c>
      <c r="F364" s="1003">
        <v>900</v>
      </c>
      <c r="G364" s="1003">
        <f t="shared" si="59"/>
        <v>1601.9999999999998</v>
      </c>
      <c r="H364" s="1003">
        <v>3080</v>
      </c>
      <c r="I364" s="1003">
        <f t="shared" si="60"/>
        <v>5482.4</v>
      </c>
      <c r="J364" s="1004">
        <f t="shared" ref="J364:J365" si="62">G364+I364</f>
        <v>7084.4</v>
      </c>
      <c r="K364" s="1706"/>
      <c r="L364" s="1706"/>
      <c r="M364" s="1706"/>
      <c r="N364" s="1706"/>
      <c r="O364" s="1707"/>
      <c r="P364" s="1707"/>
      <c r="Q364" s="1707"/>
      <c r="R364" s="1707"/>
      <c r="S364" s="1707"/>
    </row>
    <row r="365" spans="1:19" s="1708" customFormat="1" x14ac:dyDescent="0.2">
      <c r="A365" s="788">
        <v>328</v>
      </c>
      <c r="B365" s="1002" t="s">
        <v>135</v>
      </c>
      <c r="C365" s="860"/>
      <c r="D365" s="711" t="s">
        <v>56</v>
      </c>
      <c r="E365" s="711"/>
      <c r="F365" s="1003">
        <v>1875</v>
      </c>
      <c r="G365" s="1003">
        <f t="shared" si="59"/>
        <v>0</v>
      </c>
      <c r="H365" s="1003">
        <v>869</v>
      </c>
      <c r="I365" s="1003">
        <f t="shared" si="60"/>
        <v>0</v>
      </c>
      <c r="J365" s="1004">
        <f t="shared" si="62"/>
        <v>0</v>
      </c>
      <c r="K365" s="1706"/>
      <c r="L365" s="1706"/>
      <c r="M365" s="1706"/>
      <c r="N365" s="1706"/>
      <c r="O365" s="1707"/>
      <c r="P365" s="1707"/>
      <c r="Q365" s="1707"/>
      <c r="R365" s="1707"/>
      <c r="S365" s="1707"/>
    </row>
    <row r="366" spans="1:19" s="1708" customFormat="1" x14ac:dyDescent="0.2">
      <c r="A366" s="788">
        <v>329</v>
      </c>
      <c r="B366" s="1002" t="s">
        <v>136</v>
      </c>
      <c r="C366" s="860"/>
      <c r="D366" s="711" t="s">
        <v>137</v>
      </c>
      <c r="E366" s="711"/>
      <c r="F366" s="1003"/>
      <c r="G366" s="1003">
        <f t="shared" si="59"/>
        <v>0</v>
      </c>
      <c r="H366" s="1003"/>
      <c r="I366" s="1003">
        <f t="shared" si="60"/>
        <v>0</v>
      </c>
      <c r="J366" s="1004"/>
      <c r="K366" s="1706"/>
      <c r="L366" s="1706"/>
      <c r="M366" s="1706"/>
      <c r="N366" s="1706"/>
      <c r="O366" s="1707"/>
      <c r="P366" s="1707"/>
      <c r="Q366" s="1707"/>
      <c r="R366" s="1707"/>
      <c r="S366" s="1707"/>
    </row>
    <row r="367" spans="1:19" s="1708" customFormat="1" x14ac:dyDescent="0.2">
      <c r="A367" s="788">
        <v>330</v>
      </c>
      <c r="B367" s="1002" t="s">
        <v>160</v>
      </c>
      <c r="C367" s="860"/>
      <c r="D367" s="711" t="s">
        <v>137</v>
      </c>
      <c r="E367" s="711"/>
      <c r="F367" s="1003"/>
      <c r="G367" s="1003">
        <f t="shared" si="59"/>
        <v>0</v>
      </c>
      <c r="H367" s="1003"/>
      <c r="I367" s="1003">
        <f t="shared" si="60"/>
        <v>0</v>
      </c>
      <c r="J367" s="1004"/>
      <c r="K367" s="1706"/>
      <c r="L367" s="1706"/>
      <c r="M367" s="1706"/>
      <c r="N367" s="1706"/>
      <c r="O367" s="1707"/>
      <c r="P367" s="1707"/>
      <c r="Q367" s="1707"/>
      <c r="R367" s="1707"/>
      <c r="S367" s="1707"/>
    </row>
    <row r="368" spans="1:19" s="1708" customFormat="1" x14ac:dyDescent="0.2">
      <c r="A368" s="788">
        <v>331</v>
      </c>
      <c r="B368" s="1002" t="s">
        <v>161</v>
      </c>
      <c r="C368" s="860"/>
      <c r="D368" s="711" t="s">
        <v>137</v>
      </c>
      <c r="E368" s="711"/>
      <c r="F368" s="1003"/>
      <c r="G368" s="1003">
        <f t="shared" si="59"/>
        <v>0</v>
      </c>
      <c r="H368" s="1003"/>
      <c r="I368" s="1003">
        <f t="shared" si="60"/>
        <v>0</v>
      </c>
      <c r="J368" s="1004"/>
      <c r="K368" s="1706"/>
      <c r="L368" s="1706"/>
      <c r="M368" s="1706"/>
      <c r="N368" s="1706"/>
      <c r="O368" s="1707"/>
      <c r="P368" s="1707"/>
      <c r="Q368" s="1707"/>
      <c r="R368" s="1707"/>
      <c r="S368" s="1707"/>
    </row>
    <row r="369" spans="1:19" s="1708" customFormat="1" x14ac:dyDescent="0.2">
      <c r="A369" s="788">
        <v>332</v>
      </c>
      <c r="B369" s="1002" t="s">
        <v>138</v>
      </c>
      <c r="C369" s="860"/>
      <c r="D369" s="711" t="s">
        <v>137</v>
      </c>
      <c r="E369" s="711"/>
      <c r="F369" s="1003"/>
      <c r="G369" s="1003">
        <f t="shared" si="59"/>
        <v>0</v>
      </c>
      <c r="H369" s="1003"/>
      <c r="I369" s="1003">
        <f t="shared" si="60"/>
        <v>0</v>
      </c>
      <c r="J369" s="1004"/>
      <c r="K369" s="1706"/>
      <c r="L369" s="1706"/>
      <c r="M369" s="1706"/>
      <c r="N369" s="1706"/>
      <c r="O369" s="1707"/>
      <c r="P369" s="1707"/>
      <c r="Q369" s="1707"/>
      <c r="R369" s="1707"/>
      <c r="S369" s="1707"/>
    </row>
    <row r="370" spans="1:19" s="1708" customFormat="1" x14ac:dyDescent="0.2">
      <c r="A370" s="788">
        <v>333</v>
      </c>
      <c r="B370" s="1002" t="s">
        <v>162</v>
      </c>
      <c r="C370" s="860"/>
      <c r="D370" s="711" t="s">
        <v>137</v>
      </c>
      <c r="E370" s="711"/>
      <c r="F370" s="1003"/>
      <c r="G370" s="1003">
        <f t="shared" si="59"/>
        <v>0</v>
      </c>
      <c r="H370" s="1003"/>
      <c r="I370" s="1003">
        <f t="shared" si="60"/>
        <v>0</v>
      </c>
      <c r="J370" s="1004"/>
      <c r="K370" s="1706"/>
      <c r="L370" s="1706"/>
      <c r="M370" s="1706"/>
      <c r="N370" s="1706"/>
      <c r="O370" s="1707"/>
      <c r="P370" s="1707"/>
      <c r="Q370" s="1707"/>
      <c r="R370" s="1707"/>
      <c r="S370" s="1707"/>
    </row>
    <row r="371" spans="1:19" s="1708" customFormat="1" x14ac:dyDescent="0.2">
      <c r="A371" s="788">
        <v>334</v>
      </c>
      <c r="B371" s="1002" t="s">
        <v>139</v>
      </c>
      <c r="C371" s="860"/>
      <c r="D371" s="711" t="s">
        <v>56</v>
      </c>
      <c r="E371" s="1731">
        <v>2.1609999999999969</v>
      </c>
      <c r="F371" s="1003">
        <v>1875</v>
      </c>
      <c r="G371" s="1003">
        <f t="shared" si="59"/>
        <v>4051.8749999999941</v>
      </c>
      <c r="H371" s="1003">
        <v>1617</v>
      </c>
      <c r="I371" s="1003">
        <f t="shared" si="60"/>
        <v>3494.336999999995</v>
      </c>
      <c r="J371" s="1004">
        <f t="shared" ref="J371:J372" si="63">G371+I371</f>
        <v>7546.2119999999886</v>
      </c>
      <c r="K371" s="1706"/>
      <c r="L371" s="1706"/>
      <c r="M371" s="1706"/>
      <c r="N371" s="1706"/>
      <c r="O371" s="1707"/>
      <c r="P371" s="1707"/>
      <c r="Q371" s="1707"/>
      <c r="R371" s="1707"/>
      <c r="S371" s="1707"/>
    </row>
    <row r="372" spans="1:19" s="1708" customFormat="1" x14ac:dyDescent="0.2">
      <c r="A372" s="788">
        <v>335</v>
      </c>
      <c r="B372" s="1002" t="s">
        <v>140</v>
      </c>
      <c r="C372" s="860"/>
      <c r="D372" s="711" t="s">
        <v>56</v>
      </c>
      <c r="E372" s="711">
        <v>29.465199999999982</v>
      </c>
      <c r="F372" s="1003">
        <v>1875</v>
      </c>
      <c r="G372" s="1003">
        <f t="shared" si="59"/>
        <v>55247.249999999964</v>
      </c>
      <c r="H372" s="1003">
        <v>1226</v>
      </c>
      <c r="I372" s="1003">
        <f t="shared" si="60"/>
        <v>36124.33519999998</v>
      </c>
      <c r="J372" s="1004">
        <f t="shared" si="63"/>
        <v>91371.585199999943</v>
      </c>
      <c r="K372" s="1703">
        <v>29.465199999999999</v>
      </c>
      <c r="L372" s="1706"/>
      <c r="M372" s="1706"/>
      <c r="N372" s="1706"/>
      <c r="O372" s="1707"/>
      <c r="P372" s="1707"/>
      <c r="Q372" s="1707"/>
      <c r="R372" s="1707"/>
      <c r="S372" s="1707"/>
    </row>
    <row r="373" spans="1:19" s="1708" customFormat="1" x14ac:dyDescent="0.2">
      <c r="A373" s="788">
        <v>336</v>
      </c>
      <c r="B373" s="1002" t="s">
        <v>163</v>
      </c>
      <c r="C373" s="860"/>
      <c r="D373" s="711" t="s">
        <v>137</v>
      </c>
      <c r="E373" s="711"/>
      <c r="F373" s="1003"/>
      <c r="G373" s="1003">
        <f t="shared" si="59"/>
        <v>0</v>
      </c>
      <c r="H373" s="1003"/>
      <c r="I373" s="1003">
        <f t="shared" si="60"/>
        <v>0</v>
      </c>
      <c r="J373" s="1004"/>
      <c r="K373" s="1706"/>
      <c r="L373" s="1706"/>
      <c r="M373" s="1706"/>
      <c r="N373" s="1706"/>
      <c r="O373" s="1707"/>
      <c r="P373" s="1707"/>
      <c r="Q373" s="1707"/>
      <c r="R373" s="1707"/>
      <c r="S373" s="1707"/>
    </row>
    <row r="374" spans="1:19" s="1708" customFormat="1" x14ac:dyDescent="0.2">
      <c r="A374" s="788">
        <v>337</v>
      </c>
      <c r="B374" s="1002" t="s">
        <v>144</v>
      </c>
      <c r="C374" s="860"/>
      <c r="D374" s="711" t="s">
        <v>56</v>
      </c>
      <c r="E374" s="1764">
        <v>33.5</v>
      </c>
      <c r="F374" s="1003">
        <v>1875</v>
      </c>
      <c r="G374" s="1003">
        <f t="shared" si="59"/>
        <v>62812.5</v>
      </c>
      <c r="H374" s="1003">
        <v>2132</v>
      </c>
      <c r="I374" s="1003">
        <f t="shared" si="60"/>
        <v>71422</v>
      </c>
      <c r="J374" s="1004">
        <f t="shared" ref="J374:J375" si="64">G374+I374</f>
        <v>134234.5</v>
      </c>
      <c r="K374" s="1765">
        <v>33.5</v>
      </c>
      <c r="L374" s="1706"/>
      <c r="M374" s="1706"/>
      <c r="N374" s="1706"/>
      <c r="O374" s="1707"/>
      <c r="P374" s="1707"/>
      <c r="Q374" s="1707"/>
      <c r="R374" s="1707"/>
      <c r="S374" s="1707"/>
    </row>
    <row r="375" spans="1:19" s="1708" customFormat="1" x14ac:dyDescent="0.2">
      <c r="A375" s="788">
        <v>338</v>
      </c>
      <c r="B375" s="1002" t="s">
        <v>148</v>
      </c>
      <c r="C375" s="860"/>
      <c r="D375" s="711" t="s">
        <v>56</v>
      </c>
      <c r="E375" s="711"/>
      <c r="F375" s="1003">
        <v>1875</v>
      </c>
      <c r="G375" s="1003">
        <f t="shared" si="59"/>
        <v>0</v>
      </c>
      <c r="H375" s="1003">
        <v>1428</v>
      </c>
      <c r="I375" s="1003">
        <f t="shared" si="60"/>
        <v>0</v>
      </c>
      <c r="J375" s="1004">
        <f t="shared" si="64"/>
        <v>0</v>
      </c>
      <c r="K375" s="1706"/>
      <c r="L375" s="1706"/>
      <c r="M375" s="1706"/>
      <c r="N375" s="1706"/>
      <c r="O375" s="1707"/>
      <c r="P375" s="1707"/>
      <c r="Q375" s="1707"/>
      <c r="R375" s="1707"/>
      <c r="S375" s="1707"/>
    </row>
    <row r="376" spans="1:19" s="1708" customFormat="1" x14ac:dyDescent="0.2">
      <c r="A376" s="788">
        <v>339</v>
      </c>
      <c r="B376" s="1002" t="s">
        <v>164</v>
      </c>
      <c r="C376" s="860"/>
      <c r="D376" s="711" t="s">
        <v>137</v>
      </c>
      <c r="E376" s="711"/>
      <c r="F376" s="1003"/>
      <c r="G376" s="1003">
        <f t="shared" si="59"/>
        <v>0</v>
      </c>
      <c r="H376" s="1003"/>
      <c r="I376" s="1003">
        <f t="shared" si="60"/>
        <v>0</v>
      </c>
      <c r="J376" s="1004"/>
      <c r="K376" s="1706"/>
      <c r="L376" s="1706"/>
      <c r="M376" s="1706"/>
      <c r="N376" s="1706"/>
      <c r="O376" s="1707"/>
      <c r="P376" s="1707"/>
      <c r="Q376" s="1707"/>
      <c r="R376" s="1707"/>
      <c r="S376" s="1707"/>
    </row>
    <row r="377" spans="1:19" s="1708" customFormat="1" x14ac:dyDescent="0.2">
      <c r="A377" s="788">
        <v>340</v>
      </c>
      <c r="B377" s="1002" t="s">
        <v>150</v>
      </c>
      <c r="C377" s="860"/>
      <c r="D377" s="711" t="s">
        <v>56</v>
      </c>
      <c r="E377" s="1731">
        <v>9.3699999999999992</v>
      </c>
      <c r="F377" s="1003">
        <v>1875</v>
      </c>
      <c r="G377" s="1003">
        <f t="shared" si="59"/>
        <v>17568.75</v>
      </c>
      <c r="H377" s="1003">
        <v>2646</v>
      </c>
      <c r="I377" s="1003">
        <f t="shared" si="60"/>
        <v>24793.019999999997</v>
      </c>
      <c r="J377" s="1004">
        <f t="shared" ref="J377:J380" si="65">G377+I377</f>
        <v>42361.77</v>
      </c>
      <c r="K377" s="1706"/>
      <c r="L377" s="1706"/>
      <c r="M377" s="1706"/>
      <c r="N377" s="1706"/>
      <c r="O377" s="1707"/>
      <c r="P377" s="1707"/>
      <c r="Q377" s="1707"/>
      <c r="R377" s="1707"/>
      <c r="S377" s="1707"/>
    </row>
    <row r="378" spans="1:19" s="1708" customFormat="1" ht="25.5" x14ac:dyDescent="0.2">
      <c r="A378" s="788">
        <v>341</v>
      </c>
      <c r="B378" s="1002" t="s">
        <v>151</v>
      </c>
      <c r="C378" s="687" t="s">
        <v>152</v>
      </c>
      <c r="D378" s="711" t="s">
        <v>56</v>
      </c>
      <c r="E378" s="711">
        <v>7.3</v>
      </c>
      <c r="F378" s="1003">
        <v>600</v>
      </c>
      <c r="G378" s="1003">
        <f t="shared" si="59"/>
        <v>4380</v>
      </c>
      <c r="H378" s="1003">
        <v>381</v>
      </c>
      <c r="I378" s="1003">
        <f t="shared" si="60"/>
        <v>2781.2999999999997</v>
      </c>
      <c r="J378" s="1004">
        <f t="shared" si="65"/>
        <v>7161.2999999999993</v>
      </c>
      <c r="K378" s="1706"/>
      <c r="L378" s="1706"/>
      <c r="M378" s="1706"/>
      <c r="N378" s="1706"/>
      <c r="O378" s="1707"/>
      <c r="P378" s="1707"/>
      <c r="Q378" s="1707"/>
      <c r="R378" s="1707"/>
      <c r="S378" s="1707"/>
    </row>
    <row r="379" spans="1:19" s="1708" customFormat="1" x14ac:dyDescent="0.2">
      <c r="A379" s="788">
        <v>342</v>
      </c>
      <c r="B379" s="1002" t="s">
        <v>153</v>
      </c>
      <c r="C379" s="860"/>
      <c r="D379" s="711" t="s">
        <v>56</v>
      </c>
      <c r="E379" s="711"/>
      <c r="F379" s="1003">
        <v>1000</v>
      </c>
      <c r="G379" s="1003">
        <f t="shared" si="59"/>
        <v>0</v>
      </c>
      <c r="H379" s="1003">
        <v>123</v>
      </c>
      <c r="I379" s="1003">
        <f t="shared" si="60"/>
        <v>0</v>
      </c>
      <c r="J379" s="1004">
        <f t="shared" si="65"/>
        <v>0</v>
      </c>
      <c r="K379" s="1706"/>
      <c r="L379" s="1706"/>
      <c r="M379" s="1706"/>
      <c r="N379" s="1706"/>
      <c r="O379" s="1707"/>
      <c r="P379" s="1707"/>
      <c r="Q379" s="1707"/>
      <c r="R379" s="1707"/>
      <c r="S379" s="1707"/>
    </row>
    <row r="380" spans="1:19" s="1708" customFormat="1" x14ac:dyDescent="0.2">
      <c r="A380" s="788">
        <v>343</v>
      </c>
      <c r="B380" s="1002" t="s">
        <v>60</v>
      </c>
      <c r="C380" s="860"/>
      <c r="D380" s="711" t="s">
        <v>5</v>
      </c>
      <c r="E380" s="711">
        <v>4.6601941747576037E-4</v>
      </c>
      <c r="F380" s="1003">
        <v>0</v>
      </c>
      <c r="G380" s="1003">
        <f t="shared" si="59"/>
        <v>0</v>
      </c>
      <c r="H380" s="1003">
        <v>101443</v>
      </c>
      <c r="I380" s="1003">
        <f t="shared" si="60"/>
        <v>47.274407766993562</v>
      </c>
      <c r="J380" s="1004">
        <f t="shared" si="65"/>
        <v>47.274407766993562</v>
      </c>
      <c r="K380" s="1706"/>
      <c r="L380" s="1706"/>
      <c r="M380" s="1706"/>
      <c r="N380" s="1706"/>
      <c r="O380" s="1707"/>
      <c r="P380" s="1707"/>
      <c r="Q380" s="1707"/>
      <c r="R380" s="1707"/>
      <c r="S380" s="1707"/>
    </row>
    <row r="381" spans="1:19" s="1708" customFormat="1" x14ac:dyDescent="0.2">
      <c r="A381" s="788">
        <v>344</v>
      </c>
      <c r="B381" s="1762" t="s">
        <v>116</v>
      </c>
      <c r="C381" s="860"/>
      <c r="D381" s="711"/>
      <c r="E381" s="711"/>
      <c r="F381" s="711"/>
      <c r="G381" s="1003"/>
      <c r="H381" s="1719"/>
      <c r="I381" s="1003"/>
      <c r="J381" s="1719"/>
      <c r="K381" s="1706"/>
      <c r="L381" s="1706"/>
      <c r="M381" s="1706"/>
      <c r="N381" s="1706"/>
      <c r="O381" s="1707"/>
      <c r="P381" s="1707"/>
      <c r="Q381" s="1707"/>
      <c r="R381" s="1707"/>
      <c r="S381" s="1707"/>
    </row>
    <row r="382" spans="1:19" s="1708" customFormat="1" ht="25.5" x14ac:dyDescent="0.2">
      <c r="A382" s="788">
        <v>345</v>
      </c>
      <c r="B382" s="1002" t="s">
        <v>289</v>
      </c>
      <c r="C382" s="687" t="s">
        <v>367</v>
      </c>
      <c r="D382" s="711" t="s">
        <v>14</v>
      </c>
      <c r="E382" s="711"/>
      <c r="F382" s="1003">
        <v>8293.6</v>
      </c>
      <c r="G382" s="1003">
        <f t="shared" ref="G382:G399" si="66">E382*F382</f>
        <v>0</v>
      </c>
      <c r="H382" s="1003">
        <v>22342.319999999996</v>
      </c>
      <c r="I382" s="1003">
        <f t="shared" ref="I382:I399" si="67">E382*H382</f>
        <v>0</v>
      </c>
      <c r="J382" s="1004">
        <f t="shared" ref="J382:J385" si="68">G382+I382</f>
        <v>0</v>
      </c>
      <c r="K382" s="1706"/>
      <c r="L382" s="1706"/>
      <c r="M382" s="1706"/>
      <c r="N382" s="1706"/>
      <c r="O382" s="1707"/>
      <c r="P382" s="1707"/>
      <c r="Q382" s="1707"/>
      <c r="R382" s="1707"/>
      <c r="S382" s="1707"/>
    </row>
    <row r="383" spans="1:19" s="1708" customFormat="1" x14ac:dyDescent="0.2">
      <c r="A383" s="788">
        <v>346</v>
      </c>
      <c r="B383" s="1002" t="s">
        <v>132</v>
      </c>
      <c r="C383" s="860" t="s">
        <v>133</v>
      </c>
      <c r="D383" s="711" t="s">
        <v>14</v>
      </c>
      <c r="E383" s="711"/>
      <c r="F383" s="1003">
        <v>4003.24</v>
      </c>
      <c r="G383" s="1003">
        <f t="shared" si="66"/>
        <v>0</v>
      </c>
      <c r="H383" s="1003">
        <v>9764</v>
      </c>
      <c r="I383" s="1003">
        <f t="shared" si="67"/>
        <v>0</v>
      </c>
      <c r="J383" s="1004">
        <f t="shared" si="68"/>
        <v>0</v>
      </c>
      <c r="K383" s="1706"/>
      <c r="L383" s="1706"/>
      <c r="M383" s="1706"/>
      <c r="N383" s="1706"/>
      <c r="O383" s="1707"/>
      <c r="P383" s="1707"/>
      <c r="Q383" s="1707"/>
      <c r="R383" s="1707"/>
      <c r="S383" s="1707"/>
    </row>
    <row r="384" spans="1:19" s="1708" customFormat="1" x14ac:dyDescent="0.2">
      <c r="A384" s="788">
        <v>347</v>
      </c>
      <c r="B384" s="1002" t="s">
        <v>134</v>
      </c>
      <c r="C384" s="860"/>
      <c r="D384" s="711" t="s">
        <v>14</v>
      </c>
      <c r="E384" s="711">
        <v>1</v>
      </c>
      <c r="F384" s="1003">
        <v>800</v>
      </c>
      <c r="G384" s="1003">
        <f t="shared" si="66"/>
        <v>800</v>
      </c>
      <c r="H384" s="1003">
        <v>2142</v>
      </c>
      <c r="I384" s="1003">
        <f t="shared" si="67"/>
        <v>2142</v>
      </c>
      <c r="J384" s="1004">
        <f t="shared" si="68"/>
        <v>2942</v>
      </c>
      <c r="K384" s="1706"/>
      <c r="L384" s="1706"/>
      <c r="M384" s="1706"/>
      <c r="N384" s="1706"/>
      <c r="O384" s="1707"/>
      <c r="P384" s="1707"/>
      <c r="Q384" s="1707"/>
      <c r="R384" s="1707"/>
      <c r="S384" s="1707"/>
    </row>
    <row r="385" spans="1:19" s="1708" customFormat="1" x14ac:dyDescent="0.2">
      <c r="A385" s="788">
        <v>348</v>
      </c>
      <c r="B385" s="1002" t="s">
        <v>135</v>
      </c>
      <c r="C385" s="860"/>
      <c r="D385" s="711" t="s">
        <v>56</v>
      </c>
      <c r="E385" s="711"/>
      <c r="F385" s="1003">
        <v>1875</v>
      </c>
      <c r="G385" s="1003">
        <f t="shared" si="66"/>
        <v>0</v>
      </c>
      <c r="H385" s="1003">
        <v>869</v>
      </c>
      <c r="I385" s="1003">
        <f t="shared" si="67"/>
        <v>0</v>
      </c>
      <c r="J385" s="1004">
        <f t="shared" si="68"/>
        <v>0</v>
      </c>
      <c r="K385" s="1706"/>
      <c r="L385" s="1706"/>
      <c r="M385" s="1706"/>
      <c r="N385" s="1706"/>
      <c r="O385" s="1707"/>
      <c r="P385" s="1707"/>
      <c r="Q385" s="1707"/>
      <c r="R385" s="1707"/>
      <c r="S385" s="1707"/>
    </row>
    <row r="386" spans="1:19" s="1708" customFormat="1" x14ac:dyDescent="0.2">
      <c r="A386" s="788">
        <v>349</v>
      </c>
      <c r="B386" s="1002" t="s">
        <v>136</v>
      </c>
      <c r="C386" s="860"/>
      <c r="D386" s="711" t="s">
        <v>137</v>
      </c>
      <c r="E386" s="711"/>
      <c r="F386" s="1003"/>
      <c r="G386" s="1003">
        <f t="shared" si="66"/>
        <v>0</v>
      </c>
      <c r="H386" s="1003"/>
      <c r="I386" s="1003">
        <f t="shared" si="67"/>
        <v>0</v>
      </c>
      <c r="J386" s="1004"/>
      <c r="K386" s="1706"/>
      <c r="L386" s="1706"/>
      <c r="M386" s="1706"/>
      <c r="N386" s="1706"/>
      <c r="O386" s="1707"/>
      <c r="P386" s="1707"/>
      <c r="Q386" s="1707"/>
      <c r="R386" s="1707"/>
      <c r="S386" s="1707"/>
    </row>
    <row r="387" spans="1:19" s="1708" customFormat="1" x14ac:dyDescent="0.2">
      <c r="A387" s="788">
        <v>350</v>
      </c>
      <c r="B387" s="1002" t="s">
        <v>161</v>
      </c>
      <c r="C387" s="860"/>
      <c r="D387" s="711" t="s">
        <v>137</v>
      </c>
      <c r="E387" s="711"/>
      <c r="F387" s="1003"/>
      <c r="G387" s="1003">
        <f t="shared" si="66"/>
        <v>0</v>
      </c>
      <c r="H387" s="1003"/>
      <c r="I387" s="1003">
        <f t="shared" si="67"/>
        <v>0</v>
      </c>
      <c r="J387" s="1004"/>
      <c r="K387" s="1706"/>
      <c r="L387" s="1706"/>
      <c r="M387" s="1706"/>
      <c r="N387" s="1706"/>
      <c r="O387" s="1707"/>
      <c r="P387" s="1707"/>
      <c r="Q387" s="1707"/>
      <c r="R387" s="1707"/>
      <c r="S387" s="1707"/>
    </row>
    <row r="388" spans="1:19" s="1708" customFormat="1" x14ac:dyDescent="0.2">
      <c r="A388" s="788">
        <v>351</v>
      </c>
      <c r="B388" s="1002" t="s">
        <v>138</v>
      </c>
      <c r="C388" s="860"/>
      <c r="D388" s="711" t="s">
        <v>137</v>
      </c>
      <c r="E388" s="711"/>
      <c r="F388" s="1003"/>
      <c r="G388" s="1003">
        <f t="shared" si="66"/>
        <v>0</v>
      </c>
      <c r="H388" s="1003"/>
      <c r="I388" s="1003">
        <f t="shared" si="67"/>
        <v>0</v>
      </c>
      <c r="J388" s="1004"/>
      <c r="K388" s="1706"/>
      <c r="L388" s="1706"/>
      <c r="M388" s="1706"/>
      <c r="N388" s="1706"/>
      <c r="O388" s="1707"/>
      <c r="P388" s="1707"/>
      <c r="Q388" s="1707"/>
      <c r="R388" s="1707"/>
      <c r="S388" s="1707"/>
    </row>
    <row r="389" spans="1:19" s="1708" customFormat="1" x14ac:dyDescent="0.2">
      <c r="A389" s="788">
        <v>352</v>
      </c>
      <c r="B389" s="1002" t="s">
        <v>162</v>
      </c>
      <c r="C389" s="860"/>
      <c r="D389" s="711" t="s">
        <v>137</v>
      </c>
      <c r="E389" s="711"/>
      <c r="F389" s="1003"/>
      <c r="G389" s="1003">
        <f t="shared" si="66"/>
        <v>0</v>
      </c>
      <c r="H389" s="1003"/>
      <c r="I389" s="1003">
        <f t="shared" si="67"/>
        <v>0</v>
      </c>
      <c r="J389" s="1004"/>
      <c r="K389" s="1706"/>
      <c r="L389" s="1706"/>
      <c r="M389" s="1706"/>
      <c r="N389" s="1706"/>
      <c r="O389" s="1707"/>
      <c r="P389" s="1707"/>
      <c r="Q389" s="1707"/>
      <c r="R389" s="1707"/>
      <c r="S389" s="1707"/>
    </row>
    <row r="390" spans="1:19" s="1708" customFormat="1" x14ac:dyDescent="0.2">
      <c r="A390" s="788">
        <v>353</v>
      </c>
      <c r="B390" s="1002" t="s">
        <v>139</v>
      </c>
      <c r="C390" s="860"/>
      <c r="D390" s="711" t="s">
        <v>56</v>
      </c>
      <c r="E390" s="1727"/>
      <c r="F390" s="1003">
        <v>1875</v>
      </c>
      <c r="G390" s="1003">
        <f t="shared" si="66"/>
        <v>0</v>
      </c>
      <c r="H390" s="1003">
        <v>1617</v>
      </c>
      <c r="I390" s="1003">
        <f t="shared" si="67"/>
        <v>0</v>
      </c>
      <c r="J390" s="1004">
        <f t="shared" ref="J390:J391" si="69">G390+I390</f>
        <v>0</v>
      </c>
      <c r="K390" s="1706"/>
      <c r="L390" s="1706"/>
      <c r="M390" s="1706"/>
      <c r="N390" s="1706"/>
      <c r="O390" s="1707"/>
      <c r="P390" s="1707"/>
      <c r="Q390" s="1707"/>
      <c r="R390" s="1707"/>
      <c r="S390" s="1707"/>
    </row>
    <row r="391" spans="1:19" s="1708" customFormat="1" x14ac:dyDescent="0.2">
      <c r="A391" s="788">
        <v>354</v>
      </c>
      <c r="B391" s="1002" t="s">
        <v>140</v>
      </c>
      <c r="C391" s="860"/>
      <c r="D391" s="711" t="s">
        <v>56</v>
      </c>
      <c r="E391" s="711">
        <v>13.038</v>
      </c>
      <c r="F391" s="1003">
        <v>1875</v>
      </c>
      <c r="G391" s="1003">
        <f t="shared" si="66"/>
        <v>24446.25</v>
      </c>
      <c r="H391" s="1003">
        <v>1226</v>
      </c>
      <c r="I391" s="1003">
        <f t="shared" si="67"/>
        <v>15984.588</v>
      </c>
      <c r="J391" s="1004">
        <f t="shared" si="69"/>
        <v>40430.838000000003</v>
      </c>
      <c r="K391" s="1706"/>
      <c r="L391" s="1706"/>
      <c r="M391" s="1706"/>
      <c r="N391" s="1706"/>
      <c r="O391" s="1707"/>
      <c r="P391" s="1707"/>
      <c r="Q391" s="1707"/>
      <c r="R391" s="1707"/>
      <c r="S391" s="1707"/>
    </row>
    <row r="392" spans="1:19" s="1708" customFormat="1" x14ac:dyDescent="0.2">
      <c r="A392" s="788">
        <v>355</v>
      </c>
      <c r="B392" s="1002" t="s">
        <v>163</v>
      </c>
      <c r="C392" s="860"/>
      <c r="D392" s="711" t="s">
        <v>137</v>
      </c>
      <c r="E392" s="711"/>
      <c r="F392" s="1003"/>
      <c r="G392" s="1003">
        <f t="shared" si="66"/>
        <v>0</v>
      </c>
      <c r="H392" s="1003"/>
      <c r="I392" s="1003">
        <f t="shared" si="67"/>
        <v>0</v>
      </c>
      <c r="J392" s="1004"/>
      <c r="K392" s="1706"/>
      <c r="L392" s="1706"/>
      <c r="M392" s="1706"/>
      <c r="N392" s="1706"/>
      <c r="O392" s="1707"/>
      <c r="P392" s="1707"/>
      <c r="Q392" s="1707"/>
      <c r="R392" s="1707"/>
      <c r="S392" s="1707"/>
    </row>
    <row r="393" spans="1:19" s="1708" customFormat="1" x14ac:dyDescent="0.2">
      <c r="A393" s="788">
        <v>356</v>
      </c>
      <c r="B393" s="1002" t="s">
        <v>144</v>
      </c>
      <c r="C393" s="860"/>
      <c r="D393" s="711" t="s">
        <v>56</v>
      </c>
      <c r="E393" s="1727">
        <v>28.477</v>
      </c>
      <c r="F393" s="1003">
        <v>1875</v>
      </c>
      <c r="G393" s="1003">
        <f t="shared" si="66"/>
        <v>53394.375</v>
      </c>
      <c r="H393" s="1003">
        <v>2132</v>
      </c>
      <c r="I393" s="1003">
        <f t="shared" si="67"/>
        <v>60712.964</v>
      </c>
      <c r="J393" s="1004">
        <f t="shared" ref="J393:J394" si="70">G393+I393</f>
        <v>114107.33900000001</v>
      </c>
      <c r="K393" s="1706"/>
      <c r="L393" s="1706"/>
      <c r="M393" s="1706"/>
      <c r="N393" s="1706"/>
      <c r="O393" s="1707"/>
      <c r="P393" s="1707"/>
      <c r="Q393" s="1707"/>
      <c r="R393" s="1707"/>
      <c r="S393" s="1707"/>
    </row>
    <row r="394" spans="1:19" s="1708" customFormat="1" x14ac:dyDescent="0.2">
      <c r="A394" s="788">
        <v>357</v>
      </c>
      <c r="B394" s="1002" t="s">
        <v>148</v>
      </c>
      <c r="C394" s="860"/>
      <c r="D394" s="711" t="s">
        <v>56</v>
      </c>
      <c r="E394" s="711"/>
      <c r="F394" s="1003">
        <v>1875</v>
      </c>
      <c r="G394" s="1003">
        <f t="shared" si="66"/>
        <v>0</v>
      </c>
      <c r="H394" s="1003">
        <v>1428</v>
      </c>
      <c r="I394" s="1003">
        <f t="shared" si="67"/>
        <v>0</v>
      </c>
      <c r="J394" s="1004">
        <f t="shared" si="70"/>
        <v>0</v>
      </c>
      <c r="K394" s="1706"/>
      <c r="L394" s="1706"/>
      <c r="M394" s="1706"/>
      <c r="N394" s="1706"/>
      <c r="O394" s="1707"/>
      <c r="P394" s="1707"/>
      <c r="Q394" s="1707"/>
      <c r="R394" s="1707"/>
      <c r="S394" s="1707"/>
    </row>
    <row r="395" spans="1:19" s="1708" customFormat="1" x14ac:dyDescent="0.2">
      <c r="A395" s="788">
        <v>358</v>
      </c>
      <c r="B395" s="1002" t="s">
        <v>164</v>
      </c>
      <c r="C395" s="860"/>
      <c r="D395" s="711" t="s">
        <v>137</v>
      </c>
      <c r="E395" s="711"/>
      <c r="F395" s="1003"/>
      <c r="G395" s="1003">
        <f t="shared" si="66"/>
        <v>0</v>
      </c>
      <c r="H395" s="1003"/>
      <c r="I395" s="1003">
        <f t="shared" si="67"/>
        <v>0</v>
      </c>
      <c r="J395" s="1004"/>
      <c r="K395" s="1706"/>
      <c r="L395" s="1706"/>
      <c r="M395" s="1706"/>
      <c r="N395" s="1706"/>
      <c r="O395" s="1707"/>
      <c r="P395" s="1707"/>
      <c r="Q395" s="1707"/>
      <c r="R395" s="1707"/>
      <c r="S395" s="1707"/>
    </row>
    <row r="396" spans="1:19" s="1708" customFormat="1" x14ac:dyDescent="0.2">
      <c r="A396" s="788">
        <v>359</v>
      </c>
      <c r="B396" s="1002" t="s">
        <v>150</v>
      </c>
      <c r="C396" s="860"/>
      <c r="D396" s="711" t="s">
        <v>56</v>
      </c>
      <c r="E396" s="1764">
        <v>9.1699999999999982</v>
      </c>
      <c r="F396" s="1003">
        <v>1875</v>
      </c>
      <c r="G396" s="1003">
        <f t="shared" si="66"/>
        <v>17193.749999999996</v>
      </c>
      <c r="H396" s="1003">
        <v>2646</v>
      </c>
      <c r="I396" s="1003">
        <f t="shared" si="67"/>
        <v>24263.819999999996</v>
      </c>
      <c r="J396" s="1004">
        <f t="shared" ref="J396:J399" si="71">G396+I396</f>
        <v>41457.569999999992</v>
      </c>
      <c r="K396" s="1706"/>
      <c r="L396" s="1706"/>
      <c r="M396" s="1706"/>
      <c r="N396" s="1706"/>
      <c r="O396" s="1707"/>
      <c r="P396" s="1707"/>
      <c r="Q396" s="1707"/>
      <c r="R396" s="1707"/>
      <c r="S396" s="1707"/>
    </row>
    <row r="397" spans="1:19" s="1708" customFormat="1" ht="25.5" x14ac:dyDescent="0.2">
      <c r="A397" s="788">
        <v>360</v>
      </c>
      <c r="B397" s="1002" t="s">
        <v>151</v>
      </c>
      <c r="C397" s="687" t="s">
        <v>152</v>
      </c>
      <c r="D397" s="711" t="s">
        <v>56</v>
      </c>
      <c r="E397" s="711">
        <v>7.3</v>
      </c>
      <c r="F397" s="1003">
        <v>600</v>
      </c>
      <c r="G397" s="1003">
        <f t="shared" si="66"/>
        <v>4380</v>
      </c>
      <c r="H397" s="1003">
        <v>381</v>
      </c>
      <c r="I397" s="1003">
        <f t="shared" si="67"/>
        <v>2781.2999999999997</v>
      </c>
      <c r="J397" s="1004">
        <f t="shared" si="71"/>
        <v>7161.2999999999993</v>
      </c>
      <c r="K397" s="1706"/>
      <c r="L397" s="1706"/>
      <c r="M397" s="1706"/>
      <c r="N397" s="1706"/>
      <c r="O397" s="1707"/>
      <c r="P397" s="1707"/>
      <c r="Q397" s="1707"/>
      <c r="R397" s="1707"/>
      <c r="S397" s="1707"/>
    </row>
    <row r="398" spans="1:19" x14ac:dyDescent="0.2">
      <c r="A398" s="531">
        <v>361</v>
      </c>
      <c r="B398" s="541" t="s">
        <v>153</v>
      </c>
      <c r="C398" s="537"/>
      <c r="D398" s="544" t="s">
        <v>56</v>
      </c>
      <c r="E398" s="544">
        <v>-0.16</v>
      </c>
      <c r="F398" s="543">
        <v>1000</v>
      </c>
      <c r="G398" s="543">
        <f t="shared" si="66"/>
        <v>-160</v>
      </c>
      <c r="H398" s="543">
        <v>123</v>
      </c>
      <c r="I398" s="543">
        <f t="shared" si="67"/>
        <v>-19.68</v>
      </c>
      <c r="J398" s="657">
        <f t="shared" si="71"/>
        <v>-179.68</v>
      </c>
      <c r="K398" s="1703" t="s">
        <v>660</v>
      </c>
    </row>
    <row r="399" spans="1:19" s="1708" customFormat="1" x14ac:dyDescent="0.2">
      <c r="A399" s="788">
        <v>362</v>
      </c>
      <c r="B399" s="1002" t="s">
        <v>60</v>
      </c>
      <c r="C399" s="860"/>
      <c r="D399" s="711" t="s">
        <v>5</v>
      </c>
      <c r="E399" s="711"/>
      <c r="F399" s="1003">
        <v>0</v>
      </c>
      <c r="G399" s="1003">
        <f t="shared" si="66"/>
        <v>0</v>
      </c>
      <c r="H399" s="1003">
        <v>96507</v>
      </c>
      <c r="I399" s="1003">
        <f t="shared" si="67"/>
        <v>0</v>
      </c>
      <c r="J399" s="1004">
        <f t="shared" si="71"/>
        <v>0</v>
      </c>
      <c r="K399" s="1706"/>
      <c r="L399" s="1706"/>
      <c r="M399" s="1706"/>
      <c r="N399" s="1706"/>
      <c r="O399" s="1707"/>
      <c r="P399" s="1707"/>
      <c r="Q399" s="1707"/>
      <c r="R399" s="1707"/>
      <c r="S399" s="1707"/>
    </row>
    <row r="400" spans="1:19" s="1708" customFormat="1" x14ac:dyDescent="0.2">
      <c r="A400" s="788">
        <v>363</v>
      </c>
      <c r="B400" s="1762" t="s">
        <v>118</v>
      </c>
      <c r="C400" s="860"/>
      <c r="D400" s="711"/>
      <c r="E400" s="711"/>
      <c r="F400" s="711"/>
      <c r="G400" s="1003"/>
      <c r="H400" s="1719"/>
      <c r="I400" s="1003"/>
      <c r="J400" s="1719"/>
      <c r="K400" s="1706"/>
      <c r="L400" s="1706"/>
      <c r="M400" s="1706"/>
      <c r="N400" s="1706"/>
      <c r="O400" s="1707"/>
      <c r="P400" s="1707"/>
      <c r="Q400" s="1707"/>
      <c r="R400" s="1707"/>
      <c r="S400" s="1707"/>
    </row>
    <row r="401" spans="1:19" s="1708" customFormat="1" ht="25.5" x14ac:dyDescent="0.2">
      <c r="A401" s="788">
        <v>364</v>
      </c>
      <c r="B401" s="1002" t="s">
        <v>289</v>
      </c>
      <c r="C401" s="687" t="s">
        <v>367</v>
      </c>
      <c r="D401" s="711" t="s">
        <v>14</v>
      </c>
      <c r="E401" s="711"/>
      <c r="F401" s="1003">
        <v>8293.6</v>
      </c>
      <c r="G401" s="1003">
        <f t="shared" ref="G401:G417" si="72">E401*F401</f>
        <v>0</v>
      </c>
      <c r="H401" s="1003">
        <v>22342.319999999996</v>
      </c>
      <c r="I401" s="1003">
        <f t="shared" ref="I401:I417" si="73">E401*H401</f>
        <v>0</v>
      </c>
      <c r="J401" s="1004">
        <f t="shared" ref="J401:J404" si="74">G401+I401</f>
        <v>0</v>
      </c>
      <c r="K401" s="1706"/>
      <c r="L401" s="1706"/>
      <c r="M401" s="1706"/>
      <c r="N401" s="1706"/>
      <c r="O401" s="1707"/>
      <c r="P401" s="1707"/>
      <c r="Q401" s="1707"/>
      <c r="R401" s="1707"/>
      <c r="S401" s="1707"/>
    </row>
    <row r="402" spans="1:19" s="1708" customFormat="1" x14ac:dyDescent="0.2">
      <c r="A402" s="788">
        <v>365</v>
      </c>
      <c r="B402" s="1002" t="s">
        <v>132</v>
      </c>
      <c r="C402" s="860" t="s">
        <v>133</v>
      </c>
      <c r="D402" s="711" t="s">
        <v>14</v>
      </c>
      <c r="E402" s="711"/>
      <c r="F402" s="1003">
        <v>4003.24</v>
      </c>
      <c r="G402" s="1003">
        <f t="shared" si="72"/>
        <v>0</v>
      </c>
      <c r="H402" s="1003">
        <v>9764</v>
      </c>
      <c r="I402" s="1003">
        <f t="shared" si="73"/>
        <v>0</v>
      </c>
      <c r="J402" s="1004">
        <f t="shared" si="74"/>
        <v>0</v>
      </c>
      <c r="K402" s="1706"/>
      <c r="L402" s="1706"/>
      <c r="M402" s="1706"/>
      <c r="N402" s="1706"/>
      <c r="O402" s="1707"/>
      <c r="P402" s="1707"/>
      <c r="Q402" s="1707"/>
      <c r="R402" s="1707"/>
      <c r="S402" s="1707"/>
    </row>
    <row r="403" spans="1:19" s="1708" customFormat="1" x14ac:dyDescent="0.2">
      <c r="A403" s="788">
        <v>366</v>
      </c>
      <c r="B403" s="1002" t="s">
        <v>134</v>
      </c>
      <c r="C403" s="860"/>
      <c r="D403" s="711" t="s">
        <v>14</v>
      </c>
      <c r="E403" s="711"/>
      <c r="F403" s="1003">
        <v>800</v>
      </c>
      <c r="G403" s="1003">
        <f t="shared" si="72"/>
        <v>0</v>
      </c>
      <c r="H403" s="1003">
        <v>2142</v>
      </c>
      <c r="I403" s="1003">
        <f t="shared" si="73"/>
        <v>0</v>
      </c>
      <c r="J403" s="1004">
        <f t="shared" si="74"/>
        <v>0</v>
      </c>
      <c r="K403" s="1706"/>
      <c r="L403" s="1706"/>
      <c r="M403" s="1706"/>
      <c r="N403" s="1706"/>
      <c r="O403" s="1707"/>
      <c r="P403" s="1707"/>
      <c r="Q403" s="1707"/>
      <c r="R403" s="1707"/>
      <c r="S403" s="1707"/>
    </row>
    <row r="404" spans="1:19" s="1708" customFormat="1" x14ac:dyDescent="0.2">
      <c r="A404" s="788">
        <v>367</v>
      </c>
      <c r="B404" s="1002" t="s">
        <v>135</v>
      </c>
      <c r="C404" s="860"/>
      <c r="D404" s="711" t="s">
        <v>56</v>
      </c>
      <c r="E404" s="711"/>
      <c r="F404" s="1003">
        <v>1875</v>
      </c>
      <c r="G404" s="1003">
        <f t="shared" si="72"/>
        <v>0</v>
      </c>
      <c r="H404" s="1003">
        <v>869</v>
      </c>
      <c r="I404" s="1003">
        <f t="shared" si="73"/>
        <v>0</v>
      </c>
      <c r="J404" s="1004">
        <f t="shared" si="74"/>
        <v>0</v>
      </c>
      <c r="K404" s="1706"/>
      <c r="L404" s="1706"/>
      <c r="M404" s="1706"/>
      <c r="N404" s="1706"/>
      <c r="O404" s="1707"/>
      <c r="P404" s="1707"/>
      <c r="Q404" s="1707"/>
      <c r="R404" s="1707"/>
      <c r="S404" s="1707"/>
    </row>
    <row r="405" spans="1:19" s="1708" customFormat="1" x14ac:dyDescent="0.2">
      <c r="A405" s="788">
        <v>368</v>
      </c>
      <c r="B405" s="1002" t="s">
        <v>136</v>
      </c>
      <c r="C405" s="860"/>
      <c r="D405" s="711" t="s">
        <v>137</v>
      </c>
      <c r="E405" s="711"/>
      <c r="F405" s="1003"/>
      <c r="G405" s="1003">
        <f t="shared" si="72"/>
        <v>0</v>
      </c>
      <c r="H405" s="1003"/>
      <c r="I405" s="1003">
        <f t="shared" si="73"/>
        <v>0</v>
      </c>
      <c r="J405" s="1004"/>
      <c r="K405" s="1706"/>
      <c r="L405" s="1706"/>
      <c r="M405" s="1706"/>
      <c r="N405" s="1706"/>
      <c r="O405" s="1707"/>
      <c r="P405" s="1707"/>
      <c r="Q405" s="1707"/>
      <c r="R405" s="1707"/>
      <c r="S405" s="1707"/>
    </row>
    <row r="406" spans="1:19" s="1708" customFormat="1" x14ac:dyDescent="0.2">
      <c r="A406" s="788">
        <v>369</v>
      </c>
      <c r="B406" s="1002" t="s">
        <v>161</v>
      </c>
      <c r="C406" s="860"/>
      <c r="D406" s="711" t="s">
        <v>137</v>
      </c>
      <c r="E406" s="711"/>
      <c r="F406" s="1003"/>
      <c r="G406" s="1003">
        <f t="shared" si="72"/>
        <v>0</v>
      </c>
      <c r="H406" s="1003"/>
      <c r="I406" s="1003">
        <f t="shared" si="73"/>
        <v>0</v>
      </c>
      <c r="J406" s="1004"/>
      <c r="K406" s="1706"/>
      <c r="L406" s="1706"/>
      <c r="M406" s="1706"/>
      <c r="N406" s="1706"/>
      <c r="O406" s="1707"/>
      <c r="P406" s="1707"/>
      <c r="Q406" s="1707"/>
      <c r="R406" s="1707"/>
      <c r="S406" s="1707"/>
    </row>
    <row r="407" spans="1:19" s="1708" customFormat="1" x14ac:dyDescent="0.2">
      <c r="A407" s="788">
        <v>370</v>
      </c>
      <c r="B407" s="1002" t="s">
        <v>138</v>
      </c>
      <c r="C407" s="860"/>
      <c r="D407" s="711" t="s">
        <v>137</v>
      </c>
      <c r="E407" s="711"/>
      <c r="F407" s="1003"/>
      <c r="G407" s="1003">
        <f t="shared" si="72"/>
        <v>0</v>
      </c>
      <c r="H407" s="1003"/>
      <c r="I407" s="1003">
        <f t="shared" si="73"/>
        <v>0</v>
      </c>
      <c r="J407" s="1004"/>
      <c r="K407" s="1706"/>
      <c r="L407" s="1706"/>
      <c r="M407" s="1706"/>
      <c r="N407" s="1706"/>
      <c r="O407" s="1707"/>
      <c r="P407" s="1707"/>
      <c r="Q407" s="1707"/>
      <c r="R407" s="1707"/>
      <c r="S407" s="1707"/>
    </row>
    <row r="408" spans="1:19" s="1708" customFormat="1" x14ac:dyDescent="0.2">
      <c r="A408" s="788">
        <v>371</v>
      </c>
      <c r="B408" s="1002" t="s">
        <v>139</v>
      </c>
      <c r="C408" s="860"/>
      <c r="D408" s="711" t="s">
        <v>56</v>
      </c>
      <c r="E408" s="1727"/>
      <c r="F408" s="1003">
        <v>1875</v>
      </c>
      <c r="G408" s="1003">
        <f t="shared" si="72"/>
        <v>0</v>
      </c>
      <c r="H408" s="1003">
        <v>1617</v>
      </c>
      <c r="I408" s="1003">
        <f t="shared" si="73"/>
        <v>0</v>
      </c>
      <c r="J408" s="1004">
        <f t="shared" ref="J408:J409" si="75">G408+I408</f>
        <v>0</v>
      </c>
      <c r="K408" s="1706"/>
      <c r="L408" s="1706"/>
      <c r="M408" s="1706"/>
      <c r="N408" s="1706"/>
      <c r="O408" s="1707"/>
      <c r="P408" s="1707"/>
      <c r="Q408" s="1707"/>
      <c r="R408" s="1707"/>
      <c r="S408" s="1707"/>
    </row>
    <row r="409" spans="1:19" s="1708" customFormat="1" x14ac:dyDescent="0.2">
      <c r="A409" s="788">
        <v>372</v>
      </c>
      <c r="B409" s="1002" t="s">
        <v>140</v>
      </c>
      <c r="C409" s="860"/>
      <c r="D409" s="711" t="s">
        <v>56</v>
      </c>
      <c r="E409" s="711">
        <v>14.518000000000001</v>
      </c>
      <c r="F409" s="1003">
        <v>1875</v>
      </c>
      <c r="G409" s="1003">
        <f t="shared" si="72"/>
        <v>27221.25</v>
      </c>
      <c r="H409" s="1003">
        <v>1226</v>
      </c>
      <c r="I409" s="1003">
        <f t="shared" si="73"/>
        <v>17799.067999999999</v>
      </c>
      <c r="J409" s="1004">
        <f t="shared" si="75"/>
        <v>45020.317999999999</v>
      </c>
      <c r="K409" s="1706"/>
      <c r="L409" s="1706"/>
      <c r="M409" s="1706"/>
      <c r="N409" s="1706"/>
      <c r="O409" s="1707"/>
      <c r="P409" s="1707"/>
      <c r="Q409" s="1707"/>
      <c r="R409" s="1707"/>
      <c r="S409" s="1707"/>
    </row>
    <row r="410" spans="1:19" s="1708" customFormat="1" x14ac:dyDescent="0.2">
      <c r="A410" s="788">
        <v>373</v>
      </c>
      <c r="B410" s="1002" t="s">
        <v>163</v>
      </c>
      <c r="C410" s="860"/>
      <c r="D410" s="711" t="s">
        <v>137</v>
      </c>
      <c r="E410" s="711"/>
      <c r="F410" s="1003"/>
      <c r="G410" s="1003">
        <f t="shared" si="72"/>
        <v>0</v>
      </c>
      <c r="H410" s="1003"/>
      <c r="I410" s="1003">
        <f t="shared" si="73"/>
        <v>0</v>
      </c>
      <c r="J410" s="1004"/>
      <c r="K410" s="1706"/>
      <c r="L410" s="1706"/>
      <c r="M410" s="1706"/>
      <c r="N410" s="1706"/>
      <c r="O410" s="1707"/>
      <c r="P410" s="1707"/>
      <c r="Q410" s="1707"/>
      <c r="R410" s="1707"/>
      <c r="S410" s="1707"/>
    </row>
    <row r="411" spans="1:19" s="1708" customFormat="1" x14ac:dyDescent="0.2">
      <c r="A411" s="788">
        <v>374</v>
      </c>
      <c r="B411" s="1002" t="s">
        <v>144</v>
      </c>
      <c r="C411" s="860"/>
      <c r="D411" s="711" t="s">
        <v>56</v>
      </c>
      <c r="E411" s="1727">
        <v>17.757000000000001</v>
      </c>
      <c r="F411" s="1003">
        <v>1875</v>
      </c>
      <c r="G411" s="1003">
        <f t="shared" si="72"/>
        <v>33294.375</v>
      </c>
      <c r="H411" s="1003">
        <v>2132</v>
      </c>
      <c r="I411" s="1003">
        <f t="shared" si="73"/>
        <v>37857.924000000006</v>
      </c>
      <c r="J411" s="1004">
        <f t="shared" ref="J411:J412" si="76">G411+I411</f>
        <v>71152.298999999999</v>
      </c>
      <c r="K411" s="1706"/>
      <c r="L411" s="1706"/>
      <c r="M411" s="1706"/>
      <c r="N411" s="1706"/>
      <c r="O411" s="1707"/>
      <c r="P411" s="1707"/>
      <c r="Q411" s="1707"/>
      <c r="R411" s="1707"/>
      <c r="S411" s="1707"/>
    </row>
    <row r="412" spans="1:19" s="1708" customFormat="1" x14ac:dyDescent="0.2">
      <c r="A412" s="788">
        <v>375</v>
      </c>
      <c r="B412" s="1002" t="s">
        <v>148</v>
      </c>
      <c r="C412" s="860"/>
      <c r="D412" s="711" t="s">
        <v>56</v>
      </c>
      <c r="E412" s="711"/>
      <c r="F412" s="1003">
        <v>1875</v>
      </c>
      <c r="G412" s="1003">
        <f t="shared" si="72"/>
        <v>0</v>
      </c>
      <c r="H412" s="1003">
        <v>1428</v>
      </c>
      <c r="I412" s="1003">
        <f t="shared" si="73"/>
        <v>0</v>
      </c>
      <c r="J412" s="1004">
        <f t="shared" si="76"/>
        <v>0</v>
      </c>
      <c r="K412" s="1706"/>
      <c r="L412" s="1706"/>
      <c r="M412" s="1706"/>
      <c r="N412" s="1706"/>
      <c r="O412" s="1707"/>
      <c r="P412" s="1707"/>
      <c r="Q412" s="1707"/>
      <c r="R412" s="1707"/>
      <c r="S412" s="1707"/>
    </row>
    <row r="413" spans="1:19" s="1708" customFormat="1" x14ac:dyDescent="0.2">
      <c r="A413" s="788">
        <v>376</v>
      </c>
      <c r="B413" s="1002" t="s">
        <v>164</v>
      </c>
      <c r="C413" s="860"/>
      <c r="D413" s="711" t="s">
        <v>137</v>
      </c>
      <c r="E413" s="711"/>
      <c r="F413" s="1003"/>
      <c r="G413" s="1003">
        <f t="shared" si="72"/>
        <v>0</v>
      </c>
      <c r="H413" s="1003"/>
      <c r="I413" s="1003">
        <f t="shared" si="73"/>
        <v>0</v>
      </c>
      <c r="J413" s="1004"/>
      <c r="K413" s="1706"/>
      <c r="L413" s="1706"/>
      <c r="M413" s="1706"/>
      <c r="N413" s="1706"/>
      <c r="O413" s="1707"/>
      <c r="P413" s="1707"/>
      <c r="Q413" s="1707"/>
      <c r="R413" s="1707"/>
      <c r="S413" s="1707"/>
    </row>
    <row r="414" spans="1:19" s="1708" customFormat="1" x14ac:dyDescent="0.2">
      <c r="A414" s="788">
        <v>377</v>
      </c>
      <c r="B414" s="1002" t="s">
        <v>150</v>
      </c>
      <c r="C414" s="860"/>
      <c r="D414" s="711" t="s">
        <v>56</v>
      </c>
      <c r="E414" s="1727">
        <v>8.1</v>
      </c>
      <c r="F414" s="1003">
        <v>1875</v>
      </c>
      <c r="G414" s="1003">
        <f t="shared" si="72"/>
        <v>15187.5</v>
      </c>
      <c r="H414" s="1003">
        <v>2646</v>
      </c>
      <c r="I414" s="1003">
        <f t="shared" si="73"/>
        <v>21432.6</v>
      </c>
      <c r="J414" s="1004">
        <f t="shared" ref="J414:J417" si="77">G414+I414</f>
        <v>36620.1</v>
      </c>
      <c r="K414" s="1706"/>
      <c r="L414" s="1706"/>
      <c r="M414" s="1706"/>
      <c r="N414" s="1706"/>
      <c r="O414" s="1707"/>
      <c r="P414" s="1707"/>
      <c r="Q414" s="1707"/>
      <c r="R414" s="1707"/>
      <c r="S414" s="1707"/>
    </row>
    <row r="415" spans="1:19" s="1708" customFormat="1" ht="25.5" x14ac:dyDescent="0.2">
      <c r="A415" s="788">
        <v>378</v>
      </c>
      <c r="B415" s="1002" t="s">
        <v>151</v>
      </c>
      <c r="C415" s="687" t="s">
        <v>152</v>
      </c>
      <c r="D415" s="711" t="s">
        <v>56</v>
      </c>
      <c r="E415" s="711">
        <v>7.3</v>
      </c>
      <c r="F415" s="1003">
        <v>600</v>
      </c>
      <c r="G415" s="1003">
        <f t="shared" si="72"/>
        <v>4380</v>
      </c>
      <c r="H415" s="1003">
        <v>381</v>
      </c>
      <c r="I415" s="1003">
        <f t="shared" si="73"/>
        <v>2781.2999999999997</v>
      </c>
      <c r="J415" s="1004">
        <f t="shared" si="77"/>
        <v>7161.2999999999993</v>
      </c>
      <c r="K415" s="1706"/>
      <c r="L415" s="1706"/>
      <c r="M415" s="1706"/>
      <c r="N415" s="1706"/>
      <c r="O415" s="1707"/>
      <c r="P415" s="1707"/>
      <c r="Q415" s="1707"/>
      <c r="R415" s="1707"/>
      <c r="S415" s="1707"/>
    </row>
    <row r="416" spans="1:19" s="1708" customFormat="1" x14ac:dyDescent="0.2">
      <c r="A416" s="788">
        <v>379</v>
      </c>
      <c r="B416" s="1002" t="s">
        <v>153</v>
      </c>
      <c r="C416" s="860"/>
      <c r="D416" s="711" t="s">
        <v>56</v>
      </c>
      <c r="E416" s="711"/>
      <c r="F416" s="1003">
        <v>1000</v>
      </c>
      <c r="G416" s="1003">
        <f t="shared" si="72"/>
        <v>0</v>
      </c>
      <c r="H416" s="1003">
        <v>123</v>
      </c>
      <c r="I416" s="1003">
        <f t="shared" si="73"/>
        <v>0</v>
      </c>
      <c r="J416" s="1004">
        <f t="shared" si="77"/>
        <v>0</v>
      </c>
      <c r="K416" s="1706"/>
      <c r="L416" s="1706"/>
      <c r="M416" s="1706"/>
      <c r="N416" s="1706"/>
      <c r="O416" s="1707"/>
      <c r="P416" s="1707"/>
      <c r="Q416" s="1707"/>
      <c r="R416" s="1707"/>
      <c r="S416" s="1707"/>
    </row>
    <row r="417" spans="1:19" s="1708" customFormat="1" x14ac:dyDescent="0.2">
      <c r="A417" s="788">
        <v>380</v>
      </c>
      <c r="B417" s="1002" t="s">
        <v>60</v>
      </c>
      <c r="C417" s="860"/>
      <c r="D417" s="711" t="s">
        <v>5</v>
      </c>
      <c r="E417" s="711">
        <v>1.7570350034323834E-4</v>
      </c>
      <c r="F417" s="1003">
        <v>0</v>
      </c>
      <c r="G417" s="1003">
        <f t="shared" si="72"/>
        <v>0</v>
      </c>
      <c r="H417" s="1003">
        <v>84698</v>
      </c>
      <c r="I417" s="1003">
        <f t="shared" si="73"/>
        <v>14.881735072071601</v>
      </c>
      <c r="J417" s="1004">
        <f t="shared" si="77"/>
        <v>14.881735072071601</v>
      </c>
      <c r="K417" s="1706"/>
      <c r="L417" s="1706"/>
      <c r="M417" s="1706"/>
      <c r="N417" s="1706"/>
      <c r="O417" s="1707"/>
      <c r="P417" s="1707"/>
      <c r="Q417" s="1707"/>
      <c r="R417" s="1707"/>
      <c r="S417" s="1707"/>
    </row>
    <row r="418" spans="1:19" s="1708" customFormat="1" x14ac:dyDescent="0.2">
      <c r="A418" s="788">
        <v>381</v>
      </c>
      <c r="B418" s="1762" t="s">
        <v>120</v>
      </c>
      <c r="C418" s="860"/>
      <c r="D418" s="711"/>
      <c r="E418" s="711"/>
      <c r="F418" s="711"/>
      <c r="G418" s="1003"/>
      <c r="H418" s="1719"/>
      <c r="I418" s="1003"/>
      <c r="J418" s="1719"/>
      <c r="K418" s="1706"/>
      <c r="L418" s="1706"/>
      <c r="M418" s="1706"/>
      <c r="N418" s="1706"/>
      <c r="O418" s="1707"/>
      <c r="P418" s="1707"/>
      <c r="Q418" s="1707"/>
      <c r="R418" s="1707"/>
      <c r="S418" s="1707"/>
    </row>
    <row r="419" spans="1:19" s="1708" customFormat="1" ht="25.5" x14ac:dyDescent="0.2">
      <c r="A419" s="788">
        <v>382</v>
      </c>
      <c r="B419" s="1002" t="s">
        <v>289</v>
      </c>
      <c r="C419" s="687" t="s">
        <v>367</v>
      </c>
      <c r="D419" s="711" t="s">
        <v>14</v>
      </c>
      <c r="E419" s="711"/>
      <c r="F419" s="1003">
        <v>8293.6</v>
      </c>
      <c r="G419" s="1003">
        <f t="shared" ref="G419:G440" si="78">E419*F419</f>
        <v>0</v>
      </c>
      <c r="H419" s="1003">
        <v>22342.319999999996</v>
      </c>
      <c r="I419" s="1003">
        <f t="shared" ref="I419:I440" si="79">E419*H419</f>
        <v>0</v>
      </c>
      <c r="J419" s="1004">
        <f t="shared" ref="J419:J424" si="80">G419+I419</f>
        <v>0</v>
      </c>
      <c r="K419" s="1706"/>
      <c r="L419" s="1706"/>
      <c r="M419" s="1706"/>
      <c r="N419" s="1706"/>
      <c r="O419" s="1707"/>
      <c r="P419" s="1707"/>
      <c r="Q419" s="1707"/>
      <c r="R419" s="1707"/>
      <c r="S419" s="1707"/>
    </row>
    <row r="420" spans="1:19" s="1708" customFormat="1" x14ac:dyDescent="0.2">
      <c r="A420" s="788">
        <v>383</v>
      </c>
      <c r="B420" s="1002" t="s">
        <v>165</v>
      </c>
      <c r="C420" s="860" t="s">
        <v>166</v>
      </c>
      <c r="D420" s="711" t="s">
        <v>14</v>
      </c>
      <c r="E420" s="711">
        <v>1</v>
      </c>
      <c r="F420" s="1003">
        <v>800</v>
      </c>
      <c r="G420" s="1003">
        <f t="shared" si="78"/>
        <v>800</v>
      </c>
      <c r="H420" s="1003">
        <v>813</v>
      </c>
      <c r="I420" s="1003">
        <f t="shared" si="79"/>
        <v>813</v>
      </c>
      <c r="J420" s="1004">
        <f t="shared" si="80"/>
        <v>1613</v>
      </c>
      <c r="K420" s="1706"/>
      <c r="L420" s="1706"/>
      <c r="M420" s="1706"/>
      <c r="N420" s="1706"/>
      <c r="O420" s="1707"/>
      <c r="P420" s="1707"/>
      <c r="Q420" s="1707"/>
      <c r="R420" s="1707"/>
      <c r="S420" s="1707"/>
    </row>
    <row r="421" spans="1:19" s="1708" customFormat="1" x14ac:dyDescent="0.2">
      <c r="A421" s="788">
        <v>384</v>
      </c>
      <c r="B421" s="1002" t="s">
        <v>132</v>
      </c>
      <c r="C421" s="860" t="s">
        <v>133</v>
      </c>
      <c r="D421" s="711" t="s">
        <v>14</v>
      </c>
      <c r="E421" s="711"/>
      <c r="F421" s="1003">
        <v>4003.24</v>
      </c>
      <c r="G421" s="1003">
        <f t="shared" si="78"/>
        <v>0</v>
      </c>
      <c r="H421" s="1003">
        <v>9764</v>
      </c>
      <c r="I421" s="1003">
        <f t="shared" si="79"/>
        <v>0</v>
      </c>
      <c r="J421" s="1004">
        <f t="shared" si="80"/>
        <v>0</v>
      </c>
      <c r="K421" s="1706"/>
      <c r="L421" s="1706"/>
      <c r="M421" s="1706"/>
      <c r="N421" s="1706"/>
      <c r="O421" s="1707"/>
      <c r="P421" s="1707"/>
      <c r="Q421" s="1707"/>
      <c r="R421" s="1707"/>
      <c r="S421" s="1707"/>
    </row>
    <row r="422" spans="1:19" s="1708" customFormat="1" x14ac:dyDescent="0.2">
      <c r="A422" s="788">
        <v>385</v>
      </c>
      <c r="B422" s="1002" t="s">
        <v>167</v>
      </c>
      <c r="C422" s="860"/>
      <c r="D422" s="711" t="s">
        <v>14</v>
      </c>
      <c r="E422" s="711">
        <v>1</v>
      </c>
      <c r="F422" s="1003">
        <v>600</v>
      </c>
      <c r="G422" s="1003">
        <f t="shared" si="78"/>
        <v>600</v>
      </c>
      <c r="H422" s="1003">
        <v>532</v>
      </c>
      <c r="I422" s="1003">
        <f t="shared" si="79"/>
        <v>532</v>
      </c>
      <c r="J422" s="1004">
        <f t="shared" si="80"/>
        <v>1132</v>
      </c>
      <c r="K422" s="1706"/>
      <c r="L422" s="1706"/>
      <c r="M422" s="1706"/>
      <c r="N422" s="1706"/>
      <c r="O422" s="1707"/>
      <c r="P422" s="1707"/>
      <c r="Q422" s="1707"/>
      <c r="R422" s="1707"/>
      <c r="S422" s="1707"/>
    </row>
    <row r="423" spans="1:19" s="1708" customFormat="1" x14ac:dyDescent="0.2">
      <c r="A423" s="788">
        <v>386</v>
      </c>
      <c r="B423" s="1002" t="s">
        <v>134</v>
      </c>
      <c r="C423" s="860"/>
      <c r="D423" s="711" t="s">
        <v>14</v>
      </c>
      <c r="E423" s="711"/>
      <c r="F423" s="1003">
        <v>800</v>
      </c>
      <c r="G423" s="1003">
        <f t="shared" si="78"/>
        <v>0</v>
      </c>
      <c r="H423" s="1003">
        <v>2142</v>
      </c>
      <c r="I423" s="1003">
        <f t="shared" si="79"/>
        <v>0</v>
      </c>
      <c r="J423" s="1004">
        <f t="shared" si="80"/>
        <v>0</v>
      </c>
      <c r="K423" s="1706"/>
      <c r="L423" s="1706"/>
      <c r="M423" s="1706"/>
      <c r="N423" s="1706"/>
      <c r="O423" s="1707"/>
      <c r="P423" s="1707"/>
      <c r="Q423" s="1707"/>
      <c r="R423" s="1707"/>
      <c r="S423" s="1707"/>
    </row>
    <row r="424" spans="1:19" s="1708" customFormat="1" x14ac:dyDescent="0.2">
      <c r="A424" s="788">
        <v>387</v>
      </c>
      <c r="B424" s="1002" t="s">
        <v>157</v>
      </c>
      <c r="C424" s="687"/>
      <c r="D424" s="711" t="s">
        <v>56</v>
      </c>
      <c r="E424" s="711"/>
      <c r="F424" s="1003">
        <v>1875</v>
      </c>
      <c r="G424" s="1003">
        <f t="shared" si="78"/>
        <v>0</v>
      </c>
      <c r="H424" s="1003">
        <v>840</v>
      </c>
      <c r="I424" s="1003">
        <f t="shared" si="79"/>
        <v>0</v>
      </c>
      <c r="J424" s="1004">
        <f t="shared" si="80"/>
        <v>0</v>
      </c>
      <c r="K424" s="1706"/>
      <c r="L424" s="1706"/>
      <c r="M424" s="1706"/>
      <c r="N424" s="1706"/>
      <c r="O424" s="1707"/>
      <c r="P424" s="1707"/>
      <c r="Q424" s="1707"/>
      <c r="R424" s="1707"/>
      <c r="S424" s="1707"/>
    </row>
    <row r="425" spans="1:19" s="1708" customFormat="1" x14ac:dyDescent="0.2">
      <c r="A425" s="788">
        <v>388</v>
      </c>
      <c r="B425" s="1002" t="s">
        <v>168</v>
      </c>
      <c r="C425" s="860"/>
      <c r="D425" s="711" t="s">
        <v>137</v>
      </c>
      <c r="E425" s="711"/>
      <c r="F425" s="1003"/>
      <c r="G425" s="1003">
        <f t="shared" si="78"/>
        <v>0</v>
      </c>
      <c r="H425" s="1003"/>
      <c r="I425" s="1003">
        <f t="shared" si="79"/>
        <v>0</v>
      </c>
      <c r="J425" s="1004"/>
      <c r="K425" s="1706"/>
      <c r="L425" s="1706"/>
      <c r="M425" s="1706"/>
      <c r="N425" s="1706"/>
      <c r="O425" s="1707"/>
      <c r="P425" s="1707"/>
      <c r="Q425" s="1707"/>
      <c r="R425" s="1707"/>
      <c r="S425" s="1707"/>
    </row>
    <row r="426" spans="1:19" s="1708" customFormat="1" x14ac:dyDescent="0.2">
      <c r="A426" s="788">
        <v>389</v>
      </c>
      <c r="B426" s="1002" t="s">
        <v>159</v>
      </c>
      <c r="C426" s="687"/>
      <c r="D426" s="711" t="s">
        <v>56</v>
      </c>
      <c r="E426" s="1727"/>
      <c r="F426" s="1003">
        <v>1875</v>
      </c>
      <c r="G426" s="1003">
        <f t="shared" si="78"/>
        <v>0</v>
      </c>
      <c r="H426" s="1003">
        <v>3080</v>
      </c>
      <c r="I426" s="1003">
        <f t="shared" si="79"/>
        <v>0</v>
      </c>
      <c r="J426" s="1004">
        <f t="shared" ref="J426:J427" si="81">G426+I426</f>
        <v>0</v>
      </c>
      <c r="K426" s="1706"/>
      <c r="L426" s="1706"/>
      <c r="M426" s="1706"/>
      <c r="N426" s="1706"/>
      <c r="O426" s="1707"/>
      <c r="P426" s="1707"/>
      <c r="Q426" s="1707"/>
      <c r="R426" s="1707"/>
      <c r="S426" s="1707"/>
    </row>
    <row r="427" spans="1:19" s="1708" customFormat="1" x14ac:dyDescent="0.2">
      <c r="A427" s="788">
        <v>390</v>
      </c>
      <c r="B427" s="1002" t="s">
        <v>135</v>
      </c>
      <c r="C427" s="860"/>
      <c r="D427" s="711" t="s">
        <v>56</v>
      </c>
      <c r="E427" s="711">
        <v>8.9169999999999998</v>
      </c>
      <c r="F427" s="1003">
        <v>1875</v>
      </c>
      <c r="G427" s="1003">
        <f t="shared" si="78"/>
        <v>16719.375</v>
      </c>
      <c r="H427" s="1003">
        <v>869</v>
      </c>
      <c r="I427" s="1003">
        <f t="shared" si="79"/>
        <v>7748.8729999999996</v>
      </c>
      <c r="J427" s="1004">
        <f t="shared" si="81"/>
        <v>24468.248</v>
      </c>
      <c r="K427" s="1706"/>
      <c r="L427" s="1706"/>
      <c r="M427" s="1706"/>
      <c r="N427" s="1706"/>
      <c r="O427" s="1707"/>
      <c r="P427" s="1707"/>
      <c r="Q427" s="1707"/>
      <c r="R427" s="1707"/>
      <c r="S427" s="1707"/>
    </row>
    <row r="428" spans="1:19" s="1708" customFormat="1" x14ac:dyDescent="0.2">
      <c r="A428" s="788">
        <v>391</v>
      </c>
      <c r="B428" s="1002" t="s">
        <v>136</v>
      </c>
      <c r="C428" s="860"/>
      <c r="D428" s="711" t="s">
        <v>137</v>
      </c>
      <c r="E428" s="711"/>
      <c r="F428" s="1003"/>
      <c r="G428" s="1003">
        <f t="shared" si="78"/>
        <v>0</v>
      </c>
      <c r="H428" s="1003"/>
      <c r="I428" s="1003">
        <f t="shared" si="79"/>
        <v>0</v>
      </c>
      <c r="J428" s="1004"/>
      <c r="K428" s="1706"/>
      <c r="L428" s="1706"/>
      <c r="M428" s="1706"/>
      <c r="N428" s="1706"/>
      <c r="O428" s="1707"/>
      <c r="P428" s="1707"/>
      <c r="Q428" s="1707"/>
      <c r="R428" s="1707"/>
      <c r="S428" s="1707"/>
    </row>
    <row r="429" spans="1:19" s="1708" customFormat="1" x14ac:dyDescent="0.2">
      <c r="A429" s="788">
        <v>392</v>
      </c>
      <c r="B429" s="1002" t="s">
        <v>161</v>
      </c>
      <c r="C429" s="860"/>
      <c r="D429" s="711" t="s">
        <v>137</v>
      </c>
      <c r="E429" s="711"/>
      <c r="F429" s="1003"/>
      <c r="G429" s="1003">
        <f t="shared" si="78"/>
        <v>0</v>
      </c>
      <c r="H429" s="1003"/>
      <c r="I429" s="1003">
        <f t="shared" si="79"/>
        <v>0</v>
      </c>
      <c r="J429" s="1004"/>
      <c r="K429" s="1706"/>
      <c r="L429" s="1706"/>
      <c r="M429" s="1706"/>
      <c r="N429" s="1706"/>
      <c r="O429" s="1707"/>
      <c r="P429" s="1707"/>
      <c r="Q429" s="1707"/>
      <c r="R429" s="1707"/>
      <c r="S429" s="1707"/>
    </row>
    <row r="430" spans="1:19" s="1708" customFormat="1" x14ac:dyDescent="0.2">
      <c r="A430" s="788">
        <v>393</v>
      </c>
      <c r="B430" s="1002" t="s">
        <v>138</v>
      </c>
      <c r="C430" s="860"/>
      <c r="D430" s="711" t="s">
        <v>137</v>
      </c>
      <c r="E430" s="711"/>
      <c r="F430" s="1003"/>
      <c r="G430" s="1003">
        <f t="shared" si="78"/>
        <v>0</v>
      </c>
      <c r="H430" s="1003"/>
      <c r="I430" s="1003">
        <f t="shared" si="79"/>
        <v>0</v>
      </c>
      <c r="J430" s="1004"/>
      <c r="K430" s="1706"/>
      <c r="L430" s="1706"/>
      <c r="M430" s="1706"/>
      <c r="N430" s="1706"/>
      <c r="O430" s="1707"/>
      <c r="P430" s="1707"/>
      <c r="Q430" s="1707"/>
      <c r="R430" s="1707"/>
      <c r="S430" s="1707"/>
    </row>
    <row r="431" spans="1:19" s="1708" customFormat="1" x14ac:dyDescent="0.2">
      <c r="A431" s="788">
        <v>394</v>
      </c>
      <c r="B431" s="1002" t="s">
        <v>139</v>
      </c>
      <c r="C431" s="860"/>
      <c r="D431" s="711" t="s">
        <v>56</v>
      </c>
      <c r="E431" s="1731">
        <v>1.661999999999999</v>
      </c>
      <c r="F431" s="1003">
        <v>1875</v>
      </c>
      <c r="G431" s="1003">
        <f t="shared" si="78"/>
        <v>3116.2499999999982</v>
      </c>
      <c r="H431" s="1003">
        <v>1617</v>
      </c>
      <c r="I431" s="1003">
        <f t="shared" si="79"/>
        <v>2687.4539999999984</v>
      </c>
      <c r="J431" s="1004">
        <f t="shared" ref="J431:J432" si="82">G431+I431</f>
        <v>5803.7039999999961</v>
      </c>
      <c r="K431" s="1706"/>
      <c r="L431" s="1706"/>
      <c r="M431" s="1706"/>
      <c r="N431" s="1706"/>
      <c r="O431" s="1707"/>
      <c r="P431" s="1707"/>
      <c r="Q431" s="1707"/>
      <c r="R431" s="1707"/>
      <c r="S431" s="1707"/>
    </row>
    <row r="432" spans="1:19" s="1708" customFormat="1" x14ac:dyDescent="0.2">
      <c r="A432" s="788">
        <v>395</v>
      </c>
      <c r="B432" s="1002" t="s">
        <v>140</v>
      </c>
      <c r="C432" s="860"/>
      <c r="D432" s="711" t="s">
        <v>56</v>
      </c>
      <c r="E432" s="1731">
        <v>16.603999999999985</v>
      </c>
      <c r="F432" s="1003">
        <v>1875</v>
      </c>
      <c r="G432" s="1003">
        <f t="shared" si="78"/>
        <v>31132.499999999971</v>
      </c>
      <c r="H432" s="1003">
        <v>1226</v>
      </c>
      <c r="I432" s="1003">
        <f t="shared" si="79"/>
        <v>20356.503999999983</v>
      </c>
      <c r="J432" s="1004">
        <f t="shared" si="82"/>
        <v>51489.003999999957</v>
      </c>
      <c r="K432" s="1706"/>
      <c r="L432" s="1706"/>
      <c r="M432" s="1706"/>
      <c r="N432" s="1706"/>
      <c r="O432" s="1707"/>
      <c r="P432" s="1707"/>
      <c r="Q432" s="1707"/>
      <c r="R432" s="1707"/>
      <c r="S432" s="1707"/>
    </row>
    <row r="433" spans="1:19" s="1708" customFormat="1" x14ac:dyDescent="0.2">
      <c r="A433" s="788">
        <v>396</v>
      </c>
      <c r="B433" s="1002" t="s">
        <v>163</v>
      </c>
      <c r="C433" s="860"/>
      <c r="D433" s="711" t="s">
        <v>137</v>
      </c>
      <c r="E433" s="711"/>
      <c r="F433" s="1003"/>
      <c r="G433" s="1003">
        <f t="shared" si="78"/>
        <v>0</v>
      </c>
      <c r="H433" s="1003"/>
      <c r="I433" s="1003">
        <f t="shared" si="79"/>
        <v>0</v>
      </c>
      <c r="J433" s="1004"/>
      <c r="K433" s="1706"/>
      <c r="L433" s="1706"/>
      <c r="M433" s="1706"/>
      <c r="N433" s="1706"/>
      <c r="O433" s="1707"/>
      <c r="P433" s="1707"/>
      <c r="Q433" s="1707"/>
      <c r="R433" s="1707"/>
      <c r="S433" s="1707"/>
    </row>
    <row r="434" spans="1:19" s="1708" customFormat="1" x14ac:dyDescent="0.2">
      <c r="A434" s="788">
        <v>397</v>
      </c>
      <c r="B434" s="1002" t="s">
        <v>144</v>
      </c>
      <c r="C434" s="860"/>
      <c r="D434" s="711" t="s">
        <v>56</v>
      </c>
      <c r="E434" s="1731">
        <v>13.133999999999997</v>
      </c>
      <c r="F434" s="1003">
        <v>1875</v>
      </c>
      <c r="G434" s="1003">
        <f t="shared" si="78"/>
        <v>24626.249999999993</v>
      </c>
      <c r="H434" s="1003">
        <v>2132</v>
      </c>
      <c r="I434" s="1003">
        <f t="shared" si="79"/>
        <v>28001.687999999995</v>
      </c>
      <c r="J434" s="1004">
        <f t="shared" ref="J434:J435" si="83">G434+I434</f>
        <v>52627.937999999987</v>
      </c>
      <c r="K434" s="1706"/>
      <c r="L434" s="1706"/>
      <c r="M434" s="1706"/>
      <c r="N434" s="1706"/>
      <c r="O434" s="1707"/>
      <c r="P434" s="1707"/>
      <c r="Q434" s="1707"/>
      <c r="R434" s="1707"/>
      <c r="S434" s="1707"/>
    </row>
    <row r="435" spans="1:19" s="1708" customFormat="1" x14ac:dyDescent="0.2">
      <c r="A435" s="788">
        <v>398</v>
      </c>
      <c r="B435" s="1002" t="s">
        <v>148</v>
      </c>
      <c r="C435" s="860"/>
      <c r="D435" s="711" t="s">
        <v>56</v>
      </c>
      <c r="E435" s="711">
        <v>2.52</v>
      </c>
      <c r="F435" s="1003">
        <v>1875</v>
      </c>
      <c r="G435" s="1003">
        <f t="shared" si="78"/>
        <v>4725</v>
      </c>
      <c r="H435" s="1003">
        <v>1428</v>
      </c>
      <c r="I435" s="1003">
        <f t="shared" si="79"/>
        <v>3598.56</v>
      </c>
      <c r="J435" s="1723">
        <f t="shared" si="83"/>
        <v>8323.56</v>
      </c>
      <c r="K435" s="1706"/>
      <c r="L435" s="1706"/>
      <c r="M435" s="1706"/>
      <c r="N435" s="1706"/>
      <c r="O435" s="1707"/>
      <c r="P435" s="1707"/>
      <c r="Q435" s="1707"/>
      <c r="R435" s="1707"/>
      <c r="S435" s="1707"/>
    </row>
    <row r="436" spans="1:19" s="1708" customFormat="1" x14ac:dyDescent="0.2">
      <c r="A436" s="788">
        <v>399</v>
      </c>
      <c r="B436" s="1002" t="s">
        <v>164</v>
      </c>
      <c r="C436" s="860"/>
      <c r="D436" s="711" t="s">
        <v>137</v>
      </c>
      <c r="E436" s="711"/>
      <c r="F436" s="1003"/>
      <c r="G436" s="1003">
        <f t="shared" si="78"/>
        <v>0</v>
      </c>
      <c r="H436" s="1003"/>
      <c r="I436" s="1003">
        <f t="shared" si="79"/>
        <v>0</v>
      </c>
      <c r="J436" s="1004"/>
      <c r="K436" s="1706"/>
      <c r="L436" s="1706"/>
      <c r="M436" s="1706"/>
      <c r="N436" s="1706"/>
      <c r="O436" s="1707"/>
      <c r="P436" s="1707"/>
      <c r="Q436" s="1707"/>
      <c r="R436" s="1707"/>
      <c r="S436" s="1707"/>
    </row>
    <row r="437" spans="1:19" s="1708" customFormat="1" x14ac:dyDescent="0.2">
      <c r="A437" s="788">
        <v>400</v>
      </c>
      <c r="B437" s="1002" t="s">
        <v>150</v>
      </c>
      <c r="C437" s="860"/>
      <c r="D437" s="711" t="s">
        <v>56</v>
      </c>
      <c r="E437" s="1766">
        <v>9.1766666666666659</v>
      </c>
      <c r="F437" s="1003">
        <v>1875</v>
      </c>
      <c r="G437" s="1003">
        <f t="shared" si="78"/>
        <v>17206.25</v>
      </c>
      <c r="H437" s="1003">
        <v>2646</v>
      </c>
      <c r="I437" s="1003">
        <f t="shared" si="79"/>
        <v>24281.46</v>
      </c>
      <c r="J437" s="1003">
        <f t="shared" ref="J437:J440" si="84">G437+I437</f>
        <v>41487.71</v>
      </c>
      <c r="K437" s="1767">
        <v>9.1766666666666659</v>
      </c>
      <c r="L437" s="1703"/>
      <c r="M437" s="1706"/>
      <c r="N437" s="1706"/>
      <c r="O437" s="1707"/>
      <c r="P437" s="1707"/>
      <c r="Q437" s="1707"/>
      <c r="R437" s="1707"/>
      <c r="S437" s="1707"/>
    </row>
    <row r="438" spans="1:19" s="1708" customFormat="1" ht="25.5" x14ac:dyDescent="0.2">
      <c r="A438" s="788">
        <v>401</v>
      </c>
      <c r="B438" s="1002" t="s">
        <v>151</v>
      </c>
      <c r="C438" s="687" t="s">
        <v>152</v>
      </c>
      <c r="D438" s="711" t="s">
        <v>56</v>
      </c>
      <c r="E438" s="711">
        <v>7.3</v>
      </c>
      <c r="F438" s="1003">
        <v>600</v>
      </c>
      <c r="G438" s="1003">
        <f t="shared" si="78"/>
        <v>4380</v>
      </c>
      <c r="H438" s="1003">
        <v>381</v>
      </c>
      <c r="I438" s="1003">
        <f t="shared" si="79"/>
        <v>2781.2999999999997</v>
      </c>
      <c r="J438" s="1004">
        <f t="shared" si="84"/>
        <v>7161.2999999999993</v>
      </c>
      <c r="K438" s="1706"/>
      <c r="L438" s="1706"/>
      <c r="M438" s="1706"/>
      <c r="N438" s="1706"/>
      <c r="O438" s="1707"/>
      <c r="P438" s="1707"/>
      <c r="Q438" s="1707"/>
      <c r="R438" s="1707"/>
      <c r="S438" s="1707"/>
    </row>
    <row r="439" spans="1:19" s="1708" customFormat="1" x14ac:dyDescent="0.2">
      <c r="A439" s="788">
        <v>402</v>
      </c>
      <c r="B439" s="1002" t="s">
        <v>153</v>
      </c>
      <c r="C439" s="860"/>
      <c r="D439" s="711" t="s">
        <v>56</v>
      </c>
      <c r="E439" s="711"/>
      <c r="F439" s="1003">
        <v>1000</v>
      </c>
      <c r="G439" s="1003">
        <f t="shared" si="78"/>
        <v>0</v>
      </c>
      <c r="H439" s="1003">
        <v>123</v>
      </c>
      <c r="I439" s="1003">
        <f t="shared" si="79"/>
        <v>0</v>
      </c>
      <c r="J439" s="1004">
        <f t="shared" si="84"/>
        <v>0</v>
      </c>
      <c r="K439" s="1706"/>
      <c r="L439" s="1706"/>
      <c r="M439" s="1706"/>
      <c r="N439" s="1706"/>
      <c r="O439" s="1707"/>
      <c r="P439" s="1707"/>
      <c r="Q439" s="1707"/>
      <c r="R439" s="1707"/>
      <c r="S439" s="1707"/>
    </row>
    <row r="440" spans="1:19" s="1708" customFormat="1" x14ac:dyDescent="0.2">
      <c r="A440" s="788">
        <v>403</v>
      </c>
      <c r="B440" s="1002" t="s">
        <v>60</v>
      </c>
      <c r="C440" s="860"/>
      <c r="D440" s="711" t="s">
        <v>5</v>
      </c>
      <c r="E440" s="711">
        <v>2.9820563941906908E-4</v>
      </c>
      <c r="F440" s="1003">
        <v>0</v>
      </c>
      <c r="G440" s="1003">
        <f t="shared" si="78"/>
        <v>0</v>
      </c>
      <c r="H440" s="1003">
        <v>103023</v>
      </c>
      <c r="I440" s="1003">
        <f t="shared" si="79"/>
        <v>30.722039589870754</v>
      </c>
      <c r="J440" s="1004">
        <f t="shared" si="84"/>
        <v>30.722039589870754</v>
      </c>
      <c r="K440" s="1706"/>
      <c r="L440" s="1706"/>
      <c r="M440" s="1706"/>
      <c r="N440" s="1706"/>
      <c r="O440" s="1707"/>
      <c r="P440" s="1707"/>
      <c r="Q440" s="1707"/>
      <c r="R440" s="1707"/>
      <c r="S440" s="1707"/>
    </row>
    <row r="441" spans="1:19" s="1708" customFormat="1" x14ac:dyDescent="0.2">
      <c r="A441" s="788">
        <v>404</v>
      </c>
      <c r="B441" s="1762" t="s">
        <v>169</v>
      </c>
      <c r="C441" s="860"/>
      <c r="D441" s="711"/>
      <c r="E441" s="711"/>
      <c r="F441" s="711"/>
      <c r="G441" s="1003"/>
      <c r="H441" s="1719"/>
      <c r="I441" s="1003"/>
      <c r="J441" s="1719"/>
      <c r="K441" s="1706"/>
      <c r="L441" s="1706"/>
      <c r="M441" s="1706"/>
      <c r="N441" s="1706"/>
      <c r="O441" s="1707"/>
      <c r="P441" s="1707"/>
      <c r="Q441" s="1707"/>
      <c r="R441" s="1707"/>
      <c r="S441" s="1707"/>
    </row>
    <row r="442" spans="1:19" s="1708" customFormat="1" x14ac:dyDescent="0.2">
      <c r="A442" s="788">
        <v>405</v>
      </c>
      <c r="B442" s="1002" t="s">
        <v>134</v>
      </c>
      <c r="C442" s="860"/>
      <c r="D442" s="711" t="s">
        <v>14</v>
      </c>
      <c r="E442" s="711"/>
      <c r="F442" s="1003">
        <v>800</v>
      </c>
      <c r="G442" s="1003">
        <f t="shared" ref="G442:G453" si="85">E442*F442</f>
        <v>0</v>
      </c>
      <c r="H442" s="1003">
        <v>2142</v>
      </c>
      <c r="I442" s="1003">
        <f t="shared" ref="I442:I453" si="86">E442*H442</f>
        <v>0</v>
      </c>
      <c r="J442" s="1004">
        <f t="shared" ref="J442:J443" si="87">G442+I442</f>
        <v>0</v>
      </c>
      <c r="K442" s="1706"/>
      <c r="L442" s="1706"/>
      <c r="M442" s="1706"/>
      <c r="N442" s="1706"/>
      <c r="O442" s="1707"/>
      <c r="P442" s="1707"/>
      <c r="Q442" s="1707"/>
      <c r="R442" s="1707"/>
      <c r="S442" s="1707"/>
    </row>
    <row r="443" spans="1:19" x14ac:dyDescent="0.2">
      <c r="A443" s="531">
        <v>406</v>
      </c>
      <c r="B443" s="541" t="s">
        <v>135</v>
      </c>
      <c r="C443" s="538"/>
      <c r="D443" s="542" t="s">
        <v>56</v>
      </c>
      <c r="E443" s="1768">
        <v>-2.4999999999977263E-2</v>
      </c>
      <c r="F443" s="543">
        <v>1875</v>
      </c>
      <c r="G443" s="543">
        <f t="shared" si="85"/>
        <v>-46.874999999957367</v>
      </c>
      <c r="H443" s="543">
        <v>869</v>
      </c>
      <c r="I443" s="543">
        <f t="shared" si="86"/>
        <v>-21.724999999980241</v>
      </c>
      <c r="J443" s="657">
        <f t="shared" si="87"/>
        <v>-68.599999999937609</v>
      </c>
      <c r="K443" s="1703" t="s">
        <v>660</v>
      </c>
    </row>
    <row r="444" spans="1:19" s="1708" customFormat="1" x14ac:dyDescent="0.2">
      <c r="A444" s="788">
        <v>407</v>
      </c>
      <c r="B444" s="1002" t="s">
        <v>136</v>
      </c>
      <c r="C444" s="860"/>
      <c r="D444" s="711" t="s">
        <v>137</v>
      </c>
      <c r="E444" s="711"/>
      <c r="F444" s="1003"/>
      <c r="G444" s="1003">
        <f t="shared" si="85"/>
        <v>0</v>
      </c>
      <c r="H444" s="1003"/>
      <c r="I444" s="1003">
        <f t="shared" si="86"/>
        <v>0</v>
      </c>
      <c r="J444" s="1004"/>
      <c r="K444" s="1706"/>
      <c r="L444" s="1706"/>
      <c r="M444" s="1706"/>
      <c r="N444" s="1706"/>
      <c r="O444" s="1707"/>
      <c r="P444" s="1707"/>
      <c r="Q444" s="1707"/>
      <c r="R444" s="1707"/>
      <c r="S444" s="1707"/>
    </row>
    <row r="445" spans="1:19" s="1708" customFormat="1" x14ac:dyDescent="0.2">
      <c r="A445" s="788">
        <v>408</v>
      </c>
      <c r="B445" s="1002" t="s">
        <v>161</v>
      </c>
      <c r="C445" s="860"/>
      <c r="D445" s="711" t="s">
        <v>137</v>
      </c>
      <c r="E445" s="711"/>
      <c r="F445" s="1003"/>
      <c r="G445" s="1003">
        <f t="shared" si="85"/>
        <v>0</v>
      </c>
      <c r="H445" s="1003"/>
      <c r="I445" s="1003">
        <f t="shared" si="86"/>
        <v>0</v>
      </c>
      <c r="J445" s="1004"/>
      <c r="K445" s="1706"/>
      <c r="L445" s="1706"/>
      <c r="M445" s="1706"/>
      <c r="N445" s="1706"/>
      <c r="O445" s="1707"/>
      <c r="P445" s="1707"/>
      <c r="Q445" s="1707"/>
      <c r="R445" s="1707"/>
      <c r="S445" s="1707"/>
    </row>
    <row r="446" spans="1:19" s="1708" customFormat="1" x14ac:dyDescent="0.2">
      <c r="A446" s="788">
        <v>409</v>
      </c>
      <c r="B446" s="1002" t="s">
        <v>138</v>
      </c>
      <c r="C446" s="860"/>
      <c r="D446" s="711" t="s">
        <v>137</v>
      </c>
      <c r="E446" s="711"/>
      <c r="F446" s="1003"/>
      <c r="G446" s="1003">
        <f t="shared" si="85"/>
        <v>0</v>
      </c>
      <c r="H446" s="1003"/>
      <c r="I446" s="1003">
        <f t="shared" si="86"/>
        <v>0</v>
      </c>
      <c r="J446" s="1004"/>
      <c r="K446" s="1706"/>
      <c r="L446" s="1706"/>
      <c r="M446" s="1706"/>
      <c r="N446" s="1706"/>
      <c r="O446" s="1707"/>
      <c r="P446" s="1707"/>
      <c r="Q446" s="1707"/>
      <c r="R446" s="1707"/>
      <c r="S446" s="1707"/>
    </row>
    <row r="447" spans="1:19" s="1708" customFormat="1" x14ac:dyDescent="0.2">
      <c r="A447" s="788">
        <v>410</v>
      </c>
      <c r="B447" s="1002" t="s">
        <v>162</v>
      </c>
      <c r="C447" s="860"/>
      <c r="D447" s="711" t="s">
        <v>137</v>
      </c>
      <c r="E447" s="711"/>
      <c r="F447" s="1003"/>
      <c r="G447" s="1003">
        <f t="shared" si="85"/>
        <v>0</v>
      </c>
      <c r="H447" s="1003"/>
      <c r="I447" s="1003">
        <f t="shared" si="86"/>
        <v>0</v>
      </c>
      <c r="J447" s="1004"/>
      <c r="K447" s="1706"/>
      <c r="L447" s="1706"/>
      <c r="M447" s="1706"/>
      <c r="N447" s="1706"/>
      <c r="O447" s="1707"/>
      <c r="P447" s="1707"/>
      <c r="Q447" s="1707"/>
      <c r="R447" s="1707"/>
      <c r="S447" s="1707"/>
    </row>
    <row r="448" spans="1:19" s="1708" customFormat="1" x14ac:dyDescent="0.2">
      <c r="A448" s="788">
        <v>411</v>
      </c>
      <c r="B448" s="1002" t="s">
        <v>139</v>
      </c>
      <c r="C448" s="860"/>
      <c r="D448" s="711" t="s">
        <v>56</v>
      </c>
      <c r="E448" s="1727"/>
      <c r="F448" s="1003">
        <v>1875</v>
      </c>
      <c r="G448" s="1003">
        <f t="shared" si="85"/>
        <v>0</v>
      </c>
      <c r="H448" s="1003">
        <v>1617</v>
      </c>
      <c r="I448" s="1003">
        <f t="shared" si="86"/>
        <v>0</v>
      </c>
      <c r="J448" s="1004">
        <f t="shared" ref="J448:J449" si="88">G448+I448</f>
        <v>0</v>
      </c>
      <c r="K448" s="1706"/>
      <c r="L448" s="1706"/>
      <c r="M448" s="1706"/>
      <c r="N448" s="1706"/>
      <c r="O448" s="1707"/>
      <c r="P448" s="1707"/>
      <c r="Q448" s="1707"/>
      <c r="R448" s="1707"/>
      <c r="S448" s="1707"/>
    </row>
    <row r="449" spans="1:19" s="1708" customFormat="1" x14ac:dyDescent="0.2">
      <c r="A449" s="788">
        <v>412</v>
      </c>
      <c r="B449" s="1002" t="s">
        <v>148</v>
      </c>
      <c r="C449" s="860"/>
      <c r="D449" s="711" t="s">
        <v>56</v>
      </c>
      <c r="E449" s="711"/>
      <c r="F449" s="1003">
        <v>1875</v>
      </c>
      <c r="G449" s="1003">
        <f t="shared" si="85"/>
        <v>0</v>
      </c>
      <c r="H449" s="1003">
        <v>1428</v>
      </c>
      <c r="I449" s="1003">
        <f t="shared" si="86"/>
        <v>0</v>
      </c>
      <c r="J449" s="1004">
        <f t="shared" si="88"/>
        <v>0</v>
      </c>
      <c r="K449" s="1706"/>
      <c r="L449" s="1706"/>
      <c r="M449" s="1706"/>
      <c r="N449" s="1706"/>
      <c r="O449" s="1707"/>
      <c r="P449" s="1707"/>
      <c r="Q449" s="1707"/>
      <c r="R449" s="1707"/>
      <c r="S449" s="1707"/>
    </row>
    <row r="450" spans="1:19" s="1708" customFormat="1" x14ac:dyDescent="0.2">
      <c r="A450" s="788">
        <v>413</v>
      </c>
      <c r="B450" s="1002" t="s">
        <v>170</v>
      </c>
      <c r="C450" s="860"/>
      <c r="D450" s="711" t="s">
        <v>137</v>
      </c>
      <c r="E450" s="711"/>
      <c r="F450" s="1003"/>
      <c r="G450" s="1003">
        <f t="shared" si="85"/>
        <v>0</v>
      </c>
      <c r="H450" s="1003"/>
      <c r="I450" s="1003">
        <f t="shared" si="86"/>
        <v>0</v>
      </c>
      <c r="J450" s="1004"/>
      <c r="K450" s="1706"/>
      <c r="L450" s="1706"/>
      <c r="M450" s="1706"/>
      <c r="N450" s="1706"/>
      <c r="O450" s="1707"/>
      <c r="P450" s="1707"/>
      <c r="Q450" s="1707"/>
      <c r="R450" s="1707"/>
      <c r="S450" s="1707"/>
    </row>
    <row r="451" spans="1:19" s="1708" customFormat="1" x14ac:dyDescent="0.2">
      <c r="A451" s="788">
        <v>414</v>
      </c>
      <c r="B451" s="1002" t="s">
        <v>150</v>
      </c>
      <c r="C451" s="860"/>
      <c r="D451" s="711" t="s">
        <v>56</v>
      </c>
      <c r="E451" s="1727"/>
      <c r="F451" s="1003">
        <v>1875</v>
      </c>
      <c r="G451" s="1003">
        <f t="shared" si="85"/>
        <v>0</v>
      </c>
      <c r="H451" s="1003">
        <v>2646</v>
      </c>
      <c r="I451" s="1003">
        <f t="shared" si="86"/>
        <v>0</v>
      </c>
      <c r="J451" s="1004">
        <f t="shared" ref="J451:J453" si="89">G451+I451</f>
        <v>0</v>
      </c>
      <c r="K451" s="1706"/>
      <c r="L451" s="1706"/>
      <c r="M451" s="1706"/>
      <c r="N451" s="1706"/>
      <c r="O451" s="1707"/>
      <c r="P451" s="1707"/>
      <c r="Q451" s="1707"/>
      <c r="R451" s="1707"/>
      <c r="S451" s="1707"/>
    </row>
    <row r="452" spans="1:19" s="1708" customFormat="1" x14ac:dyDescent="0.2">
      <c r="A452" s="788">
        <v>415</v>
      </c>
      <c r="B452" s="1002" t="s">
        <v>171</v>
      </c>
      <c r="C452" s="860"/>
      <c r="D452" s="711" t="s">
        <v>172</v>
      </c>
      <c r="E452" s="711"/>
      <c r="F452" s="1003">
        <v>1000</v>
      </c>
      <c r="G452" s="1003">
        <f t="shared" si="85"/>
        <v>0</v>
      </c>
      <c r="H452" s="1003">
        <v>95</v>
      </c>
      <c r="I452" s="1003">
        <f t="shared" si="86"/>
        <v>0</v>
      </c>
      <c r="J452" s="1004">
        <f t="shared" si="89"/>
        <v>0</v>
      </c>
      <c r="K452" s="1706"/>
      <c r="L452" s="1706"/>
      <c r="M452" s="1706"/>
      <c r="N452" s="1706"/>
      <c r="O452" s="1707"/>
      <c r="P452" s="1707"/>
      <c r="Q452" s="1707"/>
      <c r="R452" s="1707"/>
      <c r="S452" s="1707"/>
    </row>
    <row r="453" spans="1:19" s="1708" customFormat="1" x14ac:dyDescent="0.2">
      <c r="A453" s="788">
        <v>416</v>
      </c>
      <c r="B453" s="1002" t="s">
        <v>60</v>
      </c>
      <c r="C453" s="860"/>
      <c r="D453" s="711" t="s">
        <v>5</v>
      </c>
      <c r="E453" s="711">
        <v>9.4869999999999996E-2</v>
      </c>
      <c r="F453" s="1003">
        <v>0</v>
      </c>
      <c r="G453" s="1003">
        <f t="shared" si="85"/>
        <v>0</v>
      </c>
      <c r="H453" s="1003">
        <v>49673</v>
      </c>
      <c r="I453" s="1003">
        <f t="shared" si="86"/>
        <v>4712.4775099999997</v>
      </c>
      <c r="J453" s="1004">
        <f t="shared" si="89"/>
        <v>4712.4775099999997</v>
      </c>
      <c r="K453" s="1769">
        <v>1</v>
      </c>
      <c r="L453" s="1706"/>
      <c r="M453" s="1706"/>
      <c r="N453" s="1706"/>
      <c r="O453" s="1707"/>
      <c r="P453" s="1707"/>
      <c r="Q453" s="1707"/>
      <c r="R453" s="1707"/>
      <c r="S453" s="1707"/>
    </row>
    <row r="454" spans="1:19" s="1708" customFormat="1" x14ac:dyDescent="0.2">
      <c r="A454" s="788">
        <v>417</v>
      </c>
      <c r="B454" s="1762" t="s">
        <v>173</v>
      </c>
      <c r="C454" s="860"/>
      <c r="D454" s="711"/>
      <c r="E454" s="711"/>
      <c r="F454" s="711"/>
      <c r="G454" s="1003"/>
      <c r="H454" s="1719"/>
      <c r="I454" s="1003"/>
      <c r="J454" s="1719"/>
      <c r="K454" s="1706"/>
      <c r="L454" s="1706"/>
      <c r="M454" s="1706"/>
      <c r="N454" s="1706"/>
      <c r="O454" s="1707"/>
      <c r="P454" s="1707"/>
      <c r="Q454" s="1707"/>
      <c r="R454" s="1707"/>
      <c r="S454" s="1707"/>
    </row>
    <row r="455" spans="1:19" s="1708" customFormat="1" x14ac:dyDescent="0.2">
      <c r="A455" s="788">
        <v>418</v>
      </c>
      <c r="B455" s="1002" t="s">
        <v>134</v>
      </c>
      <c r="C455" s="860"/>
      <c r="D455" s="711" t="s">
        <v>14</v>
      </c>
      <c r="E455" s="711"/>
      <c r="F455" s="1003">
        <v>800</v>
      </c>
      <c r="G455" s="1003">
        <f t="shared" ref="G455:G466" si="90">E455*F455</f>
        <v>0</v>
      </c>
      <c r="H455" s="1003">
        <v>2142</v>
      </c>
      <c r="I455" s="1003">
        <f t="shared" ref="I455:I466" si="91">E455*H455</f>
        <v>0</v>
      </c>
      <c r="J455" s="1004">
        <f t="shared" ref="J455:J456" si="92">G455+I455</f>
        <v>0</v>
      </c>
      <c r="K455" s="1706"/>
      <c r="L455" s="1706"/>
      <c r="M455" s="1706"/>
      <c r="N455" s="1706"/>
      <c r="O455" s="1707"/>
      <c r="P455" s="1707"/>
      <c r="Q455" s="1707"/>
      <c r="R455" s="1707"/>
      <c r="S455" s="1707"/>
    </row>
    <row r="456" spans="1:19" s="1708" customFormat="1" x14ac:dyDescent="0.2">
      <c r="A456" s="788">
        <v>419</v>
      </c>
      <c r="B456" s="1002" t="s">
        <v>135</v>
      </c>
      <c r="C456" s="860"/>
      <c r="D456" s="711" t="s">
        <v>56</v>
      </c>
      <c r="E456" s="1731">
        <v>0.65100000000000002</v>
      </c>
      <c r="F456" s="1003">
        <v>1875</v>
      </c>
      <c r="G456" s="1003">
        <f t="shared" si="90"/>
        <v>1220.625</v>
      </c>
      <c r="H456" s="1003">
        <v>869</v>
      </c>
      <c r="I456" s="1003">
        <f t="shared" si="91"/>
        <v>565.71900000000005</v>
      </c>
      <c r="J456" s="1004">
        <f t="shared" si="92"/>
        <v>1786.3440000000001</v>
      </c>
      <c r="K456" s="1703"/>
      <c r="L456" s="1706"/>
      <c r="M456" s="1706"/>
      <c r="N456" s="1706"/>
      <c r="O456" s="1707"/>
      <c r="P456" s="1707"/>
      <c r="Q456" s="1707"/>
      <c r="R456" s="1707"/>
      <c r="S456" s="1707"/>
    </row>
    <row r="457" spans="1:19" s="1708" customFormat="1" x14ac:dyDescent="0.2">
      <c r="A457" s="788">
        <v>420</v>
      </c>
      <c r="B457" s="1002" t="s">
        <v>136</v>
      </c>
      <c r="C457" s="860"/>
      <c r="D457" s="711" t="s">
        <v>137</v>
      </c>
      <c r="E457" s="711"/>
      <c r="F457" s="1003"/>
      <c r="G457" s="1003">
        <f t="shared" si="90"/>
        <v>0</v>
      </c>
      <c r="H457" s="1003"/>
      <c r="I457" s="1003">
        <f t="shared" si="91"/>
        <v>0</v>
      </c>
      <c r="J457" s="1004"/>
      <c r="K457" s="1706"/>
      <c r="L457" s="1706"/>
      <c r="M457" s="1706"/>
      <c r="N457" s="1706"/>
      <c r="O457" s="1707"/>
      <c r="P457" s="1707"/>
      <c r="Q457" s="1707"/>
      <c r="R457" s="1707"/>
      <c r="S457" s="1707"/>
    </row>
    <row r="458" spans="1:19" s="1708" customFormat="1" x14ac:dyDescent="0.2">
      <c r="A458" s="788">
        <v>421</v>
      </c>
      <c r="B458" s="1002" t="s">
        <v>161</v>
      </c>
      <c r="C458" s="860"/>
      <c r="D458" s="711" t="s">
        <v>137</v>
      </c>
      <c r="E458" s="711"/>
      <c r="F458" s="1003"/>
      <c r="G458" s="1003">
        <f t="shared" si="90"/>
        <v>0</v>
      </c>
      <c r="H458" s="1003"/>
      <c r="I458" s="1003">
        <f t="shared" si="91"/>
        <v>0</v>
      </c>
      <c r="J458" s="1004"/>
      <c r="K458" s="1706"/>
      <c r="L458" s="1706"/>
      <c r="M458" s="1706"/>
      <c r="N458" s="1706"/>
      <c r="O458" s="1707"/>
      <c r="P458" s="1707"/>
      <c r="Q458" s="1707"/>
      <c r="R458" s="1707"/>
      <c r="S458" s="1707"/>
    </row>
    <row r="459" spans="1:19" s="1708" customFormat="1" x14ac:dyDescent="0.2">
      <c r="A459" s="788">
        <v>422</v>
      </c>
      <c r="B459" s="1002" t="s">
        <v>138</v>
      </c>
      <c r="C459" s="860"/>
      <c r="D459" s="711" t="s">
        <v>137</v>
      </c>
      <c r="E459" s="711"/>
      <c r="F459" s="1003"/>
      <c r="G459" s="1003">
        <f t="shared" si="90"/>
        <v>0</v>
      </c>
      <c r="H459" s="1003"/>
      <c r="I459" s="1003">
        <f t="shared" si="91"/>
        <v>0</v>
      </c>
      <c r="J459" s="1004"/>
      <c r="K459" s="1706"/>
      <c r="L459" s="1706"/>
      <c r="M459" s="1706"/>
      <c r="N459" s="1706"/>
      <c r="O459" s="1707"/>
      <c r="P459" s="1707"/>
      <c r="Q459" s="1707"/>
      <c r="R459" s="1707"/>
      <c r="S459" s="1707"/>
    </row>
    <row r="460" spans="1:19" s="1708" customFormat="1" x14ac:dyDescent="0.2">
      <c r="A460" s="788">
        <v>423</v>
      </c>
      <c r="B460" s="1002" t="s">
        <v>162</v>
      </c>
      <c r="C460" s="860"/>
      <c r="D460" s="711" t="s">
        <v>137</v>
      </c>
      <c r="E460" s="711"/>
      <c r="F460" s="1003"/>
      <c r="G460" s="1003">
        <f t="shared" si="90"/>
        <v>0</v>
      </c>
      <c r="H460" s="1003"/>
      <c r="I460" s="1003">
        <f t="shared" si="91"/>
        <v>0</v>
      </c>
      <c r="J460" s="1004"/>
      <c r="K460" s="1706"/>
      <c r="L460" s="1706"/>
      <c r="M460" s="1706"/>
      <c r="N460" s="1706"/>
      <c r="O460" s="1707"/>
      <c r="P460" s="1707"/>
      <c r="Q460" s="1707"/>
      <c r="R460" s="1707"/>
      <c r="S460" s="1707"/>
    </row>
    <row r="461" spans="1:19" s="1708" customFormat="1" x14ac:dyDescent="0.2">
      <c r="A461" s="788">
        <v>424</v>
      </c>
      <c r="B461" s="1002" t="s">
        <v>139</v>
      </c>
      <c r="C461" s="860"/>
      <c r="D461" s="711" t="s">
        <v>56</v>
      </c>
      <c r="E461" s="1727"/>
      <c r="F461" s="1003">
        <v>1875</v>
      </c>
      <c r="G461" s="1003">
        <f t="shared" si="90"/>
        <v>0</v>
      </c>
      <c r="H461" s="1003">
        <v>1617</v>
      </c>
      <c r="I461" s="1003">
        <f t="shared" si="91"/>
        <v>0</v>
      </c>
      <c r="J461" s="1004">
        <f t="shared" ref="J461:J462" si="93">G461+I461</f>
        <v>0</v>
      </c>
      <c r="K461" s="1706"/>
      <c r="L461" s="1706"/>
      <c r="M461" s="1706"/>
      <c r="N461" s="1706"/>
      <c r="O461" s="1707"/>
      <c r="P461" s="1707"/>
      <c r="Q461" s="1707"/>
      <c r="R461" s="1707"/>
      <c r="S461" s="1707"/>
    </row>
    <row r="462" spans="1:19" s="1708" customFormat="1" x14ac:dyDescent="0.2">
      <c r="A462" s="788">
        <v>425</v>
      </c>
      <c r="B462" s="1002" t="s">
        <v>148</v>
      </c>
      <c r="C462" s="860"/>
      <c r="D462" s="711" t="s">
        <v>56</v>
      </c>
      <c r="E462" s="711"/>
      <c r="F462" s="1003">
        <v>1875</v>
      </c>
      <c r="G462" s="1003">
        <f t="shared" si="90"/>
        <v>0</v>
      </c>
      <c r="H462" s="1003">
        <v>1428</v>
      </c>
      <c r="I462" s="1003">
        <f t="shared" si="91"/>
        <v>0</v>
      </c>
      <c r="J462" s="1004">
        <f t="shared" si="93"/>
        <v>0</v>
      </c>
      <c r="K462" s="1706"/>
      <c r="L462" s="1706"/>
      <c r="M462" s="1706"/>
      <c r="N462" s="1706"/>
      <c r="O462" s="1707"/>
      <c r="P462" s="1707"/>
      <c r="Q462" s="1707"/>
      <c r="R462" s="1707"/>
      <c r="S462" s="1707"/>
    </row>
    <row r="463" spans="1:19" s="1708" customFormat="1" x14ac:dyDescent="0.2">
      <c r="A463" s="788">
        <v>426</v>
      </c>
      <c r="B463" s="1002" t="s">
        <v>170</v>
      </c>
      <c r="C463" s="860"/>
      <c r="D463" s="711" t="s">
        <v>137</v>
      </c>
      <c r="E463" s="711"/>
      <c r="F463" s="1003"/>
      <c r="G463" s="1003">
        <f t="shared" si="90"/>
        <v>0</v>
      </c>
      <c r="H463" s="1003"/>
      <c r="I463" s="1003">
        <f t="shared" si="91"/>
        <v>0</v>
      </c>
      <c r="J463" s="1004"/>
      <c r="K463" s="1706"/>
      <c r="L463" s="1706"/>
      <c r="M463" s="1706"/>
      <c r="N463" s="1706"/>
      <c r="O463" s="1707"/>
      <c r="P463" s="1707"/>
      <c r="Q463" s="1707"/>
      <c r="R463" s="1707"/>
      <c r="S463" s="1707"/>
    </row>
    <row r="464" spans="1:19" s="1708" customFormat="1" x14ac:dyDescent="0.2">
      <c r="A464" s="788">
        <v>427</v>
      </c>
      <c r="B464" s="1002" t="s">
        <v>150</v>
      </c>
      <c r="C464" s="860"/>
      <c r="D464" s="711" t="s">
        <v>56</v>
      </c>
      <c r="E464" s="1764">
        <v>1.62</v>
      </c>
      <c r="F464" s="1003">
        <v>1875</v>
      </c>
      <c r="G464" s="1003">
        <f t="shared" si="90"/>
        <v>3037.5</v>
      </c>
      <c r="H464" s="1003">
        <v>2646</v>
      </c>
      <c r="I464" s="1003">
        <f t="shared" si="91"/>
        <v>4286.5200000000004</v>
      </c>
      <c r="J464" s="1004">
        <f t="shared" ref="J464:J466" si="94">G464+I464</f>
        <v>7324.02</v>
      </c>
      <c r="K464" s="1706"/>
      <c r="L464" s="1706"/>
      <c r="M464" s="1706"/>
      <c r="N464" s="1706"/>
      <c r="O464" s="1707"/>
      <c r="P464" s="1707"/>
      <c r="Q464" s="1707"/>
      <c r="R464" s="1707"/>
      <c r="S464" s="1707"/>
    </row>
    <row r="465" spans="1:19" s="1708" customFormat="1" x14ac:dyDescent="0.2">
      <c r="A465" s="788">
        <v>428</v>
      </c>
      <c r="B465" s="1002" t="s">
        <v>171</v>
      </c>
      <c r="C465" s="860"/>
      <c r="D465" s="711" t="s">
        <v>172</v>
      </c>
      <c r="E465" s="711"/>
      <c r="F465" s="1003">
        <v>1000</v>
      </c>
      <c r="G465" s="1003">
        <f t="shared" si="90"/>
        <v>0</v>
      </c>
      <c r="H465" s="1003">
        <v>95</v>
      </c>
      <c r="I465" s="1003">
        <f t="shared" si="91"/>
        <v>0</v>
      </c>
      <c r="J465" s="1004">
        <f t="shared" si="94"/>
        <v>0</v>
      </c>
      <c r="K465" s="1706"/>
      <c r="L465" s="1706"/>
      <c r="M465" s="1706"/>
      <c r="N465" s="1706"/>
      <c r="O465" s="1707"/>
      <c r="P465" s="1707"/>
      <c r="Q465" s="1707"/>
      <c r="R465" s="1707"/>
      <c r="S465" s="1707"/>
    </row>
    <row r="466" spans="1:19" s="1708" customFormat="1" x14ac:dyDescent="0.2">
      <c r="A466" s="788">
        <v>429</v>
      </c>
      <c r="B466" s="1002" t="s">
        <v>60</v>
      </c>
      <c r="C466" s="860"/>
      <c r="D466" s="711" t="s">
        <v>5</v>
      </c>
      <c r="E466" s="711"/>
      <c r="F466" s="1003">
        <v>0</v>
      </c>
      <c r="G466" s="1003">
        <f t="shared" si="90"/>
        <v>0</v>
      </c>
      <c r="H466" s="1003">
        <v>49673</v>
      </c>
      <c r="I466" s="1003">
        <f t="shared" si="91"/>
        <v>0</v>
      </c>
      <c r="J466" s="1004">
        <f t="shared" si="94"/>
        <v>0</v>
      </c>
      <c r="K466" s="1706"/>
      <c r="L466" s="1706"/>
      <c r="M466" s="1706"/>
      <c r="N466" s="1706"/>
      <c r="O466" s="1707"/>
      <c r="P466" s="1707"/>
      <c r="Q466" s="1707"/>
      <c r="R466" s="1707"/>
      <c r="S466" s="1707"/>
    </row>
    <row r="467" spans="1:19" s="1708" customFormat="1" x14ac:dyDescent="0.2">
      <c r="A467" s="788">
        <v>430</v>
      </c>
      <c r="B467" s="1762" t="s">
        <v>174</v>
      </c>
      <c r="C467" s="860"/>
      <c r="D467" s="711"/>
      <c r="E467" s="711"/>
      <c r="F467" s="711"/>
      <c r="G467" s="1003"/>
      <c r="H467" s="1719"/>
      <c r="I467" s="1003"/>
      <c r="J467" s="1719"/>
      <c r="K467" s="1706"/>
      <c r="L467" s="1706"/>
      <c r="M467" s="1706"/>
      <c r="N467" s="1706"/>
      <c r="O467" s="1707"/>
      <c r="P467" s="1707"/>
      <c r="Q467" s="1707"/>
      <c r="R467" s="1707"/>
      <c r="S467" s="1707"/>
    </row>
    <row r="468" spans="1:19" s="1708" customFormat="1" x14ac:dyDescent="0.2">
      <c r="A468" s="788">
        <v>431</v>
      </c>
      <c r="B468" s="1002" t="s">
        <v>175</v>
      </c>
      <c r="C468" s="860" t="s">
        <v>176</v>
      </c>
      <c r="D468" s="711" t="s">
        <v>14</v>
      </c>
      <c r="E468" s="711"/>
      <c r="F468" s="1003">
        <v>800</v>
      </c>
      <c r="G468" s="1003">
        <f t="shared" ref="G468:G486" si="95">E468*F468</f>
        <v>0</v>
      </c>
      <c r="H468" s="1003">
        <v>627</v>
      </c>
      <c r="I468" s="1003">
        <f t="shared" ref="I468:I486" si="96">E468*H468</f>
        <v>0</v>
      </c>
      <c r="J468" s="1004">
        <f t="shared" ref="J468:J471" si="97">G468+I468</f>
        <v>0</v>
      </c>
      <c r="K468" s="1706"/>
      <c r="L468" s="1706"/>
      <c r="M468" s="1706"/>
      <c r="N468" s="1706"/>
      <c r="O468" s="1707"/>
      <c r="P468" s="1707"/>
      <c r="Q468" s="1707"/>
      <c r="R468" s="1707"/>
      <c r="S468" s="1707"/>
    </row>
    <row r="469" spans="1:19" s="1708" customFormat="1" x14ac:dyDescent="0.2">
      <c r="A469" s="788">
        <v>432</v>
      </c>
      <c r="B469" s="1002" t="s">
        <v>156</v>
      </c>
      <c r="C469" s="860"/>
      <c r="D469" s="711" t="s">
        <v>14</v>
      </c>
      <c r="E469" s="711"/>
      <c r="F469" s="1003">
        <v>600</v>
      </c>
      <c r="G469" s="1003">
        <f t="shared" si="95"/>
        <v>0</v>
      </c>
      <c r="H469" s="1003">
        <v>595</v>
      </c>
      <c r="I469" s="1003">
        <f t="shared" si="96"/>
        <v>0</v>
      </c>
      <c r="J469" s="1004">
        <f t="shared" si="97"/>
        <v>0</v>
      </c>
      <c r="K469" s="1706"/>
      <c r="L469" s="1706"/>
      <c r="M469" s="1706"/>
      <c r="N469" s="1706"/>
      <c r="O469" s="1707"/>
      <c r="P469" s="1707"/>
      <c r="Q469" s="1707"/>
      <c r="R469" s="1707"/>
      <c r="S469" s="1707"/>
    </row>
    <row r="470" spans="1:19" s="1708" customFormat="1" x14ac:dyDescent="0.2">
      <c r="A470" s="788">
        <v>433</v>
      </c>
      <c r="B470" s="1002" t="s">
        <v>177</v>
      </c>
      <c r="C470" s="860"/>
      <c r="D470" s="711" t="s">
        <v>14</v>
      </c>
      <c r="E470" s="711"/>
      <c r="F470" s="1003">
        <v>800</v>
      </c>
      <c r="G470" s="1003">
        <f t="shared" si="95"/>
        <v>0</v>
      </c>
      <c r="H470" s="1003">
        <v>2975</v>
      </c>
      <c r="I470" s="1003">
        <f t="shared" si="96"/>
        <v>0</v>
      </c>
      <c r="J470" s="1004">
        <f t="shared" si="97"/>
        <v>0</v>
      </c>
      <c r="K470" s="1706"/>
      <c r="L470" s="1706"/>
      <c r="M470" s="1706"/>
      <c r="N470" s="1706"/>
      <c r="O470" s="1707"/>
      <c r="P470" s="1707"/>
      <c r="Q470" s="1707"/>
      <c r="R470" s="1707"/>
      <c r="S470" s="1707"/>
    </row>
    <row r="471" spans="1:19" s="1708" customFormat="1" x14ac:dyDescent="0.2">
      <c r="A471" s="788">
        <v>434</v>
      </c>
      <c r="B471" s="1002" t="s">
        <v>157</v>
      </c>
      <c r="C471" s="687"/>
      <c r="D471" s="711" t="s">
        <v>56</v>
      </c>
      <c r="E471" s="1731">
        <v>3.1139999999999999</v>
      </c>
      <c r="F471" s="1003">
        <v>1875</v>
      </c>
      <c r="G471" s="1003">
        <f t="shared" si="95"/>
        <v>5838.75</v>
      </c>
      <c r="H471" s="1003">
        <v>840</v>
      </c>
      <c r="I471" s="1003">
        <f t="shared" si="96"/>
        <v>2615.7599999999998</v>
      </c>
      <c r="J471" s="1004">
        <f t="shared" si="97"/>
        <v>8454.51</v>
      </c>
      <c r="K471" s="1706"/>
      <c r="L471" s="1706"/>
      <c r="M471" s="1706"/>
      <c r="N471" s="1706"/>
      <c r="O471" s="1707"/>
      <c r="P471" s="1707"/>
      <c r="Q471" s="1707"/>
      <c r="R471" s="1707"/>
      <c r="S471" s="1707"/>
    </row>
    <row r="472" spans="1:19" s="1708" customFormat="1" x14ac:dyDescent="0.2">
      <c r="A472" s="788">
        <v>435</v>
      </c>
      <c r="B472" s="1002" t="s">
        <v>158</v>
      </c>
      <c r="C472" s="860"/>
      <c r="D472" s="711" t="s">
        <v>137</v>
      </c>
      <c r="E472" s="711"/>
      <c r="F472" s="1003"/>
      <c r="G472" s="1003">
        <f t="shared" si="95"/>
        <v>0</v>
      </c>
      <c r="H472" s="1003"/>
      <c r="I472" s="1003">
        <f t="shared" si="96"/>
        <v>0</v>
      </c>
      <c r="J472" s="1004"/>
      <c r="K472" s="1706"/>
      <c r="L472" s="1706"/>
      <c r="M472" s="1706"/>
      <c r="N472" s="1706"/>
      <c r="O472" s="1707"/>
      <c r="P472" s="1707"/>
      <c r="Q472" s="1707"/>
      <c r="R472" s="1707"/>
      <c r="S472" s="1707"/>
    </row>
    <row r="473" spans="1:19" s="1708" customFormat="1" x14ac:dyDescent="0.2">
      <c r="A473" s="788">
        <v>436</v>
      </c>
      <c r="B473" s="1002" t="s">
        <v>159</v>
      </c>
      <c r="C473" s="687"/>
      <c r="D473" s="711" t="s">
        <v>56</v>
      </c>
      <c r="E473" s="1727"/>
      <c r="F473" s="1003">
        <v>1875</v>
      </c>
      <c r="G473" s="1003">
        <f t="shared" si="95"/>
        <v>0</v>
      </c>
      <c r="H473" s="1003">
        <v>3080</v>
      </c>
      <c r="I473" s="1003">
        <f t="shared" si="96"/>
        <v>0</v>
      </c>
      <c r="J473" s="1004">
        <f t="shared" ref="J473:J474" si="98">G473+I473</f>
        <v>0</v>
      </c>
      <c r="K473" s="1706"/>
      <c r="L473" s="1706"/>
      <c r="M473" s="1706"/>
      <c r="N473" s="1706"/>
      <c r="O473" s="1707"/>
      <c r="P473" s="1707"/>
      <c r="Q473" s="1707"/>
      <c r="R473" s="1707"/>
      <c r="S473" s="1707"/>
    </row>
    <row r="474" spans="1:19" x14ac:dyDescent="0.2">
      <c r="A474" s="531">
        <v>437</v>
      </c>
      <c r="B474" s="541" t="s">
        <v>135</v>
      </c>
      <c r="C474" s="538"/>
      <c r="D474" s="542" t="s">
        <v>56</v>
      </c>
      <c r="E474" s="1730">
        <v>-7.2120000000000033</v>
      </c>
      <c r="F474" s="543">
        <v>1875</v>
      </c>
      <c r="G474" s="543">
        <f t="shared" si="95"/>
        <v>-13522.500000000005</v>
      </c>
      <c r="H474" s="543">
        <v>869</v>
      </c>
      <c r="I474" s="543">
        <f t="shared" si="96"/>
        <v>-6267.2280000000028</v>
      </c>
      <c r="J474" s="657">
        <f t="shared" si="98"/>
        <v>-19789.72800000001</v>
      </c>
      <c r="K474" s="1703" t="s">
        <v>660</v>
      </c>
    </row>
    <row r="475" spans="1:19" s="1708" customFormat="1" x14ac:dyDescent="0.2">
      <c r="A475" s="788">
        <v>438</v>
      </c>
      <c r="B475" s="1002" t="s">
        <v>161</v>
      </c>
      <c r="C475" s="860"/>
      <c r="D475" s="711" t="s">
        <v>137</v>
      </c>
      <c r="E475" s="711"/>
      <c r="F475" s="1003"/>
      <c r="G475" s="1003">
        <f t="shared" si="95"/>
        <v>0</v>
      </c>
      <c r="H475" s="1003"/>
      <c r="I475" s="1003">
        <f t="shared" si="96"/>
        <v>0</v>
      </c>
      <c r="J475" s="1004"/>
      <c r="K475" s="1706"/>
      <c r="L475" s="1706"/>
      <c r="M475" s="1706"/>
      <c r="N475" s="1706"/>
      <c r="O475" s="1707"/>
      <c r="P475" s="1707"/>
      <c r="Q475" s="1707"/>
      <c r="R475" s="1707"/>
      <c r="S475" s="1707"/>
    </row>
    <row r="476" spans="1:19" s="1708" customFormat="1" x14ac:dyDescent="0.2">
      <c r="A476" s="788">
        <v>439</v>
      </c>
      <c r="B476" s="1002" t="s">
        <v>138</v>
      </c>
      <c r="C476" s="860"/>
      <c r="D476" s="711" t="s">
        <v>137</v>
      </c>
      <c r="E476" s="711"/>
      <c r="F476" s="1003"/>
      <c r="G476" s="1003">
        <f t="shared" si="95"/>
        <v>0</v>
      </c>
      <c r="H476" s="1003"/>
      <c r="I476" s="1003">
        <f t="shared" si="96"/>
        <v>0</v>
      </c>
      <c r="J476" s="1004"/>
      <c r="K476" s="1706"/>
      <c r="L476" s="1706"/>
      <c r="M476" s="1706"/>
      <c r="N476" s="1706"/>
      <c r="O476" s="1707"/>
      <c r="P476" s="1707"/>
      <c r="Q476" s="1707"/>
      <c r="R476" s="1707"/>
      <c r="S476" s="1707"/>
    </row>
    <row r="477" spans="1:19" s="1708" customFormat="1" x14ac:dyDescent="0.2">
      <c r="A477" s="788">
        <v>440</v>
      </c>
      <c r="B477" s="1002" t="s">
        <v>162</v>
      </c>
      <c r="C477" s="860"/>
      <c r="D477" s="711" t="s">
        <v>137</v>
      </c>
      <c r="E477" s="711"/>
      <c r="F477" s="1003"/>
      <c r="G477" s="1003">
        <f t="shared" si="95"/>
        <v>0</v>
      </c>
      <c r="H477" s="1003"/>
      <c r="I477" s="1003">
        <f t="shared" si="96"/>
        <v>0</v>
      </c>
      <c r="J477" s="1004"/>
      <c r="K477" s="1706"/>
      <c r="L477" s="1706"/>
      <c r="M477" s="1706"/>
      <c r="N477" s="1706"/>
      <c r="O477" s="1707"/>
      <c r="P477" s="1707"/>
      <c r="Q477" s="1707"/>
      <c r="R477" s="1707"/>
      <c r="S477" s="1707"/>
    </row>
    <row r="478" spans="1:19" x14ac:dyDescent="0.2">
      <c r="A478" s="531">
        <v>441</v>
      </c>
      <c r="B478" s="541" t="s">
        <v>139</v>
      </c>
      <c r="C478" s="538"/>
      <c r="D478" s="542" t="s">
        <v>56</v>
      </c>
      <c r="E478" s="1730">
        <v>-5.5060000000000002</v>
      </c>
      <c r="F478" s="543">
        <v>1875</v>
      </c>
      <c r="G478" s="543">
        <f t="shared" si="95"/>
        <v>-10323.75</v>
      </c>
      <c r="H478" s="543">
        <v>1617</v>
      </c>
      <c r="I478" s="543">
        <f t="shared" si="96"/>
        <v>-8903.2020000000011</v>
      </c>
      <c r="J478" s="657">
        <f t="shared" ref="J478:J479" si="99">G478+I478</f>
        <v>-19226.952000000001</v>
      </c>
      <c r="K478" s="1703" t="s">
        <v>660</v>
      </c>
    </row>
    <row r="479" spans="1:19" s="1708" customFormat="1" x14ac:dyDescent="0.2">
      <c r="A479" s="788">
        <v>442</v>
      </c>
      <c r="B479" s="1002" t="s">
        <v>140</v>
      </c>
      <c r="C479" s="860"/>
      <c r="D479" s="711" t="s">
        <v>56</v>
      </c>
      <c r="E479" s="1731">
        <v>19.332000000000001</v>
      </c>
      <c r="F479" s="1003">
        <v>1875</v>
      </c>
      <c r="G479" s="1003">
        <f t="shared" si="95"/>
        <v>36247.5</v>
      </c>
      <c r="H479" s="1003">
        <v>1226</v>
      </c>
      <c r="I479" s="1003">
        <f t="shared" si="96"/>
        <v>23701.031999999999</v>
      </c>
      <c r="J479" s="1004">
        <f t="shared" si="99"/>
        <v>59948.531999999999</v>
      </c>
      <c r="K479" s="1706"/>
      <c r="L479" s="1706"/>
      <c r="M479" s="1706"/>
      <c r="N479" s="1706"/>
      <c r="O479" s="1707"/>
      <c r="P479" s="1707"/>
      <c r="Q479" s="1707"/>
      <c r="R479" s="1707"/>
      <c r="S479" s="1707"/>
    </row>
    <row r="480" spans="1:19" s="1708" customFormat="1" x14ac:dyDescent="0.2">
      <c r="A480" s="788">
        <v>443</v>
      </c>
      <c r="B480" s="1002" t="s">
        <v>625</v>
      </c>
      <c r="C480" s="860"/>
      <c r="D480" s="711" t="s">
        <v>137</v>
      </c>
      <c r="E480" s="711"/>
      <c r="F480" s="1003"/>
      <c r="G480" s="1003">
        <f t="shared" si="95"/>
        <v>0</v>
      </c>
      <c r="H480" s="1003"/>
      <c r="I480" s="1003">
        <f t="shared" si="96"/>
        <v>0</v>
      </c>
      <c r="J480" s="1004"/>
      <c r="K480" s="1706"/>
      <c r="L480" s="1706"/>
      <c r="M480" s="1706"/>
      <c r="N480" s="1706"/>
      <c r="O480" s="1707"/>
      <c r="P480" s="1707"/>
      <c r="Q480" s="1707"/>
      <c r="R480" s="1707"/>
      <c r="S480" s="1707"/>
    </row>
    <row r="481" spans="1:19" x14ac:dyDescent="0.2">
      <c r="A481" s="531">
        <v>444</v>
      </c>
      <c r="B481" s="541" t="s">
        <v>144</v>
      </c>
      <c r="C481" s="538"/>
      <c r="D481" s="542" t="s">
        <v>56</v>
      </c>
      <c r="E481" s="1768">
        <v>-6.0230000000000006</v>
      </c>
      <c r="F481" s="543">
        <v>1875</v>
      </c>
      <c r="G481" s="543">
        <f t="shared" si="95"/>
        <v>-11293.125000000002</v>
      </c>
      <c r="H481" s="543">
        <v>2132</v>
      </c>
      <c r="I481" s="543">
        <f t="shared" si="96"/>
        <v>-12841.036000000002</v>
      </c>
      <c r="J481" s="657">
        <f t="shared" ref="J481:J482" si="100">G481+I481</f>
        <v>-24134.161000000004</v>
      </c>
      <c r="K481" s="1703">
        <v>-6.0229999999999997</v>
      </c>
    </row>
    <row r="482" spans="1:19" s="1708" customFormat="1" x14ac:dyDescent="0.2">
      <c r="A482" s="788">
        <v>445</v>
      </c>
      <c r="B482" s="1002" t="s">
        <v>148</v>
      </c>
      <c r="C482" s="860"/>
      <c r="D482" s="711" t="s">
        <v>56</v>
      </c>
      <c r="E482" s="711">
        <v>7.4</v>
      </c>
      <c r="F482" s="1003">
        <v>1875</v>
      </c>
      <c r="G482" s="1003">
        <f t="shared" si="95"/>
        <v>13875</v>
      </c>
      <c r="H482" s="1003">
        <v>1428</v>
      </c>
      <c r="I482" s="1003">
        <f t="shared" si="96"/>
        <v>10567.2</v>
      </c>
      <c r="J482" s="1004">
        <f t="shared" si="100"/>
        <v>24442.2</v>
      </c>
      <c r="K482" s="1706"/>
      <c r="L482" s="1706"/>
      <c r="M482" s="1706"/>
      <c r="N482" s="1706"/>
      <c r="O482" s="1707"/>
      <c r="P482" s="1707"/>
      <c r="Q482" s="1707"/>
      <c r="R482" s="1707"/>
      <c r="S482" s="1707"/>
    </row>
    <row r="483" spans="1:19" s="1708" customFormat="1" x14ac:dyDescent="0.2">
      <c r="A483" s="788">
        <v>446</v>
      </c>
      <c r="B483" s="1002" t="s">
        <v>178</v>
      </c>
      <c r="C483" s="860"/>
      <c r="D483" s="711" t="s">
        <v>137</v>
      </c>
      <c r="E483" s="711"/>
      <c r="F483" s="1003"/>
      <c r="G483" s="1003">
        <f t="shared" si="95"/>
        <v>0</v>
      </c>
      <c r="H483" s="1003"/>
      <c r="I483" s="1003">
        <f t="shared" si="96"/>
        <v>0</v>
      </c>
      <c r="J483" s="1004"/>
      <c r="K483" s="1706"/>
      <c r="L483" s="1706"/>
      <c r="M483" s="1706"/>
      <c r="N483" s="1706"/>
      <c r="O483" s="1707"/>
      <c r="P483" s="1707"/>
      <c r="Q483" s="1707"/>
      <c r="R483" s="1707"/>
      <c r="S483" s="1707"/>
    </row>
    <row r="484" spans="1:19" s="1708" customFormat="1" x14ac:dyDescent="0.2">
      <c r="A484" s="788">
        <v>447</v>
      </c>
      <c r="B484" s="1002" t="s">
        <v>150</v>
      </c>
      <c r="C484" s="860"/>
      <c r="D484" s="711" t="s">
        <v>56</v>
      </c>
      <c r="E484" s="1764">
        <v>3.5599999999999996</v>
      </c>
      <c r="F484" s="1003">
        <v>1875</v>
      </c>
      <c r="G484" s="1003">
        <f t="shared" si="95"/>
        <v>6674.9999999999991</v>
      </c>
      <c r="H484" s="1003">
        <v>2646</v>
      </c>
      <c r="I484" s="1003">
        <f t="shared" si="96"/>
        <v>9419.7599999999984</v>
      </c>
      <c r="J484" s="1004">
        <f t="shared" ref="J484:J486" si="101">G484+I484</f>
        <v>16094.759999999998</v>
      </c>
      <c r="K484" s="1706"/>
      <c r="L484" s="1706"/>
      <c r="M484" s="1706"/>
      <c r="N484" s="1706"/>
      <c r="O484" s="1707"/>
      <c r="P484" s="1707"/>
      <c r="Q484" s="1707"/>
      <c r="R484" s="1707"/>
      <c r="S484" s="1707"/>
    </row>
    <row r="485" spans="1:19" s="1708" customFormat="1" x14ac:dyDescent="0.2">
      <c r="A485" s="788">
        <v>448</v>
      </c>
      <c r="B485" s="1002" t="s">
        <v>171</v>
      </c>
      <c r="C485" s="860"/>
      <c r="D485" s="711" t="s">
        <v>172</v>
      </c>
      <c r="E485" s="711"/>
      <c r="F485" s="1003">
        <v>1000</v>
      </c>
      <c r="G485" s="1003">
        <f t="shared" si="95"/>
        <v>0</v>
      </c>
      <c r="H485" s="1003">
        <v>95</v>
      </c>
      <c r="I485" s="1003">
        <f t="shared" si="96"/>
        <v>0</v>
      </c>
      <c r="J485" s="1004">
        <f t="shared" si="101"/>
        <v>0</v>
      </c>
      <c r="K485" s="1706"/>
      <c r="L485" s="1706"/>
      <c r="M485" s="1706"/>
      <c r="N485" s="1706"/>
      <c r="O485" s="1707"/>
      <c r="P485" s="1707"/>
      <c r="Q485" s="1707"/>
      <c r="R485" s="1707"/>
      <c r="S485" s="1707"/>
    </row>
    <row r="486" spans="1:19" s="1708" customFormat="1" x14ac:dyDescent="0.2">
      <c r="A486" s="788">
        <v>449</v>
      </c>
      <c r="B486" s="1002" t="s">
        <v>60</v>
      </c>
      <c r="C486" s="860"/>
      <c r="D486" s="711" t="s">
        <v>5</v>
      </c>
      <c r="E486" s="711">
        <v>3.413566739605689E-4</v>
      </c>
      <c r="F486" s="1003">
        <v>0</v>
      </c>
      <c r="G486" s="1003">
        <f t="shared" si="95"/>
        <v>0</v>
      </c>
      <c r="H486" s="1003">
        <v>68052</v>
      </c>
      <c r="I486" s="1003">
        <f t="shared" si="96"/>
        <v>23.230004376364636</v>
      </c>
      <c r="J486" s="1004">
        <f t="shared" si="101"/>
        <v>23.230004376364636</v>
      </c>
      <c r="K486" s="1706"/>
      <c r="L486" s="1706"/>
      <c r="M486" s="1706"/>
      <c r="N486" s="1706"/>
      <c r="O486" s="1707"/>
      <c r="P486" s="1707"/>
      <c r="Q486" s="1707"/>
      <c r="R486" s="1707"/>
      <c r="S486" s="1707"/>
    </row>
    <row r="487" spans="1:19" s="1708" customFormat="1" x14ac:dyDescent="0.2">
      <c r="A487" s="788">
        <v>450</v>
      </c>
      <c r="B487" s="1762" t="s">
        <v>179</v>
      </c>
      <c r="C487" s="860"/>
      <c r="D487" s="711"/>
      <c r="E487" s="711"/>
      <c r="F487" s="711"/>
      <c r="G487" s="1003"/>
      <c r="H487" s="1719"/>
      <c r="I487" s="1003"/>
      <c r="J487" s="1719"/>
      <c r="K487" s="1706"/>
      <c r="L487" s="1706"/>
      <c r="M487" s="1706"/>
      <c r="N487" s="1706"/>
      <c r="O487" s="1707"/>
      <c r="P487" s="1707"/>
      <c r="Q487" s="1707"/>
      <c r="R487" s="1707"/>
      <c r="S487" s="1707"/>
    </row>
    <row r="488" spans="1:19" s="1708" customFormat="1" x14ac:dyDescent="0.2">
      <c r="A488" s="788">
        <v>451</v>
      </c>
      <c r="B488" s="1002" t="s">
        <v>180</v>
      </c>
      <c r="C488" s="860" t="s">
        <v>181</v>
      </c>
      <c r="D488" s="711" t="s">
        <v>14</v>
      </c>
      <c r="E488" s="711">
        <v>1</v>
      </c>
      <c r="F488" s="1003">
        <v>800</v>
      </c>
      <c r="G488" s="1003">
        <f t="shared" ref="G488:G507" si="102">E488*F488</f>
        <v>800</v>
      </c>
      <c r="H488" s="1003">
        <v>508</v>
      </c>
      <c r="I488" s="1003">
        <f t="shared" ref="I488:I507" si="103">E488*H488</f>
        <v>508</v>
      </c>
      <c r="J488" s="1004">
        <f t="shared" ref="J488:J491" si="104">G488+I488</f>
        <v>1308</v>
      </c>
      <c r="K488" s="1706"/>
      <c r="L488" s="1706"/>
      <c r="M488" s="1706"/>
      <c r="N488" s="1706"/>
      <c r="O488" s="1707"/>
      <c r="P488" s="1707"/>
      <c r="Q488" s="1707"/>
      <c r="R488" s="1707"/>
      <c r="S488" s="1707"/>
    </row>
    <row r="489" spans="1:19" s="1708" customFormat="1" x14ac:dyDescent="0.2">
      <c r="A489" s="788">
        <v>452</v>
      </c>
      <c r="B489" s="1002" t="s">
        <v>167</v>
      </c>
      <c r="C489" s="860"/>
      <c r="D489" s="711" t="s">
        <v>14</v>
      </c>
      <c r="E489" s="711">
        <v>1</v>
      </c>
      <c r="F489" s="1003">
        <v>600</v>
      </c>
      <c r="G489" s="1003">
        <f t="shared" si="102"/>
        <v>600</v>
      </c>
      <c r="H489" s="1003">
        <v>532</v>
      </c>
      <c r="I489" s="1003">
        <f t="shared" si="103"/>
        <v>532</v>
      </c>
      <c r="J489" s="1004">
        <f t="shared" si="104"/>
        <v>1132</v>
      </c>
      <c r="K489" s="1706"/>
      <c r="L489" s="1706"/>
      <c r="M489" s="1706"/>
      <c r="N489" s="1706"/>
      <c r="O489" s="1707"/>
      <c r="P489" s="1707"/>
      <c r="Q489" s="1707"/>
      <c r="R489" s="1707"/>
      <c r="S489" s="1707"/>
    </row>
    <row r="490" spans="1:19" s="1708" customFormat="1" x14ac:dyDescent="0.2">
      <c r="A490" s="788">
        <v>453</v>
      </c>
      <c r="B490" s="1002" t="s">
        <v>177</v>
      </c>
      <c r="C490" s="860"/>
      <c r="D490" s="711" t="s">
        <v>14</v>
      </c>
      <c r="E490" s="711"/>
      <c r="F490" s="1003">
        <v>800</v>
      </c>
      <c r="G490" s="1003">
        <f t="shared" si="102"/>
        <v>0</v>
      </c>
      <c r="H490" s="1003">
        <v>2975</v>
      </c>
      <c r="I490" s="1003">
        <f t="shared" si="103"/>
        <v>0</v>
      </c>
      <c r="J490" s="1004">
        <f t="shared" si="104"/>
        <v>0</v>
      </c>
      <c r="K490" s="1706"/>
      <c r="L490" s="1706"/>
      <c r="M490" s="1706"/>
      <c r="N490" s="1706"/>
      <c r="O490" s="1707"/>
      <c r="P490" s="1707"/>
      <c r="Q490" s="1707"/>
      <c r="R490" s="1707"/>
      <c r="S490" s="1707"/>
    </row>
    <row r="491" spans="1:19" s="1708" customFormat="1" x14ac:dyDescent="0.2">
      <c r="A491" s="788">
        <v>454</v>
      </c>
      <c r="B491" s="1002" t="s">
        <v>157</v>
      </c>
      <c r="C491" s="687"/>
      <c r="D491" s="711" t="s">
        <v>56</v>
      </c>
      <c r="E491" s="711">
        <v>6</v>
      </c>
      <c r="F491" s="1003">
        <v>1875</v>
      </c>
      <c r="G491" s="1003">
        <f t="shared" si="102"/>
        <v>11250</v>
      </c>
      <c r="H491" s="1003">
        <v>840</v>
      </c>
      <c r="I491" s="1003">
        <f t="shared" si="103"/>
        <v>5040</v>
      </c>
      <c r="J491" s="1004">
        <f t="shared" si="104"/>
        <v>16290</v>
      </c>
      <c r="K491" s="1706"/>
      <c r="L491" s="1706"/>
      <c r="M491" s="1706"/>
      <c r="N491" s="1706"/>
      <c r="O491" s="1707"/>
      <c r="P491" s="1707"/>
      <c r="Q491" s="1707"/>
      <c r="R491" s="1707"/>
      <c r="S491" s="1707"/>
    </row>
    <row r="492" spans="1:19" s="1708" customFormat="1" x14ac:dyDescent="0.2">
      <c r="A492" s="788">
        <v>455</v>
      </c>
      <c r="B492" s="1002" t="s">
        <v>168</v>
      </c>
      <c r="C492" s="860"/>
      <c r="D492" s="711" t="s">
        <v>137</v>
      </c>
      <c r="E492" s="711"/>
      <c r="F492" s="1003"/>
      <c r="G492" s="1003">
        <f t="shared" si="102"/>
        <v>0</v>
      </c>
      <c r="H492" s="1003"/>
      <c r="I492" s="1003">
        <f t="shared" si="103"/>
        <v>0</v>
      </c>
      <c r="J492" s="1004"/>
      <c r="K492" s="1706"/>
      <c r="L492" s="1706"/>
      <c r="M492" s="1706"/>
      <c r="N492" s="1706"/>
      <c r="O492" s="1707"/>
      <c r="P492" s="1707"/>
      <c r="Q492" s="1707"/>
      <c r="R492" s="1707"/>
      <c r="S492" s="1707"/>
    </row>
    <row r="493" spans="1:19" s="1708" customFormat="1" x14ac:dyDescent="0.2">
      <c r="A493" s="788">
        <v>456</v>
      </c>
      <c r="B493" s="1002" t="s">
        <v>159</v>
      </c>
      <c r="C493" s="687"/>
      <c r="D493" s="711" t="s">
        <v>56</v>
      </c>
      <c r="E493" s="1727"/>
      <c r="F493" s="1003">
        <v>1875</v>
      </c>
      <c r="G493" s="1003">
        <f t="shared" si="102"/>
        <v>0</v>
      </c>
      <c r="H493" s="1003">
        <v>3080</v>
      </c>
      <c r="I493" s="1003">
        <f t="shared" si="103"/>
        <v>0</v>
      </c>
      <c r="J493" s="1004">
        <f t="shared" ref="J493:J494" si="105">G493+I493</f>
        <v>0</v>
      </c>
      <c r="K493" s="1706"/>
      <c r="L493" s="1706"/>
      <c r="M493" s="1706"/>
      <c r="N493" s="1706"/>
      <c r="O493" s="1707"/>
      <c r="P493" s="1707"/>
      <c r="Q493" s="1707"/>
      <c r="R493" s="1707"/>
      <c r="S493" s="1707"/>
    </row>
    <row r="494" spans="1:19" s="1708" customFormat="1" x14ac:dyDescent="0.2">
      <c r="A494" s="788">
        <v>457</v>
      </c>
      <c r="B494" s="1002" t="s">
        <v>135</v>
      </c>
      <c r="C494" s="860"/>
      <c r="D494" s="711" t="s">
        <v>56</v>
      </c>
      <c r="E494" s="711">
        <v>2.1079999999999988</v>
      </c>
      <c r="F494" s="1003">
        <v>1875</v>
      </c>
      <c r="G494" s="1003">
        <f t="shared" si="102"/>
        <v>3952.4999999999977</v>
      </c>
      <c r="H494" s="1003">
        <v>869</v>
      </c>
      <c r="I494" s="1003">
        <f t="shared" si="103"/>
        <v>1831.851999999999</v>
      </c>
      <c r="J494" s="1004">
        <f t="shared" si="105"/>
        <v>5784.3519999999971</v>
      </c>
      <c r="K494" s="1706"/>
      <c r="L494" s="1706"/>
      <c r="M494" s="1706"/>
      <c r="N494" s="1706"/>
      <c r="O494" s="1707"/>
      <c r="P494" s="1707"/>
      <c r="Q494" s="1707"/>
      <c r="R494" s="1707"/>
      <c r="S494" s="1707"/>
    </row>
    <row r="495" spans="1:19" s="1708" customFormat="1" x14ac:dyDescent="0.2">
      <c r="A495" s="788">
        <v>458</v>
      </c>
      <c r="B495" s="1002" t="s">
        <v>161</v>
      </c>
      <c r="C495" s="860"/>
      <c r="D495" s="711" t="s">
        <v>137</v>
      </c>
      <c r="E495" s="711"/>
      <c r="F495" s="1003"/>
      <c r="G495" s="1003">
        <f t="shared" si="102"/>
        <v>0</v>
      </c>
      <c r="H495" s="1003"/>
      <c r="I495" s="1003">
        <f t="shared" si="103"/>
        <v>0</v>
      </c>
      <c r="J495" s="1004"/>
      <c r="K495" s="1706"/>
      <c r="L495" s="1706"/>
      <c r="M495" s="1706"/>
      <c r="N495" s="1706"/>
      <c r="O495" s="1707"/>
      <c r="P495" s="1707"/>
      <c r="Q495" s="1707"/>
      <c r="R495" s="1707"/>
      <c r="S495" s="1707"/>
    </row>
    <row r="496" spans="1:19" s="1708" customFormat="1" x14ac:dyDescent="0.2">
      <c r="A496" s="788">
        <v>459</v>
      </c>
      <c r="B496" s="1002" t="s">
        <v>138</v>
      </c>
      <c r="C496" s="860"/>
      <c r="D496" s="711" t="s">
        <v>137</v>
      </c>
      <c r="E496" s="711"/>
      <c r="F496" s="1003"/>
      <c r="G496" s="1003">
        <f t="shared" si="102"/>
        <v>0</v>
      </c>
      <c r="H496" s="1003"/>
      <c r="I496" s="1003">
        <f t="shared" si="103"/>
        <v>0</v>
      </c>
      <c r="J496" s="1004"/>
      <c r="K496" s="1706"/>
      <c r="L496" s="1706"/>
      <c r="M496" s="1706"/>
      <c r="N496" s="1706"/>
      <c r="O496" s="1707"/>
      <c r="P496" s="1707"/>
      <c r="Q496" s="1707"/>
      <c r="R496" s="1707"/>
      <c r="S496" s="1707"/>
    </row>
    <row r="497" spans="1:19" s="1708" customFormat="1" x14ac:dyDescent="0.2">
      <c r="A497" s="788">
        <v>460</v>
      </c>
      <c r="B497" s="1002" t="s">
        <v>162</v>
      </c>
      <c r="C497" s="860"/>
      <c r="D497" s="711" t="s">
        <v>137</v>
      </c>
      <c r="E497" s="711"/>
      <c r="F497" s="1003"/>
      <c r="G497" s="1003">
        <f t="shared" si="102"/>
        <v>0</v>
      </c>
      <c r="H497" s="1003"/>
      <c r="I497" s="1003">
        <f t="shared" si="103"/>
        <v>0</v>
      </c>
      <c r="J497" s="1004"/>
      <c r="K497" s="1706"/>
      <c r="L497" s="1706"/>
      <c r="M497" s="1706"/>
      <c r="N497" s="1706"/>
      <c r="O497" s="1707"/>
      <c r="P497" s="1707"/>
      <c r="Q497" s="1707"/>
      <c r="R497" s="1707"/>
      <c r="S497" s="1707"/>
    </row>
    <row r="498" spans="1:19" x14ac:dyDescent="0.2">
      <c r="A498" s="531">
        <v>461</v>
      </c>
      <c r="B498" s="541" t="s">
        <v>139</v>
      </c>
      <c r="C498" s="538"/>
      <c r="D498" s="542" t="s">
        <v>56</v>
      </c>
      <c r="E498" s="760">
        <v>-1.7299999999999991</v>
      </c>
      <c r="F498" s="543">
        <v>1875</v>
      </c>
      <c r="G498" s="543">
        <f t="shared" si="102"/>
        <v>-3243.7499999999982</v>
      </c>
      <c r="H498" s="543">
        <v>1617</v>
      </c>
      <c r="I498" s="543">
        <f t="shared" si="103"/>
        <v>-2797.4099999999985</v>
      </c>
      <c r="J498" s="657">
        <f t="shared" ref="J498:J499" si="106">G498+I498</f>
        <v>-6041.1599999999962</v>
      </c>
      <c r="K498" s="1703" t="s">
        <v>660</v>
      </c>
    </row>
    <row r="499" spans="1:19" s="1708" customFormat="1" x14ac:dyDescent="0.2">
      <c r="A499" s="788">
        <v>462</v>
      </c>
      <c r="B499" s="1002" t="s">
        <v>140</v>
      </c>
      <c r="C499" s="860"/>
      <c r="D499" s="711" t="s">
        <v>56</v>
      </c>
      <c r="E499" s="711">
        <v>22.528999999999996</v>
      </c>
      <c r="F499" s="1003">
        <v>1875</v>
      </c>
      <c r="G499" s="1003">
        <f t="shared" si="102"/>
        <v>42241.874999999993</v>
      </c>
      <c r="H499" s="1003">
        <v>1226</v>
      </c>
      <c r="I499" s="1003">
        <f t="shared" si="103"/>
        <v>27620.553999999996</v>
      </c>
      <c r="J499" s="1004">
        <f t="shared" si="106"/>
        <v>69862.428999999989</v>
      </c>
      <c r="K499" s="1706"/>
      <c r="L499" s="1706"/>
      <c r="M499" s="1706"/>
      <c r="N499" s="1706"/>
      <c r="O499" s="1707"/>
      <c r="P499" s="1707"/>
      <c r="Q499" s="1707"/>
      <c r="R499" s="1707"/>
      <c r="S499" s="1707"/>
    </row>
    <row r="500" spans="1:19" s="1708" customFormat="1" x14ac:dyDescent="0.2">
      <c r="A500" s="788">
        <v>463</v>
      </c>
      <c r="B500" s="1002" t="s">
        <v>625</v>
      </c>
      <c r="C500" s="860"/>
      <c r="D500" s="711" t="s">
        <v>137</v>
      </c>
      <c r="E500" s="711"/>
      <c r="F500" s="1003"/>
      <c r="G500" s="1003">
        <f t="shared" si="102"/>
        <v>0</v>
      </c>
      <c r="H500" s="1003"/>
      <c r="I500" s="1003">
        <f t="shared" si="103"/>
        <v>0</v>
      </c>
      <c r="J500" s="1004"/>
      <c r="K500" s="1706"/>
      <c r="L500" s="1706"/>
      <c r="M500" s="1706"/>
      <c r="N500" s="1706"/>
      <c r="O500" s="1707"/>
      <c r="P500" s="1707"/>
      <c r="Q500" s="1707"/>
      <c r="R500" s="1707"/>
      <c r="S500" s="1707"/>
    </row>
    <row r="501" spans="1:19" s="1708" customFormat="1" x14ac:dyDescent="0.2">
      <c r="A501" s="788">
        <v>464</v>
      </c>
      <c r="B501" s="1002" t="s">
        <v>143</v>
      </c>
      <c r="C501" s="860"/>
      <c r="D501" s="711" t="s">
        <v>137</v>
      </c>
      <c r="E501" s="711"/>
      <c r="F501" s="1003"/>
      <c r="G501" s="1003">
        <f t="shared" si="102"/>
        <v>0</v>
      </c>
      <c r="H501" s="1003"/>
      <c r="I501" s="1003">
        <f t="shared" si="103"/>
        <v>0</v>
      </c>
      <c r="J501" s="1004"/>
      <c r="K501" s="1706"/>
      <c r="L501" s="1706"/>
      <c r="M501" s="1706"/>
      <c r="N501" s="1706"/>
      <c r="O501" s="1707"/>
      <c r="P501" s="1707"/>
      <c r="Q501" s="1707"/>
      <c r="R501" s="1707"/>
      <c r="S501" s="1707"/>
    </row>
    <row r="502" spans="1:19" s="1708" customFormat="1" x14ac:dyDescent="0.2">
      <c r="A502" s="788">
        <v>465</v>
      </c>
      <c r="B502" s="1002" t="s">
        <v>144</v>
      </c>
      <c r="C502" s="860"/>
      <c r="D502" s="711" t="s">
        <v>56</v>
      </c>
      <c r="E502" s="1727">
        <v>3.73</v>
      </c>
      <c r="F502" s="1003">
        <v>1875</v>
      </c>
      <c r="G502" s="1003">
        <f t="shared" si="102"/>
        <v>6993.75</v>
      </c>
      <c r="H502" s="1003">
        <v>2132</v>
      </c>
      <c r="I502" s="1003">
        <f t="shared" si="103"/>
        <v>7952.36</v>
      </c>
      <c r="J502" s="1004">
        <f t="shared" ref="J502:J503" si="107">G502+I502</f>
        <v>14946.11</v>
      </c>
      <c r="K502" s="1706"/>
      <c r="L502" s="1706"/>
      <c r="M502" s="1706"/>
      <c r="N502" s="1706"/>
      <c r="O502" s="1707"/>
      <c r="P502" s="1707"/>
      <c r="Q502" s="1707"/>
      <c r="R502" s="1707"/>
      <c r="S502" s="1707"/>
    </row>
    <row r="503" spans="1:19" s="1708" customFormat="1" x14ac:dyDescent="0.2">
      <c r="A503" s="788">
        <v>466</v>
      </c>
      <c r="B503" s="1002" t="s">
        <v>148</v>
      </c>
      <c r="C503" s="860"/>
      <c r="D503" s="711" t="s">
        <v>56</v>
      </c>
      <c r="E503" s="711">
        <v>6.9</v>
      </c>
      <c r="F503" s="1003">
        <v>1875</v>
      </c>
      <c r="G503" s="1003">
        <f t="shared" si="102"/>
        <v>12937.5</v>
      </c>
      <c r="H503" s="1003">
        <v>1428</v>
      </c>
      <c r="I503" s="1003">
        <f t="shared" si="103"/>
        <v>9853.2000000000007</v>
      </c>
      <c r="J503" s="1004">
        <f t="shared" si="107"/>
        <v>22790.7</v>
      </c>
      <c r="K503" s="1706"/>
      <c r="L503" s="1706"/>
      <c r="M503" s="1706"/>
      <c r="N503" s="1706"/>
      <c r="O503" s="1707"/>
      <c r="P503" s="1707"/>
      <c r="Q503" s="1707"/>
      <c r="R503" s="1707"/>
      <c r="S503" s="1707"/>
    </row>
    <row r="504" spans="1:19" s="1708" customFormat="1" x14ac:dyDescent="0.2">
      <c r="A504" s="788">
        <v>467</v>
      </c>
      <c r="B504" s="1002" t="s">
        <v>178</v>
      </c>
      <c r="C504" s="860"/>
      <c r="D504" s="711" t="s">
        <v>137</v>
      </c>
      <c r="E504" s="711"/>
      <c r="F504" s="1003"/>
      <c r="G504" s="1003">
        <f t="shared" si="102"/>
        <v>0</v>
      </c>
      <c r="H504" s="1003"/>
      <c r="I504" s="1003">
        <f t="shared" si="103"/>
        <v>0</v>
      </c>
      <c r="J504" s="1004"/>
      <c r="K504" s="1706"/>
      <c r="L504" s="1706"/>
      <c r="M504" s="1706"/>
      <c r="N504" s="1706"/>
      <c r="O504" s="1707"/>
      <c r="P504" s="1707"/>
      <c r="Q504" s="1707"/>
      <c r="R504" s="1707"/>
      <c r="S504" s="1707"/>
    </row>
    <row r="505" spans="1:19" x14ac:dyDescent="0.2">
      <c r="A505" s="531">
        <v>468</v>
      </c>
      <c r="B505" s="541" t="s">
        <v>150</v>
      </c>
      <c r="C505" s="538"/>
      <c r="D505" s="542" t="s">
        <v>56</v>
      </c>
      <c r="E505" s="1728">
        <v>-2</v>
      </c>
      <c r="F505" s="543">
        <v>1875</v>
      </c>
      <c r="G505" s="543">
        <f t="shared" si="102"/>
        <v>-3750</v>
      </c>
      <c r="H505" s="543">
        <v>2646</v>
      </c>
      <c r="I505" s="543">
        <f t="shared" si="103"/>
        <v>-5292</v>
      </c>
      <c r="J505" s="657">
        <f t="shared" ref="J505:J507" si="108">G505+I505</f>
        <v>-9042</v>
      </c>
      <c r="K505" s="1770" t="s">
        <v>660</v>
      </c>
      <c r="L505" s="1770"/>
      <c r="M505" s="1770"/>
    </row>
    <row r="506" spans="1:19" s="1708" customFormat="1" x14ac:dyDescent="0.2">
      <c r="A506" s="788">
        <v>469</v>
      </c>
      <c r="B506" s="1002" t="s">
        <v>171</v>
      </c>
      <c r="C506" s="860"/>
      <c r="D506" s="711" t="s">
        <v>172</v>
      </c>
      <c r="E506" s="711"/>
      <c r="F506" s="1003">
        <v>1000</v>
      </c>
      <c r="G506" s="1003">
        <f t="shared" si="102"/>
        <v>0</v>
      </c>
      <c r="H506" s="1003">
        <v>95</v>
      </c>
      <c r="I506" s="1003">
        <f t="shared" si="103"/>
        <v>0</v>
      </c>
      <c r="J506" s="1004">
        <f t="shared" si="108"/>
        <v>0</v>
      </c>
      <c r="K506" s="1706"/>
      <c r="L506" s="1706"/>
      <c r="M506" s="1706"/>
      <c r="N506" s="1706"/>
      <c r="O506" s="1707"/>
      <c r="P506" s="1707"/>
      <c r="Q506" s="1707"/>
      <c r="R506" s="1707"/>
      <c r="S506" s="1707"/>
    </row>
    <row r="507" spans="1:19" s="1708" customFormat="1" x14ac:dyDescent="0.2">
      <c r="A507" s="788">
        <v>470</v>
      </c>
      <c r="B507" s="1002" t="s">
        <v>60</v>
      </c>
      <c r="C507" s="860"/>
      <c r="D507" s="711" t="s">
        <v>5</v>
      </c>
      <c r="E507" s="711"/>
      <c r="F507" s="1003">
        <v>0</v>
      </c>
      <c r="G507" s="1003">
        <f t="shared" si="102"/>
        <v>0</v>
      </c>
      <c r="H507" s="1003">
        <v>67567</v>
      </c>
      <c r="I507" s="1003">
        <f t="shared" si="103"/>
        <v>0</v>
      </c>
      <c r="J507" s="1004">
        <f t="shared" si="108"/>
        <v>0</v>
      </c>
      <c r="K507" s="1706"/>
      <c r="L507" s="1706"/>
      <c r="M507" s="1706"/>
      <c r="N507" s="1706"/>
      <c r="O507" s="1707"/>
      <c r="P507" s="1707"/>
      <c r="Q507" s="1707"/>
      <c r="R507" s="1707"/>
      <c r="S507" s="1707"/>
    </row>
    <row r="508" spans="1:19" s="1708" customFormat="1" x14ac:dyDescent="0.2">
      <c r="A508" s="788">
        <v>471</v>
      </c>
      <c r="B508" s="1762" t="s">
        <v>122</v>
      </c>
      <c r="C508" s="860"/>
      <c r="D508" s="711"/>
      <c r="E508" s="711"/>
      <c r="F508" s="711"/>
      <c r="G508" s="1003"/>
      <c r="H508" s="1719"/>
      <c r="I508" s="1003"/>
      <c r="J508" s="1719"/>
      <c r="K508" s="1706"/>
      <c r="L508" s="1706"/>
      <c r="M508" s="1706"/>
      <c r="N508" s="1706"/>
      <c r="O508" s="1707"/>
      <c r="P508" s="1707"/>
      <c r="Q508" s="1707"/>
      <c r="R508" s="1707"/>
      <c r="S508" s="1707"/>
    </row>
    <row r="509" spans="1:19" s="1708" customFormat="1" x14ac:dyDescent="0.2">
      <c r="A509" s="788">
        <v>472</v>
      </c>
      <c r="B509" s="1002" t="s">
        <v>182</v>
      </c>
      <c r="C509" s="860" t="s">
        <v>183</v>
      </c>
      <c r="D509" s="711" t="s">
        <v>14</v>
      </c>
      <c r="E509" s="711"/>
      <c r="F509" s="1003">
        <v>1500</v>
      </c>
      <c r="G509" s="1003">
        <f t="shared" ref="G509:G518" si="109">E509*F509</f>
        <v>0</v>
      </c>
      <c r="H509" s="1003">
        <v>4977</v>
      </c>
      <c r="I509" s="1003">
        <f t="shared" ref="I509:I518" si="110">E509*H509</f>
        <v>0</v>
      </c>
      <c r="J509" s="1004">
        <f t="shared" ref="J509:J510" si="111">G509+I509</f>
        <v>0</v>
      </c>
      <c r="K509" s="1706"/>
      <c r="L509" s="1706"/>
      <c r="M509" s="1706"/>
      <c r="N509" s="1706"/>
      <c r="O509" s="1707"/>
      <c r="P509" s="1707"/>
      <c r="Q509" s="1707"/>
      <c r="R509" s="1707"/>
      <c r="S509" s="1707"/>
    </row>
    <row r="510" spans="1:19" s="1708" customFormat="1" x14ac:dyDescent="0.2">
      <c r="A510" s="788">
        <v>473</v>
      </c>
      <c r="B510" s="1002" t="s">
        <v>145</v>
      </c>
      <c r="C510" s="860"/>
      <c r="D510" s="711" t="s">
        <v>56</v>
      </c>
      <c r="E510" s="711">
        <v>1.98</v>
      </c>
      <c r="F510" s="1003">
        <v>1875</v>
      </c>
      <c r="G510" s="1003">
        <f t="shared" si="109"/>
        <v>3712.5</v>
      </c>
      <c r="H510" s="1003">
        <v>1190</v>
      </c>
      <c r="I510" s="1003">
        <f t="shared" si="110"/>
        <v>2356.1999999999998</v>
      </c>
      <c r="J510" s="1004">
        <f t="shared" si="111"/>
        <v>6068.7</v>
      </c>
      <c r="K510" s="1706"/>
      <c r="L510" s="1706"/>
      <c r="M510" s="1706"/>
      <c r="N510" s="1706"/>
      <c r="O510" s="1707"/>
      <c r="P510" s="1707"/>
      <c r="Q510" s="1707"/>
      <c r="R510" s="1707"/>
      <c r="S510" s="1707"/>
    </row>
    <row r="511" spans="1:19" s="1708" customFormat="1" x14ac:dyDescent="0.2">
      <c r="A511" s="788">
        <v>474</v>
      </c>
      <c r="B511" s="1002" t="s">
        <v>184</v>
      </c>
      <c r="C511" s="860"/>
      <c r="D511" s="711" t="s">
        <v>137</v>
      </c>
      <c r="E511" s="711"/>
      <c r="F511" s="1003"/>
      <c r="G511" s="1003">
        <f t="shared" si="109"/>
        <v>0</v>
      </c>
      <c r="H511" s="1003"/>
      <c r="I511" s="1003">
        <f t="shared" si="110"/>
        <v>0</v>
      </c>
      <c r="J511" s="1004"/>
      <c r="K511" s="1706"/>
      <c r="L511" s="1706"/>
      <c r="M511" s="1706"/>
      <c r="N511" s="1706"/>
      <c r="O511" s="1707"/>
      <c r="P511" s="1707"/>
      <c r="Q511" s="1707"/>
      <c r="R511" s="1707"/>
      <c r="S511" s="1707"/>
    </row>
    <row r="512" spans="1:19" s="1708" customFormat="1" ht="25.5" x14ac:dyDescent="0.2">
      <c r="A512" s="788">
        <v>475</v>
      </c>
      <c r="B512" s="1002" t="s">
        <v>147</v>
      </c>
      <c r="C512" s="860"/>
      <c r="D512" s="711" t="s">
        <v>56</v>
      </c>
      <c r="E512" s="1727">
        <v>11.709999999999997</v>
      </c>
      <c r="F512" s="1003">
        <v>1875</v>
      </c>
      <c r="G512" s="1003">
        <f t="shared" si="109"/>
        <v>21956.249999999996</v>
      </c>
      <c r="H512" s="1003">
        <v>1764</v>
      </c>
      <c r="I512" s="1003">
        <f t="shared" si="110"/>
        <v>20656.439999999995</v>
      </c>
      <c r="J512" s="1004">
        <f t="shared" ref="J512:J513" si="112">G512+I512</f>
        <v>42612.689999999988</v>
      </c>
      <c r="K512" s="1706"/>
      <c r="L512" s="1706"/>
      <c r="M512" s="1706"/>
      <c r="N512" s="1706"/>
      <c r="O512" s="1707"/>
      <c r="P512" s="1707"/>
      <c r="Q512" s="1707"/>
      <c r="R512" s="1707"/>
      <c r="S512" s="1707"/>
    </row>
    <row r="513" spans="1:19" x14ac:dyDescent="0.2">
      <c r="A513" s="531">
        <v>476</v>
      </c>
      <c r="B513" s="541" t="s">
        <v>148</v>
      </c>
      <c r="C513" s="538"/>
      <c r="D513" s="542" t="s">
        <v>56</v>
      </c>
      <c r="E513" s="542">
        <v>-1.98</v>
      </c>
      <c r="F513" s="543">
        <v>1875</v>
      </c>
      <c r="G513" s="543">
        <f t="shared" si="109"/>
        <v>-3712.5</v>
      </c>
      <c r="H513" s="543">
        <v>1428</v>
      </c>
      <c r="I513" s="543">
        <f t="shared" si="110"/>
        <v>-2827.44</v>
      </c>
      <c r="J513" s="750">
        <f t="shared" si="112"/>
        <v>-6539.9400000000005</v>
      </c>
      <c r="K513" s="1703" t="s">
        <v>660</v>
      </c>
    </row>
    <row r="514" spans="1:19" s="1708" customFormat="1" x14ac:dyDescent="0.2">
      <c r="A514" s="788">
        <v>477</v>
      </c>
      <c r="B514" s="1002" t="s">
        <v>185</v>
      </c>
      <c r="C514" s="860"/>
      <c r="D514" s="711" t="s">
        <v>137</v>
      </c>
      <c r="E514" s="711"/>
      <c r="F514" s="1003"/>
      <c r="G514" s="1003">
        <f t="shared" si="109"/>
        <v>0</v>
      </c>
      <c r="H514" s="1003"/>
      <c r="I514" s="1003">
        <f t="shared" si="110"/>
        <v>0</v>
      </c>
      <c r="J514" s="1004"/>
      <c r="K514" s="1706"/>
      <c r="L514" s="1706"/>
      <c r="M514" s="1706"/>
      <c r="N514" s="1706"/>
      <c r="O514" s="1707"/>
      <c r="P514" s="1707"/>
      <c r="Q514" s="1707"/>
      <c r="R514" s="1707"/>
      <c r="S514" s="1707"/>
    </row>
    <row r="515" spans="1:19" x14ac:dyDescent="0.2">
      <c r="A515" s="531">
        <v>478</v>
      </c>
      <c r="B515" s="541" t="s">
        <v>150</v>
      </c>
      <c r="C515" s="538"/>
      <c r="D515" s="542" t="s">
        <v>56</v>
      </c>
      <c r="E515" s="759">
        <v>-0.45</v>
      </c>
      <c r="F515" s="543">
        <v>1875</v>
      </c>
      <c r="G515" s="543">
        <f t="shared" si="109"/>
        <v>-843.75</v>
      </c>
      <c r="H515" s="543">
        <v>2646</v>
      </c>
      <c r="I515" s="543">
        <f t="shared" si="110"/>
        <v>-1190.7</v>
      </c>
      <c r="J515" s="750">
        <f t="shared" ref="J515:J518" si="113">G515+I515</f>
        <v>-2034.45</v>
      </c>
      <c r="K515" s="1703" t="s">
        <v>660</v>
      </c>
    </row>
    <row r="516" spans="1:19" s="1708" customFormat="1" ht="25.5" x14ac:dyDescent="0.2">
      <c r="A516" s="788">
        <v>479</v>
      </c>
      <c r="B516" s="1002" t="s">
        <v>151</v>
      </c>
      <c r="C516" s="687" t="s">
        <v>152</v>
      </c>
      <c r="D516" s="711" t="s">
        <v>56</v>
      </c>
      <c r="E516" s="711"/>
      <c r="F516" s="1003">
        <v>600</v>
      </c>
      <c r="G516" s="1003">
        <f t="shared" si="109"/>
        <v>0</v>
      </c>
      <c r="H516" s="1003">
        <v>381</v>
      </c>
      <c r="I516" s="1003">
        <f t="shared" si="110"/>
        <v>0</v>
      </c>
      <c r="J516" s="1004">
        <f t="shared" si="113"/>
        <v>0</v>
      </c>
      <c r="K516" s="1706"/>
      <c r="L516" s="1706"/>
      <c r="M516" s="1706"/>
      <c r="N516" s="1706"/>
      <c r="O516" s="1707"/>
      <c r="P516" s="1707"/>
      <c r="Q516" s="1707"/>
      <c r="R516" s="1707"/>
      <c r="S516" s="1707"/>
    </row>
    <row r="517" spans="1:19" s="1708" customFormat="1" x14ac:dyDescent="0.2">
      <c r="A517" s="788">
        <v>480</v>
      </c>
      <c r="B517" s="1002" t="s">
        <v>153</v>
      </c>
      <c r="C517" s="860"/>
      <c r="D517" s="711" t="s">
        <v>56</v>
      </c>
      <c r="E517" s="711">
        <v>0.75</v>
      </c>
      <c r="F517" s="1003">
        <v>1000</v>
      </c>
      <c r="G517" s="1003">
        <f t="shared" si="109"/>
        <v>750</v>
      </c>
      <c r="H517" s="1003">
        <v>123</v>
      </c>
      <c r="I517" s="1003">
        <f t="shared" si="110"/>
        <v>92.25</v>
      </c>
      <c r="J517" s="1004">
        <f t="shared" si="113"/>
        <v>842.25</v>
      </c>
      <c r="K517" s="1706"/>
      <c r="L517" s="1706"/>
      <c r="M517" s="1706"/>
      <c r="N517" s="1706"/>
      <c r="O517" s="1707"/>
      <c r="P517" s="1707"/>
      <c r="Q517" s="1707"/>
      <c r="R517" s="1707"/>
      <c r="S517" s="1707"/>
    </row>
    <row r="518" spans="1:19" s="1708" customFormat="1" x14ac:dyDescent="0.2">
      <c r="A518" s="788">
        <v>481</v>
      </c>
      <c r="B518" s="1002" t="s">
        <v>60</v>
      </c>
      <c r="C518" s="860"/>
      <c r="D518" s="711" t="s">
        <v>5</v>
      </c>
      <c r="E518" s="711"/>
      <c r="F518" s="1003">
        <v>0</v>
      </c>
      <c r="G518" s="1003">
        <f t="shared" si="109"/>
        <v>0</v>
      </c>
      <c r="H518" s="1003">
        <v>14017</v>
      </c>
      <c r="I518" s="1003">
        <f t="shared" si="110"/>
        <v>0</v>
      </c>
      <c r="J518" s="1004">
        <f t="shared" si="113"/>
        <v>0</v>
      </c>
      <c r="K518" s="1706"/>
      <c r="L518" s="1706"/>
      <c r="M518" s="1706"/>
      <c r="N518" s="1706"/>
      <c r="O518" s="1707"/>
      <c r="P518" s="1707"/>
      <c r="Q518" s="1707"/>
      <c r="R518" s="1707"/>
      <c r="S518" s="1707"/>
    </row>
    <row r="519" spans="1:19" s="1708" customFormat="1" x14ac:dyDescent="0.2">
      <c r="A519" s="788">
        <v>482</v>
      </c>
      <c r="B519" s="1762" t="s">
        <v>186</v>
      </c>
      <c r="C519" s="860"/>
      <c r="D519" s="711"/>
      <c r="E519" s="711"/>
      <c r="F519" s="711"/>
      <c r="G519" s="1003"/>
      <c r="H519" s="1719"/>
      <c r="I519" s="1003"/>
      <c r="J519" s="1719"/>
      <c r="K519" s="1706"/>
      <c r="L519" s="1706"/>
      <c r="M519" s="1706"/>
      <c r="N519" s="1706"/>
      <c r="O519" s="1707"/>
      <c r="P519" s="1707"/>
      <c r="Q519" s="1707"/>
      <c r="R519" s="1707"/>
      <c r="S519" s="1707"/>
    </row>
    <row r="520" spans="1:19" s="1708" customFormat="1" ht="38.25" x14ac:dyDescent="0.2">
      <c r="A520" s="788">
        <v>483</v>
      </c>
      <c r="B520" s="1002" t="s">
        <v>187</v>
      </c>
      <c r="C520" s="687" t="s">
        <v>458</v>
      </c>
      <c r="D520" s="711" t="s">
        <v>14</v>
      </c>
      <c r="E520" s="711"/>
      <c r="F520" s="1003">
        <v>315576</v>
      </c>
      <c r="G520" s="1003">
        <f t="shared" ref="G520:G526" si="114">E520*F520</f>
        <v>0</v>
      </c>
      <c r="H520" s="1003">
        <v>0</v>
      </c>
      <c r="I520" s="1003">
        <f t="shared" ref="I520:I526" si="115">E520*H520</f>
        <v>0</v>
      </c>
      <c r="J520" s="1004">
        <f t="shared" ref="J520:J526" si="116">G520+I520</f>
        <v>0</v>
      </c>
      <c r="K520" s="1706"/>
      <c r="L520" s="1706"/>
      <c r="M520" s="1706"/>
      <c r="N520" s="1706"/>
      <c r="O520" s="1707"/>
      <c r="P520" s="1707"/>
      <c r="Q520" s="1707"/>
      <c r="R520" s="1707"/>
      <c r="S520" s="1707"/>
    </row>
    <row r="521" spans="1:19" s="1708" customFormat="1" x14ac:dyDescent="0.2">
      <c r="A521" s="788">
        <v>484</v>
      </c>
      <c r="B521" s="1002" t="s">
        <v>188</v>
      </c>
      <c r="C521" s="687" t="s">
        <v>189</v>
      </c>
      <c r="D521" s="711" t="s">
        <v>14</v>
      </c>
      <c r="E521" s="711"/>
      <c r="F521" s="1003">
        <v>129211</v>
      </c>
      <c r="G521" s="1003">
        <f t="shared" si="114"/>
        <v>0</v>
      </c>
      <c r="H521" s="1003">
        <v>0</v>
      </c>
      <c r="I521" s="1003">
        <f t="shared" si="115"/>
        <v>0</v>
      </c>
      <c r="J521" s="1004">
        <f t="shared" si="116"/>
        <v>0</v>
      </c>
      <c r="K521" s="1706"/>
      <c r="L521" s="1706"/>
      <c r="M521" s="1706"/>
      <c r="N521" s="1706"/>
      <c r="O521" s="1707"/>
      <c r="P521" s="1707"/>
      <c r="Q521" s="1707"/>
      <c r="R521" s="1707"/>
      <c r="S521" s="1707"/>
    </row>
    <row r="522" spans="1:19" s="1708" customFormat="1" x14ac:dyDescent="0.2">
      <c r="A522" s="788">
        <v>485</v>
      </c>
      <c r="B522" s="1002" t="s">
        <v>190</v>
      </c>
      <c r="C522" s="687" t="s">
        <v>191</v>
      </c>
      <c r="D522" s="711" t="s">
        <v>14</v>
      </c>
      <c r="E522" s="711"/>
      <c r="F522" s="1003">
        <v>800</v>
      </c>
      <c r="G522" s="1003">
        <f t="shared" si="114"/>
        <v>0</v>
      </c>
      <c r="H522" s="1003">
        <v>0</v>
      </c>
      <c r="I522" s="1003">
        <f t="shared" si="115"/>
        <v>0</v>
      </c>
      <c r="J522" s="1004">
        <f t="shared" si="116"/>
        <v>0</v>
      </c>
      <c r="K522" s="1706"/>
      <c r="L522" s="1706"/>
      <c r="M522" s="1706"/>
      <c r="N522" s="1706"/>
      <c r="O522" s="1707"/>
      <c r="P522" s="1707"/>
      <c r="Q522" s="1707"/>
      <c r="R522" s="1707"/>
      <c r="S522" s="1707"/>
    </row>
    <row r="523" spans="1:19" s="1708" customFormat="1" x14ac:dyDescent="0.2">
      <c r="A523" s="788">
        <v>486</v>
      </c>
      <c r="B523" s="1002" t="s">
        <v>192</v>
      </c>
      <c r="C523" s="687" t="s">
        <v>193</v>
      </c>
      <c r="D523" s="711" t="s">
        <v>14</v>
      </c>
      <c r="E523" s="711"/>
      <c r="F523" s="1003">
        <v>800</v>
      </c>
      <c r="G523" s="1003">
        <f t="shared" si="114"/>
        <v>0</v>
      </c>
      <c r="H523" s="1003">
        <v>0</v>
      </c>
      <c r="I523" s="1003">
        <f t="shared" si="115"/>
        <v>0</v>
      </c>
      <c r="J523" s="1004">
        <f t="shared" si="116"/>
        <v>0</v>
      </c>
      <c r="K523" s="1706"/>
      <c r="L523" s="1706"/>
      <c r="M523" s="1706"/>
      <c r="N523" s="1706"/>
      <c r="O523" s="1707"/>
      <c r="P523" s="1707"/>
      <c r="Q523" s="1707"/>
      <c r="R523" s="1707"/>
      <c r="S523" s="1707"/>
    </row>
    <row r="524" spans="1:19" s="1708" customFormat="1" ht="25.5" x14ac:dyDescent="0.2">
      <c r="A524" s="788">
        <v>487</v>
      </c>
      <c r="B524" s="1002" t="s">
        <v>410</v>
      </c>
      <c r="C524" s="687" t="s">
        <v>411</v>
      </c>
      <c r="D524" s="711" t="s">
        <v>14</v>
      </c>
      <c r="E524" s="711"/>
      <c r="F524" s="1003">
        <v>1199</v>
      </c>
      <c r="G524" s="1003">
        <f t="shared" si="114"/>
        <v>0</v>
      </c>
      <c r="H524" s="1003">
        <v>0</v>
      </c>
      <c r="I524" s="1003">
        <f t="shared" si="115"/>
        <v>0</v>
      </c>
      <c r="J524" s="1004">
        <f t="shared" si="116"/>
        <v>0</v>
      </c>
      <c r="K524" s="1706"/>
      <c r="L524" s="1706"/>
      <c r="M524" s="1706"/>
      <c r="N524" s="1706"/>
      <c r="O524" s="1707"/>
      <c r="P524" s="1707"/>
      <c r="Q524" s="1707"/>
      <c r="R524" s="1707"/>
      <c r="S524" s="1707"/>
    </row>
    <row r="525" spans="1:19" s="1708" customFormat="1" x14ac:dyDescent="0.2">
      <c r="A525" s="788">
        <v>488</v>
      </c>
      <c r="B525" s="1002" t="s">
        <v>412</v>
      </c>
      <c r="C525" s="687" t="s">
        <v>413</v>
      </c>
      <c r="D525" s="711" t="s">
        <v>14</v>
      </c>
      <c r="E525" s="711"/>
      <c r="F525" s="1003">
        <v>3283</v>
      </c>
      <c r="G525" s="1003">
        <f t="shared" si="114"/>
        <v>0</v>
      </c>
      <c r="H525" s="1003">
        <v>0</v>
      </c>
      <c r="I525" s="1003">
        <f t="shared" si="115"/>
        <v>0</v>
      </c>
      <c r="J525" s="1004">
        <f t="shared" si="116"/>
        <v>0</v>
      </c>
      <c r="K525" s="1706"/>
      <c r="L525" s="1706"/>
      <c r="M525" s="1706"/>
      <c r="N525" s="1706"/>
      <c r="O525" s="1707"/>
      <c r="P525" s="1707"/>
      <c r="Q525" s="1707"/>
      <c r="R525" s="1707"/>
      <c r="S525" s="1707"/>
    </row>
    <row r="526" spans="1:19" x14ac:dyDescent="0.2">
      <c r="A526" s="531">
        <v>489</v>
      </c>
      <c r="B526" s="541" t="s">
        <v>135</v>
      </c>
      <c r="C526" s="538"/>
      <c r="D526" s="542" t="s">
        <v>56</v>
      </c>
      <c r="E526" s="542">
        <v>-6.7729999999999997</v>
      </c>
      <c r="F526" s="543">
        <v>1875</v>
      </c>
      <c r="G526" s="543">
        <f t="shared" si="114"/>
        <v>-12699.375</v>
      </c>
      <c r="H526" s="543">
        <v>869</v>
      </c>
      <c r="I526" s="543">
        <f t="shared" si="115"/>
        <v>-5885.7370000000001</v>
      </c>
      <c r="J526" s="657">
        <f t="shared" si="116"/>
        <v>-18585.112000000001</v>
      </c>
      <c r="K526" s="1703" t="s">
        <v>660</v>
      </c>
    </row>
    <row r="527" spans="1:19" s="1708" customFormat="1" x14ac:dyDescent="0.2">
      <c r="A527" s="788">
        <v>490</v>
      </c>
      <c r="B527" s="1002" t="s">
        <v>160</v>
      </c>
      <c r="C527" s="860"/>
      <c r="D527" s="711" t="s">
        <v>137</v>
      </c>
      <c r="E527" s="711"/>
      <c r="F527" s="711"/>
      <c r="G527" s="1003"/>
      <c r="H527" s="1719"/>
      <c r="I527" s="1003"/>
      <c r="J527" s="1719"/>
      <c r="K527" s="1706"/>
      <c r="L527" s="1706"/>
      <c r="M527" s="1706"/>
      <c r="N527" s="1706"/>
      <c r="O527" s="1707"/>
      <c r="P527" s="1707"/>
      <c r="Q527" s="1707"/>
      <c r="R527" s="1707"/>
      <c r="S527" s="1707"/>
    </row>
    <row r="528" spans="1:19" s="1708" customFormat="1" x14ac:dyDescent="0.2">
      <c r="A528" s="788">
        <v>491</v>
      </c>
      <c r="B528" s="1002" t="s">
        <v>139</v>
      </c>
      <c r="C528" s="860"/>
      <c r="D528" s="711" t="s">
        <v>56</v>
      </c>
      <c r="E528" s="1764">
        <v>49.259999999999977</v>
      </c>
      <c r="F528" s="1003">
        <v>1875</v>
      </c>
      <c r="G528" s="1003">
        <f>E528*F528</f>
        <v>92362.499999999956</v>
      </c>
      <c r="H528" s="1003">
        <v>1617</v>
      </c>
      <c r="I528" s="1003">
        <f>E528*H528</f>
        <v>79653.419999999969</v>
      </c>
      <c r="J528" s="1004">
        <f t="shared" ref="J528:J529" si="117">G528+I528</f>
        <v>172015.91999999993</v>
      </c>
      <c r="K528" s="1706"/>
      <c r="L528" s="1706"/>
      <c r="M528" s="1706"/>
      <c r="N528" s="1706"/>
      <c r="O528" s="1707"/>
      <c r="P528" s="1707"/>
      <c r="Q528" s="1707"/>
      <c r="R528" s="1707"/>
      <c r="S528" s="1707"/>
    </row>
    <row r="529" spans="1:19" s="1708" customFormat="1" x14ac:dyDescent="0.2">
      <c r="A529" s="788">
        <v>492</v>
      </c>
      <c r="B529" s="1002" t="s">
        <v>60</v>
      </c>
      <c r="C529" s="860"/>
      <c r="D529" s="711" t="s">
        <v>5</v>
      </c>
      <c r="E529" s="711"/>
      <c r="F529" s="1003">
        <v>0</v>
      </c>
      <c r="G529" s="1003">
        <f>E529*F529</f>
        <v>0</v>
      </c>
      <c r="H529" s="1003">
        <v>131146</v>
      </c>
      <c r="I529" s="1003">
        <f>E529*H529</f>
        <v>0</v>
      </c>
      <c r="J529" s="1004">
        <f t="shared" si="117"/>
        <v>0</v>
      </c>
      <c r="K529" s="1706"/>
      <c r="L529" s="1706"/>
      <c r="M529" s="1706"/>
      <c r="N529" s="1706"/>
      <c r="O529" s="1707"/>
      <c r="P529" s="1707"/>
      <c r="Q529" s="1707"/>
      <c r="R529" s="1707"/>
      <c r="S529" s="1707"/>
    </row>
    <row r="530" spans="1:19" s="1708" customFormat="1" x14ac:dyDescent="0.2">
      <c r="A530" s="788">
        <v>493</v>
      </c>
      <c r="B530" s="1762" t="s">
        <v>194</v>
      </c>
      <c r="C530" s="860"/>
      <c r="D530" s="711"/>
      <c r="E530" s="711"/>
      <c r="F530" s="711"/>
      <c r="G530" s="1003"/>
      <c r="H530" s="1719"/>
      <c r="I530" s="1003"/>
      <c r="J530" s="1719"/>
      <c r="K530" s="1706"/>
      <c r="L530" s="1706"/>
      <c r="M530" s="1706"/>
      <c r="N530" s="1706"/>
      <c r="O530" s="1707"/>
      <c r="P530" s="1707"/>
      <c r="Q530" s="1707"/>
      <c r="R530" s="1707"/>
      <c r="S530" s="1707"/>
    </row>
    <row r="531" spans="1:19" s="1708" customFormat="1" ht="38.25" x14ac:dyDescent="0.2">
      <c r="A531" s="788">
        <v>494</v>
      </c>
      <c r="B531" s="1002" t="s">
        <v>459</v>
      </c>
      <c r="C531" s="687" t="s">
        <v>437</v>
      </c>
      <c r="D531" s="711" t="s">
        <v>14</v>
      </c>
      <c r="E531" s="711"/>
      <c r="F531" s="1003">
        <v>40266</v>
      </c>
      <c r="G531" s="1003">
        <f>E531*F531</f>
        <v>0</v>
      </c>
      <c r="H531" s="1003">
        <v>149591</v>
      </c>
      <c r="I531" s="1003">
        <f>E531*H531</f>
        <v>0</v>
      </c>
      <c r="J531" s="1004">
        <f t="shared" ref="J531:J532" si="118">G531+I531</f>
        <v>0</v>
      </c>
      <c r="K531" s="1706"/>
      <c r="L531" s="1706"/>
      <c r="M531" s="1706"/>
      <c r="N531" s="1706"/>
      <c r="O531" s="1707"/>
      <c r="P531" s="1707"/>
      <c r="Q531" s="1707"/>
      <c r="R531" s="1707"/>
      <c r="S531" s="1707"/>
    </row>
    <row r="532" spans="1:19" s="1708" customFormat="1" x14ac:dyDescent="0.2">
      <c r="A532" s="788">
        <v>495</v>
      </c>
      <c r="B532" s="1002" t="s">
        <v>460</v>
      </c>
      <c r="C532" s="687"/>
      <c r="D532" s="711" t="s">
        <v>202</v>
      </c>
      <c r="E532" s="711">
        <v>1637.44</v>
      </c>
      <c r="F532" s="1003">
        <v>139</v>
      </c>
      <c r="G532" s="1003">
        <f>E532*F532</f>
        <v>227604.16</v>
      </c>
      <c r="H532" s="1003">
        <v>151</v>
      </c>
      <c r="I532" s="1003">
        <f>E532*H532</f>
        <v>247253.44</v>
      </c>
      <c r="J532" s="1004">
        <f t="shared" si="118"/>
        <v>474857.6</v>
      </c>
      <c r="K532" s="1706"/>
      <c r="L532" s="1706"/>
      <c r="M532" s="1706"/>
      <c r="N532" s="1706"/>
      <c r="O532" s="1707"/>
      <c r="P532" s="1707"/>
      <c r="Q532" s="1707"/>
      <c r="R532" s="1707"/>
      <c r="S532" s="1707"/>
    </row>
    <row r="533" spans="1:19" s="1708" customFormat="1" x14ac:dyDescent="0.2">
      <c r="A533" s="788">
        <v>496</v>
      </c>
      <c r="B533" s="1762" t="s">
        <v>195</v>
      </c>
      <c r="C533" s="860"/>
      <c r="D533" s="711"/>
      <c r="E533" s="711"/>
      <c r="F533" s="711"/>
      <c r="G533" s="1003"/>
      <c r="H533" s="1719"/>
      <c r="I533" s="1003"/>
      <c r="J533" s="1719"/>
      <c r="K533" s="1706"/>
      <c r="L533" s="1706"/>
      <c r="M533" s="1706"/>
      <c r="N533" s="1706"/>
      <c r="O533" s="1707"/>
      <c r="P533" s="1707"/>
      <c r="Q533" s="1707"/>
      <c r="R533" s="1707"/>
      <c r="S533" s="1707"/>
    </row>
    <row r="534" spans="1:19" s="1708" customFormat="1" x14ac:dyDescent="0.2">
      <c r="A534" s="788">
        <v>497</v>
      </c>
      <c r="B534" s="1002" t="s">
        <v>196</v>
      </c>
      <c r="C534" s="687"/>
      <c r="D534" s="711" t="s">
        <v>7</v>
      </c>
      <c r="E534" s="711"/>
      <c r="F534" s="1003">
        <v>800</v>
      </c>
      <c r="G534" s="1003">
        <f t="shared" ref="G534:G544" si="119">E534*F534</f>
        <v>0</v>
      </c>
      <c r="H534" s="1003">
        <v>2623</v>
      </c>
      <c r="I534" s="1003">
        <f t="shared" ref="I534:I544" si="120">E534*H534</f>
        <v>0</v>
      </c>
      <c r="J534" s="1004">
        <f t="shared" ref="J534:J544" si="121">G534+I534</f>
        <v>0</v>
      </c>
      <c r="K534" s="1706"/>
      <c r="L534" s="1706"/>
      <c r="M534" s="1706"/>
      <c r="N534" s="1706"/>
      <c r="O534" s="1707"/>
      <c r="P534" s="1707"/>
      <c r="Q534" s="1707"/>
      <c r="R534" s="1707"/>
      <c r="S534" s="1707"/>
    </row>
    <row r="535" spans="1:19" s="1708" customFormat="1" x14ac:dyDescent="0.2">
      <c r="A535" s="788">
        <v>498</v>
      </c>
      <c r="B535" s="1002" t="s">
        <v>15</v>
      </c>
      <c r="C535" s="687"/>
      <c r="D535" s="711" t="s">
        <v>7</v>
      </c>
      <c r="E535" s="711"/>
      <c r="F535" s="1003">
        <v>600</v>
      </c>
      <c r="G535" s="1003">
        <f t="shared" si="119"/>
        <v>0</v>
      </c>
      <c r="H535" s="1003">
        <v>335</v>
      </c>
      <c r="I535" s="1003">
        <f t="shared" si="120"/>
        <v>0</v>
      </c>
      <c r="J535" s="1004">
        <f t="shared" si="121"/>
        <v>0</v>
      </c>
      <c r="K535" s="1706"/>
      <c r="L535" s="1706"/>
      <c r="M535" s="1706"/>
      <c r="N535" s="1706"/>
      <c r="O535" s="1707"/>
      <c r="P535" s="1707"/>
      <c r="Q535" s="1707"/>
      <c r="R535" s="1707"/>
      <c r="S535" s="1707"/>
    </row>
    <row r="536" spans="1:19" s="1708" customFormat="1" x14ac:dyDescent="0.2">
      <c r="A536" s="788">
        <v>499</v>
      </c>
      <c r="B536" s="1002" t="s">
        <v>19</v>
      </c>
      <c r="C536" s="687" t="s">
        <v>326</v>
      </c>
      <c r="D536" s="711" t="s">
        <v>7</v>
      </c>
      <c r="E536" s="711"/>
      <c r="F536" s="1003">
        <v>600</v>
      </c>
      <c r="G536" s="1003">
        <f t="shared" si="119"/>
        <v>0</v>
      </c>
      <c r="H536" s="1003">
        <v>928</v>
      </c>
      <c r="I536" s="1003">
        <f t="shared" si="120"/>
        <v>0</v>
      </c>
      <c r="J536" s="1004">
        <f t="shared" si="121"/>
        <v>0</v>
      </c>
      <c r="K536" s="1706"/>
      <c r="L536" s="1706"/>
      <c r="M536" s="1706"/>
      <c r="N536" s="1706"/>
      <c r="O536" s="1707"/>
      <c r="P536" s="1707"/>
      <c r="Q536" s="1707"/>
      <c r="R536" s="1707"/>
      <c r="S536" s="1707"/>
    </row>
    <row r="537" spans="1:19" s="1708" customFormat="1" x14ac:dyDescent="0.2">
      <c r="A537" s="788">
        <v>500</v>
      </c>
      <c r="B537" s="1002" t="s">
        <v>197</v>
      </c>
      <c r="C537" s="687"/>
      <c r="D537" s="711" t="s">
        <v>7</v>
      </c>
      <c r="E537" s="711"/>
      <c r="F537" s="1003">
        <v>600</v>
      </c>
      <c r="G537" s="1003">
        <f t="shared" si="119"/>
        <v>0</v>
      </c>
      <c r="H537" s="1003">
        <v>1424</v>
      </c>
      <c r="I537" s="1003">
        <f t="shared" si="120"/>
        <v>0</v>
      </c>
      <c r="J537" s="1004">
        <f t="shared" si="121"/>
        <v>0</v>
      </c>
      <c r="K537" s="1706"/>
      <c r="L537" s="1706"/>
      <c r="M537" s="1706"/>
      <c r="N537" s="1706"/>
      <c r="O537" s="1707"/>
      <c r="P537" s="1707"/>
      <c r="Q537" s="1707"/>
      <c r="R537" s="1707"/>
      <c r="S537" s="1707"/>
    </row>
    <row r="538" spans="1:19" s="1708" customFormat="1" x14ac:dyDescent="0.2">
      <c r="A538" s="788">
        <v>501</v>
      </c>
      <c r="B538" s="1002" t="s">
        <v>198</v>
      </c>
      <c r="C538" s="687"/>
      <c r="D538" s="711" t="s">
        <v>21</v>
      </c>
      <c r="E538" s="711"/>
      <c r="F538" s="1003">
        <v>1300</v>
      </c>
      <c r="G538" s="1003">
        <f t="shared" si="119"/>
        <v>0</v>
      </c>
      <c r="H538" s="1003">
        <v>957</v>
      </c>
      <c r="I538" s="1003">
        <f t="shared" si="120"/>
        <v>0</v>
      </c>
      <c r="J538" s="1004">
        <f t="shared" si="121"/>
        <v>0</v>
      </c>
      <c r="K538" s="1706"/>
      <c r="L538" s="1706"/>
      <c r="M538" s="1706"/>
      <c r="N538" s="1706"/>
      <c r="O538" s="1707"/>
      <c r="P538" s="1707"/>
      <c r="Q538" s="1707"/>
      <c r="R538" s="1707"/>
      <c r="S538" s="1707"/>
    </row>
    <row r="539" spans="1:19" s="1708" customFormat="1" x14ac:dyDescent="0.2">
      <c r="A539" s="788">
        <v>502</v>
      </c>
      <c r="B539" s="1002" t="s">
        <v>23</v>
      </c>
      <c r="C539" s="687"/>
      <c r="D539" s="711" t="s">
        <v>21</v>
      </c>
      <c r="E539" s="711"/>
      <c r="F539" s="1003">
        <v>700</v>
      </c>
      <c r="G539" s="1003">
        <f t="shared" si="119"/>
        <v>0</v>
      </c>
      <c r="H539" s="1003">
        <v>421</v>
      </c>
      <c r="I539" s="1003">
        <f t="shared" si="120"/>
        <v>0</v>
      </c>
      <c r="J539" s="1004">
        <f t="shared" si="121"/>
        <v>0</v>
      </c>
      <c r="K539" s="1706"/>
      <c r="L539" s="1706"/>
      <c r="M539" s="1706"/>
      <c r="N539" s="1706"/>
      <c r="O539" s="1707"/>
      <c r="P539" s="1707"/>
      <c r="Q539" s="1707"/>
      <c r="R539" s="1707"/>
      <c r="S539" s="1707"/>
    </row>
    <row r="540" spans="1:19" s="1708" customFormat="1" x14ac:dyDescent="0.2">
      <c r="A540" s="788">
        <v>503</v>
      </c>
      <c r="B540" s="1002" t="s">
        <v>31</v>
      </c>
      <c r="C540" s="860"/>
      <c r="D540" s="711" t="s">
        <v>32</v>
      </c>
      <c r="E540" s="711"/>
      <c r="F540" s="1003">
        <v>0</v>
      </c>
      <c r="G540" s="1003">
        <f t="shared" si="119"/>
        <v>0</v>
      </c>
      <c r="H540" s="1003">
        <v>18051</v>
      </c>
      <c r="I540" s="1003">
        <f t="shared" si="120"/>
        <v>0</v>
      </c>
      <c r="J540" s="1004">
        <f t="shared" si="121"/>
        <v>0</v>
      </c>
      <c r="K540" s="1706"/>
      <c r="L540" s="1706"/>
      <c r="M540" s="1706"/>
      <c r="N540" s="1706"/>
      <c r="O540" s="1707"/>
      <c r="P540" s="1707"/>
      <c r="Q540" s="1707"/>
      <c r="R540" s="1707"/>
      <c r="S540" s="1707"/>
    </row>
    <row r="541" spans="1:19" s="1708" customFormat="1" ht="25.5" x14ac:dyDescent="0.2">
      <c r="A541" s="788">
        <v>504</v>
      </c>
      <c r="B541" s="1002" t="s">
        <v>201</v>
      </c>
      <c r="C541" s="860"/>
      <c r="D541" s="711" t="s">
        <v>202</v>
      </c>
      <c r="E541" s="711"/>
      <c r="F541" s="1003">
        <v>2000</v>
      </c>
      <c r="G541" s="1003">
        <f t="shared" si="119"/>
        <v>0</v>
      </c>
      <c r="H541" s="1003">
        <v>629</v>
      </c>
      <c r="I541" s="1003">
        <f t="shared" si="120"/>
        <v>0</v>
      </c>
      <c r="J541" s="1004">
        <f t="shared" si="121"/>
        <v>0</v>
      </c>
      <c r="K541" s="1706"/>
      <c r="L541" s="1706"/>
      <c r="M541" s="1706"/>
      <c r="N541" s="1706"/>
      <c r="O541" s="1707"/>
      <c r="P541" s="1707"/>
      <c r="Q541" s="1707"/>
      <c r="R541" s="1707"/>
      <c r="S541" s="1707"/>
    </row>
    <row r="542" spans="1:19" s="1708" customFormat="1" x14ac:dyDescent="0.2">
      <c r="A542" s="788">
        <v>497</v>
      </c>
      <c r="B542" s="1002" t="s">
        <v>591</v>
      </c>
      <c r="C542" s="687"/>
      <c r="D542" s="711" t="s">
        <v>7</v>
      </c>
      <c r="E542" s="711"/>
      <c r="F542" s="1003">
        <v>2950</v>
      </c>
      <c r="G542" s="1003">
        <f t="shared" si="119"/>
        <v>0</v>
      </c>
      <c r="H542" s="1003">
        <v>10010</v>
      </c>
      <c r="I542" s="1003">
        <f t="shared" si="120"/>
        <v>0</v>
      </c>
      <c r="J542" s="1004">
        <f t="shared" si="121"/>
        <v>0</v>
      </c>
      <c r="K542" s="1706"/>
      <c r="L542" s="1706"/>
      <c r="M542" s="1706"/>
      <c r="N542" s="1706"/>
      <c r="O542" s="1707"/>
      <c r="P542" s="1707"/>
      <c r="Q542" s="1707"/>
      <c r="R542" s="1707"/>
      <c r="S542" s="1707"/>
    </row>
    <row r="543" spans="1:19" s="1708" customFormat="1" ht="25.5" x14ac:dyDescent="0.2">
      <c r="A543" s="788">
        <v>508</v>
      </c>
      <c r="B543" s="1002" t="s">
        <v>592</v>
      </c>
      <c r="C543" s="687"/>
      <c r="D543" s="711" t="s">
        <v>7</v>
      </c>
      <c r="E543" s="711"/>
      <c r="F543" s="1003">
        <v>600</v>
      </c>
      <c r="G543" s="1003">
        <f t="shared" si="119"/>
        <v>0</v>
      </c>
      <c r="H543" s="1003">
        <v>1994</v>
      </c>
      <c r="I543" s="1003">
        <f t="shared" si="120"/>
        <v>0</v>
      </c>
      <c r="J543" s="1004">
        <f t="shared" si="121"/>
        <v>0</v>
      </c>
      <c r="K543" s="1706"/>
      <c r="L543" s="1706"/>
      <c r="M543" s="1706"/>
      <c r="N543" s="1706"/>
      <c r="O543" s="1707"/>
      <c r="P543" s="1707"/>
      <c r="Q543" s="1707"/>
      <c r="R543" s="1707"/>
      <c r="S543" s="1707"/>
    </row>
    <row r="544" spans="1:19" s="1708" customFormat="1" x14ac:dyDescent="0.2">
      <c r="A544" s="788">
        <v>505</v>
      </c>
      <c r="B544" s="1002" t="s">
        <v>40</v>
      </c>
      <c r="C544" s="860"/>
      <c r="D544" s="711" t="s">
        <v>41</v>
      </c>
      <c r="E544" s="711"/>
      <c r="F544" s="1003">
        <v>0</v>
      </c>
      <c r="G544" s="1003">
        <f t="shared" si="119"/>
        <v>0</v>
      </c>
      <c r="H544" s="1003">
        <v>66966</v>
      </c>
      <c r="I544" s="1003">
        <f t="shared" si="120"/>
        <v>0</v>
      </c>
      <c r="J544" s="1004">
        <f t="shared" si="121"/>
        <v>0</v>
      </c>
      <c r="K544" s="1706"/>
      <c r="L544" s="1706"/>
      <c r="M544" s="1706"/>
      <c r="N544" s="1706"/>
      <c r="O544" s="1707"/>
      <c r="P544" s="1707"/>
      <c r="Q544" s="1707"/>
      <c r="R544" s="1707"/>
      <c r="S544" s="1707"/>
    </row>
    <row r="545" spans="1:19" s="1708" customFormat="1" x14ac:dyDescent="0.2">
      <c r="A545" s="788">
        <v>506</v>
      </c>
      <c r="B545" s="1762" t="s">
        <v>203</v>
      </c>
      <c r="C545" s="860"/>
      <c r="D545" s="711"/>
      <c r="E545" s="711"/>
      <c r="F545" s="711"/>
      <c r="G545" s="1003"/>
      <c r="H545" s="1719"/>
      <c r="I545" s="1003"/>
      <c r="J545" s="1719"/>
      <c r="K545" s="1706"/>
      <c r="L545" s="1706"/>
      <c r="M545" s="1706"/>
      <c r="N545" s="1706"/>
      <c r="O545" s="1707"/>
      <c r="P545" s="1707"/>
      <c r="Q545" s="1707"/>
      <c r="R545" s="1707"/>
      <c r="S545" s="1707"/>
    </row>
    <row r="546" spans="1:19" s="1708" customFormat="1" x14ac:dyDescent="0.2">
      <c r="A546" s="788">
        <v>507</v>
      </c>
      <c r="B546" s="1002" t="s">
        <v>204</v>
      </c>
      <c r="C546" s="687"/>
      <c r="D546" s="711" t="s">
        <v>7</v>
      </c>
      <c r="E546" s="711"/>
      <c r="F546" s="1003">
        <v>1200</v>
      </c>
      <c r="G546" s="1003">
        <f t="shared" ref="G546:G552" si="122">E546*F546</f>
        <v>0</v>
      </c>
      <c r="H546" s="1003">
        <v>1853</v>
      </c>
      <c r="I546" s="1003">
        <f t="shared" ref="I546:I552" si="123">E546*H546</f>
        <v>0</v>
      </c>
      <c r="J546" s="1004">
        <f t="shared" ref="J546:J552" si="124">G546+I546</f>
        <v>0</v>
      </c>
      <c r="K546" s="1706"/>
      <c r="L546" s="1706"/>
      <c r="M546" s="1706"/>
      <c r="N546" s="1706"/>
      <c r="O546" s="1707"/>
      <c r="P546" s="1707"/>
      <c r="Q546" s="1707"/>
      <c r="R546" s="1707"/>
      <c r="S546" s="1707"/>
    </row>
    <row r="547" spans="1:19" s="1708" customFormat="1" ht="25.5" x14ac:dyDescent="0.2">
      <c r="A547" s="788">
        <v>508</v>
      </c>
      <c r="B547" s="1002" t="s">
        <v>592</v>
      </c>
      <c r="C547" s="687"/>
      <c r="D547" s="711" t="s">
        <v>7</v>
      </c>
      <c r="E547" s="711"/>
      <c r="F547" s="1003">
        <v>600</v>
      </c>
      <c r="G547" s="1003">
        <f t="shared" si="122"/>
        <v>0</v>
      </c>
      <c r="H547" s="1003">
        <v>1994</v>
      </c>
      <c r="I547" s="1003">
        <f t="shared" si="123"/>
        <v>0</v>
      </c>
      <c r="J547" s="1004">
        <f t="shared" si="124"/>
        <v>0</v>
      </c>
      <c r="K547" s="1706"/>
      <c r="L547" s="1706"/>
      <c r="M547" s="1706"/>
      <c r="N547" s="1706"/>
      <c r="O547" s="1707"/>
      <c r="P547" s="1707"/>
      <c r="Q547" s="1707"/>
      <c r="R547" s="1707"/>
      <c r="S547" s="1707"/>
    </row>
    <row r="548" spans="1:19" s="1708" customFormat="1" x14ac:dyDescent="0.2">
      <c r="A548" s="788">
        <v>508</v>
      </c>
      <c r="B548" s="1002" t="s">
        <v>15</v>
      </c>
      <c r="C548" s="687"/>
      <c r="D548" s="711" t="s">
        <v>7</v>
      </c>
      <c r="E548" s="711"/>
      <c r="F548" s="1003">
        <v>600</v>
      </c>
      <c r="G548" s="1003">
        <f t="shared" si="122"/>
        <v>0</v>
      </c>
      <c r="H548" s="1003">
        <v>335</v>
      </c>
      <c r="I548" s="1003">
        <f t="shared" si="123"/>
        <v>0</v>
      </c>
      <c r="J548" s="1004">
        <f t="shared" si="124"/>
        <v>0</v>
      </c>
      <c r="K548" s="1706"/>
      <c r="L548" s="1706"/>
      <c r="M548" s="1706"/>
      <c r="N548" s="1706"/>
      <c r="O548" s="1707"/>
      <c r="P548" s="1707"/>
      <c r="Q548" s="1707"/>
      <c r="R548" s="1707"/>
      <c r="S548" s="1707"/>
    </row>
    <row r="549" spans="1:19" s="1708" customFormat="1" x14ac:dyDescent="0.2">
      <c r="A549" s="788">
        <v>509</v>
      </c>
      <c r="B549" s="1002" t="s">
        <v>19</v>
      </c>
      <c r="C549" s="687" t="s">
        <v>326</v>
      </c>
      <c r="D549" s="711" t="s">
        <v>7</v>
      </c>
      <c r="E549" s="711"/>
      <c r="F549" s="1003">
        <v>600</v>
      </c>
      <c r="G549" s="1003">
        <f t="shared" si="122"/>
        <v>0</v>
      </c>
      <c r="H549" s="1003">
        <v>928</v>
      </c>
      <c r="I549" s="1003">
        <f t="shared" si="123"/>
        <v>0</v>
      </c>
      <c r="J549" s="1004">
        <f t="shared" si="124"/>
        <v>0</v>
      </c>
      <c r="K549" s="1706"/>
      <c r="L549" s="1706"/>
      <c r="M549" s="1706"/>
      <c r="N549" s="1706"/>
      <c r="O549" s="1707"/>
      <c r="P549" s="1707"/>
      <c r="Q549" s="1707"/>
      <c r="R549" s="1707"/>
      <c r="S549" s="1707"/>
    </row>
    <row r="550" spans="1:19" s="1708" customFormat="1" x14ac:dyDescent="0.2">
      <c r="A550" s="788">
        <v>22</v>
      </c>
      <c r="B550" s="1002" t="s">
        <v>22</v>
      </c>
      <c r="C550" s="687"/>
      <c r="D550" s="711" t="s">
        <v>21</v>
      </c>
      <c r="E550" s="711"/>
      <c r="F550" s="1003">
        <v>1000</v>
      </c>
      <c r="G550" s="1003">
        <f t="shared" si="122"/>
        <v>0</v>
      </c>
      <c r="H550" s="1003">
        <v>504</v>
      </c>
      <c r="I550" s="1003">
        <f t="shared" si="123"/>
        <v>0</v>
      </c>
      <c r="J550" s="1004">
        <f t="shared" si="124"/>
        <v>0</v>
      </c>
      <c r="K550" s="1771"/>
      <c r="L550" s="1706"/>
      <c r="M550" s="1706"/>
      <c r="N550" s="1706"/>
      <c r="O550" s="1707"/>
      <c r="P550" s="1707"/>
      <c r="Q550" s="1707"/>
      <c r="R550" s="1707"/>
      <c r="S550" s="1707"/>
    </row>
    <row r="551" spans="1:19" s="1708" customFormat="1" x14ac:dyDescent="0.2">
      <c r="A551" s="788">
        <v>510</v>
      </c>
      <c r="B551" s="1002" t="s">
        <v>198</v>
      </c>
      <c r="C551" s="687"/>
      <c r="D551" s="711" t="s">
        <v>21</v>
      </c>
      <c r="E551" s="711"/>
      <c r="F551" s="1003">
        <v>1300</v>
      </c>
      <c r="G551" s="1003">
        <f t="shared" si="122"/>
        <v>0</v>
      </c>
      <c r="H551" s="1003">
        <v>957</v>
      </c>
      <c r="I551" s="1003">
        <f t="shared" si="123"/>
        <v>0</v>
      </c>
      <c r="J551" s="1004">
        <f t="shared" si="124"/>
        <v>0</v>
      </c>
      <c r="K551" s="1706"/>
      <c r="L551" s="1706"/>
      <c r="M551" s="1706"/>
      <c r="N551" s="1706"/>
      <c r="O551" s="1707"/>
      <c r="P551" s="1707"/>
      <c r="Q551" s="1707"/>
      <c r="R551" s="1707"/>
      <c r="S551" s="1707"/>
    </row>
    <row r="552" spans="1:19" s="1708" customFormat="1" x14ac:dyDescent="0.2">
      <c r="A552" s="788">
        <v>511</v>
      </c>
      <c r="B552" s="1002" t="s">
        <v>31</v>
      </c>
      <c r="C552" s="860"/>
      <c r="D552" s="711" t="s">
        <v>32</v>
      </c>
      <c r="E552" s="711"/>
      <c r="F552" s="1003">
        <v>0</v>
      </c>
      <c r="G552" s="1003">
        <f t="shared" si="122"/>
        <v>0</v>
      </c>
      <c r="H552" s="1003">
        <v>26053</v>
      </c>
      <c r="I552" s="1003">
        <f t="shared" si="123"/>
        <v>0</v>
      </c>
      <c r="J552" s="1004">
        <f t="shared" si="124"/>
        <v>0</v>
      </c>
      <c r="K552" s="1706"/>
      <c r="L552" s="1706"/>
      <c r="M552" s="1706"/>
      <c r="N552" s="1706"/>
      <c r="O552" s="1707"/>
      <c r="P552" s="1707"/>
      <c r="Q552" s="1707"/>
      <c r="R552" s="1707"/>
      <c r="S552" s="1707"/>
    </row>
    <row r="553" spans="1:19" s="1708" customFormat="1" x14ac:dyDescent="0.2">
      <c r="A553" s="788">
        <v>512</v>
      </c>
      <c r="B553" s="1002" t="s">
        <v>199</v>
      </c>
      <c r="C553" s="687"/>
      <c r="D553" s="711"/>
      <c r="E553" s="711"/>
      <c r="F553" s="1003"/>
      <c r="G553" s="1003"/>
      <c r="H553" s="1003"/>
      <c r="I553" s="1003"/>
      <c r="J553" s="1004"/>
      <c r="K553" s="1706"/>
      <c r="L553" s="1706"/>
      <c r="M553" s="1706"/>
      <c r="N553" s="1706"/>
      <c r="O553" s="1707"/>
      <c r="P553" s="1707"/>
      <c r="Q553" s="1707"/>
      <c r="R553" s="1707"/>
      <c r="S553" s="1707"/>
    </row>
    <row r="554" spans="1:19" s="1708" customFormat="1" x14ac:dyDescent="0.2">
      <c r="A554" s="788">
        <v>513</v>
      </c>
      <c r="B554" s="1722" t="s">
        <v>200</v>
      </c>
      <c r="C554" s="687"/>
      <c r="D554" s="711" t="s">
        <v>21</v>
      </c>
      <c r="E554" s="711"/>
      <c r="F554" s="1003">
        <v>350</v>
      </c>
      <c r="G554" s="1003">
        <f t="shared" ref="G554:G559" si="125">E554*F554</f>
        <v>0</v>
      </c>
      <c r="H554" s="1003">
        <v>1212</v>
      </c>
      <c r="I554" s="1003">
        <f t="shared" ref="I554:I559" si="126">E554*H554</f>
        <v>0</v>
      </c>
      <c r="J554" s="1004">
        <f t="shared" ref="J554:J559" si="127">G554+I554</f>
        <v>0</v>
      </c>
      <c r="K554" s="1706"/>
      <c r="L554" s="1706"/>
      <c r="M554" s="1706"/>
      <c r="N554" s="1706"/>
      <c r="O554" s="1707"/>
      <c r="P554" s="1707"/>
      <c r="Q554" s="1707"/>
      <c r="R554" s="1707"/>
      <c r="S554" s="1707"/>
    </row>
    <row r="555" spans="1:19" s="1708" customFormat="1" x14ac:dyDescent="0.2">
      <c r="A555" s="788">
        <v>513</v>
      </c>
      <c r="B555" s="1722" t="s">
        <v>593</v>
      </c>
      <c r="C555" s="687"/>
      <c r="D555" s="711" t="s">
        <v>21</v>
      </c>
      <c r="E555" s="711"/>
      <c r="F555" s="1003">
        <v>350</v>
      </c>
      <c r="G555" s="1003">
        <f t="shared" si="125"/>
        <v>0</v>
      </c>
      <c r="H555" s="1003">
        <v>1090</v>
      </c>
      <c r="I555" s="1003">
        <f t="shared" si="126"/>
        <v>0</v>
      </c>
      <c r="J555" s="1004">
        <f t="shared" si="127"/>
        <v>0</v>
      </c>
      <c r="K555" s="1706"/>
      <c r="L555" s="1706"/>
      <c r="M555" s="1706"/>
      <c r="N555" s="1706"/>
      <c r="O555" s="1707"/>
      <c r="P555" s="1707"/>
      <c r="Q555" s="1707"/>
      <c r="R555" s="1707"/>
      <c r="S555" s="1707"/>
    </row>
    <row r="556" spans="1:19" s="1708" customFormat="1" ht="25.5" x14ac:dyDescent="0.2">
      <c r="A556" s="788">
        <v>514</v>
      </c>
      <c r="B556" s="1002" t="s">
        <v>201</v>
      </c>
      <c r="C556" s="860"/>
      <c r="D556" s="711" t="s">
        <v>202</v>
      </c>
      <c r="E556" s="711"/>
      <c r="F556" s="1003">
        <v>2000</v>
      </c>
      <c r="G556" s="1003">
        <f t="shared" si="125"/>
        <v>0</v>
      </c>
      <c r="H556" s="1003">
        <v>629</v>
      </c>
      <c r="I556" s="1003">
        <f t="shared" si="126"/>
        <v>0</v>
      </c>
      <c r="J556" s="1004">
        <f t="shared" si="127"/>
        <v>0</v>
      </c>
      <c r="K556" s="1706"/>
      <c r="L556" s="1706"/>
      <c r="M556" s="1706"/>
      <c r="N556" s="1706"/>
      <c r="O556" s="1707"/>
      <c r="P556" s="1707"/>
      <c r="Q556" s="1707"/>
      <c r="R556" s="1707"/>
      <c r="S556" s="1707"/>
    </row>
    <row r="557" spans="1:19" s="1708" customFormat="1" x14ac:dyDescent="0.2">
      <c r="A557" s="788">
        <v>495</v>
      </c>
      <c r="B557" s="1002" t="s">
        <v>594</v>
      </c>
      <c r="C557" s="687"/>
      <c r="D557" s="711" t="s">
        <v>202</v>
      </c>
      <c r="E557" s="711">
        <v>1042</v>
      </c>
      <c r="F557" s="1003">
        <v>139</v>
      </c>
      <c r="G557" s="1003">
        <f t="shared" si="125"/>
        <v>144838</v>
      </c>
      <c r="H557" s="1003">
        <v>151</v>
      </c>
      <c r="I557" s="1003">
        <f t="shared" si="126"/>
        <v>157342</v>
      </c>
      <c r="J557" s="1004">
        <f t="shared" si="127"/>
        <v>302180</v>
      </c>
      <c r="K557" s="1706"/>
      <c r="L557" s="1706"/>
      <c r="M557" s="1706"/>
      <c r="N557" s="1706"/>
      <c r="O557" s="1707"/>
      <c r="P557" s="1707"/>
      <c r="Q557" s="1707"/>
      <c r="R557" s="1707"/>
      <c r="S557" s="1707"/>
    </row>
    <row r="558" spans="1:19" s="1708" customFormat="1" x14ac:dyDescent="0.2">
      <c r="A558" s="788">
        <v>515</v>
      </c>
      <c r="B558" s="1002" t="s">
        <v>40</v>
      </c>
      <c r="C558" s="860"/>
      <c r="D558" s="711" t="s">
        <v>41</v>
      </c>
      <c r="E558" s="711"/>
      <c r="F558" s="1003">
        <v>0</v>
      </c>
      <c r="G558" s="1003">
        <f t="shared" si="125"/>
        <v>0</v>
      </c>
      <c r="H558" s="1003">
        <v>53152</v>
      </c>
      <c r="I558" s="1003">
        <f t="shared" si="126"/>
        <v>0</v>
      </c>
      <c r="J558" s="1004">
        <f t="shared" si="127"/>
        <v>0</v>
      </c>
      <c r="K558" s="1706"/>
      <c r="L558" s="1706"/>
      <c r="M558" s="1706"/>
      <c r="N558" s="1706"/>
      <c r="O558" s="1707"/>
      <c r="P558" s="1707"/>
      <c r="Q558" s="1707"/>
      <c r="R558" s="1707"/>
      <c r="S558" s="1707"/>
    </row>
    <row r="559" spans="1:19" s="1708" customFormat="1" x14ac:dyDescent="0.2">
      <c r="A559" s="788">
        <v>516</v>
      </c>
      <c r="B559" s="1002" t="s">
        <v>205</v>
      </c>
      <c r="C559" s="1030"/>
      <c r="D559" s="711" t="s">
        <v>32</v>
      </c>
      <c r="E559" s="711"/>
      <c r="F559" s="1003">
        <v>954853.5</v>
      </c>
      <c r="G559" s="1003">
        <f t="shared" si="125"/>
        <v>0</v>
      </c>
      <c r="H559" s="1003">
        <v>928267</v>
      </c>
      <c r="I559" s="1003">
        <f t="shared" si="126"/>
        <v>0</v>
      </c>
      <c r="J559" s="1004">
        <f t="shared" si="127"/>
        <v>0</v>
      </c>
      <c r="K559" s="1706"/>
      <c r="L559" s="1706"/>
      <c r="M559" s="1706"/>
      <c r="N559" s="1706"/>
      <c r="O559" s="1707"/>
      <c r="P559" s="1707"/>
      <c r="Q559" s="1707"/>
      <c r="R559" s="1707"/>
      <c r="S559" s="1707"/>
    </row>
    <row r="560" spans="1:19" s="1708" customFormat="1" x14ac:dyDescent="0.2">
      <c r="A560" s="788">
        <v>517</v>
      </c>
      <c r="B560" s="1002"/>
      <c r="C560" s="1030"/>
      <c r="D560" s="711"/>
      <c r="E560" s="711"/>
      <c r="F560" s="1003"/>
      <c r="G560" s="1003"/>
      <c r="H560" s="1003"/>
      <c r="I560" s="1003"/>
      <c r="J560" s="1723"/>
      <c r="K560" s="1706"/>
      <c r="L560" s="1706"/>
      <c r="M560" s="1706"/>
      <c r="N560" s="1706"/>
      <c r="O560" s="1707"/>
      <c r="P560" s="1707"/>
      <c r="Q560" s="1707"/>
      <c r="R560" s="1707"/>
      <c r="S560" s="1707"/>
    </row>
    <row r="561" spans="1:19" s="1708" customFormat="1" x14ac:dyDescent="0.2">
      <c r="A561" s="788">
        <v>518</v>
      </c>
      <c r="B561" s="1002" t="s">
        <v>206</v>
      </c>
      <c r="C561" s="860"/>
      <c r="D561" s="711" t="s">
        <v>207</v>
      </c>
      <c r="E561" s="711"/>
      <c r="F561" s="1003">
        <v>576000</v>
      </c>
      <c r="G561" s="1003">
        <f>E561*F561</f>
        <v>0</v>
      </c>
      <c r="H561" s="1003">
        <v>0</v>
      </c>
      <c r="I561" s="1003">
        <f>E561*H561</f>
        <v>0</v>
      </c>
      <c r="J561" s="1004">
        <f t="shared" ref="J561:J562" si="128">G561+I561</f>
        <v>0</v>
      </c>
      <c r="K561" s="1706"/>
      <c r="L561" s="1706"/>
      <c r="M561" s="1706"/>
      <c r="N561" s="1706"/>
      <c r="O561" s="1707"/>
      <c r="P561" s="1707"/>
      <c r="Q561" s="1707"/>
      <c r="R561" s="1707"/>
      <c r="S561" s="1707"/>
    </row>
    <row r="562" spans="1:19" s="1708" customFormat="1" x14ac:dyDescent="0.2">
      <c r="A562" s="788">
        <v>519</v>
      </c>
      <c r="B562" s="1002" t="s">
        <v>104</v>
      </c>
      <c r="C562" s="860"/>
      <c r="D562" s="711" t="s">
        <v>207</v>
      </c>
      <c r="E562" s="711"/>
      <c r="F562" s="1003">
        <v>243000</v>
      </c>
      <c r="G562" s="1003">
        <f>E562*F562</f>
        <v>0</v>
      </c>
      <c r="H562" s="1003">
        <v>0</v>
      </c>
      <c r="I562" s="1003">
        <f>E562*H562</f>
        <v>0</v>
      </c>
      <c r="J562" s="1004">
        <f t="shared" si="128"/>
        <v>0</v>
      </c>
      <c r="K562" s="1706"/>
      <c r="L562" s="1706"/>
      <c r="M562" s="1706"/>
      <c r="N562" s="1706"/>
      <c r="O562" s="1707"/>
      <c r="P562" s="1707"/>
      <c r="Q562" s="1707"/>
      <c r="R562" s="1707"/>
      <c r="S562" s="1707"/>
    </row>
    <row r="563" spans="1:19" s="1708" customFormat="1" ht="13.5" thickBot="1" x14ac:dyDescent="0.25">
      <c r="A563" s="788">
        <v>520</v>
      </c>
      <c r="B563" s="1734"/>
      <c r="C563" s="1009"/>
      <c r="D563" s="1735"/>
      <c r="E563" s="1735"/>
      <c r="F563" s="1736"/>
      <c r="G563" s="1736"/>
      <c r="H563" s="1736"/>
      <c r="I563" s="1736"/>
      <c r="J563" s="1772"/>
      <c r="K563" s="1706"/>
      <c r="L563" s="1706"/>
      <c r="M563" s="1706"/>
      <c r="N563" s="1706"/>
      <c r="O563" s="1707"/>
      <c r="P563" s="1707"/>
      <c r="Q563" s="1707"/>
      <c r="R563" s="1707"/>
      <c r="S563" s="1707"/>
    </row>
    <row r="564" spans="1:19" s="1708" customFormat="1" ht="14.25" thickTop="1" thickBot="1" x14ac:dyDescent="0.25">
      <c r="A564" s="788">
        <v>521</v>
      </c>
      <c r="B564" s="1773" t="s">
        <v>208</v>
      </c>
      <c r="C564" s="1034"/>
      <c r="D564" s="1774"/>
      <c r="E564" s="1775"/>
      <c r="F564" s="1776"/>
      <c r="G564" s="1777">
        <f>SUM(G256:G545)+SUM(G547:G562)</f>
        <v>1619662.9349999998</v>
      </c>
      <c r="H564" s="1776"/>
      <c r="I564" s="1777">
        <f>SUM(I256:I545)+SUM(I547:I562)</f>
        <v>1376436.7888968051</v>
      </c>
      <c r="J564" s="1777">
        <f>SUM(J256:J545)+SUM(J547:J562)</f>
        <v>2996099.7238968057</v>
      </c>
      <c r="K564" s="1771"/>
      <c r="L564" s="1771"/>
      <c r="M564" s="1706"/>
      <c r="N564" s="1706"/>
      <c r="O564" s="1707"/>
      <c r="P564" s="1707"/>
      <c r="Q564" s="1707"/>
      <c r="R564" s="1707"/>
      <c r="S564" s="1707"/>
    </row>
    <row r="565" spans="1:19" s="1708" customFormat="1" ht="13.5" thickTop="1" x14ac:dyDescent="0.2">
      <c r="A565" s="788">
        <v>522</v>
      </c>
      <c r="B565" s="1753"/>
      <c r="C565" s="1039"/>
      <c r="D565" s="1754"/>
      <c r="E565" s="1755"/>
      <c r="F565" s="1755"/>
      <c r="G565" s="1742"/>
      <c r="H565" s="1756"/>
      <c r="I565" s="1742"/>
      <c r="J565" s="1756"/>
      <c r="K565" s="1706"/>
      <c r="L565" s="1706"/>
      <c r="M565" s="1706"/>
      <c r="N565" s="1706"/>
      <c r="O565" s="1707"/>
      <c r="P565" s="1707"/>
      <c r="Q565" s="1707"/>
      <c r="R565" s="1707"/>
      <c r="S565" s="1707"/>
    </row>
    <row r="566" spans="1:19" s="1708" customFormat="1" ht="13.5" x14ac:dyDescent="0.2">
      <c r="A566" s="788">
        <v>523</v>
      </c>
      <c r="B566" s="1720" t="s">
        <v>2</v>
      </c>
      <c r="C566" s="687"/>
      <c r="D566" s="711"/>
      <c r="E566" s="711"/>
      <c r="F566" s="711"/>
      <c r="G566" s="1003"/>
      <c r="H566" s="1719"/>
      <c r="I566" s="1003"/>
      <c r="J566" s="1719"/>
      <c r="K566" s="1706"/>
      <c r="L566" s="1706"/>
      <c r="M566" s="1706"/>
      <c r="N566" s="1706"/>
      <c r="O566" s="1707"/>
      <c r="P566" s="1707"/>
      <c r="Q566" s="1707"/>
      <c r="R566" s="1707"/>
      <c r="S566" s="1707"/>
    </row>
    <row r="567" spans="1:19" s="1708" customFormat="1" x14ac:dyDescent="0.2">
      <c r="A567" s="788">
        <v>524</v>
      </c>
      <c r="B567" s="1729" t="s">
        <v>42</v>
      </c>
      <c r="C567" s="687"/>
      <c r="D567" s="711"/>
      <c r="E567" s="711"/>
      <c r="F567" s="711"/>
      <c r="G567" s="1003"/>
      <c r="H567" s="1719"/>
      <c r="I567" s="1003"/>
      <c r="J567" s="1719"/>
      <c r="K567" s="1706"/>
      <c r="L567" s="1706"/>
      <c r="M567" s="1706"/>
      <c r="N567" s="1706"/>
      <c r="O567" s="1707"/>
      <c r="P567" s="1707"/>
      <c r="Q567" s="1707"/>
      <c r="R567" s="1707"/>
      <c r="S567" s="1707"/>
    </row>
    <row r="568" spans="1:19" s="1708" customFormat="1" ht="25.5" x14ac:dyDescent="0.2">
      <c r="A568" s="788">
        <v>508</v>
      </c>
      <c r="B568" s="1002" t="s">
        <v>592</v>
      </c>
      <c r="C568" s="687"/>
      <c r="D568" s="711" t="s">
        <v>7</v>
      </c>
      <c r="E568" s="711"/>
      <c r="F568" s="1003">
        <v>600</v>
      </c>
      <c r="G568" s="1003">
        <f t="shared" ref="G568:G575" si="129">E568*F568</f>
        <v>0</v>
      </c>
      <c r="H568" s="1003">
        <v>1994</v>
      </c>
      <c r="I568" s="1003">
        <f t="shared" ref="I568:I575" si="130">E568*H568</f>
        <v>0</v>
      </c>
      <c r="J568" s="1004">
        <f t="shared" ref="J568:J575" si="131">G568+I568</f>
        <v>0</v>
      </c>
      <c r="K568" s="1706"/>
      <c r="L568" s="1706"/>
      <c r="M568" s="1706"/>
      <c r="N568" s="1706"/>
      <c r="O568" s="1707"/>
      <c r="P568" s="1707"/>
      <c r="Q568" s="1707"/>
      <c r="R568" s="1707"/>
      <c r="S568" s="1707"/>
    </row>
    <row r="569" spans="1:19" s="1708" customFormat="1" x14ac:dyDescent="0.2">
      <c r="A569" s="788">
        <v>525</v>
      </c>
      <c r="B569" s="1002" t="s">
        <v>19</v>
      </c>
      <c r="C569" s="687" t="s">
        <v>326</v>
      </c>
      <c r="D569" s="711" t="s">
        <v>14</v>
      </c>
      <c r="E569" s="711"/>
      <c r="F569" s="1003">
        <v>600</v>
      </c>
      <c r="G569" s="1003">
        <f t="shared" si="129"/>
        <v>0</v>
      </c>
      <c r="H569" s="1003">
        <v>928</v>
      </c>
      <c r="I569" s="1003">
        <f t="shared" si="130"/>
        <v>0</v>
      </c>
      <c r="J569" s="1004">
        <f t="shared" si="131"/>
        <v>0</v>
      </c>
      <c r="K569" s="1706"/>
      <c r="L569" s="1706"/>
      <c r="M569" s="1706"/>
      <c r="N569" s="1706"/>
      <c r="O569" s="1707"/>
      <c r="P569" s="1707"/>
      <c r="Q569" s="1707"/>
      <c r="R569" s="1707"/>
      <c r="S569" s="1707"/>
    </row>
    <row r="570" spans="1:19" s="1708" customFormat="1" x14ac:dyDescent="0.2">
      <c r="A570" s="788">
        <v>526</v>
      </c>
      <c r="B570" s="1002" t="s">
        <v>17</v>
      </c>
      <c r="C570" s="687"/>
      <c r="D570" s="711" t="s">
        <v>14</v>
      </c>
      <c r="E570" s="711"/>
      <c r="F570" s="1003">
        <v>600</v>
      </c>
      <c r="G570" s="1003">
        <f t="shared" si="129"/>
        <v>0</v>
      </c>
      <c r="H570" s="1003">
        <v>1026</v>
      </c>
      <c r="I570" s="1003">
        <f t="shared" si="130"/>
        <v>0</v>
      </c>
      <c r="J570" s="1004">
        <f t="shared" si="131"/>
        <v>0</v>
      </c>
      <c r="K570" s="1706"/>
      <c r="L570" s="1706"/>
      <c r="M570" s="1706"/>
      <c r="N570" s="1706"/>
      <c r="O570" s="1707"/>
      <c r="P570" s="1707"/>
      <c r="Q570" s="1707"/>
      <c r="R570" s="1707"/>
      <c r="S570" s="1707"/>
    </row>
    <row r="571" spans="1:19" s="1708" customFormat="1" x14ac:dyDescent="0.2">
      <c r="A571" s="788">
        <v>527</v>
      </c>
      <c r="B571" s="1002" t="s">
        <v>43</v>
      </c>
      <c r="C571" s="687"/>
      <c r="D571" s="711" t="s">
        <v>21</v>
      </c>
      <c r="E571" s="711"/>
      <c r="F571" s="1003">
        <v>650</v>
      </c>
      <c r="G571" s="1003">
        <f t="shared" si="129"/>
        <v>0</v>
      </c>
      <c r="H571" s="1003">
        <v>237</v>
      </c>
      <c r="I571" s="1003">
        <f t="shared" si="130"/>
        <v>0</v>
      </c>
      <c r="J571" s="1004">
        <f t="shared" si="131"/>
        <v>0</v>
      </c>
      <c r="K571" s="1706"/>
      <c r="L571" s="1706"/>
      <c r="M571" s="1706"/>
      <c r="N571" s="1706"/>
      <c r="O571" s="1707"/>
      <c r="P571" s="1707"/>
      <c r="Q571" s="1707"/>
      <c r="R571" s="1707"/>
      <c r="S571" s="1707"/>
    </row>
    <row r="572" spans="1:19" s="1708" customFormat="1" x14ac:dyDescent="0.2">
      <c r="A572" s="788">
        <v>528</v>
      </c>
      <c r="B572" s="1002" t="s">
        <v>327</v>
      </c>
      <c r="C572" s="1001"/>
      <c r="D572" s="711" t="s">
        <v>21</v>
      </c>
      <c r="E572" s="711"/>
      <c r="F572" s="1003">
        <v>290</v>
      </c>
      <c r="G572" s="1003">
        <f t="shared" si="129"/>
        <v>0</v>
      </c>
      <c r="H572" s="1003">
        <v>45</v>
      </c>
      <c r="I572" s="1003">
        <f t="shared" si="130"/>
        <v>0</v>
      </c>
      <c r="J572" s="1004">
        <f t="shared" si="131"/>
        <v>0</v>
      </c>
      <c r="K572" s="1706"/>
      <c r="L572" s="1706"/>
      <c r="M572" s="1706"/>
      <c r="N572" s="1706"/>
      <c r="O572" s="1707"/>
      <c r="P572" s="1707"/>
      <c r="Q572" s="1707"/>
      <c r="R572" s="1707"/>
      <c r="S572" s="1707"/>
    </row>
    <row r="573" spans="1:19" s="1708" customFormat="1" x14ac:dyDescent="0.2">
      <c r="A573" s="788">
        <v>529</v>
      </c>
      <c r="B573" s="1002" t="s">
        <v>31</v>
      </c>
      <c r="C573" s="860"/>
      <c r="D573" s="711" t="s">
        <v>32</v>
      </c>
      <c r="E573" s="711"/>
      <c r="F573" s="1003">
        <v>0</v>
      </c>
      <c r="G573" s="1003">
        <f t="shared" si="129"/>
        <v>0</v>
      </c>
      <c r="H573" s="1003">
        <v>1896</v>
      </c>
      <c r="I573" s="1003">
        <f t="shared" si="130"/>
        <v>0</v>
      </c>
      <c r="J573" s="1004">
        <f t="shared" si="131"/>
        <v>0</v>
      </c>
      <c r="K573" s="1706"/>
      <c r="L573" s="1706"/>
      <c r="M573" s="1706"/>
      <c r="N573" s="1706"/>
      <c r="O573" s="1707"/>
      <c r="P573" s="1707"/>
      <c r="Q573" s="1707"/>
      <c r="R573" s="1707"/>
      <c r="S573" s="1707"/>
    </row>
    <row r="574" spans="1:19" s="1708" customFormat="1" x14ac:dyDescent="0.2">
      <c r="A574" s="788">
        <v>530</v>
      </c>
      <c r="B574" s="1002" t="s">
        <v>40</v>
      </c>
      <c r="C574" s="860"/>
      <c r="D574" s="711" t="s">
        <v>41</v>
      </c>
      <c r="E574" s="711"/>
      <c r="F574" s="1003">
        <v>0</v>
      </c>
      <c r="G574" s="1003">
        <f t="shared" si="129"/>
        <v>0</v>
      </c>
      <c r="H574" s="1003">
        <v>1976</v>
      </c>
      <c r="I574" s="1003">
        <f t="shared" si="130"/>
        <v>0</v>
      </c>
      <c r="J574" s="1004">
        <f t="shared" si="131"/>
        <v>0</v>
      </c>
      <c r="K574" s="1706"/>
      <c r="L574" s="1706"/>
      <c r="M574" s="1706"/>
      <c r="N574" s="1706"/>
      <c r="O574" s="1707"/>
      <c r="P574" s="1707"/>
      <c r="Q574" s="1707"/>
      <c r="R574" s="1707"/>
      <c r="S574" s="1707"/>
    </row>
    <row r="575" spans="1:19" s="1708" customFormat="1" x14ac:dyDescent="0.2">
      <c r="A575" s="788">
        <v>531</v>
      </c>
      <c r="B575" s="1002" t="s">
        <v>15</v>
      </c>
      <c r="C575" s="687"/>
      <c r="D575" s="711" t="s">
        <v>14</v>
      </c>
      <c r="E575" s="711"/>
      <c r="F575" s="1003">
        <v>600</v>
      </c>
      <c r="G575" s="1003">
        <f t="shared" si="129"/>
        <v>0</v>
      </c>
      <c r="H575" s="1003">
        <v>335</v>
      </c>
      <c r="I575" s="1003">
        <f t="shared" si="130"/>
        <v>0</v>
      </c>
      <c r="J575" s="1004">
        <f t="shared" si="131"/>
        <v>0</v>
      </c>
      <c r="K575" s="1706"/>
      <c r="L575" s="1706"/>
      <c r="M575" s="1706"/>
      <c r="N575" s="1706"/>
      <c r="O575" s="1707"/>
      <c r="P575" s="1707"/>
      <c r="Q575" s="1707"/>
      <c r="R575" s="1707"/>
      <c r="S575" s="1707"/>
    </row>
    <row r="576" spans="1:19" s="1708" customFormat="1" x14ac:dyDescent="0.2">
      <c r="A576" s="788">
        <v>532</v>
      </c>
      <c r="B576" s="1729" t="s">
        <v>44</v>
      </c>
      <c r="C576" s="687"/>
      <c r="D576" s="711"/>
      <c r="E576" s="711"/>
      <c r="F576" s="711"/>
      <c r="G576" s="1003"/>
      <c r="H576" s="1719"/>
      <c r="I576" s="1003"/>
      <c r="J576" s="1719"/>
      <c r="K576" s="1706"/>
      <c r="L576" s="1706"/>
      <c r="M576" s="1706"/>
      <c r="N576" s="1706"/>
      <c r="O576" s="1707"/>
      <c r="P576" s="1707"/>
      <c r="Q576" s="1707"/>
      <c r="R576" s="1707"/>
      <c r="S576" s="1707"/>
    </row>
    <row r="577" spans="1:19" s="1708" customFormat="1" x14ac:dyDescent="0.2">
      <c r="A577" s="788">
        <v>533</v>
      </c>
      <c r="B577" s="1729" t="s">
        <v>45</v>
      </c>
      <c r="C577" s="687"/>
      <c r="D577" s="711"/>
      <c r="E577" s="711"/>
      <c r="F577" s="711"/>
      <c r="G577" s="1003"/>
      <c r="H577" s="1719"/>
      <c r="I577" s="1003"/>
      <c r="J577" s="1719"/>
      <c r="K577" s="1706"/>
      <c r="L577" s="1706"/>
      <c r="M577" s="1706"/>
      <c r="N577" s="1706"/>
      <c r="O577" s="1707"/>
      <c r="P577" s="1707"/>
      <c r="Q577" s="1707"/>
      <c r="R577" s="1707"/>
      <c r="S577" s="1707"/>
    </row>
    <row r="578" spans="1:19" s="1708" customFormat="1" ht="25.5" x14ac:dyDescent="0.2">
      <c r="A578" s="788">
        <v>534</v>
      </c>
      <c r="B578" s="1002" t="s">
        <v>301</v>
      </c>
      <c r="C578" s="687" t="s">
        <v>368</v>
      </c>
      <c r="D578" s="711" t="s">
        <v>7</v>
      </c>
      <c r="E578" s="711"/>
      <c r="F578" s="1003">
        <v>53425.200000000004</v>
      </c>
      <c r="G578" s="1003">
        <f t="shared" ref="G578:G607" si="132">E578*F578</f>
        <v>0</v>
      </c>
      <c r="H578" s="1003">
        <v>61094.303999999996</v>
      </c>
      <c r="I578" s="1003">
        <f t="shared" ref="I578:I607" si="133">E578*H578</f>
        <v>0</v>
      </c>
      <c r="J578" s="1004">
        <f t="shared" ref="J578:J607" si="134">G578+I578</f>
        <v>0</v>
      </c>
      <c r="K578" s="1706"/>
      <c r="L578" s="1706"/>
      <c r="M578" s="1706"/>
      <c r="N578" s="1706"/>
      <c r="O578" s="1707"/>
      <c r="P578" s="1707"/>
      <c r="Q578" s="1707"/>
      <c r="R578" s="1707"/>
      <c r="S578" s="1707"/>
    </row>
    <row r="579" spans="1:19" s="1708" customFormat="1" ht="38.25" x14ac:dyDescent="0.2">
      <c r="A579" s="788">
        <v>535</v>
      </c>
      <c r="B579" s="1002" t="s">
        <v>238</v>
      </c>
      <c r="C579" s="687" t="s">
        <v>369</v>
      </c>
      <c r="D579" s="711" t="s">
        <v>7</v>
      </c>
      <c r="E579" s="711"/>
      <c r="F579" s="1003">
        <v>6088.4000000000005</v>
      </c>
      <c r="G579" s="1003">
        <f t="shared" si="132"/>
        <v>0</v>
      </c>
      <c r="H579" s="1003">
        <v>13392</v>
      </c>
      <c r="I579" s="1003">
        <f t="shared" si="133"/>
        <v>0</v>
      </c>
      <c r="J579" s="1004">
        <f t="shared" si="134"/>
        <v>0</v>
      </c>
      <c r="K579" s="1706"/>
      <c r="L579" s="1706"/>
      <c r="M579" s="1706"/>
      <c r="N579" s="1706"/>
      <c r="O579" s="1707"/>
      <c r="P579" s="1707"/>
      <c r="Q579" s="1707"/>
      <c r="R579" s="1707"/>
      <c r="S579" s="1707"/>
    </row>
    <row r="580" spans="1:19" s="1708" customFormat="1" ht="25.5" x14ac:dyDescent="0.2">
      <c r="A580" s="788">
        <v>536</v>
      </c>
      <c r="B580" s="1002" t="s">
        <v>239</v>
      </c>
      <c r="C580" s="687" t="s">
        <v>370</v>
      </c>
      <c r="D580" s="711" t="s">
        <v>7</v>
      </c>
      <c r="E580" s="711"/>
      <c r="F580" s="1003">
        <v>12143.6</v>
      </c>
      <c r="G580" s="1003">
        <f t="shared" si="132"/>
        <v>0</v>
      </c>
      <c r="H580" s="1003">
        <v>31296.359999999997</v>
      </c>
      <c r="I580" s="1003">
        <f t="shared" si="133"/>
        <v>0</v>
      </c>
      <c r="J580" s="1004">
        <f t="shared" si="134"/>
        <v>0</v>
      </c>
      <c r="K580" s="1706"/>
      <c r="L580" s="1706"/>
      <c r="M580" s="1706"/>
      <c r="N580" s="1706"/>
      <c r="O580" s="1707"/>
      <c r="P580" s="1707"/>
      <c r="Q580" s="1707"/>
      <c r="R580" s="1707"/>
      <c r="S580" s="1707"/>
    </row>
    <row r="581" spans="1:19" s="1708" customFormat="1" x14ac:dyDescent="0.2">
      <c r="A581" s="788">
        <v>537</v>
      </c>
      <c r="B581" s="1002" t="s">
        <v>240</v>
      </c>
      <c r="C581" s="687" t="s">
        <v>371</v>
      </c>
      <c r="D581" s="711" t="s">
        <v>7</v>
      </c>
      <c r="E581" s="711"/>
      <c r="F581" s="1003">
        <v>1535.6000000000001</v>
      </c>
      <c r="G581" s="1003">
        <f t="shared" si="132"/>
        <v>0</v>
      </c>
      <c r="H581" s="1003">
        <v>3678.3360000000002</v>
      </c>
      <c r="I581" s="1003">
        <f t="shared" si="133"/>
        <v>0</v>
      </c>
      <c r="J581" s="1004">
        <f t="shared" si="134"/>
        <v>0</v>
      </c>
      <c r="K581" s="1706"/>
      <c r="L581" s="1706"/>
      <c r="M581" s="1706"/>
      <c r="N581" s="1706"/>
      <c r="O581" s="1707"/>
      <c r="P581" s="1707"/>
      <c r="Q581" s="1707"/>
      <c r="R581" s="1707"/>
      <c r="S581" s="1707"/>
    </row>
    <row r="582" spans="1:19" s="1708" customFormat="1" ht="25.5" x14ac:dyDescent="0.2">
      <c r="A582" s="788">
        <v>538</v>
      </c>
      <c r="B582" s="1002" t="s">
        <v>241</v>
      </c>
      <c r="C582" s="687" t="s">
        <v>372</v>
      </c>
      <c r="D582" s="711" t="s">
        <v>7</v>
      </c>
      <c r="E582" s="711"/>
      <c r="F582" s="1003">
        <v>21070</v>
      </c>
      <c r="G582" s="1003">
        <f t="shared" si="132"/>
        <v>0</v>
      </c>
      <c r="H582" s="1003">
        <v>26159.040000000001</v>
      </c>
      <c r="I582" s="1003">
        <f t="shared" si="133"/>
        <v>0</v>
      </c>
      <c r="J582" s="1004">
        <f t="shared" si="134"/>
        <v>0</v>
      </c>
      <c r="K582" s="1706"/>
      <c r="L582" s="1706"/>
      <c r="M582" s="1706"/>
      <c r="N582" s="1706"/>
      <c r="O582" s="1707"/>
      <c r="P582" s="1707"/>
      <c r="Q582" s="1707"/>
      <c r="R582" s="1707"/>
      <c r="S582" s="1707"/>
    </row>
    <row r="583" spans="1:19" s="1708" customFormat="1" ht="25.5" x14ac:dyDescent="0.2">
      <c r="A583" s="788">
        <v>539</v>
      </c>
      <c r="B583" s="1002" t="s">
        <v>242</v>
      </c>
      <c r="C583" s="687" t="s">
        <v>373</v>
      </c>
      <c r="D583" s="711" t="s">
        <v>7</v>
      </c>
      <c r="E583" s="711"/>
      <c r="F583" s="1003">
        <v>40176</v>
      </c>
      <c r="G583" s="1003">
        <f t="shared" si="132"/>
        <v>0</v>
      </c>
      <c r="H583" s="1003">
        <v>99212.4</v>
      </c>
      <c r="I583" s="1003">
        <f t="shared" si="133"/>
        <v>0</v>
      </c>
      <c r="J583" s="1004">
        <f t="shared" si="134"/>
        <v>0</v>
      </c>
      <c r="K583" s="1706"/>
      <c r="L583" s="1706"/>
      <c r="M583" s="1706"/>
      <c r="N583" s="1706"/>
      <c r="O583" s="1707"/>
      <c r="P583" s="1707"/>
      <c r="Q583" s="1707"/>
      <c r="R583" s="1707"/>
      <c r="S583" s="1707"/>
    </row>
    <row r="584" spans="1:19" s="1708" customFormat="1" x14ac:dyDescent="0.2">
      <c r="A584" s="788">
        <v>540</v>
      </c>
      <c r="B584" s="1002" t="s">
        <v>414</v>
      </c>
      <c r="C584" s="687"/>
      <c r="D584" s="711" t="s">
        <v>7</v>
      </c>
      <c r="E584" s="711"/>
      <c r="F584" s="1003">
        <v>8530</v>
      </c>
      <c r="G584" s="1003">
        <f t="shared" si="132"/>
        <v>0</v>
      </c>
      <c r="H584" s="1003">
        <v>21450</v>
      </c>
      <c r="I584" s="1003">
        <f t="shared" si="133"/>
        <v>0</v>
      </c>
      <c r="J584" s="1004">
        <f t="shared" si="134"/>
        <v>0</v>
      </c>
      <c r="K584" s="1706"/>
      <c r="L584" s="1706"/>
      <c r="M584" s="1706"/>
      <c r="N584" s="1706"/>
      <c r="O584" s="1707"/>
      <c r="P584" s="1707"/>
      <c r="Q584" s="1707"/>
      <c r="R584" s="1707"/>
      <c r="S584" s="1707"/>
    </row>
    <row r="585" spans="1:19" s="1708" customFormat="1" ht="25.5" x14ac:dyDescent="0.2">
      <c r="A585" s="788">
        <v>541</v>
      </c>
      <c r="B585" s="1002" t="s">
        <v>387</v>
      </c>
      <c r="C585" s="711" t="s">
        <v>415</v>
      </c>
      <c r="D585" s="711" t="s">
        <v>14</v>
      </c>
      <c r="E585" s="711"/>
      <c r="F585" s="1003">
        <v>4500</v>
      </c>
      <c r="G585" s="1003">
        <f t="shared" si="132"/>
        <v>0</v>
      </c>
      <c r="H585" s="1003">
        <v>12169.05</v>
      </c>
      <c r="I585" s="1003">
        <f t="shared" si="133"/>
        <v>0</v>
      </c>
      <c r="J585" s="1004">
        <f t="shared" si="134"/>
        <v>0</v>
      </c>
      <c r="K585" s="1706"/>
      <c r="L585" s="1706"/>
      <c r="M585" s="1706"/>
      <c r="N585" s="1706"/>
      <c r="O585" s="1707"/>
      <c r="P585" s="1707"/>
      <c r="Q585" s="1707"/>
      <c r="R585" s="1707"/>
      <c r="S585" s="1707"/>
    </row>
    <row r="586" spans="1:19" s="1708" customFormat="1" ht="25.5" x14ac:dyDescent="0.2">
      <c r="A586" s="788">
        <v>542</v>
      </c>
      <c r="B586" s="1002" t="s">
        <v>387</v>
      </c>
      <c r="C586" s="711" t="s">
        <v>416</v>
      </c>
      <c r="D586" s="711" t="s">
        <v>14</v>
      </c>
      <c r="E586" s="711"/>
      <c r="F586" s="1003">
        <v>4500</v>
      </c>
      <c r="G586" s="1003">
        <f t="shared" si="132"/>
        <v>0</v>
      </c>
      <c r="H586" s="1003">
        <v>12435.650000000001</v>
      </c>
      <c r="I586" s="1003">
        <f t="shared" si="133"/>
        <v>0</v>
      </c>
      <c r="J586" s="1004">
        <f t="shared" si="134"/>
        <v>0</v>
      </c>
      <c r="K586" s="1706"/>
      <c r="L586" s="1706"/>
      <c r="M586" s="1706"/>
      <c r="N586" s="1706"/>
      <c r="O586" s="1707"/>
      <c r="P586" s="1707"/>
      <c r="Q586" s="1707"/>
      <c r="R586" s="1707"/>
      <c r="S586" s="1707"/>
    </row>
    <row r="587" spans="1:19" s="1708" customFormat="1" ht="25.5" x14ac:dyDescent="0.2">
      <c r="A587" s="788">
        <v>543</v>
      </c>
      <c r="B587" s="1002" t="s">
        <v>387</v>
      </c>
      <c r="C587" s="711" t="s">
        <v>417</v>
      </c>
      <c r="D587" s="711" t="s">
        <v>14</v>
      </c>
      <c r="E587" s="711"/>
      <c r="F587" s="1003">
        <v>4500</v>
      </c>
      <c r="G587" s="1003">
        <f t="shared" si="132"/>
        <v>0</v>
      </c>
      <c r="H587" s="1003">
        <v>11769.15</v>
      </c>
      <c r="I587" s="1003">
        <f t="shared" si="133"/>
        <v>0</v>
      </c>
      <c r="J587" s="1004">
        <f t="shared" si="134"/>
        <v>0</v>
      </c>
      <c r="K587" s="1706"/>
      <c r="L587" s="1706"/>
      <c r="M587" s="1706"/>
      <c r="N587" s="1706"/>
      <c r="O587" s="1707"/>
      <c r="P587" s="1707"/>
      <c r="Q587" s="1707"/>
      <c r="R587" s="1707"/>
      <c r="S587" s="1707"/>
    </row>
    <row r="588" spans="1:19" s="1708" customFormat="1" ht="25.5" x14ac:dyDescent="0.2">
      <c r="A588" s="788">
        <v>544</v>
      </c>
      <c r="B588" s="1002" t="s">
        <v>387</v>
      </c>
      <c r="C588" s="711" t="s">
        <v>418</v>
      </c>
      <c r="D588" s="711" t="s">
        <v>14</v>
      </c>
      <c r="E588" s="711"/>
      <c r="F588" s="1003">
        <v>4500</v>
      </c>
      <c r="G588" s="1003">
        <f t="shared" si="132"/>
        <v>0</v>
      </c>
      <c r="H588" s="1003">
        <v>10968.575000000001</v>
      </c>
      <c r="I588" s="1003">
        <f t="shared" si="133"/>
        <v>0</v>
      </c>
      <c r="J588" s="1004">
        <f t="shared" si="134"/>
        <v>0</v>
      </c>
      <c r="K588" s="1706"/>
      <c r="L588" s="1706"/>
      <c r="M588" s="1706"/>
      <c r="N588" s="1706"/>
      <c r="O588" s="1707"/>
      <c r="P588" s="1707"/>
      <c r="Q588" s="1707"/>
      <c r="R588" s="1707"/>
      <c r="S588" s="1707"/>
    </row>
    <row r="589" spans="1:19" s="1708" customFormat="1" ht="25.5" x14ac:dyDescent="0.2">
      <c r="A589" s="788">
        <v>545</v>
      </c>
      <c r="B589" s="1002" t="s">
        <v>387</v>
      </c>
      <c r="C589" s="711" t="s">
        <v>419</v>
      </c>
      <c r="D589" s="711" t="s">
        <v>14</v>
      </c>
      <c r="E589" s="711"/>
      <c r="F589" s="1003">
        <v>4500</v>
      </c>
      <c r="G589" s="1003">
        <f t="shared" si="132"/>
        <v>0</v>
      </c>
      <c r="H589" s="1003">
        <v>10701.199999999999</v>
      </c>
      <c r="I589" s="1003">
        <f t="shared" si="133"/>
        <v>0</v>
      </c>
      <c r="J589" s="1004">
        <f t="shared" si="134"/>
        <v>0</v>
      </c>
      <c r="K589" s="1706"/>
      <c r="L589" s="1706"/>
      <c r="M589" s="1706"/>
      <c r="N589" s="1706"/>
      <c r="O589" s="1707"/>
      <c r="P589" s="1707"/>
      <c r="Q589" s="1707"/>
      <c r="R589" s="1707"/>
      <c r="S589" s="1707"/>
    </row>
    <row r="590" spans="1:19" s="1708" customFormat="1" ht="25.5" x14ac:dyDescent="0.2">
      <c r="A590" s="788">
        <v>546</v>
      </c>
      <c r="B590" s="1002" t="s">
        <v>387</v>
      </c>
      <c r="C590" s="711" t="s">
        <v>420</v>
      </c>
      <c r="D590" s="711" t="s">
        <v>14</v>
      </c>
      <c r="E590" s="711"/>
      <c r="F590" s="1003">
        <v>4500</v>
      </c>
      <c r="G590" s="1003">
        <f t="shared" si="132"/>
        <v>0</v>
      </c>
      <c r="H590" s="1003">
        <v>10701.199999999999</v>
      </c>
      <c r="I590" s="1003">
        <f t="shared" si="133"/>
        <v>0</v>
      </c>
      <c r="J590" s="1004">
        <f t="shared" si="134"/>
        <v>0</v>
      </c>
      <c r="K590" s="1706"/>
      <c r="L590" s="1706"/>
      <c r="M590" s="1706"/>
      <c r="N590" s="1706"/>
      <c r="O590" s="1707"/>
      <c r="P590" s="1707"/>
      <c r="Q590" s="1707"/>
      <c r="R590" s="1707"/>
      <c r="S590" s="1707"/>
    </row>
    <row r="591" spans="1:19" s="1708" customFormat="1" ht="25.5" x14ac:dyDescent="0.2">
      <c r="A591" s="788">
        <v>547</v>
      </c>
      <c r="B591" s="1002" t="s">
        <v>387</v>
      </c>
      <c r="C591" s="711" t="s">
        <v>421</v>
      </c>
      <c r="D591" s="711" t="s">
        <v>14</v>
      </c>
      <c r="E591" s="711"/>
      <c r="F591" s="1003">
        <v>4500</v>
      </c>
      <c r="G591" s="1003">
        <f t="shared" si="132"/>
        <v>0</v>
      </c>
      <c r="H591" s="1003">
        <v>10567.9</v>
      </c>
      <c r="I591" s="1003">
        <f t="shared" si="133"/>
        <v>0</v>
      </c>
      <c r="J591" s="1004">
        <f t="shared" si="134"/>
        <v>0</v>
      </c>
      <c r="K591" s="1706"/>
      <c r="L591" s="1706"/>
      <c r="M591" s="1706"/>
      <c r="N591" s="1706"/>
      <c r="O591" s="1707"/>
      <c r="P591" s="1707"/>
      <c r="Q591" s="1707"/>
      <c r="R591" s="1707"/>
      <c r="S591" s="1707"/>
    </row>
    <row r="592" spans="1:19" s="1708" customFormat="1" ht="25.5" x14ac:dyDescent="0.2">
      <c r="A592" s="788">
        <v>548</v>
      </c>
      <c r="B592" s="1002" t="s">
        <v>82</v>
      </c>
      <c r="C592" s="711" t="s">
        <v>83</v>
      </c>
      <c r="D592" s="711" t="s">
        <v>56</v>
      </c>
      <c r="E592" s="711"/>
      <c r="F592" s="1003">
        <v>600</v>
      </c>
      <c r="G592" s="1003">
        <f t="shared" si="132"/>
        <v>0</v>
      </c>
      <c r="H592" s="1003">
        <v>588</v>
      </c>
      <c r="I592" s="1003">
        <f t="shared" si="133"/>
        <v>0</v>
      </c>
      <c r="J592" s="1004">
        <f t="shared" si="134"/>
        <v>0</v>
      </c>
      <c r="K592" s="1706"/>
      <c r="L592" s="1706"/>
      <c r="M592" s="1706"/>
      <c r="N592" s="1706"/>
      <c r="O592" s="1707"/>
      <c r="P592" s="1707"/>
      <c r="Q592" s="1707"/>
      <c r="R592" s="1707"/>
      <c r="S592" s="1707"/>
    </row>
    <row r="593" spans="1:19" s="1708" customFormat="1" ht="25.5" x14ac:dyDescent="0.2">
      <c r="A593" s="788">
        <v>549</v>
      </c>
      <c r="B593" s="1002" t="s">
        <v>151</v>
      </c>
      <c r="C593" s="711" t="s">
        <v>152</v>
      </c>
      <c r="D593" s="711" t="s">
        <v>56</v>
      </c>
      <c r="E593" s="711"/>
      <c r="F593" s="1003">
        <v>600</v>
      </c>
      <c r="G593" s="1003">
        <f t="shared" si="132"/>
        <v>0</v>
      </c>
      <c r="H593" s="1003">
        <v>381</v>
      </c>
      <c r="I593" s="1003">
        <f t="shared" si="133"/>
        <v>0</v>
      </c>
      <c r="J593" s="1004">
        <f t="shared" si="134"/>
        <v>0</v>
      </c>
      <c r="K593" s="1706"/>
      <c r="L593" s="1706"/>
      <c r="M593" s="1706"/>
      <c r="N593" s="1706"/>
      <c r="O593" s="1707"/>
      <c r="P593" s="1707"/>
      <c r="Q593" s="1707"/>
      <c r="R593" s="1707"/>
      <c r="S593" s="1707"/>
    </row>
    <row r="594" spans="1:19" s="1708" customFormat="1" x14ac:dyDescent="0.2">
      <c r="A594" s="788">
        <v>550</v>
      </c>
      <c r="B594" s="1002" t="s">
        <v>390</v>
      </c>
      <c r="C594" s="711" t="s">
        <v>391</v>
      </c>
      <c r="D594" s="711" t="s">
        <v>14</v>
      </c>
      <c r="E594" s="711"/>
      <c r="F594" s="1003">
        <v>400</v>
      </c>
      <c r="G594" s="1003">
        <f t="shared" si="132"/>
        <v>0</v>
      </c>
      <c r="H594" s="1003">
        <v>900</v>
      </c>
      <c r="I594" s="1003">
        <f t="shared" si="133"/>
        <v>0</v>
      </c>
      <c r="J594" s="1004">
        <f t="shared" si="134"/>
        <v>0</v>
      </c>
      <c r="K594" s="1706"/>
      <c r="L594" s="1706"/>
      <c r="M594" s="1706"/>
      <c r="N594" s="1706"/>
      <c r="O594" s="1707"/>
      <c r="P594" s="1707"/>
      <c r="Q594" s="1707"/>
      <c r="R594" s="1707"/>
      <c r="S594" s="1707"/>
    </row>
    <row r="595" spans="1:19" s="1708" customFormat="1" x14ac:dyDescent="0.2">
      <c r="A595" s="788">
        <v>551</v>
      </c>
      <c r="B595" s="1002" t="s">
        <v>392</v>
      </c>
      <c r="C595" s="711" t="s">
        <v>393</v>
      </c>
      <c r="D595" s="711" t="s">
        <v>14</v>
      </c>
      <c r="E595" s="711"/>
      <c r="F595" s="1003">
        <v>300</v>
      </c>
      <c r="G595" s="1003">
        <f t="shared" si="132"/>
        <v>0</v>
      </c>
      <c r="H595" s="1003">
        <v>234</v>
      </c>
      <c r="I595" s="1003">
        <f t="shared" si="133"/>
        <v>0</v>
      </c>
      <c r="J595" s="1004">
        <f t="shared" si="134"/>
        <v>0</v>
      </c>
      <c r="K595" s="1706"/>
      <c r="L595" s="1706"/>
      <c r="M595" s="1706"/>
      <c r="N595" s="1706"/>
      <c r="O595" s="1707"/>
      <c r="P595" s="1707"/>
      <c r="Q595" s="1707"/>
      <c r="R595" s="1707"/>
      <c r="S595" s="1707"/>
    </row>
    <row r="596" spans="1:19" s="1708" customFormat="1" x14ac:dyDescent="0.2">
      <c r="A596" s="788">
        <v>552</v>
      </c>
      <c r="B596" s="1002" t="s">
        <v>394</v>
      </c>
      <c r="C596" s="1005" t="s">
        <v>422</v>
      </c>
      <c r="D596" s="1005" t="s">
        <v>14</v>
      </c>
      <c r="E596" s="1005"/>
      <c r="F596" s="1003">
        <v>1250</v>
      </c>
      <c r="G596" s="1003">
        <f t="shared" si="132"/>
        <v>0</v>
      </c>
      <c r="H596" s="1003">
        <v>899.84999999999991</v>
      </c>
      <c r="I596" s="1003">
        <f t="shared" si="133"/>
        <v>0</v>
      </c>
      <c r="J596" s="1004">
        <f t="shared" si="134"/>
        <v>0</v>
      </c>
      <c r="K596" s="1706"/>
      <c r="L596" s="1706"/>
      <c r="M596" s="1706"/>
      <c r="N596" s="1706"/>
      <c r="O596" s="1707"/>
      <c r="P596" s="1707"/>
      <c r="Q596" s="1707"/>
      <c r="R596" s="1707"/>
      <c r="S596" s="1707"/>
    </row>
    <row r="597" spans="1:19" s="1708" customFormat="1" x14ac:dyDescent="0.2">
      <c r="A597" s="788">
        <v>553</v>
      </c>
      <c r="B597" s="1002" t="s">
        <v>394</v>
      </c>
      <c r="C597" s="1005" t="s">
        <v>423</v>
      </c>
      <c r="D597" s="1005" t="s">
        <v>14</v>
      </c>
      <c r="E597" s="1005"/>
      <c r="F597" s="1003">
        <v>1250</v>
      </c>
      <c r="G597" s="1003">
        <f t="shared" si="132"/>
        <v>0</v>
      </c>
      <c r="H597" s="1003">
        <v>738.5</v>
      </c>
      <c r="I597" s="1003">
        <f t="shared" si="133"/>
        <v>0</v>
      </c>
      <c r="J597" s="1004">
        <f t="shared" si="134"/>
        <v>0</v>
      </c>
      <c r="K597" s="1706"/>
      <c r="L597" s="1706"/>
      <c r="M597" s="1706"/>
      <c r="N597" s="1706"/>
      <c r="O597" s="1707"/>
      <c r="P597" s="1707"/>
      <c r="Q597" s="1707"/>
      <c r="R597" s="1707"/>
      <c r="S597" s="1707"/>
    </row>
    <row r="598" spans="1:19" s="1708" customFormat="1" x14ac:dyDescent="0.2">
      <c r="A598" s="788">
        <v>554</v>
      </c>
      <c r="B598" s="1002" t="s">
        <v>394</v>
      </c>
      <c r="C598" s="1005" t="s">
        <v>293</v>
      </c>
      <c r="D598" s="1005" t="s">
        <v>14</v>
      </c>
      <c r="E598" s="1005"/>
      <c r="F598" s="1003">
        <v>1150</v>
      </c>
      <c r="G598" s="1003">
        <f t="shared" si="132"/>
        <v>0</v>
      </c>
      <c r="H598" s="1003">
        <v>600.21818181818185</v>
      </c>
      <c r="I598" s="1003">
        <f t="shared" si="133"/>
        <v>0</v>
      </c>
      <c r="J598" s="1004">
        <f t="shared" si="134"/>
        <v>0</v>
      </c>
      <c r="K598" s="1706"/>
      <c r="L598" s="1706"/>
      <c r="M598" s="1706"/>
      <c r="N598" s="1706"/>
      <c r="O598" s="1707"/>
      <c r="P598" s="1707"/>
      <c r="Q598" s="1707"/>
      <c r="R598" s="1707"/>
      <c r="S598" s="1707"/>
    </row>
    <row r="599" spans="1:19" s="1708" customFormat="1" x14ac:dyDescent="0.2">
      <c r="A599" s="788">
        <v>555</v>
      </c>
      <c r="B599" s="1002" t="s">
        <v>394</v>
      </c>
      <c r="C599" s="1005" t="s">
        <v>424</v>
      </c>
      <c r="D599" s="1005" t="s">
        <v>14</v>
      </c>
      <c r="E599" s="1005"/>
      <c r="F599" s="1003">
        <v>850</v>
      </c>
      <c r="G599" s="1003">
        <f t="shared" si="132"/>
        <v>0</v>
      </c>
      <c r="H599" s="1003">
        <v>509.44444444444446</v>
      </c>
      <c r="I599" s="1003">
        <f t="shared" si="133"/>
        <v>0</v>
      </c>
      <c r="J599" s="1004">
        <f t="shared" si="134"/>
        <v>0</v>
      </c>
      <c r="K599" s="1706"/>
      <c r="L599" s="1706"/>
      <c r="M599" s="1706"/>
      <c r="N599" s="1706"/>
      <c r="O599" s="1707"/>
      <c r="P599" s="1707"/>
      <c r="Q599" s="1707"/>
      <c r="R599" s="1707"/>
      <c r="S599" s="1707"/>
    </row>
    <row r="600" spans="1:19" s="1708" customFormat="1" x14ac:dyDescent="0.2">
      <c r="A600" s="788">
        <v>556</v>
      </c>
      <c r="B600" s="1002" t="s">
        <v>302</v>
      </c>
      <c r="C600" s="687"/>
      <c r="D600" s="711" t="s">
        <v>7</v>
      </c>
      <c r="E600" s="711"/>
      <c r="F600" s="1003">
        <v>1500</v>
      </c>
      <c r="G600" s="1003">
        <f t="shared" si="132"/>
        <v>0</v>
      </c>
      <c r="H600" s="1003">
        <v>4557</v>
      </c>
      <c r="I600" s="1003">
        <f t="shared" si="133"/>
        <v>0</v>
      </c>
      <c r="J600" s="1004">
        <f t="shared" si="134"/>
        <v>0</v>
      </c>
      <c r="K600" s="1706"/>
      <c r="L600" s="1706"/>
      <c r="M600" s="1706"/>
      <c r="N600" s="1706"/>
      <c r="O600" s="1707"/>
      <c r="P600" s="1707"/>
      <c r="Q600" s="1707"/>
      <c r="R600" s="1707"/>
      <c r="S600" s="1707"/>
    </row>
    <row r="601" spans="1:19" s="1708" customFormat="1" x14ac:dyDescent="0.2">
      <c r="A601" s="788">
        <v>557</v>
      </c>
      <c r="B601" s="1002" t="s">
        <v>243</v>
      </c>
      <c r="C601" s="687"/>
      <c r="D601" s="711" t="s">
        <v>7</v>
      </c>
      <c r="E601" s="711"/>
      <c r="F601" s="1003">
        <v>800</v>
      </c>
      <c r="G601" s="1003">
        <f t="shared" si="132"/>
        <v>0</v>
      </c>
      <c r="H601" s="1003">
        <v>832</v>
      </c>
      <c r="I601" s="1003">
        <f t="shared" si="133"/>
        <v>0</v>
      </c>
      <c r="J601" s="1004">
        <f t="shared" si="134"/>
        <v>0</v>
      </c>
      <c r="K601" s="1706"/>
      <c r="L601" s="1706"/>
      <c r="M601" s="1706"/>
      <c r="N601" s="1706"/>
      <c r="O601" s="1707"/>
      <c r="P601" s="1707"/>
      <c r="Q601" s="1707"/>
      <c r="R601" s="1707"/>
      <c r="S601" s="1707"/>
    </row>
    <row r="602" spans="1:19" s="1708" customFormat="1" x14ac:dyDescent="0.2">
      <c r="A602" s="788">
        <v>558</v>
      </c>
      <c r="B602" s="1002" t="s">
        <v>244</v>
      </c>
      <c r="C602" s="687"/>
      <c r="D602" s="711" t="s">
        <v>7</v>
      </c>
      <c r="E602" s="711"/>
      <c r="F602" s="1003">
        <v>800</v>
      </c>
      <c r="G602" s="1003">
        <f t="shared" si="132"/>
        <v>0</v>
      </c>
      <c r="H602" s="1003">
        <v>507</v>
      </c>
      <c r="I602" s="1003">
        <f t="shared" si="133"/>
        <v>0</v>
      </c>
      <c r="J602" s="1004">
        <f t="shared" si="134"/>
        <v>0</v>
      </c>
      <c r="K602" s="1706"/>
      <c r="L602" s="1706"/>
      <c r="M602" s="1706"/>
      <c r="N602" s="1706"/>
      <c r="O602" s="1707"/>
      <c r="P602" s="1707"/>
      <c r="Q602" s="1707"/>
      <c r="R602" s="1707"/>
      <c r="S602" s="1707"/>
    </row>
    <row r="603" spans="1:19" s="1708" customFormat="1" x14ac:dyDescent="0.2">
      <c r="A603" s="788">
        <v>559</v>
      </c>
      <c r="B603" s="1002" t="s">
        <v>55</v>
      </c>
      <c r="C603" s="687"/>
      <c r="D603" s="711" t="s">
        <v>56</v>
      </c>
      <c r="E603" s="711"/>
      <c r="F603" s="1003">
        <v>1800</v>
      </c>
      <c r="G603" s="1003">
        <f t="shared" si="132"/>
        <v>0</v>
      </c>
      <c r="H603" s="1003">
        <v>840</v>
      </c>
      <c r="I603" s="1003">
        <f t="shared" si="133"/>
        <v>0</v>
      </c>
      <c r="J603" s="1004">
        <f t="shared" si="134"/>
        <v>0</v>
      </c>
      <c r="K603" s="1706"/>
      <c r="L603" s="1706"/>
      <c r="M603" s="1706"/>
      <c r="N603" s="1706"/>
      <c r="O603" s="1707"/>
      <c r="P603" s="1707"/>
      <c r="Q603" s="1707"/>
      <c r="R603" s="1707"/>
      <c r="S603" s="1707"/>
    </row>
    <row r="604" spans="1:19" s="1708" customFormat="1" x14ac:dyDescent="0.2">
      <c r="A604" s="788">
        <v>560</v>
      </c>
      <c r="B604" s="1002" t="s">
        <v>429</v>
      </c>
      <c r="C604" s="860"/>
      <c r="D604" s="711" t="s">
        <v>56</v>
      </c>
      <c r="E604" s="711"/>
      <c r="F604" s="1003">
        <v>1800</v>
      </c>
      <c r="G604" s="1003">
        <f t="shared" si="132"/>
        <v>0</v>
      </c>
      <c r="H604" s="1003">
        <v>1460</v>
      </c>
      <c r="I604" s="1003">
        <f t="shared" si="133"/>
        <v>0</v>
      </c>
      <c r="J604" s="1004">
        <f t="shared" si="134"/>
        <v>0</v>
      </c>
      <c r="K604" s="1706"/>
      <c r="L604" s="1706"/>
      <c r="M604" s="1706"/>
      <c r="N604" s="1706"/>
      <c r="O604" s="1707"/>
      <c r="P604" s="1707"/>
      <c r="Q604" s="1707"/>
      <c r="R604" s="1707"/>
      <c r="S604" s="1707"/>
    </row>
    <row r="605" spans="1:19" s="1708" customFormat="1" ht="25.5" x14ac:dyDescent="0.2">
      <c r="A605" s="788">
        <v>561</v>
      </c>
      <c r="B605" s="1002" t="s">
        <v>431</v>
      </c>
      <c r="C605" s="860"/>
      <c r="D605" s="711" t="s">
        <v>56</v>
      </c>
      <c r="E605" s="711"/>
      <c r="F605" s="1003">
        <v>1800</v>
      </c>
      <c r="G605" s="1003">
        <f t="shared" si="132"/>
        <v>0</v>
      </c>
      <c r="H605" s="1003">
        <v>2920</v>
      </c>
      <c r="I605" s="1003">
        <f t="shared" si="133"/>
        <v>0</v>
      </c>
      <c r="J605" s="1004">
        <f t="shared" si="134"/>
        <v>0</v>
      </c>
      <c r="K605" s="1706"/>
      <c r="L605" s="1706"/>
      <c r="M605" s="1706"/>
      <c r="N605" s="1706"/>
      <c r="O605" s="1707"/>
      <c r="P605" s="1707"/>
      <c r="Q605" s="1707"/>
      <c r="R605" s="1707"/>
      <c r="S605" s="1707"/>
    </row>
    <row r="606" spans="1:19" s="1708" customFormat="1" x14ac:dyDescent="0.2">
      <c r="A606" s="788">
        <v>562</v>
      </c>
      <c r="B606" s="1002" t="s">
        <v>59</v>
      </c>
      <c r="C606" s="687"/>
      <c r="D606" s="711" t="s">
        <v>56</v>
      </c>
      <c r="E606" s="711"/>
      <c r="F606" s="1003">
        <v>1800</v>
      </c>
      <c r="G606" s="1003">
        <f t="shared" si="132"/>
        <v>0</v>
      </c>
      <c r="H606" s="1003">
        <v>3080</v>
      </c>
      <c r="I606" s="1003">
        <f t="shared" si="133"/>
        <v>0</v>
      </c>
      <c r="J606" s="1004">
        <f t="shared" si="134"/>
        <v>0</v>
      </c>
      <c r="K606" s="1706"/>
      <c r="L606" s="1706"/>
      <c r="M606" s="1706"/>
      <c r="N606" s="1706"/>
      <c r="O606" s="1707"/>
      <c r="P606" s="1707"/>
      <c r="Q606" s="1707"/>
      <c r="R606" s="1707"/>
      <c r="S606" s="1707"/>
    </row>
    <row r="607" spans="1:19" s="1708" customFormat="1" x14ac:dyDescent="0.2">
      <c r="A607" s="788">
        <v>563</v>
      </c>
      <c r="B607" s="1002" t="s">
        <v>60</v>
      </c>
      <c r="C607" s="860"/>
      <c r="D607" s="711" t="s">
        <v>5</v>
      </c>
      <c r="E607" s="711"/>
      <c r="F607" s="1003">
        <v>0</v>
      </c>
      <c r="G607" s="1003">
        <f t="shared" si="132"/>
        <v>0</v>
      </c>
      <c r="H607" s="1003">
        <v>97337</v>
      </c>
      <c r="I607" s="1003">
        <f t="shared" si="133"/>
        <v>0</v>
      </c>
      <c r="J607" s="1004">
        <f t="shared" si="134"/>
        <v>0</v>
      </c>
      <c r="K607" s="1706"/>
      <c r="L607" s="1706"/>
      <c r="M607" s="1706"/>
      <c r="N607" s="1706"/>
      <c r="O607" s="1707"/>
      <c r="P607" s="1707"/>
      <c r="Q607" s="1707"/>
      <c r="R607" s="1707"/>
      <c r="S607" s="1707"/>
    </row>
    <row r="608" spans="1:19" s="1708" customFormat="1" x14ac:dyDescent="0.2">
      <c r="A608" s="788">
        <v>564</v>
      </c>
      <c r="B608" s="1729" t="s">
        <v>61</v>
      </c>
      <c r="C608" s="687"/>
      <c r="D608" s="711"/>
      <c r="E608" s="711"/>
      <c r="F608" s="711"/>
      <c r="G608" s="1003"/>
      <c r="H608" s="1719"/>
      <c r="I608" s="1003"/>
      <c r="J608" s="1719"/>
      <c r="K608" s="1706"/>
      <c r="L608" s="1706"/>
      <c r="M608" s="1706"/>
      <c r="N608" s="1706"/>
      <c r="O608" s="1707"/>
      <c r="P608" s="1707"/>
      <c r="Q608" s="1707"/>
      <c r="R608" s="1707"/>
      <c r="S608" s="1707"/>
    </row>
    <row r="609" spans="1:19" s="1708" customFormat="1" ht="25.5" x14ac:dyDescent="0.2">
      <c r="A609" s="788">
        <v>565</v>
      </c>
      <c r="B609" s="1002" t="s">
        <v>303</v>
      </c>
      <c r="C609" s="687" t="s">
        <v>374</v>
      </c>
      <c r="D609" s="711" t="s">
        <v>14</v>
      </c>
      <c r="E609" s="711"/>
      <c r="F609" s="1003">
        <v>43125</v>
      </c>
      <c r="G609" s="1003">
        <f t="shared" ref="G609:G626" si="135">E609*F609</f>
        <v>0</v>
      </c>
      <c r="H609" s="1003">
        <v>47854.080000000002</v>
      </c>
      <c r="I609" s="1003">
        <f t="shared" ref="I609:I626" si="136">E609*H609</f>
        <v>0</v>
      </c>
      <c r="J609" s="1004">
        <f t="shared" ref="J609:J626" si="137">G609+I609</f>
        <v>0</v>
      </c>
      <c r="K609" s="1706"/>
      <c r="L609" s="1706"/>
      <c r="M609" s="1706"/>
      <c r="N609" s="1706"/>
      <c r="O609" s="1707"/>
      <c r="P609" s="1707"/>
      <c r="Q609" s="1707"/>
      <c r="R609" s="1707"/>
      <c r="S609" s="1707"/>
    </row>
    <row r="610" spans="1:19" s="1708" customFormat="1" x14ac:dyDescent="0.2">
      <c r="A610" s="788">
        <v>566</v>
      </c>
      <c r="B610" s="1002" t="s">
        <v>425</v>
      </c>
      <c r="C610" s="687"/>
      <c r="D610" s="711" t="s">
        <v>7</v>
      </c>
      <c r="E610" s="711"/>
      <c r="F610" s="1003">
        <v>7730</v>
      </c>
      <c r="G610" s="1003">
        <f t="shared" si="135"/>
        <v>0</v>
      </c>
      <c r="H610" s="1003">
        <v>18729</v>
      </c>
      <c r="I610" s="1003">
        <f t="shared" si="136"/>
        <v>0</v>
      </c>
      <c r="J610" s="1004">
        <f t="shared" si="137"/>
        <v>0</v>
      </c>
      <c r="K610" s="1706"/>
      <c r="L610" s="1706"/>
      <c r="M610" s="1706"/>
      <c r="N610" s="1706"/>
      <c r="O610" s="1707"/>
      <c r="P610" s="1707"/>
      <c r="Q610" s="1707"/>
      <c r="R610" s="1707"/>
      <c r="S610" s="1707"/>
    </row>
    <row r="611" spans="1:19" s="1708" customFormat="1" ht="25.5" x14ac:dyDescent="0.2">
      <c r="A611" s="788">
        <v>567</v>
      </c>
      <c r="B611" s="1002" t="s">
        <v>387</v>
      </c>
      <c r="C611" s="711" t="s">
        <v>426</v>
      </c>
      <c r="D611" s="711" t="s">
        <v>14</v>
      </c>
      <c r="E611" s="711"/>
      <c r="F611" s="1003">
        <v>4500</v>
      </c>
      <c r="G611" s="1003">
        <f t="shared" si="135"/>
        <v>0</v>
      </c>
      <c r="H611" s="1003">
        <v>14304.174999999999</v>
      </c>
      <c r="I611" s="1003">
        <f t="shared" si="136"/>
        <v>0</v>
      </c>
      <c r="J611" s="1004">
        <f t="shared" si="137"/>
        <v>0</v>
      </c>
      <c r="K611" s="1706"/>
      <c r="L611" s="1706"/>
      <c r="M611" s="1706"/>
      <c r="N611" s="1706"/>
      <c r="O611" s="1707"/>
      <c r="P611" s="1707"/>
      <c r="Q611" s="1707"/>
      <c r="R611" s="1707"/>
      <c r="S611" s="1707"/>
    </row>
    <row r="612" spans="1:19" s="1708" customFormat="1" ht="25.5" x14ac:dyDescent="0.2">
      <c r="A612" s="788">
        <v>568</v>
      </c>
      <c r="B612" s="1002" t="s">
        <v>387</v>
      </c>
      <c r="C612" s="711" t="s">
        <v>419</v>
      </c>
      <c r="D612" s="711" t="s">
        <v>14</v>
      </c>
      <c r="E612" s="711"/>
      <c r="F612" s="1003">
        <v>4500</v>
      </c>
      <c r="G612" s="1003">
        <f t="shared" si="135"/>
        <v>0</v>
      </c>
      <c r="H612" s="1003">
        <v>10701.199999999999</v>
      </c>
      <c r="I612" s="1003">
        <f t="shared" si="136"/>
        <v>0</v>
      </c>
      <c r="J612" s="1004">
        <f t="shared" si="137"/>
        <v>0</v>
      </c>
      <c r="K612" s="1706"/>
      <c r="L612" s="1706"/>
      <c r="M612" s="1706"/>
      <c r="N612" s="1706"/>
      <c r="O612" s="1707"/>
      <c r="P612" s="1707"/>
      <c r="Q612" s="1707"/>
      <c r="R612" s="1707"/>
      <c r="S612" s="1707"/>
    </row>
    <row r="613" spans="1:19" s="1708" customFormat="1" ht="25.5" x14ac:dyDescent="0.2">
      <c r="A613" s="788">
        <v>569</v>
      </c>
      <c r="B613" s="1002" t="s">
        <v>387</v>
      </c>
      <c r="C613" s="711" t="s">
        <v>420</v>
      </c>
      <c r="D613" s="711" t="s">
        <v>14</v>
      </c>
      <c r="E613" s="711"/>
      <c r="F613" s="1003">
        <v>4500</v>
      </c>
      <c r="G613" s="1003">
        <f t="shared" si="135"/>
        <v>0</v>
      </c>
      <c r="H613" s="1003">
        <v>10701.199999999999</v>
      </c>
      <c r="I613" s="1003">
        <f t="shared" si="136"/>
        <v>0</v>
      </c>
      <c r="J613" s="1004">
        <f t="shared" si="137"/>
        <v>0</v>
      </c>
      <c r="K613" s="1706"/>
      <c r="L613" s="1706"/>
      <c r="M613" s="1706"/>
      <c r="N613" s="1706"/>
      <c r="O613" s="1707"/>
      <c r="P613" s="1707"/>
      <c r="Q613" s="1707"/>
      <c r="R613" s="1707"/>
      <c r="S613" s="1707"/>
    </row>
    <row r="614" spans="1:19" s="1708" customFormat="1" ht="25.5" x14ac:dyDescent="0.2">
      <c r="A614" s="788">
        <v>570</v>
      </c>
      <c r="B614" s="1002" t="s">
        <v>387</v>
      </c>
      <c r="C614" s="711" t="s">
        <v>421</v>
      </c>
      <c r="D614" s="711" t="s">
        <v>14</v>
      </c>
      <c r="E614" s="711"/>
      <c r="F614" s="1003">
        <v>4500</v>
      </c>
      <c r="G614" s="1003">
        <f t="shared" si="135"/>
        <v>0</v>
      </c>
      <c r="H614" s="1003">
        <v>10567.9</v>
      </c>
      <c r="I614" s="1003">
        <f t="shared" si="136"/>
        <v>0</v>
      </c>
      <c r="J614" s="1004">
        <f t="shared" si="137"/>
        <v>0</v>
      </c>
      <c r="K614" s="1706"/>
      <c r="L614" s="1706"/>
      <c r="M614" s="1706"/>
      <c r="N614" s="1706"/>
      <c r="O614" s="1707"/>
      <c r="P614" s="1707"/>
      <c r="Q614" s="1707"/>
      <c r="R614" s="1707"/>
      <c r="S614" s="1707"/>
    </row>
    <row r="615" spans="1:19" s="1708" customFormat="1" ht="25.5" x14ac:dyDescent="0.2">
      <c r="A615" s="788">
        <v>571</v>
      </c>
      <c r="B615" s="1002" t="s">
        <v>82</v>
      </c>
      <c r="C615" s="711" t="s">
        <v>83</v>
      </c>
      <c r="D615" s="711" t="s">
        <v>56</v>
      </c>
      <c r="E615" s="711"/>
      <c r="F615" s="1003">
        <v>600</v>
      </c>
      <c r="G615" s="1003">
        <f t="shared" si="135"/>
        <v>0</v>
      </c>
      <c r="H615" s="1003">
        <v>588</v>
      </c>
      <c r="I615" s="1003">
        <f t="shared" si="136"/>
        <v>0</v>
      </c>
      <c r="J615" s="1004">
        <f t="shared" si="137"/>
        <v>0</v>
      </c>
      <c r="K615" s="1706"/>
      <c r="L615" s="1706"/>
      <c r="M615" s="1706"/>
      <c r="N615" s="1706"/>
      <c r="O615" s="1707"/>
      <c r="P615" s="1707"/>
      <c r="Q615" s="1707"/>
      <c r="R615" s="1707"/>
      <c r="S615" s="1707"/>
    </row>
    <row r="616" spans="1:19" s="1708" customFormat="1" x14ac:dyDescent="0.2">
      <c r="A616" s="788">
        <v>572</v>
      </c>
      <c r="B616" s="1002" t="s">
        <v>390</v>
      </c>
      <c r="C616" s="711" t="s">
        <v>391</v>
      </c>
      <c r="D616" s="711" t="s">
        <v>14</v>
      </c>
      <c r="E616" s="711"/>
      <c r="F616" s="1003">
        <v>400</v>
      </c>
      <c r="G616" s="1003">
        <f t="shared" si="135"/>
        <v>0</v>
      </c>
      <c r="H616" s="1003">
        <v>900</v>
      </c>
      <c r="I616" s="1003">
        <f t="shared" si="136"/>
        <v>0</v>
      </c>
      <c r="J616" s="1004">
        <f t="shared" si="137"/>
        <v>0</v>
      </c>
      <c r="K616" s="1706"/>
      <c r="L616" s="1706"/>
      <c r="M616" s="1706"/>
      <c r="N616" s="1706"/>
      <c r="O616" s="1707"/>
      <c r="P616" s="1707"/>
      <c r="Q616" s="1707"/>
      <c r="R616" s="1707"/>
      <c r="S616" s="1707"/>
    </row>
    <row r="617" spans="1:19" s="1708" customFormat="1" x14ac:dyDescent="0.2">
      <c r="A617" s="788">
        <v>573</v>
      </c>
      <c r="B617" s="1002" t="s">
        <v>392</v>
      </c>
      <c r="C617" s="711" t="s">
        <v>393</v>
      </c>
      <c r="D617" s="711" t="s">
        <v>14</v>
      </c>
      <c r="E617" s="711"/>
      <c r="F617" s="1003">
        <v>300</v>
      </c>
      <c r="G617" s="1003">
        <f t="shared" si="135"/>
        <v>0</v>
      </c>
      <c r="H617" s="1003">
        <v>234</v>
      </c>
      <c r="I617" s="1003">
        <f t="shared" si="136"/>
        <v>0</v>
      </c>
      <c r="J617" s="1004">
        <f t="shared" si="137"/>
        <v>0</v>
      </c>
      <c r="K617" s="1706"/>
      <c r="L617" s="1706"/>
      <c r="M617" s="1706"/>
      <c r="N617" s="1706"/>
      <c r="O617" s="1707"/>
      <c r="P617" s="1707"/>
      <c r="Q617" s="1707"/>
      <c r="R617" s="1707"/>
      <c r="S617" s="1707"/>
    </row>
    <row r="618" spans="1:19" s="1708" customFormat="1" x14ac:dyDescent="0.2">
      <c r="A618" s="788">
        <v>574</v>
      </c>
      <c r="B618" s="1002" t="s">
        <v>394</v>
      </c>
      <c r="C618" s="1005" t="s">
        <v>423</v>
      </c>
      <c r="D618" s="1005" t="s">
        <v>14</v>
      </c>
      <c r="E618" s="1005"/>
      <c r="F618" s="1003">
        <v>1250</v>
      </c>
      <c r="G618" s="1003">
        <f t="shared" si="135"/>
        <v>0</v>
      </c>
      <c r="H618" s="1003">
        <v>738.5</v>
      </c>
      <c r="I618" s="1003">
        <f t="shared" si="136"/>
        <v>0</v>
      </c>
      <c r="J618" s="1004">
        <f t="shared" si="137"/>
        <v>0</v>
      </c>
      <c r="K618" s="1706"/>
      <c r="L618" s="1706"/>
      <c r="M618" s="1706"/>
      <c r="N618" s="1706"/>
      <c r="O618" s="1707"/>
      <c r="P618" s="1707"/>
      <c r="Q618" s="1707"/>
      <c r="R618" s="1707"/>
      <c r="S618" s="1707"/>
    </row>
    <row r="619" spans="1:19" s="1708" customFormat="1" x14ac:dyDescent="0.2">
      <c r="A619" s="788">
        <v>575</v>
      </c>
      <c r="B619" s="1002" t="s">
        <v>394</v>
      </c>
      <c r="C619" s="1005" t="s">
        <v>293</v>
      </c>
      <c r="D619" s="1005" t="s">
        <v>14</v>
      </c>
      <c r="E619" s="1005"/>
      <c r="F619" s="1003">
        <v>1150</v>
      </c>
      <c r="G619" s="1003">
        <f t="shared" si="135"/>
        <v>0</v>
      </c>
      <c r="H619" s="1003">
        <v>600.21818181818185</v>
      </c>
      <c r="I619" s="1003">
        <f t="shared" si="136"/>
        <v>0</v>
      </c>
      <c r="J619" s="1004">
        <f t="shared" si="137"/>
        <v>0</v>
      </c>
      <c r="K619" s="1706"/>
      <c r="L619" s="1706"/>
      <c r="M619" s="1706"/>
      <c r="N619" s="1706"/>
      <c r="O619" s="1707"/>
      <c r="P619" s="1707"/>
      <c r="Q619" s="1707"/>
      <c r="R619" s="1707"/>
      <c r="S619" s="1707"/>
    </row>
    <row r="620" spans="1:19" s="1708" customFormat="1" x14ac:dyDescent="0.2">
      <c r="A620" s="788">
        <v>576</v>
      </c>
      <c r="B620" s="1002" t="s">
        <v>394</v>
      </c>
      <c r="C620" s="1005" t="s">
        <v>424</v>
      </c>
      <c r="D620" s="1005" t="s">
        <v>14</v>
      </c>
      <c r="E620" s="1005"/>
      <c r="F620" s="1003">
        <v>850</v>
      </c>
      <c r="G620" s="1003">
        <f t="shared" si="135"/>
        <v>0</v>
      </c>
      <c r="H620" s="1003">
        <v>509.44444444444446</v>
      </c>
      <c r="I620" s="1003">
        <f t="shared" si="136"/>
        <v>0</v>
      </c>
      <c r="J620" s="1004">
        <f t="shared" si="137"/>
        <v>0</v>
      </c>
      <c r="K620" s="1706"/>
      <c r="L620" s="1706"/>
      <c r="M620" s="1706"/>
      <c r="N620" s="1706"/>
      <c r="O620" s="1707"/>
      <c r="P620" s="1707"/>
      <c r="Q620" s="1707"/>
      <c r="R620" s="1707"/>
      <c r="S620" s="1707"/>
    </row>
    <row r="621" spans="1:19" s="1708" customFormat="1" x14ac:dyDescent="0.2">
      <c r="A621" s="788">
        <v>577</v>
      </c>
      <c r="B621" s="1002" t="s">
        <v>244</v>
      </c>
      <c r="C621" s="687"/>
      <c r="D621" s="711" t="s">
        <v>14</v>
      </c>
      <c r="E621" s="711"/>
      <c r="F621" s="1003">
        <v>800</v>
      </c>
      <c r="G621" s="1003">
        <f t="shared" si="135"/>
        <v>0</v>
      </c>
      <c r="H621" s="1003">
        <v>507</v>
      </c>
      <c r="I621" s="1003">
        <f t="shared" si="136"/>
        <v>0</v>
      </c>
      <c r="J621" s="1004">
        <f t="shared" si="137"/>
        <v>0</v>
      </c>
      <c r="K621" s="1706"/>
      <c r="L621" s="1706"/>
      <c r="M621" s="1706"/>
      <c r="N621" s="1706"/>
      <c r="O621" s="1707"/>
      <c r="P621" s="1707"/>
      <c r="Q621" s="1707"/>
      <c r="R621" s="1707"/>
      <c r="S621" s="1707"/>
    </row>
    <row r="622" spans="1:19" s="1708" customFormat="1" x14ac:dyDescent="0.2">
      <c r="A622" s="788">
        <v>578</v>
      </c>
      <c r="B622" s="1002" t="s">
        <v>243</v>
      </c>
      <c r="C622" s="687"/>
      <c r="D622" s="711" t="s">
        <v>14</v>
      </c>
      <c r="E622" s="711"/>
      <c r="F622" s="1003">
        <v>800</v>
      </c>
      <c r="G622" s="1003">
        <f t="shared" si="135"/>
        <v>0</v>
      </c>
      <c r="H622" s="1003">
        <v>507</v>
      </c>
      <c r="I622" s="1003">
        <f t="shared" si="136"/>
        <v>0</v>
      </c>
      <c r="J622" s="1004">
        <f t="shared" si="137"/>
        <v>0</v>
      </c>
      <c r="K622" s="1706"/>
      <c r="L622" s="1706"/>
      <c r="M622" s="1706"/>
      <c r="N622" s="1706"/>
      <c r="O622" s="1707"/>
      <c r="P622" s="1707"/>
      <c r="Q622" s="1707"/>
      <c r="R622" s="1707"/>
      <c r="S622" s="1707"/>
    </row>
    <row r="623" spans="1:19" s="1708" customFormat="1" x14ac:dyDescent="0.2">
      <c r="A623" s="788">
        <v>579</v>
      </c>
      <c r="B623" s="1002" t="s">
        <v>304</v>
      </c>
      <c r="C623" s="687"/>
      <c r="D623" s="711" t="s">
        <v>14</v>
      </c>
      <c r="E623" s="711"/>
      <c r="F623" s="1003">
        <v>600</v>
      </c>
      <c r="G623" s="1003">
        <f t="shared" si="135"/>
        <v>0</v>
      </c>
      <c r="H623" s="1003">
        <v>15460</v>
      </c>
      <c r="I623" s="1003">
        <f t="shared" si="136"/>
        <v>0</v>
      </c>
      <c r="J623" s="1004">
        <f t="shared" si="137"/>
        <v>0</v>
      </c>
      <c r="K623" s="1706"/>
      <c r="L623" s="1706"/>
      <c r="M623" s="1706"/>
      <c r="N623" s="1706"/>
      <c r="O623" s="1707"/>
      <c r="P623" s="1707"/>
      <c r="Q623" s="1707"/>
      <c r="R623" s="1707"/>
      <c r="S623" s="1707"/>
    </row>
    <row r="624" spans="1:19" s="1708" customFormat="1" x14ac:dyDescent="0.2">
      <c r="A624" s="788">
        <v>580</v>
      </c>
      <c r="B624" s="1002" t="s">
        <v>429</v>
      </c>
      <c r="C624" s="860"/>
      <c r="D624" s="711" t="s">
        <v>56</v>
      </c>
      <c r="E624" s="711"/>
      <c r="F624" s="1003">
        <v>1800</v>
      </c>
      <c r="G624" s="1003">
        <f t="shared" si="135"/>
        <v>0</v>
      </c>
      <c r="H624" s="1003">
        <v>1460</v>
      </c>
      <c r="I624" s="1003">
        <f t="shared" si="136"/>
        <v>0</v>
      </c>
      <c r="J624" s="1004">
        <f t="shared" si="137"/>
        <v>0</v>
      </c>
      <c r="K624" s="1706"/>
      <c r="L624" s="1706"/>
      <c r="M624" s="1706"/>
      <c r="N624" s="1706"/>
      <c r="O624" s="1707"/>
      <c r="P624" s="1707"/>
      <c r="Q624" s="1707"/>
      <c r="R624" s="1707"/>
      <c r="S624" s="1707"/>
    </row>
    <row r="625" spans="1:19" s="1708" customFormat="1" ht="25.5" x14ac:dyDescent="0.2">
      <c r="A625" s="788">
        <v>581</v>
      </c>
      <c r="B625" s="1002" t="s">
        <v>430</v>
      </c>
      <c r="C625" s="860"/>
      <c r="D625" s="711" t="s">
        <v>56</v>
      </c>
      <c r="E625" s="711"/>
      <c r="F625" s="1003">
        <v>1800</v>
      </c>
      <c r="G625" s="1003">
        <f t="shared" si="135"/>
        <v>0</v>
      </c>
      <c r="H625" s="1003">
        <v>2920</v>
      </c>
      <c r="I625" s="1003">
        <f t="shared" si="136"/>
        <v>0</v>
      </c>
      <c r="J625" s="1004">
        <f t="shared" si="137"/>
        <v>0</v>
      </c>
      <c r="K625" s="1706"/>
      <c r="L625" s="1706"/>
      <c r="M625" s="1706"/>
      <c r="N625" s="1706"/>
      <c r="O625" s="1707"/>
      <c r="P625" s="1707"/>
      <c r="Q625" s="1707"/>
      <c r="R625" s="1707"/>
      <c r="S625" s="1707"/>
    </row>
    <row r="626" spans="1:19" s="1708" customFormat="1" x14ac:dyDescent="0.2">
      <c r="A626" s="788">
        <v>582</v>
      </c>
      <c r="B626" s="1002" t="s">
        <v>60</v>
      </c>
      <c r="C626" s="860"/>
      <c r="D626" s="711" t="s">
        <v>5</v>
      </c>
      <c r="E626" s="711"/>
      <c r="F626" s="1003">
        <v>0</v>
      </c>
      <c r="G626" s="1003">
        <f t="shared" si="135"/>
        <v>0</v>
      </c>
      <c r="H626" s="1003">
        <v>59701</v>
      </c>
      <c r="I626" s="1003">
        <f t="shared" si="136"/>
        <v>0</v>
      </c>
      <c r="J626" s="1004">
        <f t="shared" si="137"/>
        <v>0</v>
      </c>
      <c r="K626" s="1706"/>
      <c r="L626" s="1706"/>
      <c r="M626" s="1706"/>
      <c r="N626" s="1706"/>
      <c r="O626" s="1707"/>
      <c r="P626" s="1707"/>
      <c r="Q626" s="1707"/>
      <c r="R626" s="1707"/>
      <c r="S626" s="1707"/>
    </row>
    <row r="627" spans="1:19" s="1708" customFormat="1" x14ac:dyDescent="0.2">
      <c r="A627" s="788">
        <v>583</v>
      </c>
      <c r="B627" s="1729" t="s">
        <v>66</v>
      </c>
      <c r="C627" s="687"/>
      <c r="D627" s="711"/>
      <c r="E627" s="711"/>
      <c r="F627" s="711"/>
      <c r="G627" s="1003"/>
      <c r="H627" s="1719"/>
      <c r="I627" s="1003"/>
      <c r="J627" s="1719"/>
      <c r="K627" s="1706"/>
      <c r="L627" s="1706"/>
      <c r="M627" s="1706"/>
      <c r="N627" s="1706"/>
      <c r="O627" s="1707"/>
      <c r="P627" s="1707"/>
      <c r="Q627" s="1707"/>
      <c r="R627" s="1707"/>
      <c r="S627" s="1707"/>
    </row>
    <row r="628" spans="1:19" s="1708" customFormat="1" ht="25.5" x14ac:dyDescent="0.2">
      <c r="A628" s="788">
        <v>584</v>
      </c>
      <c r="B628" s="1002" t="s">
        <v>305</v>
      </c>
      <c r="C628" s="687" t="s">
        <v>375</v>
      </c>
      <c r="D628" s="711" t="s">
        <v>14</v>
      </c>
      <c r="E628" s="711"/>
      <c r="F628" s="1003">
        <v>53425.200000000004</v>
      </c>
      <c r="G628" s="1003">
        <f t="shared" ref="G628:G647" si="138">E628*F628</f>
        <v>0</v>
      </c>
      <c r="H628" s="1003">
        <v>96511.679999999993</v>
      </c>
      <c r="I628" s="1003">
        <f t="shared" ref="I628:I647" si="139">E628*H628</f>
        <v>0</v>
      </c>
      <c r="J628" s="1004">
        <f t="shared" ref="J628:J647" si="140">G628+I628</f>
        <v>0</v>
      </c>
      <c r="K628" s="1706"/>
      <c r="L628" s="1706"/>
      <c r="M628" s="1706"/>
      <c r="N628" s="1706"/>
      <c r="O628" s="1707"/>
      <c r="P628" s="1707"/>
      <c r="Q628" s="1707"/>
      <c r="R628" s="1707"/>
      <c r="S628" s="1707"/>
    </row>
    <row r="629" spans="1:19" s="1708" customFormat="1" x14ac:dyDescent="0.2">
      <c r="A629" s="788">
        <v>585</v>
      </c>
      <c r="B629" s="1002" t="s">
        <v>425</v>
      </c>
      <c r="C629" s="687"/>
      <c r="D629" s="711" t="s">
        <v>7</v>
      </c>
      <c r="E629" s="711"/>
      <c r="F629" s="1003">
        <v>7730</v>
      </c>
      <c r="G629" s="1003">
        <f t="shared" si="138"/>
        <v>0</v>
      </c>
      <c r="H629" s="1003">
        <v>18729</v>
      </c>
      <c r="I629" s="1003">
        <f t="shared" si="139"/>
        <v>0</v>
      </c>
      <c r="J629" s="1004">
        <f t="shared" si="140"/>
        <v>0</v>
      </c>
      <c r="K629" s="1706"/>
      <c r="L629" s="1706"/>
      <c r="M629" s="1706"/>
      <c r="N629" s="1706"/>
      <c r="O629" s="1707"/>
      <c r="P629" s="1707"/>
      <c r="Q629" s="1707"/>
      <c r="R629" s="1707"/>
      <c r="S629" s="1707"/>
    </row>
    <row r="630" spans="1:19" s="1708" customFormat="1" ht="25.5" x14ac:dyDescent="0.2">
      <c r="A630" s="788">
        <v>586</v>
      </c>
      <c r="B630" s="1002" t="s">
        <v>387</v>
      </c>
      <c r="C630" s="711" t="s">
        <v>427</v>
      </c>
      <c r="D630" s="711" t="s">
        <v>14</v>
      </c>
      <c r="E630" s="711"/>
      <c r="F630" s="1003">
        <v>4500</v>
      </c>
      <c r="G630" s="1003">
        <f t="shared" si="138"/>
        <v>0</v>
      </c>
      <c r="H630" s="1003">
        <v>16972.5</v>
      </c>
      <c r="I630" s="1003">
        <f t="shared" si="139"/>
        <v>0</v>
      </c>
      <c r="J630" s="1004">
        <f t="shared" si="140"/>
        <v>0</v>
      </c>
      <c r="K630" s="1706"/>
      <c r="L630" s="1706"/>
      <c r="M630" s="1706"/>
      <c r="N630" s="1706"/>
      <c r="O630" s="1707"/>
      <c r="P630" s="1707"/>
      <c r="Q630" s="1707"/>
      <c r="R630" s="1707"/>
      <c r="S630" s="1707"/>
    </row>
    <row r="631" spans="1:19" s="1708" customFormat="1" ht="25.5" x14ac:dyDescent="0.2">
      <c r="A631" s="788">
        <v>587</v>
      </c>
      <c r="B631" s="1002" t="s">
        <v>387</v>
      </c>
      <c r="C631" s="711" t="s">
        <v>417</v>
      </c>
      <c r="D631" s="711" t="s">
        <v>14</v>
      </c>
      <c r="E631" s="711"/>
      <c r="F631" s="1003">
        <v>4500</v>
      </c>
      <c r="G631" s="1003">
        <f t="shared" si="138"/>
        <v>0</v>
      </c>
      <c r="H631" s="1003">
        <v>11769.15</v>
      </c>
      <c r="I631" s="1003">
        <f t="shared" si="139"/>
        <v>0</v>
      </c>
      <c r="J631" s="1004">
        <f t="shared" si="140"/>
        <v>0</v>
      </c>
      <c r="K631" s="1706"/>
      <c r="L631" s="1706"/>
      <c r="M631" s="1706"/>
      <c r="N631" s="1706"/>
      <c r="O631" s="1707"/>
      <c r="P631" s="1707"/>
      <c r="Q631" s="1707"/>
      <c r="R631" s="1707"/>
      <c r="S631" s="1707"/>
    </row>
    <row r="632" spans="1:19" s="1708" customFormat="1" ht="25.5" x14ac:dyDescent="0.2">
      <c r="A632" s="788">
        <v>588</v>
      </c>
      <c r="B632" s="1002" t="s">
        <v>387</v>
      </c>
      <c r="C632" s="711" t="s">
        <v>418</v>
      </c>
      <c r="D632" s="711" t="s">
        <v>14</v>
      </c>
      <c r="E632" s="711"/>
      <c r="F632" s="1003">
        <v>4500</v>
      </c>
      <c r="G632" s="1003">
        <f t="shared" si="138"/>
        <v>0</v>
      </c>
      <c r="H632" s="1003">
        <v>10968.575000000001</v>
      </c>
      <c r="I632" s="1003">
        <f t="shared" si="139"/>
        <v>0</v>
      </c>
      <c r="J632" s="1004">
        <f t="shared" si="140"/>
        <v>0</v>
      </c>
      <c r="K632" s="1706"/>
      <c r="L632" s="1706"/>
      <c r="M632" s="1706"/>
      <c r="N632" s="1706"/>
      <c r="O632" s="1707"/>
      <c r="P632" s="1707"/>
      <c r="Q632" s="1707"/>
      <c r="R632" s="1707"/>
      <c r="S632" s="1707"/>
    </row>
    <row r="633" spans="1:19" s="1708" customFormat="1" ht="25.5" x14ac:dyDescent="0.2">
      <c r="A633" s="788">
        <v>589</v>
      </c>
      <c r="B633" s="1002" t="s">
        <v>387</v>
      </c>
      <c r="C633" s="711" t="s">
        <v>419</v>
      </c>
      <c r="D633" s="711" t="s">
        <v>14</v>
      </c>
      <c r="E633" s="711"/>
      <c r="F633" s="1003">
        <v>4500</v>
      </c>
      <c r="G633" s="1003">
        <f t="shared" si="138"/>
        <v>0</v>
      </c>
      <c r="H633" s="1003">
        <v>10701.199999999999</v>
      </c>
      <c r="I633" s="1003">
        <f t="shared" si="139"/>
        <v>0</v>
      </c>
      <c r="J633" s="1004">
        <f t="shared" si="140"/>
        <v>0</v>
      </c>
      <c r="K633" s="1706"/>
      <c r="L633" s="1706"/>
      <c r="M633" s="1706"/>
      <c r="N633" s="1706"/>
      <c r="O633" s="1707"/>
      <c r="P633" s="1707"/>
      <c r="Q633" s="1707"/>
      <c r="R633" s="1707"/>
      <c r="S633" s="1707"/>
    </row>
    <row r="634" spans="1:19" s="1708" customFormat="1" ht="25.5" x14ac:dyDescent="0.2">
      <c r="A634" s="788">
        <v>590</v>
      </c>
      <c r="B634" s="1002" t="s">
        <v>387</v>
      </c>
      <c r="C634" s="711" t="s">
        <v>420</v>
      </c>
      <c r="D634" s="711" t="s">
        <v>14</v>
      </c>
      <c r="E634" s="711"/>
      <c r="F634" s="1003">
        <v>4500</v>
      </c>
      <c r="G634" s="1003">
        <f t="shared" si="138"/>
        <v>0</v>
      </c>
      <c r="H634" s="1003">
        <v>10701.199999999999</v>
      </c>
      <c r="I634" s="1003">
        <f t="shared" si="139"/>
        <v>0</v>
      </c>
      <c r="J634" s="1004">
        <f t="shared" si="140"/>
        <v>0</v>
      </c>
      <c r="K634" s="1706"/>
      <c r="L634" s="1706"/>
      <c r="M634" s="1706"/>
      <c r="N634" s="1706"/>
      <c r="O634" s="1707"/>
      <c r="P634" s="1707"/>
      <c r="Q634" s="1707"/>
      <c r="R634" s="1707"/>
      <c r="S634" s="1707"/>
    </row>
    <row r="635" spans="1:19" s="1708" customFormat="1" ht="25.5" x14ac:dyDescent="0.2">
      <c r="A635" s="788">
        <v>591</v>
      </c>
      <c r="B635" s="1002" t="s">
        <v>82</v>
      </c>
      <c r="C635" s="711" t="s">
        <v>83</v>
      </c>
      <c r="D635" s="711" t="s">
        <v>56</v>
      </c>
      <c r="E635" s="711"/>
      <c r="F635" s="1003">
        <v>600</v>
      </c>
      <c r="G635" s="1003">
        <f t="shared" si="138"/>
        <v>0</v>
      </c>
      <c r="H635" s="1003">
        <v>588</v>
      </c>
      <c r="I635" s="1003">
        <f t="shared" si="139"/>
        <v>0</v>
      </c>
      <c r="J635" s="1004">
        <f t="shared" si="140"/>
        <v>0</v>
      </c>
      <c r="K635" s="1706"/>
      <c r="L635" s="1706"/>
      <c r="M635" s="1706"/>
      <c r="N635" s="1706"/>
      <c r="O635" s="1707"/>
      <c r="P635" s="1707"/>
      <c r="Q635" s="1707"/>
      <c r="R635" s="1707"/>
      <c r="S635" s="1707"/>
    </row>
    <row r="636" spans="1:19" s="1708" customFormat="1" x14ac:dyDescent="0.2">
      <c r="A636" s="788">
        <v>592</v>
      </c>
      <c r="B636" s="1002" t="s">
        <v>390</v>
      </c>
      <c r="C636" s="711" t="s">
        <v>391</v>
      </c>
      <c r="D636" s="711" t="s">
        <v>14</v>
      </c>
      <c r="E636" s="711"/>
      <c r="F636" s="1003">
        <v>400</v>
      </c>
      <c r="G636" s="1003">
        <f t="shared" si="138"/>
        <v>0</v>
      </c>
      <c r="H636" s="1003">
        <v>900</v>
      </c>
      <c r="I636" s="1003">
        <f t="shared" si="139"/>
        <v>0</v>
      </c>
      <c r="J636" s="1004">
        <f t="shared" si="140"/>
        <v>0</v>
      </c>
      <c r="K636" s="1706"/>
      <c r="L636" s="1706"/>
      <c r="M636" s="1706"/>
      <c r="N636" s="1706"/>
      <c r="O636" s="1707"/>
      <c r="P636" s="1707"/>
      <c r="Q636" s="1707"/>
      <c r="R636" s="1707"/>
      <c r="S636" s="1707"/>
    </row>
    <row r="637" spans="1:19" s="1708" customFormat="1" x14ac:dyDescent="0.2">
      <c r="A637" s="788">
        <v>593</v>
      </c>
      <c r="B637" s="1002" t="s">
        <v>392</v>
      </c>
      <c r="C637" s="711" t="s">
        <v>393</v>
      </c>
      <c r="D637" s="711" t="s">
        <v>14</v>
      </c>
      <c r="E637" s="711"/>
      <c r="F637" s="1003">
        <v>300</v>
      </c>
      <c r="G637" s="1003">
        <f t="shared" si="138"/>
        <v>0</v>
      </c>
      <c r="H637" s="1003">
        <v>234</v>
      </c>
      <c r="I637" s="1003">
        <f t="shared" si="139"/>
        <v>0</v>
      </c>
      <c r="J637" s="1004">
        <f t="shared" si="140"/>
        <v>0</v>
      </c>
      <c r="K637" s="1706"/>
      <c r="L637" s="1706"/>
      <c r="M637" s="1706"/>
      <c r="N637" s="1706"/>
      <c r="O637" s="1707"/>
      <c r="P637" s="1707"/>
      <c r="Q637" s="1707"/>
      <c r="R637" s="1707"/>
      <c r="S637" s="1707"/>
    </row>
    <row r="638" spans="1:19" s="1708" customFormat="1" x14ac:dyDescent="0.2">
      <c r="A638" s="788">
        <v>594</v>
      </c>
      <c r="B638" s="1002" t="s">
        <v>394</v>
      </c>
      <c r="C638" s="1005" t="s">
        <v>428</v>
      </c>
      <c r="D638" s="1005" t="s">
        <v>14</v>
      </c>
      <c r="E638" s="1005"/>
      <c r="F638" s="1003">
        <v>1250</v>
      </c>
      <c r="G638" s="1003">
        <f t="shared" si="138"/>
        <v>0</v>
      </c>
      <c r="H638" s="1003">
        <v>1234.8</v>
      </c>
      <c r="I638" s="1003">
        <f t="shared" si="139"/>
        <v>0</v>
      </c>
      <c r="J638" s="1004">
        <f t="shared" si="140"/>
        <v>0</v>
      </c>
      <c r="K638" s="1706"/>
      <c r="L638" s="1706"/>
      <c r="M638" s="1706"/>
      <c r="N638" s="1706"/>
      <c r="O638" s="1707"/>
      <c r="P638" s="1707"/>
      <c r="Q638" s="1707"/>
      <c r="R638" s="1707"/>
      <c r="S638" s="1707"/>
    </row>
    <row r="639" spans="1:19" s="1708" customFormat="1" x14ac:dyDescent="0.2">
      <c r="A639" s="788">
        <v>595</v>
      </c>
      <c r="B639" s="1002" t="s">
        <v>394</v>
      </c>
      <c r="C639" s="1005" t="s">
        <v>422</v>
      </c>
      <c r="D639" s="1005" t="s">
        <v>14</v>
      </c>
      <c r="E639" s="1005"/>
      <c r="F639" s="1003">
        <v>1250</v>
      </c>
      <c r="G639" s="1003">
        <f t="shared" si="138"/>
        <v>0</v>
      </c>
      <c r="H639" s="1003">
        <v>899.73333333333323</v>
      </c>
      <c r="I639" s="1003">
        <f t="shared" si="139"/>
        <v>0</v>
      </c>
      <c r="J639" s="1004">
        <f t="shared" si="140"/>
        <v>0</v>
      </c>
      <c r="K639" s="1706"/>
      <c r="L639" s="1706"/>
      <c r="M639" s="1706"/>
      <c r="N639" s="1706"/>
      <c r="O639" s="1707"/>
      <c r="P639" s="1707"/>
      <c r="Q639" s="1707"/>
      <c r="R639" s="1707"/>
      <c r="S639" s="1707"/>
    </row>
    <row r="640" spans="1:19" s="1708" customFormat="1" x14ac:dyDescent="0.2">
      <c r="A640" s="788">
        <v>596</v>
      </c>
      <c r="B640" s="1002" t="s">
        <v>394</v>
      </c>
      <c r="C640" s="1005" t="s">
        <v>293</v>
      </c>
      <c r="D640" s="1005" t="s">
        <v>14</v>
      </c>
      <c r="E640" s="1005"/>
      <c r="F640" s="1003">
        <v>1150</v>
      </c>
      <c r="G640" s="1003">
        <f t="shared" si="138"/>
        <v>0</v>
      </c>
      <c r="H640" s="1003">
        <v>600.13333333333333</v>
      </c>
      <c r="I640" s="1003">
        <f t="shared" si="139"/>
        <v>0</v>
      </c>
      <c r="J640" s="1004">
        <f t="shared" si="140"/>
        <v>0</v>
      </c>
      <c r="K640" s="1706"/>
      <c r="L640" s="1706"/>
      <c r="M640" s="1706"/>
      <c r="N640" s="1706"/>
      <c r="O640" s="1707"/>
      <c r="P640" s="1707"/>
      <c r="Q640" s="1707"/>
      <c r="R640" s="1707"/>
      <c r="S640" s="1707"/>
    </row>
    <row r="641" spans="1:19" s="1708" customFormat="1" x14ac:dyDescent="0.2">
      <c r="A641" s="788">
        <v>597</v>
      </c>
      <c r="B641" s="1002" t="s">
        <v>394</v>
      </c>
      <c r="C641" s="1005" t="s">
        <v>424</v>
      </c>
      <c r="D641" s="1005" t="s">
        <v>14</v>
      </c>
      <c r="E641" s="1005"/>
      <c r="F641" s="1003">
        <v>850</v>
      </c>
      <c r="G641" s="1003">
        <f t="shared" si="138"/>
        <v>0</v>
      </c>
      <c r="H641" s="1003">
        <v>509.13333333333333</v>
      </c>
      <c r="I641" s="1003">
        <f t="shared" si="139"/>
        <v>0</v>
      </c>
      <c r="J641" s="1004">
        <f t="shared" si="140"/>
        <v>0</v>
      </c>
      <c r="K641" s="1706"/>
      <c r="L641" s="1706"/>
      <c r="M641" s="1706"/>
      <c r="N641" s="1706"/>
      <c r="O641" s="1707"/>
      <c r="P641" s="1707"/>
      <c r="Q641" s="1707"/>
      <c r="R641" s="1707"/>
      <c r="S641" s="1707"/>
    </row>
    <row r="642" spans="1:19" s="1708" customFormat="1" x14ac:dyDescent="0.2">
      <c r="A642" s="788">
        <v>598</v>
      </c>
      <c r="B642" s="1002" t="s">
        <v>243</v>
      </c>
      <c r="C642" s="687"/>
      <c r="D642" s="711" t="s">
        <v>14</v>
      </c>
      <c r="E642" s="711"/>
      <c r="F642" s="1003">
        <v>800</v>
      </c>
      <c r="G642" s="1003">
        <f t="shared" si="138"/>
        <v>0</v>
      </c>
      <c r="H642" s="1003">
        <v>832</v>
      </c>
      <c r="I642" s="1003">
        <f t="shared" si="139"/>
        <v>0</v>
      </c>
      <c r="J642" s="1004">
        <f t="shared" si="140"/>
        <v>0</v>
      </c>
      <c r="K642" s="1706"/>
      <c r="L642" s="1706"/>
      <c r="M642" s="1706"/>
      <c r="N642" s="1706"/>
      <c r="O642" s="1707"/>
      <c r="P642" s="1707"/>
      <c r="Q642" s="1707"/>
      <c r="R642" s="1707"/>
      <c r="S642" s="1707"/>
    </row>
    <row r="643" spans="1:19" s="1708" customFormat="1" x14ac:dyDescent="0.2">
      <c r="A643" s="788">
        <v>599</v>
      </c>
      <c r="B643" s="1002" t="s">
        <v>244</v>
      </c>
      <c r="C643" s="687"/>
      <c r="D643" s="711" t="s">
        <v>14</v>
      </c>
      <c r="E643" s="711"/>
      <c r="F643" s="1003">
        <v>800</v>
      </c>
      <c r="G643" s="1003">
        <f t="shared" si="138"/>
        <v>0</v>
      </c>
      <c r="H643" s="1003">
        <v>507</v>
      </c>
      <c r="I643" s="1003">
        <f t="shared" si="139"/>
        <v>0</v>
      </c>
      <c r="J643" s="1004">
        <f t="shared" si="140"/>
        <v>0</v>
      </c>
      <c r="K643" s="1706"/>
      <c r="L643" s="1706"/>
      <c r="M643" s="1706"/>
      <c r="N643" s="1706"/>
      <c r="O643" s="1707"/>
      <c r="P643" s="1707"/>
      <c r="Q643" s="1707"/>
      <c r="R643" s="1707"/>
      <c r="S643" s="1707"/>
    </row>
    <row r="644" spans="1:19" s="1708" customFormat="1" x14ac:dyDescent="0.2">
      <c r="A644" s="788">
        <v>600</v>
      </c>
      <c r="B644" s="1002" t="s">
        <v>304</v>
      </c>
      <c r="C644" s="687"/>
      <c r="D644" s="711" t="s">
        <v>14</v>
      </c>
      <c r="E644" s="711"/>
      <c r="F644" s="1003">
        <v>600</v>
      </c>
      <c r="G644" s="1003">
        <f t="shared" si="138"/>
        <v>0</v>
      </c>
      <c r="H644" s="1003">
        <v>19275</v>
      </c>
      <c r="I644" s="1003">
        <f t="shared" si="139"/>
        <v>0</v>
      </c>
      <c r="J644" s="1004">
        <f t="shared" si="140"/>
        <v>0</v>
      </c>
      <c r="K644" s="1706"/>
      <c r="L644" s="1706"/>
      <c r="M644" s="1706"/>
      <c r="N644" s="1706"/>
      <c r="O644" s="1707"/>
      <c r="P644" s="1707"/>
      <c r="Q644" s="1707"/>
      <c r="R644" s="1707"/>
      <c r="S644" s="1707"/>
    </row>
    <row r="645" spans="1:19" s="1708" customFormat="1" x14ac:dyDescent="0.2">
      <c r="A645" s="788">
        <v>601</v>
      </c>
      <c r="B645" s="1002" t="s">
        <v>429</v>
      </c>
      <c r="C645" s="860"/>
      <c r="D645" s="711" t="s">
        <v>56</v>
      </c>
      <c r="E645" s="711"/>
      <c r="F645" s="1003">
        <v>1800</v>
      </c>
      <c r="G645" s="1003">
        <f t="shared" si="138"/>
        <v>0</v>
      </c>
      <c r="H645" s="1003">
        <v>1460</v>
      </c>
      <c r="I645" s="1003">
        <f t="shared" si="139"/>
        <v>0</v>
      </c>
      <c r="J645" s="1004">
        <f t="shared" si="140"/>
        <v>0</v>
      </c>
      <c r="K645" s="1706"/>
      <c r="L645" s="1706"/>
      <c r="M645" s="1706"/>
      <c r="N645" s="1706"/>
      <c r="O645" s="1707"/>
      <c r="P645" s="1707"/>
      <c r="Q645" s="1707"/>
      <c r="R645" s="1707"/>
      <c r="S645" s="1707"/>
    </row>
    <row r="646" spans="1:19" s="1708" customFormat="1" ht="25.5" x14ac:dyDescent="0.2">
      <c r="A646" s="788">
        <v>602</v>
      </c>
      <c r="B646" s="1002" t="s">
        <v>430</v>
      </c>
      <c r="C646" s="860"/>
      <c r="D646" s="711" t="s">
        <v>56</v>
      </c>
      <c r="E646" s="711"/>
      <c r="F646" s="1003">
        <v>1800</v>
      </c>
      <c r="G646" s="1003">
        <f t="shared" si="138"/>
        <v>0</v>
      </c>
      <c r="H646" s="1003">
        <v>2920</v>
      </c>
      <c r="I646" s="1003">
        <f t="shared" si="139"/>
        <v>0</v>
      </c>
      <c r="J646" s="1004">
        <f t="shared" si="140"/>
        <v>0</v>
      </c>
      <c r="K646" s="1706"/>
      <c r="L646" s="1706"/>
      <c r="M646" s="1706"/>
      <c r="N646" s="1706"/>
      <c r="O646" s="1707"/>
      <c r="P646" s="1707"/>
      <c r="Q646" s="1707"/>
      <c r="R646" s="1707"/>
      <c r="S646" s="1707"/>
    </row>
    <row r="647" spans="1:19" s="1708" customFormat="1" x14ac:dyDescent="0.2">
      <c r="A647" s="788">
        <v>603</v>
      </c>
      <c r="B647" s="1002" t="s">
        <v>60</v>
      </c>
      <c r="C647" s="860"/>
      <c r="D647" s="711" t="s">
        <v>5</v>
      </c>
      <c r="E647" s="711"/>
      <c r="F647" s="1003">
        <v>0</v>
      </c>
      <c r="G647" s="1003">
        <f t="shared" si="138"/>
        <v>0</v>
      </c>
      <c r="H647" s="1003">
        <v>77968</v>
      </c>
      <c r="I647" s="1003">
        <f t="shared" si="139"/>
        <v>0</v>
      </c>
      <c r="J647" s="1004">
        <f t="shared" si="140"/>
        <v>0</v>
      </c>
      <c r="K647" s="1706"/>
      <c r="L647" s="1706"/>
      <c r="M647" s="1706"/>
      <c r="N647" s="1706"/>
      <c r="O647" s="1707"/>
      <c r="P647" s="1707"/>
      <c r="Q647" s="1707"/>
      <c r="R647" s="1707"/>
      <c r="S647" s="1707"/>
    </row>
    <row r="648" spans="1:19" s="1708" customFormat="1" x14ac:dyDescent="0.2">
      <c r="A648" s="788">
        <v>604</v>
      </c>
      <c r="B648" s="1729" t="s">
        <v>91</v>
      </c>
      <c r="C648" s="687"/>
      <c r="D648" s="711"/>
      <c r="E648" s="711"/>
      <c r="F648" s="711"/>
      <c r="G648" s="1003"/>
      <c r="H648" s="1719"/>
      <c r="I648" s="1003"/>
      <c r="J648" s="1719"/>
      <c r="K648" s="1706"/>
      <c r="L648" s="1706"/>
      <c r="M648" s="1706"/>
      <c r="N648" s="1706"/>
      <c r="O648" s="1707"/>
      <c r="P648" s="1707"/>
      <c r="Q648" s="1707"/>
      <c r="R648" s="1707"/>
      <c r="S648" s="1707"/>
    </row>
    <row r="649" spans="1:19" s="1708" customFormat="1" x14ac:dyDescent="0.2">
      <c r="A649" s="788">
        <v>605</v>
      </c>
      <c r="B649" s="1729" t="s">
        <v>92</v>
      </c>
      <c r="C649" s="687"/>
      <c r="D649" s="711"/>
      <c r="E649" s="711"/>
      <c r="F649" s="711"/>
      <c r="G649" s="1003"/>
      <c r="H649" s="1719"/>
      <c r="I649" s="1003"/>
      <c r="J649" s="1719"/>
      <c r="K649" s="1706"/>
      <c r="L649" s="1706"/>
      <c r="M649" s="1706"/>
      <c r="N649" s="1706"/>
      <c r="O649" s="1707"/>
      <c r="P649" s="1707"/>
      <c r="Q649" s="1707"/>
      <c r="R649" s="1707"/>
      <c r="S649" s="1707"/>
    </row>
    <row r="650" spans="1:19" s="1708" customFormat="1" ht="25.5" x14ac:dyDescent="0.2">
      <c r="A650" s="788">
        <v>606</v>
      </c>
      <c r="B650" s="1002" t="s">
        <v>312</v>
      </c>
      <c r="C650" s="687"/>
      <c r="D650" s="711" t="s">
        <v>5</v>
      </c>
      <c r="E650" s="711"/>
      <c r="F650" s="711"/>
      <c r="G650" s="1003"/>
      <c r="H650" s="1719"/>
      <c r="I650" s="1003"/>
      <c r="J650" s="1719"/>
      <c r="K650" s="1706"/>
      <c r="L650" s="1706"/>
      <c r="M650" s="1706"/>
      <c r="N650" s="1706"/>
      <c r="O650" s="1707"/>
      <c r="P650" s="1707"/>
      <c r="Q650" s="1707"/>
      <c r="R650" s="1707"/>
      <c r="S650" s="1707"/>
    </row>
    <row r="651" spans="1:19" s="1708" customFormat="1" ht="25.5" x14ac:dyDescent="0.2">
      <c r="A651" s="788">
        <v>607</v>
      </c>
      <c r="B651" s="1722" t="s">
        <v>93</v>
      </c>
      <c r="C651" s="687" t="s">
        <v>314</v>
      </c>
      <c r="D651" s="711" t="s">
        <v>7</v>
      </c>
      <c r="E651" s="711"/>
      <c r="F651" s="1003">
        <v>14000</v>
      </c>
      <c r="G651" s="1003">
        <f>E651*F651</f>
        <v>0</v>
      </c>
      <c r="H651" s="1003">
        <v>37474</v>
      </c>
      <c r="I651" s="1003">
        <f>E651*H651</f>
        <v>0</v>
      </c>
      <c r="J651" s="1004">
        <f t="shared" ref="J651:J653" si="141">G651+I651</f>
        <v>0</v>
      </c>
      <c r="K651" s="1706"/>
      <c r="L651" s="1706"/>
      <c r="M651" s="1706"/>
      <c r="N651" s="1706"/>
      <c r="O651" s="1707"/>
      <c r="P651" s="1707"/>
      <c r="Q651" s="1707"/>
      <c r="R651" s="1707"/>
      <c r="S651" s="1707"/>
    </row>
    <row r="652" spans="1:19" s="1708" customFormat="1" ht="25.5" x14ac:dyDescent="0.2">
      <c r="A652" s="788">
        <v>608</v>
      </c>
      <c r="B652" s="1722" t="s">
        <v>93</v>
      </c>
      <c r="C652" s="687" t="s">
        <v>313</v>
      </c>
      <c r="D652" s="711" t="s">
        <v>7</v>
      </c>
      <c r="E652" s="711"/>
      <c r="F652" s="1003">
        <v>14000</v>
      </c>
      <c r="G652" s="1003">
        <f>E652*F652</f>
        <v>0</v>
      </c>
      <c r="H652" s="1003">
        <v>45868</v>
      </c>
      <c r="I652" s="1003">
        <f>E652*H652</f>
        <v>0</v>
      </c>
      <c r="J652" s="1004">
        <f t="shared" si="141"/>
        <v>0</v>
      </c>
      <c r="K652" s="1706"/>
      <c r="L652" s="1706"/>
      <c r="M652" s="1706"/>
      <c r="N652" s="1706"/>
      <c r="O652" s="1707"/>
      <c r="P652" s="1707"/>
      <c r="Q652" s="1707"/>
      <c r="R652" s="1707"/>
      <c r="S652" s="1707"/>
    </row>
    <row r="653" spans="1:19" s="1708" customFormat="1" ht="38.25" x14ac:dyDescent="0.2">
      <c r="A653" s="788">
        <v>609</v>
      </c>
      <c r="B653" s="1722" t="s">
        <v>94</v>
      </c>
      <c r="C653" s="687" t="s">
        <v>315</v>
      </c>
      <c r="D653" s="711" t="s">
        <v>7</v>
      </c>
      <c r="E653" s="711"/>
      <c r="F653" s="1003">
        <v>44166</v>
      </c>
      <c r="G653" s="1003">
        <f>E653*F653</f>
        <v>0</v>
      </c>
      <c r="H653" s="1003">
        <v>294438</v>
      </c>
      <c r="I653" s="1003">
        <f>E653*H653</f>
        <v>0</v>
      </c>
      <c r="J653" s="1004">
        <f t="shared" si="141"/>
        <v>0</v>
      </c>
      <c r="K653" s="1706"/>
      <c r="L653" s="1706"/>
      <c r="M653" s="1706"/>
      <c r="N653" s="1706"/>
      <c r="O653" s="1707"/>
      <c r="P653" s="1707"/>
      <c r="Q653" s="1707"/>
      <c r="R653" s="1707"/>
      <c r="S653" s="1707"/>
    </row>
    <row r="654" spans="1:19" s="1708" customFormat="1" x14ac:dyDescent="0.2">
      <c r="A654" s="788">
        <v>610</v>
      </c>
      <c r="B654" s="1722" t="s">
        <v>95</v>
      </c>
      <c r="C654" s="687"/>
      <c r="D654" s="711" t="s">
        <v>7</v>
      </c>
      <c r="E654" s="711"/>
      <c r="F654" s="711"/>
      <c r="G654" s="1003"/>
      <c r="H654" s="1719"/>
      <c r="I654" s="1003"/>
      <c r="J654" s="1719"/>
      <c r="K654" s="1706"/>
      <c r="L654" s="1706"/>
      <c r="M654" s="1706"/>
      <c r="N654" s="1706"/>
      <c r="O654" s="1707"/>
      <c r="P654" s="1707"/>
      <c r="Q654" s="1707"/>
      <c r="R654" s="1707"/>
      <c r="S654" s="1707"/>
    </row>
    <row r="655" spans="1:19" s="1708" customFormat="1" x14ac:dyDescent="0.2">
      <c r="A655" s="788">
        <v>611</v>
      </c>
      <c r="B655" s="1002" t="s">
        <v>245</v>
      </c>
      <c r="C655" s="687"/>
      <c r="D655" s="711"/>
      <c r="E655" s="711"/>
      <c r="F655" s="711"/>
      <c r="G655" s="1003"/>
      <c r="H655" s="1719"/>
      <c r="I655" s="1003"/>
      <c r="J655" s="1719"/>
      <c r="K655" s="1706"/>
      <c r="L655" s="1706"/>
      <c r="M655" s="1706"/>
      <c r="N655" s="1706"/>
      <c r="O655" s="1707"/>
      <c r="P655" s="1707"/>
      <c r="Q655" s="1707"/>
      <c r="R655" s="1707"/>
      <c r="S655" s="1707"/>
    </row>
    <row r="656" spans="1:19" s="1708" customFormat="1" x14ac:dyDescent="0.2">
      <c r="A656" s="788">
        <v>612</v>
      </c>
      <c r="B656" s="1722" t="s">
        <v>307</v>
      </c>
      <c r="C656" s="687"/>
      <c r="D656" s="711" t="s">
        <v>96</v>
      </c>
      <c r="E656" s="711"/>
      <c r="F656" s="1003">
        <f>250+105</f>
        <v>355</v>
      </c>
      <c r="G656" s="1003">
        <f t="shared" ref="G656:G661" si="142">E656*F656</f>
        <v>0</v>
      </c>
      <c r="H656" s="1003">
        <v>240</v>
      </c>
      <c r="I656" s="1003">
        <f t="shared" ref="I656:I661" si="143">E656*H656</f>
        <v>0</v>
      </c>
      <c r="J656" s="1004">
        <f t="shared" ref="J656:J661" si="144">G656+I656</f>
        <v>0</v>
      </c>
      <c r="K656" s="1706"/>
      <c r="L656" s="1706"/>
      <c r="M656" s="1706"/>
      <c r="N656" s="1706"/>
      <c r="O656" s="1707"/>
      <c r="P656" s="1707"/>
      <c r="Q656" s="1707"/>
      <c r="R656" s="1707"/>
      <c r="S656" s="1707"/>
    </row>
    <row r="657" spans="1:19" s="1708" customFormat="1" x14ac:dyDescent="0.2">
      <c r="A657" s="788">
        <v>613</v>
      </c>
      <c r="B657" s="1722" t="s">
        <v>308</v>
      </c>
      <c r="C657" s="687"/>
      <c r="D657" s="711" t="s">
        <v>96</v>
      </c>
      <c r="E657" s="711"/>
      <c r="F657" s="1003">
        <f>330+105</f>
        <v>435</v>
      </c>
      <c r="G657" s="1003">
        <f t="shared" si="142"/>
        <v>0</v>
      </c>
      <c r="H657" s="1003">
        <v>403</v>
      </c>
      <c r="I657" s="1003">
        <f t="shared" si="143"/>
        <v>0</v>
      </c>
      <c r="J657" s="1004">
        <f t="shared" si="144"/>
        <v>0</v>
      </c>
      <c r="K657" s="1706"/>
      <c r="L657" s="1706"/>
      <c r="M657" s="1706"/>
      <c r="N657" s="1706"/>
      <c r="O657" s="1707"/>
      <c r="P657" s="1707"/>
      <c r="Q657" s="1707"/>
      <c r="R657" s="1707"/>
      <c r="S657" s="1707"/>
    </row>
    <row r="658" spans="1:19" s="1708" customFormat="1" x14ac:dyDescent="0.2">
      <c r="A658" s="788">
        <v>614</v>
      </c>
      <c r="B658" s="1722" t="s">
        <v>97</v>
      </c>
      <c r="C658" s="687"/>
      <c r="D658" s="711" t="s">
        <v>96</v>
      </c>
      <c r="E658" s="711"/>
      <c r="F658" s="1003">
        <f>352+105</f>
        <v>457</v>
      </c>
      <c r="G658" s="1003">
        <f t="shared" si="142"/>
        <v>0</v>
      </c>
      <c r="H658" s="1003">
        <v>524</v>
      </c>
      <c r="I658" s="1003">
        <f t="shared" si="143"/>
        <v>0</v>
      </c>
      <c r="J658" s="1004">
        <f t="shared" si="144"/>
        <v>0</v>
      </c>
      <c r="K658" s="1706"/>
      <c r="L658" s="1706"/>
      <c r="M658" s="1706"/>
      <c r="N658" s="1706"/>
      <c r="O658" s="1707"/>
      <c r="P658" s="1707"/>
      <c r="Q658" s="1707"/>
      <c r="R658" s="1707"/>
      <c r="S658" s="1707"/>
    </row>
    <row r="659" spans="1:19" s="1708" customFormat="1" x14ac:dyDescent="0.2">
      <c r="A659" s="788">
        <v>615</v>
      </c>
      <c r="B659" s="1722" t="s">
        <v>309</v>
      </c>
      <c r="C659" s="687"/>
      <c r="D659" s="711" t="s">
        <v>96</v>
      </c>
      <c r="E659" s="711"/>
      <c r="F659" s="1003">
        <f>396+105</f>
        <v>501</v>
      </c>
      <c r="G659" s="1003">
        <f t="shared" si="142"/>
        <v>0</v>
      </c>
      <c r="H659" s="1003">
        <v>877</v>
      </c>
      <c r="I659" s="1003">
        <f t="shared" si="143"/>
        <v>0</v>
      </c>
      <c r="J659" s="1004">
        <f t="shared" si="144"/>
        <v>0</v>
      </c>
      <c r="K659" s="1706"/>
      <c r="L659" s="1706"/>
      <c r="M659" s="1706"/>
      <c r="N659" s="1706"/>
      <c r="O659" s="1707"/>
      <c r="P659" s="1707"/>
      <c r="Q659" s="1707"/>
      <c r="R659" s="1707"/>
      <c r="S659" s="1707"/>
    </row>
    <row r="660" spans="1:19" s="1708" customFormat="1" x14ac:dyDescent="0.2">
      <c r="A660" s="788">
        <v>616</v>
      </c>
      <c r="B660" s="1002" t="s">
        <v>98</v>
      </c>
      <c r="C660" s="687" t="s">
        <v>99</v>
      </c>
      <c r="D660" s="711" t="s">
        <v>7</v>
      </c>
      <c r="E660" s="711"/>
      <c r="F660" s="1003">
        <v>2500</v>
      </c>
      <c r="G660" s="1003">
        <f t="shared" si="142"/>
        <v>0</v>
      </c>
      <c r="H660" s="1003">
        <v>8211</v>
      </c>
      <c r="I660" s="1003">
        <f t="shared" si="143"/>
        <v>0</v>
      </c>
      <c r="J660" s="1004">
        <f t="shared" si="144"/>
        <v>0</v>
      </c>
      <c r="K660" s="1706"/>
      <c r="L660" s="1706"/>
      <c r="M660" s="1706"/>
      <c r="N660" s="1706"/>
      <c r="O660" s="1707"/>
      <c r="P660" s="1707"/>
      <c r="Q660" s="1707"/>
      <c r="R660" s="1707"/>
      <c r="S660" s="1707"/>
    </row>
    <row r="661" spans="1:19" s="1708" customFormat="1" x14ac:dyDescent="0.2">
      <c r="A661" s="788">
        <v>617</v>
      </c>
      <c r="B661" s="1002" t="s">
        <v>310</v>
      </c>
      <c r="C661" s="687"/>
      <c r="D661" s="711" t="s">
        <v>7</v>
      </c>
      <c r="E661" s="711"/>
      <c r="F661" s="1003">
        <v>2500</v>
      </c>
      <c r="G661" s="1003">
        <f t="shared" si="142"/>
        <v>0</v>
      </c>
      <c r="H661" s="1003">
        <v>5000</v>
      </c>
      <c r="I661" s="1003">
        <f t="shared" si="143"/>
        <v>0</v>
      </c>
      <c r="J661" s="1004">
        <f t="shared" si="144"/>
        <v>0</v>
      </c>
      <c r="K661" s="1706"/>
      <c r="L661" s="1706"/>
      <c r="M661" s="1706"/>
      <c r="N661" s="1706"/>
      <c r="O661" s="1707"/>
      <c r="P661" s="1707"/>
      <c r="Q661" s="1707"/>
      <c r="R661" s="1707"/>
      <c r="S661" s="1707"/>
    </row>
    <row r="662" spans="1:19" s="1708" customFormat="1" x14ac:dyDescent="0.2">
      <c r="A662" s="788">
        <v>618</v>
      </c>
      <c r="B662" s="1729" t="s">
        <v>102</v>
      </c>
      <c r="C662" s="687"/>
      <c r="D662" s="711"/>
      <c r="E662" s="711"/>
      <c r="F662" s="1003"/>
      <c r="G662" s="1003"/>
      <c r="H662" s="1003"/>
      <c r="I662" s="1003"/>
      <c r="J662" s="1004"/>
      <c r="K662" s="1706"/>
      <c r="L662" s="1706"/>
      <c r="M662" s="1706"/>
      <c r="N662" s="1706"/>
      <c r="O662" s="1707"/>
      <c r="P662" s="1707"/>
      <c r="Q662" s="1707"/>
      <c r="R662" s="1707"/>
      <c r="S662" s="1707"/>
    </row>
    <row r="663" spans="1:19" s="1708" customFormat="1" ht="25.5" x14ac:dyDescent="0.2">
      <c r="A663" s="788">
        <v>619</v>
      </c>
      <c r="B663" s="1002" t="s">
        <v>312</v>
      </c>
      <c r="C663" s="687"/>
      <c r="D663" s="711" t="s">
        <v>5</v>
      </c>
      <c r="E663" s="711"/>
      <c r="F663" s="711"/>
      <c r="G663" s="1003"/>
      <c r="H663" s="1719"/>
      <c r="I663" s="1003"/>
      <c r="J663" s="1719"/>
      <c r="K663" s="1706"/>
      <c r="L663" s="1706"/>
      <c r="M663" s="1706"/>
      <c r="N663" s="1706"/>
      <c r="O663" s="1707"/>
      <c r="P663" s="1707"/>
      <c r="Q663" s="1707"/>
      <c r="R663" s="1707"/>
      <c r="S663" s="1707"/>
    </row>
    <row r="664" spans="1:19" s="1708" customFormat="1" ht="25.5" x14ac:dyDescent="0.2">
      <c r="A664" s="788">
        <v>620</v>
      </c>
      <c r="B664" s="1722" t="s">
        <v>93</v>
      </c>
      <c r="C664" s="687" t="s">
        <v>314</v>
      </c>
      <c r="D664" s="711" t="s">
        <v>7</v>
      </c>
      <c r="E664" s="711"/>
      <c r="F664" s="1003">
        <v>14000</v>
      </c>
      <c r="G664" s="1003">
        <f>E664*F664</f>
        <v>0</v>
      </c>
      <c r="H664" s="1003">
        <v>37474</v>
      </c>
      <c r="I664" s="1003">
        <f>E664*H664</f>
        <v>0</v>
      </c>
      <c r="J664" s="1004">
        <f t="shared" ref="J664:J666" si="145">G664+I664</f>
        <v>0</v>
      </c>
      <c r="K664" s="1706"/>
      <c r="L664" s="1706"/>
      <c r="M664" s="1706"/>
      <c r="N664" s="1706"/>
      <c r="O664" s="1707"/>
      <c r="P664" s="1707"/>
      <c r="Q664" s="1707"/>
      <c r="R664" s="1707"/>
      <c r="S664" s="1707"/>
    </row>
    <row r="665" spans="1:19" s="1708" customFormat="1" ht="25.5" x14ac:dyDescent="0.2">
      <c r="A665" s="788">
        <v>621</v>
      </c>
      <c r="B665" s="1722" t="s">
        <v>93</v>
      </c>
      <c r="C665" s="687" t="s">
        <v>316</v>
      </c>
      <c r="D665" s="711" t="s">
        <v>7</v>
      </c>
      <c r="E665" s="711"/>
      <c r="F665" s="1003">
        <v>14000</v>
      </c>
      <c r="G665" s="1003">
        <f>E665*F665</f>
        <v>0</v>
      </c>
      <c r="H665" s="1003">
        <v>34605</v>
      </c>
      <c r="I665" s="1003">
        <f>E665*H665</f>
        <v>0</v>
      </c>
      <c r="J665" s="1004">
        <f t="shared" si="145"/>
        <v>0</v>
      </c>
      <c r="K665" s="1706"/>
      <c r="L665" s="1706"/>
      <c r="M665" s="1706"/>
      <c r="N665" s="1706"/>
      <c r="O665" s="1707"/>
      <c r="P665" s="1707"/>
      <c r="Q665" s="1707"/>
      <c r="R665" s="1707"/>
      <c r="S665" s="1707"/>
    </row>
    <row r="666" spans="1:19" s="1708" customFormat="1" ht="38.25" x14ac:dyDescent="0.2">
      <c r="A666" s="788">
        <v>622</v>
      </c>
      <c r="B666" s="1722" t="s">
        <v>94</v>
      </c>
      <c r="C666" s="687" t="s">
        <v>317</v>
      </c>
      <c r="D666" s="711" t="s">
        <v>7</v>
      </c>
      <c r="E666" s="711"/>
      <c r="F666" s="1003">
        <v>44166</v>
      </c>
      <c r="G666" s="1003">
        <f>E666*F666</f>
        <v>0</v>
      </c>
      <c r="H666" s="1003">
        <v>268606</v>
      </c>
      <c r="I666" s="1003">
        <f>E666*H666</f>
        <v>0</v>
      </c>
      <c r="J666" s="1004">
        <f t="shared" si="145"/>
        <v>0</v>
      </c>
      <c r="K666" s="1706"/>
      <c r="L666" s="1706"/>
      <c r="M666" s="1706"/>
      <c r="N666" s="1706"/>
      <c r="O666" s="1707"/>
      <c r="P666" s="1707"/>
      <c r="Q666" s="1707"/>
      <c r="R666" s="1707"/>
      <c r="S666" s="1707"/>
    </row>
    <row r="667" spans="1:19" s="1708" customFormat="1" x14ac:dyDescent="0.2">
      <c r="A667" s="788">
        <v>623</v>
      </c>
      <c r="B667" s="1722" t="s">
        <v>95</v>
      </c>
      <c r="C667" s="687"/>
      <c r="D667" s="711" t="s">
        <v>7</v>
      </c>
      <c r="E667" s="711"/>
      <c r="F667" s="1003"/>
      <c r="G667" s="1003">
        <f>E667*F667</f>
        <v>0</v>
      </c>
      <c r="H667" s="1003"/>
      <c r="I667" s="1003">
        <f>E667*H667</f>
        <v>0</v>
      </c>
      <c r="J667" s="1004"/>
      <c r="K667" s="1706"/>
      <c r="L667" s="1706"/>
      <c r="M667" s="1706"/>
      <c r="N667" s="1706"/>
      <c r="O667" s="1707"/>
      <c r="P667" s="1707"/>
      <c r="Q667" s="1707"/>
      <c r="R667" s="1707"/>
      <c r="S667" s="1707"/>
    </row>
    <row r="668" spans="1:19" s="1708" customFormat="1" x14ac:dyDescent="0.2">
      <c r="A668" s="788">
        <v>624</v>
      </c>
      <c r="B668" s="1002" t="s">
        <v>245</v>
      </c>
      <c r="C668" s="687"/>
      <c r="D668" s="711"/>
      <c r="E668" s="711"/>
      <c r="F668" s="1003"/>
      <c r="G668" s="1003"/>
      <c r="H668" s="1003"/>
      <c r="I668" s="1003"/>
      <c r="J668" s="1004"/>
      <c r="K668" s="1706"/>
      <c r="L668" s="1706"/>
      <c r="M668" s="1706"/>
      <c r="N668" s="1706"/>
      <c r="O668" s="1707"/>
      <c r="P668" s="1707"/>
      <c r="Q668" s="1707"/>
      <c r="R668" s="1707"/>
      <c r="S668" s="1707"/>
    </row>
    <row r="669" spans="1:19" s="1708" customFormat="1" x14ac:dyDescent="0.2">
      <c r="A669" s="788">
        <v>625</v>
      </c>
      <c r="B669" s="1722" t="s">
        <v>307</v>
      </c>
      <c r="C669" s="687"/>
      <c r="D669" s="711" t="s">
        <v>96</v>
      </c>
      <c r="E669" s="711"/>
      <c r="F669" s="1003">
        <f>250+105</f>
        <v>355</v>
      </c>
      <c r="G669" s="1003">
        <f t="shared" ref="G669:G674" si="146">E669*F669</f>
        <v>0</v>
      </c>
      <c r="H669" s="1003">
        <v>240</v>
      </c>
      <c r="I669" s="1003">
        <f t="shared" ref="I669:I674" si="147">E669*H669</f>
        <v>0</v>
      </c>
      <c r="J669" s="1004">
        <f t="shared" ref="J669:J674" si="148">G669+I669</f>
        <v>0</v>
      </c>
      <c r="K669" s="1706"/>
      <c r="L669" s="1706"/>
      <c r="M669" s="1706"/>
      <c r="N669" s="1706"/>
      <c r="O669" s="1707"/>
      <c r="P669" s="1707"/>
      <c r="Q669" s="1707"/>
      <c r="R669" s="1707"/>
      <c r="S669" s="1707"/>
    </row>
    <row r="670" spans="1:19" s="1708" customFormat="1" x14ac:dyDescent="0.2">
      <c r="A670" s="788">
        <v>626</v>
      </c>
      <c r="B670" s="1722" t="s">
        <v>308</v>
      </c>
      <c r="C670" s="687"/>
      <c r="D670" s="711" t="s">
        <v>96</v>
      </c>
      <c r="E670" s="711"/>
      <c r="F670" s="1003">
        <f>330+105</f>
        <v>435</v>
      </c>
      <c r="G670" s="1003">
        <f t="shared" si="146"/>
        <v>0</v>
      </c>
      <c r="H670" s="1003">
        <v>403</v>
      </c>
      <c r="I670" s="1003">
        <f t="shared" si="147"/>
        <v>0</v>
      </c>
      <c r="J670" s="1004">
        <f t="shared" si="148"/>
        <v>0</v>
      </c>
      <c r="K670" s="1706"/>
      <c r="L670" s="1706"/>
      <c r="M670" s="1706"/>
      <c r="N670" s="1706"/>
      <c r="O670" s="1707"/>
      <c r="P670" s="1707"/>
      <c r="Q670" s="1707"/>
      <c r="R670" s="1707"/>
      <c r="S670" s="1707"/>
    </row>
    <row r="671" spans="1:19" s="1708" customFormat="1" x14ac:dyDescent="0.2">
      <c r="A671" s="788">
        <v>627</v>
      </c>
      <c r="B671" s="1722" t="s">
        <v>97</v>
      </c>
      <c r="C671" s="687"/>
      <c r="D671" s="711" t="s">
        <v>96</v>
      </c>
      <c r="E671" s="711"/>
      <c r="F671" s="1003">
        <f>352+105</f>
        <v>457</v>
      </c>
      <c r="G671" s="1003">
        <f t="shared" si="146"/>
        <v>0</v>
      </c>
      <c r="H671" s="1003">
        <v>524</v>
      </c>
      <c r="I671" s="1003">
        <f t="shared" si="147"/>
        <v>0</v>
      </c>
      <c r="J671" s="1004">
        <f t="shared" si="148"/>
        <v>0</v>
      </c>
      <c r="K671" s="1706"/>
      <c r="L671" s="1706"/>
      <c r="M671" s="1706"/>
      <c r="N671" s="1706"/>
      <c r="O671" s="1707"/>
      <c r="P671" s="1707"/>
      <c r="Q671" s="1707"/>
      <c r="R671" s="1707"/>
      <c r="S671" s="1707"/>
    </row>
    <row r="672" spans="1:19" s="1708" customFormat="1" x14ac:dyDescent="0.2">
      <c r="A672" s="788">
        <v>628</v>
      </c>
      <c r="B672" s="1722" t="s">
        <v>311</v>
      </c>
      <c r="C672" s="687"/>
      <c r="D672" s="711" t="s">
        <v>96</v>
      </c>
      <c r="E672" s="711"/>
      <c r="F672" s="1003">
        <v>556</v>
      </c>
      <c r="G672" s="1003">
        <f t="shared" si="146"/>
        <v>0</v>
      </c>
      <c r="H672" s="1003">
        <v>877</v>
      </c>
      <c r="I672" s="1003">
        <f t="shared" si="147"/>
        <v>0</v>
      </c>
      <c r="J672" s="1004">
        <f t="shared" si="148"/>
        <v>0</v>
      </c>
      <c r="K672" s="1706"/>
      <c r="L672" s="1706"/>
      <c r="M672" s="1706"/>
      <c r="N672" s="1706"/>
      <c r="O672" s="1707"/>
      <c r="P672" s="1707"/>
      <c r="Q672" s="1707"/>
      <c r="R672" s="1707"/>
      <c r="S672" s="1707"/>
    </row>
    <row r="673" spans="1:19" s="1708" customFormat="1" x14ac:dyDescent="0.2">
      <c r="A673" s="788">
        <v>629</v>
      </c>
      <c r="B673" s="1002" t="s">
        <v>98</v>
      </c>
      <c r="C673" s="687" t="s">
        <v>99</v>
      </c>
      <c r="D673" s="711" t="s">
        <v>7</v>
      </c>
      <c r="E673" s="711"/>
      <c r="F673" s="1003">
        <v>2500</v>
      </c>
      <c r="G673" s="1003">
        <f t="shared" si="146"/>
        <v>0</v>
      </c>
      <c r="H673" s="1003">
        <v>8211</v>
      </c>
      <c r="I673" s="1003">
        <f t="shared" si="147"/>
        <v>0</v>
      </c>
      <c r="J673" s="1004">
        <f t="shared" si="148"/>
        <v>0</v>
      </c>
      <c r="K673" s="1706"/>
      <c r="L673" s="1706"/>
      <c r="M673" s="1706"/>
      <c r="N673" s="1706"/>
      <c r="O673" s="1707"/>
      <c r="P673" s="1707"/>
      <c r="Q673" s="1707"/>
      <c r="R673" s="1707"/>
      <c r="S673" s="1707"/>
    </row>
    <row r="674" spans="1:19" s="1708" customFormat="1" x14ac:dyDescent="0.2">
      <c r="A674" s="788">
        <v>630</v>
      </c>
      <c r="B674" s="1002" t="s">
        <v>310</v>
      </c>
      <c r="C674" s="687"/>
      <c r="D674" s="711" t="s">
        <v>7</v>
      </c>
      <c r="E674" s="711"/>
      <c r="F674" s="1003">
        <v>2500</v>
      </c>
      <c r="G674" s="1003">
        <f t="shared" si="146"/>
        <v>0</v>
      </c>
      <c r="H674" s="1003">
        <v>5000</v>
      </c>
      <c r="I674" s="1003">
        <f t="shared" si="147"/>
        <v>0</v>
      </c>
      <c r="J674" s="1004">
        <f t="shared" si="148"/>
        <v>0</v>
      </c>
      <c r="K674" s="1706"/>
      <c r="L674" s="1706"/>
      <c r="M674" s="1706"/>
      <c r="N674" s="1706"/>
      <c r="O674" s="1707"/>
      <c r="P674" s="1707"/>
      <c r="Q674" s="1707"/>
      <c r="R674" s="1707"/>
      <c r="S674" s="1707"/>
    </row>
    <row r="675" spans="1:19" s="1708" customFormat="1" x14ac:dyDescent="0.2">
      <c r="A675" s="788">
        <v>631</v>
      </c>
      <c r="B675" s="1729" t="s">
        <v>103</v>
      </c>
      <c r="C675" s="687"/>
      <c r="D675" s="711"/>
      <c r="E675" s="711"/>
      <c r="F675" s="1003"/>
      <c r="G675" s="1003"/>
      <c r="H675" s="1003"/>
      <c r="I675" s="1003"/>
      <c r="J675" s="1004"/>
      <c r="K675" s="1706"/>
      <c r="L675" s="1706"/>
      <c r="M675" s="1706"/>
      <c r="N675" s="1706"/>
      <c r="O675" s="1707"/>
      <c r="P675" s="1707"/>
      <c r="Q675" s="1707"/>
      <c r="R675" s="1707"/>
      <c r="S675" s="1707"/>
    </row>
    <row r="676" spans="1:19" s="1708" customFormat="1" ht="25.5" x14ac:dyDescent="0.2">
      <c r="A676" s="788">
        <v>632</v>
      </c>
      <c r="B676" s="1002" t="s">
        <v>312</v>
      </c>
      <c r="C676" s="687"/>
      <c r="D676" s="711" t="s">
        <v>5</v>
      </c>
      <c r="E676" s="711"/>
      <c r="F676" s="711"/>
      <c r="G676" s="1003">
        <f t="shared" ref="G676:G681" si="149">E676*F676</f>
        <v>0</v>
      </c>
      <c r="H676" s="1719"/>
      <c r="I676" s="1003">
        <f t="shared" ref="I676:I681" si="150">E676*H676</f>
        <v>0</v>
      </c>
      <c r="J676" s="1719"/>
      <c r="K676" s="1706"/>
      <c r="L676" s="1706"/>
      <c r="M676" s="1706"/>
      <c r="N676" s="1706"/>
      <c r="O676" s="1707"/>
      <c r="P676" s="1707"/>
      <c r="Q676" s="1707"/>
      <c r="R676" s="1707"/>
      <c r="S676" s="1707"/>
    </row>
    <row r="677" spans="1:19" s="1708" customFormat="1" ht="25.5" x14ac:dyDescent="0.2">
      <c r="A677" s="788">
        <v>633</v>
      </c>
      <c r="B677" s="1722" t="s">
        <v>93</v>
      </c>
      <c r="C677" s="687" t="s">
        <v>316</v>
      </c>
      <c r="D677" s="711" t="s">
        <v>7</v>
      </c>
      <c r="E677" s="711"/>
      <c r="F677" s="1003">
        <v>14000</v>
      </c>
      <c r="G677" s="1003">
        <f t="shared" si="149"/>
        <v>0</v>
      </c>
      <c r="H677" s="1003">
        <v>34605</v>
      </c>
      <c r="I677" s="1003">
        <f t="shared" si="150"/>
        <v>0</v>
      </c>
      <c r="J677" s="1004">
        <f t="shared" ref="J677:J680" si="151">G677+I677</f>
        <v>0</v>
      </c>
      <c r="K677" s="1706"/>
      <c r="L677" s="1706"/>
      <c r="M677" s="1706"/>
      <c r="N677" s="1706"/>
      <c r="O677" s="1707"/>
      <c r="P677" s="1707"/>
      <c r="Q677" s="1707"/>
      <c r="R677" s="1707"/>
      <c r="S677" s="1707"/>
    </row>
    <row r="678" spans="1:19" s="1708" customFormat="1" ht="25.5" x14ac:dyDescent="0.2">
      <c r="A678" s="788">
        <v>634</v>
      </c>
      <c r="B678" s="1722" t="s">
        <v>93</v>
      </c>
      <c r="C678" s="687" t="s">
        <v>313</v>
      </c>
      <c r="D678" s="711" t="s">
        <v>7</v>
      </c>
      <c r="E678" s="711"/>
      <c r="F678" s="1003">
        <v>14000</v>
      </c>
      <c r="G678" s="1003">
        <f t="shared" si="149"/>
        <v>0</v>
      </c>
      <c r="H678" s="1003">
        <v>45868</v>
      </c>
      <c r="I678" s="1003">
        <f t="shared" si="150"/>
        <v>0</v>
      </c>
      <c r="J678" s="1004">
        <f t="shared" si="151"/>
        <v>0</v>
      </c>
      <c r="K678" s="1706"/>
      <c r="L678" s="1706"/>
      <c r="M678" s="1706"/>
      <c r="N678" s="1706"/>
      <c r="O678" s="1707"/>
      <c r="P678" s="1707"/>
      <c r="Q678" s="1707"/>
      <c r="R678" s="1707"/>
      <c r="S678" s="1707"/>
    </row>
    <row r="679" spans="1:19" s="1708" customFormat="1" ht="25.5" x14ac:dyDescent="0.2">
      <c r="A679" s="788">
        <v>635</v>
      </c>
      <c r="B679" s="1722" t="s">
        <v>93</v>
      </c>
      <c r="C679" s="687" t="s">
        <v>314</v>
      </c>
      <c r="D679" s="711" t="s">
        <v>7</v>
      </c>
      <c r="E679" s="711"/>
      <c r="F679" s="1003">
        <v>14000</v>
      </c>
      <c r="G679" s="1003">
        <f t="shared" si="149"/>
        <v>0</v>
      </c>
      <c r="H679" s="1003">
        <v>37474</v>
      </c>
      <c r="I679" s="1003">
        <f t="shared" si="150"/>
        <v>0</v>
      </c>
      <c r="J679" s="1004">
        <f t="shared" si="151"/>
        <v>0</v>
      </c>
      <c r="K679" s="1706"/>
      <c r="L679" s="1706"/>
      <c r="M679" s="1706"/>
      <c r="N679" s="1706"/>
      <c r="O679" s="1707"/>
      <c r="P679" s="1707"/>
      <c r="Q679" s="1707"/>
      <c r="R679" s="1707"/>
      <c r="S679" s="1707"/>
    </row>
    <row r="680" spans="1:19" s="1708" customFormat="1" ht="38.25" x14ac:dyDescent="0.2">
      <c r="A680" s="788">
        <v>636</v>
      </c>
      <c r="B680" s="1722" t="s">
        <v>94</v>
      </c>
      <c r="C680" s="687" t="s">
        <v>317</v>
      </c>
      <c r="D680" s="711" t="s">
        <v>7</v>
      </c>
      <c r="E680" s="711"/>
      <c r="F680" s="1003">
        <v>44166</v>
      </c>
      <c r="G680" s="1003">
        <f t="shared" si="149"/>
        <v>0</v>
      </c>
      <c r="H680" s="1003">
        <v>268606</v>
      </c>
      <c r="I680" s="1003">
        <f t="shared" si="150"/>
        <v>0</v>
      </c>
      <c r="J680" s="1004">
        <f t="shared" si="151"/>
        <v>0</v>
      </c>
      <c r="K680" s="1706"/>
      <c r="L680" s="1706"/>
      <c r="M680" s="1706"/>
      <c r="N680" s="1706"/>
      <c r="O680" s="1707"/>
      <c r="P680" s="1707"/>
      <c r="Q680" s="1707"/>
      <c r="R680" s="1707"/>
      <c r="S680" s="1707"/>
    </row>
    <row r="681" spans="1:19" s="1708" customFormat="1" x14ac:dyDescent="0.2">
      <c r="A681" s="788">
        <v>637</v>
      </c>
      <c r="B681" s="1722" t="s">
        <v>95</v>
      </c>
      <c r="C681" s="687"/>
      <c r="D681" s="711" t="s">
        <v>7</v>
      </c>
      <c r="E681" s="711"/>
      <c r="F681" s="1003"/>
      <c r="G681" s="1003">
        <f t="shared" si="149"/>
        <v>0</v>
      </c>
      <c r="H681" s="1003"/>
      <c r="I681" s="1003">
        <f t="shared" si="150"/>
        <v>0</v>
      </c>
      <c r="J681" s="1004"/>
      <c r="K681" s="1706"/>
      <c r="L681" s="1706"/>
      <c r="M681" s="1706"/>
      <c r="N681" s="1706"/>
      <c r="O681" s="1707"/>
      <c r="P681" s="1707"/>
      <c r="Q681" s="1707"/>
      <c r="R681" s="1707"/>
      <c r="S681" s="1707"/>
    </row>
    <row r="682" spans="1:19" s="1708" customFormat="1" x14ac:dyDescent="0.2">
      <c r="A682" s="788">
        <v>638</v>
      </c>
      <c r="B682" s="1002" t="s">
        <v>245</v>
      </c>
      <c r="C682" s="687"/>
      <c r="D682" s="711"/>
      <c r="E682" s="711"/>
      <c r="F682" s="1003"/>
      <c r="G682" s="1003"/>
      <c r="H682" s="1003"/>
      <c r="I682" s="1003"/>
      <c r="J682" s="1004"/>
      <c r="K682" s="1706"/>
      <c r="L682" s="1706"/>
      <c r="M682" s="1706"/>
      <c r="N682" s="1706"/>
      <c r="O682" s="1707"/>
      <c r="P682" s="1707"/>
      <c r="Q682" s="1707"/>
      <c r="R682" s="1707"/>
      <c r="S682" s="1707"/>
    </row>
    <row r="683" spans="1:19" s="1708" customFormat="1" x14ac:dyDescent="0.2">
      <c r="A683" s="788">
        <v>639</v>
      </c>
      <c r="B683" s="1722" t="s">
        <v>307</v>
      </c>
      <c r="C683" s="687"/>
      <c r="D683" s="711" t="s">
        <v>96</v>
      </c>
      <c r="E683" s="711"/>
      <c r="F683" s="1003">
        <f>250+105</f>
        <v>355</v>
      </c>
      <c r="G683" s="1003">
        <f>E683*F683</f>
        <v>0</v>
      </c>
      <c r="H683" s="1003">
        <v>240</v>
      </c>
      <c r="I683" s="1003">
        <f>E683*H683</f>
        <v>0</v>
      </c>
      <c r="J683" s="1004">
        <f t="shared" ref="J683:J687" si="152">G683+I683</f>
        <v>0</v>
      </c>
      <c r="K683" s="1706"/>
      <c r="L683" s="1706"/>
      <c r="M683" s="1706"/>
      <c r="N683" s="1706"/>
      <c r="O683" s="1707"/>
      <c r="P683" s="1707"/>
      <c r="Q683" s="1707"/>
      <c r="R683" s="1707"/>
      <c r="S683" s="1707"/>
    </row>
    <row r="684" spans="1:19" s="1708" customFormat="1" x14ac:dyDescent="0.2">
      <c r="A684" s="788">
        <v>640</v>
      </c>
      <c r="B684" s="1722" t="s">
        <v>308</v>
      </c>
      <c r="C684" s="687"/>
      <c r="D684" s="711" t="s">
        <v>96</v>
      </c>
      <c r="E684" s="711"/>
      <c r="F684" s="1003">
        <f>330+105</f>
        <v>435</v>
      </c>
      <c r="G684" s="1003">
        <f>E684*F684</f>
        <v>0</v>
      </c>
      <c r="H684" s="1003">
        <v>403</v>
      </c>
      <c r="I684" s="1003">
        <f>E684*H684</f>
        <v>0</v>
      </c>
      <c r="J684" s="1004">
        <f t="shared" si="152"/>
        <v>0</v>
      </c>
      <c r="K684" s="1706"/>
      <c r="L684" s="1706"/>
      <c r="M684" s="1706"/>
      <c r="N684" s="1706"/>
      <c r="O684" s="1707"/>
      <c r="P684" s="1707"/>
      <c r="Q684" s="1707"/>
      <c r="R684" s="1707"/>
      <c r="S684" s="1707"/>
    </row>
    <row r="685" spans="1:19" s="1708" customFormat="1" x14ac:dyDescent="0.2">
      <c r="A685" s="788">
        <v>641</v>
      </c>
      <c r="B685" s="1722" t="s">
        <v>309</v>
      </c>
      <c r="C685" s="687"/>
      <c r="D685" s="711" t="s">
        <v>96</v>
      </c>
      <c r="E685" s="711"/>
      <c r="F685" s="1003">
        <f>396+105</f>
        <v>501</v>
      </c>
      <c r="G685" s="1003">
        <f>E685*F685</f>
        <v>0</v>
      </c>
      <c r="H685" s="1003">
        <v>877</v>
      </c>
      <c r="I685" s="1003">
        <f>E685*H685</f>
        <v>0</v>
      </c>
      <c r="J685" s="1004">
        <f t="shared" si="152"/>
        <v>0</v>
      </c>
      <c r="K685" s="1706"/>
      <c r="L685" s="1706"/>
      <c r="M685" s="1706"/>
      <c r="N685" s="1706"/>
      <c r="O685" s="1707"/>
      <c r="P685" s="1707"/>
      <c r="Q685" s="1707"/>
      <c r="R685" s="1707"/>
      <c r="S685" s="1707"/>
    </row>
    <row r="686" spans="1:19" s="1708" customFormat="1" x14ac:dyDescent="0.2">
      <c r="A686" s="788">
        <v>642</v>
      </c>
      <c r="B686" s="1002" t="s">
        <v>98</v>
      </c>
      <c r="C686" s="687" t="s">
        <v>99</v>
      </c>
      <c r="D686" s="711" t="s">
        <v>7</v>
      </c>
      <c r="E686" s="711"/>
      <c r="F686" s="1003">
        <v>2500</v>
      </c>
      <c r="G686" s="1003">
        <f>E686*F686</f>
        <v>0</v>
      </c>
      <c r="H686" s="1003">
        <v>8211</v>
      </c>
      <c r="I686" s="1003">
        <f>E686*H686</f>
        <v>0</v>
      </c>
      <c r="J686" s="1004">
        <f t="shared" si="152"/>
        <v>0</v>
      </c>
      <c r="K686" s="1706"/>
      <c r="L686" s="1706"/>
      <c r="M686" s="1706"/>
      <c r="N686" s="1706"/>
      <c r="O686" s="1707"/>
      <c r="P686" s="1707"/>
      <c r="Q686" s="1707"/>
      <c r="R686" s="1707"/>
      <c r="S686" s="1707"/>
    </row>
    <row r="687" spans="1:19" s="1708" customFormat="1" x14ac:dyDescent="0.2">
      <c r="A687" s="788">
        <v>643</v>
      </c>
      <c r="B687" s="1002" t="s">
        <v>310</v>
      </c>
      <c r="C687" s="687"/>
      <c r="D687" s="711" t="s">
        <v>7</v>
      </c>
      <c r="E687" s="711"/>
      <c r="F687" s="1003">
        <v>2500</v>
      </c>
      <c r="G687" s="1003">
        <f>E687*F687</f>
        <v>0</v>
      </c>
      <c r="H687" s="1003">
        <v>5000</v>
      </c>
      <c r="I687" s="1003">
        <f>E687*H687</f>
        <v>0</v>
      </c>
      <c r="J687" s="1004">
        <f t="shared" si="152"/>
        <v>0</v>
      </c>
      <c r="K687" s="1706"/>
      <c r="L687" s="1706"/>
      <c r="M687" s="1706"/>
      <c r="N687" s="1706"/>
      <c r="O687" s="1707"/>
      <c r="P687" s="1707"/>
      <c r="Q687" s="1707"/>
      <c r="R687" s="1707"/>
      <c r="S687" s="1707"/>
    </row>
    <row r="688" spans="1:19" s="1708" customFormat="1" x14ac:dyDescent="0.2">
      <c r="A688" s="788">
        <v>644</v>
      </c>
      <c r="B688" s="1729" t="s">
        <v>247</v>
      </c>
      <c r="C688" s="687"/>
      <c r="D688" s="711"/>
      <c r="E688" s="711"/>
      <c r="F688" s="1003"/>
      <c r="G688" s="1003"/>
      <c r="H688" s="1003"/>
      <c r="I688" s="1003"/>
      <c r="J688" s="1004"/>
      <c r="K688" s="1706"/>
      <c r="L688" s="1706"/>
      <c r="M688" s="1706"/>
      <c r="N688" s="1706"/>
      <c r="O688" s="1707"/>
      <c r="P688" s="1707"/>
      <c r="Q688" s="1707"/>
      <c r="R688" s="1707"/>
      <c r="S688" s="1707"/>
    </row>
    <row r="689" spans="1:19" s="1708" customFormat="1" ht="25.5" x14ac:dyDescent="0.2">
      <c r="A689" s="788">
        <v>645</v>
      </c>
      <c r="B689" s="1002" t="s">
        <v>312</v>
      </c>
      <c r="C689" s="687"/>
      <c r="D689" s="711" t="s">
        <v>5</v>
      </c>
      <c r="E689" s="711"/>
      <c r="F689" s="1003"/>
      <c r="G689" s="1003">
        <f>E689*F689</f>
        <v>0</v>
      </c>
      <c r="H689" s="1003"/>
      <c r="I689" s="1003">
        <f>E689*H689</f>
        <v>0</v>
      </c>
      <c r="J689" s="1004"/>
      <c r="K689" s="1706"/>
      <c r="L689" s="1706"/>
      <c r="M689" s="1706"/>
      <c r="N689" s="1706"/>
      <c r="O689" s="1707"/>
      <c r="P689" s="1707"/>
      <c r="Q689" s="1707"/>
      <c r="R689" s="1707"/>
      <c r="S689" s="1707"/>
    </row>
    <row r="690" spans="1:19" s="1708" customFormat="1" ht="25.5" x14ac:dyDescent="0.2">
      <c r="A690" s="788">
        <v>646</v>
      </c>
      <c r="B690" s="1722" t="s">
        <v>93</v>
      </c>
      <c r="C690" s="687" t="s">
        <v>314</v>
      </c>
      <c r="D690" s="711" t="s">
        <v>7</v>
      </c>
      <c r="E690" s="711"/>
      <c r="F690" s="1003">
        <v>14000</v>
      </c>
      <c r="G690" s="1003">
        <f>E690*F690</f>
        <v>0</v>
      </c>
      <c r="H690" s="1003">
        <v>37474</v>
      </c>
      <c r="I690" s="1003">
        <f>E690*H690</f>
        <v>0</v>
      </c>
      <c r="J690" s="1004">
        <f t="shared" ref="J690:J692" si="153">G690+I690</f>
        <v>0</v>
      </c>
      <c r="K690" s="1706"/>
      <c r="L690" s="1706"/>
      <c r="M690" s="1706"/>
      <c r="N690" s="1706"/>
      <c r="O690" s="1707"/>
      <c r="P690" s="1707"/>
      <c r="Q690" s="1707"/>
      <c r="R690" s="1707"/>
      <c r="S690" s="1707"/>
    </row>
    <row r="691" spans="1:19" s="1708" customFormat="1" ht="25.5" x14ac:dyDescent="0.2">
      <c r="A691" s="788">
        <v>647</v>
      </c>
      <c r="B691" s="1722" t="s">
        <v>93</v>
      </c>
      <c r="C691" s="687" t="s">
        <v>318</v>
      </c>
      <c r="D691" s="711" t="s">
        <v>7</v>
      </c>
      <c r="E691" s="711"/>
      <c r="F691" s="1003">
        <v>14000</v>
      </c>
      <c r="G691" s="1003">
        <f>E691*F691</f>
        <v>0</v>
      </c>
      <c r="H691" s="1003">
        <v>45868</v>
      </c>
      <c r="I691" s="1003">
        <f>E691*H691</f>
        <v>0</v>
      </c>
      <c r="J691" s="1004">
        <f t="shared" si="153"/>
        <v>0</v>
      </c>
      <c r="K691" s="1706"/>
      <c r="L691" s="1706"/>
      <c r="M691" s="1706"/>
      <c r="N691" s="1706"/>
      <c r="O691" s="1707"/>
      <c r="P691" s="1707"/>
      <c r="Q691" s="1707"/>
      <c r="R691" s="1707"/>
      <c r="S691" s="1707"/>
    </row>
    <row r="692" spans="1:19" s="1708" customFormat="1" ht="38.25" x14ac:dyDescent="0.2">
      <c r="A692" s="788">
        <v>648</v>
      </c>
      <c r="B692" s="1722" t="s">
        <v>94</v>
      </c>
      <c r="C692" s="687" t="s">
        <v>317</v>
      </c>
      <c r="D692" s="711" t="s">
        <v>7</v>
      </c>
      <c r="E692" s="711"/>
      <c r="F692" s="1003">
        <v>44166</v>
      </c>
      <c r="G692" s="1003">
        <f>E692*F692</f>
        <v>0</v>
      </c>
      <c r="H692" s="1003">
        <v>268606</v>
      </c>
      <c r="I692" s="1003">
        <f>E692*H692</f>
        <v>0</v>
      </c>
      <c r="J692" s="1004">
        <f t="shared" si="153"/>
        <v>0</v>
      </c>
      <c r="K692" s="1706"/>
      <c r="L692" s="1706"/>
      <c r="M692" s="1706"/>
      <c r="N692" s="1706"/>
      <c r="O692" s="1707"/>
      <c r="P692" s="1707"/>
      <c r="Q692" s="1707"/>
      <c r="R692" s="1707"/>
      <c r="S692" s="1707"/>
    </row>
    <row r="693" spans="1:19" s="1708" customFormat="1" x14ac:dyDescent="0.2">
      <c r="A693" s="788">
        <v>649</v>
      </c>
      <c r="B693" s="1722" t="s">
        <v>95</v>
      </c>
      <c r="C693" s="687"/>
      <c r="D693" s="711" t="s">
        <v>7</v>
      </c>
      <c r="E693" s="711"/>
      <c r="F693" s="1003"/>
      <c r="G693" s="1003">
        <f>E693*F693</f>
        <v>0</v>
      </c>
      <c r="H693" s="1003"/>
      <c r="I693" s="1003">
        <f>E693*H693</f>
        <v>0</v>
      </c>
      <c r="J693" s="1004"/>
      <c r="K693" s="1706"/>
      <c r="L693" s="1706"/>
      <c r="M693" s="1706"/>
      <c r="N693" s="1706"/>
      <c r="O693" s="1707"/>
      <c r="P693" s="1707"/>
      <c r="Q693" s="1707"/>
      <c r="R693" s="1707"/>
      <c r="S693" s="1707"/>
    </row>
    <row r="694" spans="1:19" s="1708" customFormat="1" x14ac:dyDescent="0.2">
      <c r="A694" s="788">
        <v>650</v>
      </c>
      <c r="B694" s="1002" t="s">
        <v>245</v>
      </c>
      <c r="C694" s="687"/>
      <c r="D694" s="711"/>
      <c r="E694" s="711"/>
      <c r="F694" s="1003"/>
      <c r="G694" s="1003"/>
      <c r="H694" s="1003"/>
      <c r="I694" s="1003"/>
      <c r="J694" s="1004"/>
      <c r="K694" s="1706"/>
      <c r="L694" s="1706"/>
      <c r="M694" s="1706"/>
      <c r="N694" s="1706"/>
      <c r="O694" s="1707"/>
      <c r="P694" s="1707"/>
      <c r="Q694" s="1707"/>
      <c r="R694" s="1707"/>
      <c r="S694" s="1707"/>
    </row>
    <row r="695" spans="1:19" s="1708" customFormat="1" x14ac:dyDescent="0.2">
      <c r="A695" s="788">
        <v>651</v>
      </c>
      <c r="B695" s="1722" t="s">
        <v>307</v>
      </c>
      <c r="C695" s="687"/>
      <c r="D695" s="711" t="s">
        <v>96</v>
      </c>
      <c r="E695" s="711"/>
      <c r="F695" s="1003">
        <f>250+105</f>
        <v>355</v>
      </c>
      <c r="G695" s="1003">
        <f>E695*F695</f>
        <v>0</v>
      </c>
      <c r="H695" s="1003">
        <v>240</v>
      </c>
      <c r="I695" s="1003">
        <f>E695*H695</f>
        <v>0</v>
      </c>
      <c r="J695" s="1004">
        <f t="shared" ref="J695:J699" si="154">G695+I695</f>
        <v>0</v>
      </c>
      <c r="K695" s="1706"/>
      <c r="L695" s="1706"/>
      <c r="M695" s="1706"/>
      <c r="N695" s="1706"/>
      <c r="O695" s="1707"/>
      <c r="P695" s="1707"/>
      <c r="Q695" s="1707"/>
      <c r="R695" s="1707"/>
      <c r="S695" s="1707"/>
    </row>
    <row r="696" spans="1:19" s="1708" customFormat="1" x14ac:dyDescent="0.2">
      <c r="A696" s="788">
        <v>652</v>
      </c>
      <c r="B696" s="1722" t="s">
        <v>308</v>
      </c>
      <c r="C696" s="687"/>
      <c r="D696" s="711" t="s">
        <v>96</v>
      </c>
      <c r="E696" s="711"/>
      <c r="F696" s="1003">
        <f>330+105</f>
        <v>435</v>
      </c>
      <c r="G696" s="1003">
        <f>E696*F696</f>
        <v>0</v>
      </c>
      <c r="H696" s="1003">
        <v>403</v>
      </c>
      <c r="I696" s="1003">
        <f>E696*H696</f>
        <v>0</v>
      </c>
      <c r="J696" s="1004">
        <f t="shared" si="154"/>
        <v>0</v>
      </c>
      <c r="K696" s="1706"/>
      <c r="L696" s="1706"/>
      <c r="M696" s="1706"/>
      <c r="N696" s="1706"/>
      <c r="O696" s="1707"/>
      <c r="P696" s="1707"/>
      <c r="Q696" s="1707"/>
      <c r="R696" s="1707"/>
      <c r="S696" s="1707"/>
    </row>
    <row r="697" spans="1:19" s="1708" customFormat="1" x14ac:dyDescent="0.2">
      <c r="A697" s="788">
        <v>653</v>
      </c>
      <c r="B697" s="1722" t="s">
        <v>309</v>
      </c>
      <c r="C697" s="687"/>
      <c r="D697" s="711" t="s">
        <v>96</v>
      </c>
      <c r="E697" s="711"/>
      <c r="F697" s="1003">
        <f>396+105</f>
        <v>501</v>
      </c>
      <c r="G697" s="1003">
        <f>E697*F697</f>
        <v>0</v>
      </c>
      <c r="H697" s="1003">
        <v>877</v>
      </c>
      <c r="I697" s="1003">
        <f>E697*H697</f>
        <v>0</v>
      </c>
      <c r="J697" s="1004">
        <f t="shared" si="154"/>
        <v>0</v>
      </c>
      <c r="K697" s="1706"/>
      <c r="L697" s="1706"/>
      <c r="M697" s="1706"/>
      <c r="N697" s="1706"/>
      <c r="O697" s="1707"/>
      <c r="P697" s="1707"/>
      <c r="Q697" s="1707"/>
      <c r="R697" s="1707"/>
      <c r="S697" s="1707"/>
    </row>
    <row r="698" spans="1:19" s="1708" customFormat="1" x14ac:dyDescent="0.2">
      <c r="A698" s="788">
        <v>654</v>
      </c>
      <c r="B698" s="1002" t="s">
        <v>98</v>
      </c>
      <c r="C698" s="687" t="s">
        <v>99</v>
      </c>
      <c r="D698" s="711" t="s">
        <v>7</v>
      </c>
      <c r="E698" s="711"/>
      <c r="F698" s="1003">
        <v>2500</v>
      </c>
      <c r="G698" s="1003">
        <f>E698*F698</f>
        <v>0</v>
      </c>
      <c r="H698" s="1003">
        <v>8211</v>
      </c>
      <c r="I698" s="1003">
        <f>E698*H698</f>
        <v>0</v>
      </c>
      <c r="J698" s="1004">
        <f t="shared" si="154"/>
        <v>0</v>
      </c>
      <c r="K698" s="1706"/>
      <c r="L698" s="1706"/>
      <c r="M698" s="1706"/>
      <c r="N698" s="1706"/>
      <c r="O698" s="1707"/>
      <c r="P698" s="1707"/>
      <c r="Q698" s="1707"/>
      <c r="R698" s="1707"/>
      <c r="S698" s="1707"/>
    </row>
    <row r="699" spans="1:19" s="1708" customFormat="1" x14ac:dyDescent="0.2">
      <c r="A699" s="788">
        <v>655</v>
      </c>
      <c r="B699" s="1002" t="s">
        <v>310</v>
      </c>
      <c r="C699" s="687"/>
      <c r="D699" s="711" t="s">
        <v>7</v>
      </c>
      <c r="E699" s="711"/>
      <c r="F699" s="1003">
        <v>2500</v>
      </c>
      <c r="G699" s="1003">
        <f>E699*F699</f>
        <v>0</v>
      </c>
      <c r="H699" s="1003">
        <v>5000</v>
      </c>
      <c r="I699" s="1003">
        <f>E699*H699</f>
        <v>0</v>
      </c>
      <c r="J699" s="1004">
        <f t="shared" si="154"/>
        <v>0</v>
      </c>
      <c r="K699" s="1706"/>
      <c r="L699" s="1706"/>
      <c r="M699" s="1706"/>
      <c r="N699" s="1706"/>
      <c r="O699" s="1707"/>
      <c r="P699" s="1707"/>
      <c r="Q699" s="1707"/>
      <c r="R699" s="1707"/>
      <c r="S699" s="1707"/>
    </row>
    <row r="700" spans="1:19" s="1708" customFormat="1" x14ac:dyDescent="0.2">
      <c r="A700" s="788">
        <v>656</v>
      </c>
      <c r="B700" s="1729" t="s">
        <v>248</v>
      </c>
      <c r="C700" s="687"/>
      <c r="D700" s="711"/>
      <c r="E700" s="711"/>
      <c r="F700" s="1003"/>
      <c r="G700" s="1003"/>
      <c r="H700" s="1003"/>
      <c r="I700" s="1003"/>
      <c r="J700" s="1004"/>
      <c r="K700" s="1706"/>
      <c r="L700" s="1706"/>
      <c r="M700" s="1706"/>
      <c r="N700" s="1706"/>
      <c r="O700" s="1707"/>
      <c r="P700" s="1707"/>
      <c r="Q700" s="1707"/>
      <c r="R700" s="1707"/>
      <c r="S700" s="1707"/>
    </row>
    <row r="701" spans="1:19" s="1708" customFormat="1" ht="25.5" x14ac:dyDescent="0.2">
      <c r="A701" s="788">
        <v>657</v>
      </c>
      <c r="B701" s="1002" t="s">
        <v>312</v>
      </c>
      <c r="C701" s="687"/>
      <c r="D701" s="711" t="s">
        <v>5</v>
      </c>
      <c r="E701" s="711"/>
      <c r="F701" s="1003"/>
      <c r="G701" s="1003">
        <f>E701*F701</f>
        <v>0</v>
      </c>
      <c r="H701" s="1003"/>
      <c r="I701" s="1003">
        <f>E701*H701</f>
        <v>0</v>
      </c>
      <c r="J701" s="1004"/>
      <c r="K701" s="1706"/>
      <c r="L701" s="1706"/>
      <c r="M701" s="1706"/>
      <c r="N701" s="1706"/>
      <c r="O701" s="1707"/>
      <c r="P701" s="1707"/>
      <c r="Q701" s="1707"/>
      <c r="R701" s="1707"/>
      <c r="S701" s="1707"/>
    </row>
    <row r="702" spans="1:19" s="1708" customFormat="1" ht="25.5" x14ac:dyDescent="0.2">
      <c r="A702" s="788">
        <v>658</v>
      </c>
      <c r="B702" s="1722" t="s">
        <v>93</v>
      </c>
      <c r="C702" s="687" t="s">
        <v>314</v>
      </c>
      <c r="D702" s="711" t="s">
        <v>7</v>
      </c>
      <c r="E702" s="711"/>
      <c r="F702" s="1003">
        <v>14000</v>
      </c>
      <c r="G702" s="1003">
        <f>E702*F702</f>
        <v>0</v>
      </c>
      <c r="H702" s="1003">
        <v>37474</v>
      </c>
      <c r="I702" s="1003">
        <f>E702*H702</f>
        <v>0</v>
      </c>
      <c r="J702" s="1004">
        <f t="shared" ref="J702:J703" si="155">G702+I702</f>
        <v>0</v>
      </c>
      <c r="K702" s="1706"/>
      <c r="L702" s="1706"/>
      <c r="M702" s="1706"/>
      <c r="N702" s="1706"/>
      <c r="O702" s="1707"/>
      <c r="P702" s="1707"/>
      <c r="Q702" s="1707"/>
      <c r="R702" s="1707"/>
      <c r="S702" s="1707"/>
    </row>
    <row r="703" spans="1:19" s="1708" customFormat="1" ht="38.25" x14ac:dyDescent="0.2">
      <c r="A703" s="788">
        <v>659</v>
      </c>
      <c r="B703" s="1722" t="s">
        <v>94</v>
      </c>
      <c r="C703" s="687" t="s">
        <v>317</v>
      </c>
      <c r="D703" s="711" t="s">
        <v>7</v>
      </c>
      <c r="E703" s="711"/>
      <c r="F703" s="1003">
        <v>44166</v>
      </c>
      <c r="G703" s="1003">
        <f>E703*F703</f>
        <v>0</v>
      </c>
      <c r="H703" s="1003">
        <v>268606</v>
      </c>
      <c r="I703" s="1003">
        <f>E703*H703</f>
        <v>0</v>
      </c>
      <c r="J703" s="1004">
        <f t="shared" si="155"/>
        <v>0</v>
      </c>
      <c r="K703" s="1706"/>
      <c r="L703" s="1706"/>
      <c r="M703" s="1706"/>
      <c r="N703" s="1706"/>
      <c r="O703" s="1707"/>
      <c r="P703" s="1707"/>
      <c r="Q703" s="1707"/>
      <c r="R703" s="1707"/>
      <c r="S703" s="1707"/>
    </row>
    <row r="704" spans="1:19" s="1708" customFormat="1" x14ac:dyDescent="0.2">
      <c r="A704" s="788">
        <v>660</v>
      </c>
      <c r="B704" s="1722" t="s">
        <v>95</v>
      </c>
      <c r="C704" s="687"/>
      <c r="D704" s="711" t="s">
        <v>7</v>
      </c>
      <c r="E704" s="711"/>
      <c r="F704" s="1003"/>
      <c r="G704" s="1003">
        <f>E704*F704</f>
        <v>0</v>
      </c>
      <c r="H704" s="1003"/>
      <c r="I704" s="1003">
        <f>E704*H704</f>
        <v>0</v>
      </c>
      <c r="J704" s="1004"/>
      <c r="K704" s="1706"/>
      <c r="L704" s="1706"/>
      <c r="M704" s="1706"/>
      <c r="N704" s="1706"/>
      <c r="O704" s="1707"/>
      <c r="P704" s="1707"/>
      <c r="Q704" s="1707"/>
      <c r="R704" s="1707"/>
      <c r="S704" s="1707"/>
    </row>
    <row r="705" spans="1:19" s="1708" customFormat="1" x14ac:dyDescent="0.2">
      <c r="A705" s="788">
        <v>661</v>
      </c>
      <c r="B705" s="1002" t="s">
        <v>245</v>
      </c>
      <c r="C705" s="687"/>
      <c r="D705" s="711"/>
      <c r="E705" s="711"/>
      <c r="F705" s="1003"/>
      <c r="G705" s="1003"/>
      <c r="H705" s="1003"/>
      <c r="I705" s="1003"/>
      <c r="J705" s="1004"/>
      <c r="K705" s="1706"/>
      <c r="L705" s="1706"/>
      <c r="M705" s="1706"/>
      <c r="N705" s="1706"/>
      <c r="O705" s="1707"/>
      <c r="P705" s="1707"/>
      <c r="Q705" s="1707"/>
      <c r="R705" s="1707"/>
      <c r="S705" s="1707"/>
    </row>
    <row r="706" spans="1:19" s="1708" customFormat="1" x14ac:dyDescent="0.2">
      <c r="A706" s="788">
        <v>662</v>
      </c>
      <c r="B706" s="1722" t="s">
        <v>307</v>
      </c>
      <c r="C706" s="687"/>
      <c r="D706" s="711" t="s">
        <v>96</v>
      </c>
      <c r="E706" s="711"/>
      <c r="F706" s="1003">
        <f>250+105</f>
        <v>355</v>
      </c>
      <c r="G706" s="1003">
        <f t="shared" ref="G706:G712" si="156">E706*F706</f>
        <v>0</v>
      </c>
      <c r="H706" s="1003">
        <v>240</v>
      </c>
      <c r="I706" s="1003">
        <f t="shared" ref="I706:I712" si="157">E706*H706</f>
        <v>0</v>
      </c>
      <c r="J706" s="1004">
        <f t="shared" ref="J706:J712" si="158">G706+I706</f>
        <v>0</v>
      </c>
      <c r="K706" s="1706"/>
      <c r="L706" s="1706"/>
      <c r="M706" s="1706"/>
      <c r="N706" s="1706"/>
      <c r="O706" s="1707"/>
      <c r="P706" s="1707"/>
      <c r="Q706" s="1707"/>
      <c r="R706" s="1707"/>
      <c r="S706" s="1707"/>
    </row>
    <row r="707" spans="1:19" s="1708" customFormat="1" x14ac:dyDescent="0.2">
      <c r="A707" s="788">
        <v>663</v>
      </c>
      <c r="B707" s="1722" t="s">
        <v>308</v>
      </c>
      <c r="C707" s="687"/>
      <c r="D707" s="711" t="s">
        <v>96</v>
      </c>
      <c r="E707" s="711"/>
      <c r="F707" s="1003">
        <f>330+105</f>
        <v>435</v>
      </c>
      <c r="G707" s="1003">
        <f t="shared" si="156"/>
        <v>0</v>
      </c>
      <c r="H707" s="1003">
        <v>403</v>
      </c>
      <c r="I707" s="1003">
        <f t="shared" si="157"/>
        <v>0</v>
      </c>
      <c r="J707" s="1004">
        <f t="shared" si="158"/>
        <v>0</v>
      </c>
      <c r="K707" s="1706"/>
      <c r="L707" s="1706"/>
      <c r="M707" s="1706"/>
      <c r="N707" s="1706"/>
      <c r="O707" s="1707"/>
      <c r="P707" s="1707"/>
      <c r="Q707" s="1707"/>
      <c r="R707" s="1707"/>
      <c r="S707" s="1707"/>
    </row>
    <row r="708" spans="1:19" s="1708" customFormat="1" x14ac:dyDescent="0.2">
      <c r="A708" s="788">
        <v>664</v>
      </c>
      <c r="B708" s="1722" t="s">
        <v>97</v>
      </c>
      <c r="C708" s="687"/>
      <c r="D708" s="711" t="s">
        <v>96</v>
      </c>
      <c r="E708" s="711"/>
      <c r="F708" s="1003">
        <f>352+105</f>
        <v>457</v>
      </c>
      <c r="G708" s="1003">
        <f t="shared" si="156"/>
        <v>0</v>
      </c>
      <c r="H708" s="1003">
        <v>524</v>
      </c>
      <c r="I708" s="1003">
        <f t="shared" si="157"/>
        <v>0</v>
      </c>
      <c r="J708" s="1004">
        <f t="shared" si="158"/>
        <v>0</v>
      </c>
      <c r="K708" s="1706"/>
      <c r="L708" s="1706"/>
      <c r="M708" s="1706"/>
      <c r="N708" s="1706"/>
      <c r="O708" s="1707"/>
      <c r="P708" s="1707"/>
      <c r="Q708" s="1707"/>
      <c r="R708" s="1707"/>
      <c r="S708" s="1707"/>
    </row>
    <row r="709" spans="1:19" s="1708" customFormat="1" x14ac:dyDescent="0.2">
      <c r="A709" s="788">
        <v>665</v>
      </c>
      <c r="B709" s="1722" t="s">
        <v>309</v>
      </c>
      <c r="C709" s="687"/>
      <c r="D709" s="711" t="s">
        <v>96</v>
      </c>
      <c r="E709" s="711"/>
      <c r="F709" s="1003">
        <f>396+105</f>
        <v>501</v>
      </c>
      <c r="G709" s="1003">
        <f t="shared" si="156"/>
        <v>0</v>
      </c>
      <c r="H709" s="1003">
        <v>877</v>
      </c>
      <c r="I709" s="1003">
        <f t="shared" si="157"/>
        <v>0</v>
      </c>
      <c r="J709" s="1004">
        <f t="shared" si="158"/>
        <v>0</v>
      </c>
      <c r="K709" s="1706"/>
      <c r="L709" s="1706"/>
      <c r="M709" s="1706"/>
      <c r="N709" s="1706"/>
      <c r="O709" s="1707"/>
      <c r="P709" s="1707"/>
      <c r="Q709" s="1707"/>
      <c r="R709" s="1707"/>
      <c r="S709" s="1707"/>
    </row>
    <row r="710" spans="1:19" s="1708" customFormat="1" x14ac:dyDescent="0.2">
      <c r="A710" s="788">
        <v>666</v>
      </c>
      <c r="B710" s="1002" t="s">
        <v>98</v>
      </c>
      <c r="C710" s="687" t="s">
        <v>99</v>
      </c>
      <c r="D710" s="711" t="s">
        <v>7</v>
      </c>
      <c r="E710" s="711"/>
      <c r="F710" s="1003">
        <v>2500</v>
      </c>
      <c r="G710" s="1003">
        <f t="shared" si="156"/>
        <v>0</v>
      </c>
      <c r="H710" s="1003">
        <v>8211</v>
      </c>
      <c r="I710" s="1003">
        <f t="shared" si="157"/>
        <v>0</v>
      </c>
      <c r="J710" s="1004">
        <f t="shared" si="158"/>
        <v>0</v>
      </c>
      <c r="K710" s="1706"/>
      <c r="L710" s="1706"/>
      <c r="M710" s="1706"/>
      <c r="N710" s="1706"/>
      <c r="O710" s="1707"/>
      <c r="P710" s="1707"/>
      <c r="Q710" s="1707"/>
      <c r="R710" s="1707"/>
      <c r="S710" s="1707"/>
    </row>
    <row r="711" spans="1:19" s="1708" customFormat="1" x14ac:dyDescent="0.2">
      <c r="A711" s="788">
        <v>667</v>
      </c>
      <c r="B711" s="1002" t="s">
        <v>310</v>
      </c>
      <c r="C711" s="687"/>
      <c r="D711" s="711" t="s">
        <v>7</v>
      </c>
      <c r="E711" s="711"/>
      <c r="F711" s="1003">
        <v>2500</v>
      </c>
      <c r="G711" s="1003">
        <f t="shared" si="156"/>
        <v>0</v>
      </c>
      <c r="H711" s="1003">
        <v>5000</v>
      </c>
      <c r="I711" s="1003">
        <f t="shared" si="157"/>
        <v>0</v>
      </c>
      <c r="J711" s="1004">
        <f t="shared" si="158"/>
        <v>0</v>
      </c>
      <c r="K711" s="1706"/>
      <c r="L711" s="1706"/>
      <c r="M711" s="1706"/>
      <c r="N711" s="1706"/>
      <c r="O711" s="1707"/>
      <c r="P711" s="1707"/>
      <c r="Q711" s="1707"/>
      <c r="R711" s="1707"/>
      <c r="S711" s="1707"/>
    </row>
    <row r="712" spans="1:19" s="1708" customFormat="1" x14ac:dyDescent="0.2">
      <c r="A712" s="788">
        <v>668</v>
      </c>
      <c r="B712" s="1002" t="s">
        <v>101</v>
      </c>
      <c r="C712" s="687"/>
      <c r="D712" s="711" t="s">
        <v>5</v>
      </c>
      <c r="E712" s="711"/>
      <c r="F712" s="1003">
        <v>0</v>
      </c>
      <c r="G712" s="1003">
        <f t="shared" si="156"/>
        <v>0</v>
      </c>
      <c r="H712" s="1003">
        <v>53055</v>
      </c>
      <c r="I712" s="1003">
        <f t="shared" si="157"/>
        <v>0</v>
      </c>
      <c r="J712" s="1004">
        <f t="shared" si="158"/>
        <v>0</v>
      </c>
      <c r="K712" s="1706"/>
      <c r="L712" s="1706"/>
      <c r="M712" s="1706"/>
      <c r="N712" s="1706"/>
      <c r="O712" s="1707"/>
      <c r="P712" s="1707"/>
      <c r="Q712" s="1707"/>
      <c r="R712" s="1707"/>
      <c r="S712" s="1707"/>
    </row>
    <row r="713" spans="1:19" s="1708" customFormat="1" x14ac:dyDescent="0.2">
      <c r="A713" s="788">
        <v>669</v>
      </c>
      <c r="B713" s="1002"/>
      <c r="C713" s="687"/>
      <c r="D713" s="711"/>
      <c r="E713" s="711"/>
      <c r="F713" s="711"/>
      <c r="G713" s="1003"/>
      <c r="H713" s="1719"/>
      <c r="I713" s="1003"/>
      <c r="J713" s="1719"/>
      <c r="K713" s="1706"/>
      <c r="L713" s="1706"/>
      <c r="M713" s="1706"/>
      <c r="N713" s="1706"/>
      <c r="O713" s="1707"/>
      <c r="P713" s="1707"/>
      <c r="Q713" s="1707"/>
      <c r="R713" s="1707"/>
      <c r="S713" s="1707"/>
    </row>
    <row r="714" spans="1:19" s="1708" customFormat="1" x14ac:dyDescent="0.2">
      <c r="A714" s="788">
        <v>670</v>
      </c>
      <c r="B714" s="1002" t="s">
        <v>249</v>
      </c>
      <c r="C714" s="687"/>
      <c r="D714" s="711" t="s">
        <v>96</v>
      </c>
      <c r="E714" s="711"/>
      <c r="F714" s="1003">
        <v>500</v>
      </c>
      <c r="G714" s="1003">
        <f>E714*F714</f>
        <v>0</v>
      </c>
      <c r="H714" s="1003">
        <v>117</v>
      </c>
      <c r="I714" s="1003">
        <f>E714*H714</f>
        <v>0</v>
      </c>
      <c r="J714" s="1004">
        <f t="shared" ref="J714:J718" si="159">G714+I714</f>
        <v>0</v>
      </c>
      <c r="K714" s="1706"/>
      <c r="L714" s="1706"/>
      <c r="M714" s="1706"/>
      <c r="N714" s="1706"/>
      <c r="O714" s="1707"/>
      <c r="P714" s="1707"/>
      <c r="Q714" s="1707"/>
      <c r="R714" s="1707"/>
      <c r="S714" s="1707"/>
    </row>
    <row r="715" spans="1:19" s="1708" customFormat="1" x14ac:dyDescent="0.2">
      <c r="A715" s="788">
        <v>671</v>
      </c>
      <c r="B715" s="1002" t="s">
        <v>250</v>
      </c>
      <c r="C715" s="687"/>
      <c r="D715" s="711" t="s">
        <v>96</v>
      </c>
      <c r="E715" s="711"/>
      <c r="F715" s="1003">
        <v>500</v>
      </c>
      <c r="G715" s="1003">
        <f>E715*F715</f>
        <v>0</v>
      </c>
      <c r="H715" s="1003">
        <v>200</v>
      </c>
      <c r="I715" s="1003">
        <f>E715*H715</f>
        <v>0</v>
      </c>
      <c r="J715" s="1004">
        <f t="shared" si="159"/>
        <v>0</v>
      </c>
      <c r="K715" s="1706"/>
      <c r="L715" s="1706"/>
      <c r="M715" s="1706"/>
      <c r="N715" s="1706"/>
      <c r="O715" s="1707"/>
      <c r="P715" s="1707"/>
      <c r="Q715" s="1707"/>
      <c r="R715" s="1707"/>
      <c r="S715" s="1707"/>
    </row>
    <row r="716" spans="1:19" s="1708" customFormat="1" x14ac:dyDescent="0.2">
      <c r="A716" s="788">
        <v>672</v>
      </c>
      <c r="B716" s="1002" t="s">
        <v>251</v>
      </c>
      <c r="C716" s="687"/>
      <c r="D716" s="711" t="s">
        <v>96</v>
      </c>
      <c r="E716" s="711"/>
      <c r="F716" s="1003">
        <v>500</v>
      </c>
      <c r="G716" s="1003">
        <f>E716*F716</f>
        <v>0</v>
      </c>
      <c r="H716" s="1003">
        <v>326</v>
      </c>
      <c r="I716" s="1003">
        <f>E716*H716</f>
        <v>0</v>
      </c>
      <c r="J716" s="1004">
        <f t="shared" si="159"/>
        <v>0</v>
      </c>
      <c r="K716" s="1706"/>
      <c r="L716" s="1706"/>
      <c r="M716" s="1706"/>
      <c r="N716" s="1706"/>
      <c r="O716" s="1707"/>
      <c r="P716" s="1707"/>
      <c r="Q716" s="1707"/>
      <c r="R716" s="1707"/>
      <c r="S716" s="1707"/>
    </row>
    <row r="717" spans="1:19" s="1708" customFormat="1" x14ac:dyDescent="0.2">
      <c r="A717" s="788">
        <v>673</v>
      </c>
      <c r="B717" s="1002" t="s">
        <v>252</v>
      </c>
      <c r="C717" s="687"/>
      <c r="D717" s="711" t="s">
        <v>96</v>
      </c>
      <c r="E717" s="711"/>
      <c r="F717" s="1003">
        <v>500</v>
      </c>
      <c r="G717" s="1003">
        <f>E717*F717</f>
        <v>0</v>
      </c>
      <c r="H717" s="1003">
        <v>512</v>
      </c>
      <c r="I717" s="1003">
        <f>E717*H717</f>
        <v>0</v>
      </c>
      <c r="J717" s="1004">
        <f t="shared" si="159"/>
        <v>0</v>
      </c>
      <c r="K717" s="1706"/>
      <c r="L717" s="1706"/>
      <c r="M717" s="1706"/>
      <c r="N717" s="1706"/>
      <c r="O717" s="1707"/>
      <c r="P717" s="1707"/>
      <c r="Q717" s="1707"/>
      <c r="R717" s="1707"/>
      <c r="S717" s="1707"/>
    </row>
    <row r="718" spans="1:19" s="1708" customFormat="1" x14ac:dyDescent="0.2">
      <c r="A718" s="788">
        <v>674</v>
      </c>
      <c r="B718" s="1002" t="s">
        <v>246</v>
      </c>
      <c r="C718" s="687"/>
      <c r="D718" s="711" t="s">
        <v>96</v>
      </c>
      <c r="E718" s="711"/>
      <c r="F718" s="1003">
        <v>500</v>
      </c>
      <c r="G718" s="1003">
        <f>E718*F718</f>
        <v>0</v>
      </c>
      <c r="H718" s="1003">
        <v>915</v>
      </c>
      <c r="I718" s="1003">
        <f>E718*H718</f>
        <v>0</v>
      </c>
      <c r="J718" s="1004">
        <f t="shared" si="159"/>
        <v>0</v>
      </c>
      <c r="K718" s="1706"/>
      <c r="L718" s="1706"/>
      <c r="M718" s="1706"/>
      <c r="N718" s="1706"/>
      <c r="O718" s="1707"/>
      <c r="P718" s="1707"/>
      <c r="Q718" s="1707"/>
      <c r="R718" s="1707"/>
      <c r="S718" s="1707"/>
    </row>
    <row r="719" spans="1:19" s="1708" customFormat="1" x14ac:dyDescent="0.2">
      <c r="A719" s="788">
        <v>675</v>
      </c>
      <c r="B719" s="1745"/>
      <c r="C719" s="1030"/>
      <c r="D719" s="1746"/>
      <c r="E719" s="1746"/>
      <c r="F719" s="1003"/>
      <c r="G719" s="1003"/>
      <c r="H719" s="1003"/>
      <c r="I719" s="1003"/>
      <c r="J719" s="1723"/>
      <c r="K719" s="1706"/>
      <c r="L719" s="1706"/>
      <c r="M719" s="1706"/>
      <c r="N719" s="1706"/>
      <c r="O719" s="1707"/>
      <c r="P719" s="1707"/>
      <c r="Q719" s="1707"/>
      <c r="R719" s="1707"/>
      <c r="S719" s="1707"/>
    </row>
    <row r="720" spans="1:19" s="1708" customFormat="1" x14ac:dyDescent="0.2">
      <c r="A720" s="788">
        <v>676</v>
      </c>
      <c r="B720" s="1002" t="s">
        <v>432</v>
      </c>
      <c r="C720" s="711"/>
      <c r="D720" s="711" t="s">
        <v>32</v>
      </c>
      <c r="E720" s="711"/>
      <c r="F720" s="1003">
        <v>402000</v>
      </c>
      <c r="G720" s="1003">
        <f>E720*F720</f>
        <v>0</v>
      </c>
      <c r="H720" s="1003">
        <v>0</v>
      </c>
      <c r="I720" s="1003">
        <f>E720*H720</f>
        <v>0</v>
      </c>
      <c r="J720" s="1004">
        <f t="shared" ref="J720:J721" si="160">G720+I720</f>
        <v>0</v>
      </c>
      <c r="K720" s="1706"/>
      <c r="L720" s="1706"/>
      <c r="M720" s="1706"/>
      <c r="N720" s="1706"/>
      <c r="O720" s="1707"/>
      <c r="P720" s="1707"/>
      <c r="Q720" s="1707"/>
      <c r="R720" s="1707"/>
      <c r="S720" s="1707"/>
    </row>
    <row r="721" spans="1:19" s="1708" customFormat="1" x14ac:dyDescent="0.2">
      <c r="A721" s="788">
        <v>677</v>
      </c>
      <c r="B721" s="1002" t="s">
        <v>104</v>
      </c>
      <c r="C721" s="687"/>
      <c r="D721" s="711" t="s">
        <v>32</v>
      </c>
      <c r="E721" s="711"/>
      <c r="F721" s="1003">
        <v>162000</v>
      </c>
      <c r="G721" s="1003">
        <f>E721*F721</f>
        <v>0</v>
      </c>
      <c r="H721" s="1003">
        <v>0</v>
      </c>
      <c r="I721" s="1003">
        <f>E721*H721</f>
        <v>0</v>
      </c>
      <c r="J721" s="1003">
        <f t="shared" si="160"/>
        <v>0</v>
      </c>
      <c r="K721" s="1706"/>
      <c r="L721" s="1706"/>
      <c r="M721" s="1706"/>
      <c r="N721" s="1706"/>
      <c r="O721" s="1707"/>
      <c r="P721" s="1707"/>
      <c r="Q721" s="1707"/>
      <c r="R721" s="1707"/>
      <c r="S721" s="1707"/>
    </row>
    <row r="722" spans="1:19" s="1708" customFormat="1" x14ac:dyDescent="0.2">
      <c r="A722" s="788">
        <v>678</v>
      </c>
      <c r="B722" s="1745"/>
      <c r="C722" s="1030"/>
      <c r="D722" s="1746"/>
      <c r="E722" s="1746"/>
      <c r="F722" s="1003"/>
      <c r="G722" s="1003"/>
      <c r="H722" s="1003"/>
      <c r="I722" s="1003"/>
      <c r="J722" s="1723"/>
      <c r="K722" s="1706"/>
      <c r="L722" s="1706"/>
      <c r="M722" s="1706"/>
      <c r="N722" s="1706"/>
      <c r="O722" s="1707"/>
      <c r="P722" s="1707"/>
      <c r="Q722" s="1707"/>
      <c r="R722" s="1707"/>
      <c r="S722" s="1707"/>
    </row>
    <row r="723" spans="1:19" s="1708" customFormat="1" ht="13.5" thickBot="1" x14ac:dyDescent="0.25">
      <c r="A723" s="788">
        <v>679</v>
      </c>
      <c r="B723" s="1745"/>
      <c r="C723" s="1030"/>
      <c r="D723" s="1746"/>
      <c r="E723" s="1746"/>
      <c r="F723" s="711"/>
      <c r="G723" s="1719"/>
      <c r="H723" s="1719"/>
      <c r="I723" s="1719"/>
      <c r="J723" s="1719"/>
      <c r="K723" s="1706"/>
      <c r="L723" s="1706"/>
      <c r="M723" s="1706"/>
      <c r="N723" s="1706"/>
      <c r="O723" s="1707"/>
      <c r="P723" s="1707"/>
      <c r="Q723" s="1707"/>
      <c r="R723" s="1707"/>
      <c r="S723" s="1707"/>
    </row>
    <row r="724" spans="1:19" s="1708" customFormat="1" ht="13.5" thickBot="1" x14ac:dyDescent="0.25">
      <c r="A724" s="788">
        <v>680</v>
      </c>
      <c r="B724" s="1778" t="s">
        <v>253</v>
      </c>
      <c r="C724" s="1042"/>
      <c r="D724" s="1779"/>
      <c r="E724" s="1780"/>
      <c r="F724" s="1781"/>
      <c r="G724" s="1782">
        <f>SUM(G568:G717)+SUM(G720:G721)</f>
        <v>0</v>
      </c>
      <c r="H724" s="1781"/>
      <c r="I724" s="1782">
        <f>SUM(I568:I717)+SUM(I720:I721)</f>
        <v>0</v>
      </c>
      <c r="J724" s="1782">
        <f>SUM(J568:J717)+SUM(J720:J721)</f>
        <v>0</v>
      </c>
      <c r="K724" s="1706"/>
      <c r="L724" s="1706"/>
      <c r="M724" s="1706"/>
      <c r="N724" s="1706"/>
      <c r="O724" s="1707"/>
      <c r="P724" s="1707"/>
      <c r="Q724" s="1707"/>
      <c r="R724" s="1707"/>
      <c r="S724" s="1707"/>
    </row>
    <row r="725" spans="1:19" s="1708" customFormat="1" x14ac:dyDescent="0.2">
      <c r="A725" s="788">
        <v>681</v>
      </c>
      <c r="B725" s="1753"/>
      <c r="C725" s="1039"/>
      <c r="D725" s="1754"/>
      <c r="E725" s="1755"/>
      <c r="F725" s="1783"/>
      <c r="G725" s="1719"/>
      <c r="H725" s="1719"/>
      <c r="I725" s="1719"/>
      <c r="J725" s="1719"/>
      <c r="K725" s="1706"/>
      <c r="L725" s="1706"/>
      <c r="M725" s="1706"/>
      <c r="N725" s="1706"/>
      <c r="O725" s="1707"/>
      <c r="P725" s="1707"/>
      <c r="Q725" s="1707"/>
      <c r="R725" s="1707"/>
      <c r="S725" s="1707"/>
    </row>
    <row r="726" spans="1:19" s="1708" customFormat="1" ht="13.5" x14ac:dyDescent="0.2">
      <c r="A726" s="788">
        <v>682</v>
      </c>
      <c r="B726" s="1718" t="s">
        <v>209</v>
      </c>
      <c r="C726" s="855"/>
      <c r="D726" s="855"/>
      <c r="E726" s="855"/>
      <c r="F726" s="855"/>
      <c r="G726" s="1719"/>
      <c r="H726" s="1719"/>
      <c r="I726" s="1719"/>
      <c r="J726" s="1719"/>
      <c r="K726" s="1706"/>
      <c r="L726" s="1706"/>
      <c r="M726" s="1706"/>
      <c r="N726" s="1706"/>
      <c r="O726" s="1707"/>
      <c r="P726" s="1707"/>
      <c r="Q726" s="1707"/>
      <c r="R726" s="1707"/>
      <c r="S726" s="1707"/>
    </row>
    <row r="727" spans="1:19" s="1708" customFormat="1" ht="25.5" x14ac:dyDescent="0.2">
      <c r="A727" s="788">
        <v>683</v>
      </c>
      <c r="B727" s="1784" t="s">
        <v>210</v>
      </c>
      <c r="C727" s="687" t="s">
        <v>211</v>
      </c>
      <c r="D727" s="711" t="s">
        <v>14</v>
      </c>
      <c r="E727" s="711"/>
      <c r="F727" s="1003">
        <v>2000</v>
      </c>
      <c r="G727" s="1003">
        <f t="shared" ref="G727:G750" si="161">E727*F727</f>
        <v>0</v>
      </c>
      <c r="H727" s="1003">
        <v>1856</v>
      </c>
      <c r="I727" s="1003">
        <f t="shared" ref="I727:I750" si="162">E727*H727</f>
        <v>0</v>
      </c>
      <c r="J727" s="1004">
        <f t="shared" ref="J727:J751" si="163">G727+I727</f>
        <v>0</v>
      </c>
      <c r="K727" s="1706"/>
      <c r="L727" s="1706"/>
      <c r="M727" s="1706"/>
      <c r="N727" s="1706"/>
      <c r="O727" s="1707"/>
      <c r="P727" s="1707"/>
      <c r="Q727" s="1707"/>
      <c r="R727" s="1707"/>
      <c r="S727" s="1707"/>
    </row>
    <row r="728" spans="1:19" s="1708" customFormat="1" x14ac:dyDescent="0.2">
      <c r="A728" s="788">
        <v>684</v>
      </c>
      <c r="B728" s="1784" t="s">
        <v>212</v>
      </c>
      <c r="C728" s="687" t="s">
        <v>213</v>
      </c>
      <c r="D728" s="711" t="s">
        <v>14</v>
      </c>
      <c r="E728" s="711"/>
      <c r="F728" s="1003">
        <v>750</v>
      </c>
      <c r="G728" s="1003">
        <f t="shared" si="161"/>
        <v>0</v>
      </c>
      <c r="H728" s="1003">
        <v>532</v>
      </c>
      <c r="I728" s="1003">
        <f t="shared" si="162"/>
        <v>0</v>
      </c>
      <c r="J728" s="1004">
        <f t="shared" si="163"/>
        <v>0</v>
      </c>
      <c r="K728" s="1706"/>
      <c r="L728" s="1706"/>
      <c r="M728" s="1706"/>
      <c r="N728" s="1706"/>
      <c r="O728" s="1707"/>
      <c r="P728" s="1707"/>
      <c r="Q728" s="1707"/>
      <c r="R728" s="1707"/>
      <c r="S728" s="1707"/>
    </row>
    <row r="729" spans="1:19" s="1708" customFormat="1" x14ac:dyDescent="0.2">
      <c r="A729" s="788">
        <v>685</v>
      </c>
      <c r="B729" s="1784" t="s">
        <v>214</v>
      </c>
      <c r="C729" s="687" t="s">
        <v>306</v>
      </c>
      <c r="D729" s="711" t="s">
        <v>14</v>
      </c>
      <c r="E729" s="711"/>
      <c r="F729" s="1003">
        <v>450</v>
      </c>
      <c r="G729" s="1003">
        <f t="shared" si="161"/>
        <v>0</v>
      </c>
      <c r="H729" s="1003">
        <v>4220</v>
      </c>
      <c r="I729" s="1003">
        <f t="shared" si="162"/>
        <v>0</v>
      </c>
      <c r="J729" s="1004">
        <f t="shared" si="163"/>
        <v>0</v>
      </c>
      <c r="K729" s="1706"/>
      <c r="L729" s="1706"/>
      <c r="M729" s="1706"/>
      <c r="N729" s="1706"/>
      <c r="O729" s="1707"/>
      <c r="P729" s="1707"/>
      <c r="Q729" s="1707"/>
      <c r="R729" s="1707"/>
      <c r="S729" s="1707"/>
    </row>
    <row r="730" spans="1:19" s="1708" customFormat="1" x14ac:dyDescent="0.2">
      <c r="A730" s="788">
        <v>686</v>
      </c>
      <c r="B730" s="1784" t="s">
        <v>216</v>
      </c>
      <c r="C730" s="687"/>
      <c r="D730" s="711" t="s">
        <v>35</v>
      </c>
      <c r="E730" s="711"/>
      <c r="F730" s="1003">
        <v>100</v>
      </c>
      <c r="G730" s="1003">
        <f t="shared" si="161"/>
        <v>0</v>
      </c>
      <c r="H730" s="1003">
        <v>189</v>
      </c>
      <c r="I730" s="1003">
        <f t="shared" si="162"/>
        <v>0</v>
      </c>
      <c r="J730" s="1004">
        <f t="shared" si="163"/>
        <v>0</v>
      </c>
      <c r="K730" s="1706"/>
      <c r="L730" s="1706"/>
      <c r="M730" s="1706"/>
      <c r="N730" s="1706"/>
      <c r="O730" s="1707"/>
      <c r="P730" s="1707"/>
      <c r="Q730" s="1707"/>
      <c r="R730" s="1707"/>
      <c r="S730" s="1707"/>
    </row>
    <row r="731" spans="1:19" s="1708" customFormat="1" x14ac:dyDescent="0.2">
      <c r="A731" s="788">
        <v>687</v>
      </c>
      <c r="B731" s="1784" t="s">
        <v>217</v>
      </c>
      <c r="C731" s="687" t="s">
        <v>218</v>
      </c>
      <c r="D731" s="711" t="s">
        <v>14</v>
      </c>
      <c r="E731" s="711"/>
      <c r="F731" s="1003">
        <v>50</v>
      </c>
      <c r="G731" s="1003">
        <f t="shared" si="161"/>
        <v>0</v>
      </c>
      <c r="H731" s="1003">
        <v>324</v>
      </c>
      <c r="I731" s="1003">
        <f t="shared" si="162"/>
        <v>0</v>
      </c>
      <c r="J731" s="1004">
        <f t="shared" si="163"/>
        <v>0</v>
      </c>
      <c r="K731" s="1706"/>
      <c r="L731" s="1706"/>
      <c r="M731" s="1706"/>
      <c r="N731" s="1706"/>
      <c r="O731" s="1707"/>
      <c r="P731" s="1707"/>
      <c r="Q731" s="1707"/>
      <c r="R731" s="1707"/>
      <c r="S731" s="1707"/>
    </row>
    <row r="732" spans="1:19" s="1708" customFormat="1" x14ac:dyDescent="0.2">
      <c r="A732" s="788">
        <v>688</v>
      </c>
      <c r="B732" s="1002" t="s">
        <v>219</v>
      </c>
      <c r="C732" s="860" t="s">
        <v>220</v>
      </c>
      <c r="D732" s="711" t="s">
        <v>35</v>
      </c>
      <c r="E732" s="711"/>
      <c r="F732" s="1003">
        <v>80</v>
      </c>
      <c r="G732" s="1003">
        <f t="shared" si="161"/>
        <v>0</v>
      </c>
      <c r="H732" s="1003">
        <v>30</v>
      </c>
      <c r="I732" s="1003">
        <f t="shared" si="162"/>
        <v>0</v>
      </c>
      <c r="J732" s="1004">
        <f t="shared" si="163"/>
        <v>0</v>
      </c>
      <c r="K732" s="1706"/>
      <c r="L732" s="1706"/>
      <c r="M732" s="1706"/>
      <c r="N732" s="1706"/>
      <c r="O732" s="1707"/>
      <c r="P732" s="1707"/>
      <c r="Q732" s="1707"/>
      <c r="R732" s="1707"/>
      <c r="S732" s="1707"/>
    </row>
    <row r="733" spans="1:19" s="1708" customFormat="1" x14ac:dyDescent="0.2">
      <c r="A733" s="788">
        <v>689</v>
      </c>
      <c r="B733" s="1002" t="s">
        <v>219</v>
      </c>
      <c r="C733" s="860" t="s">
        <v>221</v>
      </c>
      <c r="D733" s="711" t="s">
        <v>35</v>
      </c>
      <c r="E733" s="711"/>
      <c r="F733" s="1003">
        <v>80</v>
      </c>
      <c r="G733" s="1003">
        <f t="shared" si="161"/>
        <v>0</v>
      </c>
      <c r="H733" s="1003">
        <v>45</v>
      </c>
      <c r="I733" s="1003">
        <f t="shared" si="162"/>
        <v>0</v>
      </c>
      <c r="J733" s="1004">
        <f t="shared" si="163"/>
        <v>0</v>
      </c>
      <c r="K733" s="1706"/>
      <c r="L733" s="1706"/>
      <c r="M733" s="1706"/>
      <c r="N733" s="1706"/>
      <c r="O733" s="1707"/>
      <c r="P733" s="1707"/>
      <c r="Q733" s="1707"/>
      <c r="R733" s="1707"/>
      <c r="S733" s="1707"/>
    </row>
    <row r="734" spans="1:19" s="1708" customFormat="1" x14ac:dyDescent="0.2">
      <c r="A734" s="788">
        <v>690</v>
      </c>
      <c r="B734" s="1002" t="s">
        <v>274</v>
      </c>
      <c r="C734" s="860" t="s">
        <v>220</v>
      </c>
      <c r="D734" s="711" t="s">
        <v>35</v>
      </c>
      <c r="E734" s="711"/>
      <c r="F734" s="1003">
        <v>0</v>
      </c>
      <c r="G734" s="1003">
        <f t="shared" si="161"/>
        <v>0</v>
      </c>
      <c r="H734" s="1003">
        <v>32</v>
      </c>
      <c r="I734" s="1003">
        <f t="shared" si="162"/>
        <v>0</v>
      </c>
      <c r="J734" s="1004">
        <f t="shared" si="163"/>
        <v>0</v>
      </c>
      <c r="K734" s="1706"/>
      <c r="L734" s="1706"/>
      <c r="M734" s="1706"/>
      <c r="N734" s="1706"/>
      <c r="O734" s="1707"/>
      <c r="P734" s="1707"/>
      <c r="Q734" s="1707"/>
      <c r="R734" s="1707"/>
      <c r="S734" s="1707"/>
    </row>
    <row r="735" spans="1:19" s="1708" customFormat="1" x14ac:dyDescent="0.2">
      <c r="A735" s="788">
        <v>691</v>
      </c>
      <c r="B735" s="1002" t="s">
        <v>274</v>
      </c>
      <c r="C735" s="860" t="s">
        <v>221</v>
      </c>
      <c r="D735" s="711" t="s">
        <v>35</v>
      </c>
      <c r="E735" s="711"/>
      <c r="F735" s="1003">
        <v>0</v>
      </c>
      <c r="G735" s="1003">
        <f t="shared" si="161"/>
        <v>0</v>
      </c>
      <c r="H735" s="1003">
        <v>34</v>
      </c>
      <c r="I735" s="1003">
        <f t="shared" si="162"/>
        <v>0</v>
      </c>
      <c r="J735" s="1004">
        <f t="shared" si="163"/>
        <v>0</v>
      </c>
      <c r="K735" s="1706"/>
      <c r="L735" s="1706"/>
      <c r="M735" s="1706"/>
      <c r="N735" s="1706"/>
      <c r="O735" s="1707"/>
      <c r="P735" s="1707"/>
      <c r="Q735" s="1707"/>
      <c r="R735" s="1707"/>
      <c r="S735" s="1707"/>
    </row>
    <row r="736" spans="1:19" s="1708" customFormat="1" x14ac:dyDescent="0.2">
      <c r="A736" s="788">
        <v>683</v>
      </c>
      <c r="B736" s="1784" t="s">
        <v>595</v>
      </c>
      <c r="C736" s="687" t="s">
        <v>596</v>
      </c>
      <c r="D736" s="711" t="s">
        <v>14</v>
      </c>
      <c r="E736" s="711"/>
      <c r="F736" s="1003">
        <v>2000</v>
      </c>
      <c r="G736" s="1003">
        <f t="shared" si="161"/>
        <v>0</v>
      </c>
      <c r="H736" s="1003">
        <v>3312</v>
      </c>
      <c r="I736" s="1003">
        <f t="shared" si="162"/>
        <v>0</v>
      </c>
      <c r="J736" s="1004">
        <f t="shared" si="163"/>
        <v>0</v>
      </c>
      <c r="K736" s="1706"/>
      <c r="L736" s="1706"/>
      <c r="M736" s="1706"/>
      <c r="N736" s="1706"/>
      <c r="O736" s="1707"/>
      <c r="P736" s="1707"/>
      <c r="Q736" s="1707"/>
      <c r="R736" s="1707"/>
      <c r="S736" s="1707"/>
    </row>
    <row r="737" spans="1:19" s="1708" customFormat="1" x14ac:dyDescent="0.2">
      <c r="A737" s="788">
        <v>728</v>
      </c>
      <c r="B737" s="1002" t="s">
        <v>219</v>
      </c>
      <c r="C737" s="860" t="s">
        <v>273</v>
      </c>
      <c r="D737" s="711" t="s">
        <v>35</v>
      </c>
      <c r="E737" s="711">
        <v>131</v>
      </c>
      <c r="F737" s="1003">
        <v>80</v>
      </c>
      <c r="G737" s="1003">
        <f t="shared" si="161"/>
        <v>10480</v>
      </c>
      <c r="H737" s="1003">
        <v>22</v>
      </c>
      <c r="I737" s="1003">
        <f t="shared" si="162"/>
        <v>2882</v>
      </c>
      <c r="J737" s="1004">
        <f t="shared" si="163"/>
        <v>13362</v>
      </c>
      <c r="K737" s="1706"/>
      <c r="L737" s="1706"/>
      <c r="M737" s="1706"/>
      <c r="N737" s="1706"/>
      <c r="O737" s="1707"/>
      <c r="P737" s="1707"/>
      <c r="Q737" s="1707"/>
      <c r="R737" s="1707"/>
      <c r="S737" s="1707"/>
    </row>
    <row r="738" spans="1:19" s="1708" customFormat="1" x14ac:dyDescent="0.2">
      <c r="A738" s="788">
        <v>731</v>
      </c>
      <c r="B738" s="1002" t="s">
        <v>274</v>
      </c>
      <c r="C738" s="860" t="s">
        <v>273</v>
      </c>
      <c r="D738" s="711" t="s">
        <v>35</v>
      </c>
      <c r="E738" s="711">
        <v>262</v>
      </c>
      <c r="F738" s="1003">
        <v>0</v>
      </c>
      <c r="G738" s="1003">
        <f t="shared" si="161"/>
        <v>0</v>
      </c>
      <c r="H738" s="1003">
        <v>31</v>
      </c>
      <c r="I738" s="1003">
        <f t="shared" si="162"/>
        <v>8122</v>
      </c>
      <c r="J738" s="1004">
        <f t="shared" si="163"/>
        <v>8122</v>
      </c>
      <c r="K738" s="1706"/>
      <c r="L738" s="1706"/>
      <c r="M738" s="1706"/>
      <c r="N738" s="1706"/>
      <c r="O738" s="1707"/>
      <c r="P738" s="1707"/>
      <c r="Q738" s="1707"/>
      <c r="R738" s="1707"/>
      <c r="S738" s="1707"/>
    </row>
    <row r="739" spans="1:19" s="1708" customFormat="1" x14ac:dyDescent="0.2">
      <c r="A739" s="788">
        <v>732</v>
      </c>
      <c r="B739" s="1002" t="s">
        <v>597</v>
      </c>
      <c r="C739" s="860"/>
      <c r="D739" s="711" t="s">
        <v>35</v>
      </c>
      <c r="E739" s="711">
        <v>8</v>
      </c>
      <c r="F739" s="1003">
        <v>1050</v>
      </c>
      <c r="G739" s="1003">
        <f t="shared" si="161"/>
        <v>8400</v>
      </c>
      <c r="H739" s="1003">
        <v>652</v>
      </c>
      <c r="I739" s="1003">
        <f t="shared" si="162"/>
        <v>5216</v>
      </c>
      <c r="J739" s="1004">
        <f t="shared" si="163"/>
        <v>13616</v>
      </c>
      <c r="K739" s="1706"/>
      <c r="L739" s="1706"/>
      <c r="M739" s="1706"/>
      <c r="N739" s="1706"/>
      <c r="O739" s="1707"/>
      <c r="P739" s="1707"/>
      <c r="Q739" s="1707"/>
      <c r="R739" s="1707"/>
      <c r="S739" s="1707"/>
    </row>
    <row r="740" spans="1:19" s="1708" customFormat="1" ht="25.5" x14ac:dyDescent="0.2">
      <c r="A740" s="788">
        <v>692</v>
      </c>
      <c r="B740" s="1002" t="s">
        <v>48</v>
      </c>
      <c r="C740" s="687" t="s">
        <v>379</v>
      </c>
      <c r="D740" s="711" t="s">
        <v>14</v>
      </c>
      <c r="E740" s="711"/>
      <c r="F740" s="1003">
        <v>90059</v>
      </c>
      <c r="G740" s="1003">
        <f t="shared" si="161"/>
        <v>0</v>
      </c>
      <c r="H740" s="1003">
        <v>151613.06399999998</v>
      </c>
      <c r="I740" s="1003">
        <f t="shared" si="162"/>
        <v>0</v>
      </c>
      <c r="J740" s="1004">
        <f t="shared" si="163"/>
        <v>0</v>
      </c>
      <c r="K740" s="1706"/>
      <c r="L740" s="1706"/>
      <c r="M740" s="1706"/>
      <c r="N740" s="1706"/>
      <c r="O740" s="1707"/>
      <c r="P740" s="1707"/>
      <c r="Q740" s="1707"/>
      <c r="R740" s="1707"/>
      <c r="S740" s="1707"/>
    </row>
    <row r="741" spans="1:19" s="1708" customFormat="1" x14ac:dyDescent="0.2">
      <c r="A741" s="788">
        <v>693</v>
      </c>
      <c r="B741" s="1002" t="s">
        <v>222</v>
      </c>
      <c r="C741" s="860" t="s">
        <v>223</v>
      </c>
      <c r="D741" s="711" t="s">
        <v>35</v>
      </c>
      <c r="E741" s="711"/>
      <c r="F741" s="1003">
        <v>150</v>
      </c>
      <c r="G741" s="1003">
        <f t="shared" si="161"/>
        <v>0</v>
      </c>
      <c r="H741" s="1003">
        <v>227</v>
      </c>
      <c r="I741" s="1003">
        <f t="shared" si="162"/>
        <v>0</v>
      </c>
      <c r="J741" s="1004">
        <f t="shared" si="163"/>
        <v>0</v>
      </c>
      <c r="K741" s="1706"/>
      <c r="L741" s="1706"/>
      <c r="M741" s="1706"/>
      <c r="N741" s="1706"/>
      <c r="O741" s="1707"/>
      <c r="P741" s="1707"/>
      <c r="Q741" s="1707"/>
      <c r="R741" s="1707"/>
      <c r="S741" s="1707"/>
    </row>
    <row r="742" spans="1:19" s="1708" customFormat="1" x14ac:dyDescent="0.2">
      <c r="A742" s="788">
        <v>694</v>
      </c>
      <c r="B742" s="1002" t="s">
        <v>224</v>
      </c>
      <c r="C742" s="860" t="s">
        <v>225</v>
      </c>
      <c r="D742" s="711" t="s">
        <v>35</v>
      </c>
      <c r="E742" s="711"/>
      <c r="F742" s="1003">
        <v>150</v>
      </c>
      <c r="G742" s="1003">
        <f t="shared" si="161"/>
        <v>0</v>
      </c>
      <c r="H742" s="1003">
        <v>135</v>
      </c>
      <c r="I742" s="1003">
        <f t="shared" si="162"/>
        <v>0</v>
      </c>
      <c r="J742" s="1004">
        <f t="shared" si="163"/>
        <v>0</v>
      </c>
      <c r="K742" s="1706"/>
      <c r="L742" s="1706"/>
      <c r="M742" s="1706"/>
      <c r="N742" s="1706"/>
      <c r="O742" s="1707"/>
      <c r="P742" s="1707"/>
      <c r="Q742" s="1707"/>
      <c r="R742" s="1707"/>
      <c r="S742" s="1707"/>
    </row>
    <row r="743" spans="1:19" s="1708" customFormat="1" x14ac:dyDescent="0.2">
      <c r="A743" s="788">
        <v>695</v>
      </c>
      <c r="B743" s="1002" t="s">
        <v>226</v>
      </c>
      <c r="C743" s="860" t="s">
        <v>227</v>
      </c>
      <c r="D743" s="711" t="s">
        <v>35</v>
      </c>
      <c r="E743" s="711"/>
      <c r="F743" s="1003">
        <v>150</v>
      </c>
      <c r="G743" s="1003">
        <f t="shared" si="161"/>
        <v>0</v>
      </c>
      <c r="H743" s="1003">
        <v>270</v>
      </c>
      <c r="I743" s="1003">
        <f t="shared" si="162"/>
        <v>0</v>
      </c>
      <c r="J743" s="1004">
        <f t="shared" si="163"/>
        <v>0</v>
      </c>
      <c r="K743" s="1706"/>
      <c r="L743" s="1706"/>
      <c r="M743" s="1706"/>
      <c r="N743" s="1706"/>
      <c r="O743" s="1707"/>
      <c r="P743" s="1707"/>
      <c r="Q743" s="1707"/>
      <c r="R743" s="1707"/>
      <c r="S743" s="1707"/>
    </row>
    <row r="744" spans="1:19" s="1708" customFormat="1" x14ac:dyDescent="0.2">
      <c r="A744" s="788">
        <v>696</v>
      </c>
      <c r="B744" s="1002" t="s">
        <v>226</v>
      </c>
      <c r="C744" s="860" t="s">
        <v>223</v>
      </c>
      <c r="D744" s="711" t="s">
        <v>35</v>
      </c>
      <c r="E744" s="711"/>
      <c r="F744" s="1003">
        <v>150</v>
      </c>
      <c r="G744" s="1003">
        <f t="shared" si="161"/>
        <v>0</v>
      </c>
      <c r="H744" s="1003">
        <v>221</v>
      </c>
      <c r="I744" s="1003">
        <f t="shared" si="162"/>
        <v>0</v>
      </c>
      <c r="J744" s="1004">
        <f t="shared" si="163"/>
        <v>0</v>
      </c>
      <c r="K744" s="1706"/>
      <c r="L744" s="1706"/>
      <c r="M744" s="1706"/>
      <c r="N744" s="1706"/>
      <c r="O744" s="1707"/>
      <c r="P744" s="1707"/>
      <c r="Q744" s="1707"/>
      <c r="R744" s="1707"/>
      <c r="S744" s="1707"/>
    </row>
    <row r="745" spans="1:19" s="1708" customFormat="1" x14ac:dyDescent="0.2">
      <c r="A745" s="788">
        <v>697</v>
      </c>
      <c r="B745" s="1002" t="s">
        <v>228</v>
      </c>
      <c r="C745" s="860" t="s">
        <v>229</v>
      </c>
      <c r="D745" s="711" t="s">
        <v>35</v>
      </c>
      <c r="E745" s="711"/>
      <c r="F745" s="1003">
        <v>120</v>
      </c>
      <c r="G745" s="1003">
        <f t="shared" si="161"/>
        <v>0</v>
      </c>
      <c r="H745" s="1003">
        <v>33</v>
      </c>
      <c r="I745" s="1003">
        <f t="shared" si="162"/>
        <v>0</v>
      </c>
      <c r="J745" s="1004">
        <f t="shared" si="163"/>
        <v>0</v>
      </c>
      <c r="K745" s="1706"/>
      <c r="L745" s="1706"/>
      <c r="M745" s="1706"/>
      <c r="N745" s="1706"/>
      <c r="O745" s="1707"/>
      <c r="P745" s="1707"/>
      <c r="Q745" s="1707"/>
      <c r="R745" s="1707"/>
      <c r="S745" s="1707"/>
    </row>
    <row r="746" spans="1:19" s="1708" customFormat="1" x14ac:dyDescent="0.2">
      <c r="A746" s="788">
        <v>698</v>
      </c>
      <c r="B746" s="1002" t="s">
        <v>230</v>
      </c>
      <c r="C746" s="860" t="s">
        <v>229</v>
      </c>
      <c r="D746" s="711" t="s">
        <v>35</v>
      </c>
      <c r="E746" s="711"/>
      <c r="F746" s="1003">
        <v>120</v>
      </c>
      <c r="G746" s="1003">
        <f t="shared" si="161"/>
        <v>0</v>
      </c>
      <c r="H746" s="1003">
        <v>30</v>
      </c>
      <c r="I746" s="1003">
        <f t="shared" si="162"/>
        <v>0</v>
      </c>
      <c r="J746" s="1004">
        <f t="shared" si="163"/>
        <v>0</v>
      </c>
      <c r="K746" s="1706"/>
      <c r="L746" s="1706"/>
      <c r="M746" s="1706"/>
      <c r="N746" s="1706"/>
      <c r="O746" s="1707"/>
      <c r="P746" s="1707"/>
      <c r="Q746" s="1707"/>
      <c r="R746" s="1707"/>
      <c r="S746" s="1707"/>
    </row>
    <row r="747" spans="1:19" s="1708" customFormat="1" x14ac:dyDescent="0.2">
      <c r="A747" s="788">
        <v>696</v>
      </c>
      <c r="B747" s="1002" t="s">
        <v>226</v>
      </c>
      <c r="C747" s="860" t="s">
        <v>598</v>
      </c>
      <c r="D747" s="711" t="s">
        <v>35</v>
      </c>
      <c r="E747" s="711">
        <v>76</v>
      </c>
      <c r="F747" s="1003">
        <v>150</v>
      </c>
      <c r="G747" s="1003">
        <f t="shared" si="161"/>
        <v>11400</v>
      </c>
      <c r="H747" s="1003">
        <v>101</v>
      </c>
      <c r="I747" s="1003">
        <f t="shared" si="162"/>
        <v>7676</v>
      </c>
      <c r="J747" s="1004">
        <f t="shared" si="163"/>
        <v>19076</v>
      </c>
      <c r="K747" s="1706"/>
      <c r="L747" s="1706"/>
      <c r="M747" s="1706"/>
      <c r="N747" s="1706"/>
      <c r="O747" s="1707"/>
      <c r="P747" s="1707"/>
      <c r="Q747" s="1707"/>
      <c r="R747" s="1707"/>
      <c r="S747" s="1707"/>
    </row>
    <row r="748" spans="1:19" s="1708" customFormat="1" x14ac:dyDescent="0.2">
      <c r="A748" s="788">
        <v>734</v>
      </c>
      <c r="B748" s="1002" t="s">
        <v>599</v>
      </c>
      <c r="C748" s="860" t="s">
        <v>223</v>
      </c>
      <c r="D748" s="711" t="s">
        <v>35</v>
      </c>
      <c r="E748" s="711">
        <v>50</v>
      </c>
      <c r="F748" s="1003">
        <v>150</v>
      </c>
      <c r="G748" s="1003">
        <f t="shared" si="161"/>
        <v>7500</v>
      </c>
      <c r="H748" s="1003">
        <v>237</v>
      </c>
      <c r="I748" s="1003">
        <f t="shared" si="162"/>
        <v>11850</v>
      </c>
      <c r="J748" s="1004">
        <f t="shared" si="163"/>
        <v>19350</v>
      </c>
      <c r="K748" s="1706"/>
      <c r="L748" s="1706"/>
      <c r="M748" s="1706"/>
      <c r="N748" s="1706"/>
      <c r="O748" s="1707"/>
      <c r="P748" s="1707"/>
      <c r="Q748" s="1707"/>
      <c r="R748" s="1707"/>
      <c r="S748" s="1707"/>
    </row>
    <row r="749" spans="1:19" s="1708" customFormat="1" x14ac:dyDescent="0.2">
      <c r="A749" s="788">
        <v>734</v>
      </c>
      <c r="B749" s="1002" t="s">
        <v>600</v>
      </c>
      <c r="C749" s="860" t="s">
        <v>601</v>
      </c>
      <c r="D749" s="711" t="s">
        <v>35</v>
      </c>
      <c r="E749" s="711">
        <v>5</v>
      </c>
      <c r="F749" s="1003">
        <v>150</v>
      </c>
      <c r="G749" s="1003">
        <f t="shared" si="161"/>
        <v>750</v>
      </c>
      <c r="H749" s="1003">
        <v>29</v>
      </c>
      <c r="I749" s="1003">
        <f t="shared" si="162"/>
        <v>145</v>
      </c>
      <c r="J749" s="1004">
        <f t="shared" si="163"/>
        <v>895</v>
      </c>
      <c r="K749" s="1706"/>
      <c r="L749" s="1706"/>
      <c r="M749" s="1706"/>
      <c r="N749" s="1706"/>
      <c r="O749" s="1707"/>
      <c r="P749" s="1707"/>
      <c r="Q749" s="1707"/>
      <c r="R749" s="1707"/>
      <c r="S749" s="1707"/>
    </row>
    <row r="750" spans="1:19" s="1708" customFormat="1" x14ac:dyDescent="0.2">
      <c r="A750" s="762">
        <v>734</v>
      </c>
      <c r="B750" s="782" t="s">
        <v>600</v>
      </c>
      <c r="C750" s="769" t="s">
        <v>602</v>
      </c>
      <c r="D750" s="1785" t="s">
        <v>35</v>
      </c>
      <c r="E750" s="1785"/>
      <c r="F750" s="1156">
        <v>150</v>
      </c>
      <c r="G750" s="1156">
        <f t="shared" si="161"/>
        <v>0</v>
      </c>
      <c r="H750" s="1156">
        <v>48</v>
      </c>
      <c r="I750" s="1156">
        <f t="shared" si="162"/>
        <v>0</v>
      </c>
      <c r="J750" s="1314">
        <f t="shared" si="163"/>
        <v>0</v>
      </c>
      <c r="K750" s="1706"/>
      <c r="L750" s="1706"/>
      <c r="M750" s="1706"/>
      <c r="N750" s="1706"/>
      <c r="O750" s="1707"/>
      <c r="P750" s="1707"/>
      <c r="Q750" s="1707"/>
      <c r="R750" s="1707"/>
      <c r="S750" s="1707"/>
    </row>
    <row r="751" spans="1:19" s="1708" customFormat="1" ht="13.5" thickBot="1" x14ac:dyDescent="0.25">
      <c r="A751" s="531">
        <v>699</v>
      </c>
      <c r="B751" s="541" t="s">
        <v>231</v>
      </c>
      <c r="C751" s="538"/>
      <c r="D751" s="542" t="s">
        <v>32</v>
      </c>
      <c r="E751" s="542">
        <v>1</v>
      </c>
      <c r="F751" s="543">
        <v>49659</v>
      </c>
      <c r="G751" s="543">
        <f>E751*F751</f>
        <v>49659</v>
      </c>
      <c r="H751" s="543">
        <v>99318</v>
      </c>
      <c r="I751" s="543">
        <f>E751*H751</f>
        <v>99318</v>
      </c>
      <c r="J751" s="750">
        <f t="shared" si="163"/>
        <v>148977</v>
      </c>
      <c r="K751" s="1706"/>
      <c r="L751" s="1706"/>
      <c r="M751" s="1706"/>
      <c r="N751" s="1706"/>
      <c r="O751" s="1707"/>
      <c r="P751" s="1707"/>
      <c r="Q751" s="1707"/>
      <c r="R751" s="1707"/>
      <c r="S751" s="1707"/>
    </row>
    <row r="752" spans="1:19" s="1708" customFormat="1" ht="13.5" thickBot="1" x14ac:dyDescent="0.25">
      <c r="A752" s="531">
        <v>700</v>
      </c>
      <c r="B752" s="1786" t="s">
        <v>232</v>
      </c>
      <c r="C752" s="572"/>
      <c r="D752" s="1787"/>
      <c r="E752" s="1788"/>
      <c r="F752" s="1789"/>
      <c r="G752" s="1790">
        <f>SUM(G736:G740)+SUM(G747:G751)</f>
        <v>88189</v>
      </c>
      <c r="H752" s="1789"/>
      <c r="I752" s="1790">
        <f>SUM(I736:I740)+SUM(I747:I751)</f>
        <v>135209</v>
      </c>
      <c r="J752" s="1790">
        <f>SUM(J736:J740)+SUM(J747:J751)</f>
        <v>223398</v>
      </c>
      <c r="K752" s="1706"/>
      <c r="L752" s="1706"/>
      <c r="M752" s="1706"/>
      <c r="N752" s="1706"/>
      <c r="O752" s="1707"/>
      <c r="P752" s="1707"/>
      <c r="Q752" s="1707"/>
      <c r="R752" s="1707"/>
      <c r="S752" s="1707"/>
    </row>
    <row r="753" spans="1:10" x14ac:dyDescent="0.2">
      <c r="A753" s="531">
        <v>701</v>
      </c>
      <c r="B753" s="541"/>
      <c r="C753" s="538"/>
      <c r="D753" s="542"/>
      <c r="E753" s="542"/>
      <c r="F753" s="542"/>
      <c r="G753" s="1791"/>
      <c r="H753" s="1791"/>
      <c r="I753" s="1791"/>
      <c r="J753" s="1791"/>
    </row>
    <row r="754" spans="1:10" ht="13.5" x14ac:dyDescent="0.2">
      <c r="A754" s="531">
        <v>702</v>
      </c>
      <c r="B754" s="1792" t="s">
        <v>254</v>
      </c>
      <c r="C754" s="530"/>
      <c r="D754" s="530"/>
      <c r="E754" s="530"/>
      <c r="F754" s="530"/>
      <c r="G754" s="1791"/>
      <c r="H754" s="1791"/>
      <c r="I754" s="1791"/>
      <c r="J754" s="1791"/>
    </row>
    <row r="755" spans="1:10" ht="25.5" x14ac:dyDescent="0.2">
      <c r="A755" s="772">
        <v>704</v>
      </c>
      <c r="B755" s="1793" t="s">
        <v>210</v>
      </c>
      <c r="C755" s="774" t="s">
        <v>211</v>
      </c>
      <c r="D755" s="1794" t="s">
        <v>14</v>
      </c>
      <c r="E755" s="1794"/>
      <c r="F755" s="1795">
        <v>2000</v>
      </c>
      <c r="G755" s="1795">
        <f>E755*F755</f>
        <v>0</v>
      </c>
      <c r="H755" s="1795">
        <v>1856</v>
      </c>
      <c r="I755" s="1795">
        <f t="shared" ref="I755:I802" si="164">E755*H755</f>
        <v>0</v>
      </c>
      <c r="J755" s="1796">
        <f t="shared" ref="J755:J816" si="165">G755+I755</f>
        <v>0</v>
      </c>
    </row>
    <row r="756" spans="1:10" x14ac:dyDescent="0.2">
      <c r="A756" s="772">
        <v>705</v>
      </c>
      <c r="B756" s="1793" t="s">
        <v>255</v>
      </c>
      <c r="C756" s="774" t="s">
        <v>256</v>
      </c>
      <c r="D756" s="1794" t="s">
        <v>14</v>
      </c>
      <c r="E756" s="1794"/>
      <c r="F756" s="1797" t="s">
        <v>434</v>
      </c>
      <c r="G756" s="1795"/>
      <c r="H756" s="1795">
        <v>0</v>
      </c>
      <c r="I756" s="1795">
        <f t="shared" si="164"/>
        <v>0</v>
      </c>
      <c r="J756" s="1796">
        <f t="shared" si="165"/>
        <v>0</v>
      </c>
    </row>
    <row r="757" spans="1:10" x14ac:dyDescent="0.2">
      <c r="A757" s="772">
        <v>706</v>
      </c>
      <c r="B757" s="1793" t="s">
        <v>255</v>
      </c>
      <c r="C757" s="774" t="s">
        <v>257</v>
      </c>
      <c r="D757" s="1794" t="s">
        <v>14</v>
      </c>
      <c r="E757" s="1794"/>
      <c r="F757" s="1797" t="s">
        <v>434</v>
      </c>
      <c r="G757" s="1795"/>
      <c r="H757" s="1795">
        <v>0</v>
      </c>
      <c r="I757" s="1795">
        <f t="shared" si="164"/>
        <v>0</v>
      </c>
      <c r="J757" s="1796">
        <f t="shared" si="165"/>
        <v>0</v>
      </c>
    </row>
    <row r="758" spans="1:10" x14ac:dyDescent="0.2">
      <c r="A758" s="772">
        <v>707</v>
      </c>
      <c r="B758" s="1793" t="s">
        <v>255</v>
      </c>
      <c r="C758" s="774" t="s">
        <v>258</v>
      </c>
      <c r="D758" s="1794" t="s">
        <v>14</v>
      </c>
      <c r="E758" s="1794"/>
      <c r="F758" s="1797" t="s">
        <v>434</v>
      </c>
      <c r="G758" s="1795"/>
      <c r="H758" s="1795">
        <v>0</v>
      </c>
      <c r="I758" s="1795">
        <f t="shared" si="164"/>
        <v>0</v>
      </c>
      <c r="J758" s="1796">
        <f t="shared" si="165"/>
        <v>0</v>
      </c>
    </row>
    <row r="759" spans="1:10" x14ac:dyDescent="0.2">
      <c r="A759" s="772">
        <v>708</v>
      </c>
      <c r="B759" s="1793" t="s">
        <v>214</v>
      </c>
      <c r="C759" s="774" t="s">
        <v>215</v>
      </c>
      <c r="D759" s="1794" t="s">
        <v>14</v>
      </c>
      <c r="E759" s="1794"/>
      <c r="F759" s="1795">
        <v>450</v>
      </c>
      <c r="G759" s="1795">
        <f>E759*F759</f>
        <v>0</v>
      </c>
      <c r="H759" s="1795">
        <v>4220</v>
      </c>
      <c r="I759" s="1795">
        <f t="shared" si="164"/>
        <v>0</v>
      </c>
      <c r="J759" s="1796">
        <f t="shared" si="165"/>
        <v>0</v>
      </c>
    </row>
    <row r="760" spans="1:10" x14ac:dyDescent="0.2">
      <c r="A760" s="772">
        <v>709</v>
      </c>
      <c r="B760" s="1793" t="s">
        <v>216</v>
      </c>
      <c r="C760" s="774"/>
      <c r="D760" s="1794" t="s">
        <v>35</v>
      </c>
      <c r="E760" s="1794"/>
      <c r="F760" s="1795">
        <v>100</v>
      </c>
      <c r="G760" s="1795">
        <f>E760*F760</f>
        <v>0</v>
      </c>
      <c r="H760" s="1795">
        <v>189</v>
      </c>
      <c r="I760" s="1795">
        <f t="shared" si="164"/>
        <v>0</v>
      </c>
      <c r="J760" s="1796">
        <f t="shared" si="165"/>
        <v>0</v>
      </c>
    </row>
    <row r="761" spans="1:10" x14ac:dyDescent="0.2">
      <c r="A761" s="772">
        <v>710</v>
      </c>
      <c r="B761" s="1793" t="s">
        <v>217</v>
      </c>
      <c r="C761" s="774" t="s">
        <v>218</v>
      </c>
      <c r="D761" s="1794" t="s">
        <v>14</v>
      </c>
      <c r="E761" s="1794"/>
      <c r="F761" s="1795">
        <v>50</v>
      </c>
      <c r="G761" s="1795">
        <f>E761*F761</f>
        <v>0</v>
      </c>
      <c r="H761" s="1795">
        <v>324</v>
      </c>
      <c r="I761" s="1795">
        <f t="shared" si="164"/>
        <v>0</v>
      </c>
      <c r="J761" s="1796">
        <f t="shared" si="165"/>
        <v>0</v>
      </c>
    </row>
    <row r="762" spans="1:10" x14ac:dyDescent="0.2">
      <c r="A762" s="772">
        <v>711</v>
      </c>
      <c r="B762" s="1793" t="s">
        <v>259</v>
      </c>
      <c r="C762" s="774" t="s">
        <v>260</v>
      </c>
      <c r="D762" s="1794" t="s">
        <v>14</v>
      </c>
      <c r="E762" s="1794"/>
      <c r="F762" s="1797" t="s">
        <v>434</v>
      </c>
      <c r="G762" s="1795"/>
      <c r="H762" s="1795">
        <v>0</v>
      </c>
      <c r="I762" s="1795">
        <f t="shared" si="164"/>
        <v>0</v>
      </c>
      <c r="J762" s="1796">
        <f t="shared" si="165"/>
        <v>0</v>
      </c>
    </row>
    <row r="763" spans="1:10" ht="25.5" x14ac:dyDescent="0.2">
      <c r="A763" s="762">
        <v>704</v>
      </c>
      <c r="B763" s="1798" t="s">
        <v>603</v>
      </c>
      <c r="C763" s="764"/>
      <c r="D763" s="1785" t="s">
        <v>14</v>
      </c>
      <c r="E763" s="1785"/>
      <c r="F763" s="1156">
        <v>2000</v>
      </c>
      <c r="G763" s="1156">
        <f t="shared" ref="G763:G773" si="166">E763*F763</f>
        <v>0</v>
      </c>
      <c r="H763" s="1156">
        <v>848</v>
      </c>
      <c r="I763" s="1156">
        <f t="shared" si="164"/>
        <v>0</v>
      </c>
      <c r="J763" s="1314">
        <f t="shared" si="165"/>
        <v>0</v>
      </c>
    </row>
    <row r="764" spans="1:10" x14ac:dyDescent="0.2">
      <c r="A764" s="762">
        <v>708</v>
      </c>
      <c r="B764" s="1798" t="s">
        <v>214</v>
      </c>
      <c r="C764" s="764"/>
      <c r="D764" s="1785" t="s">
        <v>14</v>
      </c>
      <c r="E764" s="1785"/>
      <c r="F764" s="1156">
        <v>450</v>
      </c>
      <c r="G764" s="1156">
        <f t="shared" si="166"/>
        <v>0</v>
      </c>
      <c r="H764" s="1156">
        <v>126</v>
      </c>
      <c r="I764" s="1156">
        <f t="shared" si="164"/>
        <v>0</v>
      </c>
      <c r="J764" s="1314">
        <f t="shared" si="165"/>
        <v>0</v>
      </c>
    </row>
    <row r="765" spans="1:10" x14ac:dyDescent="0.2">
      <c r="A765" s="762">
        <v>710</v>
      </c>
      <c r="B765" s="1798" t="s">
        <v>217</v>
      </c>
      <c r="C765" s="764"/>
      <c r="D765" s="1785" t="s">
        <v>14</v>
      </c>
      <c r="E765" s="1785"/>
      <c r="F765" s="1156">
        <v>50</v>
      </c>
      <c r="G765" s="1156">
        <f t="shared" si="166"/>
        <v>0</v>
      </c>
      <c r="H765" s="1156">
        <v>64</v>
      </c>
      <c r="I765" s="1156">
        <f t="shared" si="164"/>
        <v>0</v>
      </c>
      <c r="J765" s="1314">
        <f t="shared" si="165"/>
        <v>0</v>
      </c>
    </row>
    <row r="766" spans="1:10" ht="51" x14ac:dyDescent="0.2">
      <c r="A766" s="772">
        <v>712</v>
      </c>
      <c r="B766" s="781" t="s">
        <v>438</v>
      </c>
      <c r="C766" s="774" t="s">
        <v>439</v>
      </c>
      <c r="D766" s="1794" t="s">
        <v>32</v>
      </c>
      <c r="E766" s="1794"/>
      <c r="F766" s="1795">
        <v>32544</v>
      </c>
      <c r="G766" s="1795">
        <f t="shared" si="166"/>
        <v>0</v>
      </c>
      <c r="H766" s="1795">
        <v>43909</v>
      </c>
      <c r="I766" s="1795">
        <f t="shared" si="164"/>
        <v>0</v>
      </c>
      <c r="J766" s="1796">
        <f t="shared" si="165"/>
        <v>0</v>
      </c>
    </row>
    <row r="767" spans="1:10" ht="51" x14ac:dyDescent="0.2">
      <c r="A767" s="772">
        <v>713</v>
      </c>
      <c r="B767" s="781" t="s">
        <v>438</v>
      </c>
      <c r="C767" s="774" t="s">
        <v>439</v>
      </c>
      <c r="D767" s="1794" t="s">
        <v>32</v>
      </c>
      <c r="E767" s="1794"/>
      <c r="F767" s="1795">
        <v>32544</v>
      </c>
      <c r="G767" s="1795">
        <f t="shared" si="166"/>
        <v>0</v>
      </c>
      <c r="H767" s="1795">
        <v>43909</v>
      </c>
      <c r="I767" s="1795">
        <f t="shared" si="164"/>
        <v>0</v>
      </c>
      <c r="J767" s="1796">
        <f t="shared" si="165"/>
        <v>0</v>
      </c>
    </row>
    <row r="768" spans="1:10" ht="51" x14ac:dyDescent="0.2">
      <c r="A768" s="762">
        <v>712</v>
      </c>
      <c r="B768" s="782" t="s">
        <v>604</v>
      </c>
      <c r="C768" s="764" t="s">
        <v>439</v>
      </c>
      <c r="D768" s="1785" t="s">
        <v>32</v>
      </c>
      <c r="E768" s="1785"/>
      <c r="F768" s="1156">
        <v>32544</v>
      </c>
      <c r="G768" s="1156">
        <f t="shared" si="166"/>
        <v>0</v>
      </c>
      <c r="H768" s="1156">
        <v>55651</v>
      </c>
      <c r="I768" s="1156">
        <f t="shared" si="164"/>
        <v>0</v>
      </c>
      <c r="J768" s="1314">
        <f t="shared" si="165"/>
        <v>0</v>
      </c>
    </row>
    <row r="769" spans="1:10" ht="51" x14ac:dyDescent="0.2">
      <c r="A769" s="762">
        <v>713</v>
      </c>
      <c r="B769" s="782" t="s">
        <v>604</v>
      </c>
      <c r="C769" s="764" t="s">
        <v>439</v>
      </c>
      <c r="D769" s="1785" t="s">
        <v>32</v>
      </c>
      <c r="E769" s="1785"/>
      <c r="F769" s="1156">
        <v>32544</v>
      </c>
      <c r="G769" s="1156">
        <f t="shared" si="166"/>
        <v>0</v>
      </c>
      <c r="H769" s="1156">
        <v>55651</v>
      </c>
      <c r="I769" s="1156">
        <f t="shared" si="164"/>
        <v>0</v>
      </c>
      <c r="J769" s="1314">
        <f t="shared" si="165"/>
        <v>0</v>
      </c>
    </row>
    <row r="770" spans="1:10" ht="25.5" x14ac:dyDescent="0.2">
      <c r="A770" s="531">
        <v>714</v>
      </c>
      <c r="B770" s="1799" t="s">
        <v>242</v>
      </c>
      <c r="C770" s="533" t="s">
        <v>381</v>
      </c>
      <c r="D770" s="542" t="s">
        <v>14</v>
      </c>
      <c r="E770" s="542"/>
      <c r="F770" s="543">
        <v>38090.69</v>
      </c>
      <c r="G770" s="543">
        <f t="shared" si="166"/>
        <v>0</v>
      </c>
      <c r="H770" s="543">
        <v>127558.79999999999</v>
      </c>
      <c r="I770" s="543">
        <f t="shared" si="164"/>
        <v>0</v>
      </c>
      <c r="J770" s="750">
        <f t="shared" si="165"/>
        <v>0</v>
      </c>
    </row>
    <row r="771" spans="1:10" ht="25.5" x14ac:dyDescent="0.2">
      <c r="A771" s="531">
        <v>715</v>
      </c>
      <c r="B771" s="1799" t="s">
        <v>242</v>
      </c>
      <c r="C771" s="533" t="s">
        <v>380</v>
      </c>
      <c r="D771" s="542" t="s">
        <v>14</v>
      </c>
      <c r="E771" s="542"/>
      <c r="F771" s="543">
        <v>51220.74</v>
      </c>
      <c r="G771" s="543">
        <f t="shared" si="166"/>
        <v>0</v>
      </c>
      <c r="H771" s="543">
        <v>171529.19999999998</v>
      </c>
      <c r="I771" s="543">
        <f t="shared" si="164"/>
        <v>0</v>
      </c>
      <c r="J771" s="750">
        <f t="shared" si="165"/>
        <v>0</v>
      </c>
    </row>
    <row r="772" spans="1:10" ht="25.5" x14ac:dyDescent="0.2">
      <c r="A772" s="531">
        <v>716</v>
      </c>
      <c r="B772" s="1799" t="s">
        <v>242</v>
      </c>
      <c r="C772" s="533" t="s">
        <v>380</v>
      </c>
      <c r="D772" s="542" t="s">
        <v>14</v>
      </c>
      <c r="E772" s="542"/>
      <c r="F772" s="543">
        <v>51220.74</v>
      </c>
      <c r="G772" s="543">
        <f t="shared" si="166"/>
        <v>0</v>
      </c>
      <c r="H772" s="543">
        <v>171529.19999999998</v>
      </c>
      <c r="I772" s="543">
        <f t="shared" si="164"/>
        <v>0</v>
      </c>
      <c r="J772" s="750">
        <f t="shared" si="165"/>
        <v>0</v>
      </c>
    </row>
    <row r="773" spans="1:10" ht="25.5" x14ac:dyDescent="0.2">
      <c r="A773" s="531">
        <v>717</v>
      </c>
      <c r="B773" s="1799" t="s">
        <v>242</v>
      </c>
      <c r="C773" s="533" t="s">
        <v>381</v>
      </c>
      <c r="D773" s="542" t="s">
        <v>14</v>
      </c>
      <c r="E773" s="542"/>
      <c r="F773" s="543">
        <v>38090.69</v>
      </c>
      <c r="G773" s="543">
        <f t="shared" si="166"/>
        <v>0</v>
      </c>
      <c r="H773" s="543">
        <v>127558.79999999999</v>
      </c>
      <c r="I773" s="543">
        <f t="shared" si="164"/>
        <v>0</v>
      </c>
      <c r="J773" s="750">
        <f t="shared" si="165"/>
        <v>0</v>
      </c>
    </row>
    <row r="774" spans="1:10" x14ac:dyDescent="0.2">
      <c r="A774" s="772">
        <v>718</v>
      </c>
      <c r="B774" s="1793" t="s">
        <v>261</v>
      </c>
      <c r="C774" s="774" t="s">
        <v>262</v>
      </c>
      <c r="D774" s="1794" t="s">
        <v>14</v>
      </c>
      <c r="E774" s="1794"/>
      <c r="F774" s="1797" t="s">
        <v>434</v>
      </c>
      <c r="G774" s="1795"/>
      <c r="H774" s="1795">
        <v>0</v>
      </c>
      <c r="I774" s="1795">
        <f t="shared" si="164"/>
        <v>0</v>
      </c>
      <c r="J774" s="1796">
        <f t="shared" si="165"/>
        <v>0</v>
      </c>
    </row>
    <row r="775" spans="1:10" ht="25.5" x14ac:dyDescent="0.2">
      <c r="A775" s="772">
        <v>719</v>
      </c>
      <c r="B775" s="1793" t="s">
        <v>263</v>
      </c>
      <c r="C775" s="774" t="s">
        <v>264</v>
      </c>
      <c r="D775" s="1794" t="s">
        <v>14</v>
      </c>
      <c r="E775" s="1794"/>
      <c r="F775" s="1797" t="s">
        <v>434</v>
      </c>
      <c r="G775" s="1795"/>
      <c r="H775" s="1795">
        <v>0</v>
      </c>
      <c r="I775" s="1795">
        <f t="shared" si="164"/>
        <v>0</v>
      </c>
      <c r="J775" s="1796">
        <f t="shared" si="165"/>
        <v>0</v>
      </c>
    </row>
    <row r="776" spans="1:10" x14ac:dyDescent="0.2">
      <c r="A776" s="772">
        <v>720</v>
      </c>
      <c r="B776" s="1793" t="s">
        <v>265</v>
      </c>
      <c r="C776" s="774"/>
      <c r="D776" s="1794" t="s">
        <v>14</v>
      </c>
      <c r="E776" s="1794"/>
      <c r="F776" s="1797" t="s">
        <v>435</v>
      </c>
      <c r="G776" s="1795"/>
      <c r="H776" s="1795">
        <v>0</v>
      </c>
      <c r="I776" s="1795">
        <f t="shared" si="164"/>
        <v>0</v>
      </c>
      <c r="J776" s="1796">
        <f t="shared" si="165"/>
        <v>0</v>
      </c>
    </row>
    <row r="777" spans="1:10" x14ac:dyDescent="0.2">
      <c r="A777" s="772">
        <v>721</v>
      </c>
      <c r="B777" s="1793" t="s">
        <v>266</v>
      </c>
      <c r="C777" s="774"/>
      <c r="D777" s="1794" t="s">
        <v>14</v>
      </c>
      <c r="E777" s="1794"/>
      <c r="F777" s="1797" t="s">
        <v>435</v>
      </c>
      <c r="G777" s="1795"/>
      <c r="H777" s="1795">
        <v>0</v>
      </c>
      <c r="I777" s="1795">
        <f t="shared" si="164"/>
        <v>0</v>
      </c>
      <c r="J777" s="1796">
        <f t="shared" si="165"/>
        <v>0</v>
      </c>
    </row>
    <row r="778" spans="1:10" x14ac:dyDescent="0.2">
      <c r="A778" s="772">
        <v>722</v>
      </c>
      <c r="B778" s="1793" t="s">
        <v>267</v>
      </c>
      <c r="C778" s="774"/>
      <c r="D778" s="1794" t="s">
        <v>14</v>
      </c>
      <c r="E778" s="1794"/>
      <c r="F778" s="1797" t="s">
        <v>435</v>
      </c>
      <c r="G778" s="1795"/>
      <c r="H778" s="1795">
        <v>0</v>
      </c>
      <c r="I778" s="1795">
        <f t="shared" si="164"/>
        <v>0</v>
      </c>
      <c r="J778" s="1796">
        <f t="shared" si="165"/>
        <v>0</v>
      </c>
    </row>
    <row r="779" spans="1:10" x14ac:dyDescent="0.2">
      <c r="A779" s="772">
        <v>723</v>
      </c>
      <c r="B779" s="1793" t="s">
        <v>268</v>
      </c>
      <c r="C779" s="774"/>
      <c r="D779" s="1794" t="s">
        <v>14</v>
      </c>
      <c r="E779" s="1794"/>
      <c r="F779" s="1797" t="s">
        <v>435</v>
      </c>
      <c r="G779" s="1795"/>
      <c r="H779" s="1795">
        <v>0</v>
      </c>
      <c r="I779" s="1795">
        <f t="shared" si="164"/>
        <v>0</v>
      </c>
      <c r="J779" s="1796">
        <f t="shared" si="165"/>
        <v>0</v>
      </c>
    </row>
    <row r="780" spans="1:10" x14ac:dyDescent="0.2">
      <c r="A780" s="772">
        <v>724</v>
      </c>
      <c r="B780" s="1793" t="s">
        <v>269</v>
      </c>
      <c r="C780" s="774"/>
      <c r="D780" s="1794" t="s">
        <v>14</v>
      </c>
      <c r="E780" s="1794"/>
      <c r="F780" s="1797" t="s">
        <v>435</v>
      </c>
      <c r="G780" s="1795"/>
      <c r="H780" s="1795">
        <v>0</v>
      </c>
      <c r="I780" s="1795">
        <f t="shared" si="164"/>
        <v>0</v>
      </c>
      <c r="J780" s="1796">
        <f t="shared" si="165"/>
        <v>0</v>
      </c>
    </row>
    <row r="781" spans="1:10" x14ac:dyDescent="0.2">
      <c r="A781" s="772">
        <v>725</v>
      </c>
      <c r="B781" s="1793" t="s">
        <v>270</v>
      </c>
      <c r="C781" s="774"/>
      <c r="D781" s="1794" t="s">
        <v>14</v>
      </c>
      <c r="E781" s="1794"/>
      <c r="F781" s="1797" t="s">
        <v>435</v>
      </c>
      <c r="G781" s="1795"/>
      <c r="H781" s="1795">
        <v>0</v>
      </c>
      <c r="I781" s="1795">
        <f t="shared" si="164"/>
        <v>0</v>
      </c>
      <c r="J781" s="1796">
        <f t="shared" si="165"/>
        <v>0</v>
      </c>
    </row>
    <row r="782" spans="1:10" x14ac:dyDescent="0.2">
      <c r="A782" s="772">
        <v>726</v>
      </c>
      <c r="B782" s="1793" t="s">
        <v>271</v>
      </c>
      <c r="C782" s="774"/>
      <c r="D782" s="1794" t="s">
        <v>14</v>
      </c>
      <c r="E782" s="1794"/>
      <c r="F782" s="1797" t="s">
        <v>435</v>
      </c>
      <c r="G782" s="1795"/>
      <c r="H782" s="1795">
        <v>0</v>
      </c>
      <c r="I782" s="1795">
        <f t="shared" si="164"/>
        <v>0</v>
      </c>
      <c r="J782" s="1796">
        <f t="shared" si="165"/>
        <v>0</v>
      </c>
    </row>
    <row r="783" spans="1:10" x14ac:dyDescent="0.2">
      <c r="A783" s="772">
        <v>727</v>
      </c>
      <c r="B783" s="1793" t="s">
        <v>272</v>
      </c>
      <c r="C783" s="774"/>
      <c r="D783" s="1794" t="s">
        <v>14</v>
      </c>
      <c r="E783" s="1794"/>
      <c r="F783" s="1797" t="s">
        <v>435</v>
      </c>
      <c r="G783" s="1795"/>
      <c r="H783" s="1795">
        <v>0</v>
      </c>
      <c r="I783" s="1795">
        <f t="shared" si="164"/>
        <v>0</v>
      </c>
      <c r="J783" s="1796">
        <f t="shared" si="165"/>
        <v>0</v>
      </c>
    </row>
    <row r="784" spans="1:10" x14ac:dyDescent="0.2">
      <c r="A784" s="531">
        <v>728</v>
      </c>
      <c r="B784" s="541" t="s">
        <v>219</v>
      </c>
      <c r="C784" s="538" t="s">
        <v>273</v>
      </c>
      <c r="D784" s="542" t="s">
        <v>35</v>
      </c>
      <c r="E784" s="87"/>
      <c r="F784" s="543">
        <v>80</v>
      </c>
      <c r="G784" s="543">
        <f t="shared" ref="G784:G802" si="167">E784*F784</f>
        <v>0</v>
      </c>
      <c r="H784" s="543">
        <v>22</v>
      </c>
      <c r="I784" s="543">
        <f t="shared" si="164"/>
        <v>0</v>
      </c>
      <c r="J784" s="750">
        <f t="shared" si="165"/>
        <v>0</v>
      </c>
    </row>
    <row r="785" spans="1:10" x14ac:dyDescent="0.2">
      <c r="A785" s="531">
        <v>729</v>
      </c>
      <c r="B785" s="541" t="s">
        <v>219</v>
      </c>
      <c r="C785" s="538" t="s">
        <v>220</v>
      </c>
      <c r="D785" s="542" t="s">
        <v>35</v>
      </c>
      <c r="E785" s="87"/>
      <c r="F785" s="543">
        <v>80</v>
      </c>
      <c r="G785" s="543">
        <f t="shared" si="167"/>
        <v>0</v>
      </c>
      <c r="H785" s="543">
        <v>30</v>
      </c>
      <c r="I785" s="543">
        <f t="shared" si="164"/>
        <v>0</v>
      </c>
      <c r="J785" s="750">
        <f t="shared" si="165"/>
        <v>0</v>
      </c>
    </row>
    <row r="786" spans="1:10" x14ac:dyDescent="0.2">
      <c r="A786" s="772">
        <v>730</v>
      </c>
      <c r="B786" s="781" t="s">
        <v>219</v>
      </c>
      <c r="C786" s="778" t="s">
        <v>221</v>
      </c>
      <c r="D786" s="1794" t="s">
        <v>35</v>
      </c>
      <c r="E786" s="1794"/>
      <c r="F786" s="1795">
        <v>80</v>
      </c>
      <c r="G786" s="1795">
        <f t="shared" si="167"/>
        <v>0</v>
      </c>
      <c r="H786" s="1795">
        <v>45</v>
      </c>
      <c r="I786" s="1795">
        <f t="shared" si="164"/>
        <v>0</v>
      </c>
      <c r="J786" s="1796">
        <f t="shared" si="165"/>
        <v>0</v>
      </c>
    </row>
    <row r="787" spans="1:10" x14ac:dyDescent="0.2">
      <c r="A787" s="762">
        <v>729</v>
      </c>
      <c r="B787" s="782" t="s">
        <v>605</v>
      </c>
      <c r="C787" s="769" t="s">
        <v>220</v>
      </c>
      <c r="D787" s="1785" t="s">
        <v>35</v>
      </c>
      <c r="E787" s="1785"/>
      <c r="F787" s="1156">
        <v>80</v>
      </c>
      <c r="G787" s="1156">
        <f t="shared" si="167"/>
        <v>0</v>
      </c>
      <c r="H787" s="1156">
        <v>36</v>
      </c>
      <c r="I787" s="1156">
        <f t="shared" si="164"/>
        <v>0</v>
      </c>
      <c r="J787" s="1314">
        <f t="shared" si="165"/>
        <v>0</v>
      </c>
    </row>
    <row r="788" spans="1:10" x14ac:dyDescent="0.2">
      <c r="A788" s="531">
        <v>731</v>
      </c>
      <c r="B788" s="541" t="s">
        <v>274</v>
      </c>
      <c r="C788" s="538" t="s">
        <v>273</v>
      </c>
      <c r="D788" s="542" t="s">
        <v>35</v>
      </c>
      <c r="E788" s="87"/>
      <c r="F788" s="543">
        <v>0</v>
      </c>
      <c r="G788" s="543">
        <f t="shared" si="167"/>
        <v>0</v>
      </c>
      <c r="H788" s="543">
        <v>31</v>
      </c>
      <c r="I788" s="543">
        <f t="shared" si="164"/>
        <v>0</v>
      </c>
      <c r="J788" s="750">
        <f t="shared" si="165"/>
        <v>0</v>
      </c>
    </row>
    <row r="789" spans="1:10" x14ac:dyDescent="0.2">
      <c r="A789" s="531">
        <v>732</v>
      </c>
      <c r="B789" s="541" t="s">
        <v>274</v>
      </c>
      <c r="C789" s="538" t="s">
        <v>220</v>
      </c>
      <c r="D789" s="542" t="s">
        <v>35</v>
      </c>
      <c r="E789" s="87"/>
      <c r="F789" s="543">
        <v>0</v>
      </c>
      <c r="G789" s="543">
        <f t="shared" si="167"/>
        <v>0</v>
      </c>
      <c r="H789" s="543">
        <v>32</v>
      </c>
      <c r="I789" s="543">
        <f t="shared" si="164"/>
        <v>0</v>
      </c>
      <c r="J789" s="750">
        <f t="shared" si="165"/>
        <v>0</v>
      </c>
    </row>
    <row r="790" spans="1:10" x14ac:dyDescent="0.2">
      <c r="A790" s="772">
        <v>733</v>
      </c>
      <c r="B790" s="781" t="s">
        <v>274</v>
      </c>
      <c r="C790" s="778" t="s">
        <v>221</v>
      </c>
      <c r="D790" s="1794" t="s">
        <v>35</v>
      </c>
      <c r="E790" s="1794"/>
      <c r="F790" s="1795">
        <v>0</v>
      </c>
      <c r="G790" s="1795">
        <f t="shared" si="167"/>
        <v>0</v>
      </c>
      <c r="H790" s="1795">
        <v>34</v>
      </c>
      <c r="I790" s="1795">
        <f t="shared" si="164"/>
        <v>0</v>
      </c>
      <c r="J790" s="1796">
        <f t="shared" si="165"/>
        <v>0</v>
      </c>
    </row>
    <row r="791" spans="1:10" x14ac:dyDescent="0.2">
      <c r="A791" s="762">
        <v>732</v>
      </c>
      <c r="B791" s="782" t="s">
        <v>597</v>
      </c>
      <c r="C791" s="769"/>
      <c r="D791" s="1785" t="s">
        <v>35</v>
      </c>
      <c r="E791" s="1785"/>
      <c r="F791" s="1156">
        <v>1050</v>
      </c>
      <c r="G791" s="1156">
        <f t="shared" si="167"/>
        <v>0</v>
      </c>
      <c r="H791" s="1156">
        <v>652</v>
      </c>
      <c r="I791" s="1156">
        <f t="shared" si="164"/>
        <v>0</v>
      </c>
      <c r="J791" s="1314">
        <f t="shared" si="165"/>
        <v>0</v>
      </c>
    </row>
    <row r="792" spans="1:10" x14ac:dyDescent="0.2">
      <c r="A792" s="772">
        <v>734</v>
      </c>
      <c r="B792" s="781" t="s">
        <v>222</v>
      </c>
      <c r="C792" s="778" t="s">
        <v>223</v>
      </c>
      <c r="D792" s="1794" t="s">
        <v>35</v>
      </c>
      <c r="E792" s="1794"/>
      <c r="F792" s="1795">
        <v>150</v>
      </c>
      <c r="G792" s="1795">
        <f t="shared" si="167"/>
        <v>0</v>
      </c>
      <c r="H792" s="1795">
        <v>227</v>
      </c>
      <c r="I792" s="1795">
        <f t="shared" si="164"/>
        <v>0</v>
      </c>
      <c r="J792" s="1796">
        <f t="shared" si="165"/>
        <v>0</v>
      </c>
    </row>
    <row r="793" spans="1:10" x14ac:dyDescent="0.2">
      <c r="A793" s="772">
        <v>735</v>
      </c>
      <c r="B793" s="781" t="s">
        <v>222</v>
      </c>
      <c r="C793" s="778" t="s">
        <v>275</v>
      </c>
      <c r="D793" s="1794" t="s">
        <v>35</v>
      </c>
      <c r="E793" s="1794"/>
      <c r="F793" s="1795">
        <v>150</v>
      </c>
      <c r="G793" s="1795">
        <f t="shared" si="167"/>
        <v>0</v>
      </c>
      <c r="H793" s="1795">
        <v>281</v>
      </c>
      <c r="I793" s="1795">
        <f t="shared" si="164"/>
        <v>0</v>
      </c>
      <c r="J793" s="1796">
        <f t="shared" si="165"/>
        <v>0</v>
      </c>
    </row>
    <row r="794" spans="1:10" x14ac:dyDescent="0.2">
      <c r="A794" s="772">
        <v>736</v>
      </c>
      <c r="B794" s="781" t="s">
        <v>222</v>
      </c>
      <c r="C794" s="778" t="s">
        <v>225</v>
      </c>
      <c r="D794" s="1794" t="s">
        <v>35</v>
      </c>
      <c r="E794" s="1794"/>
      <c r="F794" s="1795">
        <v>150</v>
      </c>
      <c r="G794" s="1795">
        <f t="shared" si="167"/>
        <v>0</v>
      </c>
      <c r="H794" s="1795">
        <v>217</v>
      </c>
      <c r="I794" s="1795">
        <f t="shared" si="164"/>
        <v>0</v>
      </c>
      <c r="J794" s="1796">
        <f t="shared" si="165"/>
        <v>0</v>
      </c>
    </row>
    <row r="795" spans="1:10" x14ac:dyDescent="0.2">
      <c r="A795" s="772">
        <v>737</v>
      </c>
      <c r="B795" s="781" t="s">
        <v>224</v>
      </c>
      <c r="C795" s="778" t="s">
        <v>276</v>
      </c>
      <c r="D795" s="1794" t="s">
        <v>35</v>
      </c>
      <c r="E795" s="1794"/>
      <c r="F795" s="1795">
        <v>150</v>
      </c>
      <c r="G795" s="1795">
        <f t="shared" si="167"/>
        <v>0</v>
      </c>
      <c r="H795" s="1795">
        <v>392</v>
      </c>
      <c r="I795" s="1795">
        <f t="shared" si="164"/>
        <v>0</v>
      </c>
      <c r="J795" s="1796">
        <f t="shared" si="165"/>
        <v>0</v>
      </c>
    </row>
    <row r="796" spans="1:10" x14ac:dyDescent="0.2">
      <c r="A796" s="772">
        <v>738</v>
      </c>
      <c r="B796" s="781" t="s">
        <v>224</v>
      </c>
      <c r="C796" s="778" t="s">
        <v>223</v>
      </c>
      <c r="D796" s="1794" t="s">
        <v>35</v>
      </c>
      <c r="E796" s="1794"/>
      <c r="F796" s="1795">
        <v>150</v>
      </c>
      <c r="G796" s="1795">
        <f t="shared" si="167"/>
        <v>0</v>
      </c>
      <c r="H796" s="1795">
        <v>250</v>
      </c>
      <c r="I796" s="1795">
        <f t="shared" si="164"/>
        <v>0</v>
      </c>
      <c r="J796" s="1796">
        <f t="shared" si="165"/>
        <v>0</v>
      </c>
    </row>
    <row r="797" spans="1:10" x14ac:dyDescent="0.2">
      <c r="A797" s="772">
        <v>739</v>
      </c>
      <c r="B797" s="781" t="s">
        <v>224</v>
      </c>
      <c r="C797" s="778" t="s">
        <v>275</v>
      </c>
      <c r="D797" s="1794" t="s">
        <v>35</v>
      </c>
      <c r="E797" s="1794"/>
      <c r="F797" s="1795">
        <v>150</v>
      </c>
      <c r="G797" s="1795">
        <f t="shared" si="167"/>
        <v>0</v>
      </c>
      <c r="H797" s="1795">
        <v>276</v>
      </c>
      <c r="I797" s="1795">
        <f t="shared" si="164"/>
        <v>0</v>
      </c>
      <c r="J797" s="1796">
        <f t="shared" si="165"/>
        <v>0</v>
      </c>
    </row>
    <row r="798" spans="1:10" x14ac:dyDescent="0.2">
      <c r="A798" s="772">
        <v>740</v>
      </c>
      <c r="B798" s="781" t="s">
        <v>224</v>
      </c>
      <c r="C798" s="778" t="s">
        <v>225</v>
      </c>
      <c r="D798" s="1794" t="s">
        <v>35</v>
      </c>
      <c r="E798" s="1794"/>
      <c r="F798" s="1795">
        <v>150</v>
      </c>
      <c r="G798" s="1795">
        <f t="shared" si="167"/>
        <v>0</v>
      </c>
      <c r="H798" s="1795">
        <v>157</v>
      </c>
      <c r="I798" s="1795">
        <f t="shared" si="164"/>
        <v>0</v>
      </c>
      <c r="J798" s="1796">
        <f t="shared" si="165"/>
        <v>0</v>
      </c>
    </row>
    <row r="799" spans="1:10" x14ac:dyDescent="0.2">
      <c r="A799" s="772">
        <v>741</v>
      </c>
      <c r="B799" s="781" t="s">
        <v>226</v>
      </c>
      <c r="C799" s="778" t="s">
        <v>277</v>
      </c>
      <c r="D799" s="1794" t="s">
        <v>35</v>
      </c>
      <c r="E799" s="1794"/>
      <c r="F799" s="1795">
        <v>150</v>
      </c>
      <c r="G799" s="1795">
        <f t="shared" si="167"/>
        <v>0</v>
      </c>
      <c r="H799" s="1795">
        <v>308</v>
      </c>
      <c r="I799" s="1795">
        <f t="shared" si="164"/>
        <v>0</v>
      </c>
      <c r="J799" s="1796">
        <f t="shared" si="165"/>
        <v>0</v>
      </c>
    </row>
    <row r="800" spans="1:10" x14ac:dyDescent="0.2">
      <c r="A800" s="772">
        <v>742</v>
      </c>
      <c r="B800" s="781" t="s">
        <v>226</v>
      </c>
      <c r="C800" s="778" t="s">
        <v>278</v>
      </c>
      <c r="D800" s="1794" t="s">
        <v>35</v>
      </c>
      <c r="E800" s="1794"/>
      <c r="F800" s="1795">
        <v>150</v>
      </c>
      <c r="G800" s="1795">
        <f t="shared" si="167"/>
        <v>0</v>
      </c>
      <c r="H800" s="1795">
        <v>248</v>
      </c>
      <c r="I800" s="1795">
        <f t="shared" si="164"/>
        <v>0</v>
      </c>
      <c r="J800" s="1796">
        <f t="shared" si="165"/>
        <v>0</v>
      </c>
    </row>
    <row r="801" spans="1:10" x14ac:dyDescent="0.2">
      <c r="A801" s="772">
        <v>743</v>
      </c>
      <c r="B801" s="781" t="s">
        <v>228</v>
      </c>
      <c r="C801" s="778" t="s">
        <v>229</v>
      </c>
      <c r="D801" s="1794" t="s">
        <v>35</v>
      </c>
      <c r="E801" s="1794"/>
      <c r="F801" s="1795">
        <v>120</v>
      </c>
      <c r="G801" s="1795">
        <f t="shared" si="167"/>
        <v>0</v>
      </c>
      <c r="H801" s="1795">
        <v>33</v>
      </c>
      <c r="I801" s="1795">
        <f t="shared" si="164"/>
        <v>0</v>
      </c>
      <c r="J801" s="1796">
        <f t="shared" si="165"/>
        <v>0</v>
      </c>
    </row>
    <row r="802" spans="1:10" x14ac:dyDescent="0.2">
      <c r="A802" s="772">
        <v>744</v>
      </c>
      <c r="B802" s="781" t="s">
        <v>230</v>
      </c>
      <c r="C802" s="778" t="s">
        <v>229</v>
      </c>
      <c r="D802" s="1794" t="s">
        <v>35</v>
      </c>
      <c r="E802" s="1794"/>
      <c r="F802" s="1795">
        <v>120</v>
      </c>
      <c r="G802" s="1795">
        <f t="shared" si="167"/>
        <v>0</v>
      </c>
      <c r="H802" s="1795">
        <v>30</v>
      </c>
      <c r="I802" s="1795">
        <f t="shared" si="164"/>
        <v>0</v>
      </c>
      <c r="J802" s="1796">
        <f t="shared" si="165"/>
        <v>0</v>
      </c>
    </row>
    <row r="803" spans="1:10" x14ac:dyDescent="0.2">
      <c r="A803" s="762"/>
      <c r="B803" s="1800" t="s">
        <v>606</v>
      </c>
      <c r="C803" s="769"/>
      <c r="D803" s="1785"/>
      <c r="E803" s="1785"/>
      <c r="F803" s="1156"/>
      <c r="G803" s="1156"/>
      <c r="H803" s="1156"/>
      <c r="I803" s="1156"/>
      <c r="J803" s="1314"/>
    </row>
    <row r="804" spans="1:10" x14ac:dyDescent="0.2">
      <c r="A804" s="762">
        <v>734</v>
      </c>
      <c r="B804" s="782" t="s">
        <v>600</v>
      </c>
      <c r="C804" s="769" t="s">
        <v>601</v>
      </c>
      <c r="D804" s="1785" t="s">
        <v>35</v>
      </c>
      <c r="E804" s="1785"/>
      <c r="F804" s="1156">
        <v>150</v>
      </c>
      <c r="G804" s="1156">
        <f t="shared" ref="G804:G809" si="168">E804*F804</f>
        <v>0</v>
      </c>
      <c r="H804" s="1156">
        <v>29</v>
      </c>
      <c r="I804" s="1156">
        <f t="shared" ref="I804:I809" si="169">E804*H804</f>
        <v>0</v>
      </c>
      <c r="J804" s="1314">
        <f t="shared" ref="J804:J809" si="170">G804+I804</f>
        <v>0</v>
      </c>
    </row>
    <row r="805" spans="1:10" x14ac:dyDescent="0.2">
      <c r="A805" s="762">
        <v>734</v>
      </c>
      <c r="B805" s="782" t="s">
        <v>600</v>
      </c>
      <c r="C805" s="769" t="s">
        <v>602</v>
      </c>
      <c r="D805" s="1785" t="s">
        <v>35</v>
      </c>
      <c r="E805" s="1785"/>
      <c r="F805" s="1156">
        <v>150</v>
      </c>
      <c r="G805" s="1156">
        <f t="shared" si="168"/>
        <v>0</v>
      </c>
      <c r="H805" s="1156">
        <v>48</v>
      </c>
      <c r="I805" s="1156">
        <f t="shared" si="169"/>
        <v>0</v>
      </c>
      <c r="J805" s="1314">
        <f t="shared" si="170"/>
        <v>0</v>
      </c>
    </row>
    <row r="806" spans="1:10" x14ac:dyDescent="0.2">
      <c r="A806" s="762">
        <v>734</v>
      </c>
      <c r="B806" s="782" t="s">
        <v>607</v>
      </c>
      <c r="C806" s="769" t="s">
        <v>608</v>
      </c>
      <c r="D806" s="1785" t="s">
        <v>35</v>
      </c>
      <c r="E806" s="1785"/>
      <c r="F806" s="1156">
        <v>150</v>
      </c>
      <c r="G806" s="1156">
        <f t="shared" si="168"/>
        <v>0</v>
      </c>
      <c r="H806" s="1156">
        <v>68</v>
      </c>
      <c r="I806" s="1156">
        <f t="shared" si="169"/>
        <v>0</v>
      </c>
      <c r="J806" s="1314">
        <f t="shared" si="170"/>
        <v>0</v>
      </c>
    </row>
    <row r="807" spans="1:10" x14ac:dyDescent="0.2">
      <c r="A807" s="762">
        <v>734</v>
      </c>
      <c r="B807" s="782" t="s">
        <v>599</v>
      </c>
      <c r="C807" s="769" t="s">
        <v>223</v>
      </c>
      <c r="D807" s="1785" t="s">
        <v>35</v>
      </c>
      <c r="E807" s="1785"/>
      <c r="F807" s="1156">
        <v>150</v>
      </c>
      <c r="G807" s="1156">
        <f t="shared" si="168"/>
        <v>0</v>
      </c>
      <c r="H807" s="1156">
        <v>237</v>
      </c>
      <c r="I807" s="1156">
        <f t="shared" si="169"/>
        <v>0</v>
      </c>
      <c r="J807" s="1314">
        <f t="shared" si="170"/>
        <v>0</v>
      </c>
    </row>
    <row r="808" spans="1:10" x14ac:dyDescent="0.2">
      <c r="A808" s="762">
        <v>734</v>
      </c>
      <c r="B808" s="782" t="s">
        <v>609</v>
      </c>
      <c r="C808" s="769" t="s">
        <v>598</v>
      </c>
      <c r="D808" s="1785" t="s">
        <v>35</v>
      </c>
      <c r="E808" s="1785"/>
      <c r="F808" s="1156">
        <v>150</v>
      </c>
      <c r="G808" s="1156">
        <f t="shared" si="168"/>
        <v>0</v>
      </c>
      <c r="H808" s="1156">
        <v>135</v>
      </c>
      <c r="I808" s="1156">
        <f t="shared" si="169"/>
        <v>0</v>
      </c>
      <c r="J808" s="1314">
        <f t="shared" si="170"/>
        <v>0</v>
      </c>
    </row>
    <row r="809" spans="1:10" x14ac:dyDescent="0.2">
      <c r="A809" s="762">
        <v>743</v>
      </c>
      <c r="B809" s="782" t="s">
        <v>610</v>
      </c>
      <c r="C809" s="769" t="s">
        <v>229</v>
      </c>
      <c r="D809" s="1785" t="s">
        <v>35</v>
      </c>
      <c r="E809" s="1785"/>
      <c r="F809" s="1156">
        <v>120</v>
      </c>
      <c r="G809" s="1156">
        <f t="shared" si="168"/>
        <v>0</v>
      </c>
      <c r="H809" s="1156">
        <v>43</v>
      </c>
      <c r="I809" s="1156">
        <f t="shared" si="169"/>
        <v>0</v>
      </c>
      <c r="J809" s="1314">
        <f t="shared" si="170"/>
        <v>0</v>
      </c>
    </row>
    <row r="810" spans="1:10" x14ac:dyDescent="0.2">
      <c r="A810" s="762"/>
      <c r="B810" s="1800" t="s">
        <v>611</v>
      </c>
      <c r="C810" s="769"/>
      <c r="D810" s="1785"/>
      <c r="E810" s="1785"/>
      <c r="F810" s="1156"/>
      <c r="G810" s="1156"/>
      <c r="H810" s="1156"/>
      <c r="I810" s="1156"/>
      <c r="J810" s="1314"/>
    </row>
    <row r="811" spans="1:10" x14ac:dyDescent="0.2">
      <c r="A811" s="762">
        <v>734</v>
      </c>
      <c r="B811" s="782" t="s">
        <v>612</v>
      </c>
      <c r="C811" s="769" t="s">
        <v>608</v>
      </c>
      <c r="D811" s="1785" t="s">
        <v>35</v>
      </c>
      <c r="E811" s="1785"/>
      <c r="F811" s="1156">
        <v>150</v>
      </c>
      <c r="G811" s="1156">
        <f t="shared" ref="G811:G816" si="171">E811*F811</f>
        <v>0</v>
      </c>
      <c r="H811" s="1156">
        <v>81</v>
      </c>
      <c r="I811" s="1156">
        <f t="shared" ref="I811:I816" si="172">E811*H811</f>
        <v>0</v>
      </c>
      <c r="J811" s="1314">
        <f t="shared" ref="J811:J812" si="173">G811+I811</f>
        <v>0</v>
      </c>
    </row>
    <row r="812" spans="1:10" x14ac:dyDescent="0.2">
      <c r="A812" s="762">
        <v>734</v>
      </c>
      <c r="B812" s="782" t="s">
        <v>613</v>
      </c>
      <c r="C812" s="769" t="s">
        <v>614</v>
      </c>
      <c r="D812" s="1785" t="s">
        <v>35</v>
      </c>
      <c r="E812" s="1785"/>
      <c r="F812" s="1156">
        <v>150</v>
      </c>
      <c r="G812" s="1156">
        <f t="shared" si="171"/>
        <v>0</v>
      </c>
      <c r="H812" s="1156">
        <v>47</v>
      </c>
      <c r="I812" s="1156">
        <f t="shared" si="172"/>
        <v>0</v>
      </c>
      <c r="J812" s="1314">
        <f t="shared" si="173"/>
        <v>0</v>
      </c>
    </row>
    <row r="813" spans="1:10" x14ac:dyDescent="0.2">
      <c r="A813" s="531">
        <v>745</v>
      </c>
      <c r="B813" s="541" t="s">
        <v>231</v>
      </c>
      <c r="C813" s="533"/>
      <c r="D813" s="542" t="s">
        <v>32</v>
      </c>
      <c r="E813" s="542"/>
      <c r="F813" s="543">
        <v>234625.5</v>
      </c>
      <c r="G813" s="543">
        <f t="shared" si="171"/>
        <v>0</v>
      </c>
      <c r="H813" s="543">
        <v>469251</v>
      </c>
      <c r="I813" s="543">
        <f t="shared" si="172"/>
        <v>0</v>
      </c>
      <c r="J813" s="750">
        <f t="shared" si="165"/>
        <v>0</v>
      </c>
    </row>
    <row r="814" spans="1:10" x14ac:dyDescent="0.2">
      <c r="A814" s="531">
        <v>746</v>
      </c>
      <c r="B814" s="1801"/>
      <c r="C814" s="568"/>
      <c r="D814" s="1802"/>
      <c r="E814" s="1802"/>
      <c r="F814" s="543"/>
      <c r="G814" s="543">
        <f t="shared" si="171"/>
        <v>0</v>
      </c>
      <c r="H814" s="543"/>
      <c r="I814" s="543">
        <f t="shared" si="172"/>
        <v>0</v>
      </c>
      <c r="J814" s="750"/>
    </row>
    <row r="815" spans="1:10" x14ac:dyDescent="0.2">
      <c r="A815" s="531">
        <v>747</v>
      </c>
      <c r="B815" s="541" t="s">
        <v>206</v>
      </c>
      <c r="C815" s="538"/>
      <c r="D815" s="542" t="s">
        <v>207</v>
      </c>
      <c r="E815" s="542"/>
      <c r="F815" s="543">
        <v>225000</v>
      </c>
      <c r="G815" s="543">
        <f t="shared" si="171"/>
        <v>0</v>
      </c>
      <c r="H815" s="543">
        <v>0</v>
      </c>
      <c r="I815" s="543">
        <f t="shared" si="172"/>
        <v>0</v>
      </c>
      <c r="J815" s="750">
        <f t="shared" si="165"/>
        <v>0</v>
      </c>
    </row>
    <row r="816" spans="1:10" x14ac:dyDescent="0.2">
      <c r="A816" s="531">
        <v>748</v>
      </c>
      <c r="B816" s="541" t="s">
        <v>104</v>
      </c>
      <c r="C816" s="538"/>
      <c r="D816" s="542" t="s">
        <v>207</v>
      </c>
      <c r="E816" s="542"/>
      <c r="F816" s="543">
        <v>189000</v>
      </c>
      <c r="G816" s="543">
        <f t="shared" si="171"/>
        <v>0</v>
      </c>
      <c r="H816" s="543">
        <v>0</v>
      </c>
      <c r="I816" s="543">
        <f t="shared" si="172"/>
        <v>0</v>
      </c>
      <c r="J816" s="750">
        <f t="shared" si="165"/>
        <v>0</v>
      </c>
    </row>
    <row r="817" spans="1:10" ht="13.5" thickBot="1" x14ac:dyDescent="0.25">
      <c r="A817" s="531">
        <v>749</v>
      </c>
      <c r="B817" s="541"/>
      <c r="C817" s="538"/>
      <c r="D817" s="542"/>
      <c r="E817" s="542"/>
      <c r="F817" s="543"/>
      <c r="G817" s="543"/>
      <c r="H817" s="543"/>
      <c r="I817" s="543"/>
      <c r="J817" s="750"/>
    </row>
    <row r="818" spans="1:10" ht="13.5" thickBot="1" x14ac:dyDescent="0.25">
      <c r="A818" s="531">
        <v>750</v>
      </c>
      <c r="B818" s="1786" t="s">
        <v>279</v>
      </c>
      <c r="C818" s="572"/>
      <c r="D818" s="1787"/>
      <c r="E818" s="1788"/>
      <c r="F818" s="1789"/>
      <c r="G818" s="1790">
        <f>SUM(G763:G765)+SUM(G768:G773)+SUM(G784:G785)+SUM(G787:G789)+G791+SUM(G804:G816)</f>
        <v>0</v>
      </c>
      <c r="H818" s="1789"/>
      <c r="I818" s="1790">
        <f>SUM(I763:I765)+SUM(I768:I773)+SUM(I784:I785)+SUM(I787:I789)+I791+SUM(I804:I816)</f>
        <v>0</v>
      </c>
      <c r="J818" s="1790">
        <f>SUM(J763:J765)+SUM(J768:J773)+SUM(J784:J785)+SUM(J787:J789)+J791+SUM(J804:J816)</f>
        <v>0</v>
      </c>
    </row>
    <row r="819" spans="1:10" x14ac:dyDescent="0.2">
      <c r="A819" s="531">
        <v>751</v>
      </c>
      <c r="B819" s="541"/>
      <c r="C819" s="538"/>
      <c r="D819" s="542"/>
      <c r="E819" s="542"/>
      <c r="F819" s="542"/>
      <c r="G819" s="1791"/>
      <c r="H819" s="1791"/>
      <c r="I819" s="1791"/>
      <c r="J819" s="1791"/>
    </row>
    <row r="820" spans="1:10" ht="13.5" x14ac:dyDescent="0.2">
      <c r="A820" s="531">
        <v>752</v>
      </c>
      <c r="B820" s="1792" t="s">
        <v>280</v>
      </c>
      <c r="C820" s="530"/>
      <c r="D820" s="530"/>
      <c r="E820" s="530"/>
      <c r="F820" s="530"/>
      <c r="G820" s="1791"/>
      <c r="H820" s="1791"/>
      <c r="I820" s="1791"/>
      <c r="J820" s="1791"/>
    </row>
    <row r="821" spans="1:10" ht="25.5" x14ac:dyDescent="0.2">
      <c r="A821" s="772">
        <v>754</v>
      </c>
      <c r="B821" s="1793" t="s">
        <v>210</v>
      </c>
      <c r="C821" s="774" t="s">
        <v>211</v>
      </c>
      <c r="D821" s="1794" t="s">
        <v>14</v>
      </c>
      <c r="E821" s="1794"/>
      <c r="F821" s="1795">
        <v>2000</v>
      </c>
      <c r="G821" s="1795">
        <f t="shared" ref="G821:G841" si="174">E821*F821</f>
        <v>0</v>
      </c>
      <c r="H821" s="1795">
        <v>1856</v>
      </c>
      <c r="I821" s="1795">
        <f t="shared" ref="I821:I841" si="175">E821*H821</f>
        <v>0</v>
      </c>
      <c r="J821" s="1796">
        <f t="shared" ref="J821:J844" si="176">G821+I821</f>
        <v>0</v>
      </c>
    </row>
    <row r="822" spans="1:10" x14ac:dyDescent="0.2">
      <c r="A822" s="772">
        <v>755</v>
      </c>
      <c r="B822" s="1793" t="s">
        <v>212</v>
      </c>
      <c r="C822" s="774" t="s">
        <v>213</v>
      </c>
      <c r="D822" s="1794" t="s">
        <v>14</v>
      </c>
      <c r="E822" s="1794"/>
      <c r="F822" s="1795">
        <v>750</v>
      </c>
      <c r="G822" s="1795">
        <f t="shared" si="174"/>
        <v>0</v>
      </c>
      <c r="H822" s="1795">
        <v>532</v>
      </c>
      <c r="I822" s="1795">
        <f t="shared" si="175"/>
        <v>0</v>
      </c>
      <c r="J822" s="1796">
        <f t="shared" si="176"/>
        <v>0</v>
      </c>
    </row>
    <row r="823" spans="1:10" x14ac:dyDescent="0.2">
      <c r="A823" s="772">
        <v>756</v>
      </c>
      <c r="B823" s="1793" t="s">
        <v>214</v>
      </c>
      <c r="C823" s="774" t="s">
        <v>215</v>
      </c>
      <c r="D823" s="1794" t="s">
        <v>14</v>
      </c>
      <c r="E823" s="1794"/>
      <c r="F823" s="1795">
        <v>450</v>
      </c>
      <c r="G823" s="1795">
        <f t="shared" si="174"/>
        <v>0</v>
      </c>
      <c r="H823" s="1795">
        <v>4220</v>
      </c>
      <c r="I823" s="1795">
        <f t="shared" si="175"/>
        <v>0</v>
      </c>
      <c r="J823" s="1796">
        <f t="shared" si="176"/>
        <v>0</v>
      </c>
    </row>
    <row r="824" spans="1:10" x14ac:dyDescent="0.2">
      <c r="A824" s="772">
        <v>757</v>
      </c>
      <c r="B824" s="1793" t="s">
        <v>216</v>
      </c>
      <c r="C824" s="774"/>
      <c r="D824" s="1794" t="s">
        <v>35</v>
      </c>
      <c r="E824" s="1794"/>
      <c r="F824" s="1795">
        <v>100</v>
      </c>
      <c r="G824" s="1795">
        <f t="shared" si="174"/>
        <v>0</v>
      </c>
      <c r="H824" s="1795">
        <v>189</v>
      </c>
      <c r="I824" s="1795">
        <f t="shared" si="175"/>
        <v>0</v>
      </c>
      <c r="J824" s="1796">
        <f t="shared" si="176"/>
        <v>0</v>
      </c>
    </row>
    <row r="825" spans="1:10" x14ac:dyDescent="0.2">
      <c r="A825" s="772">
        <v>758</v>
      </c>
      <c r="B825" s="1793" t="s">
        <v>217</v>
      </c>
      <c r="C825" s="774" t="s">
        <v>218</v>
      </c>
      <c r="D825" s="1794" t="s">
        <v>14</v>
      </c>
      <c r="E825" s="1794"/>
      <c r="F825" s="1795">
        <v>50</v>
      </c>
      <c r="G825" s="1795">
        <f t="shared" si="174"/>
        <v>0</v>
      </c>
      <c r="H825" s="1795">
        <v>324</v>
      </c>
      <c r="I825" s="1795">
        <f t="shared" si="175"/>
        <v>0</v>
      </c>
      <c r="J825" s="1796">
        <f t="shared" si="176"/>
        <v>0</v>
      </c>
    </row>
    <row r="826" spans="1:10" x14ac:dyDescent="0.2">
      <c r="A826" s="531">
        <v>759</v>
      </c>
      <c r="B826" s="541" t="s">
        <v>219</v>
      </c>
      <c r="C826" s="538" t="s">
        <v>220</v>
      </c>
      <c r="D826" s="542" t="s">
        <v>35</v>
      </c>
      <c r="E826" s="542"/>
      <c r="F826" s="543">
        <v>80</v>
      </c>
      <c r="G826" s="543">
        <f t="shared" si="174"/>
        <v>0</v>
      </c>
      <c r="H826" s="543">
        <v>30</v>
      </c>
      <c r="I826" s="543">
        <f t="shared" si="175"/>
        <v>0</v>
      </c>
      <c r="J826" s="750">
        <f t="shared" si="176"/>
        <v>0</v>
      </c>
    </row>
    <row r="827" spans="1:10" x14ac:dyDescent="0.2">
      <c r="A827" s="772">
        <v>760</v>
      </c>
      <c r="B827" s="781" t="s">
        <v>219</v>
      </c>
      <c r="C827" s="778" t="s">
        <v>221</v>
      </c>
      <c r="D827" s="1794" t="s">
        <v>35</v>
      </c>
      <c r="E827" s="1794"/>
      <c r="F827" s="1795">
        <v>80</v>
      </c>
      <c r="G827" s="1795">
        <f t="shared" si="174"/>
        <v>0</v>
      </c>
      <c r="H827" s="1795">
        <v>45</v>
      </c>
      <c r="I827" s="1795">
        <f t="shared" si="175"/>
        <v>0</v>
      </c>
      <c r="J827" s="1796">
        <f t="shared" si="176"/>
        <v>0</v>
      </c>
    </row>
    <row r="828" spans="1:10" x14ac:dyDescent="0.2">
      <c r="A828" s="531">
        <v>761</v>
      </c>
      <c r="B828" s="541" t="s">
        <v>274</v>
      </c>
      <c r="C828" s="538" t="s">
        <v>220</v>
      </c>
      <c r="D828" s="542" t="s">
        <v>35</v>
      </c>
      <c r="E828" s="542"/>
      <c r="F828" s="543">
        <v>0</v>
      </c>
      <c r="G828" s="543">
        <f t="shared" si="174"/>
        <v>0</v>
      </c>
      <c r="H828" s="543">
        <v>32</v>
      </c>
      <c r="I828" s="543">
        <f t="shared" si="175"/>
        <v>0</v>
      </c>
      <c r="J828" s="750">
        <f t="shared" si="176"/>
        <v>0</v>
      </c>
    </row>
    <row r="829" spans="1:10" x14ac:dyDescent="0.2">
      <c r="A829" s="772">
        <v>762</v>
      </c>
      <c r="B829" s="781" t="s">
        <v>274</v>
      </c>
      <c r="C829" s="778" t="s">
        <v>221</v>
      </c>
      <c r="D829" s="1794" t="s">
        <v>35</v>
      </c>
      <c r="E829" s="1794"/>
      <c r="F829" s="1795">
        <v>0</v>
      </c>
      <c r="G829" s="1795">
        <f t="shared" si="174"/>
        <v>0</v>
      </c>
      <c r="H829" s="1795">
        <v>34</v>
      </c>
      <c r="I829" s="1795">
        <f t="shared" si="175"/>
        <v>0</v>
      </c>
      <c r="J829" s="1796">
        <f t="shared" si="176"/>
        <v>0</v>
      </c>
    </row>
    <row r="830" spans="1:10" x14ac:dyDescent="0.2">
      <c r="A830" s="762">
        <v>708</v>
      </c>
      <c r="B830" s="1798" t="s">
        <v>214</v>
      </c>
      <c r="C830" s="764"/>
      <c r="D830" s="1785" t="s">
        <v>14</v>
      </c>
      <c r="E830" s="1785"/>
      <c r="F830" s="1156">
        <v>450</v>
      </c>
      <c r="G830" s="1156">
        <f t="shared" si="174"/>
        <v>0</v>
      </c>
      <c r="H830" s="1156">
        <v>126</v>
      </c>
      <c r="I830" s="1156">
        <f t="shared" si="175"/>
        <v>0</v>
      </c>
      <c r="J830" s="1314">
        <f t="shared" si="176"/>
        <v>0</v>
      </c>
    </row>
    <row r="831" spans="1:10" ht="25.5" x14ac:dyDescent="0.2">
      <c r="A831" s="531">
        <v>763</v>
      </c>
      <c r="B831" s="541" t="s">
        <v>48</v>
      </c>
      <c r="C831" s="533" t="s">
        <v>379</v>
      </c>
      <c r="D831" s="542" t="s">
        <v>14</v>
      </c>
      <c r="E831" s="542"/>
      <c r="F831" s="543">
        <v>55700.4</v>
      </c>
      <c r="G831" s="543">
        <f t="shared" si="174"/>
        <v>0</v>
      </c>
      <c r="H831" s="543">
        <v>151613.06399999998</v>
      </c>
      <c r="I831" s="543">
        <f t="shared" si="175"/>
        <v>0</v>
      </c>
      <c r="J831" s="750">
        <f t="shared" si="176"/>
        <v>0</v>
      </c>
    </row>
    <row r="832" spans="1:10" ht="25.5" x14ac:dyDescent="0.2">
      <c r="A832" s="531">
        <v>764</v>
      </c>
      <c r="B832" s="541" t="s">
        <v>377</v>
      </c>
      <c r="C832" s="533" t="s">
        <v>360</v>
      </c>
      <c r="D832" s="542" t="s">
        <v>14</v>
      </c>
      <c r="E832" s="542"/>
      <c r="F832" s="543">
        <v>23128</v>
      </c>
      <c r="G832" s="543">
        <f t="shared" si="174"/>
        <v>0</v>
      </c>
      <c r="H832" s="543">
        <v>69805.8</v>
      </c>
      <c r="I832" s="543">
        <f t="shared" si="175"/>
        <v>0</v>
      </c>
      <c r="J832" s="750">
        <f t="shared" si="176"/>
        <v>0</v>
      </c>
    </row>
    <row r="833" spans="1:11" ht="25.5" x14ac:dyDescent="0.2">
      <c r="A833" s="531">
        <v>765</v>
      </c>
      <c r="B833" s="541" t="s">
        <v>378</v>
      </c>
      <c r="C833" s="533" t="s">
        <v>360</v>
      </c>
      <c r="D833" s="542" t="s">
        <v>14</v>
      </c>
      <c r="E833" s="542"/>
      <c r="F833" s="543">
        <v>23128</v>
      </c>
      <c r="G833" s="543">
        <f t="shared" si="174"/>
        <v>0</v>
      </c>
      <c r="H833" s="543">
        <v>73109.903999999995</v>
      </c>
      <c r="I833" s="543">
        <f t="shared" si="175"/>
        <v>0</v>
      </c>
      <c r="J833" s="750">
        <f t="shared" si="176"/>
        <v>0</v>
      </c>
    </row>
    <row r="834" spans="1:11" x14ac:dyDescent="0.2">
      <c r="A834" s="772">
        <v>766</v>
      </c>
      <c r="B834" s="781" t="s">
        <v>222</v>
      </c>
      <c r="C834" s="778" t="s">
        <v>223</v>
      </c>
      <c r="D834" s="1794" t="s">
        <v>35</v>
      </c>
      <c r="E834" s="1794"/>
      <c r="F834" s="1795">
        <v>150</v>
      </c>
      <c r="G834" s="1795">
        <f t="shared" si="174"/>
        <v>0</v>
      </c>
      <c r="H834" s="1795">
        <v>227</v>
      </c>
      <c r="I834" s="1795">
        <f t="shared" si="175"/>
        <v>0</v>
      </c>
      <c r="J834" s="1796">
        <f t="shared" si="176"/>
        <v>0</v>
      </c>
    </row>
    <row r="835" spans="1:11" x14ac:dyDescent="0.2">
      <c r="A835" s="772">
        <v>767</v>
      </c>
      <c r="B835" s="781" t="s">
        <v>281</v>
      </c>
      <c r="C835" s="778" t="s">
        <v>225</v>
      </c>
      <c r="D835" s="1794" t="s">
        <v>35</v>
      </c>
      <c r="E835" s="1794"/>
      <c r="F835" s="1795">
        <v>150</v>
      </c>
      <c r="G835" s="1795">
        <f t="shared" si="174"/>
        <v>0</v>
      </c>
      <c r="H835" s="1795">
        <v>234</v>
      </c>
      <c r="I835" s="1795">
        <f t="shared" si="175"/>
        <v>0</v>
      </c>
      <c r="J835" s="1796">
        <f t="shared" si="176"/>
        <v>0</v>
      </c>
    </row>
    <row r="836" spans="1:11" x14ac:dyDescent="0.2">
      <c r="A836" s="772">
        <v>768</v>
      </c>
      <c r="B836" s="781" t="s">
        <v>224</v>
      </c>
      <c r="C836" s="778" t="s">
        <v>225</v>
      </c>
      <c r="D836" s="1794" t="s">
        <v>35</v>
      </c>
      <c r="E836" s="1794"/>
      <c r="F836" s="1795">
        <v>150</v>
      </c>
      <c r="G836" s="1795">
        <f t="shared" si="174"/>
        <v>0</v>
      </c>
      <c r="H836" s="1795">
        <v>157</v>
      </c>
      <c r="I836" s="1795">
        <f t="shared" si="175"/>
        <v>0</v>
      </c>
      <c r="J836" s="1796">
        <f t="shared" si="176"/>
        <v>0</v>
      </c>
    </row>
    <row r="837" spans="1:11" x14ac:dyDescent="0.2">
      <c r="A837" s="772">
        <v>769</v>
      </c>
      <c r="B837" s="781" t="s">
        <v>226</v>
      </c>
      <c r="C837" s="778" t="s">
        <v>223</v>
      </c>
      <c r="D837" s="1794" t="s">
        <v>35</v>
      </c>
      <c r="E837" s="1794"/>
      <c r="F837" s="1795">
        <v>150</v>
      </c>
      <c r="G837" s="1795">
        <f t="shared" si="174"/>
        <v>0</v>
      </c>
      <c r="H837" s="1795">
        <v>221</v>
      </c>
      <c r="I837" s="1795">
        <f t="shared" si="175"/>
        <v>0</v>
      </c>
      <c r="J837" s="1796">
        <f t="shared" si="176"/>
        <v>0</v>
      </c>
    </row>
    <row r="838" spans="1:11" x14ac:dyDescent="0.2">
      <c r="A838" s="772">
        <v>770</v>
      </c>
      <c r="B838" s="781" t="s">
        <v>228</v>
      </c>
      <c r="C838" s="778" t="s">
        <v>229</v>
      </c>
      <c r="D838" s="1794" t="s">
        <v>35</v>
      </c>
      <c r="E838" s="1794"/>
      <c r="F838" s="1795">
        <v>120</v>
      </c>
      <c r="G838" s="1795">
        <f t="shared" si="174"/>
        <v>0</v>
      </c>
      <c r="H838" s="1795">
        <v>33</v>
      </c>
      <c r="I838" s="1795">
        <f t="shared" si="175"/>
        <v>0</v>
      </c>
      <c r="J838" s="1796">
        <f t="shared" si="176"/>
        <v>0</v>
      </c>
    </row>
    <row r="839" spans="1:11" x14ac:dyDescent="0.2">
      <c r="A839" s="772">
        <v>771</v>
      </c>
      <c r="B839" s="781" t="s">
        <v>230</v>
      </c>
      <c r="C839" s="778" t="s">
        <v>229</v>
      </c>
      <c r="D839" s="1794" t="s">
        <v>35</v>
      </c>
      <c r="E839" s="1794"/>
      <c r="F839" s="1795">
        <v>120</v>
      </c>
      <c r="G839" s="1795">
        <f t="shared" si="174"/>
        <v>0</v>
      </c>
      <c r="H839" s="1795">
        <v>30</v>
      </c>
      <c r="I839" s="1795">
        <f t="shared" si="175"/>
        <v>0</v>
      </c>
      <c r="J839" s="1796">
        <f t="shared" si="176"/>
        <v>0</v>
      </c>
    </row>
    <row r="840" spans="1:11" x14ac:dyDescent="0.2">
      <c r="A840" s="762">
        <v>734</v>
      </c>
      <c r="B840" s="782" t="s">
        <v>599</v>
      </c>
      <c r="C840" s="769" t="s">
        <v>225</v>
      </c>
      <c r="D840" s="1785" t="s">
        <v>35</v>
      </c>
      <c r="E840" s="1785"/>
      <c r="F840" s="1156">
        <v>150</v>
      </c>
      <c r="G840" s="1156">
        <f t="shared" si="174"/>
        <v>0</v>
      </c>
      <c r="H840" s="1156">
        <v>221</v>
      </c>
      <c r="I840" s="1156">
        <f t="shared" si="175"/>
        <v>0</v>
      </c>
      <c r="J840" s="1314">
        <f t="shared" si="176"/>
        <v>0</v>
      </c>
    </row>
    <row r="841" spans="1:11" x14ac:dyDescent="0.2">
      <c r="A841" s="531">
        <v>772</v>
      </c>
      <c r="B841" s="541" t="s">
        <v>231</v>
      </c>
      <c r="C841" s="533"/>
      <c r="D841" s="542" t="s">
        <v>32</v>
      </c>
      <c r="E841" s="542"/>
      <c r="F841" s="543">
        <v>123668.5</v>
      </c>
      <c r="G841" s="543">
        <f t="shared" si="174"/>
        <v>0</v>
      </c>
      <c r="H841" s="543">
        <v>247337</v>
      </c>
      <c r="I841" s="543">
        <f t="shared" si="175"/>
        <v>0</v>
      </c>
      <c r="J841" s="750">
        <f t="shared" si="176"/>
        <v>0</v>
      </c>
    </row>
    <row r="842" spans="1:11" x14ac:dyDescent="0.2">
      <c r="A842" s="531">
        <v>773</v>
      </c>
      <c r="B842" s="1801"/>
      <c r="C842" s="568"/>
      <c r="D842" s="1802"/>
      <c r="E842" s="1802"/>
      <c r="F842" s="543"/>
      <c r="G842" s="543"/>
      <c r="H842" s="543"/>
      <c r="I842" s="543"/>
      <c r="J842" s="750"/>
    </row>
    <row r="843" spans="1:11" x14ac:dyDescent="0.2">
      <c r="A843" s="531">
        <v>774</v>
      </c>
      <c r="B843" s="541" t="s">
        <v>206</v>
      </c>
      <c r="C843" s="538"/>
      <c r="D843" s="542" t="s">
        <v>207</v>
      </c>
      <c r="E843" s="542"/>
      <c r="F843" s="543">
        <v>210000</v>
      </c>
      <c r="G843" s="543">
        <f>E843*F843</f>
        <v>0</v>
      </c>
      <c r="H843" s="543">
        <v>0</v>
      </c>
      <c r="I843" s="543">
        <f>E843*H843</f>
        <v>0</v>
      </c>
      <c r="J843" s="750">
        <f t="shared" si="176"/>
        <v>0</v>
      </c>
    </row>
    <row r="844" spans="1:11" x14ac:dyDescent="0.2">
      <c r="A844" s="531">
        <v>775</v>
      </c>
      <c r="B844" s="541" t="s">
        <v>104</v>
      </c>
      <c r="C844" s="538"/>
      <c r="D844" s="542" t="s">
        <v>207</v>
      </c>
      <c r="E844" s="542"/>
      <c r="F844" s="543">
        <v>189000</v>
      </c>
      <c r="G844" s="543">
        <f>E844*F844</f>
        <v>0</v>
      </c>
      <c r="H844" s="543">
        <v>0</v>
      </c>
      <c r="I844" s="543">
        <f>E844*H844</f>
        <v>0</v>
      </c>
      <c r="J844" s="750">
        <f t="shared" si="176"/>
        <v>0</v>
      </c>
    </row>
    <row r="845" spans="1:11" ht="13.5" thickBot="1" x14ac:dyDescent="0.25">
      <c r="A845" s="531"/>
      <c r="B845" s="541"/>
      <c r="C845" s="538"/>
      <c r="D845" s="542"/>
      <c r="E845" s="542"/>
      <c r="F845" s="543"/>
      <c r="G845" s="543"/>
      <c r="H845" s="543"/>
      <c r="I845" s="543"/>
      <c r="J845" s="750"/>
    </row>
    <row r="846" spans="1:11" ht="13.5" thickBot="1" x14ac:dyDescent="0.25">
      <c r="A846" s="581"/>
      <c r="B846" s="1786" t="s">
        <v>282</v>
      </c>
      <c r="C846" s="572"/>
      <c r="D846" s="1787"/>
      <c r="E846" s="1788"/>
      <c r="F846" s="1789"/>
      <c r="G846" s="1790">
        <f>SUM(G830:G833)+G826+G828+SUM(G840:G844)</f>
        <v>0</v>
      </c>
      <c r="H846" s="1789"/>
      <c r="I846" s="1790">
        <f>SUM(I830:I833)+I826+I828+SUM(I840:I844)</f>
        <v>0</v>
      </c>
      <c r="J846" s="1790">
        <f>SUM(J830:J833)+J826+J828+SUM(J840:J844)</f>
        <v>0</v>
      </c>
    </row>
    <row r="847" spans="1:11" x14ac:dyDescent="0.2">
      <c r="A847" s="879"/>
      <c r="B847" s="1803"/>
      <c r="C847" s="881"/>
      <c r="D847" s="1804"/>
      <c r="E847" s="1805"/>
      <c r="F847" s="1806"/>
      <c r="G847" s="1807"/>
      <c r="H847" s="1806"/>
      <c r="I847" s="1807"/>
      <c r="J847" s="1807"/>
    </row>
    <row r="848" spans="1:11" ht="13.5" thickBot="1" x14ac:dyDescent="0.25">
      <c r="A848" s="1047"/>
      <c r="B848" s="1002"/>
      <c r="C848" s="1808"/>
      <c r="D848" s="1809"/>
      <c r="E848" s="1783"/>
      <c r="F848" s="1003"/>
      <c r="G848" s="1810"/>
      <c r="H848" s="1003"/>
      <c r="I848" s="1810"/>
      <c r="J848" s="1810"/>
      <c r="K848" s="1770"/>
    </row>
    <row r="849" spans="1:39" ht="13.5" thickBot="1" x14ac:dyDescent="0.25">
      <c r="A849" s="581"/>
      <c r="B849" s="1786" t="s">
        <v>382</v>
      </c>
      <c r="C849" s="572"/>
      <c r="D849" s="1787"/>
      <c r="E849" s="1788"/>
      <c r="F849" s="1789"/>
      <c r="G849" s="1790">
        <f>G846+G818+G752+G724+G564+G249+G848</f>
        <v>2304895.9550000001</v>
      </c>
      <c r="H849" s="1789"/>
      <c r="I849" s="1790">
        <f>I846+I818+I752+I724+I564+I249+I848</f>
        <v>1992218.9724968052</v>
      </c>
      <c r="J849" s="1790">
        <f>J846+J818+J752+J724+J564+J249+J848</f>
        <v>4297114.9274968058</v>
      </c>
      <c r="K849" s="1770">
        <f>'[8]кс-2 №5корр'!J907</f>
        <v>3046744.8062735759</v>
      </c>
      <c r="L849" s="1770">
        <f>J849-K849</f>
        <v>1250370.1212232299</v>
      </c>
    </row>
    <row r="850" spans="1:39" ht="13.5" thickBot="1" x14ac:dyDescent="0.25">
      <c r="A850" s="891"/>
      <c r="B850" s="1811" t="s">
        <v>383</v>
      </c>
      <c r="C850" s="893"/>
      <c r="D850" s="1812"/>
      <c r="E850" s="1813"/>
      <c r="F850" s="1814"/>
      <c r="G850" s="1815">
        <f>G849/1.2*0.2</f>
        <v>384149.32583333342</v>
      </c>
      <c r="H850" s="1814"/>
      <c r="I850" s="1815">
        <f>I849/1.2*0.2</f>
        <v>332036.49541613425</v>
      </c>
      <c r="J850" s="1815">
        <f>J849/1.2*0.2</f>
        <v>716185.82124946779</v>
      </c>
    </row>
    <row r="851" spans="1:39" ht="13.5" x14ac:dyDescent="0.2">
      <c r="A851" s="587"/>
      <c r="B851" s="1816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x14ac:dyDescent="0.2">
      <c r="A852" s="682" t="s">
        <v>548</v>
      </c>
      <c r="B852" s="1817" t="s">
        <v>567</v>
      </c>
      <c r="C852" s="1839"/>
      <c r="D852" s="1839"/>
      <c r="E852" s="1839"/>
      <c r="F852" s="1839"/>
      <c r="G852" s="1839"/>
      <c r="H852" s="1839"/>
      <c r="I852" s="1818"/>
      <c r="J852" s="1818" t="s">
        <v>565</v>
      </c>
      <c r="K852" s="1703"/>
      <c r="L852" s="1819"/>
      <c r="M852" s="1819"/>
      <c r="N852" s="1820"/>
      <c r="O852" s="1821"/>
      <c r="P852" s="1821"/>
      <c r="Q852" s="1821"/>
      <c r="R852" s="1821"/>
      <c r="S852" s="182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">
      <c r="A853" s="681" t="s">
        <v>284</v>
      </c>
      <c r="B853" s="1838" t="s">
        <v>551</v>
      </c>
      <c r="C853" s="1838"/>
      <c r="D853" s="1838"/>
      <c r="E853" s="1838"/>
      <c r="F853" s="1838"/>
      <c r="G853" s="1838"/>
      <c r="H853" s="1838"/>
      <c r="I853" s="1838"/>
      <c r="J853" s="1838"/>
      <c r="K853" s="1703"/>
      <c r="L853" s="1822"/>
      <c r="M853" s="1822"/>
      <c r="N853" s="1820"/>
      <c r="O853" s="1821"/>
      <c r="P853" s="1821"/>
      <c r="Q853" s="1821"/>
      <c r="R853" s="1821"/>
      <c r="S853" s="182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">
      <c r="A854" s="682" t="s">
        <v>553</v>
      </c>
      <c r="B854" s="1817" t="s">
        <v>560</v>
      </c>
      <c r="C854" s="1839"/>
      <c r="D854" s="1839"/>
      <c r="E854" s="1839"/>
      <c r="F854" s="1839"/>
      <c r="G854" s="1839"/>
      <c r="H854" s="1839"/>
      <c r="I854" s="1818"/>
      <c r="J854" s="1818" t="s">
        <v>566</v>
      </c>
      <c r="K854" s="1703"/>
      <c r="L854" s="1819"/>
      <c r="M854" s="1819"/>
      <c r="N854" s="1820"/>
      <c r="O854" s="1821"/>
      <c r="P854" s="1821"/>
      <c r="Q854" s="1821"/>
      <c r="R854" s="1821"/>
      <c r="S854" s="182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">
      <c r="A855" s="681" t="s">
        <v>284</v>
      </c>
      <c r="B855" s="1838" t="s">
        <v>551</v>
      </c>
      <c r="C855" s="1838"/>
      <c r="D855" s="1838"/>
      <c r="E855" s="1838"/>
      <c r="F855" s="1838"/>
      <c r="G855" s="1838"/>
      <c r="H855" s="1838"/>
      <c r="I855" s="1838"/>
      <c r="J855" s="1838"/>
      <c r="K855" s="1703"/>
      <c r="L855" s="1822"/>
      <c r="M855" s="1822"/>
      <c r="N855" s="1820"/>
      <c r="O855" s="1821"/>
      <c r="P855" s="1821"/>
      <c r="Q855" s="1821"/>
      <c r="R855" s="1821"/>
      <c r="S855" s="182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5" x14ac:dyDescent="0.2">
      <c r="B856" s="1823"/>
      <c r="C856" s="1823"/>
    </row>
    <row r="857" spans="1:39" ht="15" x14ac:dyDescent="0.2">
      <c r="B857" s="1977"/>
      <c r="C857" s="1977"/>
    </row>
    <row r="858" spans="1:39" ht="15" x14ac:dyDescent="0.2">
      <c r="B858" s="1824"/>
      <c r="C858" s="1824"/>
    </row>
    <row r="859" spans="1:39" ht="15" x14ac:dyDescent="0.2">
      <c r="C859" s="1824"/>
    </row>
    <row r="860" spans="1:39" ht="13.5" x14ac:dyDescent="0.2">
      <c r="A860" s="587"/>
      <c r="B860" s="1825"/>
      <c r="C860" s="587"/>
      <c r="D860" s="587"/>
      <c r="E860" s="587"/>
      <c r="J860" s="590"/>
    </row>
    <row r="861" spans="1:39" ht="15" x14ac:dyDescent="0.2">
      <c r="B861" s="1980"/>
      <c r="C861" s="1980"/>
    </row>
    <row r="862" spans="1:39" ht="15" x14ac:dyDescent="0.2">
      <c r="B862" s="1823"/>
      <c r="C862" s="1823"/>
    </row>
    <row r="863" spans="1:39" ht="15" x14ac:dyDescent="0.2">
      <c r="B863" s="1823"/>
      <c r="C863" s="1823"/>
    </row>
    <row r="864" spans="1:39" ht="15" x14ac:dyDescent="0.2">
      <c r="B864" s="1823"/>
      <c r="C864" s="1823"/>
    </row>
    <row r="865" spans="2:7" ht="15" x14ac:dyDescent="0.2">
      <c r="B865" s="1977"/>
      <c r="C865" s="1977"/>
    </row>
    <row r="866" spans="2:7" ht="15" x14ac:dyDescent="0.2">
      <c r="B866" s="1824"/>
      <c r="C866" s="1824"/>
    </row>
    <row r="867" spans="2:7" ht="15" x14ac:dyDescent="0.2">
      <c r="B867" s="1824"/>
      <c r="C867" s="1824"/>
      <c r="F867" s="1824"/>
      <c r="G867" s="1824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</mergeCells>
  <conditionalFormatting sqref="L852:M855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N852:N855">
    <cfRule type="cellIs" dxfId="23" priority="1" operator="greaterThan">
      <formula>0</formula>
    </cfRule>
    <cfRule type="cellIs" dxfId="22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1064-7A79-48B2-8221-8B0A6F48B3EF}">
  <sheetPr>
    <tabColor rgb="FFFFFF00"/>
    <pageSetUpPr fitToPage="1"/>
  </sheetPr>
  <dimension ref="A1:AE59"/>
  <sheetViews>
    <sheetView view="pageBreakPreview" topLeftCell="A5" zoomScale="70" zoomScaleNormal="100" zoomScaleSheetLayoutView="70" workbookViewId="0">
      <selection activeCell="K40" sqref="K40:L40"/>
    </sheetView>
  </sheetViews>
  <sheetFormatPr defaultRowHeight="15.75" x14ac:dyDescent="0.25"/>
  <cols>
    <col min="1" max="1" width="18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18" width="18.85546875" style="595" customWidth="1"/>
    <col min="19" max="19" width="20.85546875" style="595" customWidth="1"/>
    <col min="20" max="31" width="18.85546875" style="595" customWidth="1"/>
    <col min="32" max="250" width="9.140625" style="595"/>
    <col min="251" max="251" width="19.42578125" style="595" customWidth="1"/>
    <col min="252" max="252" width="18.42578125" style="595" customWidth="1"/>
    <col min="253" max="254" width="9.140625" style="595"/>
    <col min="255" max="255" width="31.5703125" style="595" customWidth="1"/>
    <col min="256" max="256" width="7.28515625" style="595" customWidth="1"/>
    <col min="257" max="257" width="9.140625" style="595"/>
    <col min="258" max="258" width="10.7109375" style="595" customWidth="1"/>
    <col min="259" max="259" width="9.7109375" style="595" customWidth="1"/>
    <col min="260" max="260" width="10.7109375" style="595" customWidth="1"/>
    <col min="261" max="261" width="12.42578125" style="595" bestFit="1" customWidth="1"/>
    <col min="262" max="262" width="7.42578125" style="595" customWidth="1"/>
    <col min="263" max="263" width="0" style="595" hidden="1" customWidth="1"/>
    <col min="264" max="264" width="16" style="595" customWidth="1"/>
    <col min="265" max="265" width="17.28515625" style="595" customWidth="1"/>
    <col min="266" max="271" width="14.85546875" style="595" customWidth="1"/>
    <col min="272" max="287" width="18.85546875" style="595" customWidth="1"/>
    <col min="288" max="506" width="9.140625" style="595"/>
    <col min="507" max="507" width="19.42578125" style="595" customWidth="1"/>
    <col min="508" max="508" width="18.42578125" style="595" customWidth="1"/>
    <col min="509" max="510" width="9.140625" style="595"/>
    <col min="511" max="511" width="31.5703125" style="595" customWidth="1"/>
    <col min="512" max="512" width="7.28515625" style="595" customWidth="1"/>
    <col min="513" max="513" width="9.140625" style="595"/>
    <col min="514" max="514" width="10.7109375" style="595" customWidth="1"/>
    <col min="515" max="515" width="9.7109375" style="595" customWidth="1"/>
    <col min="516" max="516" width="10.7109375" style="595" customWidth="1"/>
    <col min="517" max="517" width="12.42578125" style="595" bestFit="1" customWidth="1"/>
    <col min="518" max="518" width="7.42578125" style="595" customWidth="1"/>
    <col min="519" max="519" width="0" style="595" hidden="1" customWidth="1"/>
    <col min="520" max="520" width="16" style="595" customWidth="1"/>
    <col min="521" max="521" width="17.28515625" style="595" customWidth="1"/>
    <col min="522" max="527" width="14.85546875" style="595" customWidth="1"/>
    <col min="528" max="543" width="18.85546875" style="595" customWidth="1"/>
    <col min="544" max="762" width="9.140625" style="595"/>
    <col min="763" max="763" width="19.42578125" style="595" customWidth="1"/>
    <col min="764" max="764" width="18.42578125" style="595" customWidth="1"/>
    <col min="765" max="766" width="9.140625" style="595"/>
    <col min="767" max="767" width="31.5703125" style="595" customWidth="1"/>
    <col min="768" max="768" width="7.28515625" style="595" customWidth="1"/>
    <col min="769" max="769" width="9.140625" style="595"/>
    <col min="770" max="770" width="10.7109375" style="595" customWidth="1"/>
    <col min="771" max="771" width="9.7109375" style="595" customWidth="1"/>
    <col min="772" max="772" width="10.7109375" style="595" customWidth="1"/>
    <col min="773" max="773" width="12.42578125" style="595" bestFit="1" customWidth="1"/>
    <col min="774" max="774" width="7.42578125" style="595" customWidth="1"/>
    <col min="775" max="775" width="0" style="595" hidden="1" customWidth="1"/>
    <col min="776" max="776" width="16" style="595" customWidth="1"/>
    <col min="777" max="777" width="17.28515625" style="595" customWidth="1"/>
    <col min="778" max="783" width="14.85546875" style="595" customWidth="1"/>
    <col min="784" max="799" width="18.85546875" style="595" customWidth="1"/>
    <col min="800" max="1018" width="9.140625" style="595"/>
    <col min="1019" max="1019" width="19.42578125" style="595" customWidth="1"/>
    <col min="1020" max="1020" width="18.42578125" style="595" customWidth="1"/>
    <col min="1021" max="1022" width="9.140625" style="595"/>
    <col min="1023" max="1023" width="31.5703125" style="595" customWidth="1"/>
    <col min="1024" max="1024" width="7.28515625" style="595" customWidth="1"/>
    <col min="1025" max="1025" width="9.140625" style="595"/>
    <col min="1026" max="1026" width="10.7109375" style="595" customWidth="1"/>
    <col min="1027" max="1027" width="9.7109375" style="595" customWidth="1"/>
    <col min="1028" max="1028" width="10.7109375" style="595" customWidth="1"/>
    <col min="1029" max="1029" width="12.42578125" style="595" bestFit="1" customWidth="1"/>
    <col min="1030" max="1030" width="7.42578125" style="595" customWidth="1"/>
    <col min="1031" max="1031" width="0" style="595" hidden="1" customWidth="1"/>
    <col min="1032" max="1032" width="16" style="595" customWidth="1"/>
    <col min="1033" max="1033" width="17.28515625" style="595" customWidth="1"/>
    <col min="1034" max="1039" width="14.85546875" style="595" customWidth="1"/>
    <col min="1040" max="1055" width="18.85546875" style="595" customWidth="1"/>
    <col min="1056" max="1274" width="9.140625" style="595"/>
    <col min="1275" max="1275" width="19.42578125" style="595" customWidth="1"/>
    <col min="1276" max="1276" width="18.42578125" style="595" customWidth="1"/>
    <col min="1277" max="1278" width="9.140625" style="595"/>
    <col min="1279" max="1279" width="31.5703125" style="595" customWidth="1"/>
    <col min="1280" max="1280" width="7.28515625" style="595" customWidth="1"/>
    <col min="1281" max="1281" width="9.140625" style="595"/>
    <col min="1282" max="1282" width="10.7109375" style="595" customWidth="1"/>
    <col min="1283" max="1283" width="9.7109375" style="595" customWidth="1"/>
    <col min="1284" max="1284" width="10.7109375" style="595" customWidth="1"/>
    <col min="1285" max="1285" width="12.42578125" style="595" bestFit="1" customWidth="1"/>
    <col min="1286" max="1286" width="7.42578125" style="595" customWidth="1"/>
    <col min="1287" max="1287" width="0" style="595" hidden="1" customWidth="1"/>
    <col min="1288" max="1288" width="16" style="595" customWidth="1"/>
    <col min="1289" max="1289" width="17.28515625" style="595" customWidth="1"/>
    <col min="1290" max="1295" width="14.85546875" style="595" customWidth="1"/>
    <col min="1296" max="1311" width="18.85546875" style="595" customWidth="1"/>
    <col min="1312" max="1530" width="9.140625" style="595"/>
    <col min="1531" max="1531" width="19.42578125" style="595" customWidth="1"/>
    <col min="1532" max="1532" width="18.42578125" style="595" customWidth="1"/>
    <col min="1533" max="1534" width="9.140625" style="595"/>
    <col min="1535" max="1535" width="31.5703125" style="595" customWidth="1"/>
    <col min="1536" max="1536" width="7.28515625" style="595" customWidth="1"/>
    <col min="1537" max="1537" width="9.140625" style="595"/>
    <col min="1538" max="1538" width="10.7109375" style="595" customWidth="1"/>
    <col min="1539" max="1539" width="9.7109375" style="595" customWidth="1"/>
    <col min="1540" max="1540" width="10.7109375" style="595" customWidth="1"/>
    <col min="1541" max="1541" width="12.42578125" style="595" bestFit="1" customWidth="1"/>
    <col min="1542" max="1542" width="7.42578125" style="595" customWidth="1"/>
    <col min="1543" max="1543" width="0" style="595" hidden="1" customWidth="1"/>
    <col min="1544" max="1544" width="16" style="595" customWidth="1"/>
    <col min="1545" max="1545" width="17.28515625" style="595" customWidth="1"/>
    <col min="1546" max="1551" width="14.85546875" style="595" customWidth="1"/>
    <col min="1552" max="1567" width="18.85546875" style="595" customWidth="1"/>
    <col min="1568" max="1786" width="9.140625" style="595"/>
    <col min="1787" max="1787" width="19.42578125" style="595" customWidth="1"/>
    <col min="1788" max="1788" width="18.42578125" style="595" customWidth="1"/>
    <col min="1789" max="1790" width="9.140625" style="595"/>
    <col min="1791" max="1791" width="31.5703125" style="595" customWidth="1"/>
    <col min="1792" max="1792" width="7.28515625" style="595" customWidth="1"/>
    <col min="1793" max="1793" width="9.140625" style="595"/>
    <col min="1794" max="1794" width="10.7109375" style="595" customWidth="1"/>
    <col min="1795" max="1795" width="9.7109375" style="595" customWidth="1"/>
    <col min="1796" max="1796" width="10.7109375" style="595" customWidth="1"/>
    <col min="1797" max="1797" width="12.42578125" style="595" bestFit="1" customWidth="1"/>
    <col min="1798" max="1798" width="7.42578125" style="595" customWidth="1"/>
    <col min="1799" max="1799" width="0" style="595" hidden="1" customWidth="1"/>
    <col min="1800" max="1800" width="16" style="595" customWidth="1"/>
    <col min="1801" max="1801" width="17.28515625" style="595" customWidth="1"/>
    <col min="1802" max="1807" width="14.85546875" style="595" customWidth="1"/>
    <col min="1808" max="1823" width="18.85546875" style="595" customWidth="1"/>
    <col min="1824" max="2042" width="9.140625" style="595"/>
    <col min="2043" max="2043" width="19.42578125" style="595" customWidth="1"/>
    <col min="2044" max="2044" width="18.42578125" style="595" customWidth="1"/>
    <col min="2045" max="2046" width="9.140625" style="595"/>
    <col min="2047" max="2047" width="31.5703125" style="595" customWidth="1"/>
    <col min="2048" max="2048" width="7.28515625" style="595" customWidth="1"/>
    <col min="2049" max="2049" width="9.140625" style="595"/>
    <col min="2050" max="2050" width="10.7109375" style="595" customWidth="1"/>
    <col min="2051" max="2051" width="9.7109375" style="595" customWidth="1"/>
    <col min="2052" max="2052" width="10.7109375" style="595" customWidth="1"/>
    <col min="2053" max="2053" width="12.42578125" style="595" bestFit="1" customWidth="1"/>
    <col min="2054" max="2054" width="7.42578125" style="595" customWidth="1"/>
    <col min="2055" max="2055" width="0" style="595" hidden="1" customWidth="1"/>
    <col min="2056" max="2056" width="16" style="595" customWidth="1"/>
    <col min="2057" max="2057" width="17.28515625" style="595" customWidth="1"/>
    <col min="2058" max="2063" width="14.85546875" style="595" customWidth="1"/>
    <col min="2064" max="2079" width="18.85546875" style="595" customWidth="1"/>
    <col min="2080" max="2298" width="9.140625" style="595"/>
    <col min="2299" max="2299" width="19.42578125" style="595" customWidth="1"/>
    <col min="2300" max="2300" width="18.42578125" style="595" customWidth="1"/>
    <col min="2301" max="2302" width="9.140625" style="595"/>
    <col min="2303" max="2303" width="31.5703125" style="595" customWidth="1"/>
    <col min="2304" max="2304" width="7.28515625" style="595" customWidth="1"/>
    <col min="2305" max="2305" width="9.140625" style="595"/>
    <col min="2306" max="2306" width="10.7109375" style="595" customWidth="1"/>
    <col min="2307" max="2307" width="9.7109375" style="595" customWidth="1"/>
    <col min="2308" max="2308" width="10.7109375" style="595" customWidth="1"/>
    <col min="2309" max="2309" width="12.42578125" style="595" bestFit="1" customWidth="1"/>
    <col min="2310" max="2310" width="7.42578125" style="595" customWidth="1"/>
    <col min="2311" max="2311" width="0" style="595" hidden="1" customWidth="1"/>
    <col min="2312" max="2312" width="16" style="595" customWidth="1"/>
    <col min="2313" max="2313" width="17.28515625" style="595" customWidth="1"/>
    <col min="2314" max="2319" width="14.85546875" style="595" customWidth="1"/>
    <col min="2320" max="2335" width="18.85546875" style="595" customWidth="1"/>
    <col min="2336" max="2554" width="9.140625" style="595"/>
    <col min="2555" max="2555" width="19.42578125" style="595" customWidth="1"/>
    <col min="2556" max="2556" width="18.42578125" style="595" customWidth="1"/>
    <col min="2557" max="2558" width="9.140625" style="595"/>
    <col min="2559" max="2559" width="31.5703125" style="595" customWidth="1"/>
    <col min="2560" max="2560" width="7.28515625" style="595" customWidth="1"/>
    <col min="2561" max="2561" width="9.140625" style="595"/>
    <col min="2562" max="2562" width="10.7109375" style="595" customWidth="1"/>
    <col min="2563" max="2563" width="9.7109375" style="595" customWidth="1"/>
    <col min="2564" max="2564" width="10.7109375" style="595" customWidth="1"/>
    <col min="2565" max="2565" width="12.42578125" style="595" bestFit="1" customWidth="1"/>
    <col min="2566" max="2566" width="7.42578125" style="595" customWidth="1"/>
    <col min="2567" max="2567" width="0" style="595" hidden="1" customWidth="1"/>
    <col min="2568" max="2568" width="16" style="595" customWidth="1"/>
    <col min="2569" max="2569" width="17.28515625" style="595" customWidth="1"/>
    <col min="2570" max="2575" width="14.85546875" style="595" customWidth="1"/>
    <col min="2576" max="2591" width="18.85546875" style="595" customWidth="1"/>
    <col min="2592" max="2810" width="9.140625" style="595"/>
    <col min="2811" max="2811" width="19.42578125" style="595" customWidth="1"/>
    <col min="2812" max="2812" width="18.42578125" style="595" customWidth="1"/>
    <col min="2813" max="2814" width="9.140625" style="595"/>
    <col min="2815" max="2815" width="31.5703125" style="595" customWidth="1"/>
    <col min="2816" max="2816" width="7.28515625" style="595" customWidth="1"/>
    <col min="2817" max="2817" width="9.140625" style="595"/>
    <col min="2818" max="2818" width="10.7109375" style="595" customWidth="1"/>
    <col min="2819" max="2819" width="9.7109375" style="595" customWidth="1"/>
    <col min="2820" max="2820" width="10.7109375" style="595" customWidth="1"/>
    <col min="2821" max="2821" width="12.42578125" style="595" bestFit="1" customWidth="1"/>
    <col min="2822" max="2822" width="7.42578125" style="595" customWidth="1"/>
    <col min="2823" max="2823" width="0" style="595" hidden="1" customWidth="1"/>
    <col min="2824" max="2824" width="16" style="595" customWidth="1"/>
    <col min="2825" max="2825" width="17.28515625" style="595" customWidth="1"/>
    <col min="2826" max="2831" width="14.85546875" style="595" customWidth="1"/>
    <col min="2832" max="2847" width="18.85546875" style="595" customWidth="1"/>
    <col min="2848" max="3066" width="9.140625" style="595"/>
    <col min="3067" max="3067" width="19.42578125" style="595" customWidth="1"/>
    <col min="3068" max="3068" width="18.42578125" style="595" customWidth="1"/>
    <col min="3069" max="3070" width="9.140625" style="595"/>
    <col min="3071" max="3071" width="31.5703125" style="595" customWidth="1"/>
    <col min="3072" max="3072" width="7.28515625" style="595" customWidth="1"/>
    <col min="3073" max="3073" width="9.140625" style="595"/>
    <col min="3074" max="3074" width="10.7109375" style="595" customWidth="1"/>
    <col min="3075" max="3075" width="9.7109375" style="595" customWidth="1"/>
    <col min="3076" max="3076" width="10.7109375" style="595" customWidth="1"/>
    <col min="3077" max="3077" width="12.42578125" style="595" bestFit="1" customWidth="1"/>
    <col min="3078" max="3078" width="7.42578125" style="595" customWidth="1"/>
    <col min="3079" max="3079" width="0" style="595" hidden="1" customWidth="1"/>
    <col min="3080" max="3080" width="16" style="595" customWidth="1"/>
    <col min="3081" max="3081" width="17.28515625" style="595" customWidth="1"/>
    <col min="3082" max="3087" width="14.85546875" style="595" customWidth="1"/>
    <col min="3088" max="3103" width="18.85546875" style="595" customWidth="1"/>
    <col min="3104" max="3322" width="9.140625" style="595"/>
    <col min="3323" max="3323" width="19.42578125" style="595" customWidth="1"/>
    <col min="3324" max="3324" width="18.42578125" style="595" customWidth="1"/>
    <col min="3325" max="3326" width="9.140625" style="595"/>
    <col min="3327" max="3327" width="31.5703125" style="595" customWidth="1"/>
    <col min="3328" max="3328" width="7.28515625" style="595" customWidth="1"/>
    <col min="3329" max="3329" width="9.140625" style="595"/>
    <col min="3330" max="3330" width="10.7109375" style="595" customWidth="1"/>
    <col min="3331" max="3331" width="9.7109375" style="595" customWidth="1"/>
    <col min="3332" max="3332" width="10.7109375" style="595" customWidth="1"/>
    <col min="3333" max="3333" width="12.42578125" style="595" bestFit="1" customWidth="1"/>
    <col min="3334" max="3334" width="7.42578125" style="595" customWidth="1"/>
    <col min="3335" max="3335" width="0" style="595" hidden="1" customWidth="1"/>
    <col min="3336" max="3336" width="16" style="595" customWidth="1"/>
    <col min="3337" max="3337" width="17.28515625" style="595" customWidth="1"/>
    <col min="3338" max="3343" width="14.85546875" style="595" customWidth="1"/>
    <col min="3344" max="3359" width="18.85546875" style="595" customWidth="1"/>
    <col min="3360" max="3578" width="9.140625" style="595"/>
    <col min="3579" max="3579" width="19.42578125" style="595" customWidth="1"/>
    <col min="3580" max="3580" width="18.42578125" style="595" customWidth="1"/>
    <col min="3581" max="3582" width="9.140625" style="595"/>
    <col min="3583" max="3583" width="31.5703125" style="595" customWidth="1"/>
    <col min="3584" max="3584" width="7.28515625" style="595" customWidth="1"/>
    <col min="3585" max="3585" width="9.140625" style="595"/>
    <col min="3586" max="3586" width="10.7109375" style="595" customWidth="1"/>
    <col min="3587" max="3587" width="9.7109375" style="595" customWidth="1"/>
    <col min="3588" max="3588" width="10.7109375" style="595" customWidth="1"/>
    <col min="3589" max="3589" width="12.42578125" style="595" bestFit="1" customWidth="1"/>
    <col min="3590" max="3590" width="7.42578125" style="595" customWidth="1"/>
    <col min="3591" max="3591" width="0" style="595" hidden="1" customWidth="1"/>
    <col min="3592" max="3592" width="16" style="595" customWidth="1"/>
    <col min="3593" max="3593" width="17.28515625" style="595" customWidth="1"/>
    <col min="3594" max="3599" width="14.85546875" style="595" customWidth="1"/>
    <col min="3600" max="3615" width="18.85546875" style="595" customWidth="1"/>
    <col min="3616" max="3834" width="9.140625" style="595"/>
    <col min="3835" max="3835" width="19.42578125" style="595" customWidth="1"/>
    <col min="3836" max="3836" width="18.42578125" style="595" customWidth="1"/>
    <col min="3837" max="3838" width="9.140625" style="595"/>
    <col min="3839" max="3839" width="31.5703125" style="595" customWidth="1"/>
    <col min="3840" max="3840" width="7.28515625" style="595" customWidth="1"/>
    <col min="3841" max="3841" width="9.140625" style="595"/>
    <col min="3842" max="3842" width="10.7109375" style="595" customWidth="1"/>
    <col min="3843" max="3843" width="9.7109375" style="595" customWidth="1"/>
    <col min="3844" max="3844" width="10.7109375" style="595" customWidth="1"/>
    <col min="3845" max="3845" width="12.42578125" style="595" bestFit="1" customWidth="1"/>
    <col min="3846" max="3846" width="7.42578125" style="595" customWidth="1"/>
    <col min="3847" max="3847" width="0" style="595" hidden="1" customWidth="1"/>
    <col min="3848" max="3848" width="16" style="595" customWidth="1"/>
    <col min="3849" max="3849" width="17.28515625" style="595" customWidth="1"/>
    <col min="3850" max="3855" width="14.85546875" style="595" customWidth="1"/>
    <col min="3856" max="3871" width="18.85546875" style="595" customWidth="1"/>
    <col min="3872" max="4090" width="9.140625" style="595"/>
    <col min="4091" max="4091" width="19.42578125" style="595" customWidth="1"/>
    <col min="4092" max="4092" width="18.42578125" style="595" customWidth="1"/>
    <col min="4093" max="4094" width="9.140625" style="595"/>
    <col min="4095" max="4095" width="31.5703125" style="595" customWidth="1"/>
    <col min="4096" max="4096" width="7.28515625" style="595" customWidth="1"/>
    <col min="4097" max="4097" width="9.140625" style="595"/>
    <col min="4098" max="4098" width="10.7109375" style="595" customWidth="1"/>
    <col min="4099" max="4099" width="9.7109375" style="595" customWidth="1"/>
    <col min="4100" max="4100" width="10.7109375" style="595" customWidth="1"/>
    <col min="4101" max="4101" width="12.42578125" style="595" bestFit="1" customWidth="1"/>
    <col min="4102" max="4102" width="7.42578125" style="595" customWidth="1"/>
    <col min="4103" max="4103" width="0" style="595" hidden="1" customWidth="1"/>
    <col min="4104" max="4104" width="16" style="595" customWidth="1"/>
    <col min="4105" max="4105" width="17.28515625" style="595" customWidth="1"/>
    <col min="4106" max="4111" width="14.85546875" style="595" customWidth="1"/>
    <col min="4112" max="4127" width="18.85546875" style="595" customWidth="1"/>
    <col min="4128" max="4346" width="9.140625" style="595"/>
    <col min="4347" max="4347" width="19.42578125" style="595" customWidth="1"/>
    <col min="4348" max="4348" width="18.42578125" style="595" customWidth="1"/>
    <col min="4349" max="4350" width="9.140625" style="595"/>
    <col min="4351" max="4351" width="31.5703125" style="595" customWidth="1"/>
    <col min="4352" max="4352" width="7.28515625" style="595" customWidth="1"/>
    <col min="4353" max="4353" width="9.140625" style="595"/>
    <col min="4354" max="4354" width="10.7109375" style="595" customWidth="1"/>
    <col min="4355" max="4355" width="9.7109375" style="595" customWidth="1"/>
    <col min="4356" max="4356" width="10.7109375" style="595" customWidth="1"/>
    <col min="4357" max="4357" width="12.42578125" style="595" bestFit="1" customWidth="1"/>
    <col min="4358" max="4358" width="7.42578125" style="595" customWidth="1"/>
    <col min="4359" max="4359" width="0" style="595" hidden="1" customWidth="1"/>
    <col min="4360" max="4360" width="16" style="595" customWidth="1"/>
    <col min="4361" max="4361" width="17.28515625" style="595" customWidth="1"/>
    <col min="4362" max="4367" width="14.85546875" style="595" customWidth="1"/>
    <col min="4368" max="4383" width="18.85546875" style="595" customWidth="1"/>
    <col min="4384" max="4602" width="9.140625" style="595"/>
    <col min="4603" max="4603" width="19.42578125" style="595" customWidth="1"/>
    <col min="4604" max="4604" width="18.42578125" style="595" customWidth="1"/>
    <col min="4605" max="4606" width="9.140625" style="595"/>
    <col min="4607" max="4607" width="31.5703125" style="595" customWidth="1"/>
    <col min="4608" max="4608" width="7.28515625" style="595" customWidth="1"/>
    <col min="4609" max="4609" width="9.140625" style="595"/>
    <col min="4610" max="4610" width="10.7109375" style="595" customWidth="1"/>
    <col min="4611" max="4611" width="9.7109375" style="595" customWidth="1"/>
    <col min="4612" max="4612" width="10.7109375" style="595" customWidth="1"/>
    <col min="4613" max="4613" width="12.42578125" style="595" bestFit="1" customWidth="1"/>
    <col min="4614" max="4614" width="7.42578125" style="595" customWidth="1"/>
    <col min="4615" max="4615" width="0" style="595" hidden="1" customWidth="1"/>
    <col min="4616" max="4616" width="16" style="595" customWidth="1"/>
    <col min="4617" max="4617" width="17.28515625" style="595" customWidth="1"/>
    <col min="4618" max="4623" width="14.85546875" style="595" customWidth="1"/>
    <col min="4624" max="4639" width="18.85546875" style="595" customWidth="1"/>
    <col min="4640" max="4858" width="9.140625" style="595"/>
    <col min="4859" max="4859" width="19.42578125" style="595" customWidth="1"/>
    <col min="4860" max="4860" width="18.42578125" style="595" customWidth="1"/>
    <col min="4861" max="4862" width="9.140625" style="595"/>
    <col min="4863" max="4863" width="31.5703125" style="595" customWidth="1"/>
    <col min="4864" max="4864" width="7.28515625" style="595" customWidth="1"/>
    <col min="4865" max="4865" width="9.140625" style="595"/>
    <col min="4866" max="4866" width="10.7109375" style="595" customWidth="1"/>
    <col min="4867" max="4867" width="9.7109375" style="595" customWidth="1"/>
    <col min="4868" max="4868" width="10.7109375" style="595" customWidth="1"/>
    <col min="4869" max="4869" width="12.42578125" style="595" bestFit="1" customWidth="1"/>
    <col min="4870" max="4870" width="7.42578125" style="595" customWidth="1"/>
    <col min="4871" max="4871" width="0" style="595" hidden="1" customWidth="1"/>
    <col min="4872" max="4872" width="16" style="595" customWidth="1"/>
    <col min="4873" max="4873" width="17.28515625" style="595" customWidth="1"/>
    <col min="4874" max="4879" width="14.85546875" style="595" customWidth="1"/>
    <col min="4880" max="4895" width="18.85546875" style="595" customWidth="1"/>
    <col min="4896" max="5114" width="9.140625" style="595"/>
    <col min="5115" max="5115" width="19.42578125" style="595" customWidth="1"/>
    <col min="5116" max="5116" width="18.42578125" style="595" customWidth="1"/>
    <col min="5117" max="5118" width="9.140625" style="595"/>
    <col min="5119" max="5119" width="31.5703125" style="595" customWidth="1"/>
    <col min="5120" max="5120" width="7.28515625" style="595" customWidth="1"/>
    <col min="5121" max="5121" width="9.140625" style="595"/>
    <col min="5122" max="5122" width="10.7109375" style="595" customWidth="1"/>
    <col min="5123" max="5123" width="9.7109375" style="595" customWidth="1"/>
    <col min="5124" max="5124" width="10.7109375" style="595" customWidth="1"/>
    <col min="5125" max="5125" width="12.42578125" style="595" bestFit="1" customWidth="1"/>
    <col min="5126" max="5126" width="7.42578125" style="595" customWidth="1"/>
    <col min="5127" max="5127" width="0" style="595" hidden="1" customWidth="1"/>
    <col min="5128" max="5128" width="16" style="595" customWidth="1"/>
    <col min="5129" max="5129" width="17.28515625" style="595" customWidth="1"/>
    <col min="5130" max="5135" width="14.85546875" style="595" customWidth="1"/>
    <col min="5136" max="5151" width="18.85546875" style="595" customWidth="1"/>
    <col min="5152" max="5370" width="9.140625" style="595"/>
    <col min="5371" max="5371" width="19.42578125" style="595" customWidth="1"/>
    <col min="5372" max="5372" width="18.42578125" style="595" customWidth="1"/>
    <col min="5373" max="5374" width="9.140625" style="595"/>
    <col min="5375" max="5375" width="31.5703125" style="595" customWidth="1"/>
    <col min="5376" max="5376" width="7.28515625" style="595" customWidth="1"/>
    <col min="5377" max="5377" width="9.140625" style="595"/>
    <col min="5378" max="5378" width="10.7109375" style="595" customWidth="1"/>
    <col min="5379" max="5379" width="9.7109375" style="595" customWidth="1"/>
    <col min="5380" max="5380" width="10.7109375" style="595" customWidth="1"/>
    <col min="5381" max="5381" width="12.42578125" style="595" bestFit="1" customWidth="1"/>
    <col min="5382" max="5382" width="7.42578125" style="595" customWidth="1"/>
    <col min="5383" max="5383" width="0" style="595" hidden="1" customWidth="1"/>
    <col min="5384" max="5384" width="16" style="595" customWidth="1"/>
    <col min="5385" max="5385" width="17.28515625" style="595" customWidth="1"/>
    <col min="5386" max="5391" width="14.85546875" style="595" customWidth="1"/>
    <col min="5392" max="5407" width="18.85546875" style="595" customWidth="1"/>
    <col min="5408" max="5626" width="9.140625" style="595"/>
    <col min="5627" max="5627" width="19.42578125" style="595" customWidth="1"/>
    <col min="5628" max="5628" width="18.42578125" style="595" customWidth="1"/>
    <col min="5629" max="5630" width="9.140625" style="595"/>
    <col min="5631" max="5631" width="31.5703125" style="595" customWidth="1"/>
    <col min="5632" max="5632" width="7.28515625" style="595" customWidth="1"/>
    <col min="5633" max="5633" width="9.140625" style="595"/>
    <col min="5634" max="5634" width="10.7109375" style="595" customWidth="1"/>
    <col min="5635" max="5635" width="9.7109375" style="595" customWidth="1"/>
    <col min="5636" max="5636" width="10.7109375" style="595" customWidth="1"/>
    <col min="5637" max="5637" width="12.42578125" style="595" bestFit="1" customWidth="1"/>
    <col min="5638" max="5638" width="7.42578125" style="595" customWidth="1"/>
    <col min="5639" max="5639" width="0" style="595" hidden="1" customWidth="1"/>
    <col min="5640" max="5640" width="16" style="595" customWidth="1"/>
    <col min="5641" max="5641" width="17.28515625" style="595" customWidth="1"/>
    <col min="5642" max="5647" width="14.85546875" style="595" customWidth="1"/>
    <col min="5648" max="5663" width="18.85546875" style="595" customWidth="1"/>
    <col min="5664" max="5882" width="9.140625" style="595"/>
    <col min="5883" max="5883" width="19.42578125" style="595" customWidth="1"/>
    <col min="5884" max="5884" width="18.42578125" style="595" customWidth="1"/>
    <col min="5885" max="5886" width="9.140625" style="595"/>
    <col min="5887" max="5887" width="31.5703125" style="595" customWidth="1"/>
    <col min="5888" max="5888" width="7.28515625" style="595" customWidth="1"/>
    <col min="5889" max="5889" width="9.140625" style="595"/>
    <col min="5890" max="5890" width="10.7109375" style="595" customWidth="1"/>
    <col min="5891" max="5891" width="9.7109375" style="595" customWidth="1"/>
    <col min="5892" max="5892" width="10.7109375" style="595" customWidth="1"/>
    <col min="5893" max="5893" width="12.42578125" style="595" bestFit="1" customWidth="1"/>
    <col min="5894" max="5894" width="7.42578125" style="595" customWidth="1"/>
    <col min="5895" max="5895" width="0" style="595" hidden="1" customWidth="1"/>
    <col min="5896" max="5896" width="16" style="595" customWidth="1"/>
    <col min="5897" max="5897" width="17.28515625" style="595" customWidth="1"/>
    <col min="5898" max="5903" width="14.85546875" style="595" customWidth="1"/>
    <col min="5904" max="5919" width="18.85546875" style="595" customWidth="1"/>
    <col min="5920" max="6138" width="9.140625" style="595"/>
    <col min="6139" max="6139" width="19.42578125" style="595" customWidth="1"/>
    <col min="6140" max="6140" width="18.42578125" style="595" customWidth="1"/>
    <col min="6141" max="6142" width="9.140625" style="595"/>
    <col min="6143" max="6143" width="31.5703125" style="595" customWidth="1"/>
    <col min="6144" max="6144" width="7.28515625" style="595" customWidth="1"/>
    <col min="6145" max="6145" width="9.140625" style="595"/>
    <col min="6146" max="6146" width="10.7109375" style="595" customWidth="1"/>
    <col min="6147" max="6147" width="9.7109375" style="595" customWidth="1"/>
    <col min="6148" max="6148" width="10.7109375" style="595" customWidth="1"/>
    <col min="6149" max="6149" width="12.42578125" style="595" bestFit="1" customWidth="1"/>
    <col min="6150" max="6150" width="7.42578125" style="595" customWidth="1"/>
    <col min="6151" max="6151" width="0" style="595" hidden="1" customWidth="1"/>
    <col min="6152" max="6152" width="16" style="595" customWidth="1"/>
    <col min="6153" max="6153" width="17.28515625" style="595" customWidth="1"/>
    <col min="6154" max="6159" width="14.85546875" style="595" customWidth="1"/>
    <col min="6160" max="6175" width="18.85546875" style="595" customWidth="1"/>
    <col min="6176" max="6394" width="9.140625" style="595"/>
    <col min="6395" max="6395" width="19.42578125" style="595" customWidth="1"/>
    <col min="6396" max="6396" width="18.42578125" style="595" customWidth="1"/>
    <col min="6397" max="6398" width="9.140625" style="595"/>
    <col min="6399" max="6399" width="31.5703125" style="595" customWidth="1"/>
    <col min="6400" max="6400" width="7.28515625" style="595" customWidth="1"/>
    <col min="6401" max="6401" width="9.140625" style="595"/>
    <col min="6402" max="6402" width="10.7109375" style="595" customWidth="1"/>
    <col min="6403" max="6403" width="9.7109375" style="595" customWidth="1"/>
    <col min="6404" max="6404" width="10.7109375" style="595" customWidth="1"/>
    <col min="6405" max="6405" width="12.42578125" style="595" bestFit="1" customWidth="1"/>
    <col min="6406" max="6406" width="7.42578125" style="595" customWidth="1"/>
    <col min="6407" max="6407" width="0" style="595" hidden="1" customWidth="1"/>
    <col min="6408" max="6408" width="16" style="595" customWidth="1"/>
    <col min="6409" max="6409" width="17.28515625" style="595" customWidth="1"/>
    <col min="6410" max="6415" width="14.85546875" style="595" customWidth="1"/>
    <col min="6416" max="6431" width="18.85546875" style="595" customWidth="1"/>
    <col min="6432" max="6650" width="9.140625" style="595"/>
    <col min="6651" max="6651" width="19.42578125" style="595" customWidth="1"/>
    <col min="6652" max="6652" width="18.42578125" style="595" customWidth="1"/>
    <col min="6653" max="6654" width="9.140625" style="595"/>
    <col min="6655" max="6655" width="31.5703125" style="595" customWidth="1"/>
    <col min="6656" max="6656" width="7.28515625" style="595" customWidth="1"/>
    <col min="6657" max="6657" width="9.140625" style="595"/>
    <col min="6658" max="6658" width="10.7109375" style="595" customWidth="1"/>
    <col min="6659" max="6659" width="9.7109375" style="595" customWidth="1"/>
    <col min="6660" max="6660" width="10.7109375" style="595" customWidth="1"/>
    <col min="6661" max="6661" width="12.42578125" style="595" bestFit="1" customWidth="1"/>
    <col min="6662" max="6662" width="7.42578125" style="595" customWidth="1"/>
    <col min="6663" max="6663" width="0" style="595" hidden="1" customWidth="1"/>
    <col min="6664" max="6664" width="16" style="595" customWidth="1"/>
    <col min="6665" max="6665" width="17.28515625" style="595" customWidth="1"/>
    <col min="6666" max="6671" width="14.85546875" style="595" customWidth="1"/>
    <col min="6672" max="6687" width="18.85546875" style="595" customWidth="1"/>
    <col min="6688" max="6906" width="9.140625" style="595"/>
    <col min="6907" max="6907" width="19.42578125" style="595" customWidth="1"/>
    <col min="6908" max="6908" width="18.42578125" style="595" customWidth="1"/>
    <col min="6909" max="6910" width="9.140625" style="595"/>
    <col min="6911" max="6911" width="31.5703125" style="595" customWidth="1"/>
    <col min="6912" max="6912" width="7.28515625" style="595" customWidth="1"/>
    <col min="6913" max="6913" width="9.140625" style="595"/>
    <col min="6914" max="6914" width="10.7109375" style="595" customWidth="1"/>
    <col min="6915" max="6915" width="9.7109375" style="595" customWidth="1"/>
    <col min="6916" max="6916" width="10.7109375" style="595" customWidth="1"/>
    <col min="6917" max="6917" width="12.42578125" style="595" bestFit="1" customWidth="1"/>
    <col min="6918" max="6918" width="7.42578125" style="595" customWidth="1"/>
    <col min="6919" max="6919" width="0" style="595" hidden="1" customWidth="1"/>
    <col min="6920" max="6920" width="16" style="595" customWidth="1"/>
    <col min="6921" max="6921" width="17.28515625" style="595" customWidth="1"/>
    <col min="6922" max="6927" width="14.85546875" style="595" customWidth="1"/>
    <col min="6928" max="6943" width="18.85546875" style="595" customWidth="1"/>
    <col min="6944" max="7162" width="9.140625" style="595"/>
    <col min="7163" max="7163" width="19.42578125" style="595" customWidth="1"/>
    <col min="7164" max="7164" width="18.42578125" style="595" customWidth="1"/>
    <col min="7165" max="7166" width="9.140625" style="595"/>
    <col min="7167" max="7167" width="31.5703125" style="595" customWidth="1"/>
    <col min="7168" max="7168" width="7.28515625" style="595" customWidth="1"/>
    <col min="7169" max="7169" width="9.140625" style="595"/>
    <col min="7170" max="7170" width="10.7109375" style="595" customWidth="1"/>
    <col min="7171" max="7171" width="9.7109375" style="595" customWidth="1"/>
    <col min="7172" max="7172" width="10.7109375" style="595" customWidth="1"/>
    <col min="7173" max="7173" width="12.42578125" style="595" bestFit="1" customWidth="1"/>
    <col min="7174" max="7174" width="7.42578125" style="595" customWidth="1"/>
    <col min="7175" max="7175" width="0" style="595" hidden="1" customWidth="1"/>
    <col min="7176" max="7176" width="16" style="595" customWidth="1"/>
    <col min="7177" max="7177" width="17.28515625" style="595" customWidth="1"/>
    <col min="7178" max="7183" width="14.85546875" style="595" customWidth="1"/>
    <col min="7184" max="7199" width="18.85546875" style="595" customWidth="1"/>
    <col min="7200" max="7418" width="9.140625" style="595"/>
    <col min="7419" max="7419" width="19.42578125" style="595" customWidth="1"/>
    <col min="7420" max="7420" width="18.42578125" style="595" customWidth="1"/>
    <col min="7421" max="7422" width="9.140625" style="595"/>
    <col min="7423" max="7423" width="31.5703125" style="595" customWidth="1"/>
    <col min="7424" max="7424" width="7.28515625" style="595" customWidth="1"/>
    <col min="7425" max="7425" width="9.140625" style="595"/>
    <col min="7426" max="7426" width="10.7109375" style="595" customWidth="1"/>
    <col min="7427" max="7427" width="9.7109375" style="595" customWidth="1"/>
    <col min="7428" max="7428" width="10.7109375" style="595" customWidth="1"/>
    <col min="7429" max="7429" width="12.42578125" style="595" bestFit="1" customWidth="1"/>
    <col min="7430" max="7430" width="7.42578125" style="595" customWidth="1"/>
    <col min="7431" max="7431" width="0" style="595" hidden="1" customWidth="1"/>
    <col min="7432" max="7432" width="16" style="595" customWidth="1"/>
    <col min="7433" max="7433" width="17.28515625" style="595" customWidth="1"/>
    <col min="7434" max="7439" width="14.85546875" style="595" customWidth="1"/>
    <col min="7440" max="7455" width="18.85546875" style="595" customWidth="1"/>
    <col min="7456" max="7674" width="9.140625" style="595"/>
    <col min="7675" max="7675" width="19.42578125" style="595" customWidth="1"/>
    <col min="7676" max="7676" width="18.42578125" style="595" customWidth="1"/>
    <col min="7677" max="7678" width="9.140625" style="595"/>
    <col min="7679" max="7679" width="31.5703125" style="595" customWidth="1"/>
    <col min="7680" max="7680" width="7.28515625" style="595" customWidth="1"/>
    <col min="7681" max="7681" width="9.140625" style="595"/>
    <col min="7682" max="7682" width="10.7109375" style="595" customWidth="1"/>
    <col min="7683" max="7683" width="9.7109375" style="595" customWidth="1"/>
    <col min="7684" max="7684" width="10.7109375" style="595" customWidth="1"/>
    <col min="7685" max="7685" width="12.42578125" style="595" bestFit="1" customWidth="1"/>
    <col min="7686" max="7686" width="7.42578125" style="595" customWidth="1"/>
    <col min="7687" max="7687" width="0" style="595" hidden="1" customWidth="1"/>
    <col min="7688" max="7688" width="16" style="595" customWidth="1"/>
    <col min="7689" max="7689" width="17.28515625" style="595" customWidth="1"/>
    <col min="7690" max="7695" width="14.85546875" style="595" customWidth="1"/>
    <col min="7696" max="7711" width="18.85546875" style="595" customWidth="1"/>
    <col min="7712" max="7930" width="9.140625" style="595"/>
    <col min="7931" max="7931" width="19.42578125" style="595" customWidth="1"/>
    <col min="7932" max="7932" width="18.42578125" style="595" customWidth="1"/>
    <col min="7933" max="7934" width="9.140625" style="595"/>
    <col min="7935" max="7935" width="31.5703125" style="595" customWidth="1"/>
    <col min="7936" max="7936" width="7.28515625" style="595" customWidth="1"/>
    <col min="7937" max="7937" width="9.140625" style="595"/>
    <col min="7938" max="7938" width="10.7109375" style="595" customWidth="1"/>
    <col min="7939" max="7939" width="9.7109375" style="595" customWidth="1"/>
    <col min="7940" max="7940" width="10.7109375" style="595" customWidth="1"/>
    <col min="7941" max="7941" width="12.42578125" style="595" bestFit="1" customWidth="1"/>
    <col min="7942" max="7942" width="7.42578125" style="595" customWidth="1"/>
    <col min="7943" max="7943" width="0" style="595" hidden="1" customWidth="1"/>
    <col min="7944" max="7944" width="16" style="595" customWidth="1"/>
    <col min="7945" max="7945" width="17.28515625" style="595" customWidth="1"/>
    <col min="7946" max="7951" width="14.85546875" style="595" customWidth="1"/>
    <col min="7952" max="7967" width="18.85546875" style="595" customWidth="1"/>
    <col min="7968" max="8186" width="9.140625" style="595"/>
    <col min="8187" max="8187" width="19.42578125" style="595" customWidth="1"/>
    <col min="8188" max="8188" width="18.42578125" style="595" customWidth="1"/>
    <col min="8189" max="8190" width="9.140625" style="595"/>
    <col min="8191" max="8191" width="31.5703125" style="595" customWidth="1"/>
    <col min="8192" max="8192" width="7.28515625" style="595" customWidth="1"/>
    <col min="8193" max="8193" width="9.140625" style="595"/>
    <col min="8194" max="8194" width="10.7109375" style="595" customWidth="1"/>
    <col min="8195" max="8195" width="9.7109375" style="595" customWidth="1"/>
    <col min="8196" max="8196" width="10.7109375" style="595" customWidth="1"/>
    <col min="8197" max="8197" width="12.42578125" style="595" bestFit="1" customWidth="1"/>
    <col min="8198" max="8198" width="7.42578125" style="595" customWidth="1"/>
    <col min="8199" max="8199" width="0" style="595" hidden="1" customWidth="1"/>
    <col min="8200" max="8200" width="16" style="595" customWidth="1"/>
    <col min="8201" max="8201" width="17.28515625" style="595" customWidth="1"/>
    <col min="8202" max="8207" width="14.85546875" style="595" customWidth="1"/>
    <col min="8208" max="8223" width="18.85546875" style="595" customWidth="1"/>
    <col min="8224" max="8442" width="9.140625" style="595"/>
    <col min="8443" max="8443" width="19.42578125" style="595" customWidth="1"/>
    <col min="8444" max="8444" width="18.42578125" style="595" customWidth="1"/>
    <col min="8445" max="8446" width="9.140625" style="595"/>
    <col min="8447" max="8447" width="31.5703125" style="595" customWidth="1"/>
    <col min="8448" max="8448" width="7.28515625" style="595" customWidth="1"/>
    <col min="8449" max="8449" width="9.140625" style="595"/>
    <col min="8450" max="8450" width="10.7109375" style="595" customWidth="1"/>
    <col min="8451" max="8451" width="9.7109375" style="595" customWidth="1"/>
    <col min="8452" max="8452" width="10.7109375" style="595" customWidth="1"/>
    <col min="8453" max="8453" width="12.42578125" style="595" bestFit="1" customWidth="1"/>
    <col min="8454" max="8454" width="7.42578125" style="595" customWidth="1"/>
    <col min="8455" max="8455" width="0" style="595" hidden="1" customWidth="1"/>
    <col min="8456" max="8456" width="16" style="595" customWidth="1"/>
    <col min="8457" max="8457" width="17.28515625" style="595" customWidth="1"/>
    <col min="8458" max="8463" width="14.85546875" style="595" customWidth="1"/>
    <col min="8464" max="8479" width="18.85546875" style="595" customWidth="1"/>
    <col min="8480" max="8698" width="9.140625" style="595"/>
    <col min="8699" max="8699" width="19.42578125" style="595" customWidth="1"/>
    <col min="8700" max="8700" width="18.42578125" style="595" customWidth="1"/>
    <col min="8701" max="8702" width="9.140625" style="595"/>
    <col min="8703" max="8703" width="31.5703125" style="595" customWidth="1"/>
    <col min="8704" max="8704" width="7.28515625" style="595" customWidth="1"/>
    <col min="8705" max="8705" width="9.140625" style="595"/>
    <col min="8706" max="8706" width="10.7109375" style="595" customWidth="1"/>
    <col min="8707" max="8707" width="9.7109375" style="595" customWidth="1"/>
    <col min="8708" max="8708" width="10.7109375" style="595" customWidth="1"/>
    <col min="8709" max="8709" width="12.42578125" style="595" bestFit="1" customWidth="1"/>
    <col min="8710" max="8710" width="7.42578125" style="595" customWidth="1"/>
    <col min="8711" max="8711" width="0" style="595" hidden="1" customWidth="1"/>
    <col min="8712" max="8712" width="16" style="595" customWidth="1"/>
    <col min="8713" max="8713" width="17.28515625" style="595" customWidth="1"/>
    <col min="8714" max="8719" width="14.85546875" style="595" customWidth="1"/>
    <col min="8720" max="8735" width="18.85546875" style="595" customWidth="1"/>
    <col min="8736" max="8954" width="9.140625" style="595"/>
    <col min="8955" max="8955" width="19.42578125" style="595" customWidth="1"/>
    <col min="8956" max="8956" width="18.42578125" style="595" customWidth="1"/>
    <col min="8957" max="8958" width="9.140625" style="595"/>
    <col min="8959" max="8959" width="31.5703125" style="595" customWidth="1"/>
    <col min="8960" max="8960" width="7.28515625" style="595" customWidth="1"/>
    <col min="8961" max="8961" width="9.140625" style="595"/>
    <col min="8962" max="8962" width="10.7109375" style="595" customWidth="1"/>
    <col min="8963" max="8963" width="9.7109375" style="595" customWidth="1"/>
    <col min="8964" max="8964" width="10.7109375" style="595" customWidth="1"/>
    <col min="8965" max="8965" width="12.42578125" style="595" bestFit="1" customWidth="1"/>
    <col min="8966" max="8966" width="7.42578125" style="595" customWidth="1"/>
    <col min="8967" max="8967" width="0" style="595" hidden="1" customWidth="1"/>
    <col min="8968" max="8968" width="16" style="595" customWidth="1"/>
    <col min="8969" max="8969" width="17.28515625" style="595" customWidth="1"/>
    <col min="8970" max="8975" width="14.85546875" style="595" customWidth="1"/>
    <col min="8976" max="8991" width="18.85546875" style="595" customWidth="1"/>
    <col min="8992" max="9210" width="9.140625" style="595"/>
    <col min="9211" max="9211" width="19.42578125" style="595" customWidth="1"/>
    <col min="9212" max="9212" width="18.42578125" style="595" customWidth="1"/>
    <col min="9213" max="9214" width="9.140625" style="595"/>
    <col min="9215" max="9215" width="31.5703125" style="595" customWidth="1"/>
    <col min="9216" max="9216" width="7.28515625" style="595" customWidth="1"/>
    <col min="9217" max="9217" width="9.140625" style="595"/>
    <col min="9218" max="9218" width="10.7109375" style="595" customWidth="1"/>
    <col min="9219" max="9219" width="9.7109375" style="595" customWidth="1"/>
    <col min="9220" max="9220" width="10.7109375" style="595" customWidth="1"/>
    <col min="9221" max="9221" width="12.42578125" style="595" bestFit="1" customWidth="1"/>
    <col min="9222" max="9222" width="7.42578125" style="595" customWidth="1"/>
    <col min="9223" max="9223" width="0" style="595" hidden="1" customWidth="1"/>
    <col min="9224" max="9224" width="16" style="595" customWidth="1"/>
    <col min="9225" max="9225" width="17.28515625" style="595" customWidth="1"/>
    <col min="9226" max="9231" width="14.85546875" style="595" customWidth="1"/>
    <col min="9232" max="9247" width="18.85546875" style="595" customWidth="1"/>
    <col min="9248" max="9466" width="9.140625" style="595"/>
    <col min="9467" max="9467" width="19.42578125" style="595" customWidth="1"/>
    <col min="9468" max="9468" width="18.42578125" style="595" customWidth="1"/>
    <col min="9469" max="9470" width="9.140625" style="595"/>
    <col min="9471" max="9471" width="31.5703125" style="595" customWidth="1"/>
    <col min="9472" max="9472" width="7.28515625" style="595" customWidth="1"/>
    <col min="9473" max="9473" width="9.140625" style="595"/>
    <col min="9474" max="9474" width="10.7109375" style="595" customWidth="1"/>
    <col min="9475" max="9475" width="9.7109375" style="595" customWidth="1"/>
    <col min="9476" max="9476" width="10.7109375" style="595" customWidth="1"/>
    <col min="9477" max="9477" width="12.42578125" style="595" bestFit="1" customWidth="1"/>
    <col min="9478" max="9478" width="7.42578125" style="595" customWidth="1"/>
    <col min="9479" max="9479" width="0" style="595" hidden="1" customWidth="1"/>
    <col min="9480" max="9480" width="16" style="595" customWidth="1"/>
    <col min="9481" max="9481" width="17.28515625" style="595" customWidth="1"/>
    <col min="9482" max="9487" width="14.85546875" style="595" customWidth="1"/>
    <col min="9488" max="9503" width="18.85546875" style="595" customWidth="1"/>
    <col min="9504" max="9722" width="9.140625" style="595"/>
    <col min="9723" max="9723" width="19.42578125" style="595" customWidth="1"/>
    <col min="9724" max="9724" width="18.42578125" style="595" customWidth="1"/>
    <col min="9725" max="9726" width="9.140625" style="595"/>
    <col min="9727" max="9727" width="31.5703125" style="595" customWidth="1"/>
    <col min="9728" max="9728" width="7.28515625" style="595" customWidth="1"/>
    <col min="9729" max="9729" width="9.140625" style="595"/>
    <col min="9730" max="9730" width="10.7109375" style="595" customWidth="1"/>
    <col min="9731" max="9731" width="9.7109375" style="595" customWidth="1"/>
    <col min="9732" max="9732" width="10.7109375" style="595" customWidth="1"/>
    <col min="9733" max="9733" width="12.42578125" style="595" bestFit="1" customWidth="1"/>
    <col min="9734" max="9734" width="7.42578125" style="595" customWidth="1"/>
    <col min="9735" max="9735" width="0" style="595" hidden="1" customWidth="1"/>
    <col min="9736" max="9736" width="16" style="595" customWidth="1"/>
    <col min="9737" max="9737" width="17.28515625" style="595" customWidth="1"/>
    <col min="9738" max="9743" width="14.85546875" style="595" customWidth="1"/>
    <col min="9744" max="9759" width="18.85546875" style="595" customWidth="1"/>
    <col min="9760" max="9978" width="9.140625" style="595"/>
    <col min="9979" max="9979" width="19.42578125" style="595" customWidth="1"/>
    <col min="9980" max="9980" width="18.42578125" style="595" customWidth="1"/>
    <col min="9981" max="9982" width="9.140625" style="595"/>
    <col min="9983" max="9983" width="31.5703125" style="595" customWidth="1"/>
    <col min="9984" max="9984" width="7.28515625" style="595" customWidth="1"/>
    <col min="9985" max="9985" width="9.140625" style="595"/>
    <col min="9986" max="9986" width="10.7109375" style="595" customWidth="1"/>
    <col min="9987" max="9987" width="9.7109375" style="595" customWidth="1"/>
    <col min="9988" max="9988" width="10.7109375" style="595" customWidth="1"/>
    <col min="9989" max="9989" width="12.42578125" style="595" bestFit="1" customWidth="1"/>
    <col min="9990" max="9990" width="7.42578125" style="595" customWidth="1"/>
    <col min="9991" max="9991" width="0" style="595" hidden="1" customWidth="1"/>
    <col min="9992" max="9992" width="16" style="595" customWidth="1"/>
    <col min="9993" max="9993" width="17.28515625" style="595" customWidth="1"/>
    <col min="9994" max="9999" width="14.85546875" style="595" customWidth="1"/>
    <col min="10000" max="10015" width="18.85546875" style="595" customWidth="1"/>
    <col min="10016" max="10234" width="9.140625" style="595"/>
    <col min="10235" max="10235" width="19.42578125" style="595" customWidth="1"/>
    <col min="10236" max="10236" width="18.42578125" style="595" customWidth="1"/>
    <col min="10237" max="10238" width="9.140625" style="595"/>
    <col min="10239" max="10239" width="31.5703125" style="595" customWidth="1"/>
    <col min="10240" max="10240" width="7.28515625" style="595" customWidth="1"/>
    <col min="10241" max="10241" width="9.140625" style="595"/>
    <col min="10242" max="10242" width="10.7109375" style="595" customWidth="1"/>
    <col min="10243" max="10243" width="9.7109375" style="595" customWidth="1"/>
    <col min="10244" max="10244" width="10.7109375" style="595" customWidth="1"/>
    <col min="10245" max="10245" width="12.42578125" style="595" bestFit="1" customWidth="1"/>
    <col min="10246" max="10246" width="7.42578125" style="595" customWidth="1"/>
    <col min="10247" max="10247" width="0" style="595" hidden="1" customWidth="1"/>
    <col min="10248" max="10248" width="16" style="595" customWidth="1"/>
    <col min="10249" max="10249" width="17.28515625" style="595" customWidth="1"/>
    <col min="10250" max="10255" width="14.85546875" style="595" customWidth="1"/>
    <col min="10256" max="10271" width="18.85546875" style="595" customWidth="1"/>
    <col min="10272" max="10490" width="9.140625" style="595"/>
    <col min="10491" max="10491" width="19.42578125" style="595" customWidth="1"/>
    <col min="10492" max="10492" width="18.42578125" style="595" customWidth="1"/>
    <col min="10493" max="10494" width="9.140625" style="595"/>
    <col min="10495" max="10495" width="31.5703125" style="595" customWidth="1"/>
    <col min="10496" max="10496" width="7.28515625" style="595" customWidth="1"/>
    <col min="10497" max="10497" width="9.140625" style="595"/>
    <col min="10498" max="10498" width="10.7109375" style="595" customWidth="1"/>
    <col min="10499" max="10499" width="9.7109375" style="595" customWidth="1"/>
    <col min="10500" max="10500" width="10.7109375" style="595" customWidth="1"/>
    <col min="10501" max="10501" width="12.42578125" style="595" bestFit="1" customWidth="1"/>
    <col min="10502" max="10502" width="7.42578125" style="595" customWidth="1"/>
    <col min="10503" max="10503" width="0" style="595" hidden="1" customWidth="1"/>
    <col min="10504" max="10504" width="16" style="595" customWidth="1"/>
    <col min="10505" max="10505" width="17.28515625" style="595" customWidth="1"/>
    <col min="10506" max="10511" width="14.85546875" style="595" customWidth="1"/>
    <col min="10512" max="10527" width="18.85546875" style="595" customWidth="1"/>
    <col min="10528" max="10746" width="9.140625" style="595"/>
    <col min="10747" max="10747" width="19.42578125" style="595" customWidth="1"/>
    <col min="10748" max="10748" width="18.42578125" style="595" customWidth="1"/>
    <col min="10749" max="10750" width="9.140625" style="595"/>
    <col min="10751" max="10751" width="31.5703125" style="595" customWidth="1"/>
    <col min="10752" max="10752" width="7.28515625" style="595" customWidth="1"/>
    <col min="10753" max="10753" width="9.140625" style="595"/>
    <col min="10754" max="10754" width="10.7109375" style="595" customWidth="1"/>
    <col min="10755" max="10755" width="9.7109375" style="595" customWidth="1"/>
    <col min="10756" max="10756" width="10.7109375" style="595" customWidth="1"/>
    <col min="10757" max="10757" width="12.42578125" style="595" bestFit="1" customWidth="1"/>
    <col min="10758" max="10758" width="7.42578125" style="595" customWidth="1"/>
    <col min="10759" max="10759" width="0" style="595" hidden="1" customWidth="1"/>
    <col min="10760" max="10760" width="16" style="595" customWidth="1"/>
    <col min="10761" max="10761" width="17.28515625" style="595" customWidth="1"/>
    <col min="10762" max="10767" width="14.85546875" style="595" customWidth="1"/>
    <col min="10768" max="10783" width="18.85546875" style="595" customWidth="1"/>
    <col min="10784" max="11002" width="9.140625" style="595"/>
    <col min="11003" max="11003" width="19.42578125" style="595" customWidth="1"/>
    <col min="11004" max="11004" width="18.42578125" style="595" customWidth="1"/>
    <col min="11005" max="11006" width="9.140625" style="595"/>
    <col min="11007" max="11007" width="31.5703125" style="595" customWidth="1"/>
    <col min="11008" max="11008" width="7.28515625" style="595" customWidth="1"/>
    <col min="11009" max="11009" width="9.140625" style="595"/>
    <col min="11010" max="11010" width="10.7109375" style="595" customWidth="1"/>
    <col min="11011" max="11011" width="9.7109375" style="595" customWidth="1"/>
    <col min="11012" max="11012" width="10.7109375" style="595" customWidth="1"/>
    <col min="11013" max="11013" width="12.42578125" style="595" bestFit="1" customWidth="1"/>
    <col min="11014" max="11014" width="7.42578125" style="595" customWidth="1"/>
    <col min="11015" max="11015" width="0" style="595" hidden="1" customWidth="1"/>
    <col min="11016" max="11016" width="16" style="595" customWidth="1"/>
    <col min="11017" max="11017" width="17.28515625" style="595" customWidth="1"/>
    <col min="11018" max="11023" width="14.85546875" style="595" customWidth="1"/>
    <col min="11024" max="11039" width="18.85546875" style="595" customWidth="1"/>
    <col min="11040" max="11258" width="9.140625" style="595"/>
    <col min="11259" max="11259" width="19.42578125" style="595" customWidth="1"/>
    <col min="11260" max="11260" width="18.42578125" style="595" customWidth="1"/>
    <col min="11261" max="11262" width="9.140625" style="595"/>
    <col min="11263" max="11263" width="31.5703125" style="595" customWidth="1"/>
    <col min="11264" max="11264" width="7.28515625" style="595" customWidth="1"/>
    <col min="11265" max="11265" width="9.140625" style="595"/>
    <col min="11266" max="11266" width="10.7109375" style="595" customWidth="1"/>
    <col min="11267" max="11267" width="9.7109375" style="595" customWidth="1"/>
    <col min="11268" max="11268" width="10.7109375" style="595" customWidth="1"/>
    <col min="11269" max="11269" width="12.42578125" style="595" bestFit="1" customWidth="1"/>
    <col min="11270" max="11270" width="7.42578125" style="595" customWidth="1"/>
    <col min="11271" max="11271" width="0" style="595" hidden="1" customWidth="1"/>
    <col min="11272" max="11272" width="16" style="595" customWidth="1"/>
    <col min="11273" max="11273" width="17.28515625" style="595" customWidth="1"/>
    <col min="11274" max="11279" width="14.85546875" style="595" customWidth="1"/>
    <col min="11280" max="11295" width="18.85546875" style="595" customWidth="1"/>
    <col min="11296" max="11514" width="9.140625" style="595"/>
    <col min="11515" max="11515" width="19.42578125" style="595" customWidth="1"/>
    <col min="11516" max="11516" width="18.42578125" style="595" customWidth="1"/>
    <col min="11517" max="11518" width="9.140625" style="595"/>
    <col min="11519" max="11519" width="31.5703125" style="595" customWidth="1"/>
    <col min="11520" max="11520" width="7.28515625" style="595" customWidth="1"/>
    <col min="11521" max="11521" width="9.140625" style="595"/>
    <col min="11522" max="11522" width="10.7109375" style="595" customWidth="1"/>
    <col min="11523" max="11523" width="9.7109375" style="595" customWidth="1"/>
    <col min="11524" max="11524" width="10.7109375" style="595" customWidth="1"/>
    <col min="11525" max="11525" width="12.42578125" style="595" bestFit="1" customWidth="1"/>
    <col min="11526" max="11526" width="7.42578125" style="595" customWidth="1"/>
    <col min="11527" max="11527" width="0" style="595" hidden="1" customWidth="1"/>
    <col min="11528" max="11528" width="16" style="595" customWidth="1"/>
    <col min="11529" max="11529" width="17.28515625" style="595" customWidth="1"/>
    <col min="11530" max="11535" width="14.85546875" style="595" customWidth="1"/>
    <col min="11536" max="11551" width="18.85546875" style="595" customWidth="1"/>
    <col min="11552" max="11770" width="9.140625" style="595"/>
    <col min="11771" max="11771" width="19.42578125" style="595" customWidth="1"/>
    <col min="11772" max="11772" width="18.42578125" style="595" customWidth="1"/>
    <col min="11773" max="11774" width="9.140625" style="595"/>
    <col min="11775" max="11775" width="31.5703125" style="595" customWidth="1"/>
    <col min="11776" max="11776" width="7.28515625" style="595" customWidth="1"/>
    <col min="11777" max="11777" width="9.140625" style="595"/>
    <col min="11778" max="11778" width="10.7109375" style="595" customWidth="1"/>
    <col min="11779" max="11779" width="9.7109375" style="595" customWidth="1"/>
    <col min="11780" max="11780" width="10.7109375" style="595" customWidth="1"/>
    <col min="11781" max="11781" width="12.42578125" style="595" bestFit="1" customWidth="1"/>
    <col min="11782" max="11782" width="7.42578125" style="595" customWidth="1"/>
    <col min="11783" max="11783" width="0" style="595" hidden="1" customWidth="1"/>
    <col min="11784" max="11784" width="16" style="595" customWidth="1"/>
    <col min="11785" max="11785" width="17.28515625" style="595" customWidth="1"/>
    <col min="11786" max="11791" width="14.85546875" style="595" customWidth="1"/>
    <col min="11792" max="11807" width="18.85546875" style="595" customWidth="1"/>
    <col min="11808" max="12026" width="9.140625" style="595"/>
    <col min="12027" max="12027" width="19.42578125" style="595" customWidth="1"/>
    <col min="12028" max="12028" width="18.42578125" style="595" customWidth="1"/>
    <col min="12029" max="12030" width="9.140625" style="595"/>
    <col min="12031" max="12031" width="31.5703125" style="595" customWidth="1"/>
    <col min="12032" max="12032" width="7.28515625" style="595" customWidth="1"/>
    <col min="12033" max="12033" width="9.140625" style="595"/>
    <col min="12034" max="12034" width="10.7109375" style="595" customWidth="1"/>
    <col min="12035" max="12035" width="9.7109375" style="595" customWidth="1"/>
    <col min="12036" max="12036" width="10.7109375" style="595" customWidth="1"/>
    <col min="12037" max="12037" width="12.42578125" style="595" bestFit="1" customWidth="1"/>
    <col min="12038" max="12038" width="7.42578125" style="595" customWidth="1"/>
    <col min="12039" max="12039" width="0" style="595" hidden="1" customWidth="1"/>
    <col min="12040" max="12040" width="16" style="595" customWidth="1"/>
    <col min="12041" max="12041" width="17.28515625" style="595" customWidth="1"/>
    <col min="12042" max="12047" width="14.85546875" style="595" customWidth="1"/>
    <col min="12048" max="12063" width="18.85546875" style="595" customWidth="1"/>
    <col min="12064" max="12282" width="9.140625" style="595"/>
    <col min="12283" max="12283" width="19.42578125" style="595" customWidth="1"/>
    <col min="12284" max="12284" width="18.42578125" style="595" customWidth="1"/>
    <col min="12285" max="12286" width="9.140625" style="595"/>
    <col min="12287" max="12287" width="31.5703125" style="595" customWidth="1"/>
    <col min="12288" max="12288" width="7.28515625" style="595" customWidth="1"/>
    <col min="12289" max="12289" width="9.140625" style="595"/>
    <col min="12290" max="12290" width="10.7109375" style="595" customWidth="1"/>
    <col min="12291" max="12291" width="9.7109375" style="595" customWidth="1"/>
    <col min="12292" max="12292" width="10.7109375" style="595" customWidth="1"/>
    <col min="12293" max="12293" width="12.42578125" style="595" bestFit="1" customWidth="1"/>
    <col min="12294" max="12294" width="7.42578125" style="595" customWidth="1"/>
    <col min="12295" max="12295" width="0" style="595" hidden="1" customWidth="1"/>
    <col min="12296" max="12296" width="16" style="595" customWidth="1"/>
    <col min="12297" max="12297" width="17.28515625" style="595" customWidth="1"/>
    <col min="12298" max="12303" width="14.85546875" style="595" customWidth="1"/>
    <col min="12304" max="12319" width="18.85546875" style="595" customWidth="1"/>
    <col min="12320" max="12538" width="9.140625" style="595"/>
    <col min="12539" max="12539" width="19.42578125" style="595" customWidth="1"/>
    <col min="12540" max="12540" width="18.42578125" style="595" customWidth="1"/>
    <col min="12541" max="12542" width="9.140625" style="595"/>
    <col min="12543" max="12543" width="31.5703125" style="595" customWidth="1"/>
    <col min="12544" max="12544" width="7.28515625" style="595" customWidth="1"/>
    <col min="12545" max="12545" width="9.140625" style="595"/>
    <col min="12546" max="12546" width="10.7109375" style="595" customWidth="1"/>
    <col min="12547" max="12547" width="9.7109375" style="595" customWidth="1"/>
    <col min="12548" max="12548" width="10.7109375" style="595" customWidth="1"/>
    <col min="12549" max="12549" width="12.42578125" style="595" bestFit="1" customWidth="1"/>
    <col min="12550" max="12550" width="7.42578125" style="595" customWidth="1"/>
    <col min="12551" max="12551" width="0" style="595" hidden="1" customWidth="1"/>
    <col min="12552" max="12552" width="16" style="595" customWidth="1"/>
    <col min="12553" max="12553" width="17.28515625" style="595" customWidth="1"/>
    <col min="12554" max="12559" width="14.85546875" style="595" customWidth="1"/>
    <col min="12560" max="12575" width="18.85546875" style="595" customWidth="1"/>
    <col min="12576" max="12794" width="9.140625" style="595"/>
    <col min="12795" max="12795" width="19.42578125" style="595" customWidth="1"/>
    <col min="12796" max="12796" width="18.42578125" style="595" customWidth="1"/>
    <col min="12797" max="12798" width="9.140625" style="595"/>
    <col min="12799" max="12799" width="31.5703125" style="595" customWidth="1"/>
    <col min="12800" max="12800" width="7.28515625" style="595" customWidth="1"/>
    <col min="12801" max="12801" width="9.140625" style="595"/>
    <col min="12802" max="12802" width="10.7109375" style="595" customWidth="1"/>
    <col min="12803" max="12803" width="9.7109375" style="595" customWidth="1"/>
    <col min="12804" max="12804" width="10.7109375" style="595" customWidth="1"/>
    <col min="12805" max="12805" width="12.42578125" style="595" bestFit="1" customWidth="1"/>
    <col min="12806" max="12806" width="7.42578125" style="595" customWidth="1"/>
    <col min="12807" max="12807" width="0" style="595" hidden="1" customWidth="1"/>
    <col min="12808" max="12808" width="16" style="595" customWidth="1"/>
    <col min="12809" max="12809" width="17.28515625" style="595" customWidth="1"/>
    <col min="12810" max="12815" width="14.85546875" style="595" customWidth="1"/>
    <col min="12816" max="12831" width="18.85546875" style="595" customWidth="1"/>
    <col min="12832" max="13050" width="9.140625" style="595"/>
    <col min="13051" max="13051" width="19.42578125" style="595" customWidth="1"/>
    <col min="13052" max="13052" width="18.42578125" style="595" customWidth="1"/>
    <col min="13053" max="13054" width="9.140625" style="595"/>
    <col min="13055" max="13055" width="31.5703125" style="595" customWidth="1"/>
    <col min="13056" max="13056" width="7.28515625" style="595" customWidth="1"/>
    <col min="13057" max="13057" width="9.140625" style="595"/>
    <col min="13058" max="13058" width="10.7109375" style="595" customWidth="1"/>
    <col min="13059" max="13059" width="9.7109375" style="595" customWidth="1"/>
    <col min="13060" max="13060" width="10.7109375" style="595" customWidth="1"/>
    <col min="13061" max="13061" width="12.42578125" style="595" bestFit="1" customWidth="1"/>
    <col min="13062" max="13062" width="7.42578125" style="595" customWidth="1"/>
    <col min="13063" max="13063" width="0" style="595" hidden="1" customWidth="1"/>
    <col min="13064" max="13064" width="16" style="595" customWidth="1"/>
    <col min="13065" max="13065" width="17.28515625" style="595" customWidth="1"/>
    <col min="13066" max="13071" width="14.85546875" style="595" customWidth="1"/>
    <col min="13072" max="13087" width="18.85546875" style="595" customWidth="1"/>
    <col min="13088" max="13306" width="9.140625" style="595"/>
    <col min="13307" max="13307" width="19.42578125" style="595" customWidth="1"/>
    <col min="13308" max="13308" width="18.42578125" style="595" customWidth="1"/>
    <col min="13309" max="13310" width="9.140625" style="595"/>
    <col min="13311" max="13311" width="31.5703125" style="595" customWidth="1"/>
    <col min="13312" max="13312" width="7.28515625" style="595" customWidth="1"/>
    <col min="13313" max="13313" width="9.140625" style="595"/>
    <col min="13314" max="13314" width="10.7109375" style="595" customWidth="1"/>
    <col min="13315" max="13315" width="9.7109375" style="595" customWidth="1"/>
    <col min="13316" max="13316" width="10.7109375" style="595" customWidth="1"/>
    <col min="13317" max="13317" width="12.42578125" style="595" bestFit="1" customWidth="1"/>
    <col min="13318" max="13318" width="7.42578125" style="595" customWidth="1"/>
    <col min="13319" max="13319" width="0" style="595" hidden="1" customWidth="1"/>
    <col min="13320" max="13320" width="16" style="595" customWidth="1"/>
    <col min="13321" max="13321" width="17.28515625" style="595" customWidth="1"/>
    <col min="13322" max="13327" width="14.85546875" style="595" customWidth="1"/>
    <col min="13328" max="13343" width="18.85546875" style="595" customWidth="1"/>
    <col min="13344" max="13562" width="9.140625" style="595"/>
    <col min="13563" max="13563" width="19.42578125" style="595" customWidth="1"/>
    <col min="13564" max="13564" width="18.42578125" style="595" customWidth="1"/>
    <col min="13565" max="13566" width="9.140625" style="595"/>
    <col min="13567" max="13567" width="31.5703125" style="595" customWidth="1"/>
    <col min="13568" max="13568" width="7.28515625" style="595" customWidth="1"/>
    <col min="13569" max="13569" width="9.140625" style="595"/>
    <col min="13570" max="13570" width="10.7109375" style="595" customWidth="1"/>
    <col min="13571" max="13571" width="9.7109375" style="595" customWidth="1"/>
    <col min="13572" max="13572" width="10.7109375" style="595" customWidth="1"/>
    <col min="13573" max="13573" width="12.42578125" style="595" bestFit="1" customWidth="1"/>
    <col min="13574" max="13574" width="7.42578125" style="595" customWidth="1"/>
    <col min="13575" max="13575" width="0" style="595" hidden="1" customWidth="1"/>
    <col min="13576" max="13576" width="16" style="595" customWidth="1"/>
    <col min="13577" max="13577" width="17.28515625" style="595" customWidth="1"/>
    <col min="13578" max="13583" width="14.85546875" style="595" customWidth="1"/>
    <col min="13584" max="13599" width="18.85546875" style="595" customWidth="1"/>
    <col min="13600" max="13818" width="9.140625" style="595"/>
    <col min="13819" max="13819" width="19.42578125" style="595" customWidth="1"/>
    <col min="13820" max="13820" width="18.42578125" style="595" customWidth="1"/>
    <col min="13821" max="13822" width="9.140625" style="595"/>
    <col min="13823" max="13823" width="31.5703125" style="595" customWidth="1"/>
    <col min="13824" max="13824" width="7.28515625" style="595" customWidth="1"/>
    <col min="13825" max="13825" width="9.140625" style="595"/>
    <col min="13826" max="13826" width="10.7109375" style="595" customWidth="1"/>
    <col min="13827" max="13827" width="9.7109375" style="595" customWidth="1"/>
    <col min="13828" max="13828" width="10.7109375" style="595" customWidth="1"/>
    <col min="13829" max="13829" width="12.42578125" style="595" bestFit="1" customWidth="1"/>
    <col min="13830" max="13830" width="7.42578125" style="595" customWidth="1"/>
    <col min="13831" max="13831" width="0" style="595" hidden="1" customWidth="1"/>
    <col min="13832" max="13832" width="16" style="595" customWidth="1"/>
    <col min="13833" max="13833" width="17.28515625" style="595" customWidth="1"/>
    <col min="13834" max="13839" width="14.85546875" style="595" customWidth="1"/>
    <col min="13840" max="13855" width="18.85546875" style="595" customWidth="1"/>
    <col min="13856" max="14074" width="9.140625" style="595"/>
    <col min="14075" max="14075" width="19.42578125" style="595" customWidth="1"/>
    <col min="14076" max="14076" width="18.42578125" style="595" customWidth="1"/>
    <col min="14077" max="14078" width="9.140625" style="595"/>
    <col min="14079" max="14079" width="31.5703125" style="595" customWidth="1"/>
    <col min="14080" max="14080" width="7.28515625" style="595" customWidth="1"/>
    <col min="14081" max="14081" width="9.140625" style="595"/>
    <col min="14082" max="14082" width="10.7109375" style="595" customWidth="1"/>
    <col min="14083" max="14083" width="9.7109375" style="595" customWidth="1"/>
    <col min="14084" max="14084" width="10.7109375" style="595" customWidth="1"/>
    <col min="14085" max="14085" width="12.42578125" style="595" bestFit="1" customWidth="1"/>
    <col min="14086" max="14086" width="7.42578125" style="595" customWidth="1"/>
    <col min="14087" max="14087" width="0" style="595" hidden="1" customWidth="1"/>
    <col min="14088" max="14088" width="16" style="595" customWidth="1"/>
    <col min="14089" max="14089" width="17.28515625" style="595" customWidth="1"/>
    <col min="14090" max="14095" width="14.85546875" style="595" customWidth="1"/>
    <col min="14096" max="14111" width="18.85546875" style="595" customWidth="1"/>
    <col min="14112" max="14330" width="9.140625" style="595"/>
    <col min="14331" max="14331" width="19.42578125" style="595" customWidth="1"/>
    <col min="14332" max="14332" width="18.42578125" style="595" customWidth="1"/>
    <col min="14333" max="14334" width="9.140625" style="595"/>
    <col min="14335" max="14335" width="31.5703125" style="595" customWidth="1"/>
    <col min="14336" max="14336" width="7.28515625" style="595" customWidth="1"/>
    <col min="14337" max="14337" width="9.140625" style="595"/>
    <col min="14338" max="14338" width="10.7109375" style="595" customWidth="1"/>
    <col min="14339" max="14339" width="9.7109375" style="595" customWidth="1"/>
    <col min="14340" max="14340" width="10.7109375" style="595" customWidth="1"/>
    <col min="14341" max="14341" width="12.42578125" style="595" bestFit="1" customWidth="1"/>
    <col min="14342" max="14342" width="7.42578125" style="595" customWidth="1"/>
    <col min="14343" max="14343" width="0" style="595" hidden="1" customWidth="1"/>
    <col min="14344" max="14344" width="16" style="595" customWidth="1"/>
    <col min="14345" max="14345" width="17.28515625" style="595" customWidth="1"/>
    <col min="14346" max="14351" width="14.85546875" style="595" customWidth="1"/>
    <col min="14352" max="14367" width="18.85546875" style="595" customWidth="1"/>
    <col min="14368" max="14586" width="9.140625" style="595"/>
    <col min="14587" max="14587" width="19.42578125" style="595" customWidth="1"/>
    <col min="14588" max="14588" width="18.42578125" style="595" customWidth="1"/>
    <col min="14589" max="14590" width="9.140625" style="595"/>
    <col min="14591" max="14591" width="31.5703125" style="595" customWidth="1"/>
    <col min="14592" max="14592" width="7.28515625" style="595" customWidth="1"/>
    <col min="14593" max="14593" width="9.140625" style="595"/>
    <col min="14594" max="14594" width="10.7109375" style="595" customWidth="1"/>
    <col min="14595" max="14595" width="9.7109375" style="595" customWidth="1"/>
    <col min="14596" max="14596" width="10.7109375" style="595" customWidth="1"/>
    <col min="14597" max="14597" width="12.42578125" style="595" bestFit="1" customWidth="1"/>
    <col min="14598" max="14598" width="7.42578125" style="595" customWidth="1"/>
    <col min="14599" max="14599" width="0" style="595" hidden="1" customWidth="1"/>
    <col min="14600" max="14600" width="16" style="595" customWidth="1"/>
    <col min="14601" max="14601" width="17.28515625" style="595" customWidth="1"/>
    <col min="14602" max="14607" width="14.85546875" style="595" customWidth="1"/>
    <col min="14608" max="14623" width="18.85546875" style="595" customWidth="1"/>
    <col min="14624" max="14842" width="9.140625" style="595"/>
    <col min="14843" max="14843" width="19.42578125" style="595" customWidth="1"/>
    <col min="14844" max="14844" width="18.42578125" style="595" customWidth="1"/>
    <col min="14845" max="14846" width="9.140625" style="595"/>
    <col min="14847" max="14847" width="31.5703125" style="595" customWidth="1"/>
    <col min="14848" max="14848" width="7.28515625" style="595" customWidth="1"/>
    <col min="14849" max="14849" width="9.140625" style="595"/>
    <col min="14850" max="14850" width="10.7109375" style="595" customWidth="1"/>
    <col min="14851" max="14851" width="9.7109375" style="595" customWidth="1"/>
    <col min="14852" max="14852" width="10.7109375" style="595" customWidth="1"/>
    <col min="14853" max="14853" width="12.42578125" style="595" bestFit="1" customWidth="1"/>
    <col min="14854" max="14854" width="7.42578125" style="595" customWidth="1"/>
    <col min="14855" max="14855" width="0" style="595" hidden="1" customWidth="1"/>
    <col min="14856" max="14856" width="16" style="595" customWidth="1"/>
    <col min="14857" max="14857" width="17.28515625" style="595" customWidth="1"/>
    <col min="14858" max="14863" width="14.85546875" style="595" customWidth="1"/>
    <col min="14864" max="14879" width="18.85546875" style="595" customWidth="1"/>
    <col min="14880" max="15098" width="9.140625" style="595"/>
    <col min="15099" max="15099" width="19.42578125" style="595" customWidth="1"/>
    <col min="15100" max="15100" width="18.42578125" style="595" customWidth="1"/>
    <col min="15101" max="15102" width="9.140625" style="595"/>
    <col min="15103" max="15103" width="31.5703125" style="595" customWidth="1"/>
    <col min="15104" max="15104" width="7.28515625" style="595" customWidth="1"/>
    <col min="15105" max="15105" width="9.140625" style="595"/>
    <col min="15106" max="15106" width="10.7109375" style="595" customWidth="1"/>
    <col min="15107" max="15107" width="9.7109375" style="595" customWidth="1"/>
    <col min="15108" max="15108" width="10.7109375" style="595" customWidth="1"/>
    <col min="15109" max="15109" width="12.42578125" style="595" bestFit="1" customWidth="1"/>
    <col min="15110" max="15110" width="7.42578125" style="595" customWidth="1"/>
    <col min="15111" max="15111" width="0" style="595" hidden="1" customWidth="1"/>
    <col min="15112" max="15112" width="16" style="595" customWidth="1"/>
    <col min="15113" max="15113" width="17.28515625" style="595" customWidth="1"/>
    <col min="15114" max="15119" width="14.85546875" style="595" customWidth="1"/>
    <col min="15120" max="15135" width="18.85546875" style="595" customWidth="1"/>
    <col min="15136" max="15354" width="9.140625" style="595"/>
    <col min="15355" max="15355" width="19.42578125" style="595" customWidth="1"/>
    <col min="15356" max="15356" width="18.42578125" style="595" customWidth="1"/>
    <col min="15357" max="15358" width="9.140625" style="595"/>
    <col min="15359" max="15359" width="31.5703125" style="595" customWidth="1"/>
    <col min="15360" max="15360" width="7.28515625" style="595" customWidth="1"/>
    <col min="15361" max="15361" width="9.140625" style="595"/>
    <col min="15362" max="15362" width="10.7109375" style="595" customWidth="1"/>
    <col min="15363" max="15363" width="9.7109375" style="595" customWidth="1"/>
    <col min="15364" max="15364" width="10.7109375" style="595" customWidth="1"/>
    <col min="15365" max="15365" width="12.42578125" style="595" bestFit="1" customWidth="1"/>
    <col min="15366" max="15366" width="7.42578125" style="595" customWidth="1"/>
    <col min="15367" max="15367" width="0" style="595" hidden="1" customWidth="1"/>
    <col min="15368" max="15368" width="16" style="595" customWidth="1"/>
    <col min="15369" max="15369" width="17.28515625" style="595" customWidth="1"/>
    <col min="15370" max="15375" width="14.85546875" style="595" customWidth="1"/>
    <col min="15376" max="15391" width="18.85546875" style="595" customWidth="1"/>
    <col min="15392" max="15610" width="9.140625" style="595"/>
    <col min="15611" max="15611" width="19.42578125" style="595" customWidth="1"/>
    <col min="15612" max="15612" width="18.42578125" style="595" customWidth="1"/>
    <col min="15613" max="15614" width="9.140625" style="595"/>
    <col min="15615" max="15615" width="31.5703125" style="595" customWidth="1"/>
    <col min="15616" max="15616" width="7.28515625" style="595" customWidth="1"/>
    <col min="15617" max="15617" width="9.140625" style="595"/>
    <col min="15618" max="15618" width="10.7109375" style="595" customWidth="1"/>
    <col min="15619" max="15619" width="9.7109375" style="595" customWidth="1"/>
    <col min="15620" max="15620" width="10.7109375" style="595" customWidth="1"/>
    <col min="15621" max="15621" width="12.42578125" style="595" bestFit="1" customWidth="1"/>
    <col min="15622" max="15622" width="7.42578125" style="595" customWidth="1"/>
    <col min="15623" max="15623" width="0" style="595" hidden="1" customWidth="1"/>
    <col min="15624" max="15624" width="16" style="595" customWidth="1"/>
    <col min="15625" max="15625" width="17.28515625" style="595" customWidth="1"/>
    <col min="15626" max="15631" width="14.85546875" style="595" customWidth="1"/>
    <col min="15632" max="15647" width="18.85546875" style="595" customWidth="1"/>
    <col min="15648" max="15866" width="9.140625" style="595"/>
    <col min="15867" max="15867" width="19.42578125" style="595" customWidth="1"/>
    <col min="15868" max="15868" width="18.42578125" style="595" customWidth="1"/>
    <col min="15869" max="15870" width="9.140625" style="595"/>
    <col min="15871" max="15871" width="31.5703125" style="595" customWidth="1"/>
    <col min="15872" max="15872" width="7.28515625" style="595" customWidth="1"/>
    <col min="15873" max="15873" width="9.140625" style="595"/>
    <col min="15874" max="15874" width="10.7109375" style="595" customWidth="1"/>
    <col min="15875" max="15875" width="9.7109375" style="595" customWidth="1"/>
    <col min="15876" max="15876" width="10.7109375" style="595" customWidth="1"/>
    <col min="15877" max="15877" width="12.42578125" style="595" bestFit="1" customWidth="1"/>
    <col min="15878" max="15878" width="7.42578125" style="595" customWidth="1"/>
    <col min="15879" max="15879" width="0" style="595" hidden="1" customWidth="1"/>
    <col min="15880" max="15880" width="16" style="595" customWidth="1"/>
    <col min="15881" max="15881" width="17.28515625" style="595" customWidth="1"/>
    <col min="15882" max="15887" width="14.85546875" style="595" customWidth="1"/>
    <col min="15888" max="15903" width="18.85546875" style="595" customWidth="1"/>
    <col min="15904" max="16122" width="9.140625" style="595"/>
    <col min="16123" max="16123" width="19.42578125" style="595" customWidth="1"/>
    <col min="16124" max="16124" width="18.42578125" style="595" customWidth="1"/>
    <col min="16125" max="16126" width="9.140625" style="595"/>
    <col min="16127" max="16127" width="31.5703125" style="595" customWidth="1"/>
    <col min="16128" max="16128" width="7.28515625" style="595" customWidth="1"/>
    <col min="16129" max="16129" width="9.140625" style="595"/>
    <col min="16130" max="16130" width="10.7109375" style="595" customWidth="1"/>
    <col min="16131" max="16131" width="9.7109375" style="595" customWidth="1"/>
    <col min="16132" max="16132" width="10.7109375" style="595" customWidth="1"/>
    <col min="16133" max="16133" width="12.42578125" style="595" bestFit="1" customWidth="1"/>
    <col min="16134" max="16134" width="7.42578125" style="595" customWidth="1"/>
    <col min="16135" max="16135" width="0" style="595" hidden="1" customWidth="1"/>
    <col min="16136" max="16136" width="16" style="595" customWidth="1"/>
    <col min="16137" max="16137" width="17.28515625" style="595" customWidth="1"/>
    <col min="16138" max="16143" width="14.85546875" style="595" customWidth="1"/>
    <col min="16144" max="16159" width="18.85546875" style="595" customWidth="1"/>
    <col min="16160" max="16384" width="9.140625" style="595"/>
  </cols>
  <sheetData>
    <row r="1" spans="1:12" x14ac:dyDescent="0.25">
      <c r="A1" s="1862"/>
      <c r="B1" s="1862"/>
      <c r="C1" s="1862"/>
      <c r="D1" s="1862"/>
      <c r="E1" s="1685"/>
      <c r="F1" s="1685"/>
      <c r="G1" s="1685"/>
      <c r="H1" s="1859" t="s">
        <v>525</v>
      </c>
      <c r="I1" s="1859"/>
      <c r="J1" s="1859"/>
      <c r="K1" s="1859"/>
      <c r="L1" s="1859"/>
    </row>
    <row r="2" spans="1:12" x14ac:dyDescent="0.25">
      <c r="A2" s="1685"/>
      <c r="B2" s="1685"/>
      <c r="C2" s="1685"/>
      <c r="D2" s="1685"/>
      <c r="E2" s="1685"/>
      <c r="F2" s="1685"/>
      <c r="G2" s="1685"/>
      <c r="H2" s="1859" t="s">
        <v>526</v>
      </c>
      <c r="I2" s="1859"/>
      <c r="J2" s="1859"/>
      <c r="K2" s="1859"/>
      <c r="L2" s="1859"/>
    </row>
    <row r="3" spans="1:12" x14ac:dyDescent="0.25">
      <c r="A3" s="1685"/>
      <c r="B3" s="1685"/>
      <c r="C3" s="1685"/>
      <c r="D3" s="1685"/>
      <c r="E3" s="1685"/>
      <c r="F3" s="1685"/>
      <c r="G3" s="1685"/>
      <c r="H3" s="1859" t="s">
        <v>527</v>
      </c>
      <c r="I3" s="1859"/>
      <c r="J3" s="1859"/>
      <c r="K3" s="1859"/>
      <c r="L3" s="1859"/>
    </row>
    <row r="4" spans="1:12" x14ac:dyDescent="0.25">
      <c r="A4" s="1685"/>
      <c r="B4" s="1685"/>
      <c r="C4" s="1685"/>
      <c r="D4" s="1685"/>
      <c r="E4" s="1685"/>
      <c r="F4" s="1685"/>
      <c r="G4" s="1685"/>
      <c r="H4" s="1685"/>
      <c r="I4" s="1685"/>
      <c r="J4" s="1685"/>
      <c r="K4" s="1860" t="s">
        <v>528</v>
      </c>
      <c r="L4" s="1861"/>
    </row>
    <row r="5" spans="1:12" x14ac:dyDescent="0.25">
      <c r="A5" s="1685"/>
      <c r="B5" s="1685"/>
      <c r="C5" s="1685"/>
      <c r="D5" s="1685"/>
      <c r="E5" s="1685"/>
      <c r="F5" s="1685"/>
      <c r="G5" s="1685"/>
      <c r="H5" s="1685"/>
      <c r="I5" s="1859" t="s">
        <v>501</v>
      </c>
      <c r="J5" s="1859"/>
      <c r="K5" s="1860">
        <v>322005</v>
      </c>
      <c r="L5" s="1861"/>
    </row>
    <row r="6" spans="1:12" x14ac:dyDescent="0.25">
      <c r="A6" s="1685"/>
      <c r="B6" s="1685"/>
      <c r="C6" s="1685"/>
      <c r="D6" s="1685"/>
      <c r="E6" s="1685"/>
      <c r="F6" s="1685"/>
      <c r="G6" s="1685"/>
      <c r="H6" s="1685"/>
      <c r="I6" s="1682"/>
      <c r="J6" s="1682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1682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1685"/>
      <c r="K8" s="1683"/>
      <c r="L8" s="1684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1682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1685"/>
      <c r="K10" s="1683"/>
      <c r="L10" s="1684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1682"/>
      <c r="K11" s="1871" t="str">
        <f>IF([3]Source!Y15&lt;&gt;"",[3]Source!Y15,"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1682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682"/>
      <c r="K13" s="597"/>
      <c r="L13" s="598"/>
    </row>
    <row r="14" spans="1:12" x14ac:dyDescent="0.25">
      <c r="A14" s="1685"/>
      <c r="B14" s="1685"/>
      <c r="C14" s="1685"/>
      <c r="D14" s="1685"/>
      <c r="E14" s="1685"/>
      <c r="F14" s="1685"/>
      <c r="G14" s="1685"/>
      <c r="H14" s="1859" t="s">
        <v>531</v>
      </c>
      <c r="I14" s="1859"/>
      <c r="J14" s="1873"/>
      <c r="K14" s="1860" t="str">
        <f>IF([3]Source!AC15&lt;&gt;"",[3]Source!AC15," ")</f>
        <v xml:space="preserve"> </v>
      </c>
      <c r="L14" s="1861"/>
    </row>
    <row r="15" spans="1:12" x14ac:dyDescent="0.25">
      <c r="A15" s="1685"/>
      <c r="B15" s="1685"/>
      <c r="C15" s="1685"/>
      <c r="D15" s="1685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1685"/>
      <c r="B16" s="1685"/>
      <c r="C16" s="1685"/>
      <c r="D16" s="1685"/>
      <c r="E16" s="1685"/>
      <c r="F16" s="1685"/>
      <c r="G16" s="1685"/>
      <c r="H16" s="1685"/>
      <c r="I16" s="1874" t="s">
        <v>516</v>
      </c>
      <c r="J16" s="1875"/>
      <c r="K16" s="1876">
        <v>45198</v>
      </c>
      <c r="L16" s="1877"/>
    </row>
    <row r="17" spans="1:31" x14ac:dyDescent="0.25">
      <c r="A17" s="1685"/>
      <c r="B17" s="1685"/>
      <c r="C17" s="1685"/>
      <c r="D17" s="1685"/>
      <c r="E17" s="1859" t="s">
        <v>581</v>
      </c>
      <c r="F17" s="1859"/>
      <c r="G17" s="1859"/>
      <c r="H17" s="1859"/>
      <c r="I17" s="1863" t="s">
        <v>514</v>
      </c>
      <c r="J17" s="1864"/>
      <c r="K17" s="1987" t="s">
        <v>667</v>
      </c>
      <c r="L17" s="1988"/>
    </row>
    <row r="18" spans="1:31" x14ac:dyDescent="0.25">
      <c r="A18" s="1685"/>
      <c r="B18" s="1685"/>
      <c r="C18" s="1685"/>
      <c r="D18" s="1685"/>
      <c r="E18" s="1685"/>
      <c r="F18" s="1685"/>
      <c r="G18" s="1685"/>
      <c r="H18" s="1685"/>
      <c r="I18" s="1874" t="s">
        <v>516</v>
      </c>
      <c r="J18" s="1875"/>
      <c r="K18" s="1989">
        <v>45566</v>
      </c>
      <c r="L18" s="1990"/>
    </row>
    <row r="19" spans="1:31" x14ac:dyDescent="0.25">
      <c r="A19" s="1685"/>
      <c r="B19" s="1685"/>
      <c r="C19" s="1685"/>
      <c r="D19" s="1685"/>
      <c r="E19" s="1685"/>
      <c r="F19" s="1685"/>
      <c r="G19" s="1685"/>
      <c r="H19" s="1685"/>
      <c r="I19" s="1685"/>
      <c r="J19" s="1685"/>
      <c r="K19" s="1685"/>
      <c r="L19" s="1685"/>
    </row>
    <row r="20" spans="1:31" s="606" customFormat="1" x14ac:dyDescent="0.2">
      <c r="A20" s="605"/>
      <c r="B20" s="605"/>
      <c r="C20" s="605"/>
      <c r="D20" s="605"/>
      <c r="E20" s="1878" t="s">
        <v>533</v>
      </c>
      <c r="F20" s="1879"/>
      <c r="G20" s="1878" t="s">
        <v>534</v>
      </c>
      <c r="H20" s="1882"/>
      <c r="I20" s="1878" t="s">
        <v>520</v>
      </c>
      <c r="J20" s="1879"/>
      <c r="K20" s="1879"/>
      <c r="L20" s="1882"/>
    </row>
    <row r="21" spans="1:31" s="606" customFormat="1" x14ac:dyDescent="0.2">
      <c r="A21" s="605"/>
      <c r="B21" s="605"/>
      <c r="C21" s="605"/>
      <c r="D21" s="605"/>
      <c r="E21" s="1880"/>
      <c r="F21" s="1881"/>
      <c r="G21" s="1880"/>
      <c r="H21" s="1883"/>
      <c r="I21" s="1884" t="s">
        <v>521</v>
      </c>
      <c r="J21" s="1885"/>
      <c r="K21" s="1884" t="s">
        <v>522</v>
      </c>
      <c r="L21" s="1886"/>
    </row>
    <row r="22" spans="1:31" x14ac:dyDescent="0.25">
      <c r="A22" s="1685"/>
      <c r="B22" s="1685"/>
      <c r="C22" s="1685"/>
      <c r="D22" s="1685"/>
      <c r="E22" s="1868">
        <v>6</v>
      </c>
      <c r="F22" s="1888"/>
      <c r="G22" s="1983">
        <v>45566</v>
      </c>
      <c r="H22" s="1984"/>
      <c r="I22" s="1985">
        <v>45525</v>
      </c>
      <c r="J22" s="1986"/>
      <c r="K22" s="1985">
        <f>G22</f>
        <v>45566</v>
      </c>
      <c r="L22" s="1986"/>
    </row>
    <row r="23" spans="1:31" x14ac:dyDescent="0.25">
      <c r="A23" s="1685"/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</row>
    <row r="24" spans="1:31" x14ac:dyDescent="0.25">
      <c r="A24" s="1685"/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</row>
    <row r="25" spans="1:31" s="607" customFormat="1" x14ac:dyDescent="0.25">
      <c r="A25" s="1890" t="s">
        <v>535</v>
      </c>
      <c r="B25" s="1890"/>
      <c r="C25" s="1890"/>
      <c r="D25" s="1890"/>
      <c r="E25" s="1890"/>
      <c r="F25" s="1890"/>
      <c r="G25" s="1890"/>
      <c r="H25" s="1890"/>
      <c r="I25" s="1890"/>
      <c r="J25" s="1890"/>
      <c r="K25" s="1890"/>
      <c r="L25" s="1890"/>
    </row>
    <row r="26" spans="1:31" ht="20.25" x14ac:dyDescent="0.3">
      <c r="A26" s="1685"/>
      <c r="B26" s="1685"/>
      <c r="C26" s="1685"/>
      <c r="D26" s="1685"/>
      <c r="E26" s="1685"/>
      <c r="F26" s="1685"/>
      <c r="G26" s="1685"/>
      <c r="H26" s="1685"/>
      <c r="I26" s="1685"/>
      <c r="J26" s="1685"/>
      <c r="K26" s="1685"/>
      <c r="L26" s="1685"/>
      <c r="M26" s="595" t="s">
        <v>583</v>
      </c>
      <c r="N26" s="912">
        <f>'[8]кс-6'!J830</f>
        <v>64038448.668614298</v>
      </c>
    </row>
    <row r="27" spans="1:31" ht="16.5" thickBot="1" x14ac:dyDescent="0.3">
      <c r="A27" s="1685"/>
      <c r="B27" s="1685"/>
      <c r="C27" s="1685"/>
      <c r="D27" s="1685"/>
      <c r="E27" s="1685"/>
      <c r="F27" s="1685"/>
      <c r="G27" s="1685"/>
      <c r="H27" s="1685"/>
      <c r="I27" s="1685"/>
      <c r="J27" s="1685"/>
      <c r="K27" s="1685"/>
      <c r="L27" s="1685"/>
    </row>
    <row r="28" spans="1:31" ht="15" customHeight="1" x14ac:dyDescent="0.25">
      <c r="A28" s="1918" t="s">
        <v>536</v>
      </c>
      <c r="B28" s="1920" t="s">
        <v>537</v>
      </c>
      <c r="C28" s="1920"/>
      <c r="D28" s="1920"/>
      <c r="E28" s="1920"/>
      <c r="F28" s="1920" t="s">
        <v>538</v>
      </c>
      <c r="G28" s="1920" t="s">
        <v>539</v>
      </c>
      <c r="H28" s="1920"/>
      <c r="I28" s="1920"/>
      <c r="J28" s="1920"/>
      <c r="K28" s="1920"/>
      <c r="L28" s="1921"/>
      <c r="M28" s="595" t="s">
        <v>584</v>
      </c>
      <c r="N28" s="737">
        <f>N26-U33</f>
        <v>1589908.4528672993</v>
      </c>
      <c r="O28" s="736">
        <f>'[8]кс-6'!BF830</f>
        <v>613624.44758215162</v>
      </c>
      <c r="P28" s="737">
        <f>N28-O28</f>
        <v>976284.00528514769</v>
      </c>
      <c r="Q28" s="737"/>
    </row>
    <row r="29" spans="1:31" ht="15" customHeight="1" x14ac:dyDescent="0.25">
      <c r="A29" s="1919"/>
      <c r="B29" s="1887"/>
      <c r="C29" s="1887"/>
      <c r="D29" s="1887"/>
      <c r="E29" s="1887"/>
      <c r="F29" s="1887"/>
      <c r="G29" s="1887" t="s">
        <v>540</v>
      </c>
      <c r="H29" s="1887"/>
      <c r="I29" s="1887" t="s">
        <v>541</v>
      </c>
      <c r="J29" s="1887"/>
      <c r="K29" s="1887" t="s">
        <v>542</v>
      </c>
      <c r="L29" s="1922"/>
    </row>
    <row r="30" spans="1:31" ht="15" customHeight="1" x14ac:dyDescent="0.25">
      <c r="A30" s="1919"/>
      <c r="B30" s="1887"/>
      <c r="C30" s="1887"/>
      <c r="D30" s="1887"/>
      <c r="E30" s="1887"/>
      <c r="F30" s="1887"/>
      <c r="G30" s="1887"/>
      <c r="H30" s="1887"/>
      <c r="I30" s="1887"/>
      <c r="J30" s="1887"/>
      <c r="K30" s="1887"/>
      <c r="L30" s="1922"/>
    </row>
    <row r="31" spans="1:31" ht="15" customHeight="1" x14ac:dyDescent="0.25">
      <c r="A31" s="1919"/>
      <c r="B31" s="1887"/>
      <c r="C31" s="1887"/>
      <c r="D31" s="1887"/>
      <c r="E31" s="1887"/>
      <c r="F31" s="1887"/>
      <c r="G31" s="1887"/>
      <c r="H31" s="1887"/>
      <c r="I31" s="1887"/>
      <c r="J31" s="1887"/>
      <c r="K31" s="1887"/>
      <c r="L31" s="1922"/>
    </row>
    <row r="32" spans="1:31" ht="15.75" customHeight="1" x14ac:dyDescent="0.25">
      <c r="A32" s="905">
        <v>1</v>
      </c>
      <c r="B32" s="1891">
        <v>2</v>
      </c>
      <c r="C32" s="1891"/>
      <c r="D32" s="1891"/>
      <c r="E32" s="1891"/>
      <c r="F32" s="1687">
        <v>3</v>
      </c>
      <c r="G32" s="1891">
        <v>4</v>
      </c>
      <c r="H32" s="1891"/>
      <c r="I32" s="1891">
        <v>5</v>
      </c>
      <c r="J32" s="1891"/>
      <c r="K32" s="1891">
        <v>6</v>
      </c>
      <c r="L32" s="1938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627</v>
      </c>
      <c r="S32" s="606" t="s">
        <v>662</v>
      </c>
      <c r="T32" s="606" t="s">
        <v>628</v>
      </c>
      <c r="U32" s="609" t="s">
        <v>636</v>
      </c>
      <c r="V32" s="609"/>
      <c r="W32" s="609"/>
      <c r="X32" s="609"/>
      <c r="Y32" s="609"/>
      <c r="Z32" s="609"/>
      <c r="AA32" s="609"/>
      <c r="AB32" s="609"/>
      <c r="AC32" s="609"/>
      <c r="AD32" s="609"/>
      <c r="AE32" s="609"/>
    </row>
    <row r="33" spans="1:31" s="615" customFormat="1" ht="32.25" customHeight="1" x14ac:dyDescent="0.2">
      <c r="A33" s="1689"/>
      <c r="B33" s="1892" t="s">
        <v>543</v>
      </c>
      <c r="C33" s="1892"/>
      <c r="D33" s="1892"/>
      <c r="E33" s="1892"/>
      <c r="F33" s="611"/>
      <c r="G33" s="1928">
        <f>G35+G37</f>
        <v>52040450.179789171</v>
      </c>
      <c r="H33" s="1976"/>
      <c r="I33" s="1928">
        <f>G33</f>
        <v>52040450.179789171</v>
      </c>
      <c r="J33" s="1976"/>
      <c r="K33" s="1939">
        <f>S33</f>
        <v>10596494.473541832</v>
      </c>
      <c r="L33" s="1940"/>
      <c r="M33" s="909" t="s">
        <v>634</v>
      </c>
      <c r="N33" s="910">
        <v>11924464.77</v>
      </c>
      <c r="O33" s="911">
        <v>6513354.6600000001</v>
      </c>
      <c r="P33" s="911">
        <v>12894265.630000001</v>
      </c>
      <c r="Q33" s="911">
        <v>6530941.54</v>
      </c>
      <c r="R33" s="911">
        <f>'кс-2 №5'!J849/1.2</f>
        <v>3580929.1062473385</v>
      </c>
      <c r="S33" s="911">
        <f>'кс-2 №6'!J849/1.2</f>
        <v>10596494.473541832</v>
      </c>
      <c r="T33" s="911">
        <f>SUM(N33:S33)</f>
        <v>52040450.179789171</v>
      </c>
      <c r="U33" s="614">
        <f>T33*1.2</f>
        <v>62448540.215746999</v>
      </c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</row>
    <row r="34" spans="1:31" s="615" customFormat="1" ht="36.75" customHeight="1" x14ac:dyDescent="0.2">
      <c r="A34" s="1689"/>
      <c r="B34" s="1930" t="s">
        <v>663</v>
      </c>
      <c r="C34" s="1931"/>
      <c r="D34" s="1931"/>
      <c r="E34" s="1932"/>
      <c r="F34" s="611"/>
      <c r="G34" s="1928"/>
      <c r="H34" s="1976"/>
      <c r="I34" s="1928"/>
      <c r="J34" s="1976"/>
      <c r="K34" s="1928">
        <f>S33</f>
        <v>10596494.473541832</v>
      </c>
      <c r="L34" s="1929"/>
      <c r="M34" s="1698" t="s">
        <v>658</v>
      </c>
      <c r="N34" s="1699"/>
      <c r="O34" s="1700"/>
      <c r="P34" s="1700"/>
      <c r="Q34" s="1700"/>
      <c r="R34" s="1700">
        <f>'[8]кс-2 №5корр'!J904/1.2</f>
        <v>-599238.09416666604</v>
      </c>
      <c r="S34" s="1700"/>
      <c r="T34" s="1700"/>
      <c r="U34" s="1701">
        <f>R34*1.2</f>
        <v>-719085.71299999917</v>
      </c>
      <c r="V34" s="1701"/>
      <c r="W34" s="614"/>
      <c r="X34" s="614"/>
      <c r="Y34" s="614"/>
      <c r="Z34" s="614"/>
      <c r="AA34" s="614"/>
      <c r="AB34" s="614"/>
      <c r="AC34" s="614"/>
      <c r="AD34" s="614"/>
      <c r="AE34" s="614"/>
    </row>
    <row r="35" spans="1:31" s="615" customFormat="1" ht="25.5" hidden="1" customHeight="1" x14ac:dyDescent="0.2">
      <c r="A35" s="1689"/>
      <c r="B35" s="1923" t="s">
        <v>635</v>
      </c>
      <c r="C35" s="1924"/>
      <c r="D35" s="1924"/>
      <c r="E35" s="1925"/>
      <c r="F35" s="611"/>
      <c r="G35" s="1928">
        <f>N33+O33+P33+Q33+R33+S33</f>
        <v>52040450.179789171</v>
      </c>
      <c r="H35" s="1976"/>
      <c r="I35" s="1928">
        <f>G35</f>
        <v>52040450.179789171</v>
      </c>
      <c r="J35" s="1976"/>
      <c r="K35" s="1928"/>
      <c r="L35" s="1929"/>
      <c r="M35" s="909"/>
      <c r="N35" s="910"/>
      <c r="O35" s="911"/>
      <c r="P35" s="911"/>
      <c r="Q35" s="911"/>
      <c r="R35" s="911"/>
      <c r="S35" s="911"/>
      <c r="T35" s="911">
        <f>T33+T34</f>
        <v>52040450.179789171</v>
      </c>
      <c r="U35" s="614">
        <f>T35*1.2</f>
        <v>62448540.215746999</v>
      </c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</row>
    <row r="36" spans="1:31" s="615" customFormat="1" ht="25.5" hidden="1" customHeight="1" x14ac:dyDescent="0.2">
      <c r="A36" s="1689"/>
      <c r="B36" s="1933" t="s">
        <v>630</v>
      </c>
      <c r="C36" s="1934"/>
      <c r="D36" s="1934"/>
      <c r="E36" s="1935"/>
      <c r="F36" s="611"/>
      <c r="G36" s="1690"/>
      <c r="H36" s="1702"/>
      <c r="I36" s="1690"/>
      <c r="J36" s="1702"/>
      <c r="K36" s="1928"/>
      <c r="L36" s="1929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</row>
    <row r="37" spans="1:31" s="615" customFormat="1" hidden="1" x14ac:dyDescent="0.2">
      <c r="A37" s="1689"/>
      <c r="B37" s="1930" t="s">
        <v>631</v>
      </c>
      <c r="C37" s="1931"/>
      <c r="D37" s="1931"/>
      <c r="E37" s="1932"/>
      <c r="F37" s="611"/>
      <c r="G37" s="1974">
        <f>T34</f>
        <v>0</v>
      </c>
      <c r="H37" s="1975"/>
      <c r="I37" s="1974">
        <f>G37</f>
        <v>0</v>
      </c>
      <c r="J37" s="1975"/>
      <c r="K37" s="1928"/>
      <c r="L37" s="1929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</row>
    <row r="38" spans="1:31" s="615" customFormat="1" ht="16.5" hidden="1" thickBot="1" x14ac:dyDescent="0.25">
      <c r="A38" s="907"/>
      <c r="B38" s="1943" t="s">
        <v>632</v>
      </c>
      <c r="C38" s="1943"/>
      <c r="D38" s="1943"/>
      <c r="E38" s="1943"/>
      <c r="F38" s="908"/>
      <c r="G38" s="1971">
        <v>0</v>
      </c>
      <c r="H38" s="1971"/>
      <c r="I38" s="1972">
        <v>0</v>
      </c>
      <c r="J38" s="1973"/>
      <c r="K38" s="1947"/>
      <c r="L38" s="1948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  <c r="AE38" s="613"/>
    </row>
    <row r="39" spans="1:31" s="615" customFormat="1" ht="15.75" customHeight="1" x14ac:dyDescent="0.2">
      <c r="A39" s="1899" t="s">
        <v>544</v>
      </c>
      <c r="B39" s="1899"/>
      <c r="C39" s="1899"/>
      <c r="D39" s="1899"/>
      <c r="E39" s="1899"/>
      <c r="F39" s="1899"/>
      <c r="G39" s="1951">
        <f>G33</f>
        <v>52040450.179789171</v>
      </c>
      <c r="H39" s="1952"/>
      <c r="I39" s="1951">
        <f>I33</f>
        <v>52040450.179789171</v>
      </c>
      <c r="J39" s="1952"/>
      <c r="K39" s="1951">
        <f>K33</f>
        <v>10596494.473541832</v>
      </c>
      <c r="L39" s="1952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</row>
    <row r="40" spans="1:31" s="615" customFormat="1" ht="15.75" customHeight="1" x14ac:dyDescent="0.2">
      <c r="A40" s="1902" t="s">
        <v>545</v>
      </c>
      <c r="B40" s="1902"/>
      <c r="C40" s="1902"/>
      <c r="D40" s="1902"/>
      <c r="E40" s="1902"/>
      <c r="F40" s="1902"/>
      <c r="G40" s="1898"/>
      <c r="H40" s="1898"/>
      <c r="I40" s="1898"/>
      <c r="J40" s="1898"/>
      <c r="K40" s="1898">
        <f>0.2*K39</f>
        <v>2119298.8947083666</v>
      </c>
      <c r="L40" s="1898"/>
      <c r="M40" s="738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  <c r="AE40" s="613"/>
    </row>
    <row r="41" spans="1:31" s="615" customFormat="1" ht="15.75" customHeight="1" x14ac:dyDescent="0.2">
      <c r="A41" s="1899" t="s">
        <v>546</v>
      </c>
      <c r="B41" s="1899"/>
      <c r="C41" s="1899"/>
      <c r="D41" s="1899"/>
      <c r="E41" s="1899"/>
      <c r="F41" s="1899"/>
      <c r="G41" s="1904"/>
      <c r="H41" s="1904"/>
      <c r="I41" s="1904"/>
      <c r="J41" s="1904"/>
      <c r="K41" s="1904">
        <f>K39+K40</f>
        <v>12715793.368250199</v>
      </c>
      <c r="L41" s="1904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  <c r="AE41" s="616"/>
    </row>
    <row r="42" spans="1:31" s="615" customFormat="1" ht="15.75" customHeight="1" x14ac:dyDescent="0.2">
      <c r="A42" s="1902" t="s">
        <v>659</v>
      </c>
      <c r="B42" s="1902"/>
      <c r="C42" s="1902"/>
      <c r="D42" s="1902"/>
      <c r="E42" s="1902"/>
      <c r="F42" s="1902"/>
      <c r="G42" s="1969"/>
      <c r="H42" s="1969"/>
      <c r="I42" s="1969"/>
      <c r="J42" s="1969"/>
      <c r="K42" s="1981">
        <f>K41*0.8439</f>
        <v>10730858.023466343</v>
      </c>
      <c r="L42" s="1981"/>
    </row>
    <row r="43" spans="1:31" s="615" customFormat="1" ht="15.75" customHeight="1" x14ac:dyDescent="0.2">
      <c r="A43" s="1899" t="s">
        <v>547</v>
      </c>
      <c r="B43" s="1899"/>
      <c r="C43" s="1899"/>
      <c r="D43" s="1899"/>
      <c r="E43" s="1899"/>
      <c r="F43" s="1899"/>
      <c r="G43" s="1903"/>
      <c r="H43" s="1903"/>
      <c r="I43" s="1903"/>
      <c r="J43" s="1903"/>
      <c r="K43" s="1982">
        <f>K41-K42</f>
        <v>1984935.3447838556</v>
      </c>
      <c r="L43" s="1982"/>
    </row>
    <row r="44" spans="1:31" s="615" customFormat="1" ht="15.75" customHeight="1" x14ac:dyDescent="0.2">
      <c r="A44" s="1902" t="s">
        <v>383</v>
      </c>
      <c r="B44" s="1902"/>
      <c r="C44" s="1902"/>
      <c r="D44" s="1902"/>
      <c r="E44" s="1902"/>
      <c r="F44" s="1902"/>
      <c r="G44" s="1906"/>
      <c r="H44" s="1906"/>
      <c r="I44" s="1906"/>
      <c r="J44" s="1906"/>
      <c r="K44" s="1981">
        <f>K43/6</f>
        <v>330822.55746397591</v>
      </c>
      <c r="L44" s="1981"/>
    </row>
    <row r="45" spans="1:31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1" x14ac:dyDescent="0.25">
      <c r="A46" s="619"/>
      <c r="B46" s="1685"/>
      <c r="C46" s="1685"/>
      <c r="D46" s="1685"/>
      <c r="E46" s="1685"/>
      <c r="F46" s="1685"/>
      <c r="G46" s="1685"/>
      <c r="H46" s="1685"/>
      <c r="I46" s="1685"/>
      <c r="J46" s="1685"/>
      <c r="K46" s="1685"/>
      <c r="L46" s="1685"/>
    </row>
    <row r="47" spans="1:31" x14ac:dyDescent="0.25">
      <c r="A47" s="619"/>
      <c r="B47" s="1685"/>
      <c r="C47" s="1685"/>
      <c r="D47" s="1685"/>
      <c r="E47" s="1685"/>
      <c r="F47" s="1685"/>
      <c r="G47" s="1685"/>
      <c r="H47" s="1685"/>
      <c r="I47" s="1685"/>
      <c r="J47" s="1685"/>
      <c r="K47" s="1685"/>
      <c r="L47" s="1685"/>
    </row>
    <row r="48" spans="1:31" x14ac:dyDescent="0.25">
      <c r="A48" s="1685"/>
      <c r="B48" s="1685"/>
      <c r="C48" s="1685"/>
      <c r="D48" s="1685"/>
      <c r="E48" s="1685"/>
      <c r="F48" s="1685"/>
      <c r="G48" s="1685"/>
      <c r="H48" s="1685"/>
      <c r="I48" s="1685"/>
      <c r="J48" s="1685"/>
      <c r="K48" s="1685"/>
      <c r="L48" s="1685"/>
      <c r="N48" s="620"/>
    </row>
    <row r="49" spans="1:12" x14ac:dyDescent="0.25">
      <c r="A49" s="1685"/>
      <c r="B49" s="1685"/>
      <c r="C49" s="1685"/>
      <c r="D49" s="1685"/>
      <c r="E49" s="1685"/>
      <c r="F49" s="1685"/>
      <c r="G49" s="1685"/>
      <c r="H49" s="1685"/>
      <c r="I49" s="1685"/>
      <c r="J49" s="1685"/>
      <c r="K49" s="1685"/>
      <c r="L49" s="1685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08" t="s">
        <v>554</v>
      </c>
      <c r="C51" s="1908"/>
      <c r="D51" s="1908"/>
      <c r="E51" s="1908"/>
      <c r="F51" s="1908"/>
      <c r="G51" s="1908"/>
      <c r="H51" s="1908"/>
      <c r="I51" s="626"/>
      <c r="J51" s="1909" t="s">
        <v>555</v>
      </c>
      <c r="K51" s="1909"/>
      <c r="L51" s="1909"/>
    </row>
    <row r="52" spans="1:12" x14ac:dyDescent="0.25">
      <c r="A52" s="1685"/>
      <c r="B52" s="1685"/>
      <c r="C52" s="627"/>
      <c r="D52" s="627"/>
      <c r="E52" s="1907" t="s">
        <v>551</v>
      </c>
      <c r="F52" s="1907"/>
      <c r="G52" s="1907"/>
      <c r="H52" s="1907"/>
      <c r="I52" s="1907"/>
      <c r="J52" s="1907" t="s">
        <v>552</v>
      </c>
      <c r="K52" s="1907"/>
      <c r="L52" s="1907"/>
    </row>
    <row r="53" spans="1:12" x14ac:dyDescent="0.25">
      <c r="A53" s="621"/>
      <c r="B53" s="1685"/>
      <c r="C53" s="1685"/>
      <c r="D53" s="1685"/>
      <c r="E53" s="1685"/>
      <c r="F53" s="1685"/>
      <c r="G53" s="1685"/>
      <c r="H53" s="1685"/>
      <c r="I53" s="1685"/>
      <c r="J53" s="1685"/>
      <c r="K53" s="622"/>
      <c r="L53" s="1685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08" t="s">
        <v>549</v>
      </c>
      <c r="C55" s="1908"/>
      <c r="D55" s="1908"/>
      <c r="E55" s="1908"/>
      <c r="F55" s="1908"/>
      <c r="G55" s="1908"/>
      <c r="H55" s="1908"/>
      <c r="I55" s="626"/>
      <c r="J55" s="1909" t="s">
        <v>550</v>
      </c>
      <c r="K55" s="1909"/>
      <c r="L55" s="1909"/>
    </row>
    <row r="56" spans="1:12" x14ac:dyDescent="0.25">
      <c r="A56" s="1685"/>
      <c r="B56" s="1685"/>
      <c r="C56" s="627"/>
      <c r="D56" s="627"/>
      <c r="E56" s="1907" t="s">
        <v>551</v>
      </c>
      <c r="F56" s="1907"/>
      <c r="G56" s="1907"/>
      <c r="H56" s="1907"/>
      <c r="I56" s="1907"/>
      <c r="J56" s="1907" t="s">
        <v>552</v>
      </c>
      <c r="K56" s="1907"/>
      <c r="L56" s="1907"/>
    </row>
    <row r="57" spans="1:12" x14ac:dyDescent="0.25">
      <c r="A57" s="1685"/>
      <c r="B57" s="1685"/>
      <c r="C57" s="1685"/>
      <c r="D57" s="1685"/>
      <c r="E57" s="1685"/>
      <c r="F57" s="1685"/>
      <c r="G57" s="1685"/>
      <c r="H57" s="1685"/>
      <c r="I57" s="1685"/>
      <c r="J57" s="1685"/>
      <c r="K57" s="1682"/>
      <c r="L57" s="1685"/>
    </row>
    <row r="58" spans="1:12" x14ac:dyDescent="0.25">
      <c r="K58" s="1691"/>
    </row>
    <row r="59" spans="1:12" x14ac:dyDescent="0.25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BFD09-F9D2-402C-882C-94C4E0A81EEC}">
  <sheetPr>
    <tabColor rgb="FFFFFF00"/>
    <pageSetUpPr fitToPage="1"/>
  </sheetPr>
  <dimension ref="A1:AM867"/>
  <sheetViews>
    <sheetView view="pageBreakPreview" topLeftCell="A788" zoomScale="80" zoomScaleNormal="80" zoomScaleSheetLayoutView="80" workbookViewId="0">
      <selection activeCell="L852" sqref="L852"/>
    </sheetView>
  </sheetViews>
  <sheetFormatPr defaultColWidth="9.140625" defaultRowHeight="12.75" x14ac:dyDescent="0.2"/>
  <cols>
    <col min="1" max="1" width="14.28515625" style="1680" customWidth="1"/>
    <col min="2" max="2" width="62" style="545" customWidth="1"/>
    <col min="3" max="3" width="16.140625" style="563" customWidth="1"/>
    <col min="4" max="4" width="7.7109375" style="545" customWidth="1"/>
    <col min="5" max="5" width="9.42578125" style="545" customWidth="1"/>
    <col min="6" max="6" width="12.140625" style="545" customWidth="1"/>
    <col min="7" max="7" width="13.85546875" style="545" customWidth="1"/>
    <col min="8" max="8" width="14" style="545" customWidth="1"/>
    <col min="9" max="9" width="13.5703125" style="545" customWidth="1"/>
    <col min="10" max="10" width="18.42578125" style="545" customWidth="1"/>
    <col min="11" max="11" width="14.85546875" style="1703" customWidth="1"/>
    <col min="12" max="12" width="13.5703125" style="1703" customWidth="1"/>
    <col min="13" max="14" width="9.140625" style="1703"/>
    <col min="15" max="19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704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709" t="s">
        <v>502</v>
      </c>
    </row>
    <row r="5" spans="1:10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1681" t="s">
        <v>505</v>
      </c>
      <c r="J5" s="699" t="s">
        <v>506</v>
      </c>
    </row>
    <row r="6" spans="1:10" x14ac:dyDescent="0.2">
      <c r="A6" s="516"/>
      <c r="B6" s="1858" t="s">
        <v>507</v>
      </c>
      <c r="C6" s="1858"/>
      <c r="D6" s="1858"/>
      <c r="E6" s="1858"/>
      <c r="F6" s="1858"/>
      <c r="G6" s="1858"/>
      <c r="H6" s="511"/>
      <c r="I6" s="1681"/>
      <c r="J6" s="739"/>
    </row>
    <row r="7" spans="1:10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1681" t="s">
        <v>505</v>
      </c>
      <c r="J7" s="699" t="s">
        <v>510</v>
      </c>
    </row>
    <row r="8" spans="1:10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1681"/>
      <c r="J8" s="740"/>
    </row>
    <row r="9" spans="1:10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741"/>
    </row>
    <row r="10" spans="1:10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741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742"/>
    </row>
    <row r="12" spans="1:10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1681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681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1955" t="s">
        <v>581</v>
      </c>
      <c r="G14" s="1955"/>
      <c r="H14" s="1955"/>
      <c r="I14" s="921" t="s">
        <v>514</v>
      </c>
      <c r="J14" s="1833" t="s">
        <v>667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1834">
        <v>45566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8" t="s">
        <v>517</v>
      </c>
      <c r="I16" s="1849"/>
      <c r="J16" s="742"/>
    </row>
    <row r="17" spans="1:19" x14ac:dyDescent="0.2">
      <c r="A17" s="504"/>
      <c r="B17" s="505"/>
      <c r="C17" s="505"/>
      <c r="D17" s="506"/>
      <c r="E17" s="506"/>
      <c r="F17" s="506"/>
      <c r="G17" s="1850" t="s">
        <v>518</v>
      </c>
      <c r="H17" s="1852" t="s">
        <v>519</v>
      </c>
      <c r="I17" s="1854" t="s">
        <v>520</v>
      </c>
      <c r="J17" s="1855"/>
    </row>
    <row r="18" spans="1:19" x14ac:dyDescent="0.2">
      <c r="A18" s="504"/>
      <c r="B18" s="505"/>
      <c r="C18" s="505"/>
      <c r="D18" s="506"/>
      <c r="E18" s="506"/>
      <c r="F18" s="506"/>
      <c r="G18" s="1851"/>
      <c r="H18" s="1853"/>
      <c r="I18" s="1688" t="s">
        <v>521</v>
      </c>
      <c r="J18" s="709" t="s">
        <v>522</v>
      </c>
    </row>
    <row r="19" spans="1:19" x14ac:dyDescent="0.2">
      <c r="A19" s="504"/>
      <c r="B19" s="1679"/>
      <c r="C19" s="1679"/>
      <c r="D19" s="1679"/>
      <c r="E19" s="1679"/>
      <c r="F19" s="1679"/>
      <c r="G19" s="1688">
        <v>6</v>
      </c>
      <c r="H19" s="520">
        <v>45566</v>
      </c>
      <c r="I19" s="520">
        <v>45525</v>
      </c>
      <c r="J19" s="520">
        <f>H19</f>
        <v>45566</v>
      </c>
    </row>
    <row r="20" spans="1:19" ht="18" x14ac:dyDescent="0.2">
      <c r="A20" s="523"/>
      <c r="B20" s="1840" t="s">
        <v>523</v>
      </c>
      <c r="C20" s="1840"/>
      <c r="D20" s="1840"/>
      <c r="E20" s="1840"/>
      <c r="F20" s="1840"/>
      <c r="G20" s="1840"/>
      <c r="H20" s="710"/>
      <c r="I20" s="710"/>
      <c r="J20" s="710"/>
    </row>
    <row r="21" spans="1:19" ht="21" thickBot="1" x14ac:dyDescent="0.25">
      <c r="A21" s="79"/>
      <c r="B21" s="1840" t="s">
        <v>524</v>
      </c>
      <c r="C21" s="1841"/>
      <c r="D21" s="1841"/>
      <c r="E21" s="1841"/>
      <c r="F21" s="1841"/>
      <c r="G21" s="1841"/>
      <c r="H21" s="1842"/>
      <c r="I21" s="1842"/>
      <c r="J21" s="1842"/>
    </row>
    <row r="22" spans="1:19" s="1708" customFormat="1" ht="27" x14ac:dyDescent="0.2">
      <c r="A22" s="1705" t="s">
        <v>443</v>
      </c>
      <c r="B22" s="1672" t="s">
        <v>443</v>
      </c>
      <c r="C22" s="149"/>
      <c r="D22" s="1087"/>
      <c r="E22" s="1087"/>
      <c r="F22" s="1978" t="s">
        <v>444</v>
      </c>
      <c r="G22" s="1979"/>
      <c r="H22" s="1978" t="s">
        <v>445</v>
      </c>
      <c r="I22" s="1979"/>
      <c r="J22" s="151" t="s">
        <v>446</v>
      </c>
      <c r="K22" s="1706"/>
      <c r="L22" s="1706"/>
      <c r="M22" s="1706"/>
      <c r="N22" s="1706"/>
      <c r="O22" s="1707"/>
      <c r="P22" s="1707"/>
      <c r="Q22" s="1707"/>
      <c r="R22" s="1707"/>
      <c r="S22" s="1707"/>
    </row>
    <row r="23" spans="1:19" s="1708" customFormat="1" ht="13.5" x14ac:dyDescent="0.25">
      <c r="A23" s="971" t="s">
        <v>447</v>
      </c>
      <c r="B23" s="1709" t="s">
        <v>443</v>
      </c>
      <c r="C23" s="973"/>
      <c r="D23" s="1710" t="s">
        <v>448</v>
      </c>
      <c r="E23" s="1710" t="s">
        <v>449</v>
      </c>
      <c r="F23" s="1711" t="s">
        <v>450</v>
      </c>
      <c r="G23" s="1711" t="s">
        <v>451</v>
      </c>
      <c r="H23" s="1712" t="s">
        <v>452</v>
      </c>
      <c r="I23" s="1711" t="s">
        <v>451</v>
      </c>
      <c r="J23" s="1713"/>
      <c r="K23" s="1706"/>
      <c r="L23" s="1706"/>
      <c r="M23" s="1706"/>
      <c r="N23" s="1706"/>
      <c r="O23" s="1707"/>
      <c r="P23" s="1707"/>
      <c r="Q23" s="1707"/>
      <c r="R23" s="1707"/>
      <c r="S23" s="1707"/>
    </row>
    <row r="24" spans="1:19" s="1708" customFormat="1" ht="13.5" x14ac:dyDescent="0.25">
      <c r="A24" s="978" t="s">
        <v>0</v>
      </c>
      <c r="B24" s="1714" t="s">
        <v>453</v>
      </c>
      <c r="C24" s="979"/>
      <c r="D24" s="1710" t="s">
        <v>454</v>
      </c>
      <c r="E24" s="1710" t="s">
        <v>455</v>
      </c>
      <c r="F24" s="1715"/>
      <c r="G24" s="1716" t="s">
        <v>456</v>
      </c>
      <c r="H24" s="1715"/>
      <c r="I24" s="1716" t="s">
        <v>456</v>
      </c>
      <c r="J24" s="1717" t="s">
        <v>457</v>
      </c>
      <c r="K24" s="1706"/>
      <c r="L24" s="1706"/>
      <c r="M24" s="1706"/>
      <c r="N24" s="1706"/>
      <c r="O24" s="1707"/>
      <c r="P24" s="1707"/>
      <c r="Q24" s="1707"/>
      <c r="R24" s="1707"/>
      <c r="S24" s="1707"/>
    </row>
    <row r="25" spans="1:19" s="1708" customFormat="1" ht="13.5" thickBot="1" x14ac:dyDescent="0.25">
      <c r="A25" s="983">
        <v>1</v>
      </c>
      <c r="B25" s="985">
        <v>2</v>
      </c>
      <c r="C25" s="985"/>
      <c r="D25" s="985">
        <v>3</v>
      </c>
      <c r="E25" s="985">
        <v>4</v>
      </c>
      <c r="F25" s="985">
        <v>5</v>
      </c>
      <c r="G25" s="985">
        <v>6</v>
      </c>
      <c r="H25" s="985">
        <v>7</v>
      </c>
      <c r="I25" s="985">
        <v>8</v>
      </c>
      <c r="J25" s="986">
        <v>9</v>
      </c>
      <c r="K25" s="1706"/>
      <c r="L25" s="1706"/>
      <c r="M25" s="1706"/>
      <c r="N25" s="1706"/>
      <c r="O25" s="1707"/>
      <c r="P25" s="1707"/>
      <c r="Q25" s="1707"/>
      <c r="R25" s="1707"/>
      <c r="S25" s="1707"/>
    </row>
    <row r="26" spans="1:19" s="1708" customFormat="1" x14ac:dyDescent="0.2">
      <c r="A26" s="987"/>
      <c r="B26" s="989"/>
      <c r="C26" s="989"/>
      <c r="D26" s="989"/>
      <c r="E26" s="989"/>
      <c r="F26" s="990"/>
      <c r="G26" s="990"/>
      <c r="H26" s="990"/>
      <c r="I26" s="990"/>
      <c r="J26" s="991"/>
      <c r="K26" s="1706"/>
      <c r="L26" s="1706"/>
      <c r="M26" s="1706"/>
      <c r="N26" s="1706"/>
      <c r="O26" s="1707"/>
      <c r="P26" s="1707"/>
      <c r="Q26" s="1707"/>
      <c r="R26" s="1707"/>
      <c r="S26" s="1707"/>
    </row>
    <row r="27" spans="1:19" s="1708" customFormat="1" ht="13.5" x14ac:dyDescent="0.2">
      <c r="A27" s="978"/>
      <c r="B27" s="1718" t="s">
        <v>1</v>
      </c>
      <c r="C27" s="855"/>
      <c r="D27" s="855"/>
      <c r="E27" s="855"/>
      <c r="F27" s="855"/>
      <c r="G27" s="1719"/>
      <c r="H27" s="1719"/>
      <c r="I27" s="1719"/>
      <c r="J27" s="1719"/>
      <c r="K27" s="1706"/>
      <c r="L27" s="1706"/>
      <c r="M27" s="1706"/>
      <c r="N27" s="1706"/>
      <c r="O27" s="1707"/>
      <c r="P27" s="1707"/>
      <c r="Q27" s="1707"/>
      <c r="R27" s="1707"/>
      <c r="S27" s="1707"/>
    </row>
    <row r="28" spans="1:19" s="1708" customFormat="1" ht="13.5" x14ac:dyDescent="0.2">
      <c r="A28" s="788"/>
      <c r="B28" s="1720" t="s">
        <v>2</v>
      </c>
      <c r="C28" s="687"/>
      <c r="D28" s="711"/>
      <c r="E28" s="711"/>
      <c r="F28" s="711"/>
      <c r="G28" s="1719"/>
      <c r="H28" s="1719"/>
      <c r="I28" s="1719"/>
      <c r="J28" s="1719"/>
      <c r="K28" s="1706"/>
      <c r="L28" s="1706"/>
      <c r="M28" s="1706"/>
      <c r="N28" s="1706"/>
      <c r="O28" s="1707"/>
      <c r="P28" s="1707"/>
      <c r="Q28" s="1707"/>
      <c r="R28" s="1707"/>
      <c r="S28" s="1707"/>
    </row>
    <row r="29" spans="1:19" s="1708" customFormat="1" ht="13.5" hidden="1" x14ac:dyDescent="0.2">
      <c r="A29" s="788"/>
      <c r="B29" s="1721" t="s">
        <v>3</v>
      </c>
      <c r="C29" s="687"/>
      <c r="D29" s="711"/>
      <c r="E29" s="711"/>
      <c r="F29" s="711"/>
      <c r="G29" s="1719"/>
      <c r="H29" s="1719"/>
      <c r="I29" s="1719"/>
      <c r="J29" s="1719"/>
      <c r="K29" s="1706"/>
      <c r="L29" s="1706"/>
      <c r="M29" s="1706"/>
      <c r="N29" s="1706"/>
      <c r="O29" s="1707"/>
      <c r="P29" s="1707"/>
      <c r="Q29" s="1707"/>
      <c r="R29" s="1707"/>
      <c r="S29" s="1707"/>
    </row>
    <row r="30" spans="1:19" s="1708" customFormat="1" ht="25.5" hidden="1" x14ac:dyDescent="0.2">
      <c r="A30" s="788">
        <v>1</v>
      </c>
      <c r="B30" s="1002" t="s">
        <v>233</v>
      </c>
      <c r="C30" s="687" t="s">
        <v>234</v>
      </c>
      <c r="D30" s="711" t="s">
        <v>7</v>
      </c>
      <c r="E30" s="711"/>
      <c r="F30" s="1003">
        <v>29840</v>
      </c>
      <c r="G30" s="1003">
        <f>E30*F30</f>
        <v>0</v>
      </c>
      <c r="H30" s="1003">
        <v>157054</v>
      </c>
      <c r="I30" s="1003">
        <f>E30*H30</f>
        <v>0</v>
      </c>
      <c r="J30" s="1003">
        <f>G30+I30</f>
        <v>0</v>
      </c>
      <c r="K30" s="1706"/>
      <c r="L30" s="1706"/>
      <c r="M30" s="1706"/>
      <c r="N30" s="1706"/>
      <c r="O30" s="1707"/>
      <c r="P30" s="1707"/>
      <c r="Q30" s="1707"/>
      <c r="R30" s="1707"/>
      <c r="S30" s="1707"/>
    </row>
    <row r="31" spans="1:19" s="1708" customFormat="1" hidden="1" x14ac:dyDescent="0.2">
      <c r="A31" s="788">
        <v>2</v>
      </c>
      <c r="B31" s="1002" t="s">
        <v>235</v>
      </c>
      <c r="C31" s="687" t="s">
        <v>236</v>
      </c>
      <c r="D31" s="711" t="s">
        <v>7</v>
      </c>
      <c r="E31" s="711"/>
      <c r="F31" s="1003">
        <v>2500</v>
      </c>
      <c r="G31" s="1003">
        <f>E31*F31</f>
        <v>0</v>
      </c>
      <c r="H31" s="1003">
        <v>11167</v>
      </c>
      <c r="I31" s="1003">
        <f>E31*H31</f>
        <v>0</v>
      </c>
      <c r="J31" s="1003">
        <f>G31+I31</f>
        <v>0</v>
      </c>
      <c r="K31" s="1706"/>
      <c r="L31" s="1706"/>
      <c r="M31" s="1706"/>
      <c r="N31" s="1706"/>
      <c r="O31" s="1707"/>
      <c r="P31" s="1707"/>
      <c r="Q31" s="1707"/>
      <c r="R31" s="1707"/>
      <c r="S31" s="1707"/>
    </row>
    <row r="32" spans="1:19" s="1708" customFormat="1" ht="25.5" hidden="1" x14ac:dyDescent="0.2">
      <c r="A32" s="788">
        <v>3</v>
      </c>
      <c r="B32" s="1002" t="s">
        <v>328</v>
      </c>
      <c r="C32" s="687" t="s">
        <v>4</v>
      </c>
      <c r="D32" s="711" t="s">
        <v>5</v>
      </c>
      <c r="E32" s="711"/>
      <c r="F32" s="1003"/>
      <c r="G32" s="1003"/>
      <c r="H32" s="1003"/>
      <c r="I32" s="1003"/>
      <c r="J32" s="1003"/>
      <c r="K32" s="1706"/>
      <c r="L32" s="1706"/>
      <c r="M32" s="1706"/>
      <c r="N32" s="1706"/>
      <c r="O32" s="1707"/>
      <c r="P32" s="1707"/>
      <c r="Q32" s="1707"/>
      <c r="R32" s="1707"/>
      <c r="S32" s="1707"/>
    </row>
    <row r="33" spans="1:19" s="1708" customFormat="1" hidden="1" x14ac:dyDescent="0.2">
      <c r="A33" s="788">
        <v>4</v>
      </c>
      <c r="B33" s="1722" t="s">
        <v>6</v>
      </c>
      <c r="C33" s="687"/>
      <c r="D33" s="711" t="s">
        <v>7</v>
      </c>
      <c r="E33" s="711"/>
      <c r="F33" s="1003">
        <v>3500</v>
      </c>
      <c r="G33" s="1003">
        <f t="shared" ref="G33:G75" si="0">E33*F33</f>
        <v>0</v>
      </c>
      <c r="H33" s="1003">
        <v>12534</v>
      </c>
      <c r="I33" s="1003">
        <f t="shared" ref="I33:I75" si="1">E33*H33</f>
        <v>0</v>
      </c>
      <c r="J33" s="1003">
        <f>G33+I33</f>
        <v>0</v>
      </c>
      <c r="K33" s="1706"/>
      <c r="L33" s="1706"/>
      <c r="M33" s="1706"/>
      <c r="N33" s="1706"/>
      <c r="O33" s="1707"/>
      <c r="P33" s="1707"/>
      <c r="Q33" s="1707"/>
      <c r="R33" s="1707"/>
      <c r="S33" s="1707"/>
    </row>
    <row r="34" spans="1:19" s="1708" customFormat="1" hidden="1" x14ac:dyDescent="0.2">
      <c r="A34" s="788">
        <v>5</v>
      </c>
      <c r="B34" s="1722" t="s">
        <v>8</v>
      </c>
      <c r="C34" s="687"/>
      <c r="D34" s="711" t="s">
        <v>7</v>
      </c>
      <c r="E34" s="711"/>
      <c r="F34" s="1003">
        <v>3500</v>
      </c>
      <c r="G34" s="1003">
        <f t="shared" si="0"/>
        <v>0</v>
      </c>
      <c r="H34" s="1003">
        <v>10744</v>
      </c>
      <c r="I34" s="1003">
        <f t="shared" si="1"/>
        <v>0</v>
      </c>
      <c r="J34" s="1003">
        <f t="shared" ref="J34:J66" si="2">G34+I34</f>
        <v>0</v>
      </c>
      <c r="K34" s="1706"/>
      <c r="L34" s="1706"/>
      <c r="M34" s="1706"/>
      <c r="N34" s="1706"/>
      <c r="O34" s="1707"/>
      <c r="P34" s="1707"/>
      <c r="Q34" s="1707"/>
      <c r="R34" s="1707"/>
      <c r="S34" s="1707"/>
    </row>
    <row r="35" spans="1:19" hidden="1" x14ac:dyDescent="0.2">
      <c r="A35" s="788">
        <v>6</v>
      </c>
      <c r="B35" s="1722" t="s">
        <v>9</v>
      </c>
      <c r="C35" s="711"/>
      <c r="D35" s="711" t="s">
        <v>7</v>
      </c>
      <c r="E35" s="711"/>
      <c r="F35" s="1003">
        <v>3500</v>
      </c>
      <c r="G35" s="1003">
        <f t="shared" si="0"/>
        <v>0</v>
      </c>
      <c r="H35" s="1003">
        <v>8953</v>
      </c>
      <c r="I35" s="1003">
        <f t="shared" si="1"/>
        <v>0</v>
      </c>
      <c r="J35" s="1723">
        <f t="shared" si="2"/>
        <v>0</v>
      </c>
      <c r="K35" s="1703" t="s">
        <v>660</v>
      </c>
    </row>
    <row r="36" spans="1:19" s="1708" customFormat="1" hidden="1" x14ac:dyDescent="0.2">
      <c r="A36" s="788">
        <v>7</v>
      </c>
      <c r="B36" s="1722" t="s">
        <v>10</v>
      </c>
      <c r="C36" s="687"/>
      <c r="D36" s="711" t="s">
        <v>7</v>
      </c>
      <c r="E36" s="711"/>
      <c r="F36" s="1003">
        <v>3500</v>
      </c>
      <c r="G36" s="1003">
        <f t="shared" si="0"/>
        <v>0</v>
      </c>
      <c r="H36" s="1003">
        <v>7162</v>
      </c>
      <c r="I36" s="1003">
        <f t="shared" si="1"/>
        <v>0</v>
      </c>
      <c r="J36" s="1003">
        <f t="shared" si="2"/>
        <v>0</v>
      </c>
      <c r="K36" s="1706"/>
      <c r="L36" s="1706"/>
      <c r="M36" s="1706"/>
      <c r="N36" s="1706"/>
      <c r="O36" s="1707"/>
      <c r="P36" s="1707"/>
      <c r="Q36" s="1707"/>
      <c r="R36" s="1707"/>
      <c r="S36" s="1707"/>
    </row>
    <row r="37" spans="1:19" s="1708" customFormat="1" hidden="1" x14ac:dyDescent="0.2">
      <c r="A37" s="788">
        <v>6</v>
      </c>
      <c r="B37" s="1722" t="s">
        <v>586</v>
      </c>
      <c r="C37" s="687"/>
      <c r="D37" s="711" t="s">
        <v>7</v>
      </c>
      <c r="E37" s="711"/>
      <c r="F37" s="1003">
        <v>3500</v>
      </c>
      <c r="G37" s="1003">
        <f t="shared" si="0"/>
        <v>0</v>
      </c>
      <c r="H37" s="1003">
        <v>10080</v>
      </c>
      <c r="I37" s="1003">
        <f t="shared" si="1"/>
        <v>0</v>
      </c>
      <c r="J37" s="1003">
        <f t="shared" si="2"/>
        <v>0</v>
      </c>
      <c r="K37" s="1706"/>
      <c r="L37" s="1706"/>
      <c r="M37" s="1706"/>
      <c r="N37" s="1706"/>
      <c r="O37" s="1707"/>
      <c r="P37" s="1707"/>
      <c r="Q37" s="1707"/>
      <c r="R37" s="1707"/>
      <c r="S37" s="1707"/>
    </row>
    <row r="38" spans="1:19" s="1708" customFormat="1" hidden="1" x14ac:dyDescent="0.2">
      <c r="A38" s="788">
        <v>7</v>
      </c>
      <c r="B38" s="1722" t="s">
        <v>587</v>
      </c>
      <c r="C38" s="687"/>
      <c r="D38" s="711" t="s">
        <v>7</v>
      </c>
      <c r="E38" s="711"/>
      <c r="F38" s="1003">
        <v>3500</v>
      </c>
      <c r="G38" s="1003">
        <f t="shared" si="0"/>
        <v>0</v>
      </c>
      <c r="H38" s="1003">
        <v>19404</v>
      </c>
      <c r="I38" s="1003">
        <f t="shared" si="1"/>
        <v>0</v>
      </c>
      <c r="J38" s="1003">
        <f t="shared" si="2"/>
        <v>0</v>
      </c>
      <c r="K38" s="1706"/>
      <c r="L38" s="1706"/>
      <c r="M38" s="1706"/>
      <c r="N38" s="1706"/>
      <c r="O38" s="1707"/>
      <c r="P38" s="1707"/>
      <c r="Q38" s="1707"/>
      <c r="R38" s="1707"/>
      <c r="S38" s="1707"/>
    </row>
    <row r="39" spans="1:19" s="1708" customFormat="1" hidden="1" x14ac:dyDescent="0.2">
      <c r="A39" s="788">
        <v>8</v>
      </c>
      <c r="B39" s="1002" t="s">
        <v>11</v>
      </c>
      <c r="C39" s="687"/>
      <c r="D39" s="711" t="s">
        <v>5</v>
      </c>
      <c r="E39" s="711"/>
      <c r="F39" s="1003">
        <v>0</v>
      </c>
      <c r="G39" s="1003">
        <f t="shared" si="0"/>
        <v>0</v>
      </c>
      <c r="H39" s="1003">
        <v>316</v>
      </c>
      <c r="I39" s="1003">
        <f t="shared" si="1"/>
        <v>0</v>
      </c>
      <c r="J39" s="1003">
        <f t="shared" si="2"/>
        <v>0</v>
      </c>
      <c r="K39" s="1706"/>
      <c r="L39" s="1706"/>
      <c r="M39" s="1706"/>
      <c r="N39" s="1706"/>
      <c r="O39" s="1707"/>
      <c r="P39" s="1707"/>
      <c r="Q39" s="1707"/>
      <c r="R39" s="1707"/>
      <c r="S39" s="1707"/>
    </row>
    <row r="40" spans="1:19" s="1708" customFormat="1" ht="38.25" hidden="1" x14ac:dyDescent="0.2">
      <c r="A40" s="788">
        <v>9</v>
      </c>
      <c r="B40" s="1002" t="s">
        <v>12</v>
      </c>
      <c r="C40" s="687" t="s">
        <v>13</v>
      </c>
      <c r="D40" s="711" t="s">
        <v>14</v>
      </c>
      <c r="E40" s="711"/>
      <c r="F40" s="1003">
        <v>2000</v>
      </c>
      <c r="G40" s="1003">
        <f t="shared" si="0"/>
        <v>0</v>
      </c>
      <c r="H40" s="1003">
        <v>3793</v>
      </c>
      <c r="I40" s="1003">
        <f t="shared" si="1"/>
        <v>0</v>
      </c>
      <c r="J40" s="1004">
        <f t="shared" si="2"/>
        <v>0</v>
      </c>
      <c r="K40" s="1706"/>
      <c r="L40" s="1706"/>
      <c r="M40" s="1706"/>
      <c r="N40" s="1706"/>
      <c r="O40" s="1707"/>
      <c r="P40" s="1707"/>
      <c r="Q40" s="1707"/>
      <c r="R40" s="1707"/>
      <c r="S40" s="1707"/>
    </row>
    <row r="41" spans="1:19" s="1708" customFormat="1" hidden="1" x14ac:dyDescent="0.2">
      <c r="A41" s="788">
        <v>10</v>
      </c>
      <c r="B41" s="1002" t="s">
        <v>384</v>
      </c>
      <c r="C41" s="687" t="s">
        <v>433</v>
      </c>
      <c r="D41" s="711" t="s">
        <v>7</v>
      </c>
      <c r="E41" s="711"/>
      <c r="F41" s="1003">
        <v>1350</v>
      </c>
      <c r="G41" s="1003">
        <f t="shared" si="0"/>
        <v>0</v>
      </c>
      <c r="H41" s="1003">
        <v>24267.599999999999</v>
      </c>
      <c r="I41" s="1003">
        <f t="shared" si="1"/>
        <v>0</v>
      </c>
      <c r="J41" s="1004">
        <f t="shared" si="2"/>
        <v>0</v>
      </c>
      <c r="K41" s="1706"/>
      <c r="L41" s="1706"/>
      <c r="M41" s="1706"/>
      <c r="N41" s="1706"/>
      <c r="O41" s="1707"/>
      <c r="P41" s="1707"/>
      <c r="Q41" s="1707"/>
      <c r="R41" s="1707"/>
      <c r="S41" s="1707"/>
    </row>
    <row r="42" spans="1:19" s="1708" customFormat="1" hidden="1" x14ac:dyDescent="0.2">
      <c r="A42" s="788">
        <v>11</v>
      </c>
      <c r="B42" s="1002" t="s">
        <v>385</v>
      </c>
      <c r="C42" s="687"/>
      <c r="D42" s="711" t="s">
        <v>7</v>
      </c>
      <c r="E42" s="711"/>
      <c r="F42" s="1003">
        <v>1350</v>
      </c>
      <c r="G42" s="1003">
        <f t="shared" si="0"/>
        <v>0</v>
      </c>
      <c r="H42" s="1003">
        <v>3642</v>
      </c>
      <c r="I42" s="1003">
        <f t="shared" si="1"/>
        <v>0</v>
      </c>
      <c r="J42" s="1004">
        <f t="shared" si="2"/>
        <v>0</v>
      </c>
      <c r="K42" s="1706"/>
      <c r="L42" s="1706"/>
      <c r="M42" s="1706"/>
      <c r="N42" s="1706"/>
      <c r="O42" s="1707"/>
      <c r="P42" s="1707"/>
      <c r="Q42" s="1707"/>
      <c r="R42" s="1707"/>
      <c r="S42" s="1707"/>
    </row>
    <row r="43" spans="1:19" s="1708" customFormat="1" hidden="1" x14ac:dyDescent="0.2">
      <c r="A43" s="788">
        <v>12</v>
      </c>
      <c r="B43" s="1002" t="s">
        <v>386</v>
      </c>
      <c r="C43" s="687" t="s">
        <v>433</v>
      </c>
      <c r="D43" s="711" t="s">
        <v>7</v>
      </c>
      <c r="E43" s="711"/>
      <c r="F43" s="1003">
        <v>1200</v>
      </c>
      <c r="G43" s="1003">
        <f t="shared" si="0"/>
        <v>0</v>
      </c>
      <c r="H43" s="1003">
        <v>14666.4</v>
      </c>
      <c r="I43" s="1003">
        <f t="shared" si="1"/>
        <v>0</v>
      </c>
      <c r="J43" s="1004">
        <f t="shared" si="2"/>
        <v>0</v>
      </c>
      <c r="K43" s="1706"/>
      <c r="L43" s="1706"/>
      <c r="M43" s="1706"/>
      <c r="N43" s="1706"/>
      <c r="O43" s="1707"/>
      <c r="P43" s="1707"/>
      <c r="Q43" s="1707"/>
      <c r="R43" s="1707"/>
      <c r="S43" s="1707"/>
    </row>
    <row r="44" spans="1:19" s="1708" customFormat="1" hidden="1" x14ac:dyDescent="0.2">
      <c r="A44" s="788">
        <v>13</v>
      </c>
      <c r="B44" s="1002" t="s">
        <v>196</v>
      </c>
      <c r="C44" s="687"/>
      <c r="D44" s="711" t="s">
        <v>7</v>
      </c>
      <c r="E44" s="711"/>
      <c r="F44" s="1003">
        <v>1200</v>
      </c>
      <c r="G44" s="1003">
        <f t="shared" si="0"/>
        <v>0</v>
      </c>
      <c r="H44" s="1003">
        <v>2288.52</v>
      </c>
      <c r="I44" s="1003">
        <f t="shared" si="1"/>
        <v>0</v>
      </c>
      <c r="J44" s="1004">
        <f t="shared" si="2"/>
        <v>0</v>
      </c>
      <c r="K44" s="1706"/>
      <c r="L44" s="1706"/>
      <c r="M44" s="1706"/>
      <c r="N44" s="1706"/>
      <c r="O44" s="1707"/>
      <c r="P44" s="1707"/>
      <c r="Q44" s="1707"/>
      <c r="R44" s="1707"/>
      <c r="S44" s="1707"/>
    </row>
    <row r="45" spans="1:19" s="1708" customFormat="1" hidden="1" x14ac:dyDescent="0.2">
      <c r="A45" s="788">
        <v>14</v>
      </c>
      <c r="B45" s="1002" t="s">
        <v>15</v>
      </c>
      <c r="C45" s="687"/>
      <c r="D45" s="711" t="s">
        <v>7</v>
      </c>
      <c r="E45" s="711"/>
      <c r="F45" s="1003">
        <v>600</v>
      </c>
      <c r="G45" s="1003">
        <f t="shared" si="0"/>
        <v>0</v>
      </c>
      <c r="H45" s="1003">
        <v>335</v>
      </c>
      <c r="I45" s="1003">
        <f t="shared" si="1"/>
        <v>0</v>
      </c>
      <c r="J45" s="1004">
        <f t="shared" si="2"/>
        <v>0</v>
      </c>
      <c r="K45" s="1706"/>
      <c r="L45" s="1706"/>
      <c r="M45" s="1706"/>
      <c r="N45" s="1706"/>
      <c r="O45" s="1707"/>
      <c r="P45" s="1707"/>
      <c r="Q45" s="1707"/>
      <c r="R45" s="1707"/>
      <c r="S45" s="1707"/>
    </row>
    <row r="46" spans="1:19" s="735" customFormat="1" hidden="1" x14ac:dyDescent="0.2">
      <c r="A46" s="531">
        <v>15</v>
      </c>
      <c r="B46" s="541" t="s">
        <v>16</v>
      </c>
      <c r="C46" s="544"/>
      <c r="D46" s="542" t="s">
        <v>7</v>
      </c>
      <c r="E46" s="544"/>
      <c r="F46" s="543">
        <v>600</v>
      </c>
      <c r="G46" s="543">
        <f t="shared" si="0"/>
        <v>0</v>
      </c>
      <c r="H46" s="543">
        <v>534</v>
      </c>
      <c r="I46" s="543">
        <f t="shared" si="1"/>
        <v>0</v>
      </c>
      <c r="J46" s="657">
        <f t="shared" si="2"/>
        <v>0</v>
      </c>
      <c r="K46" s="1703" t="s">
        <v>660</v>
      </c>
      <c r="L46" s="1724"/>
      <c r="M46" s="1724"/>
      <c r="N46" s="1724"/>
      <c r="O46" s="1725"/>
      <c r="P46" s="1725"/>
      <c r="Q46" s="1725"/>
      <c r="R46" s="1725"/>
      <c r="S46" s="1725"/>
    </row>
    <row r="47" spans="1:19" s="1708" customFormat="1" hidden="1" x14ac:dyDescent="0.2">
      <c r="A47" s="788">
        <v>16</v>
      </c>
      <c r="B47" s="1002" t="s">
        <v>17</v>
      </c>
      <c r="C47" s="687"/>
      <c r="D47" s="711" t="s">
        <v>7</v>
      </c>
      <c r="E47" s="711"/>
      <c r="F47" s="1003">
        <v>600</v>
      </c>
      <c r="G47" s="1003">
        <f t="shared" si="0"/>
        <v>0</v>
      </c>
      <c r="H47" s="1003">
        <v>1026</v>
      </c>
      <c r="I47" s="1003">
        <f t="shared" si="1"/>
        <v>0</v>
      </c>
      <c r="J47" s="1004">
        <f t="shared" si="2"/>
        <v>0</v>
      </c>
      <c r="K47" s="1706"/>
      <c r="L47" s="1706"/>
      <c r="M47" s="1706"/>
      <c r="N47" s="1706"/>
      <c r="O47" s="1707"/>
      <c r="P47" s="1707"/>
      <c r="Q47" s="1707"/>
      <c r="R47" s="1707"/>
      <c r="S47" s="1707"/>
    </row>
    <row r="48" spans="1:19" s="1708" customFormat="1" hidden="1" x14ac:dyDescent="0.2">
      <c r="A48" s="788">
        <v>17</v>
      </c>
      <c r="B48" s="1002" t="s">
        <v>196</v>
      </c>
      <c r="C48" s="687"/>
      <c r="D48" s="711" t="s">
        <v>7</v>
      </c>
      <c r="E48" s="711"/>
      <c r="F48" s="1003">
        <v>1200</v>
      </c>
      <c r="G48" s="1003">
        <f t="shared" si="0"/>
        <v>0</v>
      </c>
      <c r="H48" s="1003">
        <v>2288.52</v>
      </c>
      <c r="I48" s="1003">
        <f t="shared" si="1"/>
        <v>0</v>
      </c>
      <c r="J48" s="1004">
        <f t="shared" si="2"/>
        <v>0</v>
      </c>
      <c r="K48" s="1706"/>
      <c r="L48" s="1706"/>
      <c r="M48" s="1706"/>
      <c r="N48" s="1706"/>
      <c r="O48" s="1707"/>
      <c r="P48" s="1707"/>
      <c r="Q48" s="1707"/>
      <c r="R48" s="1707"/>
      <c r="S48" s="1707"/>
    </row>
    <row r="49" spans="1:19" s="1708" customFormat="1" hidden="1" x14ac:dyDescent="0.2">
      <c r="A49" s="788">
        <v>18</v>
      </c>
      <c r="B49" s="1002" t="s">
        <v>385</v>
      </c>
      <c r="C49" s="687"/>
      <c r="D49" s="711" t="s">
        <v>7</v>
      </c>
      <c r="E49" s="711"/>
      <c r="F49" s="1003">
        <v>1350</v>
      </c>
      <c r="G49" s="1003">
        <f t="shared" si="0"/>
        <v>0</v>
      </c>
      <c r="H49" s="1003">
        <v>3277.7999999999997</v>
      </c>
      <c r="I49" s="1003">
        <f t="shared" si="1"/>
        <v>0</v>
      </c>
      <c r="J49" s="1004">
        <f t="shared" si="2"/>
        <v>0</v>
      </c>
      <c r="K49" s="1706"/>
      <c r="L49" s="1706"/>
      <c r="M49" s="1706"/>
      <c r="N49" s="1706"/>
      <c r="O49" s="1707"/>
      <c r="P49" s="1707"/>
      <c r="Q49" s="1707"/>
      <c r="R49" s="1707"/>
      <c r="S49" s="1707"/>
    </row>
    <row r="50" spans="1:19" s="1708" customFormat="1" hidden="1" x14ac:dyDescent="0.2">
      <c r="A50" s="788">
        <v>19</v>
      </c>
      <c r="B50" s="1002" t="s">
        <v>18</v>
      </c>
      <c r="C50" s="687"/>
      <c r="D50" s="711" t="s">
        <v>7</v>
      </c>
      <c r="E50" s="711"/>
      <c r="F50" s="1003">
        <v>1409</v>
      </c>
      <c r="G50" s="1003">
        <f t="shared" si="0"/>
        <v>0</v>
      </c>
      <c r="H50" s="1003">
        <v>7047</v>
      </c>
      <c r="I50" s="1003">
        <f t="shared" si="1"/>
        <v>0</v>
      </c>
      <c r="J50" s="1004">
        <f t="shared" si="2"/>
        <v>0</v>
      </c>
      <c r="K50" s="1706"/>
      <c r="L50" s="1706"/>
      <c r="M50" s="1706"/>
      <c r="N50" s="1706"/>
      <c r="O50" s="1707"/>
      <c r="P50" s="1707"/>
      <c r="Q50" s="1707"/>
      <c r="R50" s="1707"/>
      <c r="S50" s="1707"/>
    </row>
    <row r="51" spans="1:19" s="1708" customFormat="1" hidden="1" x14ac:dyDescent="0.2">
      <c r="A51" s="788">
        <v>20</v>
      </c>
      <c r="B51" s="1002" t="s">
        <v>19</v>
      </c>
      <c r="C51" s="687" t="s">
        <v>326</v>
      </c>
      <c r="D51" s="711" t="s">
        <v>7</v>
      </c>
      <c r="E51" s="711"/>
      <c r="F51" s="1003">
        <v>600</v>
      </c>
      <c r="G51" s="1003">
        <f t="shared" si="0"/>
        <v>0</v>
      </c>
      <c r="H51" s="1003">
        <v>928</v>
      </c>
      <c r="I51" s="1003">
        <f t="shared" si="1"/>
        <v>0</v>
      </c>
      <c r="J51" s="1004">
        <f t="shared" si="2"/>
        <v>0</v>
      </c>
      <c r="K51" s="1706"/>
      <c r="L51" s="1706"/>
      <c r="M51" s="1706"/>
      <c r="N51" s="1706"/>
      <c r="O51" s="1707"/>
      <c r="P51" s="1707"/>
      <c r="Q51" s="1707"/>
      <c r="R51" s="1707"/>
      <c r="S51" s="1707"/>
    </row>
    <row r="52" spans="1:19" s="1708" customFormat="1" hidden="1" x14ac:dyDescent="0.2">
      <c r="A52" s="788">
        <v>21</v>
      </c>
      <c r="B52" s="1002" t="s">
        <v>20</v>
      </c>
      <c r="C52" s="687"/>
      <c r="D52" s="711" t="s">
        <v>21</v>
      </c>
      <c r="E52" s="711"/>
      <c r="F52" s="1003">
        <v>1150</v>
      </c>
      <c r="G52" s="1003">
        <f t="shared" si="0"/>
        <v>0</v>
      </c>
      <c r="H52" s="1003">
        <v>755</v>
      </c>
      <c r="I52" s="1003">
        <f t="shared" si="1"/>
        <v>0</v>
      </c>
      <c r="J52" s="1004">
        <f t="shared" si="2"/>
        <v>0</v>
      </c>
      <c r="K52" s="1706"/>
      <c r="L52" s="1706"/>
      <c r="M52" s="1706"/>
      <c r="N52" s="1706"/>
      <c r="O52" s="1707"/>
      <c r="P52" s="1707"/>
      <c r="Q52" s="1707"/>
      <c r="R52" s="1707"/>
      <c r="S52" s="1707"/>
    </row>
    <row r="53" spans="1:19" s="1708" customFormat="1" hidden="1" x14ac:dyDescent="0.2">
      <c r="A53" s="788">
        <v>22</v>
      </c>
      <c r="B53" s="1002" t="s">
        <v>22</v>
      </c>
      <c r="C53" s="687"/>
      <c r="D53" s="711" t="s">
        <v>21</v>
      </c>
      <c r="E53" s="711"/>
      <c r="F53" s="1003">
        <v>1000</v>
      </c>
      <c r="G53" s="1003">
        <f t="shared" si="0"/>
        <v>0</v>
      </c>
      <c r="H53" s="1003">
        <v>504</v>
      </c>
      <c r="I53" s="1003">
        <f t="shared" si="1"/>
        <v>0</v>
      </c>
      <c r="J53" s="1004">
        <f t="shared" si="2"/>
        <v>0</v>
      </c>
      <c r="K53" s="1706"/>
      <c r="L53" s="1706"/>
      <c r="M53" s="1706"/>
      <c r="N53" s="1706"/>
      <c r="O53" s="1707"/>
      <c r="P53" s="1707"/>
      <c r="Q53" s="1707"/>
      <c r="R53" s="1707"/>
      <c r="S53" s="1707"/>
    </row>
    <row r="54" spans="1:19" hidden="1" x14ac:dyDescent="0.2">
      <c r="A54" s="531">
        <v>23</v>
      </c>
      <c r="B54" s="541" t="s">
        <v>23</v>
      </c>
      <c r="C54" s="542"/>
      <c r="D54" s="542" t="s">
        <v>21</v>
      </c>
      <c r="E54" s="1726"/>
      <c r="F54" s="543">
        <v>700</v>
      </c>
      <c r="G54" s="543">
        <f t="shared" si="0"/>
        <v>0</v>
      </c>
      <c r="H54" s="543">
        <v>421</v>
      </c>
      <c r="I54" s="543">
        <f t="shared" si="1"/>
        <v>0</v>
      </c>
      <c r="J54" s="657">
        <f t="shared" si="2"/>
        <v>0</v>
      </c>
      <c r="K54" s="1703" t="s">
        <v>660</v>
      </c>
    </row>
    <row r="55" spans="1:19" hidden="1" x14ac:dyDescent="0.2">
      <c r="A55" s="531">
        <v>24</v>
      </c>
      <c r="B55" s="541" t="s">
        <v>24</v>
      </c>
      <c r="C55" s="542"/>
      <c r="D55" s="542" t="s">
        <v>21</v>
      </c>
      <c r="E55" s="1726"/>
      <c r="F55" s="543">
        <v>700</v>
      </c>
      <c r="G55" s="543">
        <f t="shared" si="0"/>
        <v>0</v>
      </c>
      <c r="H55" s="543">
        <v>332</v>
      </c>
      <c r="I55" s="543">
        <f t="shared" si="1"/>
        <v>0</v>
      </c>
      <c r="J55" s="657">
        <f t="shared" si="2"/>
        <v>0</v>
      </c>
      <c r="K55" s="1703" t="s">
        <v>660</v>
      </c>
    </row>
    <row r="56" spans="1:19" s="1708" customFormat="1" hidden="1" x14ac:dyDescent="0.2">
      <c r="A56" s="788">
        <v>25</v>
      </c>
      <c r="B56" s="1002" t="s">
        <v>25</v>
      </c>
      <c r="C56" s="687"/>
      <c r="D56" s="711" t="s">
        <v>21</v>
      </c>
      <c r="E56" s="711"/>
      <c r="F56" s="1003">
        <v>650</v>
      </c>
      <c r="G56" s="1003">
        <f t="shared" si="0"/>
        <v>0</v>
      </c>
      <c r="H56" s="1003">
        <v>237</v>
      </c>
      <c r="I56" s="1003">
        <f t="shared" si="1"/>
        <v>0</v>
      </c>
      <c r="J56" s="1004">
        <f t="shared" si="2"/>
        <v>0</v>
      </c>
      <c r="K56" s="1706"/>
      <c r="L56" s="1706"/>
      <c r="M56" s="1706"/>
      <c r="N56" s="1706"/>
      <c r="O56" s="1707"/>
      <c r="P56" s="1707"/>
      <c r="Q56" s="1707"/>
      <c r="R56" s="1707"/>
      <c r="S56" s="1707"/>
    </row>
    <row r="57" spans="1:19" hidden="1" x14ac:dyDescent="0.2">
      <c r="A57" s="531">
        <v>26</v>
      </c>
      <c r="B57" s="541" t="s">
        <v>26</v>
      </c>
      <c r="C57" s="533"/>
      <c r="D57" s="542" t="s">
        <v>21</v>
      </c>
      <c r="E57" s="1727"/>
      <c r="F57" s="543">
        <v>650</v>
      </c>
      <c r="G57" s="543">
        <f t="shared" si="0"/>
        <v>0</v>
      </c>
      <c r="H57" s="543">
        <v>199</v>
      </c>
      <c r="I57" s="543">
        <f t="shared" si="1"/>
        <v>0</v>
      </c>
      <c r="J57" s="657">
        <f t="shared" si="2"/>
        <v>0</v>
      </c>
    </row>
    <row r="58" spans="1:19" hidden="1" x14ac:dyDescent="0.2">
      <c r="A58" s="531">
        <v>27</v>
      </c>
      <c r="B58" s="541" t="s">
        <v>27</v>
      </c>
      <c r="C58" s="533"/>
      <c r="D58" s="542" t="s">
        <v>21</v>
      </c>
      <c r="E58" s="1726"/>
      <c r="F58" s="543">
        <v>650</v>
      </c>
      <c r="G58" s="543">
        <f t="shared" si="0"/>
        <v>0</v>
      </c>
      <c r="H58" s="543">
        <v>153</v>
      </c>
      <c r="I58" s="543">
        <f t="shared" si="1"/>
        <v>0</v>
      </c>
      <c r="J58" s="657">
        <f t="shared" si="2"/>
        <v>0</v>
      </c>
      <c r="K58" s="1703" t="s">
        <v>660</v>
      </c>
    </row>
    <row r="59" spans="1:19" hidden="1" x14ac:dyDescent="0.2">
      <c r="A59" s="531">
        <v>28</v>
      </c>
      <c r="B59" s="541" t="s">
        <v>291</v>
      </c>
      <c r="C59" s="533" t="s">
        <v>28</v>
      </c>
      <c r="D59" s="542" t="s">
        <v>21</v>
      </c>
      <c r="E59" s="1728"/>
      <c r="F59" s="543">
        <v>500</v>
      </c>
      <c r="G59" s="543">
        <f t="shared" si="0"/>
        <v>0</v>
      </c>
      <c r="H59" s="543">
        <v>149</v>
      </c>
      <c r="I59" s="543">
        <f t="shared" si="1"/>
        <v>0</v>
      </c>
      <c r="J59" s="750">
        <f t="shared" si="2"/>
        <v>0</v>
      </c>
      <c r="K59" s="1703" t="s">
        <v>660</v>
      </c>
    </row>
    <row r="60" spans="1:19" hidden="1" x14ac:dyDescent="0.2">
      <c r="A60" s="531">
        <v>29</v>
      </c>
      <c r="B60" s="541" t="s">
        <v>291</v>
      </c>
      <c r="C60" s="533" t="s">
        <v>29</v>
      </c>
      <c r="D60" s="542" t="s">
        <v>21</v>
      </c>
      <c r="E60" s="1726"/>
      <c r="F60" s="543">
        <v>500</v>
      </c>
      <c r="G60" s="543">
        <f t="shared" si="0"/>
        <v>0</v>
      </c>
      <c r="H60" s="543">
        <v>88</v>
      </c>
      <c r="I60" s="543">
        <f t="shared" si="1"/>
        <v>0</v>
      </c>
      <c r="J60" s="657">
        <f t="shared" si="2"/>
        <v>0</v>
      </c>
      <c r="K60" s="1703" t="s">
        <v>660</v>
      </c>
    </row>
    <row r="61" spans="1:19" s="1708" customFormat="1" hidden="1" x14ac:dyDescent="0.2">
      <c r="A61" s="788">
        <v>30</v>
      </c>
      <c r="B61" s="1002" t="s">
        <v>291</v>
      </c>
      <c r="C61" s="687" t="s">
        <v>30</v>
      </c>
      <c r="D61" s="711" t="s">
        <v>21</v>
      </c>
      <c r="E61" s="711"/>
      <c r="F61" s="1003">
        <v>500</v>
      </c>
      <c r="G61" s="1003">
        <f t="shared" si="0"/>
        <v>0</v>
      </c>
      <c r="H61" s="1003">
        <v>60</v>
      </c>
      <c r="I61" s="1003">
        <f t="shared" si="1"/>
        <v>0</v>
      </c>
      <c r="J61" s="1004">
        <f t="shared" si="2"/>
        <v>0</v>
      </c>
      <c r="K61" s="1706"/>
      <c r="L61" s="1706"/>
      <c r="M61" s="1706"/>
      <c r="N61" s="1706"/>
      <c r="O61" s="1707"/>
      <c r="P61" s="1707"/>
      <c r="Q61" s="1707"/>
      <c r="R61" s="1707"/>
      <c r="S61" s="1707"/>
    </row>
    <row r="62" spans="1:19" s="1708" customFormat="1" hidden="1" x14ac:dyDescent="0.2">
      <c r="A62" s="788">
        <v>31</v>
      </c>
      <c r="B62" s="1002" t="s">
        <v>31</v>
      </c>
      <c r="C62" s="860"/>
      <c r="D62" s="711" t="s">
        <v>32</v>
      </c>
      <c r="E62" s="711"/>
      <c r="F62" s="1003">
        <v>143680</v>
      </c>
      <c r="G62" s="1003">
        <f t="shared" si="0"/>
        <v>0</v>
      </c>
      <c r="H62" s="1003">
        <v>65776</v>
      </c>
      <c r="I62" s="1003">
        <f t="shared" si="1"/>
        <v>0</v>
      </c>
      <c r="J62" s="1004">
        <f t="shared" si="2"/>
        <v>0</v>
      </c>
      <c r="K62" s="1706"/>
      <c r="L62" s="1706"/>
      <c r="M62" s="1706"/>
      <c r="N62" s="1706"/>
      <c r="O62" s="1707"/>
      <c r="P62" s="1707"/>
      <c r="Q62" s="1707"/>
      <c r="R62" s="1707"/>
      <c r="S62" s="1707"/>
    </row>
    <row r="63" spans="1:19" s="1708" customFormat="1" hidden="1" x14ac:dyDescent="0.2">
      <c r="A63" s="788">
        <v>32</v>
      </c>
      <c r="B63" s="1002" t="s">
        <v>33</v>
      </c>
      <c r="C63" s="687" t="s">
        <v>34</v>
      </c>
      <c r="D63" s="711" t="s">
        <v>35</v>
      </c>
      <c r="E63" s="711"/>
      <c r="F63" s="1003">
        <v>0</v>
      </c>
      <c r="G63" s="1003">
        <f t="shared" si="0"/>
        <v>0</v>
      </c>
      <c r="H63" s="1003">
        <v>844</v>
      </c>
      <c r="I63" s="1003">
        <f t="shared" si="1"/>
        <v>0</v>
      </c>
      <c r="J63" s="1004">
        <f t="shared" si="2"/>
        <v>0</v>
      </c>
      <c r="K63" s="1706"/>
      <c r="L63" s="1706"/>
      <c r="M63" s="1706"/>
      <c r="N63" s="1706"/>
      <c r="O63" s="1707"/>
      <c r="P63" s="1707"/>
      <c r="Q63" s="1707"/>
      <c r="R63" s="1707"/>
      <c r="S63" s="1707"/>
    </row>
    <row r="64" spans="1:19" s="1708" customFormat="1" hidden="1" x14ac:dyDescent="0.2">
      <c r="A64" s="788">
        <v>33</v>
      </c>
      <c r="B64" s="1002" t="s">
        <v>33</v>
      </c>
      <c r="C64" s="687" t="s">
        <v>36</v>
      </c>
      <c r="D64" s="711" t="s">
        <v>35</v>
      </c>
      <c r="E64" s="711"/>
      <c r="F64" s="1003">
        <v>0</v>
      </c>
      <c r="G64" s="1003">
        <f t="shared" si="0"/>
        <v>0</v>
      </c>
      <c r="H64" s="1003">
        <v>471</v>
      </c>
      <c r="I64" s="1003">
        <f t="shared" si="1"/>
        <v>0</v>
      </c>
      <c r="J64" s="1004">
        <f t="shared" si="2"/>
        <v>0</v>
      </c>
      <c r="K64" s="1706"/>
      <c r="L64" s="1706"/>
      <c r="M64" s="1706"/>
      <c r="N64" s="1706"/>
      <c r="O64" s="1707"/>
      <c r="P64" s="1707"/>
      <c r="Q64" s="1707"/>
      <c r="R64" s="1707"/>
      <c r="S64" s="1707"/>
    </row>
    <row r="65" spans="1:19" s="1708" customFormat="1" hidden="1" x14ac:dyDescent="0.2">
      <c r="A65" s="788">
        <v>34</v>
      </c>
      <c r="B65" s="1002" t="s">
        <v>33</v>
      </c>
      <c r="C65" s="687" t="s">
        <v>37</v>
      </c>
      <c r="D65" s="711" t="s">
        <v>35</v>
      </c>
      <c r="E65" s="711"/>
      <c r="F65" s="1003">
        <v>0</v>
      </c>
      <c r="G65" s="1003">
        <f t="shared" si="0"/>
        <v>0</v>
      </c>
      <c r="H65" s="1003">
        <v>305</v>
      </c>
      <c r="I65" s="1003">
        <f t="shared" si="1"/>
        <v>0</v>
      </c>
      <c r="J65" s="1004">
        <f t="shared" si="2"/>
        <v>0</v>
      </c>
      <c r="K65" s="1706"/>
      <c r="L65" s="1706"/>
      <c r="M65" s="1706"/>
      <c r="N65" s="1706"/>
      <c r="O65" s="1707"/>
      <c r="P65" s="1707"/>
      <c r="Q65" s="1707"/>
      <c r="R65" s="1707"/>
      <c r="S65" s="1707"/>
    </row>
    <row r="66" spans="1:19" s="1708" customFormat="1" hidden="1" x14ac:dyDescent="0.2">
      <c r="A66" s="788">
        <v>35</v>
      </c>
      <c r="B66" s="1002" t="s">
        <v>33</v>
      </c>
      <c r="C66" s="687" t="s">
        <v>38</v>
      </c>
      <c r="D66" s="711" t="s">
        <v>35</v>
      </c>
      <c r="E66" s="711"/>
      <c r="F66" s="1003">
        <v>0</v>
      </c>
      <c r="G66" s="1003">
        <f t="shared" si="0"/>
        <v>0</v>
      </c>
      <c r="H66" s="1003">
        <v>237</v>
      </c>
      <c r="I66" s="1003">
        <f t="shared" si="1"/>
        <v>0</v>
      </c>
      <c r="J66" s="1004">
        <f t="shared" si="2"/>
        <v>0</v>
      </c>
      <c r="K66" s="1706"/>
      <c r="L66" s="1706"/>
      <c r="M66" s="1706"/>
      <c r="N66" s="1706"/>
      <c r="O66" s="1707"/>
      <c r="P66" s="1707"/>
      <c r="Q66" s="1707"/>
      <c r="R66" s="1707"/>
      <c r="S66" s="1707"/>
    </row>
    <row r="67" spans="1:19" s="1708" customFormat="1" hidden="1" x14ac:dyDescent="0.2">
      <c r="A67" s="788">
        <v>36</v>
      </c>
      <c r="B67" s="1002" t="s">
        <v>320</v>
      </c>
      <c r="C67" s="687"/>
      <c r="D67" s="711"/>
      <c r="E67" s="711"/>
      <c r="F67" s="711"/>
      <c r="G67" s="1003">
        <f t="shared" si="0"/>
        <v>0</v>
      </c>
      <c r="H67" s="1719"/>
      <c r="I67" s="1003">
        <f t="shared" si="1"/>
        <v>0</v>
      </c>
      <c r="J67" s="1719"/>
      <c r="K67" s="1706"/>
      <c r="L67" s="1706"/>
      <c r="M67" s="1706"/>
      <c r="N67" s="1706"/>
      <c r="O67" s="1707"/>
      <c r="P67" s="1707"/>
      <c r="Q67" s="1707"/>
      <c r="R67" s="1707"/>
      <c r="S67" s="1707"/>
    </row>
    <row r="68" spans="1:19" s="1708" customFormat="1" hidden="1" x14ac:dyDescent="0.2">
      <c r="A68" s="788">
        <v>37</v>
      </c>
      <c r="B68" s="1722" t="s">
        <v>39</v>
      </c>
      <c r="C68" s="687"/>
      <c r="D68" s="711" t="s">
        <v>21</v>
      </c>
      <c r="E68" s="711"/>
      <c r="F68" s="1003">
        <v>290</v>
      </c>
      <c r="G68" s="1003">
        <f t="shared" si="0"/>
        <v>0</v>
      </c>
      <c r="H68" s="1003">
        <v>115</v>
      </c>
      <c r="I68" s="1003">
        <f t="shared" si="1"/>
        <v>0</v>
      </c>
      <c r="J68" s="1004">
        <f t="shared" ref="J68:J75" si="3">G68+I68</f>
        <v>0</v>
      </c>
      <c r="K68" s="1706"/>
      <c r="L68" s="1706"/>
      <c r="M68" s="1706"/>
      <c r="N68" s="1706"/>
      <c r="O68" s="1707"/>
      <c r="P68" s="1707"/>
      <c r="Q68" s="1707"/>
      <c r="R68" s="1707"/>
      <c r="S68" s="1707"/>
    </row>
    <row r="69" spans="1:19" s="1708" customFormat="1" hidden="1" x14ac:dyDescent="0.2">
      <c r="A69" s="788">
        <v>38</v>
      </c>
      <c r="B69" s="1722" t="s">
        <v>319</v>
      </c>
      <c r="C69" s="687"/>
      <c r="D69" s="711" t="s">
        <v>21</v>
      </c>
      <c r="E69" s="711"/>
      <c r="F69" s="1003">
        <v>290</v>
      </c>
      <c r="G69" s="1003">
        <f t="shared" si="0"/>
        <v>0</v>
      </c>
      <c r="H69" s="1003">
        <v>89</v>
      </c>
      <c r="I69" s="1003">
        <f t="shared" si="1"/>
        <v>0</v>
      </c>
      <c r="J69" s="1004">
        <f t="shared" si="3"/>
        <v>0</v>
      </c>
      <c r="K69" s="1706"/>
      <c r="L69" s="1706"/>
      <c r="M69" s="1706"/>
      <c r="N69" s="1706"/>
      <c r="O69" s="1707"/>
      <c r="P69" s="1707"/>
      <c r="Q69" s="1707"/>
      <c r="R69" s="1707"/>
      <c r="S69" s="1707"/>
    </row>
    <row r="70" spans="1:19" s="1708" customFormat="1" hidden="1" x14ac:dyDescent="0.2">
      <c r="A70" s="788">
        <v>39</v>
      </c>
      <c r="B70" s="1722" t="s">
        <v>321</v>
      </c>
      <c r="C70" s="687"/>
      <c r="D70" s="711" t="s">
        <v>21</v>
      </c>
      <c r="E70" s="711"/>
      <c r="F70" s="1003">
        <v>290</v>
      </c>
      <c r="G70" s="1003">
        <f t="shared" si="0"/>
        <v>0</v>
      </c>
      <c r="H70" s="1003">
        <v>70</v>
      </c>
      <c r="I70" s="1003">
        <f t="shared" si="1"/>
        <v>0</v>
      </c>
      <c r="J70" s="1004">
        <f t="shared" si="3"/>
        <v>0</v>
      </c>
      <c r="K70" s="1706"/>
      <c r="L70" s="1706"/>
      <c r="M70" s="1706"/>
      <c r="N70" s="1706"/>
      <c r="O70" s="1707"/>
      <c r="P70" s="1707"/>
      <c r="Q70" s="1707"/>
      <c r="R70" s="1707"/>
      <c r="S70" s="1707"/>
    </row>
    <row r="71" spans="1:19" s="1708" customFormat="1" hidden="1" x14ac:dyDescent="0.2">
      <c r="A71" s="788">
        <v>40</v>
      </c>
      <c r="B71" s="1722" t="s">
        <v>322</v>
      </c>
      <c r="C71" s="687"/>
      <c r="D71" s="711" t="s">
        <v>21</v>
      </c>
      <c r="E71" s="711"/>
      <c r="F71" s="1003">
        <v>290</v>
      </c>
      <c r="G71" s="1003">
        <f t="shared" si="0"/>
        <v>0</v>
      </c>
      <c r="H71" s="1003">
        <v>59</v>
      </c>
      <c r="I71" s="1003">
        <f t="shared" si="1"/>
        <v>0</v>
      </c>
      <c r="J71" s="1004">
        <f t="shared" si="3"/>
        <v>0</v>
      </c>
      <c r="K71" s="1706"/>
      <c r="L71" s="1706"/>
      <c r="M71" s="1706"/>
      <c r="N71" s="1706"/>
      <c r="O71" s="1707"/>
      <c r="P71" s="1707"/>
      <c r="Q71" s="1707"/>
      <c r="R71" s="1707"/>
      <c r="S71" s="1707"/>
    </row>
    <row r="72" spans="1:19" s="1708" customFormat="1" hidden="1" x14ac:dyDescent="0.2">
      <c r="A72" s="788">
        <v>41</v>
      </c>
      <c r="B72" s="1722" t="s">
        <v>323</v>
      </c>
      <c r="C72" s="687"/>
      <c r="D72" s="711" t="s">
        <v>21</v>
      </c>
      <c r="E72" s="711"/>
      <c r="F72" s="1003">
        <v>290</v>
      </c>
      <c r="G72" s="1003">
        <f t="shared" si="0"/>
        <v>0</v>
      </c>
      <c r="H72" s="1003">
        <v>59</v>
      </c>
      <c r="I72" s="1003">
        <f t="shared" si="1"/>
        <v>0</v>
      </c>
      <c r="J72" s="1004">
        <f t="shared" si="3"/>
        <v>0</v>
      </c>
      <c r="K72" s="1706"/>
      <c r="L72" s="1706"/>
      <c r="M72" s="1706"/>
      <c r="N72" s="1706"/>
      <c r="O72" s="1707"/>
      <c r="P72" s="1707"/>
      <c r="Q72" s="1707"/>
      <c r="R72" s="1707"/>
      <c r="S72" s="1707"/>
    </row>
    <row r="73" spans="1:19" s="1708" customFormat="1" hidden="1" x14ac:dyDescent="0.2">
      <c r="A73" s="788">
        <v>42</v>
      </c>
      <c r="B73" s="1722" t="s">
        <v>324</v>
      </c>
      <c r="C73" s="687"/>
      <c r="D73" s="711" t="s">
        <v>21</v>
      </c>
      <c r="E73" s="711"/>
      <c r="F73" s="1003">
        <v>290</v>
      </c>
      <c r="G73" s="1003">
        <f t="shared" si="0"/>
        <v>0</v>
      </c>
      <c r="H73" s="1003">
        <v>45</v>
      </c>
      <c r="I73" s="1003">
        <f t="shared" si="1"/>
        <v>0</v>
      </c>
      <c r="J73" s="1004">
        <f t="shared" si="3"/>
        <v>0</v>
      </c>
      <c r="K73" s="1706"/>
      <c r="L73" s="1706"/>
      <c r="M73" s="1706"/>
      <c r="N73" s="1706"/>
      <c r="O73" s="1707"/>
      <c r="P73" s="1707"/>
      <c r="Q73" s="1707"/>
      <c r="R73" s="1707"/>
      <c r="S73" s="1707"/>
    </row>
    <row r="74" spans="1:19" s="1708" customFormat="1" hidden="1" x14ac:dyDescent="0.2">
      <c r="A74" s="788">
        <v>43</v>
      </c>
      <c r="B74" s="1722" t="s">
        <v>325</v>
      </c>
      <c r="C74" s="687"/>
      <c r="D74" s="711" t="s">
        <v>21</v>
      </c>
      <c r="E74" s="711"/>
      <c r="F74" s="1003">
        <v>290</v>
      </c>
      <c r="G74" s="1003">
        <f t="shared" si="0"/>
        <v>0</v>
      </c>
      <c r="H74" s="1003">
        <v>37</v>
      </c>
      <c r="I74" s="1003">
        <f t="shared" si="1"/>
        <v>0</v>
      </c>
      <c r="J74" s="1004">
        <f t="shared" si="3"/>
        <v>0</v>
      </c>
      <c r="K74" s="1706"/>
      <c r="L74" s="1706"/>
      <c r="M74" s="1706"/>
      <c r="N74" s="1706"/>
      <c r="O74" s="1707"/>
      <c r="P74" s="1707"/>
      <c r="Q74" s="1707"/>
      <c r="R74" s="1707"/>
      <c r="S74" s="1707"/>
    </row>
    <row r="75" spans="1:19" s="1708" customFormat="1" hidden="1" x14ac:dyDescent="0.2">
      <c r="A75" s="788">
        <v>44</v>
      </c>
      <c r="B75" s="1002" t="s">
        <v>40</v>
      </c>
      <c r="C75" s="860"/>
      <c r="D75" s="711" t="s">
        <v>41</v>
      </c>
      <c r="E75" s="711"/>
      <c r="F75" s="1003">
        <v>0</v>
      </c>
      <c r="G75" s="1003">
        <f t="shared" si="0"/>
        <v>0</v>
      </c>
      <c r="H75" s="1003">
        <v>66809</v>
      </c>
      <c r="I75" s="1003">
        <f t="shared" si="1"/>
        <v>0</v>
      </c>
      <c r="J75" s="1004">
        <f t="shared" si="3"/>
        <v>0</v>
      </c>
      <c r="K75" s="1706"/>
      <c r="L75" s="1706"/>
      <c r="M75" s="1706"/>
      <c r="N75" s="1706"/>
      <c r="O75" s="1707"/>
      <c r="P75" s="1707"/>
      <c r="Q75" s="1707"/>
      <c r="R75" s="1707"/>
      <c r="S75" s="1707"/>
    </row>
    <row r="76" spans="1:19" s="1708" customFormat="1" hidden="1" x14ac:dyDescent="0.2">
      <c r="A76" s="788">
        <v>45</v>
      </c>
      <c r="B76" s="1002"/>
      <c r="C76" s="860"/>
      <c r="D76" s="711"/>
      <c r="E76" s="711"/>
      <c r="F76" s="711"/>
      <c r="G76" s="1003"/>
      <c r="H76" s="1719"/>
      <c r="I76" s="1003"/>
      <c r="J76" s="1719"/>
      <c r="K76" s="1706"/>
      <c r="L76" s="1706"/>
      <c r="M76" s="1706"/>
      <c r="N76" s="1706"/>
      <c r="O76" s="1707"/>
      <c r="P76" s="1707"/>
      <c r="Q76" s="1707"/>
      <c r="R76" s="1707"/>
      <c r="S76" s="1707"/>
    </row>
    <row r="77" spans="1:19" s="1708" customFormat="1" hidden="1" x14ac:dyDescent="0.2">
      <c r="A77" s="788">
        <v>46</v>
      </c>
      <c r="B77" s="1729" t="s">
        <v>42</v>
      </c>
      <c r="C77" s="687"/>
      <c r="D77" s="711"/>
      <c r="E77" s="711"/>
      <c r="F77" s="711"/>
      <c r="G77" s="1003"/>
      <c r="H77" s="1719"/>
      <c r="I77" s="1003"/>
      <c r="J77" s="1719"/>
      <c r="K77" s="1706"/>
      <c r="L77" s="1706"/>
      <c r="M77" s="1706"/>
      <c r="N77" s="1706"/>
      <c r="O77" s="1707"/>
      <c r="P77" s="1707"/>
      <c r="Q77" s="1707"/>
      <c r="R77" s="1707"/>
      <c r="S77" s="1707"/>
    </row>
    <row r="78" spans="1:19" s="1708" customFormat="1" hidden="1" x14ac:dyDescent="0.2">
      <c r="A78" s="788">
        <v>47</v>
      </c>
      <c r="B78" s="1002" t="s">
        <v>19</v>
      </c>
      <c r="C78" s="687" t="s">
        <v>326</v>
      </c>
      <c r="D78" s="711" t="s">
        <v>14</v>
      </c>
      <c r="E78" s="711"/>
      <c r="F78" s="1003">
        <v>600</v>
      </c>
      <c r="G78" s="1003">
        <f t="shared" ref="G78:G84" si="4">E78*F78</f>
        <v>0</v>
      </c>
      <c r="H78" s="1003">
        <v>928</v>
      </c>
      <c r="I78" s="1003">
        <f t="shared" ref="I78:I84" si="5">E78*H78</f>
        <v>0</v>
      </c>
      <c r="J78" s="1004">
        <f t="shared" ref="J78:J84" si="6">G78+I78</f>
        <v>0</v>
      </c>
      <c r="K78" s="1706"/>
      <c r="L78" s="1706"/>
      <c r="M78" s="1706"/>
      <c r="N78" s="1706"/>
      <c r="O78" s="1707"/>
      <c r="P78" s="1707"/>
      <c r="Q78" s="1707"/>
      <c r="R78" s="1707"/>
      <c r="S78" s="1707"/>
    </row>
    <row r="79" spans="1:19" s="1708" customFormat="1" hidden="1" x14ac:dyDescent="0.2">
      <c r="A79" s="788">
        <v>48</v>
      </c>
      <c r="B79" s="1002" t="s">
        <v>17</v>
      </c>
      <c r="C79" s="687"/>
      <c r="D79" s="711" t="s">
        <v>14</v>
      </c>
      <c r="E79" s="711"/>
      <c r="F79" s="1003">
        <v>600</v>
      </c>
      <c r="G79" s="1003">
        <f t="shared" si="4"/>
        <v>0</v>
      </c>
      <c r="H79" s="1003">
        <v>1026</v>
      </c>
      <c r="I79" s="1003">
        <f t="shared" si="5"/>
        <v>0</v>
      </c>
      <c r="J79" s="1004">
        <f t="shared" si="6"/>
        <v>0</v>
      </c>
      <c r="K79" s="1706"/>
      <c r="L79" s="1706"/>
      <c r="M79" s="1706"/>
      <c r="N79" s="1706"/>
      <c r="O79" s="1707"/>
      <c r="P79" s="1707"/>
      <c r="Q79" s="1707"/>
      <c r="R79" s="1707"/>
      <c r="S79" s="1707"/>
    </row>
    <row r="80" spans="1:19" s="1708" customFormat="1" hidden="1" x14ac:dyDescent="0.2">
      <c r="A80" s="788">
        <v>49</v>
      </c>
      <c r="B80" s="1002" t="s">
        <v>43</v>
      </c>
      <c r="C80" s="687"/>
      <c r="D80" s="711" t="s">
        <v>21</v>
      </c>
      <c r="E80" s="711"/>
      <c r="F80" s="1003">
        <v>650</v>
      </c>
      <c r="G80" s="1003">
        <f t="shared" si="4"/>
        <v>0</v>
      </c>
      <c r="H80" s="1003">
        <v>237</v>
      </c>
      <c r="I80" s="1003">
        <f t="shared" si="5"/>
        <v>0</v>
      </c>
      <c r="J80" s="1004">
        <f t="shared" si="6"/>
        <v>0</v>
      </c>
      <c r="K80" s="1706"/>
      <c r="L80" s="1706"/>
      <c r="M80" s="1706"/>
      <c r="N80" s="1706"/>
      <c r="O80" s="1707"/>
      <c r="P80" s="1707"/>
      <c r="Q80" s="1707"/>
      <c r="R80" s="1707"/>
      <c r="S80" s="1707"/>
    </row>
    <row r="81" spans="1:19" s="1708" customFormat="1" hidden="1" x14ac:dyDescent="0.2">
      <c r="A81" s="788">
        <v>50</v>
      </c>
      <c r="B81" s="1002" t="s">
        <v>327</v>
      </c>
      <c r="C81" s="1001"/>
      <c r="D81" s="711" t="s">
        <v>21</v>
      </c>
      <c r="E81" s="711"/>
      <c r="F81" s="1003">
        <v>290</v>
      </c>
      <c r="G81" s="1003">
        <f t="shared" si="4"/>
        <v>0</v>
      </c>
      <c r="H81" s="1003">
        <v>45</v>
      </c>
      <c r="I81" s="1003">
        <f t="shared" si="5"/>
        <v>0</v>
      </c>
      <c r="J81" s="1004">
        <f t="shared" si="6"/>
        <v>0</v>
      </c>
      <c r="K81" s="1706"/>
      <c r="L81" s="1706"/>
      <c r="M81" s="1706"/>
      <c r="N81" s="1706"/>
      <c r="O81" s="1707"/>
      <c r="P81" s="1707"/>
      <c r="Q81" s="1707"/>
      <c r="R81" s="1707"/>
      <c r="S81" s="1707"/>
    </row>
    <row r="82" spans="1:19" s="1708" customFormat="1" hidden="1" x14ac:dyDescent="0.2">
      <c r="A82" s="788">
        <v>51</v>
      </c>
      <c r="B82" s="1002" t="s">
        <v>31</v>
      </c>
      <c r="C82" s="860"/>
      <c r="D82" s="711" t="s">
        <v>32</v>
      </c>
      <c r="E82" s="711"/>
      <c r="F82" s="1003">
        <v>0</v>
      </c>
      <c r="G82" s="1003">
        <f t="shared" si="4"/>
        <v>0</v>
      </c>
      <c r="H82" s="1003">
        <v>18486</v>
      </c>
      <c r="I82" s="1003">
        <f t="shared" si="5"/>
        <v>0</v>
      </c>
      <c r="J82" s="1004">
        <f t="shared" si="6"/>
        <v>0</v>
      </c>
      <c r="K82" s="1706"/>
      <c r="L82" s="1706"/>
      <c r="M82" s="1706"/>
      <c r="N82" s="1706"/>
      <c r="O82" s="1707"/>
      <c r="P82" s="1707"/>
      <c r="Q82" s="1707"/>
      <c r="R82" s="1707"/>
      <c r="S82" s="1707"/>
    </row>
    <row r="83" spans="1:19" s="1708" customFormat="1" hidden="1" x14ac:dyDescent="0.2">
      <c r="A83" s="788">
        <v>52</v>
      </c>
      <c r="B83" s="1002" t="s">
        <v>40</v>
      </c>
      <c r="C83" s="860"/>
      <c r="D83" s="711" t="s">
        <v>41</v>
      </c>
      <c r="E83" s="711"/>
      <c r="F83" s="1003">
        <v>0</v>
      </c>
      <c r="G83" s="1003">
        <f t="shared" si="4"/>
        <v>0</v>
      </c>
      <c r="H83" s="1003">
        <v>19270</v>
      </c>
      <c r="I83" s="1003">
        <f t="shared" si="5"/>
        <v>0</v>
      </c>
      <c r="J83" s="1004">
        <f t="shared" si="6"/>
        <v>0</v>
      </c>
      <c r="K83" s="1706"/>
      <c r="L83" s="1706"/>
      <c r="M83" s="1706"/>
      <c r="N83" s="1706"/>
      <c r="O83" s="1707"/>
      <c r="P83" s="1707"/>
      <c r="Q83" s="1707"/>
      <c r="R83" s="1707"/>
      <c r="S83" s="1707"/>
    </row>
    <row r="84" spans="1:19" s="1708" customFormat="1" hidden="1" x14ac:dyDescent="0.2">
      <c r="A84" s="788">
        <v>53</v>
      </c>
      <c r="B84" s="1002" t="s">
        <v>15</v>
      </c>
      <c r="C84" s="687"/>
      <c r="D84" s="711" t="s">
        <v>14</v>
      </c>
      <c r="E84" s="711"/>
      <c r="F84" s="1003">
        <v>600</v>
      </c>
      <c r="G84" s="1003">
        <f t="shared" si="4"/>
        <v>0</v>
      </c>
      <c r="H84" s="1003">
        <v>1026</v>
      </c>
      <c r="I84" s="1003">
        <f t="shared" si="5"/>
        <v>0</v>
      </c>
      <c r="J84" s="1004">
        <f t="shared" si="6"/>
        <v>0</v>
      </c>
      <c r="K84" s="1706"/>
      <c r="L84" s="1706"/>
      <c r="M84" s="1706"/>
      <c r="N84" s="1706"/>
      <c r="O84" s="1707"/>
      <c r="P84" s="1707"/>
      <c r="Q84" s="1707"/>
      <c r="R84" s="1707"/>
      <c r="S84" s="1707"/>
    </row>
    <row r="85" spans="1:19" s="1708" customFormat="1" hidden="1" x14ac:dyDescent="0.2">
      <c r="A85" s="788">
        <v>54</v>
      </c>
      <c r="B85" s="1002"/>
      <c r="C85" s="860"/>
      <c r="D85" s="711"/>
      <c r="E85" s="711"/>
      <c r="F85" s="711"/>
      <c r="G85" s="1003"/>
      <c r="H85" s="1719"/>
      <c r="I85" s="1003"/>
      <c r="J85" s="1719"/>
      <c r="K85" s="1706"/>
      <c r="L85" s="1706"/>
      <c r="M85" s="1706"/>
      <c r="N85" s="1706"/>
      <c r="O85" s="1707"/>
      <c r="P85" s="1707"/>
      <c r="Q85" s="1707"/>
      <c r="R85" s="1707"/>
      <c r="S85" s="1707"/>
    </row>
    <row r="86" spans="1:19" s="1708" customFormat="1" hidden="1" x14ac:dyDescent="0.2">
      <c r="A86" s="788">
        <v>55</v>
      </c>
      <c r="B86" s="1002"/>
      <c r="C86" s="860"/>
      <c r="D86" s="711"/>
      <c r="E86" s="711"/>
      <c r="F86" s="711"/>
      <c r="G86" s="1003"/>
      <c r="H86" s="1719"/>
      <c r="I86" s="1003"/>
      <c r="J86" s="1719"/>
      <c r="K86" s="1706"/>
      <c r="L86" s="1706"/>
      <c r="M86" s="1706"/>
      <c r="N86" s="1706"/>
      <c r="O86" s="1707"/>
      <c r="P86" s="1707"/>
      <c r="Q86" s="1707"/>
      <c r="R86" s="1707"/>
      <c r="S86" s="1707"/>
    </row>
    <row r="87" spans="1:19" s="1708" customFormat="1" x14ac:dyDescent="0.2">
      <c r="A87" s="788">
        <v>56</v>
      </c>
      <c r="B87" s="1729" t="s">
        <v>44</v>
      </c>
      <c r="C87" s="687"/>
      <c r="D87" s="711"/>
      <c r="E87" s="711"/>
      <c r="F87" s="711"/>
      <c r="G87" s="1003"/>
      <c r="H87" s="1719"/>
      <c r="I87" s="1003"/>
      <c r="J87" s="1719"/>
      <c r="K87" s="1706"/>
      <c r="L87" s="1706"/>
      <c r="M87" s="1706"/>
      <c r="N87" s="1706"/>
      <c r="O87" s="1707"/>
      <c r="P87" s="1707"/>
      <c r="Q87" s="1707"/>
      <c r="R87" s="1707"/>
      <c r="S87" s="1707"/>
    </row>
    <row r="88" spans="1:19" s="1708" customFormat="1" x14ac:dyDescent="0.2">
      <c r="A88" s="788">
        <v>57</v>
      </c>
      <c r="B88" s="1729" t="s">
        <v>45</v>
      </c>
      <c r="C88" s="687"/>
      <c r="D88" s="711"/>
      <c r="E88" s="711"/>
      <c r="F88" s="711"/>
      <c r="G88" s="1003"/>
      <c r="H88" s="1719"/>
      <c r="I88" s="1003"/>
      <c r="J88" s="1719"/>
      <c r="K88" s="1706"/>
      <c r="L88" s="1706"/>
      <c r="M88" s="1706"/>
      <c r="N88" s="1706"/>
      <c r="O88" s="1707"/>
      <c r="P88" s="1707"/>
      <c r="Q88" s="1707"/>
      <c r="R88" s="1707"/>
      <c r="S88" s="1707"/>
    </row>
    <row r="89" spans="1:19" s="1708" customFormat="1" hidden="1" x14ac:dyDescent="0.2">
      <c r="A89" s="788">
        <v>58</v>
      </c>
      <c r="B89" s="1002" t="s">
        <v>46</v>
      </c>
      <c r="C89" s="687" t="s">
        <v>329</v>
      </c>
      <c r="D89" s="711" t="s">
        <v>14</v>
      </c>
      <c r="E89" s="711"/>
      <c r="F89" s="1003">
        <v>1502</v>
      </c>
      <c r="G89" s="1003">
        <f t="shared" ref="G89:G113" si="7">E89*F89</f>
        <v>0</v>
      </c>
      <c r="H89" s="1003">
        <v>3517.6320000000001</v>
      </c>
      <c r="I89" s="1003">
        <f t="shared" ref="I89:I113" si="8">E89*H89</f>
        <v>0</v>
      </c>
      <c r="J89" s="1004">
        <f t="shared" ref="J89:J113" si="9">G89+I89</f>
        <v>0</v>
      </c>
      <c r="K89" s="1706"/>
      <c r="L89" s="1706"/>
      <c r="M89" s="1706"/>
      <c r="N89" s="1706"/>
      <c r="O89" s="1707"/>
      <c r="P89" s="1707"/>
      <c r="Q89" s="1707"/>
      <c r="R89" s="1707"/>
      <c r="S89" s="1707"/>
    </row>
    <row r="90" spans="1:19" s="1708" customFormat="1" ht="25.5" hidden="1" x14ac:dyDescent="0.2">
      <c r="A90" s="788">
        <v>59</v>
      </c>
      <c r="B90" s="1002" t="s">
        <v>239</v>
      </c>
      <c r="C90" s="687" t="s">
        <v>330</v>
      </c>
      <c r="D90" s="711" t="s">
        <v>14</v>
      </c>
      <c r="E90" s="711"/>
      <c r="F90" s="1003">
        <v>11286</v>
      </c>
      <c r="G90" s="1003">
        <f t="shared" si="7"/>
        <v>0</v>
      </c>
      <c r="H90" s="1003">
        <v>30822.432000000001</v>
      </c>
      <c r="I90" s="1003">
        <f t="shared" si="8"/>
        <v>0</v>
      </c>
      <c r="J90" s="1004">
        <f t="shared" si="9"/>
        <v>0</v>
      </c>
      <c r="K90" s="1706"/>
      <c r="L90" s="1706"/>
      <c r="M90" s="1706"/>
      <c r="N90" s="1706"/>
      <c r="O90" s="1707"/>
      <c r="P90" s="1707"/>
      <c r="Q90" s="1707"/>
      <c r="R90" s="1707"/>
      <c r="S90" s="1707"/>
    </row>
    <row r="91" spans="1:19" s="1708" customFormat="1" ht="38.25" hidden="1" x14ac:dyDescent="0.2">
      <c r="A91" s="788">
        <v>60</v>
      </c>
      <c r="B91" s="1002" t="s">
        <v>292</v>
      </c>
      <c r="C91" s="687" t="s">
        <v>331</v>
      </c>
      <c r="D91" s="711" t="s">
        <v>14</v>
      </c>
      <c r="E91" s="711"/>
      <c r="F91" s="1003">
        <f>3796+1227</f>
        <v>5023</v>
      </c>
      <c r="G91" s="1003">
        <f t="shared" si="7"/>
        <v>0</v>
      </c>
      <c r="H91" s="1003">
        <v>11761.895999999999</v>
      </c>
      <c r="I91" s="1003">
        <f t="shared" si="8"/>
        <v>0</v>
      </c>
      <c r="J91" s="1004">
        <f t="shared" si="9"/>
        <v>0</v>
      </c>
      <c r="K91" s="1706"/>
      <c r="L91" s="1706"/>
      <c r="M91" s="1706"/>
      <c r="N91" s="1706"/>
      <c r="O91" s="1707"/>
      <c r="P91" s="1707"/>
      <c r="Q91" s="1707"/>
      <c r="R91" s="1707"/>
      <c r="S91" s="1707"/>
    </row>
    <row r="92" spans="1:19" s="1708" customFormat="1" ht="25.5" hidden="1" x14ac:dyDescent="0.2">
      <c r="A92" s="788">
        <v>61</v>
      </c>
      <c r="B92" s="1002" t="s">
        <v>47</v>
      </c>
      <c r="C92" s="687" t="s">
        <v>332</v>
      </c>
      <c r="D92" s="711" t="s">
        <v>14</v>
      </c>
      <c r="E92" s="711"/>
      <c r="F92" s="1003">
        <v>10638</v>
      </c>
      <c r="G92" s="1003">
        <f t="shared" si="7"/>
        <v>0</v>
      </c>
      <c r="H92" s="1003">
        <v>24909.119999999999</v>
      </c>
      <c r="I92" s="1003">
        <f t="shared" si="8"/>
        <v>0</v>
      </c>
      <c r="J92" s="1004">
        <f t="shared" si="9"/>
        <v>0</v>
      </c>
      <c r="K92" s="1706"/>
      <c r="L92" s="1706"/>
      <c r="M92" s="1706"/>
      <c r="N92" s="1706"/>
      <c r="O92" s="1707"/>
      <c r="P92" s="1707"/>
      <c r="Q92" s="1707"/>
      <c r="R92" s="1707"/>
      <c r="S92" s="1707"/>
    </row>
    <row r="93" spans="1:19" s="1708" customFormat="1" ht="25.5" hidden="1" x14ac:dyDescent="0.2">
      <c r="A93" s="788">
        <v>62</v>
      </c>
      <c r="B93" s="1002" t="s">
        <v>290</v>
      </c>
      <c r="C93" s="687" t="s">
        <v>333</v>
      </c>
      <c r="D93" s="711" t="s">
        <v>14</v>
      </c>
      <c r="E93" s="711"/>
      <c r="F93" s="1003">
        <v>37939</v>
      </c>
      <c r="G93" s="1003">
        <f t="shared" si="7"/>
        <v>0</v>
      </c>
      <c r="H93" s="1003">
        <v>88833.599999999991</v>
      </c>
      <c r="I93" s="1003">
        <f t="shared" si="8"/>
        <v>0</v>
      </c>
      <c r="J93" s="1004">
        <f t="shared" si="9"/>
        <v>0</v>
      </c>
      <c r="K93" s="1706"/>
      <c r="L93" s="1706"/>
      <c r="M93" s="1706"/>
      <c r="N93" s="1706"/>
      <c r="O93" s="1707"/>
      <c r="P93" s="1707"/>
      <c r="Q93" s="1707"/>
      <c r="R93" s="1707"/>
      <c r="S93" s="1707"/>
    </row>
    <row r="94" spans="1:19" s="1708" customFormat="1" hidden="1" x14ac:dyDescent="0.2">
      <c r="A94" s="788">
        <v>63</v>
      </c>
      <c r="B94" s="1002" t="s">
        <v>46</v>
      </c>
      <c r="C94" s="687" t="s">
        <v>329</v>
      </c>
      <c r="D94" s="711" t="s">
        <v>14</v>
      </c>
      <c r="E94" s="711"/>
      <c r="F94" s="1003">
        <v>1502</v>
      </c>
      <c r="G94" s="1003">
        <f t="shared" si="7"/>
        <v>0</v>
      </c>
      <c r="H94" s="1003">
        <v>3517.6320000000001</v>
      </c>
      <c r="I94" s="1003">
        <f t="shared" si="8"/>
        <v>0</v>
      </c>
      <c r="J94" s="1004">
        <f t="shared" si="9"/>
        <v>0</v>
      </c>
      <c r="K94" s="1706"/>
      <c r="L94" s="1706"/>
      <c r="M94" s="1706"/>
      <c r="N94" s="1706"/>
      <c r="O94" s="1707"/>
      <c r="P94" s="1707"/>
      <c r="Q94" s="1707"/>
      <c r="R94" s="1707"/>
      <c r="S94" s="1707"/>
    </row>
    <row r="95" spans="1:19" s="1708" customFormat="1" ht="25.5" hidden="1" x14ac:dyDescent="0.2">
      <c r="A95" s="788">
        <v>64</v>
      </c>
      <c r="B95" s="1002" t="s">
        <v>49</v>
      </c>
      <c r="C95" s="687" t="s">
        <v>334</v>
      </c>
      <c r="D95" s="711" t="s">
        <v>14</v>
      </c>
      <c r="E95" s="711"/>
      <c r="F95" s="1003">
        <v>20865</v>
      </c>
      <c r="G95" s="1003">
        <f t="shared" si="7"/>
        <v>0</v>
      </c>
      <c r="H95" s="1003">
        <v>71535.599999999991</v>
      </c>
      <c r="I95" s="1003">
        <f t="shared" si="8"/>
        <v>0</v>
      </c>
      <c r="J95" s="1004">
        <f t="shared" si="9"/>
        <v>0</v>
      </c>
      <c r="K95" s="1706"/>
      <c r="L95" s="1706"/>
      <c r="M95" s="1706"/>
      <c r="N95" s="1706"/>
      <c r="O95" s="1707"/>
      <c r="P95" s="1707"/>
      <c r="Q95" s="1707"/>
      <c r="R95" s="1707"/>
      <c r="S95" s="1707"/>
    </row>
    <row r="96" spans="1:19" s="1708" customFormat="1" ht="25.5" hidden="1" x14ac:dyDescent="0.2">
      <c r="A96" s="788">
        <v>65</v>
      </c>
      <c r="B96" s="1002" t="s">
        <v>387</v>
      </c>
      <c r="C96" s="711" t="s">
        <v>388</v>
      </c>
      <c r="D96" s="711" t="s">
        <v>14</v>
      </c>
      <c r="E96" s="711"/>
      <c r="F96" s="1003">
        <v>4500</v>
      </c>
      <c r="G96" s="1003">
        <f t="shared" si="7"/>
        <v>0</v>
      </c>
      <c r="H96" s="1003">
        <v>16013.050000000001</v>
      </c>
      <c r="I96" s="1003">
        <f t="shared" si="8"/>
        <v>0</v>
      </c>
      <c r="J96" s="1004">
        <f t="shared" si="9"/>
        <v>0</v>
      </c>
      <c r="K96" s="1706"/>
      <c r="L96" s="1706"/>
      <c r="M96" s="1706"/>
      <c r="N96" s="1706"/>
      <c r="O96" s="1707"/>
      <c r="P96" s="1707"/>
      <c r="Q96" s="1707"/>
      <c r="R96" s="1707"/>
      <c r="S96" s="1707"/>
    </row>
    <row r="97" spans="1:19" s="1708" customFormat="1" ht="25.5" hidden="1" x14ac:dyDescent="0.2">
      <c r="A97" s="788">
        <v>66</v>
      </c>
      <c r="B97" s="1002" t="s">
        <v>387</v>
      </c>
      <c r="C97" s="711" t="s">
        <v>389</v>
      </c>
      <c r="D97" s="711" t="s">
        <v>14</v>
      </c>
      <c r="E97" s="711"/>
      <c r="F97" s="1003">
        <v>4500</v>
      </c>
      <c r="G97" s="1003">
        <f t="shared" si="7"/>
        <v>0</v>
      </c>
      <c r="H97" s="1003">
        <v>12276</v>
      </c>
      <c r="I97" s="1003">
        <f t="shared" si="8"/>
        <v>0</v>
      </c>
      <c r="J97" s="1004">
        <f t="shared" si="9"/>
        <v>0</v>
      </c>
      <c r="K97" s="1706"/>
      <c r="L97" s="1706"/>
      <c r="M97" s="1706"/>
      <c r="N97" s="1706"/>
      <c r="O97" s="1707"/>
      <c r="P97" s="1707"/>
      <c r="Q97" s="1707"/>
      <c r="R97" s="1707"/>
      <c r="S97" s="1707"/>
    </row>
    <row r="98" spans="1:19" s="1708" customFormat="1" ht="25.5" x14ac:dyDescent="0.2">
      <c r="A98" s="788">
        <v>67</v>
      </c>
      <c r="B98" s="1002" t="s">
        <v>82</v>
      </c>
      <c r="C98" s="711" t="s">
        <v>83</v>
      </c>
      <c r="D98" s="711" t="s">
        <v>56</v>
      </c>
      <c r="E98" s="711">
        <v>2.4</v>
      </c>
      <c r="F98" s="1003">
        <v>600</v>
      </c>
      <c r="G98" s="1003">
        <f t="shared" si="7"/>
        <v>1440</v>
      </c>
      <c r="H98" s="1003">
        <v>588</v>
      </c>
      <c r="I98" s="1003">
        <f t="shared" si="8"/>
        <v>1411.2</v>
      </c>
      <c r="J98" s="1004">
        <f t="shared" si="9"/>
        <v>2851.2</v>
      </c>
      <c r="K98" s="1706"/>
      <c r="L98" s="1706"/>
      <c r="M98" s="1706"/>
      <c r="N98" s="1706"/>
      <c r="O98" s="1707"/>
      <c r="P98" s="1707"/>
      <c r="Q98" s="1707"/>
      <c r="R98" s="1707"/>
      <c r="S98" s="1707"/>
    </row>
    <row r="99" spans="1:19" s="1708" customFormat="1" ht="25.5" x14ac:dyDescent="0.2">
      <c r="A99" s="788">
        <v>68</v>
      </c>
      <c r="B99" s="1002" t="s">
        <v>151</v>
      </c>
      <c r="C99" s="711" t="s">
        <v>152</v>
      </c>
      <c r="D99" s="711" t="s">
        <v>56</v>
      </c>
      <c r="E99" s="711">
        <v>52</v>
      </c>
      <c r="F99" s="1003">
        <v>600</v>
      </c>
      <c r="G99" s="1003">
        <f t="shared" si="7"/>
        <v>31200</v>
      </c>
      <c r="H99" s="1003">
        <v>381</v>
      </c>
      <c r="I99" s="1003">
        <f t="shared" si="8"/>
        <v>19812</v>
      </c>
      <c r="J99" s="1004">
        <f t="shared" si="9"/>
        <v>51012</v>
      </c>
      <c r="K99" s="1706"/>
      <c r="L99" s="1706"/>
      <c r="M99" s="1706"/>
      <c r="N99" s="1706"/>
      <c r="O99" s="1707"/>
      <c r="P99" s="1707"/>
      <c r="Q99" s="1707"/>
      <c r="R99" s="1707"/>
      <c r="S99" s="1707"/>
    </row>
    <row r="100" spans="1:19" s="1708" customFormat="1" hidden="1" x14ac:dyDescent="0.2">
      <c r="A100" s="788">
        <v>69</v>
      </c>
      <c r="B100" s="1002" t="s">
        <v>390</v>
      </c>
      <c r="C100" s="711" t="s">
        <v>391</v>
      </c>
      <c r="D100" s="711" t="s">
        <v>14</v>
      </c>
      <c r="E100" s="711"/>
      <c r="F100" s="1003">
        <v>400</v>
      </c>
      <c r="G100" s="1003">
        <f t="shared" si="7"/>
        <v>0</v>
      </c>
      <c r="H100" s="1003">
        <v>900</v>
      </c>
      <c r="I100" s="1003">
        <f t="shared" si="8"/>
        <v>0</v>
      </c>
      <c r="J100" s="1004">
        <f t="shared" si="9"/>
        <v>0</v>
      </c>
      <c r="K100" s="1706"/>
      <c r="L100" s="1706"/>
      <c r="M100" s="1706"/>
      <c r="N100" s="1706"/>
      <c r="O100" s="1707"/>
      <c r="P100" s="1707"/>
      <c r="Q100" s="1707"/>
      <c r="R100" s="1707"/>
      <c r="S100" s="1707"/>
    </row>
    <row r="101" spans="1:19" s="1708" customFormat="1" hidden="1" x14ac:dyDescent="0.2">
      <c r="A101" s="788">
        <v>70</v>
      </c>
      <c r="B101" s="1002" t="s">
        <v>392</v>
      </c>
      <c r="C101" s="711" t="s">
        <v>393</v>
      </c>
      <c r="D101" s="711" t="s">
        <v>14</v>
      </c>
      <c r="E101" s="711"/>
      <c r="F101" s="1003">
        <v>300</v>
      </c>
      <c r="G101" s="1003">
        <f t="shared" si="7"/>
        <v>0</v>
      </c>
      <c r="H101" s="1003">
        <v>234</v>
      </c>
      <c r="I101" s="1003">
        <f t="shared" si="8"/>
        <v>0</v>
      </c>
      <c r="J101" s="1004">
        <f t="shared" si="9"/>
        <v>0</v>
      </c>
      <c r="K101" s="1706"/>
      <c r="L101" s="1706"/>
      <c r="M101" s="1706"/>
      <c r="N101" s="1706"/>
      <c r="O101" s="1707"/>
      <c r="P101" s="1707"/>
      <c r="Q101" s="1707"/>
      <c r="R101" s="1707"/>
      <c r="S101" s="1707"/>
    </row>
    <row r="102" spans="1:19" s="1708" customFormat="1" x14ac:dyDescent="0.2">
      <c r="A102" s="788">
        <v>71</v>
      </c>
      <c r="B102" s="1002" t="s">
        <v>394</v>
      </c>
      <c r="C102" s="1005" t="s">
        <v>395</v>
      </c>
      <c r="D102" s="1005" t="s">
        <v>14</v>
      </c>
      <c r="E102" s="1005">
        <v>2</v>
      </c>
      <c r="F102" s="1003">
        <v>1250</v>
      </c>
      <c r="G102" s="1003">
        <f t="shared" si="7"/>
        <v>2500</v>
      </c>
      <c r="H102" s="1003">
        <v>1163.3999999999999</v>
      </c>
      <c r="I102" s="1003">
        <f t="shared" si="8"/>
        <v>2326.7999999999997</v>
      </c>
      <c r="J102" s="1004">
        <f t="shared" si="9"/>
        <v>4826.7999999999993</v>
      </c>
      <c r="K102" s="1706"/>
      <c r="L102" s="1706"/>
      <c r="M102" s="1706"/>
      <c r="N102" s="1706"/>
      <c r="O102" s="1707"/>
      <c r="P102" s="1707"/>
      <c r="Q102" s="1707"/>
      <c r="R102" s="1707"/>
      <c r="S102" s="1707"/>
    </row>
    <row r="103" spans="1:19" s="1708" customFormat="1" x14ac:dyDescent="0.2">
      <c r="A103" s="788">
        <v>72</v>
      </c>
      <c r="B103" s="1002" t="s">
        <v>394</v>
      </c>
      <c r="C103" s="1005" t="s">
        <v>296</v>
      </c>
      <c r="D103" s="1005" t="s">
        <v>14</v>
      </c>
      <c r="E103" s="1005">
        <v>1</v>
      </c>
      <c r="F103" s="1003">
        <v>850</v>
      </c>
      <c r="G103" s="1003">
        <f t="shared" si="7"/>
        <v>850</v>
      </c>
      <c r="H103" s="1003">
        <v>347.2</v>
      </c>
      <c r="I103" s="1003">
        <f t="shared" si="8"/>
        <v>347.2</v>
      </c>
      <c r="J103" s="1004">
        <f t="shared" si="9"/>
        <v>1197.2</v>
      </c>
      <c r="K103" s="1706"/>
      <c r="L103" s="1706"/>
      <c r="M103" s="1706"/>
      <c r="N103" s="1706"/>
      <c r="O103" s="1707"/>
      <c r="P103" s="1707"/>
      <c r="Q103" s="1707"/>
      <c r="R103" s="1707"/>
      <c r="S103" s="1707"/>
    </row>
    <row r="104" spans="1:19" s="1708" customFormat="1" x14ac:dyDescent="0.2">
      <c r="A104" s="788">
        <v>73</v>
      </c>
      <c r="B104" s="1002" t="s">
        <v>394</v>
      </c>
      <c r="C104" s="1005" t="s">
        <v>168</v>
      </c>
      <c r="D104" s="1005" t="s">
        <v>14</v>
      </c>
      <c r="E104" s="1005">
        <v>1</v>
      </c>
      <c r="F104" s="1003">
        <v>850</v>
      </c>
      <c r="G104" s="1003">
        <f t="shared" si="7"/>
        <v>850</v>
      </c>
      <c r="H104" s="1003">
        <v>311.87692307692305</v>
      </c>
      <c r="I104" s="1003">
        <f t="shared" si="8"/>
        <v>311.87692307692305</v>
      </c>
      <c r="J104" s="1004">
        <f t="shared" si="9"/>
        <v>1161.876923076923</v>
      </c>
      <c r="K104" s="1706"/>
      <c r="L104" s="1706"/>
      <c r="M104" s="1706"/>
      <c r="N104" s="1706"/>
      <c r="O104" s="1707"/>
      <c r="P104" s="1707"/>
      <c r="Q104" s="1707"/>
      <c r="R104" s="1707"/>
      <c r="S104" s="1707"/>
    </row>
    <row r="105" spans="1:19" s="1708" customFormat="1" x14ac:dyDescent="0.2">
      <c r="A105" s="788">
        <v>74</v>
      </c>
      <c r="B105" s="1002" t="s">
        <v>50</v>
      </c>
      <c r="C105" s="687" t="s">
        <v>184</v>
      </c>
      <c r="D105" s="711" t="s">
        <v>7</v>
      </c>
      <c r="E105" s="711">
        <v>1</v>
      </c>
      <c r="F105" s="1003">
        <v>1500</v>
      </c>
      <c r="G105" s="1003">
        <f t="shared" si="7"/>
        <v>1500</v>
      </c>
      <c r="H105" s="1003">
        <v>4175</v>
      </c>
      <c r="I105" s="1003">
        <f t="shared" si="8"/>
        <v>4175</v>
      </c>
      <c r="J105" s="1004">
        <f t="shared" si="9"/>
        <v>5675</v>
      </c>
      <c r="K105" s="1706"/>
      <c r="L105" s="1706"/>
      <c r="M105" s="1706"/>
      <c r="N105" s="1706"/>
      <c r="O105" s="1707"/>
      <c r="P105" s="1707"/>
      <c r="Q105" s="1707"/>
      <c r="R105" s="1707"/>
      <c r="S105" s="1707"/>
    </row>
    <row r="106" spans="1:19" s="1708" customFormat="1" hidden="1" x14ac:dyDescent="0.2">
      <c r="A106" s="788">
        <v>75</v>
      </c>
      <c r="B106" s="1002" t="s">
        <v>51</v>
      </c>
      <c r="C106" s="687" t="s">
        <v>52</v>
      </c>
      <c r="D106" s="711" t="s">
        <v>7</v>
      </c>
      <c r="E106" s="711"/>
      <c r="F106" s="1003">
        <v>600</v>
      </c>
      <c r="G106" s="1003">
        <f t="shared" si="7"/>
        <v>0</v>
      </c>
      <c r="H106" s="1003">
        <v>784</v>
      </c>
      <c r="I106" s="1003">
        <f t="shared" si="8"/>
        <v>0</v>
      </c>
      <c r="J106" s="1004">
        <f t="shared" si="9"/>
        <v>0</v>
      </c>
      <c r="K106" s="1706"/>
      <c r="L106" s="1706"/>
      <c r="M106" s="1706"/>
      <c r="N106" s="1706"/>
      <c r="O106" s="1707"/>
      <c r="P106" s="1707"/>
      <c r="Q106" s="1707"/>
      <c r="R106" s="1707"/>
      <c r="S106" s="1707"/>
    </row>
    <row r="107" spans="1:19" s="1708" customFormat="1" x14ac:dyDescent="0.2">
      <c r="A107" s="788">
        <v>76</v>
      </c>
      <c r="B107" s="1002" t="s">
        <v>51</v>
      </c>
      <c r="C107" s="687" t="s">
        <v>53</v>
      </c>
      <c r="D107" s="711" t="s">
        <v>7</v>
      </c>
      <c r="E107" s="711">
        <v>1</v>
      </c>
      <c r="F107" s="1003">
        <v>600</v>
      </c>
      <c r="G107" s="1003">
        <f t="shared" si="7"/>
        <v>600</v>
      </c>
      <c r="H107" s="1003">
        <v>420</v>
      </c>
      <c r="I107" s="1003">
        <f t="shared" si="8"/>
        <v>420</v>
      </c>
      <c r="J107" s="1004">
        <f t="shared" si="9"/>
        <v>1020</v>
      </c>
      <c r="K107" s="1706"/>
      <c r="L107" s="1706"/>
      <c r="M107" s="1706"/>
      <c r="N107" s="1706"/>
      <c r="O107" s="1707"/>
      <c r="P107" s="1707"/>
      <c r="Q107" s="1707"/>
      <c r="R107" s="1707"/>
      <c r="S107" s="1707"/>
    </row>
    <row r="108" spans="1:19" s="1708" customFormat="1" hidden="1" x14ac:dyDescent="0.2">
      <c r="A108" s="788">
        <v>77</v>
      </c>
      <c r="B108" s="1002" t="s">
        <v>54</v>
      </c>
      <c r="C108" s="687" t="s">
        <v>293</v>
      </c>
      <c r="D108" s="711" t="s">
        <v>7</v>
      </c>
      <c r="E108" s="711"/>
      <c r="F108" s="1003">
        <v>800</v>
      </c>
      <c r="G108" s="1003">
        <f t="shared" si="7"/>
        <v>0</v>
      </c>
      <c r="H108" s="1003">
        <v>721</v>
      </c>
      <c r="I108" s="1003">
        <f t="shared" si="8"/>
        <v>0</v>
      </c>
      <c r="J108" s="1004">
        <f t="shared" si="9"/>
        <v>0</v>
      </c>
      <c r="K108" s="1706"/>
      <c r="L108" s="1706"/>
      <c r="M108" s="1706"/>
      <c r="N108" s="1706"/>
      <c r="O108" s="1707"/>
      <c r="P108" s="1707"/>
      <c r="Q108" s="1707"/>
      <c r="R108" s="1707"/>
      <c r="S108" s="1707"/>
    </row>
    <row r="109" spans="1:19" s="1708" customFormat="1" x14ac:dyDescent="0.2">
      <c r="A109" s="788">
        <v>78</v>
      </c>
      <c r="B109" s="1002" t="s">
        <v>55</v>
      </c>
      <c r="C109" s="687"/>
      <c r="D109" s="711" t="s">
        <v>56</v>
      </c>
      <c r="E109" s="711">
        <v>12.85</v>
      </c>
      <c r="F109" s="1003">
        <v>1050</v>
      </c>
      <c r="G109" s="1003">
        <f t="shared" si="7"/>
        <v>13492.5</v>
      </c>
      <c r="H109" s="1003">
        <v>840</v>
      </c>
      <c r="I109" s="1003">
        <f t="shared" si="8"/>
        <v>10794</v>
      </c>
      <c r="J109" s="1004">
        <f t="shared" si="9"/>
        <v>24286.5</v>
      </c>
      <c r="K109" s="1706"/>
      <c r="L109" s="1706"/>
      <c r="M109" s="1706"/>
      <c r="N109" s="1706"/>
      <c r="O109" s="1707"/>
      <c r="P109" s="1707"/>
      <c r="Q109" s="1707"/>
      <c r="R109" s="1707"/>
      <c r="S109" s="1707"/>
    </row>
    <row r="110" spans="1:19" x14ac:dyDescent="0.2">
      <c r="A110" s="531">
        <v>79</v>
      </c>
      <c r="B110" s="541" t="s">
        <v>57</v>
      </c>
      <c r="C110" s="538"/>
      <c r="D110" s="542" t="s">
        <v>56</v>
      </c>
      <c r="E110" s="1730">
        <v>-6.0499999999999972</v>
      </c>
      <c r="F110" s="543">
        <v>1050</v>
      </c>
      <c r="G110" s="543">
        <f t="shared" si="7"/>
        <v>-6352.4999999999973</v>
      </c>
      <c r="H110" s="543">
        <v>1190</v>
      </c>
      <c r="I110" s="543">
        <f t="shared" si="8"/>
        <v>-7199.4999999999964</v>
      </c>
      <c r="J110" s="750">
        <f t="shared" si="9"/>
        <v>-13551.999999999993</v>
      </c>
      <c r="K110" s="1703" t="s">
        <v>660</v>
      </c>
    </row>
    <row r="111" spans="1:19" s="1708" customFormat="1" ht="25.5" x14ac:dyDescent="0.2">
      <c r="A111" s="788">
        <v>80</v>
      </c>
      <c r="B111" s="1002" t="s">
        <v>58</v>
      </c>
      <c r="C111" s="860"/>
      <c r="D111" s="711" t="s">
        <v>56</v>
      </c>
      <c r="E111" s="711">
        <v>6.09</v>
      </c>
      <c r="F111" s="1003">
        <v>1050</v>
      </c>
      <c r="G111" s="1003">
        <f t="shared" si="7"/>
        <v>6394.5</v>
      </c>
      <c r="H111" s="1003">
        <v>2380</v>
      </c>
      <c r="I111" s="1003">
        <f t="shared" si="8"/>
        <v>14494.199999999999</v>
      </c>
      <c r="J111" s="1004">
        <f t="shared" si="9"/>
        <v>20888.699999999997</v>
      </c>
      <c r="K111" s="1706"/>
      <c r="L111" s="1706"/>
      <c r="M111" s="1706"/>
      <c r="N111" s="1706"/>
      <c r="O111" s="1707"/>
      <c r="P111" s="1707"/>
      <c r="Q111" s="1707"/>
      <c r="R111" s="1707"/>
      <c r="S111" s="1707"/>
    </row>
    <row r="112" spans="1:19" s="1708" customFormat="1" x14ac:dyDescent="0.2">
      <c r="A112" s="788">
        <v>81</v>
      </c>
      <c r="B112" s="1002" t="s">
        <v>59</v>
      </c>
      <c r="C112" s="687"/>
      <c r="D112" s="711" t="s">
        <v>56</v>
      </c>
      <c r="E112" s="711">
        <v>2.448</v>
      </c>
      <c r="F112" s="1003">
        <v>1050</v>
      </c>
      <c r="G112" s="1003">
        <f t="shared" si="7"/>
        <v>2570.4</v>
      </c>
      <c r="H112" s="1003">
        <v>3080</v>
      </c>
      <c r="I112" s="1003">
        <f t="shared" si="8"/>
        <v>7539.84</v>
      </c>
      <c r="J112" s="1004">
        <f t="shared" si="9"/>
        <v>10110.24</v>
      </c>
      <c r="K112" s="1706"/>
      <c r="L112" s="1706"/>
      <c r="M112" s="1706"/>
      <c r="N112" s="1706"/>
      <c r="O112" s="1707"/>
      <c r="P112" s="1707"/>
      <c r="Q112" s="1707"/>
      <c r="R112" s="1707"/>
      <c r="S112" s="1707"/>
    </row>
    <row r="113" spans="1:19" s="1708" customFormat="1" hidden="1" x14ac:dyDescent="0.2">
      <c r="A113" s="788">
        <v>82</v>
      </c>
      <c r="B113" s="1002" t="s">
        <v>60</v>
      </c>
      <c r="C113" s="860"/>
      <c r="D113" s="711" t="s">
        <v>5</v>
      </c>
      <c r="E113" s="711"/>
      <c r="F113" s="1003">
        <v>0</v>
      </c>
      <c r="G113" s="1003">
        <f t="shared" si="7"/>
        <v>0</v>
      </c>
      <c r="H113" s="1003">
        <v>32642</v>
      </c>
      <c r="I113" s="1003">
        <f t="shared" si="8"/>
        <v>0</v>
      </c>
      <c r="J113" s="1004">
        <f t="shared" si="9"/>
        <v>0</v>
      </c>
      <c r="K113" s="1706"/>
      <c r="L113" s="1706"/>
      <c r="M113" s="1706"/>
      <c r="N113" s="1706"/>
      <c r="O113" s="1707"/>
      <c r="P113" s="1707"/>
      <c r="Q113" s="1707"/>
      <c r="R113" s="1707"/>
      <c r="S113" s="1707"/>
    </row>
    <row r="114" spans="1:19" s="1708" customFormat="1" x14ac:dyDescent="0.2">
      <c r="A114" s="788">
        <v>83</v>
      </c>
      <c r="B114" s="1729" t="s">
        <v>61</v>
      </c>
      <c r="C114" s="687"/>
      <c r="D114" s="711"/>
      <c r="E114" s="711"/>
      <c r="F114" s="711"/>
      <c r="G114" s="1003"/>
      <c r="H114" s="1719"/>
      <c r="I114" s="1003"/>
      <c r="J114" s="1719"/>
      <c r="K114" s="1706"/>
      <c r="L114" s="1706"/>
      <c r="M114" s="1706"/>
      <c r="N114" s="1706"/>
      <c r="O114" s="1707"/>
      <c r="P114" s="1707"/>
      <c r="Q114" s="1707"/>
      <c r="R114" s="1707"/>
      <c r="S114" s="1707"/>
    </row>
    <row r="115" spans="1:19" s="1708" customFormat="1" hidden="1" x14ac:dyDescent="0.2">
      <c r="A115" s="788">
        <v>84</v>
      </c>
      <c r="B115" s="1002" t="s">
        <v>294</v>
      </c>
      <c r="C115" s="687" t="s">
        <v>335</v>
      </c>
      <c r="D115" s="711" t="s">
        <v>14</v>
      </c>
      <c r="E115" s="711"/>
      <c r="F115" s="1003">
        <v>3518</v>
      </c>
      <c r="G115" s="1003">
        <f t="shared" ref="G115:G129" si="10">E115*F115</f>
        <v>0</v>
      </c>
      <c r="H115" s="1003">
        <v>7588.7999999999993</v>
      </c>
      <c r="I115" s="1003">
        <f t="shared" ref="I115:I129" si="11">E115*H115</f>
        <v>0</v>
      </c>
      <c r="J115" s="1004">
        <f t="shared" ref="J115:J129" si="12">G115+I115</f>
        <v>0</v>
      </c>
      <c r="K115" s="1706"/>
      <c r="L115" s="1706"/>
      <c r="M115" s="1706"/>
      <c r="N115" s="1706"/>
      <c r="O115" s="1707"/>
      <c r="P115" s="1707"/>
      <c r="Q115" s="1707"/>
      <c r="R115" s="1707"/>
      <c r="S115" s="1707"/>
    </row>
    <row r="116" spans="1:19" s="1708" customFormat="1" hidden="1" x14ac:dyDescent="0.2">
      <c r="A116" s="788">
        <v>85</v>
      </c>
      <c r="B116" s="1002" t="s">
        <v>62</v>
      </c>
      <c r="C116" s="687" t="s">
        <v>336</v>
      </c>
      <c r="D116" s="711" t="s">
        <v>14</v>
      </c>
      <c r="E116" s="711"/>
      <c r="F116" s="1003">
        <v>2005</v>
      </c>
      <c r="G116" s="1003">
        <f t="shared" si="10"/>
        <v>0</v>
      </c>
      <c r="H116" s="1003">
        <v>4910.3999999999996</v>
      </c>
      <c r="I116" s="1003">
        <f t="shared" si="11"/>
        <v>0</v>
      </c>
      <c r="J116" s="1004">
        <f t="shared" si="12"/>
        <v>0</v>
      </c>
      <c r="K116" s="1706"/>
      <c r="L116" s="1706"/>
      <c r="M116" s="1706"/>
      <c r="N116" s="1706"/>
      <c r="O116" s="1707"/>
      <c r="P116" s="1707"/>
      <c r="Q116" s="1707"/>
      <c r="R116" s="1707"/>
      <c r="S116" s="1707"/>
    </row>
    <row r="117" spans="1:19" s="1708" customFormat="1" hidden="1" x14ac:dyDescent="0.2">
      <c r="A117" s="788">
        <v>86</v>
      </c>
      <c r="B117" s="1002" t="s">
        <v>396</v>
      </c>
      <c r="C117" s="711" t="s">
        <v>296</v>
      </c>
      <c r="D117" s="711" t="s">
        <v>14</v>
      </c>
      <c r="E117" s="711"/>
      <c r="F117" s="1003">
        <v>4500</v>
      </c>
      <c r="G117" s="1003">
        <f t="shared" si="10"/>
        <v>0</v>
      </c>
      <c r="H117" s="1003">
        <v>4900</v>
      </c>
      <c r="I117" s="1003">
        <f t="shared" si="11"/>
        <v>0</v>
      </c>
      <c r="J117" s="1004">
        <f t="shared" si="12"/>
        <v>0</v>
      </c>
      <c r="K117" s="1706"/>
      <c r="L117" s="1706"/>
      <c r="M117" s="1706"/>
      <c r="N117" s="1706"/>
      <c r="O117" s="1707"/>
      <c r="P117" s="1707"/>
      <c r="Q117" s="1707"/>
      <c r="R117" s="1707"/>
      <c r="S117" s="1707"/>
    </row>
    <row r="118" spans="1:19" s="1708" customFormat="1" ht="25.5" hidden="1" x14ac:dyDescent="0.2">
      <c r="A118" s="788">
        <v>87</v>
      </c>
      <c r="B118" s="1002" t="s">
        <v>387</v>
      </c>
      <c r="C118" s="711" t="s">
        <v>397</v>
      </c>
      <c r="D118" s="711" t="s">
        <v>14</v>
      </c>
      <c r="E118" s="711"/>
      <c r="F118" s="1003">
        <v>4500</v>
      </c>
      <c r="G118" s="1003">
        <f t="shared" si="10"/>
        <v>0</v>
      </c>
      <c r="H118" s="1003">
        <v>11450.625</v>
      </c>
      <c r="I118" s="1003">
        <f t="shared" si="11"/>
        <v>0</v>
      </c>
      <c r="J118" s="1004">
        <f t="shared" si="12"/>
        <v>0</v>
      </c>
      <c r="K118" s="1706"/>
      <c r="L118" s="1706"/>
      <c r="M118" s="1706"/>
      <c r="N118" s="1706"/>
      <c r="O118" s="1707"/>
      <c r="P118" s="1707"/>
      <c r="Q118" s="1707"/>
      <c r="R118" s="1707"/>
      <c r="S118" s="1707"/>
    </row>
    <row r="119" spans="1:19" s="1708" customFormat="1" hidden="1" x14ac:dyDescent="0.2">
      <c r="A119" s="788">
        <v>88</v>
      </c>
      <c r="B119" s="1002" t="s">
        <v>398</v>
      </c>
      <c r="C119" s="711" t="s">
        <v>399</v>
      </c>
      <c r="D119" s="711" t="s">
        <v>14</v>
      </c>
      <c r="E119" s="711"/>
      <c r="F119" s="1003">
        <v>400</v>
      </c>
      <c r="G119" s="1003">
        <f t="shared" si="10"/>
        <v>0</v>
      </c>
      <c r="H119" s="1003">
        <v>952.8</v>
      </c>
      <c r="I119" s="1003">
        <f t="shared" si="11"/>
        <v>0</v>
      </c>
      <c r="J119" s="1004">
        <f t="shared" si="12"/>
        <v>0</v>
      </c>
      <c r="K119" s="1706"/>
      <c r="L119" s="1706"/>
      <c r="M119" s="1706"/>
      <c r="N119" s="1706"/>
      <c r="O119" s="1707"/>
      <c r="P119" s="1707"/>
      <c r="Q119" s="1707"/>
      <c r="R119" s="1707"/>
      <c r="S119" s="1707"/>
    </row>
    <row r="120" spans="1:19" s="1708" customFormat="1" hidden="1" x14ac:dyDescent="0.2">
      <c r="A120" s="788">
        <v>89</v>
      </c>
      <c r="B120" s="1002" t="s">
        <v>392</v>
      </c>
      <c r="C120" s="711" t="s">
        <v>393</v>
      </c>
      <c r="D120" s="711" t="s">
        <v>14</v>
      </c>
      <c r="E120" s="711"/>
      <c r="F120" s="1003">
        <v>300</v>
      </c>
      <c r="G120" s="1003">
        <f t="shared" si="10"/>
        <v>0</v>
      </c>
      <c r="H120" s="1003">
        <v>234</v>
      </c>
      <c r="I120" s="1003">
        <f t="shared" si="11"/>
        <v>0</v>
      </c>
      <c r="J120" s="1004">
        <f t="shared" si="12"/>
        <v>0</v>
      </c>
      <c r="K120" s="1706"/>
      <c r="L120" s="1706"/>
      <c r="M120" s="1706"/>
      <c r="N120" s="1706"/>
      <c r="O120" s="1707"/>
      <c r="P120" s="1707"/>
      <c r="Q120" s="1707"/>
      <c r="R120" s="1707"/>
      <c r="S120" s="1707"/>
    </row>
    <row r="121" spans="1:19" s="1708" customFormat="1" hidden="1" x14ac:dyDescent="0.2">
      <c r="A121" s="788">
        <v>90</v>
      </c>
      <c r="B121" s="1002" t="s">
        <v>394</v>
      </c>
      <c r="C121" s="1005" t="s">
        <v>158</v>
      </c>
      <c r="D121" s="1005" t="s">
        <v>14</v>
      </c>
      <c r="E121" s="1005"/>
      <c r="F121" s="1003">
        <v>850</v>
      </c>
      <c r="G121" s="1003">
        <f t="shared" si="10"/>
        <v>0</v>
      </c>
      <c r="H121" s="1003">
        <v>316.39999999999998</v>
      </c>
      <c r="I121" s="1003">
        <f t="shared" si="11"/>
        <v>0</v>
      </c>
      <c r="J121" s="1004">
        <f t="shared" si="12"/>
        <v>0</v>
      </c>
      <c r="K121" s="1706"/>
      <c r="L121" s="1706"/>
      <c r="M121" s="1706"/>
      <c r="N121" s="1706"/>
      <c r="O121" s="1707"/>
      <c r="P121" s="1707"/>
      <c r="Q121" s="1707"/>
      <c r="R121" s="1707"/>
      <c r="S121" s="1707"/>
    </row>
    <row r="122" spans="1:19" s="1708" customFormat="1" hidden="1" x14ac:dyDescent="0.2">
      <c r="A122" s="788">
        <v>91</v>
      </c>
      <c r="B122" s="1002" t="s">
        <v>394</v>
      </c>
      <c r="C122" s="1005" t="s">
        <v>168</v>
      </c>
      <c r="D122" s="1005" t="s">
        <v>14</v>
      </c>
      <c r="E122" s="1005"/>
      <c r="F122" s="1003">
        <v>850</v>
      </c>
      <c r="G122" s="1003">
        <f t="shared" si="10"/>
        <v>0</v>
      </c>
      <c r="H122" s="1003">
        <v>311.87692307692305</v>
      </c>
      <c r="I122" s="1003">
        <f t="shared" si="11"/>
        <v>0</v>
      </c>
      <c r="J122" s="1004">
        <f t="shared" si="12"/>
        <v>0</v>
      </c>
      <c r="K122" s="1706"/>
      <c r="L122" s="1706"/>
      <c r="M122" s="1706"/>
      <c r="N122" s="1706"/>
      <c r="O122" s="1707"/>
      <c r="P122" s="1707"/>
      <c r="Q122" s="1707"/>
      <c r="R122" s="1707"/>
      <c r="S122" s="1707"/>
    </row>
    <row r="123" spans="1:19" s="1708" customFormat="1" hidden="1" x14ac:dyDescent="0.2">
      <c r="A123" s="788">
        <v>92</v>
      </c>
      <c r="B123" s="1002" t="s">
        <v>63</v>
      </c>
      <c r="C123" s="687" t="s">
        <v>67</v>
      </c>
      <c r="D123" s="711" t="s">
        <v>14</v>
      </c>
      <c r="E123" s="711"/>
      <c r="F123" s="1003">
        <v>600</v>
      </c>
      <c r="G123" s="1003">
        <f t="shared" si="10"/>
        <v>0</v>
      </c>
      <c r="H123" s="1003">
        <v>630</v>
      </c>
      <c r="I123" s="1003">
        <f t="shared" si="11"/>
        <v>0</v>
      </c>
      <c r="J123" s="1004">
        <f t="shared" si="12"/>
        <v>0</v>
      </c>
      <c r="K123" s="1706"/>
      <c r="L123" s="1706"/>
      <c r="M123" s="1706"/>
      <c r="N123" s="1706"/>
      <c r="O123" s="1707"/>
      <c r="P123" s="1707"/>
      <c r="Q123" s="1707"/>
      <c r="R123" s="1707"/>
      <c r="S123" s="1707"/>
    </row>
    <row r="124" spans="1:19" s="1708" customFormat="1" hidden="1" x14ac:dyDescent="0.2">
      <c r="A124" s="788">
        <v>93</v>
      </c>
      <c r="B124" s="1002" t="s">
        <v>63</v>
      </c>
      <c r="C124" s="687" t="s">
        <v>64</v>
      </c>
      <c r="D124" s="711" t="s">
        <v>14</v>
      </c>
      <c r="E124" s="711"/>
      <c r="F124" s="1003">
        <v>600</v>
      </c>
      <c r="G124" s="1003">
        <f t="shared" si="10"/>
        <v>0</v>
      </c>
      <c r="H124" s="1003">
        <v>420</v>
      </c>
      <c r="I124" s="1003">
        <f t="shared" si="11"/>
        <v>0</v>
      </c>
      <c r="J124" s="1004">
        <f t="shared" si="12"/>
        <v>0</v>
      </c>
      <c r="K124" s="1706"/>
      <c r="L124" s="1706"/>
      <c r="M124" s="1706"/>
      <c r="N124" s="1706"/>
      <c r="O124" s="1707"/>
      <c r="P124" s="1707"/>
      <c r="Q124" s="1707"/>
      <c r="R124" s="1707"/>
      <c r="S124" s="1707"/>
    </row>
    <row r="125" spans="1:19" s="1708" customFormat="1" x14ac:dyDescent="0.2">
      <c r="A125" s="788">
        <v>94</v>
      </c>
      <c r="B125" s="1002" t="s">
        <v>295</v>
      </c>
      <c r="C125" s="687" t="s">
        <v>296</v>
      </c>
      <c r="D125" s="711" t="s">
        <v>7</v>
      </c>
      <c r="E125" s="711">
        <v>1</v>
      </c>
      <c r="F125" s="1003">
        <v>1200</v>
      </c>
      <c r="G125" s="1003">
        <f t="shared" si="10"/>
        <v>1200</v>
      </c>
      <c r="H125" s="1003">
        <v>350</v>
      </c>
      <c r="I125" s="1003">
        <f t="shared" si="11"/>
        <v>350</v>
      </c>
      <c r="J125" s="1004">
        <f t="shared" si="12"/>
        <v>1550</v>
      </c>
      <c r="K125" s="1706"/>
      <c r="L125" s="1706"/>
      <c r="M125" s="1706"/>
      <c r="N125" s="1706"/>
      <c r="O125" s="1707"/>
      <c r="P125" s="1707"/>
      <c r="Q125" s="1707"/>
      <c r="R125" s="1707"/>
      <c r="S125" s="1707"/>
    </row>
    <row r="126" spans="1:19" s="1708" customFormat="1" x14ac:dyDescent="0.2">
      <c r="A126" s="788">
        <v>95</v>
      </c>
      <c r="B126" s="1002" t="s">
        <v>72</v>
      </c>
      <c r="C126" s="687"/>
      <c r="D126" s="711" t="s">
        <v>56</v>
      </c>
      <c r="E126" s="711">
        <v>5.3650000000000002</v>
      </c>
      <c r="F126" s="1003">
        <v>1050</v>
      </c>
      <c r="G126" s="1003">
        <f t="shared" si="10"/>
        <v>5633.25</v>
      </c>
      <c r="H126" s="1003">
        <v>840</v>
      </c>
      <c r="I126" s="1003">
        <f t="shared" si="11"/>
        <v>4506.6000000000004</v>
      </c>
      <c r="J126" s="1004">
        <f t="shared" si="12"/>
        <v>10139.85</v>
      </c>
      <c r="K126" s="1706"/>
      <c r="L126" s="1706"/>
      <c r="M126" s="1706"/>
      <c r="N126" s="1706"/>
      <c r="O126" s="1707"/>
      <c r="P126" s="1707"/>
      <c r="Q126" s="1707"/>
      <c r="R126" s="1707"/>
      <c r="S126" s="1707"/>
    </row>
    <row r="127" spans="1:19" s="1708" customFormat="1" x14ac:dyDescent="0.2">
      <c r="A127" s="788">
        <v>96</v>
      </c>
      <c r="B127" s="1002" t="s">
        <v>73</v>
      </c>
      <c r="C127" s="687"/>
      <c r="D127" s="711" t="s">
        <v>56</v>
      </c>
      <c r="E127" s="711">
        <v>1.325</v>
      </c>
      <c r="F127" s="1003">
        <v>1050</v>
      </c>
      <c r="G127" s="1003">
        <f t="shared" si="10"/>
        <v>1391.25</v>
      </c>
      <c r="H127" s="1003">
        <v>3080</v>
      </c>
      <c r="I127" s="1003">
        <f t="shared" si="11"/>
        <v>4081</v>
      </c>
      <c r="J127" s="1004">
        <f t="shared" si="12"/>
        <v>5472.25</v>
      </c>
      <c r="K127" s="1706"/>
      <c r="L127" s="1706"/>
      <c r="M127" s="1706"/>
      <c r="N127" s="1706"/>
      <c r="O127" s="1707"/>
      <c r="P127" s="1707"/>
      <c r="Q127" s="1707"/>
      <c r="R127" s="1707"/>
      <c r="S127" s="1707"/>
    </row>
    <row r="128" spans="1:19" s="1708" customFormat="1" hidden="1" x14ac:dyDescent="0.2">
      <c r="A128" s="788">
        <v>97</v>
      </c>
      <c r="B128" s="1002" t="s">
        <v>60</v>
      </c>
      <c r="C128" s="860"/>
      <c r="D128" s="711" t="s">
        <v>5</v>
      </c>
      <c r="E128" s="711"/>
      <c r="F128" s="1003">
        <v>0</v>
      </c>
      <c r="G128" s="1003">
        <f t="shared" si="10"/>
        <v>0</v>
      </c>
      <c r="H128" s="1003">
        <v>1218</v>
      </c>
      <c r="I128" s="1003">
        <f t="shared" si="11"/>
        <v>0</v>
      </c>
      <c r="J128" s="1004">
        <f t="shared" si="12"/>
        <v>0</v>
      </c>
      <c r="K128" s="1706"/>
      <c r="L128" s="1706"/>
      <c r="M128" s="1706"/>
      <c r="N128" s="1706"/>
      <c r="O128" s="1707"/>
      <c r="P128" s="1707"/>
      <c r="Q128" s="1707"/>
      <c r="R128" s="1707"/>
      <c r="S128" s="1707"/>
    </row>
    <row r="129" spans="1:19" s="1708" customFormat="1" ht="25.5" x14ac:dyDescent="0.2">
      <c r="A129" s="788">
        <v>98</v>
      </c>
      <c r="B129" s="1002" t="s">
        <v>82</v>
      </c>
      <c r="C129" s="711" t="s">
        <v>83</v>
      </c>
      <c r="D129" s="711" t="s">
        <v>56</v>
      </c>
      <c r="E129" s="711">
        <v>4.4000000000000004</v>
      </c>
      <c r="F129" s="1003">
        <v>600</v>
      </c>
      <c r="G129" s="1003">
        <f t="shared" si="10"/>
        <v>2640</v>
      </c>
      <c r="H129" s="1003">
        <v>588</v>
      </c>
      <c r="I129" s="1003">
        <f t="shared" si="11"/>
        <v>2587.2000000000003</v>
      </c>
      <c r="J129" s="1004">
        <f t="shared" si="12"/>
        <v>5227.2000000000007</v>
      </c>
      <c r="K129" s="1706"/>
      <c r="L129" s="1706"/>
      <c r="M129" s="1706"/>
      <c r="N129" s="1706"/>
      <c r="O129" s="1707"/>
      <c r="P129" s="1707"/>
      <c r="Q129" s="1707"/>
      <c r="R129" s="1707"/>
      <c r="S129" s="1707"/>
    </row>
    <row r="130" spans="1:19" s="1708" customFormat="1" x14ac:dyDescent="0.2">
      <c r="A130" s="788">
        <v>99</v>
      </c>
      <c r="B130" s="1729" t="s">
        <v>66</v>
      </c>
      <c r="C130" s="687"/>
      <c r="D130" s="711"/>
      <c r="E130" s="711"/>
      <c r="F130" s="711"/>
      <c r="G130" s="1003"/>
      <c r="H130" s="1719"/>
      <c r="I130" s="1003"/>
      <c r="J130" s="1719"/>
      <c r="K130" s="1706"/>
      <c r="L130" s="1706"/>
      <c r="M130" s="1706"/>
      <c r="N130" s="1706"/>
      <c r="O130" s="1707"/>
      <c r="P130" s="1707"/>
      <c r="Q130" s="1707"/>
      <c r="R130" s="1707"/>
      <c r="S130" s="1707"/>
    </row>
    <row r="131" spans="1:19" s="1708" customFormat="1" hidden="1" x14ac:dyDescent="0.2">
      <c r="A131" s="788">
        <v>100</v>
      </c>
      <c r="B131" s="1002" t="s">
        <v>297</v>
      </c>
      <c r="C131" s="687" t="s">
        <v>338</v>
      </c>
      <c r="D131" s="711" t="s">
        <v>14</v>
      </c>
      <c r="E131" s="711"/>
      <c r="F131" s="1003">
        <v>2829</v>
      </c>
      <c r="G131" s="1003">
        <f t="shared" ref="G131:G143" si="13">E131*F131</f>
        <v>0</v>
      </c>
      <c r="H131" s="1003">
        <v>5624.6399999999994</v>
      </c>
      <c r="I131" s="1003">
        <f t="shared" ref="I131:I143" si="14">E131*H131</f>
        <v>0</v>
      </c>
      <c r="J131" s="1004">
        <f t="shared" ref="J131:J143" si="15">G131+I131</f>
        <v>0</v>
      </c>
      <c r="K131" s="1706"/>
      <c r="L131" s="1706"/>
      <c r="M131" s="1706"/>
      <c r="N131" s="1706"/>
      <c r="O131" s="1707"/>
      <c r="P131" s="1707"/>
      <c r="Q131" s="1707"/>
      <c r="R131" s="1707"/>
      <c r="S131" s="1707"/>
    </row>
    <row r="132" spans="1:19" s="1708" customFormat="1" hidden="1" x14ac:dyDescent="0.2">
      <c r="A132" s="788">
        <v>101</v>
      </c>
      <c r="B132" s="1002" t="s">
        <v>62</v>
      </c>
      <c r="C132" s="687" t="s">
        <v>337</v>
      </c>
      <c r="D132" s="711" t="s">
        <v>14</v>
      </c>
      <c r="E132" s="711"/>
      <c r="F132" s="1003">
        <v>1681</v>
      </c>
      <c r="G132" s="1003">
        <f t="shared" si="13"/>
        <v>0</v>
      </c>
      <c r="H132" s="1003">
        <v>4575.5999999999995</v>
      </c>
      <c r="I132" s="1003">
        <f t="shared" si="14"/>
        <v>0</v>
      </c>
      <c r="J132" s="1004">
        <f t="shared" si="15"/>
        <v>0</v>
      </c>
      <c r="K132" s="1706"/>
      <c r="L132" s="1706"/>
      <c r="M132" s="1706"/>
      <c r="N132" s="1706"/>
      <c r="O132" s="1707"/>
      <c r="P132" s="1707"/>
      <c r="Q132" s="1707"/>
      <c r="R132" s="1707"/>
      <c r="S132" s="1707"/>
    </row>
    <row r="133" spans="1:19" s="1708" customFormat="1" hidden="1" x14ac:dyDescent="0.2">
      <c r="A133" s="788">
        <v>102</v>
      </c>
      <c r="B133" s="1002" t="s">
        <v>396</v>
      </c>
      <c r="C133" s="711" t="s">
        <v>296</v>
      </c>
      <c r="D133" s="711" t="s">
        <v>14</v>
      </c>
      <c r="E133" s="711"/>
      <c r="F133" s="1003">
        <v>4500</v>
      </c>
      <c r="G133" s="1003">
        <f t="shared" si="13"/>
        <v>0</v>
      </c>
      <c r="H133" s="1003">
        <v>4900</v>
      </c>
      <c r="I133" s="1003">
        <f t="shared" si="14"/>
        <v>0</v>
      </c>
      <c r="J133" s="1004">
        <f t="shared" si="15"/>
        <v>0</v>
      </c>
      <c r="K133" s="1706"/>
      <c r="L133" s="1706"/>
      <c r="M133" s="1706"/>
      <c r="N133" s="1706"/>
      <c r="O133" s="1707"/>
      <c r="P133" s="1707"/>
      <c r="Q133" s="1707"/>
      <c r="R133" s="1707"/>
      <c r="S133" s="1707"/>
    </row>
    <row r="134" spans="1:19" s="1708" customFormat="1" ht="25.5" hidden="1" x14ac:dyDescent="0.2">
      <c r="A134" s="788">
        <v>103</v>
      </c>
      <c r="B134" s="1002" t="s">
        <v>387</v>
      </c>
      <c r="C134" s="711" t="s">
        <v>400</v>
      </c>
      <c r="D134" s="711" t="s">
        <v>14</v>
      </c>
      <c r="E134" s="711"/>
      <c r="F134" s="1003">
        <v>4500</v>
      </c>
      <c r="G134" s="1003">
        <f t="shared" si="13"/>
        <v>0</v>
      </c>
      <c r="H134" s="1003">
        <v>11136.75</v>
      </c>
      <c r="I134" s="1003">
        <f t="shared" si="14"/>
        <v>0</v>
      </c>
      <c r="J134" s="1004">
        <f t="shared" si="15"/>
        <v>0</v>
      </c>
      <c r="K134" s="1706"/>
      <c r="L134" s="1706"/>
      <c r="M134" s="1706"/>
      <c r="N134" s="1706"/>
      <c r="O134" s="1707"/>
      <c r="P134" s="1707"/>
      <c r="Q134" s="1707"/>
      <c r="R134" s="1707"/>
      <c r="S134" s="1707"/>
    </row>
    <row r="135" spans="1:19" s="1708" customFormat="1" hidden="1" x14ac:dyDescent="0.2">
      <c r="A135" s="788">
        <v>104</v>
      </c>
      <c r="B135" s="1002" t="s">
        <v>398</v>
      </c>
      <c r="C135" s="711" t="s">
        <v>401</v>
      </c>
      <c r="D135" s="711" t="s">
        <v>14</v>
      </c>
      <c r="E135" s="711"/>
      <c r="F135" s="1003">
        <v>400</v>
      </c>
      <c r="G135" s="1003">
        <f t="shared" si="13"/>
        <v>0</v>
      </c>
      <c r="H135" s="1003">
        <v>952.8</v>
      </c>
      <c r="I135" s="1003">
        <f t="shared" si="14"/>
        <v>0</v>
      </c>
      <c r="J135" s="1004">
        <f t="shared" si="15"/>
        <v>0</v>
      </c>
      <c r="K135" s="1706"/>
      <c r="L135" s="1706"/>
      <c r="M135" s="1706"/>
      <c r="N135" s="1706"/>
      <c r="O135" s="1707"/>
      <c r="P135" s="1707"/>
      <c r="Q135" s="1707"/>
      <c r="R135" s="1707"/>
      <c r="S135" s="1707"/>
    </row>
    <row r="136" spans="1:19" s="1708" customFormat="1" hidden="1" x14ac:dyDescent="0.2">
      <c r="A136" s="788">
        <v>105</v>
      </c>
      <c r="B136" s="1002" t="s">
        <v>392</v>
      </c>
      <c r="C136" s="711" t="s">
        <v>393</v>
      </c>
      <c r="D136" s="711" t="s">
        <v>14</v>
      </c>
      <c r="E136" s="711"/>
      <c r="F136" s="1003">
        <v>300</v>
      </c>
      <c r="G136" s="1003">
        <f t="shared" si="13"/>
        <v>0</v>
      </c>
      <c r="H136" s="1003">
        <v>234</v>
      </c>
      <c r="I136" s="1003">
        <f t="shared" si="14"/>
        <v>0</v>
      </c>
      <c r="J136" s="1004">
        <f t="shared" si="15"/>
        <v>0</v>
      </c>
      <c r="K136" s="1706"/>
      <c r="L136" s="1706"/>
      <c r="M136" s="1706"/>
      <c r="N136" s="1706"/>
      <c r="O136" s="1707"/>
      <c r="P136" s="1707"/>
      <c r="Q136" s="1707"/>
      <c r="R136" s="1707"/>
      <c r="S136" s="1707"/>
    </row>
    <row r="137" spans="1:19" s="1708" customFormat="1" hidden="1" x14ac:dyDescent="0.2">
      <c r="A137" s="788">
        <v>106</v>
      </c>
      <c r="B137" s="1002" t="s">
        <v>394</v>
      </c>
      <c r="C137" s="1005" t="s">
        <v>168</v>
      </c>
      <c r="D137" s="1005" t="s">
        <v>14</v>
      </c>
      <c r="E137" s="1005"/>
      <c r="F137" s="1003">
        <v>850</v>
      </c>
      <c r="G137" s="1003">
        <f t="shared" si="13"/>
        <v>0</v>
      </c>
      <c r="H137" s="1003">
        <v>311.87692307692305</v>
      </c>
      <c r="I137" s="1003">
        <f t="shared" si="14"/>
        <v>0</v>
      </c>
      <c r="J137" s="1004">
        <f t="shared" si="15"/>
        <v>0</v>
      </c>
      <c r="K137" s="1706"/>
      <c r="L137" s="1706"/>
      <c r="M137" s="1706"/>
      <c r="N137" s="1706"/>
      <c r="O137" s="1707"/>
      <c r="P137" s="1707"/>
      <c r="Q137" s="1707"/>
      <c r="R137" s="1707"/>
      <c r="S137" s="1707"/>
    </row>
    <row r="138" spans="1:19" s="1708" customFormat="1" hidden="1" x14ac:dyDescent="0.2">
      <c r="A138" s="788">
        <v>107</v>
      </c>
      <c r="B138" s="1002" t="s">
        <v>63</v>
      </c>
      <c r="C138" s="687" t="s">
        <v>64</v>
      </c>
      <c r="D138" s="711" t="s">
        <v>7</v>
      </c>
      <c r="E138" s="711"/>
      <c r="F138" s="1003">
        <v>600</v>
      </c>
      <c r="G138" s="1003">
        <f t="shared" si="13"/>
        <v>0</v>
      </c>
      <c r="H138" s="1003">
        <v>420</v>
      </c>
      <c r="I138" s="1003">
        <f t="shared" si="14"/>
        <v>0</v>
      </c>
      <c r="J138" s="1004">
        <f t="shared" si="15"/>
        <v>0</v>
      </c>
      <c r="K138" s="1706"/>
      <c r="L138" s="1706"/>
      <c r="M138" s="1706"/>
      <c r="N138" s="1706"/>
      <c r="O138" s="1707"/>
      <c r="P138" s="1707"/>
      <c r="Q138" s="1707"/>
      <c r="R138" s="1707"/>
      <c r="S138" s="1707"/>
    </row>
    <row r="139" spans="1:19" s="1708" customFormat="1" x14ac:dyDescent="0.2">
      <c r="A139" s="788">
        <v>108</v>
      </c>
      <c r="B139" s="1002" t="s">
        <v>295</v>
      </c>
      <c r="C139" s="687" t="s">
        <v>168</v>
      </c>
      <c r="D139" s="711" t="s">
        <v>7</v>
      </c>
      <c r="E139" s="711">
        <v>1</v>
      </c>
      <c r="F139" s="1003">
        <v>1200</v>
      </c>
      <c r="G139" s="1003">
        <f t="shared" si="13"/>
        <v>1200</v>
      </c>
      <c r="H139" s="1003">
        <v>300</v>
      </c>
      <c r="I139" s="1003">
        <f t="shared" si="14"/>
        <v>300</v>
      </c>
      <c r="J139" s="1004">
        <f t="shared" si="15"/>
        <v>1500</v>
      </c>
      <c r="K139" s="1706"/>
      <c r="L139" s="1706"/>
      <c r="M139" s="1706"/>
      <c r="N139" s="1706"/>
      <c r="O139" s="1707"/>
      <c r="P139" s="1707"/>
      <c r="Q139" s="1707"/>
      <c r="R139" s="1707"/>
      <c r="S139" s="1707"/>
    </row>
    <row r="140" spans="1:19" s="1708" customFormat="1" x14ac:dyDescent="0.2">
      <c r="A140" s="788">
        <v>109</v>
      </c>
      <c r="B140" s="1002" t="s">
        <v>74</v>
      </c>
      <c r="C140" s="687"/>
      <c r="D140" s="711" t="s">
        <v>56</v>
      </c>
      <c r="E140" s="711">
        <v>3.3449999999999998</v>
      </c>
      <c r="F140" s="1003">
        <v>1050</v>
      </c>
      <c r="G140" s="1003">
        <f t="shared" si="13"/>
        <v>3512.2499999999995</v>
      </c>
      <c r="H140" s="1003">
        <v>840</v>
      </c>
      <c r="I140" s="1003">
        <f t="shared" si="14"/>
        <v>2809.7999999999997</v>
      </c>
      <c r="J140" s="1004">
        <f t="shared" si="15"/>
        <v>6322.0499999999993</v>
      </c>
      <c r="K140" s="1706"/>
      <c r="L140" s="1706"/>
      <c r="M140" s="1706"/>
      <c r="N140" s="1706"/>
      <c r="O140" s="1707"/>
      <c r="P140" s="1707"/>
      <c r="Q140" s="1707"/>
      <c r="R140" s="1707"/>
      <c r="S140" s="1707"/>
    </row>
    <row r="141" spans="1:19" s="1708" customFormat="1" x14ac:dyDescent="0.2">
      <c r="A141" s="788">
        <v>110</v>
      </c>
      <c r="B141" s="1002" t="s">
        <v>65</v>
      </c>
      <c r="C141" s="687"/>
      <c r="D141" s="711" t="s">
        <v>56</v>
      </c>
      <c r="E141" s="711">
        <v>0.17999999999999994</v>
      </c>
      <c r="F141" s="1003">
        <v>1050</v>
      </c>
      <c r="G141" s="1003">
        <f t="shared" si="13"/>
        <v>188.99999999999994</v>
      </c>
      <c r="H141" s="1003">
        <v>3080</v>
      </c>
      <c r="I141" s="1003">
        <f t="shared" si="14"/>
        <v>554.39999999999986</v>
      </c>
      <c r="J141" s="1004">
        <f t="shared" si="15"/>
        <v>743.39999999999986</v>
      </c>
      <c r="K141" s="1706"/>
      <c r="L141" s="1706"/>
      <c r="M141" s="1706"/>
      <c r="N141" s="1706"/>
      <c r="O141" s="1707"/>
      <c r="P141" s="1707"/>
      <c r="Q141" s="1707"/>
      <c r="R141" s="1707"/>
      <c r="S141" s="1707"/>
    </row>
    <row r="142" spans="1:19" s="1708" customFormat="1" x14ac:dyDescent="0.2">
      <c r="A142" s="788">
        <v>111</v>
      </c>
      <c r="B142" s="1002" t="s">
        <v>60</v>
      </c>
      <c r="C142" s="860"/>
      <c r="D142" s="711" t="s">
        <v>5</v>
      </c>
      <c r="E142" s="711"/>
      <c r="F142" s="1003">
        <v>0</v>
      </c>
      <c r="G142" s="1003">
        <f t="shared" si="13"/>
        <v>0</v>
      </c>
      <c r="H142" s="1003">
        <v>1688</v>
      </c>
      <c r="I142" s="1003">
        <f t="shared" si="14"/>
        <v>0</v>
      </c>
      <c r="J142" s="1004">
        <f t="shared" si="15"/>
        <v>0</v>
      </c>
      <c r="K142" s="1706"/>
      <c r="L142" s="1706"/>
      <c r="M142" s="1706"/>
      <c r="N142" s="1706"/>
      <c r="O142" s="1707"/>
      <c r="P142" s="1707"/>
      <c r="Q142" s="1707"/>
      <c r="R142" s="1707"/>
      <c r="S142" s="1707"/>
    </row>
    <row r="143" spans="1:19" s="1708" customFormat="1" ht="25.5" x14ac:dyDescent="0.2">
      <c r="A143" s="788">
        <v>112</v>
      </c>
      <c r="B143" s="1002" t="s">
        <v>82</v>
      </c>
      <c r="C143" s="711" t="s">
        <v>83</v>
      </c>
      <c r="D143" s="711" t="s">
        <v>56</v>
      </c>
      <c r="E143" s="711">
        <v>3</v>
      </c>
      <c r="F143" s="1003">
        <v>600</v>
      </c>
      <c r="G143" s="1003">
        <f t="shared" si="13"/>
        <v>1800</v>
      </c>
      <c r="H143" s="1003">
        <v>588</v>
      </c>
      <c r="I143" s="1003">
        <f t="shared" si="14"/>
        <v>1764</v>
      </c>
      <c r="J143" s="1004">
        <f t="shared" si="15"/>
        <v>3564</v>
      </c>
      <c r="K143" s="1706"/>
      <c r="L143" s="1706"/>
      <c r="M143" s="1706"/>
      <c r="N143" s="1706"/>
      <c r="O143" s="1707"/>
      <c r="P143" s="1707"/>
      <c r="Q143" s="1707"/>
      <c r="R143" s="1707"/>
      <c r="S143" s="1707"/>
    </row>
    <row r="144" spans="1:19" s="1708" customFormat="1" x14ac:dyDescent="0.2">
      <c r="A144" s="788">
        <v>113</v>
      </c>
      <c r="B144" s="1729" t="s">
        <v>68</v>
      </c>
      <c r="C144" s="687"/>
      <c r="D144" s="711"/>
      <c r="E144" s="711"/>
      <c r="F144" s="711"/>
      <c r="G144" s="1003"/>
      <c r="H144" s="1719"/>
      <c r="I144" s="1003"/>
      <c r="J144" s="1719"/>
      <c r="K144" s="1706"/>
      <c r="L144" s="1706"/>
      <c r="M144" s="1706"/>
      <c r="N144" s="1706"/>
      <c r="O144" s="1707"/>
      <c r="P144" s="1707"/>
      <c r="Q144" s="1707"/>
      <c r="R144" s="1707"/>
      <c r="S144" s="1707"/>
    </row>
    <row r="145" spans="1:19" s="1708" customFormat="1" hidden="1" x14ac:dyDescent="0.2">
      <c r="A145" s="788">
        <v>114</v>
      </c>
      <c r="B145" s="1002" t="s">
        <v>345</v>
      </c>
      <c r="C145" s="687" t="s">
        <v>340</v>
      </c>
      <c r="D145" s="711" t="s">
        <v>14</v>
      </c>
      <c r="E145" s="711"/>
      <c r="F145" s="1003">
        <v>4518</v>
      </c>
      <c r="G145" s="1003">
        <f t="shared" ref="G145:G161" si="16">E145*F145</f>
        <v>0</v>
      </c>
      <c r="H145" s="1003">
        <v>7588.7999999999993</v>
      </c>
      <c r="I145" s="1003">
        <f t="shared" ref="I145:I161" si="17">E145*H145</f>
        <v>0</v>
      </c>
      <c r="J145" s="1004">
        <f t="shared" ref="J145:J161" si="18">G145+I145</f>
        <v>0</v>
      </c>
      <c r="K145" s="1706"/>
      <c r="L145" s="1706"/>
      <c r="M145" s="1706"/>
      <c r="N145" s="1706"/>
      <c r="O145" s="1707"/>
      <c r="P145" s="1707"/>
      <c r="Q145" s="1707"/>
      <c r="R145" s="1707"/>
      <c r="S145" s="1707"/>
    </row>
    <row r="146" spans="1:19" s="1708" customFormat="1" hidden="1" x14ac:dyDescent="0.2">
      <c r="A146" s="788">
        <v>115</v>
      </c>
      <c r="B146" s="1002" t="s">
        <v>62</v>
      </c>
      <c r="C146" s="687" t="s">
        <v>339</v>
      </c>
      <c r="D146" s="711" t="s">
        <v>14</v>
      </c>
      <c r="E146" s="711"/>
      <c r="F146" s="1003">
        <v>3005</v>
      </c>
      <c r="G146" s="1003">
        <f t="shared" si="16"/>
        <v>0</v>
      </c>
      <c r="H146" s="1003">
        <v>5133.5999999999995</v>
      </c>
      <c r="I146" s="1003">
        <f t="shared" si="17"/>
        <v>0</v>
      </c>
      <c r="J146" s="1004">
        <f t="shared" si="18"/>
        <v>0</v>
      </c>
      <c r="K146" s="1706"/>
      <c r="L146" s="1706"/>
      <c r="M146" s="1706"/>
      <c r="N146" s="1706"/>
      <c r="O146" s="1707"/>
      <c r="P146" s="1707"/>
      <c r="Q146" s="1707"/>
      <c r="R146" s="1707"/>
      <c r="S146" s="1707"/>
    </row>
    <row r="147" spans="1:19" s="1708" customFormat="1" hidden="1" x14ac:dyDescent="0.2">
      <c r="A147" s="788">
        <v>116</v>
      </c>
      <c r="B147" s="1002" t="s">
        <v>402</v>
      </c>
      <c r="C147" s="711" t="s">
        <v>298</v>
      </c>
      <c r="D147" s="711" t="s">
        <v>14</v>
      </c>
      <c r="E147" s="711"/>
      <c r="F147" s="1003">
        <v>4500</v>
      </c>
      <c r="G147" s="1003">
        <f t="shared" si="16"/>
        <v>0</v>
      </c>
      <c r="H147" s="1003">
        <v>4900</v>
      </c>
      <c r="I147" s="1003">
        <f t="shared" si="17"/>
        <v>0</v>
      </c>
      <c r="J147" s="1004">
        <f t="shared" si="18"/>
        <v>0</v>
      </c>
      <c r="K147" s="1706"/>
      <c r="L147" s="1706"/>
      <c r="M147" s="1706"/>
      <c r="N147" s="1706"/>
      <c r="O147" s="1707"/>
      <c r="P147" s="1707"/>
      <c r="Q147" s="1707"/>
      <c r="R147" s="1707"/>
      <c r="S147" s="1707"/>
    </row>
    <row r="148" spans="1:19" s="1708" customFormat="1" ht="25.5" hidden="1" x14ac:dyDescent="0.2">
      <c r="A148" s="788">
        <v>117</v>
      </c>
      <c r="B148" s="1002" t="s">
        <v>387</v>
      </c>
      <c r="C148" s="711" t="s">
        <v>403</v>
      </c>
      <c r="D148" s="711" t="s">
        <v>14</v>
      </c>
      <c r="E148" s="711"/>
      <c r="F148" s="1003">
        <v>4500</v>
      </c>
      <c r="G148" s="1003">
        <f t="shared" si="16"/>
        <v>0</v>
      </c>
      <c r="H148" s="1003">
        <v>12807.650000000001</v>
      </c>
      <c r="I148" s="1003">
        <f t="shared" si="17"/>
        <v>0</v>
      </c>
      <c r="J148" s="1004">
        <f t="shared" si="18"/>
        <v>0</v>
      </c>
      <c r="K148" s="1706"/>
      <c r="L148" s="1706"/>
      <c r="M148" s="1706"/>
      <c r="N148" s="1706"/>
      <c r="O148" s="1707"/>
      <c r="P148" s="1707"/>
      <c r="Q148" s="1707"/>
      <c r="R148" s="1707"/>
      <c r="S148" s="1707"/>
    </row>
    <row r="149" spans="1:19" s="1708" customFormat="1" hidden="1" x14ac:dyDescent="0.2">
      <c r="A149" s="788">
        <v>118</v>
      </c>
      <c r="B149" s="1002" t="s">
        <v>398</v>
      </c>
      <c r="C149" s="711" t="s">
        <v>404</v>
      </c>
      <c r="D149" s="711" t="s">
        <v>14</v>
      </c>
      <c r="E149" s="711"/>
      <c r="F149" s="1003">
        <v>400</v>
      </c>
      <c r="G149" s="1003">
        <f t="shared" si="16"/>
        <v>0</v>
      </c>
      <c r="H149" s="1003">
        <v>952.8</v>
      </c>
      <c r="I149" s="1003">
        <f t="shared" si="17"/>
        <v>0</v>
      </c>
      <c r="J149" s="1004">
        <f t="shared" si="18"/>
        <v>0</v>
      </c>
      <c r="K149" s="1706"/>
      <c r="L149" s="1706"/>
      <c r="M149" s="1706"/>
      <c r="N149" s="1706"/>
      <c r="O149" s="1707"/>
      <c r="P149" s="1707"/>
      <c r="Q149" s="1707"/>
      <c r="R149" s="1707"/>
      <c r="S149" s="1707"/>
    </row>
    <row r="150" spans="1:19" s="1708" customFormat="1" hidden="1" x14ac:dyDescent="0.2">
      <c r="A150" s="788">
        <v>119</v>
      </c>
      <c r="B150" s="1002" t="s">
        <v>392</v>
      </c>
      <c r="C150" s="711" t="s">
        <v>393</v>
      </c>
      <c r="D150" s="711" t="s">
        <v>14</v>
      </c>
      <c r="E150" s="711"/>
      <c r="F150" s="1003">
        <v>300</v>
      </c>
      <c r="G150" s="1003">
        <f t="shared" si="16"/>
        <v>0</v>
      </c>
      <c r="H150" s="1003">
        <v>234</v>
      </c>
      <c r="I150" s="1003">
        <f t="shared" si="17"/>
        <v>0</v>
      </c>
      <c r="J150" s="1004">
        <f t="shared" si="18"/>
        <v>0</v>
      </c>
      <c r="K150" s="1706"/>
      <c r="L150" s="1706"/>
      <c r="M150" s="1706"/>
      <c r="N150" s="1706"/>
      <c r="O150" s="1707"/>
      <c r="P150" s="1707"/>
      <c r="Q150" s="1707"/>
      <c r="R150" s="1707"/>
      <c r="S150" s="1707"/>
    </row>
    <row r="151" spans="1:19" s="1708" customFormat="1" hidden="1" x14ac:dyDescent="0.2">
      <c r="A151" s="788">
        <v>120</v>
      </c>
      <c r="B151" s="1002" t="s">
        <v>394</v>
      </c>
      <c r="C151" s="1005" t="s">
        <v>296</v>
      </c>
      <c r="D151" s="1005" t="s">
        <v>14</v>
      </c>
      <c r="E151" s="1005"/>
      <c r="F151" s="1003">
        <v>850</v>
      </c>
      <c r="G151" s="1003">
        <f t="shared" si="16"/>
        <v>0</v>
      </c>
      <c r="H151" s="1003">
        <v>347.2</v>
      </c>
      <c r="I151" s="1003">
        <f t="shared" si="17"/>
        <v>0</v>
      </c>
      <c r="J151" s="1004">
        <f t="shared" si="18"/>
        <v>0</v>
      </c>
      <c r="K151" s="1706"/>
      <c r="L151" s="1706"/>
      <c r="M151" s="1706"/>
      <c r="N151" s="1706"/>
      <c r="O151" s="1707"/>
      <c r="P151" s="1707"/>
      <c r="Q151" s="1707"/>
      <c r="R151" s="1707"/>
      <c r="S151" s="1707"/>
    </row>
    <row r="152" spans="1:19" s="1708" customFormat="1" hidden="1" x14ac:dyDescent="0.2">
      <c r="A152" s="788">
        <v>121</v>
      </c>
      <c r="B152" s="1002" t="s">
        <v>394</v>
      </c>
      <c r="C152" s="1005" t="s">
        <v>158</v>
      </c>
      <c r="D152" s="1005" t="s">
        <v>14</v>
      </c>
      <c r="E152" s="1005"/>
      <c r="F152" s="1003">
        <v>850</v>
      </c>
      <c r="G152" s="1003">
        <f t="shared" si="16"/>
        <v>0</v>
      </c>
      <c r="H152" s="1003">
        <v>316.39999999999998</v>
      </c>
      <c r="I152" s="1003">
        <f t="shared" si="17"/>
        <v>0</v>
      </c>
      <c r="J152" s="1004">
        <f t="shared" si="18"/>
        <v>0</v>
      </c>
      <c r="K152" s="1706"/>
      <c r="L152" s="1706"/>
      <c r="M152" s="1706"/>
      <c r="N152" s="1706"/>
      <c r="O152" s="1707"/>
      <c r="P152" s="1707"/>
      <c r="Q152" s="1707"/>
      <c r="R152" s="1707"/>
      <c r="S152" s="1707"/>
    </row>
    <row r="153" spans="1:19" s="1708" customFormat="1" hidden="1" x14ac:dyDescent="0.2">
      <c r="A153" s="788">
        <v>122</v>
      </c>
      <c r="B153" s="1002" t="s">
        <v>394</v>
      </c>
      <c r="C153" s="1005" t="s">
        <v>168</v>
      </c>
      <c r="D153" s="1005" t="s">
        <v>14</v>
      </c>
      <c r="E153" s="1005"/>
      <c r="F153" s="1003">
        <v>850</v>
      </c>
      <c r="G153" s="1003">
        <f t="shared" si="16"/>
        <v>0</v>
      </c>
      <c r="H153" s="1003">
        <v>311.87692307692305</v>
      </c>
      <c r="I153" s="1003">
        <f t="shared" si="17"/>
        <v>0</v>
      </c>
      <c r="J153" s="1004">
        <f t="shared" si="18"/>
        <v>0</v>
      </c>
      <c r="K153" s="1706"/>
      <c r="L153" s="1706"/>
      <c r="M153" s="1706"/>
      <c r="N153" s="1706"/>
      <c r="O153" s="1707"/>
      <c r="P153" s="1707"/>
      <c r="Q153" s="1707"/>
      <c r="R153" s="1707"/>
      <c r="S153" s="1707"/>
    </row>
    <row r="154" spans="1:19" s="1708" customFormat="1" hidden="1" x14ac:dyDescent="0.2">
      <c r="A154" s="788">
        <v>123</v>
      </c>
      <c r="B154" s="1002" t="s">
        <v>63</v>
      </c>
      <c r="C154" s="687" t="s">
        <v>71</v>
      </c>
      <c r="D154" s="711" t="s">
        <v>7</v>
      </c>
      <c r="E154" s="711"/>
      <c r="F154" s="1003">
        <v>600</v>
      </c>
      <c r="G154" s="1003">
        <f t="shared" si="16"/>
        <v>0</v>
      </c>
      <c r="H154" s="1003">
        <v>784</v>
      </c>
      <c r="I154" s="1003">
        <f t="shared" si="17"/>
        <v>0</v>
      </c>
      <c r="J154" s="1004">
        <f t="shared" si="18"/>
        <v>0</v>
      </c>
      <c r="K154" s="1706"/>
      <c r="L154" s="1706"/>
      <c r="M154" s="1706"/>
      <c r="N154" s="1706"/>
      <c r="O154" s="1707"/>
      <c r="P154" s="1707"/>
      <c r="Q154" s="1707"/>
      <c r="R154" s="1707"/>
      <c r="S154" s="1707"/>
    </row>
    <row r="155" spans="1:19" s="1708" customFormat="1" hidden="1" x14ac:dyDescent="0.2">
      <c r="A155" s="788">
        <v>124</v>
      </c>
      <c r="B155" s="1002" t="s">
        <v>63</v>
      </c>
      <c r="C155" s="687" t="s">
        <v>67</v>
      </c>
      <c r="D155" s="711" t="s">
        <v>7</v>
      </c>
      <c r="E155" s="711"/>
      <c r="F155" s="1003">
        <v>600</v>
      </c>
      <c r="G155" s="1003">
        <f t="shared" si="16"/>
        <v>0</v>
      </c>
      <c r="H155" s="1003">
        <v>630</v>
      </c>
      <c r="I155" s="1003">
        <f t="shared" si="17"/>
        <v>0</v>
      </c>
      <c r="J155" s="1004">
        <f t="shared" si="18"/>
        <v>0</v>
      </c>
      <c r="K155" s="1706"/>
      <c r="L155" s="1706"/>
      <c r="M155" s="1706"/>
      <c r="N155" s="1706"/>
      <c r="O155" s="1707"/>
      <c r="P155" s="1707"/>
      <c r="Q155" s="1707"/>
      <c r="R155" s="1707"/>
      <c r="S155" s="1707"/>
    </row>
    <row r="156" spans="1:19" s="1708" customFormat="1" hidden="1" x14ac:dyDescent="0.2">
      <c r="A156" s="788">
        <v>125</v>
      </c>
      <c r="B156" s="1002" t="s">
        <v>63</v>
      </c>
      <c r="C156" s="687" t="s">
        <v>64</v>
      </c>
      <c r="D156" s="711" t="s">
        <v>7</v>
      </c>
      <c r="E156" s="711"/>
      <c r="F156" s="1003">
        <v>600</v>
      </c>
      <c r="G156" s="1003">
        <f t="shared" si="16"/>
        <v>0</v>
      </c>
      <c r="H156" s="1003">
        <v>420</v>
      </c>
      <c r="I156" s="1003">
        <f t="shared" si="17"/>
        <v>0</v>
      </c>
      <c r="J156" s="1004">
        <f t="shared" si="18"/>
        <v>0</v>
      </c>
      <c r="K156" s="1706"/>
      <c r="L156" s="1706"/>
      <c r="M156" s="1706"/>
      <c r="N156" s="1706"/>
      <c r="O156" s="1707"/>
      <c r="P156" s="1707"/>
      <c r="Q156" s="1707"/>
      <c r="R156" s="1707"/>
      <c r="S156" s="1707"/>
    </row>
    <row r="157" spans="1:19" s="1708" customFormat="1" x14ac:dyDescent="0.2">
      <c r="A157" s="788">
        <v>126</v>
      </c>
      <c r="B157" s="1002" t="s">
        <v>295</v>
      </c>
      <c r="C157" s="687" t="s">
        <v>298</v>
      </c>
      <c r="D157" s="711" t="s">
        <v>7</v>
      </c>
      <c r="E157" s="711">
        <v>1</v>
      </c>
      <c r="F157" s="1003">
        <v>1200</v>
      </c>
      <c r="G157" s="1003">
        <f t="shared" si="16"/>
        <v>1200</v>
      </c>
      <c r="H157" s="1003">
        <v>450</v>
      </c>
      <c r="I157" s="1003">
        <f t="shared" si="17"/>
        <v>450</v>
      </c>
      <c r="J157" s="1004">
        <f t="shared" si="18"/>
        <v>1650</v>
      </c>
      <c r="K157" s="1706"/>
      <c r="L157" s="1706"/>
      <c r="M157" s="1706"/>
      <c r="N157" s="1706"/>
      <c r="O157" s="1707"/>
      <c r="P157" s="1707"/>
      <c r="Q157" s="1707"/>
      <c r="R157" s="1707"/>
      <c r="S157" s="1707"/>
    </row>
    <row r="158" spans="1:19" s="1708" customFormat="1" x14ac:dyDescent="0.2">
      <c r="A158" s="788">
        <v>127</v>
      </c>
      <c r="B158" s="1002" t="s">
        <v>299</v>
      </c>
      <c r="C158" s="687"/>
      <c r="D158" s="711" t="s">
        <v>56</v>
      </c>
      <c r="E158" s="711">
        <v>7.4600000000000009</v>
      </c>
      <c r="F158" s="1003">
        <v>1050</v>
      </c>
      <c r="G158" s="1003">
        <f t="shared" si="16"/>
        <v>7833.0000000000009</v>
      </c>
      <c r="H158" s="1003">
        <v>840</v>
      </c>
      <c r="I158" s="1003">
        <f t="shared" si="17"/>
        <v>6266.4000000000005</v>
      </c>
      <c r="J158" s="1004">
        <f t="shared" si="18"/>
        <v>14099.400000000001</v>
      </c>
      <c r="K158" s="1706"/>
      <c r="L158" s="1706"/>
      <c r="M158" s="1706"/>
      <c r="N158" s="1706"/>
      <c r="O158" s="1707"/>
      <c r="P158" s="1707"/>
      <c r="Q158" s="1707"/>
      <c r="R158" s="1707"/>
      <c r="S158" s="1707"/>
    </row>
    <row r="159" spans="1:19" s="1708" customFormat="1" x14ac:dyDescent="0.2">
      <c r="A159" s="788">
        <v>128</v>
      </c>
      <c r="B159" s="1002" t="s">
        <v>300</v>
      </c>
      <c r="C159" s="687"/>
      <c r="D159" s="711" t="s">
        <v>56</v>
      </c>
      <c r="E159" s="711">
        <v>1.0299999999999998</v>
      </c>
      <c r="F159" s="1003">
        <v>1050</v>
      </c>
      <c r="G159" s="1003">
        <f t="shared" si="16"/>
        <v>1081.4999999999998</v>
      </c>
      <c r="H159" s="1003">
        <v>3080</v>
      </c>
      <c r="I159" s="1003">
        <f t="shared" si="17"/>
        <v>3172.3999999999992</v>
      </c>
      <c r="J159" s="1004">
        <f t="shared" si="18"/>
        <v>4253.8999999999987</v>
      </c>
      <c r="K159" s="1706"/>
      <c r="L159" s="1706"/>
      <c r="M159" s="1706"/>
      <c r="N159" s="1706"/>
      <c r="O159" s="1707"/>
      <c r="P159" s="1707"/>
      <c r="Q159" s="1707"/>
      <c r="R159" s="1707"/>
      <c r="S159" s="1707"/>
    </row>
    <row r="160" spans="1:19" s="1708" customFormat="1" x14ac:dyDescent="0.2">
      <c r="A160" s="788">
        <v>129</v>
      </c>
      <c r="B160" s="1002" t="s">
        <v>60</v>
      </c>
      <c r="C160" s="860"/>
      <c r="D160" s="711" t="s">
        <v>5</v>
      </c>
      <c r="E160" s="711"/>
      <c r="F160" s="1003">
        <v>0</v>
      </c>
      <c r="G160" s="1003">
        <f t="shared" si="16"/>
        <v>0</v>
      </c>
      <c r="H160" s="1003">
        <v>4701</v>
      </c>
      <c r="I160" s="1003">
        <f t="shared" si="17"/>
        <v>0</v>
      </c>
      <c r="J160" s="1004">
        <f t="shared" si="18"/>
        <v>0</v>
      </c>
      <c r="K160" s="1706"/>
      <c r="L160" s="1706"/>
      <c r="M160" s="1706"/>
      <c r="N160" s="1706"/>
      <c r="O160" s="1707"/>
      <c r="P160" s="1707"/>
      <c r="Q160" s="1707"/>
      <c r="R160" s="1707"/>
      <c r="S160" s="1707"/>
    </row>
    <row r="161" spans="1:19" s="1708" customFormat="1" ht="25.5" x14ac:dyDescent="0.2">
      <c r="A161" s="788">
        <v>130</v>
      </c>
      <c r="B161" s="1002" t="s">
        <v>82</v>
      </c>
      <c r="C161" s="711" t="s">
        <v>83</v>
      </c>
      <c r="D161" s="711" t="s">
        <v>56</v>
      </c>
      <c r="E161" s="711">
        <v>5.5</v>
      </c>
      <c r="F161" s="1003">
        <v>600</v>
      </c>
      <c r="G161" s="1003">
        <f t="shared" si="16"/>
        <v>3300</v>
      </c>
      <c r="H161" s="1003">
        <v>588</v>
      </c>
      <c r="I161" s="1003">
        <f t="shared" si="17"/>
        <v>3234</v>
      </c>
      <c r="J161" s="1004">
        <f t="shared" si="18"/>
        <v>6534</v>
      </c>
      <c r="K161" s="1706"/>
      <c r="L161" s="1706"/>
      <c r="M161" s="1706"/>
      <c r="N161" s="1706"/>
      <c r="O161" s="1707"/>
      <c r="P161" s="1707"/>
      <c r="Q161" s="1707"/>
      <c r="R161" s="1707"/>
      <c r="S161" s="1707"/>
    </row>
    <row r="162" spans="1:19" s="1708" customFormat="1" x14ac:dyDescent="0.2">
      <c r="A162" s="788">
        <v>131</v>
      </c>
      <c r="B162" s="1729" t="s">
        <v>69</v>
      </c>
      <c r="C162" s="687"/>
      <c r="D162" s="711"/>
      <c r="E162" s="711"/>
      <c r="F162" s="711"/>
      <c r="G162" s="1003"/>
      <c r="H162" s="1719"/>
      <c r="I162" s="1003"/>
      <c r="J162" s="1719"/>
      <c r="K162" s="1706"/>
      <c r="L162" s="1706"/>
      <c r="M162" s="1706"/>
      <c r="N162" s="1706"/>
      <c r="O162" s="1707"/>
      <c r="P162" s="1707"/>
      <c r="Q162" s="1707"/>
      <c r="R162" s="1707"/>
      <c r="S162" s="1707"/>
    </row>
    <row r="163" spans="1:19" s="1708" customFormat="1" hidden="1" x14ac:dyDescent="0.2">
      <c r="A163" s="788">
        <v>132</v>
      </c>
      <c r="B163" s="1002" t="s">
        <v>346</v>
      </c>
      <c r="C163" s="687" t="s">
        <v>341</v>
      </c>
      <c r="D163" s="711" t="s">
        <v>14</v>
      </c>
      <c r="E163" s="711"/>
      <c r="F163" s="1003">
        <v>4518</v>
      </c>
      <c r="G163" s="1003">
        <f t="shared" ref="G163:G177" si="19">E163*F163</f>
        <v>0</v>
      </c>
      <c r="H163" s="1003">
        <v>7588.7999999999993</v>
      </c>
      <c r="I163" s="1003">
        <f t="shared" ref="I163:I177" si="20">E163*H163</f>
        <v>0</v>
      </c>
      <c r="J163" s="1004">
        <f t="shared" ref="J163:J177" si="21">G163+I163</f>
        <v>0</v>
      </c>
      <c r="K163" s="1706"/>
      <c r="L163" s="1706"/>
      <c r="M163" s="1706"/>
      <c r="N163" s="1706"/>
      <c r="O163" s="1707"/>
      <c r="P163" s="1707"/>
      <c r="Q163" s="1707"/>
      <c r="R163" s="1707"/>
      <c r="S163" s="1707"/>
    </row>
    <row r="164" spans="1:19" s="1708" customFormat="1" hidden="1" x14ac:dyDescent="0.2">
      <c r="A164" s="788">
        <v>133</v>
      </c>
      <c r="B164" s="1002" t="s">
        <v>62</v>
      </c>
      <c r="C164" s="687" t="s">
        <v>339</v>
      </c>
      <c r="D164" s="711" t="s">
        <v>14</v>
      </c>
      <c r="E164" s="711"/>
      <c r="F164" s="1003">
        <v>3005</v>
      </c>
      <c r="G164" s="1003">
        <f t="shared" si="19"/>
        <v>0</v>
      </c>
      <c r="H164" s="1003">
        <v>5133.5999999999995</v>
      </c>
      <c r="I164" s="1003">
        <f t="shared" si="20"/>
        <v>0</v>
      </c>
      <c r="J164" s="1004">
        <f t="shared" si="21"/>
        <v>0</v>
      </c>
      <c r="K164" s="1706"/>
      <c r="L164" s="1706"/>
      <c r="M164" s="1706"/>
      <c r="N164" s="1706"/>
      <c r="O164" s="1707"/>
      <c r="P164" s="1707"/>
      <c r="Q164" s="1707"/>
      <c r="R164" s="1707"/>
      <c r="S164" s="1707"/>
    </row>
    <row r="165" spans="1:19" s="1708" customFormat="1" hidden="1" x14ac:dyDescent="0.2">
      <c r="A165" s="788">
        <v>134</v>
      </c>
      <c r="B165" s="1002" t="s">
        <v>402</v>
      </c>
      <c r="C165" s="711" t="s">
        <v>298</v>
      </c>
      <c r="D165" s="711" t="s">
        <v>14</v>
      </c>
      <c r="E165" s="711"/>
      <c r="F165" s="1003">
        <v>4500</v>
      </c>
      <c r="G165" s="1003">
        <f t="shared" si="19"/>
        <v>0</v>
      </c>
      <c r="H165" s="1003">
        <v>4900</v>
      </c>
      <c r="I165" s="1003">
        <f t="shared" si="20"/>
        <v>0</v>
      </c>
      <c r="J165" s="1004">
        <f t="shared" si="21"/>
        <v>0</v>
      </c>
      <c r="K165" s="1706"/>
      <c r="L165" s="1706"/>
      <c r="M165" s="1706"/>
      <c r="N165" s="1706"/>
      <c r="O165" s="1707"/>
      <c r="P165" s="1707"/>
      <c r="Q165" s="1707"/>
      <c r="R165" s="1707"/>
      <c r="S165" s="1707"/>
    </row>
    <row r="166" spans="1:19" s="1708" customFormat="1" ht="25.5" hidden="1" x14ac:dyDescent="0.2">
      <c r="A166" s="788">
        <v>135</v>
      </c>
      <c r="B166" s="1002" t="s">
        <v>387</v>
      </c>
      <c r="C166" s="711" t="s">
        <v>403</v>
      </c>
      <c r="D166" s="711" t="s">
        <v>14</v>
      </c>
      <c r="E166" s="711"/>
      <c r="F166" s="1003">
        <v>4500</v>
      </c>
      <c r="G166" s="1003">
        <f t="shared" si="19"/>
        <v>0</v>
      </c>
      <c r="H166" s="1003">
        <v>12807.650000000001</v>
      </c>
      <c r="I166" s="1003">
        <f t="shared" si="20"/>
        <v>0</v>
      </c>
      <c r="J166" s="1004">
        <f t="shared" si="21"/>
        <v>0</v>
      </c>
      <c r="K166" s="1706"/>
      <c r="L166" s="1706"/>
      <c r="M166" s="1706"/>
      <c r="N166" s="1706"/>
      <c r="O166" s="1707"/>
      <c r="P166" s="1707"/>
      <c r="Q166" s="1707"/>
      <c r="R166" s="1707"/>
      <c r="S166" s="1707"/>
    </row>
    <row r="167" spans="1:19" s="1708" customFormat="1" hidden="1" x14ac:dyDescent="0.2">
      <c r="A167" s="788">
        <v>136</v>
      </c>
      <c r="B167" s="1002" t="s">
        <v>398</v>
      </c>
      <c r="C167" s="711" t="s">
        <v>404</v>
      </c>
      <c r="D167" s="711" t="s">
        <v>14</v>
      </c>
      <c r="E167" s="711"/>
      <c r="F167" s="1003">
        <v>400</v>
      </c>
      <c r="G167" s="1003">
        <f t="shared" si="19"/>
        <v>0</v>
      </c>
      <c r="H167" s="1003">
        <v>952.8</v>
      </c>
      <c r="I167" s="1003">
        <f t="shared" si="20"/>
        <v>0</v>
      </c>
      <c r="J167" s="1004">
        <f t="shared" si="21"/>
        <v>0</v>
      </c>
      <c r="K167" s="1706"/>
      <c r="L167" s="1706"/>
      <c r="M167" s="1706"/>
      <c r="N167" s="1706"/>
      <c r="O167" s="1707"/>
      <c r="P167" s="1707"/>
      <c r="Q167" s="1707"/>
      <c r="R167" s="1707"/>
      <c r="S167" s="1707"/>
    </row>
    <row r="168" spans="1:19" s="1708" customFormat="1" hidden="1" x14ac:dyDescent="0.2">
      <c r="A168" s="788">
        <v>137</v>
      </c>
      <c r="B168" s="1002" t="s">
        <v>392</v>
      </c>
      <c r="C168" s="711" t="s">
        <v>393</v>
      </c>
      <c r="D168" s="711" t="s">
        <v>14</v>
      </c>
      <c r="E168" s="711"/>
      <c r="F168" s="1003">
        <v>300</v>
      </c>
      <c r="G168" s="1003">
        <f t="shared" si="19"/>
        <v>0</v>
      </c>
      <c r="H168" s="1003">
        <v>234</v>
      </c>
      <c r="I168" s="1003">
        <f t="shared" si="20"/>
        <v>0</v>
      </c>
      <c r="J168" s="1004">
        <f t="shared" si="21"/>
        <v>0</v>
      </c>
      <c r="K168" s="1706"/>
      <c r="L168" s="1706"/>
      <c r="M168" s="1706"/>
      <c r="N168" s="1706"/>
      <c r="O168" s="1707"/>
      <c r="P168" s="1707"/>
      <c r="Q168" s="1707"/>
      <c r="R168" s="1707"/>
      <c r="S168" s="1707"/>
    </row>
    <row r="169" spans="1:19" s="1708" customFormat="1" hidden="1" x14ac:dyDescent="0.2">
      <c r="A169" s="788">
        <v>138</v>
      </c>
      <c r="B169" s="1002" t="s">
        <v>394</v>
      </c>
      <c r="C169" s="1005" t="s">
        <v>296</v>
      </c>
      <c r="D169" s="1005" t="s">
        <v>14</v>
      </c>
      <c r="E169" s="1005"/>
      <c r="F169" s="1003">
        <v>850</v>
      </c>
      <c r="G169" s="1003">
        <f t="shared" si="19"/>
        <v>0</v>
      </c>
      <c r="H169" s="1003">
        <v>347.2</v>
      </c>
      <c r="I169" s="1003">
        <f t="shared" si="20"/>
        <v>0</v>
      </c>
      <c r="J169" s="1004">
        <f t="shared" si="21"/>
        <v>0</v>
      </c>
      <c r="K169" s="1706"/>
      <c r="L169" s="1706"/>
      <c r="M169" s="1706"/>
      <c r="N169" s="1706"/>
      <c r="O169" s="1707"/>
      <c r="P169" s="1707"/>
      <c r="Q169" s="1707"/>
      <c r="R169" s="1707"/>
      <c r="S169" s="1707"/>
    </row>
    <row r="170" spans="1:19" s="1708" customFormat="1" hidden="1" x14ac:dyDescent="0.2">
      <c r="A170" s="788">
        <v>139</v>
      </c>
      <c r="B170" s="1002" t="s">
        <v>394</v>
      </c>
      <c r="C170" s="1005" t="s">
        <v>168</v>
      </c>
      <c r="D170" s="1005" t="s">
        <v>14</v>
      </c>
      <c r="E170" s="1005"/>
      <c r="F170" s="1003">
        <v>850</v>
      </c>
      <c r="G170" s="1003">
        <f t="shared" si="19"/>
        <v>0</v>
      </c>
      <c r="H170" s="1003">
        <v>311.87692307692305</v>
      </c>
      <c r="I170" s="1003">
        <f t="shared" si="20"/>
        <v>0</v>
      </c>
      <c r="J170" s="1004">
        <f t="shared" si="21"/>
        <v>0</v>
      </c>
      <c r="K170" s="1706"/>
      <c r="L170" s="1706"/>
      <c r="M170" s="1706"/>
      <c r="N170" s="1706"/>
      <c r="O170" s="1707"/>
      <c r="P170" s="1707"/>
      <c r="Q170" s="1707"/>
      <c r="R170" s="1707"/>
      <c r="S170" s="1707"/>
    </row>
    <row r="171" spans="1:19" s="1708" customFormat="1" hidden="1" x14ac:dyDescent="0.2">
      <c r="A171" s="788">
        <v>140</v>
      </c>
      <c r="B171" s="1002" t="s">
        <v>63</v>
      </c>
      <c r="C171" s="687" t="s">
        <v>71</v>
      </c>
      <c r="D171" s="711" t="s">
        <v>7</v>
      </c>
      <c r="E171" s="711"/>
      <c r="F171" s="1003">
        <v>600</v>
      </c>
      <c r="G171" s="1003">
        <f t="shared" si="19"/>
        <v>0</v>
      </c>
      <c r="H171" s="1003">
        <v>784</v>
      </c>
      <c r="I171" s="1003">
        <f t="shared" si="20"/>
        <v>0</v>
      </c>
      <c r="J171" s="1004">
        <f t="shared" si="21"/>
        <v>0</v>
      </c>
      <c r="K171" s="1706"/>
      <c r="L171" s="1706"/>
      <c r="M171" s="1706"/>
      <c r="N171" s="1706"/>
      <c r="O171" s="1707"/>
      <c r="P171" s="1707"/>
      <c r="Q171" s="1707"/>
      <c r="R171" s="1707"/>
      <c r="S171" s="1707"/>
    </row>
    <row r="172" spans="1:19" s="1708" customFormat="1" hidden="1" x14ac:dyDescent="0.2">
      <c r="A172" s="788">
        <v>141</v>
      </c>
      <c r="B172" s="1002" t="s">
        <v>63</v>
      </c>
      <c r="C172" s="687" t="s">
        <v>64</v>
      </c>
      <c r="D172" s="711" t="s">
        <v>7</v>
      </c>
      <c r="E172" s="711"/>
      <c r="F172" s="1003">
        <v>600</v>
      </c>
      <c r="G172" s="1003">
        <f t="shared" si="19"/>
        <v>0</v>
      </c>
      <c r="H172" s="1003">
        <v>420</v>
      </c>
      <c r="I172" s="1003">
        <f t="shared" si="20"/>
        <v>0</v>
      </c>
      <c r="J172" s="1004">
        <f t="shared" si="21"/>
        <v>0</v>
      </c>
      <c r="K172" s="1706"/>
      <c r="L172" s="1706"/>
      <c r="M172" s="1706"/>
      <c r="N172" s="1706"/>
      <c r="O172" s="1707"/>
      <c r="P172" s="1707"/>
      <c r="Q172" s="1707"/>
      <c r="R172" s="1707"/>
      <c r="S172" s="1707"/>
    </row>
    <row r="173" spans="1:19" s="1708" customFormat="1" x14ac:dyDescent="0.2">
      <c r="A173" s="788">
        <v>142</v>
      </c>
      <c r="B173" s="1002" t="s">
        <v>295</v>
      </c>
      <c r="C173" s="687" t="s">
        <v>298</v>
      </c>
      <c r="D173" s="711" t="s">
        <v>7</v>
      </c>
      <c r="E173" s="711">
        <v>1</v>
      </c>
      <c r="F173" s="1003">
        <v>1200</v>
      </c>
      <c r="G173" s="1003">
        <f t="shared" si="19"/>
        <v>1200</v>
      </c>
      <c r="H173" s="1003">
        <v>450</v>
      </c>
      <c r="I173" s="1003">
        <f t="shared" si="20"/>
        <v>450</v>
      </c>
      <c r="J173" s="1004">
        <f t="shared" si="21"/>
        <v>1650</v>
      </c>
      <c r="K173" s="1706"/>
      <c r="L173" s="1706"/>
      <c r="M173" s="1706"/>
      <c r="N173" s="1706"/>
      <c r="O173" s="1707"/>
      <c r="P173" s="1707"/>
      <c r="Q173" s="1707"/>
      <c r="R173" s="1707"/>
      <c r="S173" s="1707"/>
    </row>
    <row r="174" spans="1:19" s="1708" customFormat="1" x14ac:dyDescent="0.2">
      <c r="A174" s="788">
        <v>143</v>
      </c>
      <c r="B174" s="1002" t="s">
        <v>299</v>
      </c>
      <c r="C174" s="687"/>
      <c r="D174" s="711" t="s">
        <v>56</v>
      </c>
      <c r="E174" s="711">
        <v>19.251000000000001</v>
      </c>
      <c r="F174" s="1003">
        <v>1050</v>
      </c>
      <c r="G174" s="1003">
        <f t="shared" si="19"/>
        <v>20213.550000000003</v>
      </c>
      <c r="H174" s="1003">
        <v>840</v>
      </c>
      <c r="I174" s="1003">
        <f t="shared" si="20"/>
        <v>16170.84</v>
      </c>
      <c r="J174" s="1004">
        <f t="shared" si="21"/>
        <v>36384.39</v>
      </c>
      <c r="K174" s="1706"/>
      <c r="L174" s="1706"/>
      <c r="M174" s="1706"/>
      <c r="N174" s="1706"/>
      <c r="O174" s="1707"/>
      <c r="P174" s="1707"/>
      <c r="Q174" s="1707"/>
      <c r="R174" s="1707"/>
      <c r="S174" s="1707"/>
    </row>
    <row r="175" spans="1:19" s="1708" customFormat="1" x14ac:dyDescent="0.2">
      <c r="A175" s="788">
        <v>144</v>
      </c>
      <c r="B175" s="1002" t="s">
        <v>300</v>
      </c>
      <c r="C175" s="687"/>
      <c r="D175" s="711" t="s">
        <v>56</v>
      </c>
      <c r="E175" s="711">
        <v>1.0300000000000002</v>
      </c>
      <c r="F175" s="1003">
        <v>1050</v>
      </c>
      <c r="G175" s="1003">
        <f t="shared" si="19"/>
        <v>1081.5000000000002</v>
      </c>
      <c r="H175" s="1003">
        <v>3080</v>
      </c>
      <c r="I175" s="1003">
        <f t="shared" si="20"/>
        <v>3172.4000000000005</v>
      </c>
      <c r="J175" s="1004">
        <f t="shared" si="21"/>
        <v>4253.9000000000005</v>
      </c>
      <c r="K175" s="1706"/>
      <c r="L175" s="1706"/>
      <c r="M175" s="1706"/>
      <c r="N175" s="1706"/>
      <c r="O175" s="1707"/>
      <c r="P175" s="1707"/>
      <c r="Q175" s="1707"/>
      <c r="R175" s="1707"/>
      <c r="S175" s="1707"/>
    </row>
    <row r="176" spans="1:19" s="1708" customFormat="1" hidden="1" x14ac:dyDescent="0.2">
      <c r="A176" s="788">
        <v>145</v>
      </c>
      <c r="B176" s="1002" t="s">
        <v>60</v>
      </c>
      <c r="C176" s="860"/>
      <c r="D176" s="711" t="s">
        <v>5</v>
      </c>
      <c r="E176" s="711"/>
      <c r="F176" s="1003">
        <v>0</v>
      </c>
      <c r="G176" s="1003">
        <f t="shared" si="19"/>
        <v>0</v>
      </c>
      <c r="H176" s="1003">
        <v>4701</v>
      </c>
      <c r="I176" s="1003">
        <f t="shared" si="20"/>
        <v>0</v>
      </c>
      <c r="J176" s="1004">
        <f t="shared" si="21"/>
        <v>0</v>
      </c>
      <c r="K176" s="1706"/>
      <c r="L176" s="1706"/>
      <c r="M176" s="1706"/>
      <c r="N176" s="1706"/>
      <c r="O176" s="1707"/>
      <c r="P176" s="1707"/>
      <c r="Q176" s="1707"/>
      <c r="R176" s="1707"/>
      <c r="S176" s="1707"/>
    </row>
    <row r="177" spans="1:19" s="1708" customFormat="1" ht="25.5" x14ac:dyDescent="0.2">
      <c r="A177" s="788">
        <v>146</v>
      </c>
      <c r="B177" s="1002" t="s">
        <v>82</v>
      </c>
      <c r="C177" s="711" t="s">
        <v>83</v>
      </c>
      <c r="D177" s="711" t="s">
        <v>56</v>
      </c>
      <c r="E177" s="711">
        <v>5.5</v>
      </c>
      <c r="F177" s="1003">
        <v>600</v>
      </c>
      <c r="G177" s="1003">
        <f t="shared" si="19"/>
        <v>3300</v>
      </c>
      <c r="H177" s="1003">
        <v>588</v>
      </c>
      <c r="I177" s="1003">
        <f t="shared" si="20"/>
        <v>3234</v>
      </c>
      <c r="J177" s="1004">
        <f t="shared" si="21"/>
        <v>6534</v>
      </c>
      <c r="K177" s="1706"/>
      <c r="L177" s="1706"/>
      <c r="M177" s="1706"/>
      <c r="N177" s="1706"/>
      <c r="O177" s="1707"/>
      <c r="P177" s="1707"/>
      <c r="Q177" s="1707"/>
      <c r="R177" s="1707"/>
      <c r="S177" s="1707"/>
    </row>
    <row r="178" spans="1:19" s="1708" customFormat="1" x14ac:dyDescent="0.2">
      <c r="A178" s="788">
        <v>147</v>
      </c>
      <c r="B178" s="1729" t="s">
        <v>70</v>
      </c>
      <c r="C178" s="687"/>
      <c r="D178" s="711"/>
      <c r="E178" s="711"/>
      <c r="F178" s="711"/>
      <c r="G178" s="1003"/>
      <c r="H178" s="1719"/>
      <c r="I178" s="1003"/>
      <c r="J178" s="1719"/>
      <c r="K178" s="1706"/>
      <c r="L178" s="1706"/>
      <c r="M178" s="1706"/>
      <c r="N178" s="1706"/>
      <c r="O178" s="1707"/>
      <c r="P178" s="1707"/>
      <c r="Q178" s="1707"/>
      <c r="R178" s="1707"/>
      <c r="S178" s="1707"/>
    </row>
    <row r="179" spans="1:19" s="1707" customFormat="1" hidden="1" x14ac:dyDescent="0.2">
      <c r="A179" s="788">
        <v>148</v>
      </c>
      <c r="B179" s="1002" t="s">
        <v>347</v>
      </c>
      <c r="C179" s="687" t="s">
        <v>341</v>
      </c>
      <c r="D179" s="711" t="s">
        <v>14</v>
      </c>
      <c r="E179" s="711"/>
      <c r="F179" s="1003">
        <v>4518</v>
      </c>
      <c r="G179" s="1003">
        <f t="shared" ref="G179:G194" si="22">E179*F179</f>
        <v>0</v>
      </c>
      <c r="H179" s="1003">
        <v>7588.7999999999993</v>
      </c>
      <c r="I179" s="1003">
        <f t="shared" ref="I179:I194" si="23">E179*H179</f>
        <v>0</v>
      </c>
      <c r="J179" s="1004">
        <f t="shared" ref="J179:J194" si="24">G179+I179</f>
        <v>0</v>
      </c>
      <c r="K179" s="1706"/>
      <c r="L179" s="1706"/>
      <c r="M179" s="1706"/>
      <c r="N179" s="1706"/>
    </row>
    <row r="180" spans="1:19" s="1708" customFormat="1" hidden="1" x14ac:dyDescent="0.2">
      <c r="A180" s="788">
        <v>149</v>
      </c>
      <c r="B180" s="1002" t="s">
        <v>62</v>
      </c>
      <c r="C180" s="687" t="s">
        <v>339</v>
      </c>
      <c r="D180" s="711" t="s">
        <v>14</v>
      </c>
      <c r="E180" s="711"/>
      <c r="F180" s="1003">
        <v>3005</v>
      </c>
      <c r="G180" s="1003">
        <f t="shared" si="22"/>
        <v>0</v>
      </c>
      <c r="H180" s="1003">
        <v>5133.5999999999995</v>
      </c>
      <c r="I180" s="1003">
        <f t="shared" si="23"/>
        <v>0</v>
      </c>
      <c r="J180" s="1004">
        <f t="shared" si="24"/>
        <v>0</v>
      </c>
      <c r="K180" s="1706"/>
      <c r="L180" s="1706"/>
      <c r="M180" s="1706"/>
      <c r="N180" s="1706"/>
      <c r="O180" s="1707"/>
      <c r="P180" s="1707"/>
      <c r="Q180" s="1707"/>
      <c r="R180" s="1707"/>
      <c r="S180" s="1707"/>
    </row>
    <row r="181" spans="1:19" s="1708" customFormat="1" hidden="1" x14ac:dyDescent="0.2">
      <c r="A181" s="788">
        <v>150</v>
      </c>
      <c r="B181" s="1002" t="s">
        <v>402</v>
      </c>
      <c r="C181" s="711" t="s">
        <v>298</v>
      </c>
      <c r="D181" s="711" t="s">
        <v>14</v>
      </c>
      <c r="E181" s="711"/>
      <c r="F181" s="1003">
        <v>4500</v>
      </c>
      <c r="G181" s="1003">
        <f t="shared" si="22"/>
        <v>0</v>
      </c>
      <c r="H181" s="1003">
        <v>4900</v>
      </c>
      <c r="I181" s="1003">
        <f t="shared" si="23"/>
        <v>0</v>
      </c>
      <c r="J181" s="1004">
        <f t="shared" si="24"/>
        <v>0</v>
      </c>
      <c r="K181" s="1706"/>
      <c r="L181" s="1706"/>
      <c r="M181" s="1706"/>
      <c r="N181" s="1706"/>
      <c r="O181" s="1707"/>
      <c r="P181" s="1707"/>
      <c r="Q181" s="1707"/>
      <c r="R181" s="1707"/>
      <c r="S181" s="1707"/>
    </row>
    <row r="182" spans="1:19" s="1708" customFormat="1" ht="25.5" hidden="1" x14ac:dyDescent="0.2">
      <c r="A182" s="788">
        <v>151</v>
      </c>
      <c r="B182" s="1002" t="s">
        <v>387</v>
      </c>
      <c r="C182" s="711" t="s">
        <v>403</v>
      </c>
      <c r="D182" s="711" t="s">
        <v>14</v>
      </c>
      <c r="E182" s="711"/>
      <c r="F182" s="1003">
        <v>4500</v>
      </c>
      <c r="G182" s="1003">
        <f t="shared" si="22"/>
        <v>0</v>
      </c>
      <c r="H182" s="1003">
        <v>12807.650000000001</v>
      </c>
      <c r="I182" s="1003">
        <f t="shared" si="23"/>
        <v>0</v>
      </c>
      <c r="J182" s="1004">
        <f t="shared" si="24"/>
        <v>0</v>
      </c>
      <c r="K182" s="1706"/>
      <c r="L182" s="1706"/>
      <c r="M182" s="1706"/>
      <c r="N182" s="1706"/>
      <c r="O182" s="1707"/>
      <c r="P182" s="1707"/>
      <c r="Q182" s="1707"/>
      <c r="R182" s="1707"/>
      <c r="S182" s="1707"/>
    </row>
    <row r="183" spans="1:19" s="1708" customFormat="1" hidden="1" x14ac:dyDescent="0.2">
      <c r="A183" s="788">
        <v>152</v>
      </c>
      <c r="B183" s="1002" t="s">
        <v>398</v>
      </c>
      <c r="C183" s="711" t="s">
        <v>404</v>
      </c>
      <c r="D183" s="711" t="s">
        <v>14</v>
      </c>
      <c r="E183" s="711"/>
      <c r="F183" s="1003">
        <v>400</v>
      </c>
      <c r="G183" s="1003">
        <f t="shared" si="22"/>
        <v>0</v>
      </c>
      <c r="H183" s="1003">
        <v>952.8</v>
      </c>
      <c r="I183" s="1003">
        <f t="shared" si="23"/>
        <v>0</v>
      </c>
      <c r="J183" s="1004">
        <f t="shared" si="24"/>
        <v>0</v>
      </c>
      <c r="K183" s="1706"/>
      <c r="L183" s="1706"/>
      <c r="M183" s="1706"/>
      <c r="N183" s="1706"/>
      <c r="O183" s="1707"/>
      <c r="P183" s="1707"/>
      <c r="Q183" s="1707"/>
      <c r="R183" s="1707"/>
      <c r="S183" s="1707"/>
    </row>
    <row r="184" spans="1:19" s="1708" customFormat="1" hidden="1" x14ac:dyDescent="0.2">
      <c r="A184" s="788">
        <v>153</v>
      </c>
      <c r="B184" s="1002" t="s">
        <v>392</v>
      </c>
      <c r="C184" s="711" t="s">
        <v>393</v>
      </c>
      <c r="D184" s="711" t="s">
        <v>14</v>
      </c>
      <c r="E184" s="711"/>
      <c r="F184" s="1003">
        <v>300</v>
      </c>
      <c r="G184" s="1003">
        <f t="shared" si="22"/>
        <v>0</v>
      </c>
      <c r="H184" s="1003">
        <v>234</v>
      </c>
      <c r="I184" s="1003">
        <f t="shared" si="23"/>
        <v>0</v>
      </c>
      <c r="J184" s="1004">
        <f t="shared" si="24"/>
        <v>0</v>
      </c>
      <c r="K184" s="1706"/>
      <c r="L184" s="1706"/>
      <c r="M184" s="1706"/>
      <c r="N184" s="1706"/>
      <c r="O184" s="1707"/>
      <c r="P184" s="1707"/>
      <c r="Q184" s="1707"/>
      <c r="R184" s="1707"/>
      <c r="S184" s="1707"/>
    </row>
    <row r="185" spans="1:19" s="1708" customFormat="1" hidden="1" x14ac:dyDescent="0.2">
      <c r="A185" s="788">
        <v>154</v>
      </c>
      <c r="B185" s="1002" t="s">
        <v>394</v>
      </c>
      <c r="C185" s="1005" t="s">
        <v>296</v>
      </c>
      <c r="D185" s="1005" t="s">
        <v>14</v>
      </c>
      <c r="E185" s="1005"/>
      <c r="F185" s="1003">
        <v>850</v>
      </c>
      <c r="G185" s="1003">
        <f t="shared" si="22"/>
        <v>0</v>
      </c>
      <c r="H185" s="1003">
        <v>347.2</v>
      </c>
      <c r="I185" s="1003">
        <f t="shared" si="23"/>
        <v>0</v>
      </c>
      <c r="J185" s="1004">
        <f t="shared" si="24"/>
        <v>0</v>
      </c>
      <c r="K185" s="1706"/>
      <c r="L185" s="1706"/>
      <c r="M185" s="1706"/>
      <c r="N185" s="1706"/>
      <c r="O185" s="1707"/>
      <c r="P185" s="1707"/>
      <c r="Q185" s="1707"/>
      <c r="R185" s="1707"/>
      <c r="S185" s="1707"/>
    </row>
    <row r="186" spans="1:19" s="1708" customFormat="1" hidden="1" x14ac:dyDescent="0.2">
      <c r="A186" s="788">
        <v>155</v>
      </c>
      <c r="B186" s="1002" t="s">
        <v>394</v>
      </c>
      <c r="C186" s="1005" t="s">
        <v>158</v>
      </c>
      <c r="D186" s="1005" t="s">
        <v>14</v>
      </c>
      <c r="E186" s="1005"/>
      <c r="F186" s="1003">
        <v>850</v>
      </c>
      <c r="G186" s="1003">
        <f t="shared" si="22"/>
        <v>0</v>
      </c>
      <c r="H186" s="1003">
        <v>316.39999999999998</v>
      </c>
      <c r="I186" s="1003">
        <f t="shared" si="23"/>
        <v>0</v>
      </c>
      <c r="J186" s="1004">
        <f t="shared" si="24"/>
        <v>0</v>
      </c>
      <c r="K186" s="1706"/>
      <c r="L186" s="1706"/>
      <c r="M186" s="1706"/>
      <c r="N186" s="1706"/>
      <c r="O186" s="1707"/>
      <c r="P186" s="1707"/>
      <c r="Q186" s="1707"/>
      <c r="R186" s="1707"/>
      <c r="S186" s="1707"/>
    </row>
    <row r="187" spans="1:19" s="1708" customFormat="1" hidden="1" x14ac:dyDescent="0.2">
      <c r="A187" s="788">
        <v>156</v>
      </c>
      <c r="B187" s="1002" t="s">
        <v>394</v>
      </c>
      <c r="C187" s="1005" t="s">
        <v>168</v>
      </c>
      <c r="D187" s="1005" t="s">
        <v>14</v>
      </c>
      <c r="E187" s="1005"/>
      <c r="F187" s="1003">
        <v>850</v>
      </c>
      <c r="G187" s="1003">
        <f t="shared" si="22"/>
        <v>0</v>
      </c>
      <c r="H187" s="1003">
        <v>311.87692307692305</v>
      </c>
      <c r="I187" s="1003">
        <f t="shared" si="23"/>
        <v>0</v>
      </c>
      <c r="J187" s="1004">
        <f t="shared" si="24"/>
        <v>0</v>
      </c>
      <c r="K187" s="1706"/>
      <c r="L187" s="1706"/>
      <c r="M187" s="1706"/>
      <c r="N187" s="1706"/>
      <c r="O187" s="1707"/>
      <c r="P187" s="1707"/>
      <c r="Q187" s="1707"/>
      <c r="R187" s="1707"/>
      <c r="S187" s="1707"/>
    </row>
    <row r="188" spans="1:19" s="1708" customFormat="1" hidden="1" x14ac:dyDescent="0.2">
      <c r="A188" s="788">
        <v>157</v>
      </c>
      <c r="B188" s="1002" t="s">
        <v>63</v>
      </c>
      <c r="C188" s="687" t="s">
        <v>71</v>
      </c>
      <c r="D188" s="711" t="s">
        <v>7</v>
      </c>
      <c r="E188" s="711"/>
      <c r="F188" s="1003">
        <v>600</v>
      </c>
      <c r="G188" s="1003">
        <f t="shared" si="22"/>
        <v>0</v>
      </c>
      <c r="H188" s="1003">
        <v>784</v>
      </c>
      <c r="I188" s="1003">
        <f t="shared" si="23"/>
        <v>0</v>
      </c>
      <c r="J188" s="1004">
        <f t="shared" si="24"/>
        <v>0</v>
      </c>
      <c r="K188" s="1706"/>
      <c r="L188" s="1706"/>
      <c r="M188" s="1706"/>
      <c r="N188" s="1706"/>
      <c r="O188" s="1707"/>
      <c r="P188" s="1707"/>
      <c r="Q188" s="1707"/>
      <c r="R188" s="1707"/>
      <c r="S188" s="1707"/>
    </row>
    <row r="189" spans="1:19" s="1708" customFormat="1" hidden="1" x14ac:dyDescent="0.2">
      <c r="A189" s="788">
        <v>158</v>
      </c>
      <c r="B189" s="1002" t="s">
        <v>63</v>
      </c>
      <c r="C189" s="687" t="s">
        <v>64</v>
      </c>
      <c r="D189" s="711" t="s">
        <v>7</v>
      </c>
      <c r="E189" s="711"/>
      <c r="F189" s="1003">
        <v>600</v>
      </c>
      <c r="G189" s="1003">
        <f t="shared" si="22"/>
        <v>0</v>
      </c>
      <c r="H189" s="1003">
        <v>420</v>
      </c>
      <c r="I189" s="1003">
        <f t="shared" si="23"/>
        <v>0</v>
      </c>
      <c r="J189" s="1004">
        <f t="shared" si="24"/>
        <v>0</v>
      </c>
      <c r="K189" s="1706"/>
      <c r="L189" s="1706"/>
      <c r="M189" s="1706"/>
      <c r="N189" s="1706"/>
      <c r="O189" s="1707"/>
      <c r="P189" s="1707"/>
      <c r="Q189" s="1707"/>
      <c r="R189" s="1707"/>
      <c r="S189" s="1707"/>
    </row>
    <row r="190" spans="1:19" s="1708" customFormat="1" x14ac:dyDescent="0.2">
      <c r="A190" s="788">
        <v>159</v>
      </c>
      <c r="B190" s="1002" t="s">
        <v>295</v>
      </c>
      <c r="C190" s="687" t="s">
        <v>298</v>
      </c>
      <c r="D190" s="711" t="s">
        <v>7</v>
      </c>
      <c r="E190" s="711">
        <v>1</v>
      </c>
      <c r="F190" s="1003">
        <v>1200</v>
      </c>
      <c r="G190" s="1003">
        <f t="shared" si="22"/>
        <v>1200</v>
      </c>
      <c r="H190" s="1003">
        <v>450</v>
      </c>
      <c r="I190" s="1003">
        <f t="shared" si="23"/>
        <v>450</v>
      </c>
      <c r="J190" s="1004">
        <f t="shared" si="24"/>
        <v>1650</v>
      </c>
      <c r="K190" s="1706"/>
      <c r="L190" s="1706"/>
      <c r="M190" s="1706"/>
      <c r="N190" s="1706"/>
      <c r="O190" s="1707"/>
      <c r="P190" s="1707"/>
      <c r="Q190" s="1707"/>
      <c r="R190" s="1707"/>
      <c r="S190" s="1707"/>
    </row>
    <row r="191" spans="1:19" s="1708" customFormat="1" x14ac:dyDescent="0.2">
      <c r="A191" s="788">
        <v>160</v>
      </c>
      <c r="B191" s="1002" t="s">
        <v>299</v>
      </c>
      <c r="C191" s="687"/>
      <c r="D191" s="711" t="s">
        <v>56</v>
      </c>
      <c r="E191" s="711">
        <v>7.4600000000000009</v>
      </c>
      <c r="F191" s="1003">
        <v>1050</v>
      </c>
      <c r="G191" s="1003">
        <f t="shared" si="22"/>
        <v>7833.0000000000009</v>
      </c>
      <c r="H191" s="1003">
        <v>840</v>
      </c>
      <c r="I191" s="1003">
        <f t="shared" si="23"/>
        <v>6266.4000000000005</v>
      </c>
      <c r="J191" s="1004">
        <f t="shared" si="24"/>
        <v>14099.400000000001</v>
      </c>
      <c r="K191" s="1706"/>
      <c r="L191" s="1706"/>
      <c r="M191" s="1706"/>
      <c r="N191" s="1706"/>
      <c r="O191" s="1707"/>
      <c r="P191" s="1707"/>
      <c r="Q191" s="1707"/>
      <c r="R191" s="1707"/>
      <c r="S191" s="1707"/>
    </row>
    <row r="192" spans="1:19" s="1708" customFormat="1" x14ac:dyDescent="0.2">
      <c r="A192" s="788">
        <v>161</v>
      </c>
      <c r="B192" s="1002" t="s">
        <v>300</v>
      </c>
      <c r="C192" s="687"/>
      <c r="D192" s="711" t="s">
        <v>56</v>
      </c>
      <c r="E192" s="711">
        <v>1.4649999999999999</v>
      </c>
      <c r="F192" s="1003">
        <v>1050</v>
      </c>
      <c r="G192" s="1003">
        <f t="shared" si="22"/>
        <v>1538.2499999999998</v>
      </c>
      <c r="H192" s="1003">
        <v>3080</v>
      </c>
      <c r="I192" s="1003">
        <f t="shared" si="23"/>
        <v>4512.2</v>
      </c>
      <c r="J192" s="1004">
        <f t="shared" si="24"/>
        <v>6050.45</v>
      </c>
      <c r="K192" s="1706"/>
      <c r="L192" s="1706"/>
      <c r="M192" s="1706"/>
      <c r="N192" s="1706"/>
      <c r="O192" s="1707"/>
      <c r="P192" s="1707"/>
      <c r="Q192" s="1707"/>
      <c r="R192" s="1707"/>
      <c r="S192" s="1707"/>
    </row>
    <row r="193" spans="1:19" s="1708" customFormat="1" hidden="1" x14ac:dyDescent="0.2">
      <c r="A193" s="788">
        <v>162</v>
      </c>
      <c r="B193" s="1002" t="s">
        <v>60</v>
      </c>
      <c r="C193" s="860"/>
      <c r="D193" s="711" t="s">
        <v>5</v>
      </c>
      <c r="E193" s="711"/>
      <c r="F193" s="1003">
        <v>0</v>
      </c>
      <c r="G193" s="1003">
        <f t="shared" si="22"/>
        <v>0</v>
      </c>
      <c r="H193" s="1003">
        <v>4701</v>
      </c>
      <c r="I193" s="1003">
        <f t="shared" si="23"/>
        <v>0</v>
      </c>
      <c r="J193" s="1004">
        <f t="shared" si="24"/>
        <v>0</v>
      </c>
      <c r="K193" s="1706"/>
      <c r="L193" s="1706"/>
      <c r="M193" s="1706"/>
      <c r="N193" s="1706"/>
      <c r="O193" s="1707"/>
      <c r="P193" s="1707"/>
      <c r="Q193" s="1707"/>
      <c r="R193" s="1707"/>
      <c r="S193" s="1707"/>
    </row>
    <row r="194" spans="1:19" s="1708" customFormat="1" ht="25.5" x14ac:dyDescent="0.2">
      <c r="A194" s="788">
        <v>163</v>
      </c>
      <c r="B194" s="1002" t="s">
        <v>82</v>
      </c>
      <c r="C194" s="711" t="s">
        <v>83</v>
      </c>
      <c r="D194" s="711" t="s">
        <v>56</v>
      </c>
      <c r="E194" s="711">
        <v>5.5</v>
      </c>
      <c r="F194" s="1003">
        <v>600</v>
      </c>
      <c r="G194" s="1003">
        <f t="shared" si="22"/>
        <v>3300</v>
      </c>
      <c r="H194" s="1003">
        <v>588</v>
      </c>
      <c r="I194" s="1003">
        <f t="shared" si="23"/>
        <v>3234</v>
      </c>
      <c r="J194" s="1004">
        <f t="shared" si="24"/>
        <v>6534</v>
      </c>
      <c r="K194" s="1706"/>
      <c r="L194" s="1706"/>
      <c r="M194" s="1706"/>
      <c r="N194" s="1706"/>
      <c r="O194" s="1707"/>
      <c r="P194" s="1707"/>
      <c r="Q194" s="1707"/>
      <c r="R194" s="1707"/>
      <c r="S194" s="1707"/>
    </row>
    <row r="195" spans="1:19" s="1708" customFormat="1" ht="13.5" x14ac:dyDescent="0.2">
      <c r="A195" s="788">
        <v>164</v>
      </c>
      <c r="B195" s="1720" t="s">
        <v>405</v>
      </c>
      <c r="C195" s="687"/>
      <c r="D195" s="711"/>
      <c r="E195" s="711"/>
      <c r="F195" s="711"/>
      <c r="G195" s="1003"/>
      <c r="H195" s="1719"/>
      <c r="I195" s="1003"/>
      <c r="J195" s="1719"/>
      <c r="K195" s="1706"/>
      <c r="L195" s="1706"/>
      <c r="M195" s="1706"/>
      <c r="N195" s="1706"/>
      <c r="O195" s="1707"/>
      <c r="P195" s="1707"/>
      <c r="Q195" s="1707"/>
      <c r="R195" s="1707"/>
      <c r="S195" s="1707"/>
    </row>
    <row r="196" spans="1:19" s="1708" customFormat="1" hidden="1" x14ac:dyDescent="0.2">
      <c r="A196" s="788">
        <v>165</v>
      </c>
      <c r="B196" s="1002" t="s">
        <v>297</v>
      </c>
      <c r="C196" s="687" t="s">
        <v>338</v>
      </c>
      <c r="D196" s="711" t="s">
        <v>14</v>
      </c>
      <c r="E196" s="711"/>
      <c r="F196" s="1003">
        <v>2829</v>
      </c>
      <c r="G196" s="1003">
        <f t="shared" ref="G196:G207" si="25">E196*F196</f>
        <v>0</v>
      </c>
      <c r="H196" s="1003">
        <v>5624.6399999999994</v>
      </c>
      <c r="I196" s="1003">
        <f t="shared" ref="I196:I207" si="26">E196*H196</f>
        <v>0</v>
      </c>
      <c r="J196" s="1004">
        <f t="shared" ref="J196:J207" si="27">G196+I196</f>
        <v>0</v>
      </c>
      <c r="K196" s="1706"/>
      <c r="L196" s="1706"/>
      <c r="M196" s="1706"/>
      <c r="N196" s="1706"/>
      <c r="O196" s="1707"/>
      <c r="P196" s="1707"/>
      <c r="Q196" s="1707"/>
      <c r="R196" s="1707"/>
      <c r="S196" s="1707"/>
    </row>
    <row r="197" spans="1:19" s="1708" customFormat="1" hidden="1" x14ac:dyDescent="0.2">
      <c r="A197" s="788">
        <v>166</v>
      </c>
      <c r="B197" s="1002" t="s">
        <v>62</v>
      </c>
      <c r="C197" s="687" t="s">
        <v>337</v>
      </c>
      <c r="D197" s="711" t="s">
        <v>14</v>
      </c>
      <c r="E197" s="711"/>
      <c r="F197" s="1003">
        <v>1681</v>
      </c>
      <c r="G197" s="1003">
        <f t="shared" si="25"/>
        <v>0</v>
      </c>
      <c r="H197" s="1003">
        <v>4575.5999999999995</v>
      </c>
      <c r="I197" s="1003">
        <f t="shared" si="26"/>
        <v>0</v>
      </c>
      <c r="J197" s="1004">
        <f t="shared" si="27"/>
        <v>0</v>
      </c>
      <c r="K197" s="1706"/>
      <c r="L197" s="1706"/>
      <c r="M197" s="1706"/>
      <c r="N197" s="1706"/>
      <c r="O197" s="1707"/>
      <c r="P197" s="1707"/>
      <c r="Q197" s="1707"/>
      <c r="R197" s="1707"/>
      <c r="S197" s="1707"/>
    </row>
    <row r="198" spans="1:19" s="1708" customFormat="1" hidden="1" x14ac:dyDescent="0.2">
      <c r="A198" s="788">
        <v>167</v>
      </c>
      <c r="B198" s="1002" t="s">
        <v>396</v>
      </c>
      <c r="C198" s="711" t="s">
        <v>296</v>
      </c>
      <c r="D198" s="711" t="s">
        <v>14</v>
      </c>
      <c r="E198" s="711"/>
      <c r="F198" s="1003">
        <v>4500</v>
      </c>
      <c r="G198" s="1003">
        <f t="shared" si="25"/>
        <v>0</v>
      </c>
      <c r="H198" s="1003">
        <v>4900</v>
      </c>
      <c r="I198" s="1003">
        <f t="shared" si="26"/>
        <v>0</v>
      </c>
      <c r="J198" s="1004">
        <f t="shared" si="27"/>
        <v>0</v>
      </c>
      <c r="K198" s="1706"/>
      <c r="L198" s="1706"/>
      <c r="M198" s="1706"/>
      <c r="N198" s="1706"/>
      <c r="O198" s="1707"/>
      <c r="P198" s="1707"/>
      <c r="Q198" s="1707"/>
      <c r="R198" s="1707"/>
      <c r="S198" s="1707"/>
    </row>
    <row r="199" spans="1:19" s="1708" customFormat="1" ht="25.5" hidden="1" x14ac:dyDescent="0.2">
      <c r="A199" s="788">
        <v>168</v>
      </c>
      <c r="B199" s="1002" t="s">
        <v>387</v>
      </c>
      <c r="C199" s="711" t="s">
        <v>400</v>
      </c>
      <c r="D199" s="711" t="s">
        <v>14</v>
      </c>
      <c r="E199" s="711"/>
      <c r="F199" s="1003">
        <v>4500</v>
      </c>
      <c r="G199" s="1003">
        <f t="shared" si="25"/>
        <v>0</v>
      </c>
      <c r="H199" s="1003">
        <v>11136.75</v>
      </c>
      <c r="I199" s="1003">
        <f t="shared" si="26"/>
        <v>0</v>
      </c>
      <c r="J199" s="1004">
        <f t="shared" si="27"/>
        <v>0</v>
      </c>
      <c r="K199" s="1706"/>
      <c r="L199" s="1706"/>
      <c r="M199" s="1706"/>
      <c r="N199" s="1706"/>
      <c r="O199" s="1707"/>
      <c r="P199" s="1707"/>
      <c r="Q199" s="1707"/>
      <c r="R199" s="1707"/>
      <c r="S199" s="1707"/>
    </row>
    <row r="200" spans="1:19" s="1708" customFormat="1" hidden="1" x14ac:dyDescent="0.2">
      <c r="A200" s="788">
        <v>169</v>
      </c>
      <c r="B200" s="1002" t="s">
        <v>392</v>
      </c>
      <c r="C200" s="711" t="s">
        <v>393</v>
      </c>
      <c r="D200" s="711" t="s">
        <v>14</v>
      </c>
      <c r="E200" s="711"/>
      <c r="F200" s="1003">
        <v>300</v>
      </c>
      <c r="G200" s="1003">
        <f t="shared" si="25"/>
        <v>0</v>
      </c>
      <c r="H200" s="1003">
        <v>234</v>
      </c>
      <c r="I200" s="1003">
        <f t="shared" si="26"/>
        <v>0</v>
      </c>
      <c r="J200" s="1004">
        <f t="shared" si="27"/>
        <v>0</v>
      </c>
      <c r="K200" s="1706"/>
      <c r="L200" s="1706"/>
      <c r="M200" s="1706"/>
      <c r="N200" s="1706"/>
      <c r="O200" s="1707"/>
      <c r="P200" s="1707"/>
      <c r="Q200" s="1707"/>
      <c r="R200" s="1707"/>
      <c r="S200" s="1707"/>
    </row>
    <row r="201" spans="1:19" s="1708" customFormat="1" x14ac:dyDescent="0.2">
      <c r="A201" s="788">
        <v>170</v>
      </c>
      <c r="B201" s="1002" t="s">
        <v>394</v>
      </c>
      <c r="C201" s="1005" t="s">
        <v>168</v>
      </c>
      <c r="D201" s="1005" t="s">
        <v>14</v>
      </c>
      <c r="E201" s="1005">
        <v>1</v>
      </c>
      <c r="F201" s="1003">
        <v>850</v>
      </c>
      <c r="G201" s="1003">
        <f t="shared" si="25"/>
        <v>850</v>
      </c>
      <c r="H201" s="1003">
        <v>311.87692307692305</v>
      </c>
      <c r="I201" s="1003">
        <f t="shared" si="26"/>
        <v>311.87692307692305</v>
      </c>
      <c r="J201" s="1004">
        <f t="shared" si="27"/>
        <v>1161.876923076923</v>
      </c>
      <c r="K201" s="1706"/>
      <c r="L201" s="1706"/>
      <c r="M201" s="1706"/>
      <c r="N201" s="1706"/>
      <c r="O201" s="1707"/>
      <c r="P201" s="1707"/>
      <c r="Q201" s="1707"/>
      <c r="R201" s="1707"/>
      <c r="S201" s="1707"/>
    </row>
    <row r="202" spans="1:19" s="1708" customFormat="1" x14ac:dyDescent="0.2">
      <c r="A202" s="788">
        <v>171</v>
      </c>
      <c r="B202" s="1002" t="s">
        <v>63</v>
      </c>
      <c r="C202" s="687" t="s">
        <v>64</v>
      </c>
      <c r="D202" s="711" t="s">
        <v>7</v>
      </c>
      <c r="E202" s="711">
        <v>1</v>
      </c>
      <c r="F202" s="1003">
        <v>600</v>
      </c>
      <c r="G202" s="1003">
        <f t="shared" si="25"/>
        <v>600</v>
      </c>
      <c r="H202" s="1003">
        <v>420</v>
      </c>
      <c r="I202" s="1003">
        <f t="shared" si="26"/>
        <v>420</v>
      </c>
      <c r="J202" s="1004">
        <f t="shared" si="27"/>
        <v>1020</v>
      </c>
      <c r="K202" s="1706"/>
      <c r="L202" s="1706"/>
      <c r="M202" s="1706"/>
      <c r="N202" s="1706"/>
      <c r="O202" s="1707"/>
      <c r="P202" s="1707"/>
      <c r="Q202" s="1707"/>
      <c r="R202" s="1707"/>
      <c r="S202" s="1707"/>
    </row>
    <row r="203" spans="1:19" s="1708" customFormat="1" x14ac:dyDescent="0.2">
      <c r="A203" s="788">
        <v>172</v>
      </c>
      <c r="B203" s="1002" t="s">
        <v>295</v>
      </c>
      <c r="C203" s="687" t="s">
        <v>168</v>
      </c>
      <c r="D203" s="711" t="s">
        <v>7</v>
      </c>
      <c r="E203" s="711">
        <v>1</v>
      </c>
      <c r="F203" s="1003">
        <v>1200</v>
      </c>
      <c r="G203" s="1003">
        <f t="shared" si="25"/>
        <v>1200</v>
      </c>
      <c r="H203" s="1003">
        <v>300</v>
      </c>
      <c r="I203" s="1003">
        <f t="shared" si="26"/>
        <v>300</v>
      </c>
      <c r="J203" s="1004">
        <f t="shared" si="27"/>
        <v>1500</v>
      </c>
      <c r="K203" s="1706"/>
      <c r="L203" s="1706"/>
      <c r="M203" s="1706"/>
      <c r="N203" s="1706"/>
      <c r="O203" s="1707"/>
      <c r="P203" s="1707"/>
      <c r="Q203" s="1707"/>
      <c r="R203" s="1707"/>
      <c r="S203" s="1707"/>
    </row>
    <row r="204" spans="1:19" s="1708" customFormat="1" x14ac:dyDescent="0.2">
      <c r="A204" s="788">
        <v>173</v>
      </c>
      <c r="B204" s="1002" t="s">
        <v>74</v>
      </c>
      <c r="C204" s="687"/>
      <c r="D204" s="711" t="s">
        <v>56</v>
      </c>
      <c r="E204" s="711"/>
      <c r="F204" s="1003">
        <v>1050</v>
      </c>
      <c r="G204" s="1003">
        <f t="shared" si="25"/>
        <v>0</v>
      </c>
      <c r="H204" s="1003">
        <v>840</v>
      </c>
      <c r="I204" s="1003">
        <f t="shared" si="26"/>
        <v>0</v>
      </c>
      <c r="J204" s="1004">
        <f t="shared" si="27"/>
        <v>0</v>
      </c>
      <c r="K204" s="1706"/>
      <c r="L204" s="1706"/>
      <c r="M204" s="1706"/>
      <c r="N204" s="1706"/>
      <c r="O204" s="1707"/>
      <c r="P204" s="1707"/>
      <c r="Q204" s="1707"/>
      <c r="R204" s="1707"/>
      <c r="S204" s="1707"/>
    </row>
    <row r="205" spans="1:19" s="1708" customFormat="1" x14ac:dyDescent="0.2">
      <c r="A205" s="788">
        <v>174</v>
      </c>
      <c r="B205" s="1002" t="s">
        <v>65</v>
      </c>
      <c r="C205" s="687"/>
      <c r="D205" s="711" t="s">
        <v>56</v>
      </c>
      <c r="E205" s="711">
        <v>0.34499999999999997</v>
      </c>
      <c r="F205" s="1003">
        <v>1050</v>
      </c>
      <c r="G205" s="1003">
        <f t="shared" si="25"/>
        <v>362.25</v>
      </c>
      <c r="H205" s="1003">
        <v>3080</v>
      </c>
      <c r="I205" s="1003">
        <f t="shared" si="26"/>
        <v>1062.5999999999999</v>
      </c>
      <c r="J205" s="1004">
        <f t="shared" si="27"/>
        <v>1424.85</v>
      </c>
      <c r="K205" s="1706"/>
      <c r="L205" s="1706"/>
      <c r="M205" s="1706"/>
      <c r="N205" s="1706"/>
      <c r="O205" s="1707"/>
      <c r="P205" s="1707"/>
      <c r="Q205" s="1707"/>
      <c r="R205" s="1707"/>
      <c r="S205" s="1707"/>
    </row>
    <row r="206" spans="1:19" s="1708" customFormat="1" ht="25.5" x14ac:dyDescent="0.2">
      <c r="A206" s="788">
        <v>175</v>
      </c>
      <c r="B206" s="1002" t="s">
        <v>82</v>
      </c>
      <c r="C206" s="711" t="s">
        <v>83</v>
      </c>
      <c r="D206" s="711" t="s">
        <v>56</v>
      </c>
      <c r="E206" s="711">
        <v>3</v>
      </c>
      <c r="F206" s="1003">
        <v>600</v>
      </c>
      <c r="G206" s="1003">
        <f t="shared" si="25"/>
        <v>1800</v>
      </c>
      <c r="H206" s="1003">
        <v>588</v>
      </c>
      <c r="I206" s="1003">
        <f t="shared" si="26"/>
        <v>1764</v>
      </c>
      <c r="J206" s="1004">
        <f t="shared" si="27"/>
        <v>3564</v>
      </c>
      <c r="K206" s="1706"/>
      <c r="L206" s="1706"/>
      <c r="M206" s="1706"/>
      <c r="N206" s="1706"/>
      <c r="O206" s="1707"/>
      <c r="P206" s="1707"/>
      <c r="Q206" s="1707"/>
      <c r="R206" s="1707"/>
      <c r="S206" s="1707"/>
    </row>
    <row r="207" spans="1:19" s="1708" customFormat="1" hidden="1" x14ac:dyDescent="0.2">
      <c r="A207" s="788">
        <v>176</v>
      </c>
      <c r="B207" s="1002" t="s">
        <v>60</v>
      </c>
      <c r="C207" s="860"/>
      <c r="D207" s="711" t="s">
        <v>5</v>
      </c>
      <c r="E207" s="711"/>
      <c r="F207" s="1003">
        <v>0</v>
      </c>
      <c r="G207" s="1003">
        <f t="shared" si="25"/>
        <v>0</v>
      </c>
      <c r="H207" s="1003">
        <v>1688</v>
      </c>
      <c r="I207" s="1003">
        <f t="shared" si="26"/>
        <v>0</v>
      </c>
      <c r="J207" s="1004">
        <f t="shared" si="27"/>
        <v>0</v>
      </c>
      <c r="K207" s="1706"/>
      <c r="L207" s="1706"/>
      <c r="M207" s="1706"/>
      <c r="N207" s="1706"/>
      <c r="O207" s="1707"/>
      <c r="P207" s="1707"/>
      <c r="Q207" s="1707"/>
      <c r="R207" s="1707"/>
      <c r="S207" s="1707"/>
    </row>
    <row r="208" spans="1:19" s="1708" customFormat="1" x14ac:dyDescent="0.2">
      <c r="A208" s="788">
        <v>177</v>
      </c>
      <c r="B208" s="1729" t="s">
        <v>75</v>
      </c>
      <c r="C208" s="687"/>
      <c r="D208" s="711"/>
      <c r="E208" s="711"/>
      <c r="F208" s="711"/>
      <c r="G208" s="1003"/>
      <c r="H208" s="1719"/>
      <c r="I208" s="1003"/>
      <c r="J208" s="1719"/>
      <c r="K208" s="1706"/>
      <c r="L208" s="1706"/>
      <c r="M208" s="1706"/>
      <c r="N208" s="1706"/>
      <c r="O208" s="1707"/>
      <c r="P208" s="1707"/>
      <c r="Q208" s="1707"/>
      <c r="R208" s="1707"/>
      <c r="S208" s="1707"/>
    </row>
    <row r="209" spans="1:19" s="1708" customFormat="1" ht="25.5" hidden="1" x14ac:dyDescent="0.2">
      <c r="A209" s="788">
        <v>178</v>
      </c>
      <c r="B209" s="1002" t="s">
        <v>76</v>
      </c>
      <c r="C209" s="687" t="s">
        <v>342</v>
      </c>
      <c r="D209" s="711" t="s">
        <v>7</v>
      </c>
      <c r="E209" s="711"/>
      <c r="F209" s="1003">
        <v>25108</v>
      </c>
      <c r="G209" s="1003">
        <f t="shared" ref="G209:G230" si="28">E209*F209</f>
        <v>0</v>
      </c>
      <c r="H209" s="1003">
        <v>69455.376000000004</v>
      </c>
      <c r="I209" s="1003">
        <f t="shared" ref="I209:I230" si="29">E209*H209</f>
        <v>0</v>
      </c>
      <c r="J209" s="1004">
        <f t="shared" ref="J209:J219" si="30">G209+I209</f>
        <v>0</v>
      </c>
      <c r="K209" s="1706"/>
      <c r="L209" s="1706"/>
      <c r="M209" s="1706"/>
      <c r="N209" s="1706"/>
      <c r="O209" s="1707"/>
      <c r="P209" s="1707"/>
      <c r="Q209" s="1707"/>
      <c r="R209" s="1707"/>
      <c r="S209" s="1707"/>
    </row>
    <row r="210" spans="1:19" s="1708" customFormat="1" ht="38.25" hidden="1" x14ac:dyDescent="0.2">
      <c r="A210" s="788">
        <v>179</v>
      </c>
      <c r="B210" s="1002" t="s">
        <v>285</v>
      </c>
      <c r="C210" s="687" t="s">
        <v>343</v>
      </c>
      <c r="D210" s="711" t="s">
        <v>7</v>
      </c>
      <c r="E210" s="711"/>
      <c r="F210" s="1003">
        <v>5616</v>
      </c>
      <c r="G210" s="1003">
        <f t="shared" si="28"/>
        <v>0</v>
      </c>
      <c r="H210" s="1003">
        <v>12134.640000000001</v>
      </c>
      <c r="I210" s="1003">
        <f t="shared" si="29"/>
        <v>0</v>
      </c>
      <c r="J210" s="1004">
        <f t="shared" si="30"/>
        <v>0</v>
      </c>
      <c r="K210" s="1706"/>
      <c r="L210" s="1706"/>
      <c r="M210" s="1706"/>
      <c r="N210" s="1706"/>
      <c r="O210" s="1707"/>
      <c r="P210" s="1707"/>
      <c r="Q210" s="1707"/>
      <c r="R210" s="1707"/>
      <c r="S210" s="1707"/>
    </row>
    <row r="211" spans="1:19" s="1708" customFormat="1" ht="38.25" hidden="1" x14ac:dyDescent="0.2">
      <c r="A211" s="788">
        <v>180</v>
      </c>
      <c r="B211" s="1002" t="s">
        <v>286</v>
      </c>
      <c r="C211" s="687" t="s">
        <v>344</v>
      </c>
      <c r="D211" s="711" t="s">
        <v>7</v>
      </c>
      <c r="E211" s="711"/>
      <c r="F211" s="1003">
        <v>5577</v>
      </c>
      <c r="G211" s="1003">
        <f t="shared" si="28"/>
        <v>0</v>
      </c>
      <c r="H211" s="1003">
        <v>12144.312</v>
      </c>
      <c r="I211" s="1003">
        <f t="shared" si="29"/>
        <v>0</v>
      </c>
      <c r="J211" s="1004">
        <f t="shared" si="30"/>
        <v>0</v>
      </c>
      <c r="K211" s="1706"/>
      <c r="L211" s="1706"/>
      <c r="M211" s="1706"/>
      <c r="N211" s="1706"/>
      <c r="O211" s="1707"/>
      <c r="P211" s="1707"/>
      <c r="Q211" s="1707"/>
      <c r="R211" s="1707"/>
      <c r="S211" s="1707"/>
    </row>
    <row r="212" spans="1:19" s="1708" customFormat="1" hidden="1" x14ac:dyDescent="0.2">
      <c r="A212" s="788">
        <v>181</v>
      </c>
      <c r="B212" s="1002" t="s">
        <v>77</v>
      </c>
      <c r="C212" s="687" t="s">
        <v>78</v>
      </c>
      <c r="D212" s="711" t="s">
        <v>7</v>
      </c>
      <c r="E212" s="711"/>
      <c r="F212" s="1003">
        <v>1554</v>
      </c>
      <c r="G212" s="1003">
        <f t="shared" si="28"/>
        <v>0</v>
      </c>
      <c r="H212" s="1003">
        <v>3826</v>
      </c>
      <c r="I212" s="1003">
        <f t="shared" si="29"/>
        <v>0</v>
      </c>
      <c r="J212" s="1004">
        <f t="shared" si="30"/>
        <v>0</v>
      </c>
      <c r="K212" s="1706"/>
      <c r="L212" s="1706"/>
      <c r="M212" s="1706"/>
      <c r="N212" s="1706"/>
      <c r="O212" s="1707"/>
      <c r="P212" s="1707"/>
      <c r="Q212" s="1707"/>
      <c r="R212" s="1707"/>
      <c r="S212" s="1707"/>
    </row>
    <row r="213" spans="1:19" s="1708" customFormat="1" hidden="1" x14ac:dyDescent="0.2">
      <c r="A213" s="788">
        <v>182</v>
      </c>
      <c r="B213" s="1002" t="s">
        <v>79</v>
      </c>
      <c r="C213" s="687" t="s">
        <v>78</v>
      </c>
      <c r="D213" s="711" t="s">
        <v>7</v>
      </c>
      <c r="E213" s="87"/>
      <c r="F213" s="1003">
        <v>2032</v>
      </c>
      <c r="G213" s="1003">
        <f t="shared" si="28"/>
        <v>0</v>
      </c>
      <c r="H213" s="1003">
        <v>5000</v>
      </c>
      <c r="I213" s="1003">
        <f t="shared" si="29"/>
        <v>0</v>
      </c>
      <c r="J213" s="1004">
        <f t="shared" si="30"/>
        <v>0</v>
      </c>
      <c r="K213" s="1703"/>
      <c r="L213" s="1706"/>
      <c r="M213" s="1706"/>
      <c r="N213" s="1706"/>
      <c r="O213" s="1707"/>
      <c r="P213" s="1707"/>
      <c r="Q213" s="1707"/>
      <c r="R213" s="1707"/>
      <c r="S213" s="1707"/>
    </row>
    <row r="214" spans="1:19" s="1708" customFormat="1" hidden="1" x14ac:dyDescent="0.2">
      <c r="A214" s="788">
        <v>183</v>
      </c>
      <c r="B214" s="1002" t="s">
        <v>50</v>
      </c>
      <c r="C214" s="687" t="s">
        <v>78</v>
      </c>
      <c r="D214" s="711" t="s">
        <v>7</v>
      </c>
      <c r="E214" s="711"/>
      <c r="F214" s="1003">
        <v>1500</v>
      </c>
      <c r="G214" s="1003">
        <f t="shared" si="28"/>
        <v>0</v>
      </c>
      <c r="H214" s="1003">
        <v>4557</v>
      </c>
      <c r="I214" s="1003">
        <f t="shared" si="29"/>
        <v>0</v>
      </c>
      <c r="J214" s="1004">
        <f t="shared" si="30"/>
        <v>0</v>
      </c>
      <c r="K214" s="1706"/>
      <c r="L214" s="1706"/>
      <c r="M214" s="1706"/>
      <c r="N214" s="1706"/>
      <c r="O214" s="1707"/>
      <c r="P214" s="1707"/>
      <c r="Q214" s="1707"/>
      <c r="R214" s="1707"/>
      <c r="S214" s="1707"/>
    </row>
    <row r="215" spans="1:19" s="1708" customFormat="1" hidden="1" x14ac:dyDescent="0.2">
      <c r="A215" s="788">
        <v>184</v>
      </c>
      <c r="B215" s="1002" t="s">
        <v>80</v>
      </c>
      <c r="C215" s="687" t="s">
        <v>81</v>
      </c>
      <c r="D215" s="711" t="s">
        <v>7</v>
      </c>
      <c r="E215" s="711"/>
      <c r="F215" s="1003">
        <v>1500</v>
      </c>
      <c r="G215" s="1003">
        <f t="shared" si="28"/>
        <v>0</v>
      </c>
      <c r="H215" s="1003">
        <v>2499</v>
      </c>
      <c r="I215" s="1003">
        <f t="shared" si="29"/>
        <v>0</v>
      </c>
      <c r="J215" s="1004">
        <f t="shared" si="30"/>
        <v>0</v>
      </c>
      <c r="K215" s="1706"/>
      <c r="L215" s="1706"/>
      <c r="M215" s="1706"/>
      <c r="N215" s="1706"/>
      <c r="O215" s="1707"/>
      <c r="P215" s="1707"/>
      <c r="Q215" s="1707"/>
      <c r="R215" s="1707"/>
      <c r="S215" s="1707"/>
    </row>
    <row r="216" spans="1:19" s="1708" customFormat="1" ht="25.5" hidden="1" x14ac:dyDescent="0.2">
      <c r="A216" s="788">
        <v>185</v>
      </c>
      <c r="B216" s="1002" t="s">
        <v>440</v>
      </c>
      <c r="C216" s="687"/>
      <c r="D216" s="711" t="s">
        <v>56</v>
      </c>
      <c r="E216" s="1731"/>
      <c r="F216" s="1003">
        <v>1200</v>
      </c>
      <c r="G216" s="1003">
        <f t="shared" si="28"/>
        <v>0</v>
      </c>
      <c r="H216" s="1003">
        <v>3017</v>
      </c>
      <c r="I216" s="1003">
        <f t="shared" si="29"/>
        <v>0</v>
      </c>
      <c r="J216" s="1004">
        <f t="shared" si="30"/>
        <v>0</v>
      </c>
      <c r="K216" s="1706"/>
      <c r="L216" s="1706"/>
      <c r="M216" s="1706"/>
      <c r="N216" s="1706"/>
      <c r="O216" s="1707"/>
      <c r="P216" s="1707"/>
      <c r="Q216" s="1707"/>
      <c r="R216" s="1707"/>
      <c r="S216" s="1707"/>
    </row>
    <row r="217" spans="1:19" s="1708" customFormat="1" hidden="1" x14ac:dyDescent="0.2">
      <c r="A217" s="788">
        <v>186</v>
      </c>
      <c r="B217" s="1002" t="s">
        <v>441</v>
      </c>
      <c r="C217" s="687"/>
      <c r="D217" s="711" t="s">
        <v>56</v>
      </c>
      <c r="E217" s="711"/>
      <c r="F217" s="1003">
        <v>1200</v>
      </c>
      <c r="G217" s="1003">
        <f t="shared" si="28"/>
        <v>0</v>
      </c>
      <c r="H217" s="1003">
        <v>1933</v>
      </c>
      <c r="I217" s="1003">
        <f t="shared" si="29"/>
        <v>0</v>
      </c>
      <c r="J217" s="1004">
        <f t="shared" si="30"/>
        <v>0</v>
      </c>
      <c r="K217" s="1706"/>
      <c r="L217" s="1706"/>
      <c r="M217" s="1706"/>
      <c r="N217" s="1706"/>
      <c r="O217" s="1707"/>
      <c r="P217" s="1707"/>
      <c r="Q217" s="1707"/>
      <c r="R217" s="1707"/>
      <c r="S217" s="1707"/>
    </row>
    <row r="218" spans="1:19" s="1708" customFormat="1" ht="25.5" hidden="1" x14ac:dyDescent="0.2">
      <c r="A218" s="788">
        <v>187</v>
      </c>
      <c r="B218" s="1002" t="s">
        <v>82</v>
      </c>
      <c r="C218" s="687" t="s">
        <v>83</v>
      </c>
      <c r="D218" s="711" t="s">
        <v>56</v>
      </c>
      <c r="E218" s="1732"/>
      <c r="F218" s="1003">
        <v>600</v>
      </c>
      <c r="G218" s="1003">
        <f t="shared" si="28"/>
        <v>0</v>
      </c>
      <c r="H218" s="1003">
        <v>588</v>
      </c>
      <c r="I218" s="1003">
        <f t="shared" si="29"/>
        <v>0</v>
      </c>
      <c r="J218" s="1004">
        <f t="shared" si="30"/>
        <v>0</v>
      </c>
      <c r="K218" s="1706"/>
      <c r="L218" s="1706"/>
      <c r="M218" s="1706"/>
      <c r="N218" s="1706"/>
      <c r="O218" s="1707"/>
      <c r="P218" s="1707"/>
      <c r="Q218" s="1707"/>
      <c r="R218" s="1707"/>
      <c r="S218" s="1707"/>
    </row>
    <row r="219" spans="1:19" s="1708" customFormat="1" hidden="1" x14ac:dyDescent="0.2">
      <c r="A219" s="788">
        <v>188</v>
      </c>
      <c r="B219" s="1002" t="s">
        <v>60</v>
      </c>
      <c r="C219" s="860"/>
      <c r="D219" s="711" t="s">
        <v>5</v>
      </c>
      <c r="E219" s="711"/>
      <c r="F219" s="1003">
        <v>0</v>
      </c>
      <c r="G219" s="1003">
        <f t="shared" si="28"/>
        <v>0</v>
      </c>
      <c r="H219" s="1003">
        <v>35562</v>
      </c>
      <c r="I219" s="1003">
        <f t="shared" si="29"/>
        <v>0</v>
      </c>
      <c r="J219" s="1004">
        <f t="shared" si="30"/>
        <v>0</v>
      </c>
      <c r="K219" s="1706"/>
      <c r="L219" s="1706"/>
      <c r="M219" s="1706"/>
      <c r="N219" s="1706"/>
      <c r="O219" s="1707"/>
      <c r="P219" s="1707"/>
      <c r="Q219" s="1707"/>
      <c r="R219" s="1707"/>
      <c r="S219" s="1707"/>
    </row>
    <row r="220" spans="1:19" s="1708" customFormat="1" hidden="1" x14ac:dyDescent="0.2">
      <c r="A220" s="788">
        <v>189</v>
      </c>
      <c r="B220" s="1729" t="s">
        <v>84</v>
      </c>
      <c r="C220" s="687"/>
      <c r="D220" s="711"/>
      <c r="E220" s="711"/>
      <c r="F220" s="711"/>
      <c r="G220" s="1003">
        <f t="shared" si="28"/>
        <v>0</v>
      </c>
      <c r="H220" s="1719"/>
      <c r="I220" s="1003">
        <f t="shared" si="29"/>
        <v>0</v>
      </c>
      <c r="J220" s="1719"/>
      <c r="K220" s="1706"/>
      <c r="L220" s="1706"/>
      <c r="M220" s="1706"/>
      <c r="N220" s="1706"/>
      <c r="O220" s="1707"/>
      <c r="P220" s="1707"/>
      <c r="Q220" s="1707"/>
      <c r="R220" s="1707"/>
      <c r="S220" s="1707"/>
    </row>
    <row r="221" spans="1:19" s="1708" customFormat="1" ht="25.5" hidden="1" x14ac:dyDescent="0.2">
      <c r="A221" s="788">
        <v>190</v>
      </c>
      <c r="B221" s="1002" t="s">
        <v>85</v>
      </c>
      <c r="C221" s="687" t="s">
        <v>348</v>
      </c>
      <c r="D221" s="711" t="s">
        <v>7</v>
      </c>
      <c r="E221" s="711"/>
      <c r="F221" s="1003">
        <v>115637</v>
      </c>
      <c r="G221" s="1003">
        <f t="shared" si="28"/>
        <v>0</v>
      </c>
      <c r="H221" s="1003">
        <v>310498.728</v>
      </c>
      <c r="I221" s="1003">
        <f t="shared" si="29"/>
        <v>0</v>
      </c>
      <c r="J221" s="1004">
        <f t="shared" ref="J221:J230" si="31">G221+I221</f>
        <v>0</v>
      </c>
      <c r="K221" s="1706"/>
      <c r="L221" s="1706"/>
      <c r="M221" s="1706"/>
      <c r="N221" s="1706"/>
      <c r="O221" s="1707"/>
      <c r="P221" s="1707"/>
      <c r="Q221" s="1707"/>
      <c r="R221" s="1707"/>
      <c r="S221" s="1707"/>
    </row>
    <row r="222" spans="1:19" s="1708" customFormat="1" ht="38.25" hidden="1" x14ac:dyDescent="0.2">
      <c r="A222" s="788">
        <v>191</v>
      </c>
      <c r="B222" s="1002" t="s">
        <v>406</v>
      </c>
      <c r="C222" s="687" t="s">
        <v>407</v>
      </c>
      <c r="D222" s="711" t="s">
        <v>7</v>
      </c>
      <c r="E222" s="711"/>
      <c r="F222" s="1003">
        <v>6729</v>
      </c>
      <c r="G222" s="1003">
        <f t="shared" si="28"/>
        <v>0</v>
      </c>
      <c r="H222" s="1003">
        <v>14539.247999999998</v>
      </c>
      <c r="I222" s="1003">
        <f t="shared" si="29"/>
        <v>0</v>
      </c>
      <c r="J222" s="1004">
        <f t="shared" si="31"/>
        <v>0</v>
      </c>
      <c r="K222" s="1706"/>
      <c r="L222" s="1706"/>
      <c r="M222" s="1706"/>
      <c r="N222" s="1706"/>
      <c r="O222" s="1707"/>
      <c r="P222" s="1707"/>
      <c r="Q222" s="1707"/>
      <c r="R222" s="1707"/>
      <c r="S222" s="1707"/>
    </row>
    <row r="223" spans="1:19" s="1708" customFormat="1" ht="38.25" hidden="1" x14ac:dyDescent="0.2">
      <c r="A223" s="788">
        <v>192</v>
      </c>
      <c r="B223" s="1002" t="s">
        <v>287</v>
      </c>
      <c r="C223" s="687" t="s">
        <v>349</v>
      </c>
      <c r="D223" s="711" t="s">
        <v>7</v>
      </c>
      <c r="E223" s="711"/>
      <c r="F223" s="1003">
        <v>8615</v>
      </c>
      <c r="G223" s="1003">
        <f t="shared" si="28"/>
        <v>0</v>
      </c>
      <c r="H223" s="1003">
        <v>18744.335999999999</v>
      </c>
      <c r="I223" s="1003">
        <f t="shared" si="29"/>
        <v>0</v>
      </c>
      <c r="J223" s="1004">
        <f t="shared" si="31"/>
        <v>0</v>
      </c>
      <c r="K223" s="1706"/>
      <c r="L223" s="1706"/>
      <c r="M223" s="1706"/>
      <c r="N223" s="1706"/>
      <c r="O223" s="1707"/>
      <c r="P223" s="1707"/>
      <c r="Q223" s="1707"/>
      <c r="R223" s="1707"/>
      <c r="S223" s="1707"/>
    </row>
    <row r="224" spans="1:19" s="1708" customFormat="1" x14ac:dyDescent="0.2">
      <c r="A224" s="788">
        <v>193</v>
      </c>
      <c r="B224" s="1002" t="s">
        <v>86</v>
      </c>
      <c r="C224" s="687" t="s">
        <v>87</v>
      </c>
      <c r="D224" s="711" t="s">
        <v>7</v>
      </c>
      <c r="E224" s="711">
        <v>1</v>
      </c>
      <c r="F224" s="1003">
        <v>3841</v>
      </c>
      <c r="G224" s="1003">
        <f t="shared" si="28"/>
        <v>3841</v>
      </c>
      <c r="H224" s="1003">
        <v>8657</v>
      </c>
      <c r="I224" s="1003">
        <f t="shared" si="29"/>
        <v>8657</v>
      </c>
      <c r="J224" s="1004">
        <f t="shared" si="31"/>
        <v>12498</v>
      </c>
      <c r="K224" s="1706"/>
      <c r="L224" s="1706"/>
      <c r="M224" s="1706"/>
      <c r="N224" s="1706"/>
      <c r="O224" s="1707"/>
      <c r="P224" s="1707"/>
      <c r="Q224" s="1707"/>
      <c r="R224" s="1707"/>
      <c r="S224" s="1707"/>
    </row>
    <row r="225" spans="1:19" s="1708" customFormat="1" hidden="1" x14ac:dyDescent="0.2">
      <c r="A225" s="788">
        <v>194</v>
      </c>
      <c r="B225" s="1002" t="s">
        <v>80</v>
      </c>
      <c r="C225" s="687" t="s">
        <v>408</v>
      </c>
      <c r="D225" s="711" t="s">
        <v>7</v>
      </c>
      <c r="E225" s="711"/>
      <c r="F225" s="711">
        <v>1500</v>
      </c>
      <c r="G225" s="1003">
        <f t="shared" si="28"/>
        <v>0</v>
      </c>
      <c r="H225" s="1719">
        <v>3528</v>
      </c>
      <c r="I225" s="1003">
        <f t="shared" si="29"/>
        <v>0</v>
      </c>
      <c r="J225" s="1004">
        <f t="shared" si="31"/>
        <v>0</v>
      </c>
      <c r="K225" s="1706"/>
      <c r="L225" s="1706"/>
      <c r="M225" s="1706"/>
      <c r="N225" s="1706"/>
      <c r="O225" s="1707"/>
      <c r="P225" s="1707"/>
      <c r="Q225" s="1707"/>
      <c r="R225" s="1707"/>
      <c r="S225" s="1707"/>
    </row>
    <row r="226" spans="1:19" s="1708" customFormat="1" hidden="1" x14ac:dyDescent="0.2">
      <c r="A226" s="788">
        <v>195</v>
      </c>
      <c r="B226" s="1002" t="s">
        <v>88</v>
      </c>
      <c r="C226" s="687"/>
      <c r="D226" s="711" t="s">
        <v>7</v>
      </c>
      <c r="E226" s="711"/>
      <c r="F226" s="1003">
        <v>1560</v>
      </c>
      <c r="G226" s="1003">
        <f t="shared" si="28"/>
        <v>0</v>
      </c>
      <c r="H226" s="1003">
        <v>5971</v>
      </c>
      <c r="I226" s="1003">
        <f t="shared" si="29"/>
        <v>0</v>
      </c>
      <c r="J226" s="1004">
        <f t="shared" si="31"/>
        <v>0</v>
      </c>
      <c r="K226" s="1706"/>
      <c r="L226" s="1706"/>
      <c r="M226" s="1706"/>
      <c r="N226" s="1706"/>
      <c r="O226" s="1707"/>
      <c r="P226" s="1707"/>
      <c r="Q226" s="1707"/>
      <c r="R226" s="1707"/>
      <c r="S226" s="1707"/>
    </row>
    <row r="227" spans="1:19" s="1708" customFormat="1" ht="25.5" x14ac:dyDescent="0.2">
      <c r="A227" s="788">
        <v>196</v>
      </c>
      <c r="B227" s="1002" t="s">
        <v>89</v>
      </c>
      <c r="C227" s="687"/>
      <c r="D227" s="711" t="s">
        <v>56</v>
      </c>
      <c r="E227" s="1826">
        <v>3.2210000000000001</v>
      </c>
      <c r="F227" s="1003">
        <v>1200</v>
      </c>
      <c r="G227" s="1003">
        <f t="shared" si="28"/>
        <v>3865.2000000000003</v>
      </c>
      <c r="H227" s="1003">
        <v>3440</v>
      </c>
      <c r="I227" s="1003">
        <f t="shared" si="29"/>
        <v>11080.24</v>
      </c>
      <c r="J227" s="1004">
        <f t="shared" si="31"/>
        <v>14945.44</v>
      </c>
      <c r="K227" s="1706"/>
      <c r="L227" s="1706"/>
      <c r="M227" s="1706"/>
      <c r="N227" s="1706"/>
      <c r="O227" s="1707"/>
      <c r="P227" s="1707"/>
      <c r="Q227" s="1707"/>
      <c r="R227" s="1707"/>
      <c r="S227" s="1707"/>
    </row>
    <row r="228" spans="1:19" s="1708" customFormat="1" hidden="1" x14ac:dyDescent="0.2">
      <c r="A228" s="788">
        <v>197</v>
      </c>
      <c r="B228" s="1002" t="s">
        <v>90</v>
      </c>
      <c r="C228" s="687"/>
      <c r="D228" s="711" t="s">
        <v>56</v>
      </c>
      <c r="E228" s="711"/>
      <c r="F228" s="1003">
        <v>1200</v>
      </c>
      <c r="G228" s="1003">
        <f t="shared" si="28"/>
        <v>0</v>
      </c>
      <c r="H228" s="1003">
        <v>2078</v>
      </c>
      <c r="I228" s="1003">
        <f t="shared" si="29"/>
        <v>0</v>
      </c>
      <c r="J228" s="1004">
        <f t="shared" si="31"/>
        <v>0</v>
      </c>
      <c r="K228" s="1706"/>
      <c r="L228" s="1706"/>
      <c r="M228" s="1706"/>
      <c r="N228" s="1706"/>
      <c r="O228" s="1707"/>
      <c r="P228" s="1707"/>
      <c r="Q228" s="1707"/>
      <c r="R228" s="1707"/>
      <c r="S228" s="1707"/>
    </row>
    <row r="229" spans="1:19" s="1708" customFormat="1" ht="25.5" hidden="1" x14ac:dyDescent="0.2">
      <c r="A229" s="788">
        <v>198</v>
      </c>
      <c r="B229" s="1002" t="s">
        <v>82</v>
      </c>
      <c r="C229" s="687" t="s">
        <v>83</v>
      </c>
      <c r="D229" s="711" t="s">
        <v>56</v>
      </c>
      <c r="E229" s="711"/>
      <c r="F229" s="1003">
        <v>600</v>
      </c>
      <c r="G229" s="1003">
        <f t="shared" si="28"/>
        <v>0</v>
      </c>
      <c r="H229" s="1003">
        <v>588</v>
      </c>
      <c r="I229" s="1003">
        <f t="shared" si="29"/>
        <v>0</v>
      </c>
      <c r="J229" s="1004">
        <f t="shared" si="31"/>
        <v>0</v>
      </c>
      <c r="K229" s="1706"/>
      <c r="L229" s="1706"/>
      <c r="M229" s="1706"/>
      <c r="N229" s="1706"/>
      <c r="O229" s="1707"/>
      <c r="P229" s="1707"/>
      <c r="Q229" s="1707"/>
      <c r="R229" s="1707"/>
      <c r="S229" s="1707"/>
    </row>
    <row r="230" spans="1:19" s="1708" customFormat="1" hidden="1" x14ac:dyDescent="0.2">
      <c r="A230" s="788">
        <v>199</v>
      </c>
      <c r="B230" s="1002" t="s">
        <v>60</v>
      </c>
      <c r="C230" s="860"/>
      <c r="D230" s="711" t="s">
        <v>5</v>
      </c>
      <c r="E230" s="711"/>
      <c r="F230" s="1003">
        <v>0</v>
      </c>
      <c r="G230" s="1003">
        <f t="shared" si="28"/>
        <v>0</v>
      </c>
      <c r="H230" s="1003">
        <v>31415</v>
      </c>
      <c r="I230" s="1003">
        <f t="shared" si="29"/>
        <v>0</v>
      </c>
      <c r="J230" s="1004">
        <f t="shared" si="31"/>
        <v>0</v>
      </c>
      <c r="K230" s="1706"/>
      <c r="L230" s="1706"/>
      <c r="M230" s="1706"/>
      <c r="N230" s="1706"/>
      <c r="O230" s="1707"/>
      <c r="P230" s="1707"/>
      <c r="Q230" s="1707"/>
      <c r="R230" s="1707"/>
      <c r="S230" s="1707"/>
    </row>
    <row r="231" spans="1:19" s="1708" customFormat="1" x14ac:dyDescent="0.2">
      <c r="A231" s="788">
        <v>200</v>
      </c>
      <c r="B231" s="1729" t="s">
        <v>91</v>
      </c>
      <c r="C231" s="687"/>
      <c r="D231" s="711"/>
      <c r="E231" s="711"/>
      <c r="F231" s="711"/>
      <c r="G231" s="1003"/>
      <c r="H231" s="1719"/>
      <c r="I231" s="1003"/>
      <c r="J231" s="1719"/>
      <c r="K231" s="1706"/>
      <c r="L231" s="1706"/>
      <c r="M231" s="1706"/>
      <c r="N231" s="1706"/>
      <c r="O231" s="1707"/>
      <c r="P231" s="1707"/>
      <c r="Q231" s="1707"/>
      <c r="R231" s="1707"/>
      <c r="S231" s="1707"/>
    </row>
    <row r="232" spans="1:19" s="1708" customFormat="1" x14ac:dyDescent="0.2">
      <c r="A232" s="788">
        <v>201</v>
      </c>
      <c r="B232" s="1729" t="s">
        <v>92</v>
      </c>
      <c r="C232" s="687"/>
      <c r="D232" s="711"/>
      <c r="E232" s="711"/>
      <c r="F232" s="711"/>
      <c r="G232" s="1003"/>
      <c r="H232" s="1719"/>
      <c r="I232" s="1003"/>
      <c r="J232" s="1719"/>
      <c r="K232" s="1706"/>
      <c r="L232" s="1706"/>
      <c r="M232" s="1706"/>
      <c r="N232" s="1706"/>
      <c r="O232" s="1707"/>
      <c r="P232" s="1707"/>
      <c r="Q232" s="1707"/>
      <c r="R232" s="1707"/>
      <c r="S232" s="1707"/>
    </row>
    <row r="233" spans="1:19" s="1708" customFormat="1" ht="25.5" hidden="1" x14ac:dyDescent="0.2">
      <c r="A233" s="788">
        <v>202</v>
      </c>
      <c r="B233" s="1002" t="s">
        <v>312</v>
      </c>
      <c r="C233" s="687"/>
      <c r="D233" s="711" t="s">
        <v>5</v>
      </c>
      <c r="E233" s="711"/>
      <c r="F233" s="711"/>
      <c r="G233" s="1003"/>
      <c r="H233" s="1719"/>
      <c r="I233" s="1003"/>
      <c r="J233" s="1719"/>
      <c r="K233" s="1706"/>
      <c r="L233" s="1706"/>
      <c r="M233" s="1706"/>
      <c r="N233" s="1706"/>
      <c r="O233" s="1707"/>
      <c r="P233" s="1707"/>
      <c r="Q233" s="1707"/>
      <c r="R233" s="1707"/>
      <c r="S233" s="1707"/>
    </row>
    <row r="234" spans="1:19" s="1708" customFormat="1" ht="25.5" hidden="1" x14ac:dyDescent="0.2">
      <c r="A234" s="788">
        <v>203</v>
      </c>
      <c r="B234" s="1722" t="s">
        <v>93</v>
      </c>
      <c r="C234" s="687" t="s">
        <v>313</v>
      </c>
      <c r="D234" s="711" t="s">
        <v>7</v>
      </c>
      <c r="E234" s="711"/>
      <c r="F234" s="1003">
        <v>14000</v>
      </c>
      <c r="G234" s="1003">
        <f t="shared" ref="G234:G248" si="32">E234*F234</f>
        <v>0</v>
      </c>
      <c r="H234" s="1003">
        <v>45868</v>
      </c>
      <c r="I234" s="1003">
        <f t="shared" ref="I234:I248" si="33">E234*H234</f>
        <v>0</v>
      </c>
      <c r="J234" s="1004">
        <f t="shared" ref="J234:J236" si="34">G234+I234</f>
        <v>0</v>
      </c>
      <c r="K234" s="1706"/>
      <c r="L234" s="1706"/>
      <c r="M234" s="1706"/>
      <c r="N234" s="1706"/>
      <c r="O234" s="1707"/>
      <c r="P234" s="1707"/>
      <c r="Q234" s="1707"/>
      <c r="R234" s="1707"/>
      <c r="S234" s="1707"/>
    </row>
    <row r="235" spans="1:19" s="1708" customFormat="1" ht="25.5" hidden="1" x14ac:dyDescent="0.2">
      <c r="A235" s="788">
        <v>204</v>
      </c>
      <c r="B235" s="1722" t="s">
        <v>93</v>
      </c>
      <c r="C235" s="687" t="s">
        <v>314</v>
      </c>
      <c r="D235" s="711" t="s">
        <v>7</v>
      </c>
      <c r="E235" s="711"/>
      <c r="F235" s="1003">
        <v>14000</v>
      </c>
      <c r="G235" s="1003">
        <f t="shared" si="32"/>
        <v>0</v>
      </c>
      <c r="H235" s="1003">
        <v>37474</v>
      </c>
      <c r="I235" s="1003">
        <f t="shared" si="33"/>
        <v>0</v>
      </c>
      <c r="J235" s="1004">
        <f t="shared" si="34"/>
        <v>0</v>
      </c>
      <c r="K235" s="1706"/>
      <c r="L235" s="1706"/>
      <c r="M235" s="1706"/>
      <c r="N235" s="1706"/>
      <c r="O235" s="1707"/>
      <c r="P235" s="1707"/>
      <c r="Q235" s="1707"/>
      <c r="R235" s="1707"/>
      <c r="S235" s="1707"/>
    </row>
    <row r="236" spans="1:19" s="1708" customFormat="1" ht="38.25" hidden="1" x14ac:dyDescent="0.2">
      <c r="A236" s="788">
        <v>205</v>
      </c>
      <c r="B236" s="1722" t="s">
        <v>94</v>
      </c>
      <c r="C236" s="687" t="s">
        <v>315</v>
      </c>
      <c r="D236" s="711" t="s">
        <v>7</v>
      </c>
      <c r="E236" s="711"/>
      <c r="F236" s="1003">
        <v>44166</v>
      </c>
      <c r="G236" s="1003">
        <f t="shared" si="32"/>
        <v>0</v>
      </c>
      <c r="H236" s="1003">
        <v>294438.13</v>
      </c>
      <c r="I236" s="1003">
        <f t="shared" si="33"/>
        <v>0</v>
      </c>
      <c r="J236" s="1004">
        <f t="shared" si="34"/>
        <v>0</v>
      </c>
      <c r="K236" s="1706"/>
      <c r="L236" s="1706"/>
      <c r="M236" s="1706"/>
      <c r="N236" s="1706"/>
      <c r="O236" s="1707"/>
      <c r="P236" s="1707"/>
      <c r="Q236" s="1707"/>
      <c r="R236" s="1707"/>
      <c r="S236" s="1707"/>
    </row>
    <row r="237" spans="1:19" s="1708" customFormat="1" hidden="1" x14ac:dyDescent="0.2">
      <c r="A237" s="788">
        <v>206</v>
      </c>
      <c r="B237" s="1722" t="s">
        <v>95</v>
      </c>
      <c r="C237" s="687"/>
      <c r="D237" s="711" t="s">
        <v>7</v>
      </c>
      <c r="E237" s="711"/>
      <c r="F237" s="1003"/>
      <c r="G237" s="1003">
        <f t="shared" si="32"/>
        <v>0</v>
      </c>
      <c r="H237" s="1003"/>
      <c r="I237" s="1003">
        <f t="shared" si="33"/>
        <v>0</v>
      </c>
      <c r="J237" s="1004"/>
      <c r="K237" s="1706"/>
      <c r="L237" s="1706"/>
      <c r="M237" s="1706"/>
      <c r="N237" s="1706"/>
      <c r="O237" s="1707"/>
      <c r="P237" s="1707"/>
      <c r="Q237" s="1707"/>
      <c r="R237" s="1707"/>
      <c r="S237" s="1707"/>
    </row>
    <row r="238" spans="1:19" s="1708" customFormat="1" hidden="1" x14ac:dyDescent="0.2">
      <c r="A238" s="788">
        <v>207</v>
      </c>
      <c r="B238" s="1002" t="s">
        <v>245</v>
      </c>
      <c r="C238" s="687"/>
      <c r="D238" s="711"/>
      <c r="E238" s="711"/>
      <c r="F238" s="1003"/>
      <c r="G238" s="1003">
        <f t="shared" si="32"/>
        <v>0</v>
      </c>
      <c r="H238" s="1003"/>
      <c r="I238" s="1003">
        <f t="shared" si="33"/>
        <v>0</v>
      </c>
      <c r="J238" s="1004"/>
      <c r="K238" s="1703" t="s">
        <v>661</v>
      </c>
      <c r="L238" s="1706"/>
      <c r="M238" s="1706"/>
      <c r="N238" s="1706"/>
      <c r="O238" s="1707"/>
      <c r="P238" s="1707"/>
      <c r="Q238" s="1707"/>
      <c r="R238" s="1707"/>
      <c r="S238" s="1707"/>
    </row>
    <row r="239" spans="1:19" s="1708" customFormat="1" hidden="1" x14ac:dyDescent="0.2">
      <c r="A239" s="788">
        <v>208</v>
      </c>
      <c r="B239" s="1722" t="s">
        <v>307</v>
      </c>
      <c r="C239" s="687"/>
      <c r="D239" s="711" t="s">
        <v>96</v>
      </c>
      <c r="E239" s="711"/>
      <c r="F239" s="1003">
        <f>250+105</f>
        <v>355</v>
      </c>
      <c r="G239" s="1003">
        <f t="shared" si="32"/>
        <v>0</v>
      </c>
      <c r="H239" s="1003">
        <v>240</v>
      </c>
      <c r="I239" s="1003">
        <f t="shared" si="33"/>
        <v>0</v>
      </c>
      <c r="J239" s="1004">
        <f t="shared" ref="J239:J248" si="35">G239+I239</f>
        <v>0</v>
      </c>
      <c r="K239" s="1706"/>
      <c r="L239" s="1706"/>
      <c r="M239" s="1706"/>
      <c r="N239" s="1706"/>
      <c r="O239" s="1707"/>
      <c r="P239" s="1707"/>
      <c r="Q239" s="1707"/>
      <c r="R239" s="1707"/>
      <c r="S239" s="1707"/>
    </row>
    <row r="240" spans="1:19" s="1708" customFormat="1" hidden="1" x14ac:dyDescent="0.2">
      <c r="A240" s="788">
        <v>209</v>
      </c>
      <c r="B240" s="1722" t="s">
        <v>308</v>
      </c>
      <c r="C240" s="687"/>
      <c r="D240" s="711" t="s">
        <v>96</v>
      </c>
      <c r="E240" s="711"/>
      <c r="F240" s="1003">
        <f>330+105</f>
        <v>435</v>
      </c>
      <c r="G240" s="1003">
        <f t="shared" si="32"/>
        <v>0</v>
      </c>
      <c r="H240" s="1003">
        <v>403</v>
      </c>
      <c r="I240" s="1003">
        <f t="shared" si="33"/>
        <v>0</v>
      </c>
      <c r="J240" s="1004">
        <f t="shared" si="35"/>
        <v>0</v>
      </c>
      <c r="K240" s="1706"/>
      <c r="L240" s="1706"/>
      <c r="M240" s="1706"/>
      <c r="N240" s="1706"/>
      <c r="O240" s="1707"/>
      <c r="P240" s="1707"/>
      <c r="Q240" s="1707"/>
      <c r="R240" s="1707"/>
      <c r="S240" s="1707"/>
    </row>
    <row r="241" spans="1:19" s="1708" customFormat="1" hidden="1" x14ac:dyDescent="0.2">
      <c r="A241" s="788">
        <v>210</v>
      </c>
      <c r="B241" s="1722" t="s">
        <v>97</v>
      </c>
      <c r="C241" s="687"/>
      <c r="D241" s="711" t="s">
        <v>96</v>
      </c>
      <c r="E241" s="711"/>
      <c r="F241" s="1003">
        <f>352+105</f>
        <v>457</v>
      </c>
      <c r="G241" s="1003">
        <f t="shared" si="32"/>
        <v>0</v>
      </c>
      <c r="H241" s="1003">
        <v>524</v>
      </c>
      <c r="I241" s="1003">
        <f t="shared" si="33"/>
        <v>0</v>
      </c>
      <c r="J241" s="1004">
        <f t="shared" si="35"/>
        <v>0</v>
      </c>
      <c r="K241" s="1703"/>
      <c r="L241" s="1706"/>
      <c r="M241" s="1706"/>
      <c r="N241" s="1706"/>
      <c r="O241" s="1707"/>
      <c r="P241" s="1707"/>
      <c r="Q241" s="1707"/>
      <c r="R241" s="1707"/>
      <c r="S241" s="1707"/>
    </row>
    <row r="242" spans="1:19" s="1708" customFormat="1" hidden="1" x14ac:dyDescent="0.2">
      <c r="A242" s="788">
        <v>211</v>
      </c>
      <c r="B242" s="1722" t="s">
        <v>309</v>
      </c>
      <c r="C242" s="687"/>
      <c r="D242" s="711" t="s">
        <v>96</v>
      </c>
      <c r="E242" s="711"/>
      <c r="F242" s="1003">
        <f>396+105</f>
        <v>501</v>
      </c>
      <c r="G242" s="1003">
        <f t="shared" si="32"/>
        <v>0</v>
      </c>
      <c r="H242" s="1003">
        <v>877</v>
      </c>
      <c r="I242" s="1003">
        <f t="shared" si="33"/>
        <v>0</v>
      </c>
      <c r="J242" s="1004">
        <f t="shared" si="35"/>
        <v>0</v>
      </c>
      <c r="K242" s="1706"/>
      <c r="L242" s="1706"/>
      <c r="M242" s="1706"/>
      <c r="N242" s="1706"/>
      <c r="O242" s="1707"/>
      <c r="P242" s="1707"/>
      <c r="Q242" s="1707"/>
      <c r="R242" s="1707"/>
      <c r="S242" s="1707"/>
    </row>
    <row r="243" spans="1:19" s="1708" customFormat="1" hidden="1" x14ac:dyDescent="0.2">
      <c r="A243" s="788">
        <v>212</v>
      </c>
      <c r="B243" s="1002" t="s">
        <v>98</v>
      </c>
      <c r="C243" s="687" t="s">
        <v>99</v>
      </c>
      <c r="D243" s="711" t="s">
        <v>7</v>
      </c>
      <c r="E243" s="711"/>
      <c r="F243" s="1003">
        <v>2500</v>
      </c>
      <c r="G243" s="1003">
        <f t="shared" si="32"/>
        <v>0</v>
      </c>
      <c r="H243" s="1003">
        <v>8211</v>
      </c>
      <c r="I243" s="1003">
        <f t="shared" si="33"/>
        <v>0</v>
      </c>
      <c r="J243" s="1004">
        <f t="shared" si="35"/>
        <v>0</v>
      </c>
      <c r="K243" s="1706"/>
      <c r="L243" s="1706"/>
      <c r="M243" s="1706"/>
      <c r="N243" s="1706"/>
      <c r="O243" s="1707"/>
      <c r="P243" s="1707"/>
      <c r="Q243" s="1707"/>
      <c r="R243" s="1707"/>
      <c r="S243" s="1707"/>
    </row>
    <row r="244" spans="1:19" s="1708" customFormat="1" hidden="1" x14ac:dyDescent="0.2">
      <c r="A244" s="788">
        <v>213</v>
      </c>
      <c r="B244" s="1002" t="s">
        <v>310</v>
      </c>
      <c r="C244" s="687"/>
      <c r="D244" s="711" t="s">
        <v>7</v>
      </c>
      <c r="E244" s="711"/>
      <c r="F244" s="1003">
        <v>2500</v>
      </c>
      <c r="G244" s="1003">
        <f t="shared" si="32"/>
        <v>0</v>
      </c>
      <c r="H244" s="1003">
        <v>5000</v>
      </c>
      <c r="I244" s="1003">
        <f t="shared" si="33"/>
        <v>0</v>
      </c>
      <c r="J244" s="1004">
        <f t="shared" si="35"/>
        <v>0</v>
      </c>
      <c r="K244" s="1706"/>
      <c r="L244" s="1706"/>
      <c r="M244" s="1706"/>
      <c r="N244" s="1706"/>
      <c r="O244" s="1707"/>
      <c r="P244" s="1707"/>
      <c r="Q244" s="1707"/>
      <c r="R244" s="1707"/>
      <c r="S244" s="1707"/>
    </row>
    <row r="245" spans="1:19" s="1708" customFormat="1" ht="13.5" hidden="1" thickBot="1" x14ac:dyDescent="0.25">
      <c r="A245" s="1733">
        <v>214</v>
      </c>
      <c r="B245" s="1734" t="s">
        <v>100</v>
      </c>
      <c r="C245" s="1009" t="s">
        <v>30</v>
      </c>
      <c r="D245" s="1735" t="s">
        <v>96</v>
      </c>
      <c r="E245" s="1735"/>
      <c r="F245" s="1736">
        <v>500</v>
      </c>
      <c r="G245" s="1736">
        <f t="shared" si="32"/>
        <v>0</v>
      </c>
      <c r="H245" s="1736">
        <v>117</v>
      </c>
      <c r="I245" s="1736">
        <f t="shared" si="33"/>
        <v>0</v>
      </c>
      <c r="J245" s="1737">
        <f t="shared" si="35"/>
        <v>0</v>
      </c>
      <c r="K245" s="1706"/>
      <c r="L245" s="1706"/>
      <c r="M245" s="1706"/>
      <c r="N245" s="1706"/>
      <c r="O245" s="1707"/>
      <c r="P245" s="1707"/>
      <c r="Q245" s="1707"/>
      <c r="R245" s="1707"/>
      <c r="S245" s="1707"/>
    </row>
    <row r="246" spans="1:19" s="1708" customFormat="1" hidden="1" x14ac:dyDescent="0.2">
      <c r="A246" s="1738">
        <v>215</v>
      </c>
      <c r="B246" s="1739" t="s">
        <v>101</v>
      </c>
      <c r="C246" s="1740"/>
      <c r="D246" s="1741" t="s">
        <v>5</v>
      </c>
      <c r="E246" s="1741"/>
      <c r="F246" s="1742">
        <v>0</v>
      </c>
      <c r="G246" s="1742">
        <f t="shared" si="32"/>
        <v>0</v>
      </c>
      <c r="H246" s="1742">
        <v>12600</v>
      </c>
      <c r="I246" s="1742">
        <f t="shared" si="33"/>
        <v>0</v>
      </c>
      <c r="J246" s="1743">
        <f t="shared" si="35"/>
        <v>0</v>
      </c>
      <c r="K246" s="1706"/>
      <c r="L246" s="1706"/>
      <c r="M246" s="1706"/>
      <c r="N246" s="1706"/>
      <c r="O246" s="1707"/>
      <c r="P246" s="1707"/>
      <c r="Q246" s="1707"/>
      <c r="R246" s="1707"/>
      <c r="S246" s="1707"/>
    </row>
    <row r="247" spans="1:19" s="1708" customFormat="1" x14ac:dyDescent="0.2">
      <c r="A247" s="788">
        <v>216</v>
      </c>
      <c r="B247" s="1002" t="s">
        <v>432</v>
      </c>
      <c r="C247" s="711"/>
      <c r="D247" s="711" t="s">
        <v>32</v>
      </c>
      <c r="E247" s="711">
        <v>1</v>
      </c>
      <c r="F247" s="1003">
        <v>366000</v>
      </c>
      <c r="G247" s="1003">
        <f t="shared" si="32"/>
        <v>366000</v>
      </c>
      <c r="H247" s="1003">
        <v>0</v>
      </c>
      <c r="I247" s="1003">
        <f t="shared" si="33"/>
        <v>0</v>
      </c>
      <c r="J247" s="1004">
        <f t="shared" si="35"/>
        <v>366000</v>
      </c>
      <c r="K247" s="1706"/>
      <c r="L247" s="1706"/>
      <c r="M247" s="1706"/>
      <c r="N247" s="1706"/>
      <c r="O247" s="1707"/>
      <c r="P247" s="1707"/>
      <c r="Q247" s="1707"/>
      <c r="R247" s="1707"/>
      <c r="S247" s="1707"/>
    </row>
    <row r="248" spans="1:19" s="1708" customFormat="1" hidden="1" x14ac:dyDescent="0.2">
      <c r="A248" s="1744">
        <v>217</v>
      </c>
      <c r="B248" s="1745" t="s">
        <v>104</v>
      </c>
      <c r="C248" s="1030"/>
      <c r="D248" s="1746" t="s">
        <v>32</v>
      </c>
      <c r="E248" s="1746"/>
      <c r="F248" s="1747">
        <v>162000</v>
      </c>
      <c r="G248" s="1747">
        <f t="shared" si="32"/>
        <v>0</v>
      </c>
      <c r="H248" s="1747">
        <v>0</v>
      </c>
      <c r="I248" s="1747">
        <f t="shared" si="33"/>
        <v>0</v>
      </c>
      <c r="J248" s="1748">
        <f t="shared" si="35"/>
        <v>0</v>
      </c>
      <c r="K248" s="1706"/>
      <c r="L248" s="1706"/>
      <c r="M248" s="1706"/>
      <c r="N248" s="1706"/>
      <c r="O248" s="1707"/>
      <c r="P248" s="1707"/>
      <c r="Q248" s="1707"/>
      <c r="R248" s="1707"/>
      <c r="S248" s="1707"/>
    </row>
    <row r="249" spans="1:19" s="1708" customFormat="1" ht="13.5" thickBot="1" x14ac:dyDescent="0.25">
      <c r="A249" s="1733">
        <v>218</v>
      </c>
      <c r="B249" s="1749" t="s">
        <v>436</v>
      </c>
      <c r="C249" s="1750"/>
      <c r="D249" s="1751"/>
      <c r="E249" s="1735"/>
      <c r="F249" s="1736"/>
      <c r="G249" s="1752">
        <f>SUM(G30:G248)</f>
        <v>504209.9</v>
      </c>
      <c r="H249" s="1736"/>
      <c r="I249" s="1752">
        <f>SUM(I30:I248)</f>
        <v>145593.97384615382</v>
      </c>
      <c r="J249" s="1752">
        <f>SUM(J30:J248)</f>
        <v>649803.87384615396</v>
      </c>
      <c r="K249" s="1706"/>
      <c r="L249" s="1706"/>
      <c r="M249" s="1706"/>
      <c r="N249" s="1706"/>
      <c r="O249" s="1707"/>
      <c r="P249" s="1707"/>
      <c r="Q249" s="1707"/>
      <c r="R249" s="1707"/>
      <c r="S249" s="1707"/>
    </row>
    <row r="250" spans="1:19" s="1708" customFormat="1" ht="13.5" thickTop="1" x14ac:dyDescent="0.2">
      <c r="A250" s="1738">
        <v>219</v>
      </c>
      <c r="B250" s="1753"/>
      <c r="C250" s="1019"/>
      <c r="D250" s="1754"/>
      <c r="E250" s="1755"/>
      <c r="F250" s="1755"/>
      <c r="G250" s="1742"/>
      <c r="H250" s="1756"/>
      <c r="I250" s="1742"/>
      <c r="J250" s="1756"/>
      <c r="K250" s="1706"/>
      <c r="L250" s="1706"/>
      <c r="M250" s="1706"/>
      <c r="N250" s="1706"/>
      <c r="O250" s="1707"/>
      <c r="P250" s="1707"/>
      <c r="Q250" s="1707"/>
      <c r="R250" s="1707"/>
      <c r="S250" s="1707"/>
    </row>
    <row r="251" spans="1:19" s="1708" customFormat="1" ht="13.5" x14ac:dyDescent="0.2">
      <c r="A251" s="788">
        <v>220</v>
      </c>
      <c r="B251" s="1718" t="s">
        <v>105</v>
      </c>
      <c r="C251" s="855"/>
      <c r="D251" s="855"/>
      <c r="E251" s="855"/>
      <c r="F251" s="855"/>
      <c r="G251" s="1003"/>
      <c r="H251" s="1719"/>
      <c r="I251" s="1003"/>
      <c r="J251" s="1719"/>
      <c r="K251" s="1706"/>
      <c r="L251" s="1706"/>
      <c r="M251" s="1706"/>
      <c r="N251" s="1706"/>
      <c r="O251" s="1707"/>
      <c r="P251" s="1707"/>
      <c r="Q251" s="1707"/>
      <c r="R251" s="1707"/>
      <c r="S251" s="1707"/>
    </row>
    <row r="252" spans="1:19" s="1708" customFormat="1" x14ac:dyDescent="0.2">
      <c r="A252" s="788">
        <v>221</v>
      </c>
      <c r="B252" s="1757" t="s">
        <v>44</v>
      </c>
      <c r="C252" s="860"/>
      <c r="D252" s="711"/>
      <c r="E252" s="711"/>
      <c r="F252" s="711"/>
      <c r="G252" s="1003"/>
      <c r="H252" s="1719"/>
      <c r="I252" s="1003"/>
      <c r="J252" s="1719"/>
      <c r="K252" s="1706"/>
      <c r="L252" s="1706"/>
      <c r="M252" s="1706"/>
      <c r="N252" s="1706"/>
      <c r="O252" s="1707"/>
      <c r="P252" s="1707"/>
      <c r="Q252" s="1707"/>
      <c r="R252" s="1707"/>
      <c r="S252" s="1707"/>
    </row>
    <row r="253" spans="1:19" s="1708" customFormat="1" hidden="1" x14ac:dyDescent="0.2">
      <c r="A253" s="788">
        <v>222</v>
      </c>
      <c r="B253" s="1757" t="s">
        <v>106</v>
      </c>
      <c r="C253" s="860"/>
      <c r="D253" s="711"/>
      <c r="E253" s="711"/>
      <c r="F253" s="711"/>
      <c r="G253" s="1003"/>
      <c r="H253" s="1719"/>
      <c r="I253" s="1003"/>
      <c r="J253" s="1719"/>
      <c r="K253" s="1706"/>
      <c r="L253" s="1706"/>
      <c r="M253" s="1706"/>
      <c r="N253" s="1706"/>
      <c r="O253" s="1707"/>
      <c r="P253" s="1707"/>
      <c r="Q253" s="1707"/>
      <c r="R253" s="1707"/>
      <c r="S253" s="1707"/>
    </row>
    <row r="254" spans="1:19" s="1708" customFormat="1" hidden="1" x14ac:dyDescent="0.2">
      <c r="A254" s="788">
        <v>223</v>
      </c>
      <c r="B254" s="1757" t="s">
        <v>107</v>
      </c>
      <c r="C254" s="860"/>
      <c r="D254" s="711"/>
      <c r="E254" s="711"/>
      <c r="F254" s="711"/>
      <c r="G254" s="1003"/>
      <c r="H254" s="1719"/>
      <c r="I254" s="1003"/>
      <c r="J254" s="1719"/>
      <c r="K254" s="1706"/>
      <c r="L254" s="1706"/>
      <c r="M254" s="1706"/>
      <c r="N254" s="1706"/>
      <c r="O254" s="1707"/>
      <c r="P254" s="1707"/>
      <c r="Q254" s="1707"/>
      <c r="R254" s="1707"/>
      <c r="S254" s="1707"/>
    </row>
    <row r="255" spans="1:19" s="1708" customFormat="1" hidden="1" x14ac:dyDescent="0.2">
      <c r="A255" s="788">
        <v>224</v>
      </c>
      <c r="B255" s="1757" t="s">
        <v>108</v>
      </c>
      <c r="C255" s="860"/>
      <c r="D255" s="711"/>
      <c r="E255" s="711"/>
      <c r="F255" s="711"/>
      <c r="G255" s="1003"/>
      <c r="H255" s="1719"/>
      <c r="I255" s="1003"/>
      <c r="J255" s="1719"/>
      <c r="K255" s="1706"/>
      <c r="L255" s="1706"/>
      <c r="M255" s="1706"/>
      <c r="N255" s="1706"/>
      <c r="O255" s="1707"/>
      <c r="P255" s="1707"/>
      <c r="Q255" s="1707"/>
      <c r="R255" s="1707"/>
      <c r="S255" s="1707"/>
    </row>
    <row r="256" spans="1:19" s="1708" customFormat="1" ht="38.25" hidden="1" x14ac:dyDescent="0.2">
      <c r="A256" s="788">
        <v>225</v>
      </c>
      <c r="B256" s="1002" t="s">
        <v>109</v>
      </c>
      <c r="C256" s="687" t="s">
        <v>350</v>
      </c>
      <c r="D256" s="711" t="s">
        <v>14</v>
      </c>
      <c r="E256" s="711"/>
      <c r="F256" s="1003">
        <v>228206.58</v>
      </c>
      <c r="G256" s="1003">
        <f>E256*F256</f>
        <v>0</v>
      </c>
      <c r="H256" s="1003">
        <v>566028.50399999996</v>
      </c>
      <c r="I256" s="1003">
        <f>E256*H256</f>
        <v>0</v>
      </c>
      <c r="J256" s="1004">
        <f t="shared" ref="J256:J266" si="36">G256+I256</f>
        <v>0</v>
      </c>
      <c r="K256" s="1706"/>
      <c r="L256" s="1706"/>
      <c r="M256" s="1706"/>
      <c r="N256" s="1706"/>
      <c r="O256" s="1707"/>
      <c r="P256" s="1707"/>
      <c r="Q256" s="1707"/>
      <c r="R256" s="1707"/>
      <c r="S256" s="1707"/>
    </row>
    <row r="257" spans="1:19" s="1708" customFormat="1" ht="38.25" hidden="1" x14ac:dyDescent="0.2">
      <c r="A257" s="788">
        <v>226</v>
      </c>
      <c r="B257" s="1002" t="s">
        <v>110</v>
      </c>
      <c r="C257" s="687" t="s">
        <v>351</v>
      </c>
      <c r="D257" s="711" t="s">
        <v>14</v>
      </c>
      <c r="E257" s="711"/>
      <c r="F257" s="1003">
        <v>77780.28</v>
      </c>
      <c r="G257" s="1003">
        <f>E257*F257</f>
        <v>0</v>
      </c>
      <c r="H257" s="1003">
        <v>200330.92799999999</v>
      </c>
      <c r="I257" s="1003">
        <f>E257*H257</f>
        <v>0</v>
      </c>
      <c r="J257" s="1004">
        <f t="shared" si="36"/>
        <v>0</v>
      </c>
      <c r="K257" s="1706"/>
      <c r="L257" s="1706"/>
      <c r="M257" s="1706"/>
      <c r="N257" s="1706"/>
      <c r="O257" s="1707"/>
      <c r="P257" s="1707"/>
      <c r="Q257" s="1707"/>
      <c r="R257" s="1707"/>
      <c r="S257" s="1707"/>
    </row>
    <row r="258" spans="1:19" s="1708" customFormat="1" hidden="1" x14ac:dyDescent="0.2">
      <c r="A258" s="788">
        <v>227</v>
      </c>
      <c r="B258" s="1002" t="s">
        <v>111</v>
      </c>
      <c r="C258" s="687" t="s">
        <v>352</v>
      </c>
      <c r="D258" s="711" t="s">
        <v>14</v>
      </c>
      <c r="E258" s="711"/>
      <c r="F258" s="1003">
        <v>32933</v>
      </c>
      <c r="G258" s="1003">
        <f>E258*F258</f>
        <v>0</v>
      </c>
      <c r="H258" s="1003">
        <v>103503.048</v>
      </c>
      <c r="I258" s="1003">
        <f>E258*H258</f>
        <v>0</v>
      </c>
      <c r="J258" s="1004">
        <f t="shared" si="36"/>
        <v>0</v>
      </c>
      <c r="K258" s="1706"/>
      <c r="L258" s="1706"/>
      <c r="M258" s="1706"/>
      <c r="N258" s="1706"/>
      <c r="O258" s="1707"/>
      <c r="P258" s="1707"/>
      <c r="Q258" s="1707"/>
      <c r="R258" s="1707"/>
      <c r="S258" s="1707"/>
    </row>
    <row r="259" spans="1:19" s="1708" customFormat="1" hidden="1" x14ac:dyDescent="0.2">
      <c r="A259" s="788">
        <v>228</v>
      </c>
      <c r="B259" s="1757" t="s">
        <v>112</v>
      </c>
      <c r="C259" s="860"/>
      <c r="D259" s="711"/>
      <c r="E259" s="711"/>
      <c r="F259" s="1003"/>
      <c r="G259" s="1003"/>
      <c r="H259" s="1003"/>
      <c r="I259" s="1003"/>
      <c r="J259" s="1004"/>
      <c r="K259" s="1706"/>
      <c r="L259" s="1706"/>
      <c r="M259" s="1706"/>
      <c r="N259" s="1706"/>
      <c r="O259" s="1707"/>
      <c r="P259" s="1707"/>
      <c r="Q259" s="1707"/>
      <c r="R259" s="1707"/>
      <c r="S259" s="1707"/>
    </row>
    <row r="260" spans="1:19" s="1708" customFormat="1" ht="38.25" hidden="1" x14ac:dyDescent="0.2">
      <c r="A260" s="788">
        <v>229</v>
      </c>
      <c r="B260" s="1002" t="s">
        <v>113</v>
      </c>
      <c r="C260" s="687" t="s">
        <v>353</v>
      </c>
      <c r="D260" s="711" t="s">
        <v>14</v>
      </c>
      <c r="E260" s="711"/>
      <c r="F260" s="1003">
        <v>221688.18</v>
      </c>
      <c r="G260" s="1003">
        <f>E260*F260</f>
        <v>0</v>
      </c>
      <c r="H260" s="1003">
        <v>565704.12</v>
      </c>
      <c r="I260" s="1003">
        <f>E260*H260</f>
        <v>0</v>
      </c>
      <c r="J260" s="1004">
        <f t="shared" si="36"/>
        <v>0</v>
      </c>
      <c r="K260" s="1706"/>
      <c r="L260" s="1706"/>
      <c r="M260" s="1706"/>
      <c r="N260" s="1706"/>
      <c r="O260" s="1707"/>
      <c r="P260" s="1707"/>
      <c r="Q260" s="1707"/>
      <c r="R260" s="1707"/>
      <c r="S260" s="1707"/>
    </row>
    <row r="261" spans="1:19" s="1708" customFormat="1" ht="38.25" hidden="1" x14ac:dyDescent="0.2">
      <c r="A261" s="788">
        <v>230</v>
      </c>
      <c r="B261" s="1002" t="s">
        <v>110</v>
      </c>
      <c r="C261" s="687" t="s">
        <v>354</v>
      </c>
      <c r="D261" s="711" t="s">
        <v>14</v>
      </c>
      <c r="E261" s="711"/>
      <c r="F261" s="1003">
        <v>77780.28</v>
      </c>
      <c r="G261" s="1003">
        <f>E261*F261</f>
        <v>0</v>
      </c>
      <c r="H261" s="1003">
        <v>200330.92799999999</v>
      </c>
      <c r="I261" s="1003">
        <f>E261*H261</f>
        <v>0</v>
      </c>
      <c r="J261" s="1004">
        <f t="shared" si="36"/>
        <v>0</v>
      </c>
      <c r="K261" s="1706"/>
      <c r="L261" s="1706"/>
      <c r="M261" s="1706"/>
      <c r="N261" s="1706"/>
      <c r="O261" s="1707"/>
      <c r="P261" s="1707"/>
      <c r="Q261" s="1707"/>
      <c r="R261" s="1707"/>
      <c r="S261" s="1707"/>
    </row>
    <row r="262" spans="1:19" s="1708" customFormat="1" hidden="1" x14ac:dyDescent="0.2">
      <c r="A262" s="788">
        <v>231</v>
      </c>
      <c r="B262" s="1002" t="s">
        <v>111</v>
      </c>
      <c r="C262" s="687" t="s">
        <v>352</v>
      </c>
      <c r="D262" s="711" t="s">
        <v>14</v>
      </c>
      <c r="E262" s="711"/>
      <c r="F262" s="1003">
        <v>32933</v>
      </c>
      <c r="G262" s="1003">
        <f>E262*F262</f>
        <v>0</v>
      </c>
      <c r="H262" s="1003">
        <v>103503.048</v>
      </c>
      <c r="I262" s="1003">
        <f>E262*H262</f>
        <v>0</v>
      </c>
      <c r="J262" s="1004">
        <f t="shared" si="36"/>
        <v>0</v>
      </c>
      <c r="K262" s="1706"/>
      <c r="L262" s="1706"/>
      <c r="M262" s="1706"/>
      <c r="N262" s="1706"/>
      <c r="O262" s="1707"/>
      <c r="P262" s="1707"/>
      <c r="Q262" s="1707"/>
      <c r="R262" s="1707"/>
      <c r="S262" s="1707"/>
    </row>
    <row r="263" spans="1:19" s="1708" customFormat="1" hidden="1" x14ac:dyDescent="0.2">
      <c r="A263" s="788">
        <v>232</v>
      </c>
      <c r="B263" s="1757" t="s">
        <v>114</v>
      </c>
      <c r="C263" s="860"/>
      <c r="D263" s="711"/>
      <c r="E263" s="711"/>
      <c r="F263" s="1003"/>
      <c r="G263" s="1003"/>
      <c r="H263" s="1003"/>
      <c r="I263" s="1003"/>
      <c r="J263" s="1004"/>
      <c r="K263" s="1706"/>
      <c r="L263" s="1706"/>
      <c r="M263" s="1706"/>
      <c r="N263" s="1706"/>
      <c r="O263" s="1707"/>
      <c r="P263" s="1707"/>
      <c r="Q263" s="1707"/>
      <c r="R263" s="1707"/>
      <c r="S263" s="1707"/>
    </row>
    <row r="264" spans="1:19" s="1708" customFormat="1" ht="38.25" hidden="1" x14ac:dyDescent="0.2">
      <c r="A264" s="788">
        <v>233</v>
      </c>
      <c r="B264" s="1002" t="s">
        <v>115</v>
      </c>
      <c r="C264" s="687" t="s">
        <v>355</v>
      </c>
      <c r="D264" s="711" t="s">
        <v>14</v>
      </c>
      <c r="E264" s="711"/>
      <c r="F264" s="1003">
        <v>174873.3</v>
      </c>
      <c r="G264" s="1003">
        <f>E264*F264</f>
        <v>0</v>
      </c>
      <c r="H264" s="1003">
        <v>469767.55200000003</v>
      </c>
      <c r="I264" s="1003">
        <f>E264*H264</f>
        <v>0</v>
      </c>
      <c r="J264" s="1004">
        <f t="shared" si="36"/>
        <v>0</v>
      </c>
      <c r="K264" s="1706"/>
      <c r="L264" s="1706"/>
      <c r="M264" s="1706"/>
      <c r="N264" s="1706"/>
      <c r="O264" s="1707"/>
      <c r="P264" s="1707"/>
      <c r="Q264" s="1707"/>
      <c r="R264" s="1707"/>
      <c r="S264" s="1707"/>
    </row>
    <row r="265" spans="1:19" s="1708" customFormat="1" ht="38.25" hidden="1" x14ac:dyDescent="0.2">
      <c r="A265" s="788">
        <v>234</v>
      </c>
      <c r="B265" s="1002" t="s">
        <v>110</v>
      </c>
      <c r="C265" s="687" t="s">
        <v>351</v>
      </c>
      <c r="D265" s="711" t="s">
        <v>14</v>
      </c>
      <c r="E265" s="711"/>
      <c r="F265" s="1003">
        <v>77780.28</v>
      </c>
      <c r="G265" s="1003">
        <f>E265*F265</f>
        <v>0</v>
      </c>
      <c r="H265" s="1003">
        <v>160846.10400000002</v>
      </c>
      <c r="I265" s="1003">
        <f>E265*H265</f>
        <v>0</v>
      </c>
      <c r="J265" s="1004">
        <f t="shared" si="36"/>
        <v>0</v>
      </c>
      <c r="K265" s="1706"/>
      <c r="L265" s="1706"/>
      <c r="M265" s="1706"/>
      <c r="N265" s="1706"/>
      <c r="O265" s="1707"/>
      <c r="P265" s="1707"/>
      <c r="Q265" s="1707"/>
      <c r="R265" s="1707"/>
      <c r="S265" s="1707"/>
    </row>
    <row r="266" spans="1:19" s="1708" customFormat="1" hidden="1" x14ac:dyDescent="0.2">
      <c r="A266" s="788">
        <v>235</v>
      </c>
      <c r="B266" s="1002" t="s">
        <v>111</v>
      </c>
      <c r="C266" s="687" t="s">
        <v>356</v>
      </c>
      <c r="D266" s="711" t="s">
        <v>14</v>
      </c>
      <c r="E266" s="711"/>
      <c r="F266" s="1003">
        <v>22827</v>
      </c>
      <c r="G266" s="1003">
        <f>E266*F266</f>
        <v>0</v>
      </c>
      <c r="H266" s="1003">
        <v>62594.207999999991</v>
      </c>
      <c r="I266" s="1003">
        <f>E266*H266</f>
        <v>0</v>
      </c>
      <c r="J266" s="1004">
        <f t="shared" si="36"/>
        <v>0</v>
      </c>
      <c r="K266" s="1706"/>
      <c r="L266" s="1706"/>
      <c r="M266" s="1706"/>
      <c r="N266" s="1706"/>
      <c r="O266" s="1707"/>
      <c r="P266" s="1707"/>
      <c r="Q266" s="1707"/>
      <c r="R266" s="1707"/>
      <c r="S266" s="1707"/>
    </row>
    <row r="267" spans="1:19" s="1708" customFormat="1" hidden="1" x14ac:dyDescent="0.2">
      <c r="A267" s="788">
        <v>236</v>
      </c>
      <c r="B267" s="1758"/>
      <c r="C267" s="1026"/>
      <c r="D267" s="1758"/>
      <c r="E267" s="1758"/>
      <c r="F267" s="1759"/>
      <c r="G267" s="1003"/>
      <c r="H267" s="1759"/>
      <c r="I267" s="1003"/>
      <c r="J267" s="1759"/>
      <c r="K267" s="1706"/>
      <c r="L267" s="1706"/>
      <c r="M267" s="1706"/>
      <c r="N267" s="1706"/>
      <c r="O267" s="1707"/>
      <c r="P267" s="1707"/>
      <c r="Q267" s="1707"/>
      <c r="R267" s="1707"/>
      <c r="S267" s="1707"/>
    </row>
    <row r="268" spans="1:19" s="1708" customFormat="1" hidden="1" x14ac:dyDescent="0.2">
      <c r="A268" s="788">
        <v>237</v>
      </c>
      <c r="B268" s="1757" t="s">
        <v>116</v>
      </c>
      <c r="C268" s="860"/>
      <c r="D268" s="711"/>
      <c r="E268" s="711"/>
      <c r="F268" s="1003"/>
      <c r="G268" s="1003"/>
      <c r="H268" s="1003"/>
      <c r="I268" s="1003"/>
      <c r="J268" s="1004"/>
      <c r="K268" s="1706"/>
      <c r="L268" s="1706"/>
      <c r="M268" s="1706"/>
      <c r="N268" s="1706"/>
      <c r="O268" s="1707"/>
      <c r="P268" s="1707"/>
      <c r="Q268" s="1707"/>
      <c r="R268" s="1707"/>
      <c r="S268" s="1707"/>
    </row>
    <row r="269" spans="1:19" s="1708" customFormat="1" ht="38.25" hidden="1" x14ac:dyDescent="0.2">
      <c r="A269" s="788">
        <v>238</v>
      </c>
      <c r="B269" s="1002" t="s">
        <v>117</v>
      </c>
      <c r="C269" s="687" t="s">
        <v>357</v>
      </c>
      <c r="D269" s="711" t="s">
        <v>14</v>
      </c>
      <c r="E269" s="711"/>
      <c r="F269" s="1003">
        <v>174873.3</v>
      </c>
      <c r="G269" s="1003">
        <f>E269*F269</f>
        <v>0</v>
      </c>
      <c r="H269" s="1003">
        <v>469474.41599999997</v>
      </c>
      <c r="I269" s="1003">
        <f>E269*H269</f>
        <v>0</v>
      </c>
      <c r="J269" s="1004">
        <f t="shared" ref="J269:J271" si="37">G269+I269</f>
        <v>0</v>
      </c>
      <c r="K269" s="1706"/>
      <c r="L269" s="1706"/>
      <c r="M269" s="1706"/>
      <c r="N269" s="1706"/>
      <c r="O269" s="1707"/>
      <c r="P269" s="1707"/>
      <c r="Q269" s="1707"/>
      <c r="R269" s="1707"/>
      <c r="S269" s="1707"/>
    </row>
    <row r="270" spans="1:19" s="1708" customFormat="1" ht="38.25" hidden="1" x14ac:dyDescent="0.2">
      <c r="A270" s="788">
        <v>239</v>
      </c>
      <c r="B270" s="1002" t="s">
        <v>110</v>
      </c>
      <c r="C270" s="687" t="s">
        <v>351</v>
      </c>
      <c r="D270" s="711" t="s">
        <v>14</v>
      </c>
      <c r="E270" s="711"/>
      <c r="F270" s="1003">
        <v>77780.28</v>
      </c>
      <c r="G270" s="1003">
        <f>E270*F270</f>
        <v>0</v>
      </c>
      <c r="H270" s="1003">
        <v>160846.10400000002</v>
      </c>
      <c r="I270" s="1003">
        <f>E270*H270</f>
        <v>0</v>
      </c>
      <c r="J270" s="1004">
        <f t="shared" si="37"/>
        <v>0</v>
      </c>
      <c r="K270" s="1706"/>
      <c r="L270" s="1706"/>
      <c r="M270" s="1706"/>
      <c r="N270" s="1706"/>
      <c r="O270" s="1707"/>
      <c r="P270" s="1707"/>
      <c r="Q270" s="1707"/>
      <c r="R270" s="1707"/>
      <c r="S270" s="1707"/>
    </row>
    <row r="271" spans="1:19" s="1708" customFormat="1" hidden="1" x14ac:dyDescent="0.2">
      <c r="A271" s="788">
        <v>240</v>
      </c>
      <c r="B271" s="1002" t="s">
        <v>111</v>
      </c>
      <c r="C271" s="687" t="s">
        <v>356</v>
      </c>
      <c r="D271" s="711" t="s">
        <v>14</v>
      </c>
      <c r="E271" s="711"/>
      <c r="F271" s="1003">
        <v>22827</v>
      </c>
      <c r="G271" s="1003">
        <f>E271*F271</f>
        <v>0</v>
      </c>
      <c r="H271" s="1003">
        <v>62594.207999999991</v>
      </c>
      <c r="I271" s="1003">
        <f>E271*H271</f>
        <v>0</v>
      </c>
      <c r="J271" s="1004">
        <f t="shared" si="37"/>
        <v>0</v>
      </c>
      <c r="K271" s="1706"/>
      <c r="L271" s="1706"/>
      <c r="M271" s="1706"/>
      <c r="N271" s="1706"/>
      <c r="O271" s="1707"/>
      <c r="P271" s="1707"/>
      <c r="Q271" s="1707"/>
      <c r="R271" s="1707"/>
      <c r="S271" s="1707"/>
    </row>
    <row r="272" spans="1:19" s="1708" customFormat="1" hidden="1" x14ac:dyDescent="0.2">
      <c r="A272" s="788">
        <v>241</v>
      </c>
      <c r="B272" s="1757" t="s">
        <v>118</v>
      </c>
      <c r="C272" s="860"/>
      <c r="D272" s="711"/>
      <c r="E272" s="711"/>
      <c r="F272" s="1003"/>
      <c r="G272" s="1003"/>
      <c r="H272" s="1003"/>
      <c r="I272" s="1003"/>
      <c r="J272" s="1004"/>
      <c r="K272" s="1706"/>
      <c r="L272" s="1706"/>
      <c r="M272" s="1706"/>
      <c r="N272" s="1706"/>
      <c r="O272" s="1707"/>
      <c r="P272" s="1707"/>
      <c r="Q272" s="1707"/>
      <c r="R272" s="1707"/>
      <c r="S272" s="1707"/>
    </row>
    <row r="273" spans="1:19" s="1708" customFormat="1" ht="38.25" hidden="1" x14ac:dyDescent="0.2">
      <c r="A273" s="788">
        <v>242</v>
      </c>
      <c r="B273" s="1002" t="s">
        <v>119</v>
      </c>
      <c r="C273" s="687" t="s">
        <v>355</v>
      </c>
      <c r="D273" s="711" t="s">
        <v>14</v>
      </c>
      <c r="E273" s="711"/>
      <c r="F273" s="1003">
        <v>174873.3</v>
      </c>
      <c r="G273" s="1003">
        <f>E273*F273</f>
        <v>0</v>
      </c>
      <c r="H273" s="1003">
        <v>469767.55200000003</v>
      </c>
      <c r="I273" s="1003">
        <f>E273*H273</f>
        <v>0</v>
      </c>
      <c r="J273" s="1004">
        <f t="shared" ref="J273:J279" si="38">G273+I273</f>
        <v>0</v>
      </c>
      <c r="K273" s="1706"/>
      <c r="L273" s="1706"/>
      <c r="M273" s="1706"/>
      <c r="N273" s="1706"/>
      <c r="O273" s="1707"/>
      <c r="P273" s="1707"/>
      <c r="Q273" s="1707"/>
      <c r="R273" s="1707"/>
      <c r="S273" s="1707"/>
    </row>
    <row r="274" spans="1:19" s="1708" customFormat="1" ht="38.25" hidden="1" x14ac:dyDescent="0.2">
      <c r="A274" s="788">
        <v>243</v>
      </c>
      <c r="B274" s="1002" t="s">
        <v>110</v>
      </c>
      <c r="C274" s="687" t="s">
        <v>351</v>
      </c>
      <c r="D274" s="711" t="s">
        <v>14</v>
      </c>
      <c r="E274" s="711"/>
      <c r="F274" s="1003">
        <v>77780.28</v>
      </c>
      <c r="G274" s="1003">
        <f>E274*F274</f>
        <v>0</v>
      </c>
      <c r="H274" s="1003">
        <v>160846.10400000002</v>
      </c>
      <c r="I274" s="1003">
        <f>E274*H274</f>
        <v>0</v>
      </c>
      <c r="J274" s="1004">
        <f t="shared" si="38"/>
        <v>0</v>
      </c>
      <c r="K274" s="1706"/>
      <c r="L274" s="1706"/>
      <c r="M274" s="1706"/>
      <c r="N274" s="1706"/>
      <c r="O274" s="1707"/>
      <c r="P274" s="1707"/>
      <c r="Q274" s="1707"/>
      <c r="R274" s="1707"/>
      <c r="S274" s="1707"/>
    </row>
    <row r="275" spans="1:19" s="1708" customFormat="1" hidden="1" x14ac:dyDescent="0.2">
      <c r="A275" s="788">
        <v>244</v>
      </c>
      <c r="B275" s="1002" t="s">
        <v>111</v>
      </c>
      <c r="C275" s="687" t="s">
        <v>356</v>
      </c>
      <c r="D275" s="711" t="s">
        <v>14</v>
      </c>
      <c r="E275" s="711"/>
      <c r="F275" s="1003">
        <v>22827</v>
      </c>
      <c r="G275" s="1003">
        <f>E275*F275</f>
        <v>0</v>
      </c>
      <c r="H275" s="1003">
        <v>62594.207999999991</v>
      </c>
      <c r="I275" s="1003">
        <f>E275*H275</f>
        <v>0</v>
      </c>
      <c r="J275" s="1004">
        <f t="shared" si="38"/>
        <v>0</v>
      </c>
      <c r="K275" s="1706"/>
      <c r="L275" s="1706"/>
      <c r="M275" s="1706"/>
      <c r="N275" s="1706"/>
      <c r="O275" s="1707"/>
      <c r="P275" s="1707"/>
      <c r="Q275" s="1707"/>
      <c r="R275" s="1707"/>
      <c r="S275" s="1707"/>
    </row>
    <row r="276" spans="1:19" s="1708" customFormat="1" hidden="1" x14ac:dyDescent="0.2">
      <c r="A276" s="788">
        <v>245</v>
      </c>
      <c r="B276" s="1757" t="s">
        <v>120</v>
      </c>
      <c r="C276" s="860"/>
      <c r="D276" s="711"/>
      <c r="E276" s="711"/>
      <c r="F276" s="1003"/>
      <c r="G276" s="1003"/>
      <c r="H276" s="1003"/>
      <c r="I276" s="1003"/>
      <c r="J276" s="1004"/>
      <c r="K276" s="1706"/>
      <c r="L276" s="1706"/>
      <c r="M276" s="1706"/>
      <c r="N276" s="1706"/>
      <c r="O276" s="1707"/>
      <c r="P276" s="1707"/>
      <c r="Q276" s="1707"/>
      <c r="R276" s="1707"/>
      <c r="S276" s="1707"/>
    </row>
    <row r="277" spans="1:19" s="1708" customFormat="1" ht="38.25" hidden="1" x14ac:dyDescent="0.2">
      <c r="A277" s="788">
        <v>246</v>
      </c>
      <c r="B277" s="1002" t="s">
        <v>121</v>
      </c>
      <c r="C277" s="687" t="s">
        <v>358</v>
      </c>
      <c r="D277" s="711" t="s">
        <v>14</v>
      </c>
      <c r="E277" s="711"/>
      <c r="F277" s="1003">
        <v>174873.3</v>
      </c>
      <c r="G277" s="1003">
        <f>E277*F277</f>
        <v>0</v>
      </c>
      <c r="H277" s="1003">
        <v>469767.55200000003</v>
      </c>
      <c r="I277" s="1003">
        <f>E277*H277</f>
        <v>0</v>
      </c>
      <c r="J277" s="1004">
        <f t="shared" si="38"/>
        <v>0</v>
      </c>
      <c r="K277" s="1706"/>
      <c r="L277" s="1706"/>
      <c r="M277" s="1706"/>
      <c r="N277" s="1706"/>
      <c r="O277" s="1707"/>
      <c r="P277" s="1707"/>
      <c r="Q277" s="1707"/>
      <c r="R277" s="1707"/>
      <c r="S277" s="1707"/>
    </row>
    <row r="278" spans="1:19" s="1708" customFormat="1" ht="38.25" hidden="1" x14ac:dyDescent="0.2">
      <c r="A278" s="788">
        <v>247</v>
      </c>
      <c r="B278" s="1002" t="s">
        <v>110</v>
      </c>
      <c r="C278" s="687" t="s">
        <v>351</v>
      </c>
      <c r="D278" s="711" t="s">
        <v>14</v>
      </c>
      <c r="E278" s="711"/>
      <c r="F278" s="1003">
        <v>77780.28</v>
      </c>
      <c r="G278" s="1003">
        <f>E278*F278</f>
        <v>0</v>
      </c>
      <c r="H278" s="1003">
        <v>160846.10400000002</v>
      </c>
      <c r="I278" s="1003">
        <f>E278*H278</f>
        <v>0</v>
      </c>
      <c r="J278" s="1004">
        <f t="shared" si="38"/>
        <v>0</v>
      </c>
      <c r="K278" s="1706"/>
      <c r="L278" s="1706"/>
      <c r="M278" s="1706"/>
      <c r="N278" s="1706"/>
      <c r="O278" s="1707"/>
      <c r="P278" s="1707"/>
      <c r="Q278" s="1707"/>
      <c r="R278" s="1707"/>
      <c r="S278" s="1707"/>
    </row>
    <row r="279" spans="1:19" s="1708" customFormat="1" hidden="1" x14ac:dyDescent="0.2">
      <c r="A279" s="788">
        <v>248</v>
      </c>
      <c r="B279" s="1002" t="s">
        <v>111</v>
      </c>
      <c r="C279" s="687" t="s">
        <v>356</v>
      </c>
      <c r="D279" s="711" t="s">
        <v>14</v>
      </c>
      <c r="E279" s="711"/>
      <c r="F279" s="1003">
        <v>22827</v>
      </c>
      <c r="G279" s="1003">
        <f>E279*F279</f>
        <v>0</v>
      </c>
      <c r="H279" s="1003">
        <v>62594.207999999991</v>
      </c>
      <c r="I279" s="1003">
        <f>E279*H279</f>
        <v>0</v>
      </c>
      <c r="J279" s="1004">
        <f t="shared" si="38"/>
        <v>0</v>
      </c>
      <c r="K279" s="1706"/>
      <c r="L279" s="1706"/>
      <c r="M279" s="1706"/>
      <c r="N279" s="1706"/>
      <c r="O279" s="1707"/>
      <c r="P279" s="1707"/>
      <c r="Q279" s="1707"/>
      <c r="R279" s="1707"/>
      <c r="S279" s="1707"/>
    </row>
    <row r="280" spans="1:19" s="1708" customFormat="1" x14ac:dyDescent="0.2">
      <c r="A280" s="788">
        <v>249</v>
      </c>
      <c r="B280" s="1757" t="s">
        <v>122</v>
      </c>
      <c r="C280" s="860"/>
      <c r="D280" s="711"/>
      <c r="E280" s="711"/>
      <c r="F280" s="711"/>
      <c r="G280" s="1003"/>
      <c r="H280" s="1719"/>
      <c r="I280" s="1003"/>
      <c r="J280" s="1719"/>
      <c r="K280" s="1706"/>
      <c r="L280" s="1706"/>
      <c r="M280" s="1706"/>
      <c r="N280" s="1706"/>
      <c r="O280" s="1707"/>
      <c r="P280" s="1707"/>
      <c r="Q280" s="1707"/>
      <c r="R280" s="1707"/>
      <c r="S280" s="1707"/>
    </row>
    <row r="281" spans="1:19" s="1708" customFormat="1" ht="25.5" x14ac:dyDescent="0.2">
      <c r="A281" s="788">
        <v>250</v>
      </c>
      <c r="B281" s="1002" t="s">
        <v>123</v>
      </c>
      <c r="C281" s="687" t="s">
        <v>359</v>
      </c>
      <c r="D281" s="711" t="s">
        <v>14</v>
      </c>
      <c r="E281" s="711"/>
      <c r="F281" s="1003">
        <v>134605.79999999999</v>
      </c>
      <c r="G281" s="1003">
        <f>E281*F281</f>
        <v>0</v>
      </c>
      <c r="H281" s="1003">
        <v>281150.90399999998</v>
      </c>
      <c r="I281" s="1003">
        <f>E281*H281</f>
        <v>0</v>
      </c>
      <c r="J281" s="1004">
        <f t="shared" ref="J281:J284" si="39">G281+I281</f>
        <v>0</v>
      </c>
      <c r="K281" s="1706"/>
      <c r="L281" s="1706"/>
      <c r="M281" s="1706"/>
      <c r="N281" s="1706"/>
      <c r="O281" s="1707"/>
      <c r="P281" s="1707"/>
      <c r="Q281" s="1707"/>
      <c r="R281" s="1707"/>
      <c r="S281" s="1707"/>
    </row>
    <row r="282" spans="1:19" s="1708" customFormat="1" x14ac:dyDescent="0.2">
      <c r="A282" s="788">
        <v>251</v>
      </c>
      <c r="B282" s="1002" t="s">
        <v>110</v>
      </c>
      <c r="C282" s="687" t="s">
        <v>360</v>
      </c>
      <c r="D282" s="711" t="s">
        <v>14</v>
      </c>
      <c r="E282" s="711">
        <v>1</v>
      </c>
      <c r="F282" s="1003">
        <v>49482.079999999994</v>
      </c>
      <c r="G282" s="1003">
        <f>E282*F282</f>
        <v>49482.079999999994</v>
      </c>
      <c r="H282" s="1003">
        <v>30335.111999999997</v>
      </c>
      <c r="I282" s="1003">
        <f>E282*H282</f>
        <v>30335.111999999997</v>
      </c>
      <c r="J282" s="1004">
        <f t="shared" si="39"/>
        <v>79817.191999999995</v>
      </c>
      <c r="K282" s="1706"/>
      <c r="L282" s="1706"/>
      <c r="M282" s="1706"/>
      <c r="N282" s="1706"/>
      <c r="O282" s="1707"/>
      <c r="P282" s="1707"/>
      <c r="Q282" s="1707"/>
      <c r="R282" s="1707"/>
      <c r="S282" s="1707"/>
    </row>
    <row r="283" spans="1:19" s="1708" customFormat="1" x14ac:dyDescent="0.2">
      <c r="A283" s="788">
        <v>252</v>
      </c>
      <c r="B283" s="1002" t="s">
        <v>111</v>
      </c>
      <c r="C283" s="687" t="s">
        <v>361</v>
      </c>
      <c r="D283" s="711" t="s">
        <v>14</v>
      </c>
      <c r="E283" s="711">
        <v>1</v>
      </c>
      <c r="F283" s="1003">
        <v>12559</v>
      </c>
      <c r="G283" s="1003">
        <f>E283*F283</f>
        <v>12559</v>
      </c>
      <c r="H283" s="1003">
        <v>42774.791999999994</v>
      </c>
      <c r="I283" s="1003">
        <f>E283*H283</f>
        <v>42774.791999999994</v>
      </c>
      <c r="J283" s="1004">
        <f t="shared" si="39"/>
        <v>55333.791999999994</v>
      </c>
      <c r="K283" s="1706"/>
      <c r="L283" s="1706"/>
      <c r="M283" s="1706"/>
      <c r="N283" s="1706"/>
      <c r="O283" s="1707"/>
      <c r="P283" s="1707"/>
      <c r="Q283" s="1707"/>
      <c r="R283" s="1707"/>
      <c r="S283" s="1707"/>
    </row>
    <row r="284" spans="1:19" s="1708" customFormat="1" x14ac:dyDescent="0.2">
      <c r="A284" s="788">
        <v>253</v>
      </c>
      <c r="B284" s="1002" t="s">
        <v>111</v>
      </c>
      <c r="C284" s="687" t="s">
        <v>361</v>
      </c>
      <c r="D284" s="711" t="s">
        <v>14</v>
      </c>
      <c r="E284" s="711">
        <v>1</v>
      </c>
      <c r="F284" s="1003">
        <v>10969</v>
      </c>
      <c r="G284" s="1003">
        <f>E284*F284</f>
        <v>10969</v>
      </c>
      <c r="H284" s="1003">
        <v>42774.791999999994</v>
      </c>
      <c r="I284" s="1003">
        <f>E284*H284</f>
        <v>42774.791999999994</v>
      </c>
      <c r="J284" s="1004">
        <f t="shared" si="39"/>
        <v>53743.791999999994</v>
      </c>
      <c r="K284" s="1706"/>
      <c r="L284" s="1706"/>
      <c r="M284" s="1706"/>
      <c r="N284" s="1706"/>
      <c r="O284" s="1707"/>
      <c r="P284" s="1707"/>
      <c r="Q284" s="1707"/>
      <c r="R284" s="1707"/>
      <c r="S284" s="1707"/>
    </row>
    <row r="285" spans="1:19" s="1708" customFormat="1" hidden="1" x14ac:dyDescent="0.2">
      <c r="A285" s="788">
        <v>254</v>
      </c>
      <c r="B285" s="1757" t="s">
        <v>124</v>
      </c>
      <c r="C285" s="860"/>
      <c r="D285" s="711"/>
      <c r="E285" s="711"/>
      <c r="F285" s="711"/>
      <c r="G285" s="1003"/>
      <c r="H285" s="1719"/>
      <c r="I285" s="1003"/>
      <c r="J285" s="1719"/>
      <c r="K285" s="1706"/>
      <c r="L285" s="1706"/>
      <c r="M285" s="1706"/>
      <c r="N285" s="1706"/>
      <c r="O285" s="1707"/>
      <c r="P285" s="1707"/>
      <c r="Q285" s="1707"/>
      <c r="R285" s="1707"/>
      <c r="S285" s="1707"/>
    </row>
    <row r="286" spans="1:19" s="1708" customFormat="1" ht="38.25" hidden="1" x14ac:dyDescent="0.2">
      <c r="A286" s="788">
        <v>255</v>
      </c>
      <c r="B286" s="1002" t="s">
        <v>125</v>
      </c>
      <c r="C286" s="687" t="s">
        <v>461</v>
      </c>
      <c r="D286" s="711" t="s">
        <v>14</v>
      </c>
      <c r="E286" s="711"/>
      <c r="F286" s="1003">
        <v>69989.22</v>
      </c>
      <c r="G286" s="1003">
        <f>E286*F286</f>
        <v>0</v>
      </c>
      <c r="H286" s="1003">
        <v>236992</v>
      </c>
      <c r="I286" s="1003">
        <f>E286*H286</f>
        <v>0</v>
      </c>
      <c r="J286" s="1004">
        <f t="shared" ref="J286:J289" si="40">G286+I286</f>
        <v>0</v>
      </c>
      <c r="K286" s="1706"/>
      <c r="L286" s="1706"/>
      <c r="M286" s="1706"/>
      <c r="N286" s="1706"/>
      <c r="O286" s="1707"/>
      <c r="P286" s="1707"/>
      <c r="Q286" s="1707"/>
      <c r="R286" s="1707"/>
      <c r="S286" s="1707"/>
    </row>
    <row r="287" spans="1:19" s="1708" customFormat="1" ht="25.5" hidden="1" x14ac:dyDescent="0.2">
      <c r="A287" s="788">
        <v>256</v>
      </c>
      <c r="B287" s="1002" t="s">
        <v>126</v>
      </c>
      <c r="C287" s="687" t="s">
        <v>462</v>
      </c>
      <c r="D287" s="711" t="s">
        <v>14</v>
      </c>
      <c r="E287" s="711"/>
      <c r="F287" s="1003">
        <v>18412.38</v>
      </c>
      <c r="G287" s="1003">
        <f>E287*F287</f>
        <v>0</v>
      </c>
      <c r="H287" s="1003">
        <v>47103</v>
      </c>
      <c r="I287" s="1003">
        <f>E287*H287</f>
        <v>0</v>
      </c>
      <c r="J287" s="1004">
        <f t="shared" si="40"/>
        <v>0</v>
      </c>
      <c r="K287" s="1706"/>
      <c r="L287" s="1706"/>
      <c r="M287" s="1706"/>
      <c r="N287" s="1706"/>
      <c r="O287" s="1707"/>
      <c r="P287" s="1707"/>
      <c r="Q287" s="1707"/>
      <c r="R287" s="1707"/>
      <c r="S287" s="1707"/>
    </row>
    <row r="288" spans="1:19" s="1708" customFormat="1" ht="25.5" hidden="1" x14ac:dyDescent="0.2">
      <c r="A288" s="788">
        <v>257</v>
      </c>
      <c r="B288" s="1002" t="s">
        <v>110</v>
      </c>
      <c r="C288" s="687" t="s">
        <v>463</v>
      </c>
      <c r="D288" s="711" t="s">
        <v>14</v>
      </c>
      <c r="E288" s="711"/>
      <c r="F288" s="1003">
        <v>21322.87</v>
      </c>
      <c r="G288" s="1003">
        <f>E288*F288</f>
        <v>0</v>
      </c>
      <c r="H288" s="1003">
        <v>39580</v>
      </c>
      <c r="I288" s="1003">
        <f>E288*H288</f>
        <v>0</v>
      </c>
      <c r="J288" s="1004">
        <f t="shared" si="40"/>
        <v>0</v>
      </c>
      <c r="K288" s="1706"/>
      <c r="L288" s="1706"/>
      <c r="M288" s="1706"/>
      <c r="N288" s="1706"/>
      <c r="O288" s="1707"/>
      <c r="P288" s="1707"/>
      <c r="Q288" s="1707"/>
      <c r="R288" s="1707"/>
      <c r="S288" s="1707"/>
    </row>
    <row r="289" spans="1:19" s="1708" customFormat="1" hidden="1" x14ac:dyDescent="0.2">
      <c r="A289" s="788">
        <v>258</v>
      </c>
      <c r="B289" s="1002" t="s">
        <v>111</v>
      </c>
      <c r="C289" s="687" t="s">
        <v>464</v>
      </c>
      <c r="D289" s="711" t="s">
        <v>14</v>
      </c>
      <c r="E289" s="711"/>
      <c r="F289" s="1003">
        <v>19916</v>
      </c>
      <c r="G289" s="1003">
        <f>E289*F289</f>
        <v>0</v>
      </c>
      <c r="H289" s="1003">
        <v>168216</v>
      </c>
      <c r="I289" s="1003">
        <f>E289*H289</f>
        <v>0</v>
      </c>
      <c r="J289" s="1004">
        <f t="shared" si="40"/>
        <v>0</v>
      </c>
      <c r="K289" s="1706"/>
      <c r="L289" s="1706"/>
      <c r="M289" s="1706"/>
      <c r="N289" s="1706"/>
      <c r="O289" s="1707"/>
      <c r="P289" s="1707"/>
      <c r="Q289" s="1707"/>
      <c r="R289" s="1707"/>
      <c r="S289" s="1707"/>
    </row>
    <row r="290" spans="1:19" s="1708" customFormat="1" hidden="1" x14ac:dyDescent="0.2">
      <c r="A290" s="788">
        <v>259</v>
      </c>
      <c r="B290" s="1757" t="s">
        <v>127</v>
      </c>
      <c r="C290" s="860"/>
      <c r="D290" s="711"/>
      <c r="E290" s="711"/>
      <c r="F290" s="711"/>
      <c r="G290" s="1003"/>
      <c r="H290" s="1719"/>
      <c r="I290" s="1003"/>
      <c r="J290" s="1719"/>
      <c r="K290" s="1706"/>
      <c r="L290" s="1706"/>
      <c r="M290" s="1706"/>
      <c r="N290" s="1706"/>
      <c r="O290" s="1707"/>
      <c r="P290" s="1707"/>
      <c r="Q290" s="1707"/>
      <c r="R290" s="1707"/>
      <c r="S290" s="1707"/>
    </row>
    <row r="291" spans="1:19" s="1708" customFormat="1" ht="38.25" hidden="1" x14ac:dyDescent="0.2">
      <c r="A291" s="788">
        <v>260</v>
      </c>
      <c r="B291" s="1002" t="s">
        <v>125</v>
      </c>
      <c r="C291" s="687" t="s">
        <v>362</v>
      </c>
      <c r="D291" s="711" t="s">
        <v>14</v>
      </c>
      <c r="E291" s="711"/>
      <c r="F291" s="1003">
        <v>69989.22</v>
      </c>
      <c r="G291" s="1003">
        <f>E291*F291</f>
        <v>0</v>
      </c>
      <c r="H291" s="1003">
        <v>159975.62399999998</v>
      </c>
      <c r="I291" s="1003">
        <f>E291*H291</f>
        <v>0</v>
      </c>
      <c r="J291" s="1004">
        <f t="shared" ref="J291:J294" si="41">G291+I291</f>
        <v>0</v>
      </c>
      <c r="K291" s="1706"/>
      <c r="L291" s="1706"/>
      <c r="M291" s="1706"/>
      <c r="N291" s="1706"/>
      <c r="O291" s="1707"/>
      <c r="P291" s="1707"/>
      <c r="Q291" s="1707"/>
      <c r="R291" s="1707"/>
      <c r="S291" s="1707"/>
    </row>
    <row r="292" spans="1:19" s="1708" customFormat="1" ht="25.5" hidden="1" x14ac:dyDescent="0.2">
      <c r="A292" s="788">
        <v>261</v>
      </c>
      <c r="B292" s="1002" t="s">
        <v>126</v>
      </c>
      <c r="C292" s="687" t="s">
        <v>363</v>
      </c>
      <c r="D292" s="711" t="s">
        <v>14</v>
      </c>
      <c r="E292" s="711"/>
      <c r="F292" s="1003">
        <v>18412.38</v>
      </c>
      <c r="G292" s="1003">
        <f>E292*F292</f>
        <v>0</v>
      </c>
      <c r="H292" s="1003">
        <v>38478.191999999995</v>
      </c>
      <c r="I292" s="1003">
        <f>E292*H292</f>
        <v>0</v>
      </c>
      <c r="J292" s="1004">
        <f t="shared" si="41"/>
        <v>0</v>
      </c>
      <c r="K292" s="1706"/>
      <c r="L292" s="1706"/>
      <c r="M292" s="1706"/>
      <c r="N292" s="1706"/>
      <c r="O292" s="1707"/>
      <c r="P292" s="1707"/>
      <c r="Q292" s="1707"/>
      <c r="R292" s="1707"/>
      <c r="S292" s="1707"/>
    </row>
    <row r="293" spans="1:19" s="1708" customFormat="1" ht="25.5" hidden="1" x14ac:dyDescent="0.2">
      <c r="A293" s="788">
        <v>262</v>
      </c>
      <c r="B293" s="1002" t="s">
        <v>128</v>
      </c>
      <c r="C293" s="687" t="s">
        <v>365</v>
      </c>
      <c r="D293" s="711" t="s">
        <v>14</v>
      </c>
      <c r="E293" s="711"/>
      <c r="F293" s="1003">
        <v>21322.87</v>
      </c>
      <c r="G293" s="1003">
        <f>E293*F293</f>
        <v>0</v>
      </c>
      <c r="H293" s="1003">
        <v>33285.072</v>
      </c>
      <c r="I293" s="1003">
        <f>E293*H293</f>
        <v>0</v>
      </c>
      <c r="J293" s="1004">
        <f t="shared" si="41"/>
        <v>0</v>
      </c>
      <c r="K293" s="1706"/>
      <c r="L293" s="1706"/>
      <c r="M293" s="1706"/>
      <c r="N293" s="1706"/>
      <c r="O293" s="1707"/>
      <c r="P293" s="1707"/>
      <c r="Q293" s="1707"/>
      <c r="R293" s="1707"/>
      <c r="S293" s="1707"/>
    </row>
    <row r="294" spans="1:19" s="1708" customFormat="1" hidden="1" x14ac:dyDescent="0.2">
      <c r="A294" s="788">
        <v>263</v>
      </c>
      <c r="B294" s="1002" t="s">
        <v>111</v>
      </c>
      <c r="C294" s="687" t="s">
        <v>364</v>
      </c>
      <c r="D294" s="711" t="s">
        <v>14</v>
      </c>
      <c r="E294" s="711"/>
      <c r="F294" s="1003">
        <v>19916</v>
      </c>
      <c r="G294" s="1003">
        <f>E294*F294</f>
        <v>0</v>
      </c>
      <c r="H294" s="1003">
        <v>62594.207999999991</v>
      </c>
      <c r="I294" s="1003">
        <f>E294*H294</f>
        <v>0</v>
      </c>
      <c r="J294" s="1004">
        <f t="shared" si="41"/>
        <v>0</v>
      </c>
      <c r="K294" s="1706"/>
      <c r="L294" s="1706"/>
      <c r="M294" s="1706"/>
      <c r="N294" s="1706"/>
      <c r="O294" s="1707"/>
      <c r="P294" s="1707"/>
      <c r="Q294" s="1707"/>
      <c r="R294" s="1707"/>
      <c r="S294" s="1707"/>
    </row>
    <row r="295" spans="1:19" s="1708" customFormat="1" hidden="1" x14ac:dyDescent="0.2">
      <c r="A295" s="788">
        <v>264</v>
      </c>
      <c r="B295" s="1757" t="s">
        <v>409</v>
      </c>
      <c r="C295" s="860"/>
      <c r="D295" s="711"/>
      <c r="E295" s="711"/>
      <c r="F295" s="711"/>
      <c r="G295" s="1003"/>
      <c r="H295" s="1719"/>
      <c r="I295" s="1003"/>
      <c r="J295" s="1719"/>
      <c r="K295" s="1706"/>
      <c r="L295" s="1706"/>
      <c r="M295" s="1706"/>
      <c r="N295" s="1706"/>
      <c r="O295" s="1707"/>
      <c r="P295" s="1707"/>
      <c r="Q295" s="1707"/>
      <c r="R295" s="1707"/>
      <c r="S295" s="1707"/>
    </row>
    <row r="296" spans="1:19" s="1708" customFormat="1" ht="38.25" hidden="1" x14ac:dyDescent="0.2">
      <c r="A296" s="788">
        <v>265</v>
      </c>
      <c r="B296" s="1002" t="s">
        <v>125</v>
      </c>
      <c r="C296" s="687" t="s">
        <v>362</v>
      </c>
      <c r="D296" s="711" t="s">
        <v>14</v>
      </c>
      <c r="E296" s="711"/>
      <c r="F296" s="1760">
        <v>69989.22</v>
      </c>
      <c r="G296" s="1003">
        <f>E296*F296</f>
        <v>0</v>
      </c>
      <c r="H296" s="1760">
        <v>159975.62399999998</v>
      </c>
      <c r="I296" s="1003">
        <f>E296*H296</f>
        <v>0</v>
      </c>
      <c r="J296" s="1761">
        <f t="shared" ref="J296:J299" si="42">G296+I296</f>
        <v>0</v>
      </c>
      <c r="K296" s="1706"/>
      <c r="L296" s="1706"/>
      <c r="M296" s="1706"/>
      <c r="N296" s="1706"/>
      <c r="O296" s="1707"/>
      <c r="P296" s="1707"/>
      <c r="Q296" s="1707"/>
      <c r="R296" s="1707"/>
      <c r="S296" s="1707"/>
    </row>
    <row r="297" spans="1:19" s="1708" customFormat="1" ht="25.5" hidden="1" x14ac:dyDescent="0.2">
      <c r="A297" s="788">
        <v>266</v>
      </c>
      <c r="B297" s="1002" t="s">
        <v>126</v>
      </c>
      <c r="C297" s="687" t="s">
        <v>363</v>
      </c>
      <c r="D297" s="711" t="s">
        <v>14</v>
      </c>
      <c r="E297" s="711"/>
      <c r="F297" s="1760">
        <v>18412.38</v>
      </c>
      <c r="G297" s="1003">
        <f>E297*F297</f>
        <v>0</v>
      </c>
      <c r="H297" s="1760">
        <v>38478.191999999995</v>
      </c>
      <c r="I297" s="1003">
        <f>E297*H297</f>
        <v>0</v>
      </c>
      <c r="J297" s="1761">
        <f t="shared" si="42"/>
        <v>0</v>
      </c>
      <c r="K297" s="1706"/>
      <c r="L297" s="1706"/>
      <c r="M297" s="1706"/>
      <c r="N297" s="1706"/>
      <c r="O297" s="1707"/>
      <c r="P297" s="1707"/>
      <c r="Q297" s="1707"/>
      <c r="R297" s="1707"/>
      <c r="S297" s="1707"/>
    </row>
    <row r="298" spans="1:19" s="1708" customFormat="1" ht="25.5" hidden="1" x14ac:dyDescent="0.2">
      <c r="A298" s="788">
        <v>267</v>
      </c>
      <c r="B298" s="1002" t="s">
        <v>128</v>
      </c>
      <c r="C298" s="687" t="s">
        <v>365</v>
      </c>
      <c r="D298" s="711" t="s">
        <v>14</v>
      </c>
      <c r="E298" s="711"/>
      <c r="F298" s="1760">
        <v>21322.87</v>
      </c>
      <c r="G298" s="1003">
        <f>E298*F298</f>
        <v>0</v>
      </c>
      <c r="H298" s="1760">
        <v>33285.072</v>
      </c>
      <c r="I298" s="1003">
        <f>E298*H298</f>
        <v>0</v>
      </c>
      <c r="J298" s="1761">
        <f t="shared" si="42"/>
        <v>0</v>
      </c>
      <c r="K298" s="1706"/>
      <c r="L298" s="1706"/>
      <c r="M298" s="1706"/>
      <c r="N298" s="1706"/>
      <c r="O298" s="1707"/>
      <c r="P298" s="1707"/>
      <c r="Q298" s="1707"/>
      <c r="R298" s="1707"/>
      <c r="S298" s="1707"/>
    </row>
    <row r="299" spans="1:19" s="1708" customFormat="1" hidden="1" x14ac:dyDescent="0.2">
      <c r="A299" s="788">
        <v>268</v>
      </c>
      <c r="B299" s="1002" t="s">
        <v>111</v>
      </c>
      <c r="C299" s="687" t="s">
        <v>364</v>
      </c>
      <c r="D299" s="711" t="s">
        <v>14</v>
      </c>
      <c r="E299" s="711"/>
      <c r="F299" s="1760">
        <v>19916</v>
      </c>
      <c r="G299" s="1003">
        <f>E299*F299</f>
        <v>0</v>
      </c>
      <c r="H299" s="1760">
        <v>62594.207999999991</v>
      </c>
      <c r="I299" s="1003">
        <f>E299*H299</f>
        <v>0</v>
      </c>
      <c r="J299" s="1761">
        <f t="shared" si="42"/>
        <v>0</v>
      </c>
      <c r="K299" s="1706"/>
      <c r="L299" s="1706"/>
      <c r="M299" s="1706"/>
      <c r="N299" s="1706"/>
      <c r="O299" s="1707"/>
      <c r="P299" s="1707"/>
      <c r="Q299" s="1707"/>
      <c r="R299" s="1707"/>
      <c r="S299" s="1707"/>
    </row>
    <row r="300" spans="1:19" s="1708" customFormat="1" hidden="1" x14ac:dyDescent="0.2">
      <c r="A300" s="788">
        <v>269</v>
      </c>
      <c r="B300" s="1757"/>
      <c r="C300" s="860"/>
      <c r="D300" s="711"/>
      <c r="E300" s="711"/>
      <c r="F300" s="711"/>
      <c r="G300" s="1003"/>
      <c r="H300" s="1719"/>
      <c r="I300" s="1003"/>
      <c r="J300" s="1719"/>
      <c r="K300" s="1706"/>
      <c r="L300" s="1706"/>
      <c r="M300" s="1706"/>
      <c r="N300" s="1706"/>
      <c r="O300" s="1707"/>
      <c r="P300" s="1707"/>
      <c r="Q300" s="1707"/>
      <c r="R300" s="1707"/>
      <c r="S300" s="1707"/>
    </row>
    <row r="301" spans="1:19" s="1708" customFormat="1" hidden="1" x14ac:dyDescent="0.2">
      <c r="A301" s="788">
        <v>270</v>
      </c>
      <c r="B301" s="1757" t="s">
        <v>129</v>
      </c>
      <c r="C301" s="860"/>
      <c r="D301" s="711"/>
      <c r="E301" s="711"/>
      <c r="F301" s="711"/>
      <c r="G301" s="1003"/>
      <c r="H301" s="1719"/>
      <c r="I301" s="1003"/>
      <c r="J301" s="1719"/>
      <c r="K301" s="1706"/>
      <c r="L301" s="1706"/>
      <c r="M301" s="1706"/>
      <c r="N301" s="1706"/>
      <c r="O301" s="1707"/>
      <c r="P301" s="1707"/>
      <c r="Q301" s="1707"/>
      <c r="R301" s="1707"/>
      <c r="S301" s="1707"/>
    </row>
    <row r="302" spans="1:19" s="1708" customFormat="1" hidden="1" x14ac:dyDescent="0.2">
      <c r="A302" s="788">
        <v>271</v>
      </c>
      <c r="B302" s="1757" t="s">
        <v>108</v>
      </c>
      <c r="C302" s="860"/>
      <c r="D302" s="711"/>
      <c r="E302" s="711"/>
      <c r="F302" s="711"/>
      <c r="G302" s="1003"/>
      <c r="H302" s="1719"/>
      <c r="I302" s="1003"/>
      <c r="J302" s="1719"/>
      <c r="K302" s="1706"/>
      <c r="L302" s="1706"/>
      <c r="M302" s="1706"/>
      <c r="N302" s="1706"/>
      <c r="O302" s="1707"/>
      <c r="P302" s="1707"/>
      <c r="Q302" s="1707"/>
      <c r="R302" s="1707"/>
      <c r="S302" s="1707"/>
    </row>
    <row r="303" spans="1:19" s="1708" customFormat="1" ht="38.25" hidden="1" x14ac:dyDescent="0.2">
      <c r="A303" s="788">
        <v>272</v>
      </c>
      <c r="B303" s="1002" t="s">
        <v>288</v>
      </c>
      <c r="C303" s="687" t="s">
        <v>376</v>
      </c>
      <c r="D303" s="711" t="s">
        <v>14</v>
      </c>
      <c r="E303" s="711"/>
      <c r="F303" s="1003">
        <v>13504.75</v>
      </c>
      <c r="G303" s="1003">
        <f t="shared" ref="G303:G328" si="43">E303*F303</f>
        <v>0</v>
      </c>
      <c r="H303" s="1003">
        <v>36380.111999999994</v>
      </c>
      <c r="I303" s="1003">
        <f t="shared" ref="I303:I328" si="44">E303*H303</f>
        <v>0</v>
      </c>
      <c r="J303" s="1004">
        <f t="shared" ref="J303:J308" si="45">G303+I303</f>
        <v>0</v>
      </c>
      <c r="K303" s="1706"/>
      <c r="L303" s="1706"/>
      <c r="M303" s="1706"/>
      <c r="N303" s="1706"/>
      <c r="O303" s="1707"/>
      <c r="P303" s="1707"/>
      <c r="Q303" s="1707"/>
      <c r="R303" s="1707"/>
      <c r="S303" s="1707"/>
    </row>
    <row r="304" spans="1:19" s="1708" customFormat="1" ht="25.5" hidden="1" x14ac:dyDescent="0.2">
      <c r="A304" s="788">
        <v>273</v>
      </c>
      <c r="B304" s="1002" t="s">
        <v>237</v>
      </c>
      <c r="C304" s="687" t="s">
        <v>366</v>
      </c>
      <c r="D304" s="711" t="s">
        <v>14</v>
      </c>
      <c r="E304" s="711"/>
      <c r="F304" s="1003">
        <v>6467</v>
      </c>
      <c r="G304" s="1003">
        <f t="shared" si="43"/>
        <v>0</v>
      </c>
      <c r="H304" s="1003">
        <v>17422.248</v>
      </c>
      <c r="I304" s="1003">
        <f t="shared" si="44"/>
        <v>0</v>
      </c>
      <c r="J304" s="1004">
        <f t="shared" si="45"/>
        <v>0</v>
      </c>
      <c r="K304" s="1706"/>
      <c r="L304" s="1706"/>
      <c r="M304" s="1706"/>
      <c r="N304" s="1706"/>
      <c r="O304" s="1707"/>
      <c r="P304" s="1707"/>
      <c r="Q304" s="1707"/>
      <c r="R304" s="1707"/>
      <c r="S304" s="1707"/>
    </row>
    <row r="305" spans="1:19" s="1708" customFormat="1" hidden="1" x14ac:dyDescent="0.2">
      <c r="A305" s="788">
        <v>274</v>
      </c>
      <c r="B305" s="1002" t="s">
        <v>130</v>
      </c>
      <c r="C305" s="860" t="s">
        <v>131</v>
      </c>
      <c r="D305" s="711" t="s">
        <v>14</v>
      </c>
      <c r="E305" s="711"/>
      <c r="F305" s="1003">
        <v>3004.89</v>
      </c>
      <c r="G305" s="1003">
        <f t="shared" si="43"/>
        <v>0</v>
      </c>
      <c r="H305" s="1003">
        <v>7329</v>
      </c>
      <c r="I305" s="1003">
        <f t="shared" si="44"/>
        <v>0</v>
      </c>
      <c r="J305" s="1004">
        <f t="shared" si="45"/>
        <v>0</v>
      </c>
      <c r="K305" s="1706"/>
      <c r="L305" s="1706"/>
      <c r="M305" s="1706"/>
      <c r="N305" s="1706"/>
      <c r="O305" s="1707"/>
      <c r="P305" s="1707"/>
      <c r="Q305" s="1707"/>
      <c r="R305" s="1707"/>
      <c r="S305" s="1707"/>
    </row>
    <row r="306" spans="1:19" s="1708" customFormat="1" hidden="1" x14ac:dyDescent="0.2">
      <c r="A306" s="788">
        <v>275</v>
      </c>
      <c r="B306" s="1002" t="s">
        <v>132</v>
      </c>
      <c r="C306" s="860" t="s">
        <v>133</v>
      </c>
      <c r="D306" s="711" t="s">
        <v>14</v>
      </c>
      <c r="E306" s="711"/>
      <c r="F306" s="1003">
        <v>4003.24</v>
      </c>
      <c r="G306" s="1003">
        <f t="shared" si="43"/>
        <v>0</v>
      </c>
      <c r="H306" s="1003">
        <v>9764</v>
      </c>
      <c r="I306" s="1003">
        <f t="shared" si="44"/>
        <v>0</v>
      </c>
      <c r="J306" s="1004">
        <f t="shared" si="45"/>
        <v>0</v>
      </c>
      <c r="K306" s="1706"/>
      <c r="L306" s="1706"/>
      <c r="M306" s="1706"/>
      <c r="N306" s="1706"/>
      <c r="O306" s="1707"/>
      <c r="P306" s="1707"/>
      <c r="Q306" s="1707"/>
      <c r="R306" s="1707"/>
      <c r="S306" s="1707"/>
    </row>
    <row r="307" spans="1:19" s="1708" customFormat="1" hidden="1" x14ac:dyDescent="0.2">
      <c r="A307" s="788">
        <v>276</v>
      </c>
      <c r="B307" s="1002" t="s">
        <v>134</v>
      </c>
      <c r="C307" s="860"/>
      <c r="D307" s="711" t="s">
        <v>14</v>
      </c>
      <c r="E307" s="711"/>
      <c r="F307" s="1003">
        <v>800</v>
      </c>
      <c r="G307" s="1003">
        <f t="shared" si="43"/>
        <v>0</v>
      </c>
      <c r="H307" s="1003">
        <v>2142</v>
      </c>
      <c r="I307" s="1003">
        <f t="shared" si="44"/>
        <v>0</v>
      </c>
      <c r="J307" s="1004">
        <f t="shared" si="45"/>
        <v>0</v>
      </c>
      <c r="K307" s="1706"/>
      <c r="L307" s="1706"/>
      <c r="M307" s="1706"/>
      <c r="N307" s="1706"/>
      <c r="O307" s="1707"/>
      <c r="P307" s="1707"/>
      <c r="Q307" s="1707"/>
      <c r="R307" s="1707"/>
      <c r="S307" s="1707"/>
    </row>
    <row r="308" spans="1:19" s="1708" customFormat="1" hidden="1" x14ac:dyDescent="0.2">
      <c r="A308" s="788">
        <v>277</v>
      </c>
      <c r="B308" s="1002" t="s">
        <v>135</v>
      </c>
      <c r="C308" s="860"/>
      <c r="D308" s="711" t="s">
        <v>56</v>
      </c>
      <c r="E308" s="711"/>
      <c r="F308" s="1003">
        <v>1875</v>
      </c>
      <c r="G308" s="1003">
        <f t="shared" si="43"/>
        <v>0</v>
      </c>
      <c r="H308" s="1003">
        <v>869</v>
      </c>
      <c r="I308" s="1003">
        <f t="shared" si="44"/>
        <v>0</v>
      </c>
      <c r="J308" s="1004">
        <f t="shared" si="45"/>
        <v>0</v>
      </c>
      <c r="K308" s="1706"/>
      <c r="L308" s="1706"/>
      <c r="M308" s="1706"/>
      <c r="N308" s="1706"/>
      <c r="O308" s="1707"/>
      <c r="P308" s="1707"/>
      <c r="Q308" s="1707"/>
      <c r="R308" s="1707"/>
      <c r="S308" s="1707"/>
    </row>
    <row r="309" spans="1:19" s="1708" customFormat="1" hidden="1" x14ac:dyDescent="0.2">
      <c r="A309" s="788">
        <v>278</v>
      </c>
      <c r="B309" s="1002" t="s">
        <v>136</v>
      </c>
      <c r="C309" s="860"/>
      <c r="D309" s="711" t="s">
        <v>137</v>
      </c>
      <c r="E309" s="711"/>
      <c r="F309" s="1003"/>
      <c r="G309" s="1003">
        <f t="shared" si="43"/>
        <v>0</v>
      </c>
      <c r="H309" s="1003"/>
      <c r="I309" s="1003">
        <f t="shared" si="44"/>
        <v>0</v>
      </c>
      <c r="J309" s="1004"/>
      <c r="K309" s="1706"/>
      <c r="L309" s="1706"/>
      <c r="M309" s="1706"/>
      <c r="N309" s="1706"/>
      <c r="O309" s="1707"/>
      <c r="P309" s="1707"/>
      <c r="Q309" s="1707"/>
      <c r="R309" s="1707"/>
      <c r="S309" s="1707"/>
    </row>
    <row r="310" spans="1:19" s="1708" customFormat="1" hidden="1" x14ac:dyDescent="0.2">
      <c r="A310" s="788">
        <v>279</v>
      </c>
      <c r="B310" s="1002" t="s">
        <v>138</v>
      </c>
      <c r="C310" s="860"/>
      <c r="D310" s="711" t="s">
        <v>137</v>
      </c>
      <c r="E310" s="711"/>
      <c r="F310" s="1003"/>
      <c r="G310" s="1003">
        <f t="shared" si="43"/>
        <v>0</v>
      </c>
      <c r="H310" s="1003"/>
      <c r="I310" s="1003">
        <f t="shared" si="44"/>
        <v>0</v>
      </c>
      <c r="J310" s="1004"/>
      <c r="K310" s="1706"/>
      <c r="L310" s="1706"/>
      <c r="M310" s="1706"/>
      <c r="N310" s="1706"/>
      <c r="O310" s="1707"/>
      <c r="P310" s="1707"/>
      <c r="Q310" s="1707"/>
      <c r="R310" s="1707"/>
      <c r="S310" s="1707"/>
    </row>
    <row r="311" spans="1:19" hidden="1" x14ac:dyDescent="0.2">
      <c r="A311" s="531">
        <v>280</v>
      </c>
      <c r="B311" s="541" t="s">
        <v>139</v>
      </c>
      <c r="C311" s="538"/>
      <c r="D311" s="542" t="s">
        <v>56</v>
      </c>
      <c r="E311" s="1728"/>
      <c r="F311" s="543">
        <v>1875</v>
      </c>
      <c r="G311" s="543">
        <f t="shared" si="43"/>
        <v>0</v>
      </c>
      <c r="H311" s="543">
        <v>1617</v>
      </c>
      <c r="I311" s="543">
        <f t="shared" si="44"/>
        <v>0</v>
      </c>
      <c r="J311" s="657">
        <f t="shared" ref="J311:J312" si="46">G311+I311</f>
        <v>0</v>
      </c>
      <c r="K311" s="1703" t="s">
        <v>660</v>
      </c>
    </row>
    <row r="312" spans="1:19" s="1708" customFormat="1" hidden="1" x14ac:dyDescent="0.2">
      <c r="A312" s="788">
        <v>281</v>
      </c>
      <c r="B312" s="1002" t="s">
        <v>140</v>
      </c>
      <c r="C312" s="860"/>
      <c r="D312" s="711" t="s">
        <v>56</v>
      </c>
      <c r="E312" s="711"/>
      <c r="F312" s="1003">
        <v>1875</v>
      </c>
      <c r="G312" s="1003">
        <f t="shared" si="43"/>
        <v>0</v>
      </c>
      <c r="H312" s="1003">
        <v>1226</v>
      </c>
      <c r="I312" s="1003">
        <f t="shared" si="44"/>
        <v>0</v>
      </c>
      <c r="J312" s="1004">
        <f t="shared" si="46"/>
        <v>0</v>
      </c>
      <c r="K312" s="1706"/>
      <c r="L312" s="1706"/>
      <c r="M312" s="1706"/>
      <c r="N312" s="1706"/>
      <c r="O312" s="1707"/>
      <c r="P312" s="1707"/>
      <c r="Q312" s="1707"/>
      <c r="R312" s="1707"/>
      <c r="S312" s="1707"/>
    </row>
    <row r="313" spans="1:19" s="1708" customFormat="1" hidden="1" x14ac:dyDescent="0.2">
      <c r="A313" s="788">
        <v>282</v>
      </c>
      <c r="B313" s="1002" t="s">
        <v>141</v>
      </c>
      <c r="C313" s="860"/>
      <c r="D313" s="711" t="s">
        <v>137</v>
      </c>
      <c r="E313" s="711"/>
      <c r="F313" s="1003"/>
      <c r="G313" s="1003">
        <f t="shared" si="43"/>
        <v>0</v>
      </c>
      <c r="H313" s="1003"/>
      <c r="I313" s="1003">
        <f t="shared" si="44"/>
        <v>0</v>
      </c>
      <c r="J313" s="1004"/>
      <c r="K313" s="1706"/>
      <c r="L313" s="1706"/>
      <c r="M313" s="1706"/>
      <c r="N313" s="1706"/>
      <c r="O313" s="1707"/>
      <c r="P313" s="1707"/>
      <c r="Q313" s="1707"/>
      <c r="R313" s="1707"/>
      <c r="S313" s="1707"/>
    </row>
    <row r="314" spans="1:19" s="1708" customFormat="1" hidden="1" x14ac:dyDescent="0.2">
      <c r="A314" s="788">
        <v>283</v>
      </c>
      <c r="B314" s="1002" t="s">
        <v>142</v>
      </c>
      <c r="C314" s="860"/>
      <c r="D314" s="711" t="s">
        <v>137</v>
      </c>
      <c r="E314" s="711"/>
      <c r="F314" s="1003"/>
      <c r="G314" s="1003">
        <f t="shared" si="43"/>
        <v>0</v>
      </c>
      <c r="H314" s="1003"/>
      <c r="I314" s="1003">
        <f t="shared" si="44"/>
        <v>0</v>
      </c>
      <c r="J314" s="1004"/>
      <c r="K314" s="1706"/>
      <c r="L314" s="1706"/>
      <c r="M314" s="1706"/>
      <c r="N314" s="1706"/>
      <c r="O314" s="1707"/>
      <c r="P314" s="1707"/>
      <c r="Q314" s="1707"/>
      <c r="R314" s="1707"/>
      <c r="S314" s="1707"/>
    </row>
    <row r="315" spans="1:19" s="1708" customFormat="1" hidden="1" x14ac:dyDescent="0.2">
      <c r="A315" s="788">
        <v>284</v>
      </c>
      <c r="B315" s="1002" t="s">
        <v>143</v>
      </c>
      <c r="C315" s="860"/>
      <c r="D315" s="711" t="s">
        <v>137</v>
      </c>
      <c r="E315" s="711"/>
      <c r="F315" s="1003"/>
      <c r="G315" s="1003">
        <f t="shared" si="43"/>
        <v>0</v>
      </c>
      <c r="H315" s="1003"/>
      <c r="I315" s="1003">
        <f t="shared" si="44"/>
        <v>0</v>
      </c>
      <c r="J315" s="1004"/>
      <c r="K315" s="1706"/>
      <c r="L315" s="1706"/>
      <c r="M315" s="1706"/>
      <c r="N315" s="1706"/>
      <c r="O315" s="1707"/>
      <c r="P315" s="1707"/>
      <c r="Q315" s="1707"/>
      <c r="R315" s="1707"/>
      <c r="S315" s="1707"/>
    </row>
    <row r="316" spans="1:19" hidden="1" x14ac:dyDescent="0.2">
      <c r="A316" s="531">
        <v>285</v>
      </c>
      <c r="B316" s="541" t="s">
        <v>144</v>
      </c>
      <c r="C316" s="538"/>
      <c r="D316" s="542" t="s">
        <v>56</v>
      </c>
      <c r="E316" s="1728"/>
      <c r="F316" s="543">
        <v>1875</v>
      </c>
      <c r="G316" s="543">
        <f t="shared" si="43"/>
        <v>0</v>
      </c>
      <c r="H316" s="543">
        <v>2132</v>
      </c>
      <c r="I316" s="543">
        <f t="shared" si="44"/>
        <v>0</v>
      </c>
      <c r="J316" s="657">
        <f t="shared" ref="J316:J317" si="47">G316+I316</f>
        <v>0</v>
      </c>
      <c r="K316" s="1703" t="s">
        <v>660</v>
      </c>
    </row>
    <row r="317" spans="1:19" s="1708" customFormat="1" ht="25.5" hidden="1" x14ac:dyDescent="0.2">
      <c r="A317" s="788"/>
      <c r="B317" s="1002" t="s">
        <v>588</v>
      </c>
      <c r="C317" s="860"/>
      <c r="D317" s="711" t="s">
        <v>56</v>
      </c>
      <c r="E317" s="711"/>
      <c r="F317" s="1003">
        <v>2075</v>
      </c>
      <c r="G317" s="1003">
        <f t="shared" si="43"/>
        <v>0</v>
      </c>
      <c r="H317" s="1003">
        <v>1226</v>
      </c>
      <c r="I317" s="1003">
        <f t="shared" si="44"/>
        <v>0</v>
      </c>
      <c r="J317" s="1004">
        <f t="shared" si="47"/>
        <v>0</v>
      </c>
      <c r="K317" s="1706"/>
      <c r="L317" s="1706"/>
      <c r="M317" s="1706"/>
      <c r="N317" s="1706"/>
      <c r="O317" s="1707"/>
      <c r="P317" s="1707"/>
      <c r="Q317" s="1707"/>
      <c r="R317" s="1707"/>
      <c r="S317" s="1707"/>
    </row>
    <row r="318" spans="1:19" s="1708" customFormat="1" hidden="1" x14ac:dyDescent="0.2">
      <c r="A318" s="788"/>
      <c r="B318" s="1002" t="s">
        <v>589</v>
      </c>
      <c r="C318" s="860"/>
      <c r="D318" s="711" t="s">
        <v>137</v>
      </c>
      <c r="E318" s="711"/>
      <c r="F318" s="1003"/>
      <c r="G318" s="1003">
        <f t="shared" si="43"/>
        <v>0</v>
      </c>
      <c r="H318" s="1003"/>
      <c r="I318" s="1003">
        <f t="shared" si="44"/>
        <v>0</v>
      </c>
      <c r="J318" s="1004"/>
      <c r="K318" s="1706"/>
      <c r="L318" s="1706"/>
      <c r="M318" s="1706"/>
      <c r="N318" s="1706"/>
      <c r="O318" s="1707"/>
      <c r="P318" s="1707"/>
      <c r="Q318" s="1707"/>
      <c r="R318" s="1707"/>
      <c r="S318" s="1707"/>
    </row>
    <row r="319" spans="1:19" s="1708" customFormat="1" ht="25.5" hidden="1" x14ac:dyDescent="0.2">
      <c r="A319" s="788"/>
      <c r="B319" s="1002" t="s">
        <v>590</v>
      </c>
      <c r="C319" s="860"/>
      <c r="D319" s="711" t="s">
        <v>56</v>
      </c>
      <c r="E319" s="1731"/>
      <c r="F319" s="1003">
        <v>2075</v>
      </c>
      <c r="G319" s="1003">
        <f t="shared" si="43"/>
        <v>0</v>
      </c>
      <c r="H319" s="1003">
        <v>2132</v>
      </c>
      <c r="I319" s="1003">
        <f t="shared" si="44"/>
        <v>0</v>
      </c>
      <c r="J319" s="1004">
        <f t="shared" ref="J319:J320" si="48">G319+I319</f>
        <v>0</v>
      </c>
      <c r="K319" s="1706"/>
      <c r="L319" s="1706"/>
      <c r="M319" s="1706"/>
      <c r="N319" s="1706"/>
      <c r="O319" s="1707"/>
      <c r="P319" s="1707"/>
      <c r="Q319" s="1707"/>
      <c r="R319" s="1707"/>
      <c r="S319" s="1707"/>
    </row>
    <row r="320" spans="1:19" hidden="1" x14ac:dyDescent="0.2">
      <c r="A320" s="531">
        <v>286</v>
      </c>
      <c r="B320" s="541" t="s">
        <v>145</v>
      </c>
      <c r="C320" s="538"/>
      <c r="D320" s="542" t="s">
        <v>56</v>
      </c>
      <c r="E320" s="1727"/>
      <c r="F320" s="543">
        <v>1875</v>
      </c>
      <c r="G320" s="543">
        <f t="shared" si="43"/>
        <v>0</v>
      </c>
      <c r="H320" s="543">
        <v>1190</v>
      </c>
      <c r="I320" s="543">
        <f t="shared" si="44"/>
        <v>0</v>
      </c>
      <c r="J320" s="750">
        <f t="shared" si="48"/>
        <v>0</v>
      </c>
      <c r="K320" s="1703" t="s">
        <v>660</v>
      </c>
    </row>
    <row r="321" spans="1:19" s="1708" customFormat="1" hidden="1" x14ac:dyDescent="0.2">
      <c r="A321" s="788">
        <v>287</v>
      </c>
      <c r="B321" s="1002" t="s">
        <v>146</v>
      </c>
      <c r="C321" s="860"/>
      <c r="D321" s="711" t="s">
        <v>137</v>
      </c>
      <c r="E321" s="711"/>
      <c r="F321" s="1003"/>
      <c r="G321" s="1003">
        <f t="shared" si="43"/>
        <v>0</v>
      </c>
      <c r="H321" s="1003"/>
      <c r="I321" s="1003">
        <f t="shared" si="44"/>
        <v>0</v>
      </c>
      <c r="J321" s="1004"/>
      <c r="K321" s="1706"/>
      <c r="L321" s="1706"/>
      <c r="M321" s="1706"/>
      <c r="N321" s="1706"/>
      <c r="O321" s="1707"/>
      <c r="P321" s="1707"/>
      <c r="Q321" s="1707"/>
      <c r="R321" s="1707"/>
      <c r="S321" s="1707"/>
    </row>
    <row r="322" spans="1:19" ht="25.5" hidden="1" x14ac:dyDescent="0.2">
      <c r="A322" s="531">
        <v>288</v>
      </c>
      <c r="B322" s="541" t="s">
        <v>147</v>
      </c>
      <c r="C322" s="538"/>
      <c r="D322" s="542" t="s">
        <v>56</v>
      </c>
      <c r="E322" s="1731"/>
      <c r="F322" s="543">
        <v>1875</v>
      </c>
      <c r="G322" s="543">
        <f t="shared" si="43"/>
        <v>0</v>
      </c>
      <c r="H322" s="543">
        <v>1764</v>
      </c>
      <c r="I322" s="543">
        <f t="shared" si="44"/>
        <v>0</v>
      </c>
      <c r="J322" s="750">
        <f t="shared" ref="J322:J323" si="49">G322+I322</f>
        <v>0</v>
      </c>
      <c r="K322" s="1703" t="s">
        <v>660</v>
      </c>
    </row>
    <row r="323" spans="1:19" s="1708" customFormat="1" hidden="1" x14ac:dyDescent="0.2">
      <c r="A323" s="788">
        <v>289</v>
      </c>
      <c r="B323" s="1002" t="s">
        <v>148</v>
      </c>
      <c r="C323" s="860"/>
      <c r="D323" s="711" t="s">
        <v>56</v>
      </c>
      <c r="E323" s="711"/>
      <c r="F323" s="1003">
        <v>1875</v>
      </c>
      <c r="G323" s="1003">
        <f t="shared" si="43"/>
        <v>0</v>
      </c>
      <c r="H323" s="1003">
        <v>1428</v>
      </c>
      <c r="I323" s="1003">
        <f t="shared" si="44"/>
        <v>0</v>
      </c>
      <c r="J323" s="1004">
        <f t="shared" si="49"/>
        <v>0</v>
      </c>
      <c r="K323" s="1706"/>
      <c r="L323" s="1706"/>
      <c r="M323" s="1706"/>
      <c r="N323" s="1706"/>
      <c r="O323" s="1707"/>
      <c r="P323" s="1707"/>
      <c r="Q323" s="1707"/>
      <c r="R323" s="1707"/>
      <c r="S323" s="1707"/>
    </row>
    <row r="324" spans="1:19" s="1708" customFormat="1" hidden="1" x14ac:dyDescent="0.2">
      <c r="A324" s="788">
        <v>290</v>
      </c>
      <c r="B324" s="1002" t="s">
        <v>149</v>
      </c>
      <c r="C324" s="860"/>
      <c r="D324" s="711" t="s">
        <v>137</v>
      </c>
      <c r="E324" s="711"/>
      <c r="F324" s="1003"/>
      <c r="G324" s="1003">
        <f t="shared" si="43"/>
        <v>0</v>
      </c>
      <c r="H324" s="1003"/>
      <c r="I324" s="1003">
        <f t="shared" si="44"/>
        <v>0</v>
      </c>
      <c r="J324" s="1004"/>
      <c r="K324" s="1706"/>
      <c r="L324" s="1706"/>
      <c r="M324" s="1706"/>
      <c r="N324" s="1706"/>
      <c r="O324" s="1707"/>
      <c r="P324" s="1707"/>
      <c r="Q324" s="1707"/>
      <c r="R324" s="1707"/>
      <c r="S324" s="1707"/>
    </row>
    <row r="325" spans="1:19" hidden="1" x14ac:dyDescent="0.2">
      <c r="A325" s="531">
        <v>291</v>
      </c>
      <c r="B325" s="541" t="s">
        <v>150</v>
      </c>
      <c r="C325" s="537"/>
      <c r="D325" s="544" t="s">
        <v>56</v>
      </c>
      <c r="E325" s="1730"/>
      <c r="F325" s="543">
        <v>1875</v>
      </c>
      <c r="G325" s="543">
        <f t="shared" si="43"/>
        <v>0</v>
      </c>
      <c r="H325" s="543">
        <v>2646</v>
      </c>
      <c r="I325" s="543">
        <f t="shared" si="44"/>
        <v>0</v>
      </c>
      <c r="J325" s="657">
        <f t="shared" ref="J325:J328" si="50">G325+I325</f>
        <v>0</v>
      </c>
      <c r="K325" s="1703" t="s">
        <v>660</v>
      </c>
    </row>
    <row r="326" spans="1:19" s="1708" customFormat="1" ht="25.5" hidden="1" x14ac:dyDescent="0.2">
      <c r="A326" s="788">
        <v>292</v>
      </c>
      <c r="B326" s="1002" t="s">
        <v>151</v>
      </c>
      <c r="C326" s="687" t="s">
        <v>152</v>
      </c>
      <c r="D326" s="711" t="s">
        <v>56</v>
      </c>
      <c r="E326" s="711"/>
      <c r="F326" s="1003">
        <v>600</v>
      </c>
      <c r="G326" s="1003">
        <f t="shared" si="43"/>
        <v>0</v>
      </c>
      <c r="H326" s="1003">
        <v>381</v>
      </c>
      <c r="I326" s="1003">
        <f t="shared" si="44"/>
        <v>0</v>
      </c>
      <c r="J326" s="1004">
        <f t="shared" si="50"/>
        <v>0</v>
      </c>
      <c r="K326" s="1706"/>
      <c r="L326" s="1706"/>
      <c r="M326" s="1706"/>
      <c r="N326" s="1706"/>
      <c r="O326" s="1707"/>
      <c r="P326" s="1707"/>
      <c r="Q326" s="1707"/>
      <c r="R326" s="1707"/>
      <c r="S326" s="1707"/>
    </row>
    <row r="327" spans="1:19" s="1708" customFormat="1" hidden="1" x14ac:dyDescent="0.2">
      <c r="A327" s="788">
        <v>293</v>
      </c>
      <c r="B327" s="1002" t="s">
        <v>153</v>
      </c>
      <c r="C327" s="860"/>
      <c r="D327" s="711" t="s">
        <v>56</v>
      </c>
      <c r="E327" s="711"/>
      <c r="F327" s="1003">
        <v>1000</v>
      </c>
      <c r="G327" s="1003">
        <f t="shared" si="43"/>
        <v>0</v>
      </c>
      <c r="H327" s="1003">
        <v>123</v>
      </c>
      <c r="I327" s="1003">
        <f t="shared" si="44"/>
        <v>0</v>
      </c>
      <c r="J327" s="1004">
        <f t="shared" si="50"/>
        <v>0</v>
      </c>
      <c r="K327" s="1706"/>
      <c r="L327" s="1706"/>
      <c r="M327" s="1706"/>
      <c r="N327" s="1706"/>
      <c r="O327" s="1707"/>
      <c r="P327" s="1707"/>
      <c r="Q327" s="1707"/>
      <c r="R327" s="1707"/>
      <c r="S327" s="1707"/>
    </row>
    <row r="328" spans="1:19" s="1708" customFormat="1" hidden="1" x14ac:dyDescent="0.2">
      <c r="A328" s="788">
        <v>294</v>
      </c>
      <c r="B328" s="1002" t="s">
        <v>60</v>
      </c>
      <c r="C328" s="860"/>
      <c r="D328" s="711" t="s">
        <v>5</v>
      </c>
      <c r="E328" s="711"/>
      <c r="F328" s="1003">
        <v>0</v>
      </c>
      <c r="G328" s="1003">
        <f t="shared" si="43"/>
        <v>0</v>
      </c>
      <c r="H328" s="1003">
        <v>137961</v>
      </c>
      <c r="I328" s="1003">
        <f t="shared" si="44"/>
        <v>0</v>
      </c>
      <c r="J328" s="1004">
        <f t="shared" si="50"/>
        <v>0</v>
      </c>
      <c r="K328" s="1706"/>
      <c r="L328" s="1706"/>
      <c r="M328" s="1706"/>
      <c r="N328" s="1706"/>
      <c r="O328" s="1707"/>
      <c r="P328" s="1707"/>
      <c r="Q328" s="1707"/>
      <c r="R328" s="1707"/>
      <c r="S328" s="1707"/>
    </row>
    <row r="329" spans="1:19" s="1708" customFormat="1" hidden="1" x14ac:dyDescent="0.2">
      <c r="A329" s="788">
        <v>295</v>
      </c>
      <c r="B329" s="1762" t="s">
        <v>112</v>
      </c>
      <c r="C329" s="860"/>
      <c r="D329" s="711"/>
      <c r="E329" s="711"/>
      <c r="F329" s="711"/>
      <c r="G329" s="1003"/>
      <c r="H329" s="1719"/>
      <c r="I329" s="1003"/>
      <c r="J329" s="1719"/>
      <c r="K329" s="1706"/>
      <c r="L329" s="1706"/>
      <c r="M329" s="1706"/>
      <c r="N329" s="1706"/>
      <c r="O329" s="1707"/>
      <c r="P329" s="1707"/>
      <c r="Q329" s="1707"/>
      <c r="R329" s="1707"/>
      <c r="S329" s="1707"/>
    </row>
    <row r="330" spans="1:19" s="1708" customFormat="1" ht="38.25" hidden="1" x14ac:dyDescent="0.2">
      <c r="A330" s="788">
        <v>296</v>
      </c>
      <c r="B330" s="1002" t="s">
        <v>288</v>
      </c>
      <c r="C330" s="687" t="s">
        <v>376</v>
      </c>
      <c r="D330" s="711" t="s">
        <v>14</v>
      </c>
      <c r="E330" s="711"/>
      <c r="F330" s="1003">
        <v>13504.75</v>
      </c>
      <c r="G330" s="1003">
        <f t="shared" ref="G330:G355" si="51">E330*F330</f>
        <v>0</v>
      </c>
      <c r="H330" s="1003">
        <v>36380.111999999994</v>
      </c>
      <c r="I330" s="1003">
        <f t="shared" ref="I330:I355" si="52">E330*H330</f>
        <v>0</v>
      </c>
      <c r="J330" s="1004">
        <f t="shared" ref="J330:J335" si="53">G330+I330</f>
        <v>0</v>
      </c>
      <c r="K330" s="1706"/>
      <c r="L330" s="1706"/>
      <c r="M330" s="1706"/>
      <c r="N330" s="1706"/>
      <c r="O330" s="1707"/>
      <c r="P330" s="1707"/>
      <c r="Q330" s="1707"/>
      <c r="R330" s="1707"/>
      <c r="S330" s="1707"/>
    </row>
    <row r="331" spans="1:19" s="1708" customFormat="1" ht="25.5" hidden="1" x14ac:dyDescent="0.2">
      <c r="A331" s="788">
        <v>297</v>
      </c>
      <c r="B331" s="1002" t="s">
        <v>237</v>
      </c>
      <c r="C331" s="687" t="s">
        <v>366</v>
      </c>
      <c r="D331" s="711" t="s">
        <v>14</v>
      </c>
      <c r="E331" s="711"/>
      <c r="F331" s="1003">
        <v>6467</v>
      </c>
      <c r="G331" s="1003">
        <f t="shared" si="51"/>
        <v>0</v>
      </c>
      <c r="H331" s="1003">
        <v>17422.248</v>
      </c>
      <c r="I331" s="1003">
        <f t="shared" si="52"/>
        <v>0</v>
      </c>
      <c r="J331" s="1004">
        <f t="shared" si="53"/>
        <v>0</v>
      </c>
      <c r="K331" s="1706"/>
      <c r="L331" s="1706"/>
      <c r="M331" s="1706"/>
      <c r="N331" s="1706"/>
      <c r="O331" s="1707"/>
      <c r="P331" s="1707"/>
      <c r="Q331" s="1707"/>
      <c r="R331" s="1707"/>
      <c r="S331" s="1707"/>
    </row>
    <row r="332" spans="1:19" s="1708" customFormat="1" hidden="1" x14ac:dyDescent="0.2">
      <c r="A332" s="788">
        <v>298</v>
      </c>
      <c r="B332" s="1002" t="s">
        <v>130</v>
      </c>
      <c r="C332" s="860" t="s">
        <v>131</v>
      </c>
      <c r="D332" s="711" t="s">
        <v>14</v>
      </c>
      <c r="E332" s="711"/>
      <c r="F332" s="1003">
        <v>3004.89</v>
      </c>
      <c r="G332" s="1003">
        <f t="shared" si="51"/>
        <v>0</v>
      </c>
      <c r="H332" s="1003">
        <v>7329</v>
      </c>
      <c r="I332" s="1003">
        <f t="shared" si="52"/>
        <v>0</v>
      </c>
      <c r="J332" s="1004">
        <f t="shared" si="53"/>
        <v>0</v>
      </c>
      <c r="K332" s="1706"/>
      <c r="L332" s="1706"/>
      <c r="M332" s="1706"/>
      <c r="N332" s="1706"/>
      <c r="O332" s="1707"/>
      <c r="P332" s="1707"/>
      <c r="Q332" s="1707"/>
      <c r="R332" s="1707"/>
      <c r="S332" s="1707"/>
    </row>
    <row r="333" spans="1:19" s="1708" customFormat="1" hidden="1" x14ac:dyDescent="0.2">
      <c r="A333" s="788">
        <v>299</v>
      </c>
      <c r="B333" s="1002" t="s">
        <v>132</v>
      </c>
      <c r="C333" s="860" t="s">
        <v>133</v>
      </c>
      <c r="D333" s="711" t="s">
        <v>14</v>
      </c>
      <c r="E333" s="711"/>
      <c r="F333" s="1003">
        <v>4003.24</v>
      </c>
      <c r="G333" s="1003">
        <f t="shared" si="51"/>
        <v>0</v>
      </c>
      <c r="H333" s="1003">
        <v>9764</v>
      </c>
      <c r="I333" s="1003">
        <f t="shared" si="52"/>
        <v>0</v>
      </c>
      <c r="J333" s="1004">
        <f t="shared" si="53"/>
        <v>0</v>
      </c>
      <c r="K333" s="1706"/>
      <c r="L333" s="1706"/>
      <c r="M333" s="1706"/>
      <c r="N333" s="1706"/>
      <c r="O333" s="1707"/>
      <c r="P333" s="1707"/>
      <c r="Q333" s="1707"/>
      <c r="R333" s="1707"/>
      <c r="S333" s="1707"/>
    </row>
    <row r="334" spans="1:19" s="1708" customFormat="1" hidden="1" x14ac:dyDescent="0.2">
      <c r="A334" s="788">
        <v>300</v>
      </c>
      <c r="B334" s="1002" t="s">
        <v>134</v>
      </c>
      <c r="C334" s="860"/>
      <c r="D334" s="711" t="s">
        <v>14</v>
      </c>
      <c r="E334" s="711"/>
      <c r="F334" s="1003">
        <v>800</v>
      </c>
      <c r="G334" s="1003">
        <f t="shared" si="51"/>
        <v>0</v>
      </c>
      <c r="H334" s="1003">
        <v>2142</v>
      </c>
      <c r="I334" s="1003">
        <f t="shared" si="52"/>
        <v>0</v>
      </c>
      <c r="J334" s="1004">
        <f t="shared" si="53"/>
        <v>0</v>
      </c>
      <c r="K334" s="1706"/>
      <c r="L334" s="1706"/>
      <c r="M334" s="1706"/>
      <c r="N334" s="1706"/>
      <c r="O334" s="1707"/>
      <c r="P334" s="1707"/>
      <c r="Q334" s="1707"/>
      <c r="R334" s="1707"/>
      <c r="S334" s="1707"/>
    </row>
    <row r="335" spans="1:19" s="1708" customFormat="1" hidden="1" x14ac:dyDescent="0.2">
      <c r="A335" s="788">
        <v>301</v>
      </c>
      <c r="B335" s="1002" t="s">
        <v>135</v>
      </c>
      <c r="C335" s="860"/>
      <c r="D335" s="711" t="s">
        <v>56</v>
      </c>
      <c r="E335" s="711"/>
      <c r="F335" s="1003">
        <v>1875</v>
      </c>
      <c r="G335" s="1003">
        <f t="shared" si="51"/>
        <v>0</v>
      </c>
      <c r="H335" s="1003">
        <v>869</v>
      </c>
      <c r="I335" s="1003">
        <f t="shared" si="52"/>
        <v>0</v>
      </c>
      <c r="J335" s="1004">
        <f t="shared" si="53"/>
        <v>0</v>
      </c>
      <c r="K335" s="1706"/>
      <c r="L335" s="1706"/>
      <c r="M335" s="1706"/>
      <c r="N335" s="1706"/>
      <c r="O335" s="1707"/>
      <c r="P335" s="1707"/>
      <c r="Q335" s="1707"/>
      <c r="R335" s="1707"/>
      <c r="S335" s="1707"/>
    </row>
    <row r="336" spans="1:19" s="1708" customFormat="1" hidden="1" x14ac:dyDescent="0.2">
      <c r="A336" s="788">
        <v>302</v>
      </c>
      <c r="B336" s="1002" t="s">
        <v>136</v>
      </c>
      <c r="C336" s="860"/>
      <c r="D336" s="711" t="s">
        <v>137</v>
      </c>
      <c r="E336" s="711"/>
      <c r="F336" s="1003"/>
      <c r="G336" s="1003">
        <f t="shared" si="51"/>
        <v>0</v>
      </c>
      <c r="H336" s="1003"/>
      <c r="I336" s="1003">
        <f t="shared" si="52"/>
        <v>0</v>
      </c>
      <c r="J336" s="1004"/>
      <c r="K336" s="1706"/>
      <c r="L336" s="1706"/>
      <c r="M336" s="1706"/>
      <c r="N336" s="1706"/>
      <c r="O336" s="1707"/>
      <c r="P336" s="1707"/>
      <c r="Q336" s="1707"/>
      <c r="R336" s="1707"/>
      <c r="S336" s="1707"/>
    </row>
    <row r="337" spans="1:19" s="1708" customFormat="1" hidden="1" x14ac:dyDescent="0.2">
      <c r="A337" s="788">
        <v>303</v>
      </c>
      <c r="B337" s="1002" t="s">
        <v>138</v>
      </c>
      <c r="C337" s="860"/>
      <c r="D337" s="711" t="s">
        <v>137</v>
      </c>
      <c r="E337" s="711"/>
      <c r="F337" s="1003"/>
      <c r="G337" s="1003">
        <f t="shared" si="51"/>
        <v>0</v>
      </c>
      <c r="H337" s="1003"/>
      <c r="I337" s="1003">
        <f t="shared" si="52"/>
        <v>0</v>
      </c>
      <c r="J337" s="1004"/>
      <c r="K337" s="1706"/>
      <c r="L337" s="1706"/>
      <c r="M337" s="1706"/>
      <c r="N337" s="1706"/>
      <c r="O337" s="1707"/>
      <c r="P337" s="1707"/>
      <c r="Q337" s="1707"/>
      <c r="R337" s="1707"/>
      <c r="S337" s="1707"/>
    </row>
    <row r="338" spans="1:19" s="1708" customFormat="1" hidden="1" x14ac:dyDescent="0.2">
      <c r="A338" s="788">
        <v>304</v>
      </c>
      <c r="B338" s="1002" t="s">
        <v>139</v>
      </c>
      <c r="C338" s="860"/>
      <c r="D338" s="711" t="s">
        <v>56</v>
      </c>
      <c r="E338" s="1727"/>
      <c r="F338" s="1003">
        <v>1875</v>
      </c>
      <c r="G338" s="1003">
        <f t="shared" si="51"/>
        <v>0</v>
      </c>
      <c r="H338" s="1003">
        <v>1617</v>
      </c>
      <c r="I338" s="1003">
        <f t="shared" si="52"/>
        <v>0</v>
      </c>
      <c r="J338" s="1004">
        <f t="shared" ref="J338:J339" si="54">G338+I338</f>
        <v>0</v>
      </c>
      <c r="K338" s="1706"/>
      <c r="L338" s="1706"/>
      <c r="M338" s="1706"/>
      <c r="N338" s="1706"/>
      <c r="O338" s="1707"/>
      <c r="P338" s="1707"/>
      <c r="Q338" s="1707"/>
      <c r="R338" s="1707"/>
      <c r="S338" s="1707"/>
    </row>
    <row r="339" spans="1:19" s="1708" customFormat="1" hidden="1" x14ac:dyDescent="0.2">
      <c r="A339" s="788">
        <v>305</v>
      </c>
      <c r="B339" s="1002" t="s">
        <v>140</v>
      </c>
      <c r="C339" s="860"/>
      <c r="D339" s="711" t="s">
        <v>56</v>
      </c>
      <c r="E339" s="711"/>
      <c r="F339" s="1003">
        <v>1875</v>
      </c>
      <c r="G339" s="1003">
        <f t="shared" si="51"/>
        <v>0</v>
      </c>
      <c r="H339" s="1003">
        <v>1226</v>
      </c>
      <c r="I339" s="1003">
        <f t="shared" si="52"/>
        <v>0</v>
      </c>
      <c r="J339" s="1004">
        <f t="shared" si="54"/>
        <v>0</v>
      </c>
      <c r="K339" s="1706"/>
      <c r="L339" s="1706"/>
      <c r="M339" s="1706"/>
      <c r="N339" s="1706"/>
      <c r="O339" s="1707"/>
      <c r="P339" s="1707"/>
      <c r="Q339" s="1707"/>
      <c r="R339" s="1707"/>
      <c r="S339" s="1707"/>
    </row>
    <row r="340" spans="1:19" s="1708" customFormat="1" hidden="1" x14ac:dyDescent="0.2">
      <c r="A340" s="788">
        <v>306</v>
      </c>
      <c r="B340" s="1002" t="s">
        <v>141</v>
      </c>
      <c r="C340" s="860"/>
      <c r="D340" s="711" t="s">
        <v>137</v>
      </c>
      <c r="E340" s="711"/>
      <c r="F340" s="1003"/>
      <c r="G340" s="1003">
        <f t="shared" si="51"/>
        <v>0</v>
      </c>
      <c r="H340" s="1003"/>
      <c r="I340" s="1003">
        <f t="shared" si="52"/>
        <v>0</v>
      </c>
      <c r="J340" s="1004"/>
      <c r="K340" s="1706"/>
      <c r="L340" s="1706"/>
      <c r="M340" s="1706"/>
      <c r="N340" s="1706"/>
      <c r="O340" s="1707"/>
      <c r="P340" s="1707"/>
      <c r="Q340" s="1707"/>
      <c r="R340" s="1707"/>
      <c r="S340" s="1707"/>
    </row>
    <row r="341" spans="1:19" s="1708" customFormat="1" hidden="1" x14ac:dyDescent="0.2">
      <c r="A341" s="788">
        <v>307</v>
      </c>
      <c r="B341" s="1002" t="s">
        <v>142</v>
      </c>
      <c r="C341" s="860"/>
      <c r="D341" s="711" t="s">
        <v>137</v>
      </c>
      <c r="E341" s="711"/>
      <c r="F341" s="1003"/>
      <c r="G341" s="1003">
        <f t="shared" si="51"/>
        <v>0</v>
      </c>
      <c r="H341" s="1003"/>
      <c r="I341" s="1003">
        <f t="shared" si="52"/>
        <v>0</v>
      </c>
      <c r="J341" s="1004"/>
      <c r="K341" s="1706"/>
      <c r="L341" s="1706"/>
      <c r="M341" s="1706"/>
      <c r="N341" s="1706"/>
      <c r="O341" s="1707"/>
      <c r="P341" s="1707"/>
      <c r="Q341" s="1707"/>
      <c r="R341" s="1707"/>
      <c r="S341" s="1707"/>
    </row>
    <row r="342" spans="1:19" s="1708" customFormat="1" hidden="1" x14ac:dyDescent="0.2">
      <c r="A342" s="788">
        <v>308</v>
      </c>
      <c r="B342" s="1002" t="s">
        <v>143</v>
      </c>
      <c r="C342" s="860"/>
      <c r="D342" s="711" t="s">
        <v>137</v>
      </c>
      <c r="E342" s="711"/>
      <c r="F342" s="1003"/>
      <c r="G342" s="1003">
        <f t="shared" si="51"/>
        <v>0</v>
      </c>
      <c r="H342" s="1003"/>
      <c r="I342" s="1003">
        <f t="shared" si="52"/>
        <v>0</v>
      </c>
      <c r="J342" s="1004"/>
      <c r="K342" s="1706"/>
      <c r="L342" s="1706"/>
      <c r="M342" s="1706"/>
      <c r="N342" s="1706"/>
      <c r="O342" s="1707"/>
      <c r="P342" s="1707"/>
      <c r="Q342" s="1707"/>
      <c r="R342" s="1707"/>
      <c r="S342" s="1707"/>
    </row>
    <row r="343" spans="1:19" hidden="1" x14ac:dyDescent="0.2">
      <c r="A343" s="531">
        <v>309</v>
      </c>
      <c r="B343" s="541" t="s">
        <v>144</v>
      </c>
      <c r="C343" s="537"/>
      <c r="D343" s="544" t="s">
        <v>56</v>
      </c>
      <c r="E343" s="1730"/>
      <c r="F343" s="543">
        <v>1875</v>
      </c>
      <c r="G343" s="543">
        <f t="shared" si="51"/>
        <v>0</v>
      </c>
      <c r="H343" s="543">
        <v>2132</v>
      </c>
      <c r="I343" s="543">
        <f t="shared" si="52"/>
        <v>0</v>
      </c>
      <c r="J343" s="657">
        <f t="shared" ref="J343:J347" si="55">G343+I343</f>
        <v>0</v>
      </c>
      <c r="K343" s="1703" t="s">
        <v>660</v>
      </c>
    </row>
    <row r="344" spans="1:19" s="1708" customFormat="1" ht="25.5" hidden="1" x14ac:dyDescent="0.2">
      <c r="A344" s="788"/>
      <c r="B344" s="1002" t="s">
        <v>588</v>
      </c>
      <c r="C344" s="860"/>
      <c r="D344" s="711" t="s">
        <v>56</v>
      </c>
      <c r="E344" s="711"/>
      <c r="F344" s="1003">
        <v>2075</v>
      </c>
      <c r="G344" s="1003">
        <f t="shared" si="51"/>
        <v>0</v>
      </c>
      <c r="H344" s="1003">
        <v>1226</v>
      </c>
      <c r="I344" s="1003">
        <f t="shared" si="52"/>
        <v>0</v>
      </c>
      <c r="J344" s="1004">
        <f t="shared" si="55"/>
        <v>0</v>
      </c>
      <c r="K344" s="1706"/>
      <c r="L344" s="1706"/>
      <c r="M344" s="1706"/>
      <c r="N344" s="1706"/>
      <c r="O344" s="1707"/>
      <c r="P344" s="1707"/>
      <c r="Q344" s="1707"/>
      <c r="R344" s="1707"/>
      <c r="S344" s="1707"/>
    </row>
    <row r="345" spans="1:19" s="1708" customFormat="1" hidden="1" x14ac:dyDescent="0.2">
      <c r="A345" s="788"/>
      <c r="B345" s="1002" t="s">
        <v>589</v>
      </c>
      <c r="C345" s="860"/>
      <c r="D345" s="711" t="s">
        <v>137</v>
      </c>
      <c r="E345" s="711"/>
      <c r="F345" s="1003"/>
      <c r="G345" s="1003">
        <f t="shared" si="51"/>
        <v>0</v>
      </c>
      <c r="H345" s="1003"/>
      <c r="I345" s="1003">
        <f t="shared" si="52"/>
        <v>0</v>
      </c>
      <c r="J345" s="1004"/>
      <c r="K345" s="1706"/>
      <c r="L345" s="1706"/>
      <c r="M345" s="1706"/>
      <c r="N345" s="1706"/>
      <c r="O345" s="1707"/>
      <c r="P345" s="1707"/>
      <c r="Q345" s="1707"/>
      <c r="R345" s="1707"/>
      <c r="S345" s="1707"/>
    </row>
    <row r="346" spans="1:19" s="1708" customFormat="1" ht="25.5" hidden="1" x14ac:dyDescent="0.2">
      <c r="A346" s="788"/>
      <c r="B346" s="1002" t="s">
        <v>590</v>
      </c>
      <c r="C346" s="860"/>
      <c r="D346" s="711" t="s">
        <v>56</v>
      </c>
      <c r="E346" s="1727"/>
      <c r="F346" s="1003">
        <v>2075</v>
      </c>
      <c r="G346" s="1003">
        <f t="shared" si="51"/>
        <v>0</v>
      </c>
      <c r="H346" s="1003">
        <v>2132</v>
      </c>
      <c r="I346" s="1003">
        <f t="shared" si="52"/>
        <v>0</v>
      </c>
      <c r="J346" s="1004">
        <f t="shared" ref="J346" si="56">G346+I346</f>
        <v>0</v>
      </c>
      <c r="K346" s="1706"/>
      <c r="L346" s="1706"/>
      <c r="M346" s="1706"/>
      <c r="N346" s="1706"/>
      <c r="O346" s="1707"/>
      <c r="P346" s="1707"/>
      <c r="Q346" s="1707"/>
      <c r="R346" s="1707"/>
      <c r="S346" s="1707"/>
    </row>
    <row r="347" spans="1:19" s="1708" customFormat="1" hidden="1" x14ac:dyDescent="0.2">
      <c r="A347" s="788">
        <v>310</v>
      </c>
      <c r="B347" s="1002" t="s">
        <v>145</v>
      </c>
      <c r="C347" s="860"/>
      <c r="D347" s="711" t="s">
        <v>56</v>
      </c>
      <c r="E347" s="711"/>
      <c r="F347" s="1003">
        <v>1875</v>
      </c>
      <c r="G347" s="1003">
        <f t="shared" si="51"/>
        <v>0</v>
      </c>
      <c r="H347" s="1003">
        <v>1190</v>
      </c>
      <c r="I347" s="1003">
        <f t="shared" si="52"/>
        <v>0</v>
      </c>
      <c r="J347" s="1004">
        <f t="shared" si="55"/>
        <v>0</v>
      </c>
      <c r="K347" s="1706"/>
      <c r="L347" s="1706"/>
      <c r="M347" s="1706"/>
      <c r="N347" s="1706"/>
      <c r="O347" s="1707"/>
      <c r="P347" s="1707"/>
      <c r="Q347" s="1707"/>
      <c r="R347" s="1707"/>
      <c r="S347" s="1707"/>
    </row>
    <row r="348" spans="1:19" s="1708" customFormat="1" hidden="1" x14ac:dyDescent="0.2">
      <c r="A348" s="788">
        <v>311</v>
      </c>
      <c r="B348" s="1002" t="s">
        <v>146</v>
      </c>
      <c r="C348" s="860"/>
      <c r="D348" s="711" t="s">
        <v>137</v>
      </c>
      <c r="E348" s="711"/>
      <c r="F348" s="1003"/>
      <c r="G348" s="1003">
        <f t="shared" si="51"/>
        <v>0</v>
      </c>
      <c r="H348" s="1003"/>
      <c r="I348" s="1003">
        <f t="shared" si="52"/>
        <v>0</v>
      </c>
      <c r="J348" s="1004"/>
      <c r="K348" s="1706"/>
      <c r="L348" s="1706"/>
      <c r="M348" s="1706"/>
      <c r="N348" s="1706"/>
      <c r="O348" s="1707"/>
      <c r="P348" s="1707"/>
      <c r="Q348" s="1707"/>
      <c r="R348" s="1707"/>
      <c r="S348" s="1707"/>
    </row>
    <row r="349" spans="1:19" s="1708" customFormat="1" ht="25.5" hidden="1" x14ac:dyDescent="0.2">
      <c r="A349" s="788">
        <v>312</v>
      </c>
      <c r="B349" s="1002" t="s">
        <v>147</v>
      </c>
      <c r="C349" s="860"/>
      <c r="D349" s="711" t="s">
        <v>56</v>
      </c>
      <c r="E349" s="1727"/>
      <c r="F349" s="1003">
        <v>1875</v>
      </c>
      <c r="G349" s="1003">
        <f t="shared" si="51"/>
        <v>0</v>
      </c>
      <c r="H349" s="1003">
        <v>1764</v>
      </c>
      <c r="I349" s="1003">
        <f t="shared" si="52"/>
        <v>0</v>
      </c>
      <c r="J349" s="1004">
        <f t="shared" ref="J349:J350" si="57">G349+I349</f>
        <v>0</v>
      </c>
      <c r="K349" s="1706"/>
      <c r="L349" s="1706"/>
      <c r="M349" s="1706"/>
      <c r="N349" s="1706"/>
      <c r="O349" s="1707"/>
      <c r="P349" s="1707"/>
      <c r="Q349" s="1707"/>
      <c r="R349" s="1707"/>
      <c r="S349" s="1707"/>
    </row>
    <row r="350" spans="1:19" s="1708" customFormat="1" hidden="1" x14ac:dyDescent="0.2">
      <c r="A350" s="788">
        <v>313</v>
      </c>
      <c r="B350" s="1002" t="s">
        <v>148</v>
      </c>
      <c r="C350" s="860"/>
      <c r="D350" s="711" t="s">
        <v>56</v>
      </c>
      <c r="E350" s="711"/>
      <c r="F350" s="1003">
        <v>1875</v>
      </c>
      <c r="G350" s="1003">
        <f t="shared" si="51"/>
        <v>0</v>
      </c>
      <c r="H350" s="1003">
        <v>1428</v>
      </c>
      <c r="I350" s="1003">
        <f t="shared" si="52"/>
        <v>0</v>
      </c>
      <c r="J350" s="1004">
        <f t="shared" si="57"/>
        <v>0</v>
      </c>
      <c r="K350" s="1706"/>
      <c r="L350" s="1706"/>
      <c r="M350" s="1706"/>
      <c r="N350" s="1706"/>
      <c r="O350" s="1707"/>
      <c r="P350" s="1707"/>
      <c r="Q350" s="1707"/>
      <c r="R350" s="1707"/>
      <c r="S350" s="1707"/>
    </row>
    <row r="351" spans="1:19" s="1708" customFormat="1" hidden="1" x14ac:dyDescent="0.2">
      <c r="A351" s="788">
        <v>314</v>
      </c>
      <c r="B351" s="1002" t="s">
        <v>149</v>
      </c>
      <c r="C351" s="860"/>
      <c r="D351" s="711" t="s">
        <v>137</v>
      </c>
      <c r="E351" s="711"/>
      <c r="F351" s="1003"/>
      <c r="G351" s="1003">
        <f t="shared" si="51"/>
        <v>0</v>
      </c>
      <c r="H351" s="1003"/>
      <c r="I351" s="1003">
        <f t="shared" si="52"/>
        <v>0</v>
      </c>
      <c r="J351" s="1004"/>
      <c r="K351" s="1706"/>
      <c r="L351" s="1706"/>
      <c r="M351" s="1706"/>
      <c r="N351" s="1706"/>
      <c r="O351" s="1707"/>
      <c r="P351" s="1707"/>
      <c r="Q351" s="1707"/>
      <c r="R351" s="1707"/>
      <c r="S351" s="1707"/>
    </row>
    <row r="352" spans="1:19" hidden="1" x14ac:dyDescent="0.2">
      <c r="A352" s="531">
        <v>315</v>
      </c>
      <c r="B352" s="541" t="s">
        <v>150</v>
      </c>
      <c r="C352" s="537"/>
      <c r="D352" s="544" t="s">
        <v>56</v>
      </c>
      <c r="E352" s="1730"/>
      <c r="F352" s="543">
        <v>1875</v>
      </c>
      <c r="G352" s="543">
        <f t="shared" si="51"/>
        <v>0</v>
      </c>
      <c r="H352" s="543">
        <v>2646</v>
      </c>
      <c r="I352" s="543">
        <f t="shared" si="52"/>
        <v>0</v>
      </c>
      <c r="J352" s="657">
        <f t="shared" ref="J352:J355" si="58">G352+I352</f>
        <v>0</v>
      </c>
      <c r="K352" s="1703" t="s">
        <v>660</v>
      </c>
    </row>
    <row r="353" spans="1:19" s="1708" customFormat="1" ht="25.5" hidden="1" x14ac:dyDescent="0.2">
      <c r="A353" s="788">
        <v>316</v>
      </c>
      <c r="B353" s="1002" t="s">
        <v>151</v>
      </c>
      <c r="C353" s="687" t="s">
        <v>152</v>
      </c>
      <c r="D353" s="711" t="s">
        <v>56</v>
      </c>
      <c r="E353" s="711"/>
      <c r="F353" s="1003">
        <v>600</v>
      </c>
      <c r="G353" s="1003">
        <f t="shared" si="51"/>
        <v>0</v>
      </c>
      <c r="H353" s="1003">
        <v>381</v>
      </c>
      <c r="I353" s="1003">
        <f t="shared" si="52"/>
        <v>0</v>
      </c>
      <c r="J353" s="1004">
        <f t="shared" si="58"/>
        <v>0</v>
      </c>
      <c r="K353" s="1706"/>
      <c r="L353" s="1706"/>
      <c r="M353" s="1706"/>
      <c r="N353" s="1706"/>
      <c r="O353" s="1707"/>
      <c r="P353" s="1707"/>
      <c r="Q353" s="1707"/>
      <c r="R353" s="1707"/>
      <c r="S353" s="1707"/>
    </row>
    <row r="354" spans="1:19" s="1708" customFormat="1" hidden="1" x14ac:dyDescent="0.2">
      <c r="A354" s="788">
        <v>317</v>
      </c>
      <c r="B354" s="1002" t="s">
        <v>153</v>
      </c>
      <c r="C354" s="860"/>
      <c r="D354" s="711" t="s">
        <v>56</v>
      </c>
      <c r="E354" s="711"/>
      <c r="F354" s="1003">
        <v>1000</v>
      </c>
      <c r="G354" s="1003">
        <f t="shared" si="51"/>
        <v>0</v>
      </c>
      <c r="H354" s="1003">
        <v>123</v>
      </c>
      <c r="I354" s="1003">
        <f t="shared" si="52"/>
        <v>0</v>
      </c>
      <c r="J354" s="1004">
        <f t="shared" si="58"/>
        <v>0</v>
      </c>
      <c r="K354" s="1706"/>
      <c r="L354" s="1706"/>
      <c r="M354" s="1706"/>
      <c r="N354" s="1706"/>
      <c r="O354" s="1707"/>
      <c r="P354" s="1707"/>
      <c r="Q354" s="1707"/>
      <c r="R354" s="1707"/>
      <c r="S354" s="1707"/>
    </row>
    <row r="355" spans="1:19" s="1708" customFormat="1" hidden="1" x14ac:dyDescent="0.2">
      <c r="A355" s="788">
        <v>318</v>
      </c>
      <c r="B355" s="1002" t="s">
        <v>60</v>
      </c>
      <c r="C355" s="860"/>
      <c r="D355" s="711" t="s">
        <v>5</v>
      </c>
      <c r="E355" s="711"/>
      <c r="F355" s="1003">
        <v>0</v>
      </c>
      <c r="G355" s="1003">
        <f t="shared" si="51"/>
        <v>0</v>
      </c>
      <c r="H355" s="1003">
        <v>137961</v>
      </c>
      <c r="I355" s="1003">
        <f t="shared" si="52"/>
        <v>0</v>
      </c>
      <c r="J355" s="1004">
        <f t="shared" si="58"/>
        <v>0</v>
      </c>
      <c r="K355" s="1706"/>
      <c r="L355" s="1706"/>
      <c r="M355" s="1706"/>
      <c r="N355" s="1706"/>
      <c r="O355" s="1707"/>
      <c r="P355" s="1707"/>
      <c r="Q355" s="1707"/>
      <c r="R355" s="1707"/>
      <c r="S355" s="1707"/>
    </row>
    <row r="356" spans="1:19" s="1708" customFormat="1" hidden="1" x14ac:dyDescent="0.2">
      <c r="A356" s="788">
        <v>319</v>
      </c>
      <c r="B356" s="1762" t="s">
        <v>114</v>
      </c>
      <c r="C356" s="860"/>
      <c r="D356" s="711"/>
      <c r="E356" s="711"/>
      <c r="F356" s="711"/>
      <c r="G356" s="1003"/>
      <c r="H356" s="1719"/>
      <c r="I356" s="1003"/>
      <c r="J356" s="1719"/>
      <c r="K356" s="1706"/>
      <c r="L356" s="1706"/>
      <c r="M356" s="1706"/>
      <c r="N356" s="1706"/>
      <c r="O356" s="1707"/>
      <c r="P356" s="1707"/>
      <c r="Q356" s="1707"/>
      <c r="R356" s="1707"/>
      <c r="S356" s="1707"/>
    </row>
    <row r="357" spans="1:19" s="1708" customFormat="1" ht="25.5" hidden="1" x14ac:dyDescent="0.2">
      <c r="A357" s="788">
        <v>320</v>
      </c>
      <c r="B357" s="1002" t="s">
        <v>289</v>
      </c>
      <c r="C357" s="687" t="s">
        <v>367</v>
      </c>
      <c r="D357" s="711" t="s">
        <v>14</v>
      </c>
      <c r="E357" s="711"/>
      <c r="F357" s="1003">
        <v>8293.6</v>
      </c>
      <c r="G357" s="1003">
        <f t="shared" ref="G357:G380" si="59">E357*F357</f>
        <v>0</v>
      </c>
      <c r="H357" s="1003">
        <v>22342.319999999996</v>
      </c>
      <c r="I357" s="1003">
        <f t="shared" ref="I357:I380" si="60">E357*H357</f>
        <v>0</v>
      </c>
      <c r="J357" s="1004">
        <f t="shared" ref="J357:J362" si="61">G357+I357</f>
        <v>0</v>
      </c>
      <c r="K357" s="1706"/>
      <c r="L357" s="1706"/>
      <c r="M357" s="1706"/>
      <c r="N357" s="1706"/>
      <c r="O357" s="1707"/>
      <c r="P357" s="1707"/>
      <c r="Q357" s="1707"/>
      <c r="R357" s="1707"/>
      <c r="S357" s="1707"/>
    </row>
    <row r="358" spans="1:19" s="1708" customFormat="1" hidden="1" x14ac:dyDescent="0.2">
      <c r="A358" s="788">
        <v>321</v>
      </c>
      <c r="B358" s="1002" t="s">
        <v>154</v>
      </c>
      <c r="C358" s="860" t="s">
        <v>155</v>
      </c>
      <c r="D358" s="711" t="s">
        <v>14</v>
      </c>
      <c r="E358" s="711"/>
      <c r="F358" s="1003">
        <v>800</v>
      </c>
      <c r="G358" s="1003">
        <f t="shared" si="59"/>
        <v>0</v>
      </c>
      <c r="H358" s="1003">
        <v>1021</v>
      </c>
      <c r="I358" s="1003">
        <f t="shared" si="60"/>
        <v>0</v>
      </c>
      <c r="J358" s="1004">
        <f t="shared" si="61"/>
        <v>0</v>
      </c>
      <c r="K358" s="1706"/>
      <c r="L358" s="1706"/>
      <c r="M358" s="1706"/>
      <c r="N358" s="1706"/>
      <c r="O358" s="1707"/>
      <c r="P358" s="1707"/>
      <c r="Q358" s="1707"/>
      <c r="R358" s="1707"/>
      <c r="S358" s="1707"/>
    </row>
    <row r="359" spans="1:19" s="1708" customFormat="1" hidden="1" x14ac:dyDescent="0.2">
      <c r="A359" s="788">
        <v>322</v>
      </c>
      <c r="B359" s="1002" t="s">
        <v>132</v>
      </c>
      <c r="C359" s="860" t="s">
        <v>133</v>
      </c>
      <c r="D359" s="711" t="s">
        <v>14</v>
      </c>
      <c r="E359" s="711"/>
      <c r="F359" s="1003">
        <v>4003.24</v>
      </c>
      <c r="G359" s="1003">
        <f t="shared" si="59"/>
        <v>0</v>
      </c>
      <c r="H359" s="1003">
        <v>9764</v>
      </c>
      <c r="I359" s="1003">
        <f t="shared" si="60"/>
        <v>0</v>
      </c>
      <c r="J359" s="1004">
        <f t="shared" si="61"/>
        <v>0</v>
      </c>
      <c r="K359" s="1706"/>
      <c r="L359" s="1706"/>
      <c r="M359" s="1706"/>
      <c r="N359" s="1706"/>
      <c r="O359" s="1707"/>
      <c r="P359" s="1707"/>
      <c r="Q359" s="1707"/>
      <c r="R359" s="1707"/>
      <c r="S359" s="1707"/>
    </row>
    <row r="360" spans="1:19" s="1708" customFormat="1" hidden="1" x14ac:dyDescent="0.2">
      <c r="A360" s="788">
        <v>323</v>
      </c>
      <c r="B360" s="1002" t="s">
        <v>156</v>
      </c>
      <c r="C360" s="860"/>
      <c r="D360" s="711" t="s">
        <v>14</v>
      </c>
      <c r="E360" s="711"/>
      <c r="F360" s="1003">
        <v>600</v>
      </c>
      <c r="G360" s="1003">
        <f t="shared" si="59"/>
        <v>0</v>
      </c>
      <c r="H360" s="1003">
        <v>595</v>
      </c>
      <c r="I360" s="1003">
        <f t="shared" si="60"/>
        <v>0</v>
      </c>
      <c r="J360" s="1004">
        <f t="shared" si="61"/>
        <v>0</v>
      </c>
      <c r="K360" s="1706"/>
      <c r="L360" s="1706"/>
      <c r="M360" s="1706"/>
      <c r="N360" s="1706"/>
      <c r="O360" s="1707"/>
      <c r="P360" s="1707"/>
      <c r="Q360" s="1707"/>
      <c r="R360" s="1707"/>
      <c r="S360" s="1707"/>
    </row>
    <row r="361" spans="1:19" s="1708" customFormat="1" hidden="1" x14ac:dyDescent="0.2">
      <c r="A361" s="788">
        <v>324</v>
      </c>
      <c r="B361" s="1002" t="s">
        <v>134</v>
      </c>
      <c r="C361" s="860"/>
      <c r="D361" s="711" t="s">
        <v>14</v>
      </c>
      <c r="E361" s="711"/>
      <c r="F361" s="1003">
        <v>800</v>
      </c>
      <c r="G361" s="1003">
        <f t="shared" si="59"/>
        <v>0</v>
      </c>
      <c r="H361" s="1003">
        <v>2142</v>
      </c>
      <c r="I361" s="1003">
        <f t="shared" si="60"/>
        <v>0</v>
      </c>
      <c r="J361" s="1004">
        <f t="shared" si="61"/>
        <v>0</v>
      </c>
      <c r="K361" s="1706"/>
      <c r="L361" s="1706"/>
      <c r="M361" s="1706"/>
      <c r="N361" s="1706"/>
      <c r="O361" s="1707"/>
      <c r="P361" s="1707"/>
      <c r="Q361" s="1707"/>
      <c r="R361" s="1707"/>
      <c r="S361" s="1707"/>
    </row>
    <row r="362" spans="1:19" s="1708" customFormat="1" hidden="1" x14ac:dyDescent="0.2">
      <c r="A362" s="788">
        <v>325</v>
      </c>
      <c r="B362" s="1002" t="s">
        <v>157</v>
      </c>
      <c r="C362" s="687"/>
      <c r="D362" s="711" t="s">
        <v>56</v>
      </c>
      <c r="E362" s="1732"/>
      <c r="F362" s="1003">
        <v>900</v>
      </c>
      <c r="G362" s="1003">
        <f t="shared" si="59"/>
        <v>0</v>
      </c>
      <c r="H362" s="1003">
        <v>840</v>
      </c>
      <c r="I362" s="1003">
        <f t="shared" si="60"/>
        <v>0</v>
      </c>
      <c r="J362" s="1004">
        <f t="shared" si="61"/>
        <v>0</v>
      </c>
      <c r="K362" s="1763">
        <v>3.2639999999999998</v>
      </c>
      <c r="L362" s="1706"/>
      <c r="M362" s="1706"/>
      <c r="N362" s="1706"/>
      <c r="O362" s="1707"/>
      <c r="P362" s="1707"/>
      <c r="Q362" s="1707"/>
      <c r="R362" s="1707"/>
      <c r="S362" s="1707"/>
    </row>
    <row r="363" spans="1:19" s="1708" customFormat="1" hidden="1" x14ac:dyDescent="0.2">
      <c r="A363" s="788">
        <v>326</v>
      </c>
      <c r="B363" s="1002" t="s">
        <v>158</v>
      </c>
      <c r="C363" s="860"/>
      <c r="D363" s="711" t="s">
        <v>137</v>
      </c>
      <c r="E363" s="711"/>
      <c r="F363" s="1003"/>
      <c r="G363" s="1003">
        <f t="shared" si="59"/>
        <v>0</v>
      </c>
      <c r="H363" s="1003"/>
      <c r="I363" s="1003">
        <f t="shared" si="60"/>
        <v>0</v>
      </c>
      <c r="J363" s="1004"/>
      <c r="K363" s="1706"/>
      <c r="L363" s="1706"/>
      <c r="M363" s="1706"/>
      <c r="N363" s="1706"/>
      <c r="O363" s="1707"/>
      <c r="P363" s="1707"/>
      <c r="Q363" s="1707"/>
      <c r="R363" s="1707"/>
      <c r="S363" s="1707"/>
    </row>
    <row r="364" spans="1:19" s="1708" customFormat="1" hidden="1" x14ac:dyDescent="0.2">
      <c r="A364" s="788">
        <v>327</v>
      </c>
      <c r="B364" s="1002" t="s">
        <v>159</v>
      </c>
      <c r="C364" s="687"/>
      <c r="D364" s="711" t="s">
        <v>56</v>
      </c>
      <c r="E364" s="1764"/>
      <c r="F364" s="1003">
        <v>900</v>
      </c>
      <c r="G364" s="1003">
        <f t="shared" si="59"/>
        <v>0</v>
      </c>
      <c r="H364" s="1003">
        <v>3080</v>
      </c>
      <c r="I364" s="1003">
        <f t="shared" si="60"/>
        <v>0</v>
      </c>
      <c r="J364" s="1004">
        <f t="shared" ref="J364:J365" si="62">G364+I364</f>
        <v>0</v>
      </c>
      <c r="K364" s="1706"/>
      <c r="L364" s="1706"/>
      <c r="M364" s="1706"/>
      <c r="N364" s="1706"/>
      <c r="O364" s="1707"/>
      <c r="P364" s="1707"/>
      <c r="Q364" s="1707"/>
      <c r="R364" s="1707"/>
      <c r="S364" s="1707"/>
    </row>
    <row r="365" spans="1:19" s="1708" customFormat="1" hidden="1" x14ac:dyDescent="0.2">
      <c r="A365" s="788">
        <v>328</v>
      </c>
      <c r="B365" s="1002" t="s">
        <v>135</v>
      </c>
      <c r="C365" s="860"/>
      <c r="D365" s="711" t="s">
        <v>56</v>
      </c>
      <c r="E365" s="711"/>
      <c r="F365" s="1003">
        <v>1875</v>
      </c>
      <c r="G365" s="1003">
        <f t="shared" si="59"/>
        <v>0</v>
      </c>
      <c r="H365" s="1003">
        <v>869</v>
      </c>
      <c r="I365" s="1003">
        <f t="shared" si="60"/>
        <v>0</v>
      </c>
      <c r="J365" s="1004">
        <f t="shared" si="62"/>
        <v>0</v>
      </c>
      <c r="K365" s="1706"/>
      <c r="L365" s="1706"/>
      <c r="M365" s="1706"/>
      <c r="N365" s="1706"/>
      <c r="O365" s="1707"/>
      <c r="P365" s="1707"/>
      <c r="Q365" s="1707"/>
      <c r="R365" s="1707"/>
      <c r="S365" s="1707"/>
    </row>
    <row r="366" spans="1:19" s="1708" customFormat="1" hidden="1" x14ac:dyDescent="0.2">
      <c r="A366" s="788">
        <v>329</v>
      </c>
      <c r="B366" s="1002" t="s">
        <v>136</v>
      </c>
      <c r="C366" s="860"/>
      <c r="D366" s="711" t="s">
        <v>137</v>
      </c>
      <c r="E366" s="711"/>
      <c r="F366" s="1003"/>
      <c r="G366" s="1003">
        <f t="shared" si="59"/>
        <v>0</v>
      </c>
      <c r="H366" s="1003"/>
      <c r="I366" s="1003">
        <f t="shared" si="60"/>
        <v>0</v>
      </c>
      <c r="J366" s="1004"/>
      <c r="K366" s="1706"/>
      <c r="L366" s="1706"/>
      <c r="M366" s="1706"/>
      <c r="N366" s="1706"/>
      <c r="O366" s="1707"/>
      <c r="P366" s="1707"/>
      <c r="Q366" s="1707"/>
      <c r="R366" s="1707"/>
      <c r="S366" s="1707"/>
    </row>
    <row r="367" spans="1:19" s="1708" customFormat="1" hidden="1" x14ac:dyDescent="0.2">
      <c r="A367" s="788">
        <v>330</v>
      </c>
      <c r="B367" s="1002" t="s">
        <v>160</v>
      </c>
      <c r="C367" s="860"/>
      <c r="D367" s="711" t="s">
        <v>137</v>
      </c>
      <c r="E367" s="711"/>
      <c r="F367" s="1003"/>
      <c r="G367" s="1003">
        <f t="shared" si="59"/>
        <v>0</v>
      </c>
      <c r="H367" s="1003"/>
      <c r="I367" s="1003">
        <f t="shared" si="60"/>
        <v>0</v>
      </c>
      <c r="J367" s="1004"/>
      <c r="K367" s="1706"/>
      <c r="L367" s="1706"/>
      <c r="M367" s="1706"/>
      <c r="N367" s="1706"/>
      <c r="O367" s="1707"/>
      <c r="P367" s="1707"/>
      <c r="Q367" s="1707"/>
      <c r="R367" s="1707"/>
      <c r="S367" s="1707"/>
    </row>
    <row r="368" spans="1:19" s="1708" customFormat="1" hidden="1" x14ac:dyDescent="0.2">
      <c r="A368" s="788">
        <v>331</v>
      </c>
      <c r="B368" s="1002" t="s">
        <v>161</v>
      </c>
      <c r="C368" s="860"/>
      <c r="D368" s="711" t="s">
        <v>137</v>
      </c>
      <c r="E368" s="711"/>
      <c r="F368" s="1003"/>
      <c r="G368" s="1003">
        <f t="shared" si="59"/>
        <v>0</v>
      </c>
      <c r="H368" s="1003"/>
      <c r="I368" s="1003">
        <f t="shared" si="60"/>
        <v>0</v>
      </c>
      <c r="J368" s="1004"/>
      <c r="K368" s="1706"/>
      <c r="L368" s="1706"/>
      <c r="M368" s="1706"/>
      <c r="N368" s="1706"/>
      <c r="O368" s="1707"/>
      <c r="P368" s="1707"/>
      <c r="Q368" s="1707"/>
      <c r="R368" s="1707"/>
      <c r="S368" s="1707"/>
    </row>
    <row r="369" spans="1:19" s="1708" customFormat="1" hidden="1" x14ac:dyDescent="0.2">
      <c r="A369" s="788">
        <v>332</v>
      </c>
      <c r="B369" s="1002" t="s">
        <v>138</v>
      </c>
      <c r="C369" s="860"/>
      <c r="D369" s="711" t="s">
        <v>137</v>
      </c>
      <c r="E369" s="711"/>
      <c r="F369" s="1003"/>
      <c r="G369" s="1003">
        <f t="shared" si="59"/>
        <v>0</v>
      </c>
      <c r="H369" s="1003"/>
      <c r="I369" s="1003">
        <f t="shared" si="60"/>
        <v>0</v>
      </c>
      <c r="J369" s="1004"/>
      <c r="K369" s="1706"/>
      <c r="L369" s="1706"/>
      <c r="M369" s="1706"/>
      <c r="N369" s="1706"/>
      <c r="O369" s="1707"/>
      <c r="P369" s="1707"/>
      <c r="Q369" s="1707"/>
      <c r="R369" s="1707"/>
      <c r="S369" s="1707"/>
    </row>
    <row r="370" spans="1:19" s="1708" customFormat="1" hidden="1" x14ac:dyDescent="0.2">
      <c r="A370" s="788">
        <v>333</v>
      </c>
      <c r="B370" s="1002" t="s">
        <v>162</v>
      </c>
      <c r="C370" s="860"/>
      <c r="D370" s="711" t="s">
        <v>137</v>
      </c>
      <c r="E370" s="711"/>
      <c r="F370" s="1003"/>
      <c r="G370" s="1003">
        <f t="shared" si="59"/>
        <v>0</v>
      </c>
      <c r="H370" s="1003"/>
      <c r="I370" s="1003">
        <f t="shared" si="60"/>
        <v>0</v>
      </c>
      <c r="J370" s="1004"/>
      <c r="K370" s="1706"/>
      <c r="L370" s="1706"/>
      <c r="M370" s="1706"/>
      <c r="N370" s="1706"/>
      <c r="O370" s="1707"/>
      <c r="P370" s="1707"/>
      <c r="Q370" s="1707"/>
      <c r="R370" s="1707"/>
      <c r="S370" s="1707"/>
    </row>
    <row r="371" spans="1:19" s="1708" customFormat="1" hidden="1" x14ac:dyDescent="0.2">
      <c r="A371" s="788">
        <v>334</v>
      </c>
      <c r="B371" s="1002" t="s">
        <v>139</v>
      </c>
      <c r="C371" s="860"/>
      <c r="D371" s="711" t="s">
        <v>56</v>
      </c>
      <c r="E371" s="1731"/>
      <c r="F371" s="1003">
        <v>1875</v>
      </c>
      <c r="G371" s="1003">
        <f t="shared" si="59"/>
        <v>0</v>
      </c>
      <c r="H371" s="1003">
        <v>1617</v>
      </c>
      <c r="I371" s="1003">
        <f t="shared" si="60"/>
        <v>0</v>
      </c>
      <c r="J371" s="1004">
        <f t="shared" ref="J371:J372" si="63">G371+I371</f>
        <v>0</v>
      </c>
      <c r="K371" s="1706"/>
      <c r="L371" s="1706"/>
      <c r="M371" s="1706"/>
      <c r="N371" s="1706"/>
      <c r="O371" s="1707"/>
      <c r="P371" s="1707"/>
      <c r="Q371" s="1707"/>
      <c r="R371" s="1707"/>
      <c r="S371" s="1707"/>
    </row>
    <row r="372" spans="1:19" s="1708" customFormat="1" hidden="1" x14ac:dyDescent="0.2">
      <c r="A372" s="788">
        <v>335</v>
      </c>
      <c r="B372" s="1002" t="s">
        <v>140</v>
      </c>
      <c r="C372" s="860"/>
      <c r="D372" s="711" t="s">
        <v>56</v>
      </c>
      <c r="E372" s="711"/>
      <c r="F372" s="1003">
        <v>1875</v>
      </c>
      <c r="G372" s="1003">
        <f t="shared" si="59"/>
        <v>0</v>
      </c>
      <c r="H372" s="1003">
        <v>1226</v>
      </c>
      <c r="I372" s="1003">
        <f t="shared" si="60"/>
        <v>0</v>
      </c>
      <c r="J372" s="1004">
        <f t="shared" si="63"/>
        <v>0</v>
      </c>
      <c r="K372" s="1703">
        <v>29.465199999999999</v>
      </c>
      <c r="L372" s="1706"/>
      <c r="M372" s="1706"/>
      <c r="N372" s="1706"/>
      <c r="O372" s="1707"/>
      <c r="P372" s="1707"/>
      <c r="Q372" s="1707"/>
      <c r="R372" s="1707"/>
      <c r="S372" s="1707"/>
    </row>
    <row r="373" spans="1:19" s="1708" customFormat="1" hidden="1" x14ac:dyDescent="0.2">
      <c r="A373" s="788">
        <v>336</v>
      </c>
      <c r="B373" s="1002" t="s">
        <v>163</v>
      </c>
      <c r="C373" s="860"/>
      <c r="D373" s="711" t="s">
        <v>137</v>
      </c>
      <c r="E373" s="711"/>
      <c r="F373" s="1003"/>
      <c r="G373" s="1003">
        <f t="shared" si="59"/>
        <v>0</v>
      </c>
      <c r="H373" s="1003"/>
      <c r="I373" s="1003">
        <f t="shared" si="60"/>
        <v>0</v>
      </c>
      <c r="J373" s="1004"/>
      <c r="K373" s="1706"/>
      <c r="L373" s="1706"/>
      <c r="M373" s="1706"/>
      <c r="N373" s="1706"/>
      <c r="O373" s="1707"/>
      <c r="P373" s="1707"/>
      <c r="Q373" s="1707"/>
      <c r="R373" s="1707"/>
      <c r="S373" s="1707"/>
    </row>
    <row r="374" spans="1:19" s="1708" customFormat="1" hidden="1" x14ac:dyDescent="0.2">
      <c r="A374" s="788">
        <v>337</v>
      </c>
      <c r="B374" s="1002" t="s">
        <v>144</v>
      </c>
      <c r="C374" s="860"/>
      <c r="D374" s="711" t="s">
        <v>56</v>
      </c>
      <c r="E374" s="1764"/>
      <c r="F374" s="1003">
        <v>1875</v>
      </c>
      <c r="G374" s="1003">
        <f t="shared" si="59"/>
        <v>0</v>
      </c>
      <c r="H374" s="1003">
        <v>2132</v>
      </c>
      <c r="I374" s="1003">
        <f t="shared" si="60"/>
        <v>0</v>
      </c>
      <c r="J374" s="1004">
        <f t="shared" ref="J374:J375" si="64">G374+I374</f>
        <v>0</v>
      </c>
      <c r="K374" s="1765">
        <v>33.5</v>
      </c>
      <c r="L374" s="1706"/>
      <c r="M374" s="1706"/>
      <c r="N374" s="1706"/>
      <c r="O374" s="1707"/>
      <c r="P374" s="1707"/>
      <c r="Q374" s="1707"/>
      <c r="R374" s="1707"/>
      <c r="S374" s="1707"/>
    </row>
    <row r="375" spans="1:19" s="1708" customFormat="1" hidden="1" x14ac:dyDescent="0.2">
      <c r="A375" s="788">
        <v>338</v>
      </c>
      <c r="B375" s="1002" t="s">
        <v>148</v>
      </c>
      <c r="C375" s="860"/>
      <c r="D375" s="711" t="s">
        <v>56</v>
      </c>
      <c r="E375" s="711"/>
      <c r="F375" s="1003">
        <v>1875</v>
      </c>
      <c r="G375" s="1003">
        <f t="shared" si="59"/>
        <v>0</v>
      </c>
      <c r="H375" s="1003">
        <v>1428</v>
      </c>
      <c r="I375" s="1003">
        <f t="shared" si="60"/>
        <v>0</v>
      </c>
      <c r="J375" s="1004">
        <f t="shared" si="64"/>
        <v>0</v>
      </c>
      <c r="K375" s="1706"/>
      <c r="L375" s="1706"/>
      <c r="M375" s="1706"/>
      <c r="N375" s="1706"/>
      <c r="O375" s="1707"/>
      <c r="P375" s="1707"/>
      <c r="Q375" s="1707"/>
      <c r="R375" s="1707"/>
      <c r="S375" s="1707"/>
    </row>
    <row r="376" spans="1:19" s="1708" customFormat="1" hidden="1" x14ac:dyDescent="0.2">
      <c r="A376" s="788">
        <v>339</v>
      </c>
      <c r="B376" s="1002" t="s">
        <v>164</v>
      </c>
      <c r="C376" s="860"/>
      <c r="D376" s="711" t="s">
        <v>137</v>
      </c>
      <c r="E376" s="711"/>
      <c r="F376" s="1003"/>
      <c r="G376" s="1003">
        <f t="shared" si="59"/>
        <v>0</v>
      </c>
      <c r="H376" s="1003"/>
      <c r="I376" s="1003">
        <f t="shared" si="60"/>
        <v>0</v>
      </c>
      <c r="J376" s="1004"/>
      <c r="K376" s="1706"/>
      <c r="L376" s="1706"/>
      <c r="M376" s="1706"/>
      <c r="N376" s="1706"/>
      <c r="O376" s="1707"/>
      <c r="P376" s="1707"/>
      <c r="Q376" s="1707"/>
      <c r="R376" s="1707"/>
      <c r="S376" s="1707"/>
    </row>
    <row r="377" spans="1:19" s="1708" customFormat="1" hidden="1" x14ac:dyDescent="0.2">
      <c r="A377" s="788">
        <v>340</v>
      </c>
      <c r="B377" s="1002" t="s">
        <v>150</v>
      </c>
      <c r="C377" s="860"/>
      <c r="D377" s="711" t="s">
        <v>56</v>
      </c>
      <c r="E377" s="1731"/>
      <c r="F377" s="1003">
        <v>1875</v>
      </c>
      <c r="G377" s="1003">
        <f t="shared" si="59"/>
        <v>0</v>
      </c>
      <c r="H377" s="1003">
        <v>2646</v>
      </c>
      <c r="I377" s="1003">
        <f t="shared" si="60"/>
        <v>0</v>
      </c>
      <c r="J377" s="1004">
        <f t="shared" ref="J377:J380" si="65">G377+I377</f>
        <v>0</v>
      </c>
      <c r="K377" s="1706"/>
      <c r="L377" s="1706"/>
      <c r="M377" s="1706"/>
      <c r="N377" s="1706"/>
      <c r="O377" s="1707"/>
      <c r="P377" s="1707"/>
      <c r="Q377" s="1707"/>
      <c r="R377" s="1707"/>
      <c r="S377" s="1707"/>
    </row>
    <row r="378" spans="1:19" s="1708" customFormat="1" ht="25.5" hidden="1" x14ac:dyDescent="0.2">
      <c r="A378" s="788">
        <v>341</v>
      </c>
      <c r="B378" s="1002" t="s">
        <v>151</v>
      </c>
      <c r="C378" s="687" t="s">
        <v>152</v>
      </c>
      <c r="D378" s="711" t="s">
        <v>56</v>
      </c>
      <c r="E378" s="711"/>
      <c r="F378" s="1003">
        <v>600</v>
      </c>
      <c r="G378" s="1003">
        <f t="shared" si="59"/>
        <v>0</v>
      </c>
      <c r="H378" s="1003">
        <v>381</v>
      </c>
      <c r="I378" s="1003">
        <f t="shared" si="60"/>
        <v>0</v>
      </c>
      <c r="J378" s="1004">
        <f t="shared" si="65"/>
        <v>0</v>
      </c>
      <c r="K378" s="1706"/>
      <c r="L378" s="1706"/>
      <c r="M378" s="1706"/>
      <c r="N378" s="1706"/>
      <c r="O378" s="1707"/>
      <c r="P378" s="1707"/>
      <c r="Q378" s="1707"/>
      <c r="R378" s="1707"/>
      <c r="S378" s="1707"/>
    </row>
    <row r="379" spans="1:19" s="1708" customFormat="1" hidden="1" x14ac:dyDescent="0.2">
      <c r="A379" s="788">
        <v>342</v>
      </c>
      <c r="B379" s="1002" t="s">
        <v>153</v>
      </c>
      <c r="C379" s="860"/>
      <c r="D379" s="711" t="s">
        <v>56</v>
      </c>
      <c r="E379" s="711"/>
      <c r="F379" s="1003">
        <v>1000</v>
      </c>
      <c r="G379" s="1003">
        <f t="shared" si="59"/>
        <v>0</v>
      </c>
      <c r="H379" s="1003">
        <v>123</v>
      </c>
      <c r="I379" s="1003">
        <f t="shared" si="60"/>
        <v>0</v>
      </c>
      <c r="J379" s="1004">
        <f t="shared" si="65"/>
        <v>0</v>
      </c>
      <c r="K379" s="1706"/>
      <c r="L379" s="1706"/>
      <c r="M379" s="1706"/>
      <c r="N379" s="1706"/>
      <c r="O379" s="1707"/>
      <c r="P379" s="1707"/>
      <c r="Q379" s="1707"/>
      <c r="R379" s="1707"/>
      <c r="S379" s="1707"/>
    </row>
    <row r="380" spans="1:19" s="1708" customFormat="1" hidden="1" x14ac:dyDescent="0.2">
      <c r="A380" s="788">
        <v>343</v>
      </c>
      <c r="B380" s="1002" t="s">
        <v>60</v>
      </c>
      <c r="C380" s="860"/>
      <c r="D380" s="711" t="s">
        <v>5</v>
      </c>
      <c r="E380" s="711"/>
      <c r="F380" s="1003">
        <v>0</v>
      </c>
      <c r="G380" s="1003">
        <f t="shared" si="59"/>
        <v>0</v>
      </c>
      <c r="H380" s="1003">
        <v>101443</v>
      </c>
      <c r="I380" s="1003">
        <f t="shared" si="60"/>
        <v>0</v>
      </c>
      <c r="J380" s="1004">
        <f t="shared" si="65"/>
        <v>0</v>
      </c>
      <c r="K380" s="1706"/>
      <c r="L380" s="1706"/>
      <c r="M380" s="1706"/>
      <c r="N380" s="1706"/>
      <c r="O380" s="1707"/>
      <c r="P380" s="1707"/>
      <c r="Q380" s="1707"/>
      <c r="R380" s="1707"/>
      <c r="S380" s="1707"/>
    </row>
    <row r="381" spans="1:19" s="1708" customFormat="1" hidden="1" x14ac:dyDescent="0.2">
      <c r="A381" s="788">
        <v>344</v>
      </c>
      <c r="B381" s="1762" t="s">
        <v>116</v>
      </c>
      <c r="C381" s="860"/>
      <c r="D381" s="711"/>
      <c r="E381" s="711"/>
      <c r="F381" s="711"/>
      <c r="G381" s="1003"/>
      <c r="H381" s="1719"/>
      <c r="I381" s="1003"/>
      <c r="J381" s="1719"/>
      <c r="K381" s="1706"/>
      <c r="L381" s="1706"/>
      <c r="M381" s="1706"/>
      <c r="N381" s="1706"/>
      <c r="O381" s="1707"/>
      <c r="P381" s="1707"/>
      <c r="Q381" s="1707"/>
      <c r="R381" s="1707"/>
      <c r="S381" s="1707"/>
    </row>
    <row r="382" spans="1:19" s="1708" customFormat="1" ht="25.5" hidden="1" x14ac:dyDescent="0.2">
      <c r="A382" s="788">
        <v>345</v>
      </c>
      <c r="B382" s="1002" t="s">
        <v>289</v>
      </c>
      <c r="C382" s="687" t="s">
        <v>367</v>
      </c>
      <c r="D382" s="711" t="s">
        <v>14</v>
      </c>
      <c r="E382" s="711"/>
      <c r="F382" s="1003">
        <v>8293.6</v>
      </c>
      <c r="G382" s="1003">
        <f t="shared" ref="G382:G399" si="66">E382*F382</f>
        <v>0</v>
      </c>
      <c r="H382" s="1003">
        <v>22342.319999999996</v>
      </c>
      <c r="I382" s="1003">
        <f t="shared" ref="I382:I399" si="67">E382*H382</f>
        <v>0</v>
      </c>
      <c r="J382" s="1004">
        <f t="shared" ref="J382:J385" si="68">G382+I382</f>
        <v>0</v>
      </c>
      <c r="K382" s="1706"/>
      <c r="L382" s="1706"/>
      <c r="M382" s="1706"/>
      <c r="N382" s="1706"/>
      <c r="O382" s="1707"/>
      <c r="P382" s="1707"/>
      <c r="Q382" s="1707"/>
      <c r="R382" s="1707"/>
      <c r="S382" s="1707"/>
    </row>
    <row r="383" spans="1:19" s="1708" customFormat="1" hidden="1" x14ac:dyDescent="0.2">
      <c r="A383" s="788">
        <v>346</v>
      </c>
      <c r="B383" s="1002" t="s">
        <v>132</v>
      </c>
      <c r="C383" s="860" t="s">
        <v>133</v>
      </c>
      <c r="D383" s="711" t="s">
        <v>14</v>
      </c>
      <c r="E383" s="711"/>
      <c r="F383" s="1003">
        <v>4003.24</v>
      </c>
      <c r="G383" s="1003">
        <f t="shared" si="66"/>
        <v>0</v>
      </c>
      <c r="H383" s="1003">
        <v>9764</v>
      </c>
      <c r="I383" s="1003">
        <f t="shared" si="67"/>
        <v>0</v>
      </c>
      <c r="J383" s="1004">
        <f t="shared" si="68"/>
        <v>0</v>
      </c>
      <c r="K383" s="1706"/>
      <c r="L383" s="1706"/>
      <c r="M383" s="1706"/>
      <c r="N383" s="1706"/>
      <c r="O383" s="1707"/>
      <c r="P383" s="1707"/>
      <c r="Q383" s="1707"/>
      <c r="R383" s="1707"/>
      <c r="S383" s="1707"/>
    </row>
    <row r="384" spans="1:19" s="1708" customFormat="1" hidden="1" x14ac:dyDescent="0.2">
      <c r="A384" s="788">
        <v>347</v>
      </c>
      <c r="B384" s="1002" t="s">
        <v>134</v>
      </c>
      <c r="C384" s="860"/>
      <c r="D384" s="711" t="s">
        <v>14</v>
      </c>
      <c r="E384" s="711"/>
      <c r="F384" s="1003">
        <v>800</v>
      </c>
      <c r="G384" s="1003">
        <f t="shared" si="66"/>
        <v>0</v>
      </c>
      <c r="H384" s="1003">
        <v>2142</v>
      </c>
      <c r="I384" s="1003">
        <f t="shared" si="67"/>
        <v>0</v>
      </c>
      <c r="J384" s="1004">
        <f t="shared" si="68"/>
        <v>0</v>
      </c>
      <c r="K384" s="1706"/>
      <c r="L384" s="1706"/>
      <c r="M384" s="1706"/>
      <c r="N384" s="1706"/>
      <c r="O384" s="1707"/>
      <c r="P384" s="1707"/>
      <c r="Q384" s="1707"/>
      <c r="R384" s="1707"/>
      <c r="S384" s="1707"/>
    </row>
    <row r="385" spans="1:19" s="1708" customFormat="1" hidden="1" x14ac:dyDescent="0.2">
      <c r="A385" s="788">
        <v>348</v>
      </c>
      <c r="B385" s="1002" t="s">
        <v>135</v>
      </c>
      <c r="C385" s="860"/>
      <c r="D385" s="711" t="s">
        <v>56</v>
      </c>
      <c r="E385" s="711"/>
      <c r="F385" s="1003">
        <v>1875</v>
      </c>
      <c r="G385" s="1003">
        <f t="shared" si="66"/>
        <v>0</v>
      </c>
      <c r="H385" s="1003">
        <v>869</v>
      </c>
      <c r="I385" s="1003">
        <f t="shared" si="67"/>
        <v>0</v>
      </c>
      <c r="J385" s="1004">
        <f t="shared" si="68"/>
        <v>0</v>
      </c>
      <c r="K385" s="1706"/>
      <c r="L385" s="1706"/>
      <c r="M385" s="1706"/>
      <c r="N385" s="1706"/>
      <c r="O385" s="1707"/>
      <c r="P385" s="1707"/>
      <c r="Q385" s="1707"/>
      <c r="R385" s="1707"/>
      <c r="S385" s="1707"/>
    </row>
    <row r="386" spans="1:19" s="1708" customFormat="1" hidden="1" x14ac:dyDescent="0.2">
      <c r="A386" s="788">
        <v>349</v>
      </c>
      <c r="B386" s="1002" t="s">
        <v>136</v>
      </c>
      <c r="C386" s="860"/>
      <c r="D386" s="711" t="s">
        <v>137</v>
      </c>
      <c r="E386" s="711"/>
      <c r="F386" s="1003"/>
      <c r="G386" s="1003">
        <f t="shared" si="66"/>
        <v>0</v>
      </c>
      <c r="H386" s="1003"/>
      <c r="I386" s="1003">
        <f t="shared" si="67"/>
        <v>0</v>
      </c>
      <c r="J386" s="1004"/>
      <c r="K386" s="1706"/>
      <c r="L386" s="1706"/>
      <c r="M386" s="1706"/>
      <c r="N386" s="1706"/>
      <c r="O386" s="1707"/>
      <c r="P386" s="1707"/>
      <c r="Q386" s="1707"/>
      <c r="R386" s="1707"/>
      <c r="S386" s="1707"/>
    </row>
    <row r="387" spans="1:19" s="1708" customFormat="1" hidden="1" x14ac:dyDescent="0.2">
      <c r="A387" s="788">
        <v>350</v>
      </c>
      <c r="B387" s="1002" t="s">
        <v>161</v>
      </c>
      <c r="C387" s="860"/>
      <c r="D387" s="711" t="s">
        <v>137</v>
      </c>
      <c r="E387" s="711"/>
      <c r="F387" s="1003"/>
      <c r="G387" s="1003">
        <f t="shared" si="66"/>
        <v>0</v>
      </c>
      <c r="H387" s="1003"/>
      <c r="I387" s="1003">
        <f t="shared" si="67"/>
        <v>0</v>
      </c>
      <c r="J387" s="1004"/>
      <c r="K387" s="1706"/>
      <c r="L387" s="1706"/>
      <c r="M387" s="1706"/>
      <c r="N387" s="1706"/>
      <c r="O387" s="1707"/>
      <c r="P387" s="1707"/>
      <c r="Q387" s="1707"/>
      <c r="R387" s="1707"/>
      <c r="S387" s="1707"/>
    </row>
    <row r="388" spans="1:19" s="1708" customFormat="1" hidden="1" x14ac:dyDescent="0.2">
      <c r="A388" s="788">
        <v>351</v>
      </c>
      <c r="B388" s="1002" t="s">
        <v>138</v>
      </c>
      <c r="C388" s="860"/>
      <c r="D388" s="711" t="s">
        <v>137</v>
      </c>
      <c r="E388" s="711"/>
      <c r="F388" s="1003"/>
      <c r="G388" s="1003">
        <f t="shared" si="66"/>
        <v>0</v>
      </c>
      <c r="H388" s="1003"/>
      <c r="I388" s="1003">
        <f t="shared" si="67"/>
        <v>0</v>
      </c>
      <c r="J388" s="1004"/>
      <c r="K388" s="1706"/>
      <c r="L388" s="1706"/>
      <c r="M388" s="1706"/>
      <c r="N388" s="1706"/>
      <c r="O388" s="1707"/>
      <c r="P388" s="1707"/>
      <c r="Q388" s="1707"/>
      <c r="R388" s="1707"/>
      <c r="S388" s="1707"/>
    </row>
    <row r="389" spans="1:19" s="1708" customFormat="1" hidden="1" x14ac:dyDescent="0.2">
      <c r="A389" s="788">
        <v>352</v>
      </c>
      <c r="B389" s="1002" t="s">
        <v>162</v>
      </c>
      <c r="C389" s="860"/>
      <c r="D389" s="711" t="s">
        <v>137</v>
      </c>
      <c r="E389" s="711"/>
      <c r="F389" s="1003"/>
      <c r="G389" s="1003">
        <f t="shared" si="66"/>
        <v>0</v>
      </c>
      <c r="H389" s="1003"/>
      <c r="I389" s="1003">
        <f t="shared" si="67"/>
        <v>0</v>
      </c>
      <c r="J389" s="1004"/>
      <c r="K389" s="1706"/>
      <c r="L389" s="1706"/>
      <c r="M389" s="1706"/>
      <c r="N389" s="1706"/>
      <c r="O389" s="1707"/>
      <c r="P389" s="1707"/>
      <c r="Q389" s="1707"/>
      <c r="R389" s="1707"/>
      <c r="S389" s="1707"/>
    </row>
    <row r="390" spans="1:19" s="1708" customFormat="1" hidden="1" x14ac:dyDescent="0.2">
      <c r="A390" s="788">
        <v>353</v>
      </c>
      <c r="B390" s="1002" t="s">
        <v>139</v>
      </c>
      <c r="C390" s="860"/>
      <c r="D390" s="711" t="s">
        <v>56</v>
      </c>
      <c r="E390" s="1727"/>
      <c r="F390" s="1003">
        <v>1875</v>
      </c>
      <c r="G390" s="1003">
        <f t="shared" si="66"/>
        <v>0</v>
      </c>
      <c r="H390" s="1003">
        <v>1617</v>
      </c>
      <c r="I390" s="1003">
        <f t="shared" si="67"/>
        <v>0</v>
      </c>
      <c r="J390" s="1004">
        <f t="shared" ref="J390:J391" si="69">G390+I390</f>
        <v>0</v>
      </c>
      <c r="K390" s="1706"/>
      <c r="L390" s="1706"/>
      <c r="M390" s="1706"/>
      <c r="N390" s="1706"/>
      <c r="O390" s="1707"/>
      <c r="P390" s="1707"/>
      <c r="Q390" s="1707"/>
      <c r="R390" s="1707"/>
      <c r="S390" s="1707"/>
    </row>
    <row r="391" spans="1:19" s="1708" customFormat="1" hidden="1" x14ac:dyDescent="0.2">
      <c r="A391" s="788">
        <v>354</v>
      </c>
      <c r="B391" s="1002" t="s">
        <v>140</v>
      </c>
      <c r="C391" s="860"/>
      <c r="D391" s="711" t="s">
        <v>56</v>
      </c>
      <c r="E391" s="711"/>
      <c r="F391" s="1003">
        <v>1875</v>
      </c>
      <c r="G391" s="1003">
        <f t="shared" si="66"/>
        <v>0</v>
      </c>
      <c r="H391" s="1003">
        <v>1226</v>
      </c>
      <c r="I391" s="1003">
        <f t="shared" si="67"/>
        <v>0</v>
      </c>
      <c r="J391" s="1004">
        <f t="shared" si="69"/>
        <v>0</v>
      </c>
      <c r="K391" s="1706"/>
      <c r="L391" s="1706"/>
      <c r="M391" s="1706"/>
      <c r="N391" s="1706"/>
      <c r="O391" s="1707"/>
      <c r="P391" s="1707"/>
      <c r="Q391" s="1707"/>
      <c r="R391" s="1707"/>
      <c r="S391" s="1707"/>
    </row>
    <row r="392" spans="1:19" s="1708" customFormat="1" hidden="1" x14ac:dyDescent="0.2">
      <c r="A392" s="788">
        <v>355</v>
      </c>
      <c r="B392" s="1002" t="s">
        <v>163</v>
      </c>
      <c r="C392" s="860"/>
      <c r="D392" s="711" t="s">
        <v>137</v>
      </c>
      <c r="E392" s="711"/>
      <c r="F392" s="1003"/>
      <c r="G392" s="1003">
        <f t="shared" si="66"/>
        <v>0</v>
      </c>
      <c r="H392" s="1003"/>
      <c r="I392" s="1003">
        <f t="shared" si="67"/>
        <v>0</v>
      </c>
      <c r="J392" s="1004"/>
      <c r="K392" s="1706"/>
      <c r="L392" s="1706"/>
      <c r="M392" s="1706"/>
      <c r="N392" s="1706"/>
      <c r="O392" s="1707"/>
      <c r="P392" s="1707"/>
      <c r="Q392" s="1707"/>
      <c r="R392" s="1707"/>
      <c r="S392" s="1707"/>
    </row>
    <row r="393" spans="1:19" s="1708" customFormat="1" hidden="1" x14ac:dyDescent="0.2">
      <c r="A393" s="788">
        <v>356</v>
      </c>
      <c r="B393" s="1002" t="s">
        <v>144</v>
      </c>
      <c r="C393" s="860"/>
      <c r="D393" s="711" t="s">
        <v>56</v>
      </c>
      <c r="E393" s="1727"/>
      <c r="F393" s="1003">
        <v>1875</v>
      </c>
      <c r="G393" s="1003">
        <f t="shared" si="66"/>
        <v>0</v>
      </c>
      <c r="H393" s="1003">
        <v>2132</v>
      </c>
      <c r="I393" s="1003">
        <f t="shared" si="67"/>
        <v>0</v>
      </c>
      <c r="J393" s="1004">
        <f t="shared" ref="J393:J394" si="70">G393+I393</f>
        <v>0</v>
      </c>
      <c r="K393" s="1706"/>
      <c r="L393" s="1706"/>
      <c r="M393" s="1706"/>
      <c r="N393" s="1706"/>
      <c r="O393" s="1707"/>
      <c r="P393" s="1707"/>
      <c r="Q393" s="1707"/>
      <c r="R393" s="1707"/>
      <c r="S393" s="1707"/>
    </row>
    <row r="394" spans="1:19" s="1708" customFormat="1" hidden="1" x14ac:dyDescent="0.2">
      <c r="A394" s="788">
        <v>357</v>
      </c>
      <c r="B394" s="1002" t="s">
        <v>148</v>
      </c>
      <c r="C394" s="860"/>
      <c r="D394" s="711" t="s">
        <v>56</v>
      </c>
      <c r="E394" s="711"/>
      <c r="F394" s="1003">
        <v>1875</v>
      </c>
      <c r="G394" s="1003">
        <f t="shared" si="66"/>
        <v>0</v>
      </c>
      <c r="H394" s="1003">
        <v>1428</v>
      </c>
      <c r="I394" s="1003">
        <f t="shared" si="67"/>
        <v>0</v>
      </c>
      <c r="J394" s="1004">
        <f t="shared" si="70"/>
        <v>0</v>
      </c>
      <c r="K394" s="1706"/>
      <c r="L394" s="1706"/>
      <c r="M394" s="1706"/>
      <c r="N394" s="1706"/>
      <c r="O394" s="1707"/>
      <c r="P394" s="1707"/>
      <c r="Q394" s="1707"/>
      <c r="R394" s="1707"/>
      <c r="S394" s="1707"/>
    </row>
    <row r="395" spans="1:19" s="1708" customFormat="1" hidden="1" x14ac:dyDescent="0.2">
      <c r="A395" s="788">
        <v>358</v>
      </c>
      <c r="B395" s="1002" t="s">
        <v>164</v>
      </c>
      <c r="C395" s="860"/>
      <c r="D395" s="711" t="s">
        <v>137</v>
      </c>
      <c r="E395" s="711"/>
      <c r="F395" s="1003"/>
      <c r="G395" s="1003">
        <f t="shared" si="66"/>
        <v>0</v>
      </c>
      <c r="H395" s="1003"/>
      <c r="I395" s="1003">
        <f t="shared" si="67"/>
        <v>0</v>
      </c>
      <c r="J395" s="1004"/>
      <c r="K395" s="1706"/>
      <c r="L395" s="1706"/>
      <c r="M395" s="1706"/>
      <c r="N395" s="1706"/>
      <c r="O395" s="1707"/>
      <c r="P395" s="1707"/>
      <c r="Q395" s="1707"/>
      <c r="R395" s="1707"/>
      <c r="S395" s="1707"/>
    </row>
    <row r="396" spans="1:19" s="1708" customFormat="1" hidden="1" x14ac:dyDescent="0.2">
      <c r="A396" s="788">
        <v>359</v>
      </c>
      <c r="B396" s="1002" t="s">
        <v>150</v>
      </c>
      <c r="C396" s="860"/>
      <c r="D396" s="711" t="s">
        <v>56</v>
      </c>
      <c r="E396" s="1764"/>
      <c r="F396" s="1003">
        <v>1875</v>
      </c>
      <c r="G396" s="1003">
        <f t="shared" si="66"/>
        <v>0</v>
      </c>
      <c r="H396" s="1003">
        <v>2646</v>
      </c>
      <c r="I396" s="1003">
        <f t="shared" si="67"/>
        <v>0</v>
      </c>
      <c r="J396" s="1004">
        <f t="shared" ref="J396:J399" si="71">G396+I396</f>
        <v>0</v>
      </c>
      <c r="K396" s="1706"/>
      <c r="L396" s="1706"/>
      <c r="M396" s="1706"/>
      <c r="N396" s="1706"/>
      <c r="O396" s="1707"/>
      <c r="P396" s="1707"/>
      <c r="Q396" s="1707"/>
      <c r="R396" s="1707"/>
      <c r="S396" s="1707"/>
    </row>
    <row r="397" spans="1:19" s="1708" customFormat="1" ht="25.5" hidden="1" x14ac:dyDescent="0.2">
      <c r="A397" s="788">
        <v>360</v>
      </c>
      <c r="B397" s="1002" t="s">
        <v>151</v>
      </c>
      <c r="C397" s="687" t="s">
        <v>152</v>
      </c>
      <c r="D397" s="711" t="s">
        <v>56</v>
      </c>
      <c r="E397" s="711"/>
      <c r="F397" s="1003">
        <v>600</v>
      </c>
      <c r="G397" s="1003">
        <f t="shared" si="66"/>
        <v>0</v>
      </c>
      <c r="H397" s="1003">
        <v>381</v>
      </c>
      <c r="I397" s="1003">
        <f t="shared" si="67"/>
        <v>0</v>
      </c>
      <c r="J397" s="1004">
        <f t="shared" si="71"/>
        <v>0</v>
      </c>
      <c r="K397" s="1706"/>
      <c r="L397" s="1706"/>
      <c r="M397" s="1706"/>
      <c r="N397" s="1706"/>
      <c r="O397" s="1707"/>
      <c r="P397" s="1707"/>
      <c r="Q397" s="1707"/>
      <c r="R397" s="1707"/>
      <c r="S397" s="1707"/>
    </row>
    <row r="398" spans="1:19" hidden="1" x14ac:dyDescent="0.2">
      <c r="A398" s="531">
        <v>361</v>
      </c>
      <c r="B398" s="541" t="s">
        <v>153</v>
      </c>
      <c r="C398" s="537"/>
      <c r="D398" s="544" t="s">
        <v>56</v>
      </c>
      <c r="E398" s="544"/>
      <c r="F398" s="543">
        <v>1000</v>
      </c>
      <c r="G398" s="543">
        <f t="shared" si="66"/>
        <v>0</v>
      </c>
      <c r="H398" s="543">
        <v>123</v>
      </c>
      <c r="I398" s="543">
        <f t="shared" si="67"/>
        <v>0</v>
      </c>
      <c r="J398" s="657">
        <f t="shared" si="71"/>
        <v>0</v>
      </c>
      <c r="K398" s="1703" t="s">
        <v>660</v>
      </c>
    </row>
    <row r="399" spans="1:19" s="1708" customFormat="1" hidden="1" x14ac:dyDescent="0.2">
      <c r="A399" s="788">
        <v>362</v>
      </c>
      <c r="B399" s="1002" t="s">
        <v>60</v>
      </c>
      <c r="C399" s="860"/>
      <c r="D399" s="711" t="s">
        <v>5</v>
      </c>
      <c r="E399" s="711"/>
      <c r="F399" s="1003">
        <v>0</v>
      </c>
      <c r="G399" s="1003">
        <f t="shared" si="66"/>
        <v>0</v>
      </c>
      <c r="H399" s="1003">
        <v>96507</v>
      </c>
      <c r="I399" s="1003">
        <f t="shared" si="67"/>
        <v>0</v>
      </c>
      <c r="J399" s="1004">
        <f t="shared" si="71"/>
        <v>0</v>
      </c>
      <c r="K399" s="1706"/>
      <c r="L399" s="1706"/>
      <c r="M399" s="1706"/>
      <c r="N399" s="1706"/>
      <c r="O399" s="1707"/>
      <c r="P399" s="1707"/>
      <c r="Q399" s="1707"/>
      <c r="R399" s="1707"/>
      <c r="S399" s="1707"/>
    </row>
    <row r="400" spans="1:19" s="1708" customFormat="1" hidden="1" x14ac:dyDescent="0.2">
      <c r="A400" s="788">
        <v>363</v>
      </c>
      <c r="B400" s="1762" t="s">
        <v>118</v>
      </c>
      <c r="C400" s="860"/>
      <c r="D400" s="711"/>
      <c r="E400" s="711"/>
      <c r="F400" s="711"/>
      <c r="G400" s="1003"/>
      <c r="H400" s="1719"/>
      <c r="I400" s="1003"/>
      <c r="J400" s="1719"/>
      <c r="K400" s="1706"/>
      <c r="L400" s="1706"/>
      <c r="M400" s="1706"/>
      <c r="N400" s="1706"/>
      <c r="O400" s="1707"/>
      <c r="P400" s="1707"/>
      <c r="Q400" s="1707"/>
      <c r="R400" s="1707"/>
      <c r="S400" s="1707"/>
    </row>
    <row r="401" spans="1:19" s="1708" customFormat="1" ht="25.5" hidden="1" x14ac:dyDescent="0.2">
      <c r="A401" s="788">
        <v>364</v>
      </c>
      <c r="B401" s="1002" t="s">
        <v>289</v>
      </c>
      <c r="C401" s="687" t="s">
        <v>367</v>
      </c>
      <c r="D401" s="711" t="s">
        <v>14</v>
      </c>
      <c r="E401" s="711"/>
      <c r="F401" s="1003">
        <v>8293.6</v>
      </c>
      <c r="G401" s="1003">
        <f t="shared" ref="G401:G417" si="72">E401*F401</f>
        <v>0</v>
      </c>
      <c r="H401" s="1003">
        <v>22342.319999999996</v>
      </c>
      <c r="I401" s="1003">
        <f t="shared" ref="I401:I417" si="73">E401*H401</f>
        <v>0</v>
      </c>
      <c r="J401" s="1004">
        <f t="shared" ref="J401:J404" si="74">G401+I401</f>
        <v>0</v>
      </c>
      <c r="K401" s="1706"/>
      <c r="L401" s="1706"/>
      <c r="M401" s="1706"/>
      <c r="N401" s="1706"/>
      <c r="O401" s="1707"/>
      <c r="P401" s="1707"/>
      <c r="Q401" s="1707"/>
      <c r="R401" s="1707"/>
      <c r="S401" s="1707"/>
    </row>
    <row r="402" spans="1:19" s="1708" customFormat="1" hidden="1" x14ac:dyDescent="0.2">
      <c r="A402" s="788">
        <v>365</v>
      </c>
      <c r="B402" s="1002" t="s">
        <v>132</v>
      </c>
      <c r="C402" s="860" t="s">
        <v>133</v>
      </c>
      <c r="D402" s="711" t="s">
        <v>14</v>
      </c>
      <c r="E402" s="711"/>
      <c r="F402" s="1003">
        <v>4003.24</v>
      </c>
      <c r="G402" s="1003">
        <f t="shared" si="72"/>
        <v>0</v>
      </c>
      <c r="H402" s="1003">
        <v>9764</v>
      </c>
      <c r="I402" s="1003">
        <f t="shared" si="73"/>
        <v>0</v>
      </c>
      <c r="J402" s="1004">
        <f t="shared" si="74"/>
        <v>0</v>
      </c>
      <c r="K402" s="1706"/>
      <c r="L402" s="1706"/>
      <c r="M402" s="1706"/>
      <c r="N402" s="1706"/>
      <c r="O402" s="1707"/>
      <c r="P402" s="1707"/>
      <c r="Q402" s="1707"/>
      <c r="R402" s="1707"/>
      <c r="S402" s="1707"/>
    </row>
    <row r="403" spans="1:19" s="1708" customFormat="1" hidden="1" x14ac:dyDescent="0.2">
      <c r="A403" s="788">
        <v>366</v>
      </c>
      <c r="B403" s="1002" t="s">
        <v>134</v>
      </c>
      <c r="C403" s="860"/>
      <c r="D403" s="711" t="s">
        <v>14</v>
      </c>
      <c r="E403" s="711"/>
      <c r="F403" s="1003">
        <v>800</v>
      </c>
      <c r="G403" s="1003">
        <f t="shared" si="72"/>
        <v>0</v>
      </c>
      <c r="H403" s="1003">
        <v>2142</v>
      </c>
      <c r="I403" s="1003">
        <f t="shared" si="73"/>
        <v>0</v>
      </c>
      <c r="J403" s="1004">
        <f t="shared" si="74"/>
        <v>0</v>
      </c>
      <c r="K403" s="1706"/>
      <c r="L403" s="1706"/>
      <c r="M403" s="1706"/>
      <c r="N403" s="1706"/>
      <c r="O403" s="1707"/>
      <c r="P403" s="1707"/>
      <c r="Q403" s="1707"/>
      <c r="R403" s="1707"/>
      <c r="S403" s="1707"/>
    </row>
    <row r="404" spans="1:19" s="1708" customFormat="1" hidden="1" x14ac:dyDescent="0.2">
      <c r="A404" s="788">
        <v>367</v>
      </c>
      <c r="B404" s="1002" t="s">
        <v>135</v>
      </c>
      <c r="C404" s="860"/>
      <c r="D404" s="711" t="s">
        <v>56</v>
      </c>
      <c r="E404" s="711"/>
      <c r="F404" s="1003">
        <v>1875</v>
      </c>
      <c r="G404" s="1003">
        <f t="shared" si="72"/>
        <v>0</v>
      </c>
      <c r="H404" s="1003">
        <v>869</v>
      </c>
      <c r="I404" s="1003">
        <f t="shared" si="73"/>
        <v>0</v>
      </c>
      <c r="J404" s="1004">
        <f t="shared" si="74"/>
        <v>0</v>
      </c>
      <c r="K404" s="1706"/>
      <c r="L404" s="1706"/>
      <c r="M404" s="1706"/>
      <c r="N404" s="1706"/>
      <c r="O404" s="1707"/>
      <c r="P404" s="1707"/>
      <c r="Q404" s="1707"/>
      <c r="R404" s="1707"/>
      <c r="S404" s="1707"/>
    </row>
    <row r="405" spans="1:19" s="1708" customFormat="1" hidden="1" x14ac:dyDescent="0.2">
      <c r="A405" s="788">
        <v>368</v>
      </c>
      <c r="B405" s="1002" t="s">
        <v>136</v>
      </c>
      <c r="C405" s="860"/>
      <c r="D405" s="711" t="s">
        <v>137</v>
      </c>
      <c r="E405" s="711"/>
      <c r="F405" s="1003"/>
      <c r="G405" s="1003">
        <f t="shared" si="72"/>
        <v>0</v>
      </c>
      <c r="H405" s="1003"/>
      <c r="I405" s="1003">
        <f t="shared" si="73"/>
        <v>0</v>
      </c>
      <c r="J405" s="1004"/>
      <c r="K405" s="1706"/>
      <c r="L405" s="1706"/>
      <c r="M405" s="1706"/>
      <c r="N405" s="1706"/>
      <c r="O405" s="1707"/>
      <c r="P405" s="1707"/>
      <c r="Q405" s="1707"/>
      <c r="R405" s="1707"/>
      <c r="S405" s="1707"/>
    </row>
    <row r="406" spans="1:19" s="1708" customFormat="1" hidden="1" x14ac:dyDescent="0.2">
      <c r="A406" s="788">
        <v>369</v>
      </c>
      <c r="B406" s="1002" t="s">
        <v>161</v>
      </c>
      <c r="C406" s="860"/>
      <c r="D406" s="711" t="s">
        <v>137</v>
      </c>
      <c r="E406" s="711"/>
      <c r="F406" s="1003"/>
      <c r="G406" s="1003">
        <f t="shared" si="72"/>
        <v>0</v>
      </c>
      <c r="H406" s="1003"/>
      <c r="I406" s="1003">
        <f t="shared" si="73"/>
        <v>0</v>
      </c>
      <c r="J406" s="1004"/>
      <c r="K406" s="1706"/>
      <c r="L406" s="1706"/>
      <c r="M406" s="1706"/>
      <c r="N406" s="1706"/>
      <c r="O406" s="1707"/>
      <c r="P406" s="1707"/>
      <c r="Q406" s="1707"/>
      <c r="R406" s="1707"/>
      <c r="S406" s="1707"/>
    </row>
    <row r="407" spans="1:19" s="1708" customFormat="1" hidden="1" x14ac:dyDescent="0.2">
      <c r="A407" s="788">
        <v>370</v>
      </c>
      <c r="B407" s="1002" t="s">
        <v>138</v>
      </c>
      <c r="C407" s="860"/>
      <c r="D407" s="711" t="s">
        <v>137</v>
      </c>
      <c r="E407" s="711"/>
      <c r="F407" s="1003"/>
      <c r="G407" s="1003">
        <f t="shared" si="72"/>
        <v>0</v>
      </c>
      <c r="H407" s="1003"/>
      <c r="I407" s="1003">
        <f t="shared" si="73"/>
        <v>0</v>
      </c>
      <c r="J407" s="1004"/>
      <c r="K407" s="1706"/>
      <c r="L407" s="1706"/>
      <c r="M407" s="1706"/>
      <c r="N407" s="1706"/>
      <c r="O407" s="1707"/>
      <c r="P407" s="1707"/>
      <c r="Q407" s="1707"/>
      <c r="R407" s="1707"/>
      <c r="S407" s="1707"/>
    </row>
    <row r="408" spans="1:19" s="1708" customFormat="1" hidden="1" x14ac:dyDescent="0.2">
      <c r="A408" s="788">
        <v>371</v>
      </c>
      <c r="B408" s="1002" t="s">
        <v>139</v>
      </c>
      <c r="C408" s="860"/>
      <c r="D408" s="711" t="s">
        <v>56</v>
      </c>
      <c r="E408" s="1727"/>
      <c r="F408" s="1003">
        <v>1875</v>
      </c>
      <c r="G408" s="1003">
        <f t="shared" si="72"/>
        <v>0</v>
      </c>
      <c r="H408" s="1003">
        <v>1617</v>
      </c>
      <c r="I408" s="1003">
        <f t="shared" si="73"/>
        <v>0</v>
      </c>
      <c r="J408" s="1004">
        <f t="shared" ref="J408:J409" si="75">G408+I408</f>
        <v>0</v>
      </c>
      <c r="K408" s="1706"/>
      <c r="L408" s="1706"/>
      <c r="M408" s="1706"/>
      <c r="N408" s="1706"/>
      <c r="O408" s="1707"/>
      <c r="P408" s="1707"/>
      <c r="Q408" s="1707"/>
      <c r="R408" s="1707"/>
      <c r="S408" s="1707"/>
    </row>
    <row r="409" spans="1:19" s="1708" customFormat="1" hidden="1" x14ac:dyDescent="0.2">
      <c r="A409" s="788">
        <v>372</v>
      </c>
      <c r="B409" s="1002" t="s">
        <v>140</v>
      </c>
      <c r="C409" s="860"/>
      <c r="D409" s="711" t="s">
        <v>56</v>
      </c>
      <c r="E409" s="711"/>
      <c r="F409" s="1003">
        <v>1875</v>
      </c>
      <c r="G409" s="1003">
        <f t="shared" si="72"/>
        <v>0</v>
      </c>
      <c r="H409" s="1003">
        <v>1226</v>
      </c>
      <c r="I409" s="1003">
        <f t="shared" si="73"/>
        <v>0</v>
      </c>
      <c r="J409" s="1004">
        <f t="shared" si="75"/>
        <v>0</v>
      </c>
      <c r="K409" s="1706"/>
      <c r="L409" s="1706"/>
      <c r="M409" s="1706"/>
      <c r="N409" s="1706"/>
      <c r="O409" s="1707"/>
      <c r="P409" s="1707"/>
      <c r="Q409" s="1707"/>
      <c r="R409" s="1707"/>
      <c r="S409" s="1707"/>
    </row>
    <row r="410" spans="1:19" s="1708" customFormat="1" hidden="1" x14ac:dyDescent="0.2">
      <c r="A410" s="788">
        <v>373</v>
      </c>
      <c r="B410" s="1002" t="s">
        <v>163</v>
      </c>
      <c r="C410" s="860"/>
      <c r="D410" s="711" t="s">
        <v>137</v>
      </c>
      <c r="E410" s="711"/>
      <c r="F410" s="1003"/>
      <c r="G410" s="1003">
        <f t="shared" si="72"/>
        <v>0</v>
      </c>
      <c r="H410" s="1003"/>
      <c r="I410" s="1003">
        <f t="shared" si="73"/>
        <v>0</v>
      </c>
      <c r="J410" s="1004"/>
      <c r="K410" s="1706"/>
      <c r="L410" s="1706"/>
      <c r="M410" s="1706"/>
      <c r="N410" s="1706"/>
      <c r="O410" s="1707"/>
      <c r="P410" s="1707"/>
      <c r="Q410" s="1707"/>
      <c r="R410" s="1707"/>
      <c r="S410" s="1707"/>
    </row>
    <row r="411" spans="1:19" s="1708" customFormat="1" hidden="1" x14ac:dyDescent="0.2">
      <c r="A411" s="788">
        <v>374</v>
      </c>
      <c r="B411" s="1002" t="s">
        <v>144</v>
      </c>
      <c r="C411" s="860"/>
      <c r="D411" s="711" t="s">
        <v>56</v>
      </c>
      <c r="E411" s="1727"/>
      <c r="F411" s="1003">
        <v>1875</v>
      </c>
      <c r="G411" s="1003">
        <f t="shared" si="72"/>
        <v>0</v>
      </c>
      <c r="H411" s="1003">
        <v>2132</v>
      </c>
      <c r="I411" s="1003">
        <f t="shared" si="73"/>
        <v>0</v>
      </c>
      <c r="J411" s="1004">
        <f t="shared" ref="J411:J412" si="76">G411+I411</f>
        <v>0</v>
      </c>
      <c r="K411" s="1706"/>
      <c r="L411" s="1706"/>
      <c r="M411" s="1706"/>
      <c r="N411" s="1706"/>
      <c r="O411" s="1707"/>
      <c r="P411" s="1707"/>
      <c r="Q411" s="1707"/>
      <c r="R411" s="1707"/>
      <c r="S411" s="1707"/>
    </row>
    <row r="412" spans="1:19" s="1708" customFormat="1" hidden="1" x14ac:dyDescent="0.2">
      <c r="A412" s="788">
        <v>375</v>
      </c>
      <c r="B412" s="1002" t="s">
        <v>148</v>
      </c>
      <c r="C412" s="860"/>
      <c r="D412" s="711" t="s">
        <v>56</v>
      </c>
      <c r="E412" s="711"/>
      <c r="F412" s="1003">
        <v>1875</v>
      </c>
      <c r="G412" s="1003">
        <f t="shared" si="72"/>
        <v>0</v>
      </c>
      <c r="H412" s="1003">
        <v>1428</v>
      </c>
      <c r="I412" s="1003">
        <f t="shared" si="73"/>
        <v>0</v>
      </c>
      <c r="J412" s="1004">
        <f t="shared" si="76"/>
        <v>0</v>
      </c>
      <c r="K412" s="1706"/>
      <c r="L412" s="1706"/>
      <c r="M412" s="1706"/>
      <c r="N412" s="1706"/>
      <c r="O412" s="1707"/>
      <c r="P412" s="1707"/>
      <c r="Q412" s="1707"/>
      <c r="R412" s="1707"/>
      <c r="S412" s="1707"/>
    </row>
    <row r="413" spans="1:19" s="1708" customFormat="1" hidden="1" x14ac:dyDescent="0.2">
      <c r="A413" s="788">
        <v>376</v>
      </c>
      <c r="B413" s="1002" t="s">
        <v>164</v>
      </c>
      <c r="C413" s="860"/>
      <c r="D413" s="711" t="s">
        <v>137</v>
      </c>
      <c r="E413" s="711"/>
      <c r="F413" s="1003"/>
      <c r="G413" s="1003">
        <f t="shared" si="72"/>
        <v>0</v>
      </c>
      <c r="H413" s="1003"/>
      <c r="I413" s="1003">
        <f t="shared" si="73"/>
        <v>0</v>
      </c>
      <c r="J413" s="1004"/>
      <c r="K413" s="1706"/>
      <c r="L413" s="1706"/>
      <c r="M413" s="1706"/>
      <c r="N413" s="1706"/>
      <c r="O413" s="1707"/>
      <c r="P413" s="1707"/>
      <c r="Q413" s="1707"/>
      <c r="R413" s="1707"/>
      <c r="S413" s="1707"/>
    </row>
    <row r="414" spans="1:19" s="1708" customFormat="1" hidden="1" x14ac:dyDescent="0.2">
      <c r="A414" s="788">
        <v>377</v>
      </c>
      <c r="B414" s="1002" t="s">
        <v>150</v>
      </c>
      <c r="C414" s="860"/>
      <c r="D414" s="711" t="s">
        <v>56</v>
      </c>
      <c r="E414" s="1727"/>
      <c r="F414" s="1003">
        <v>1875</v>
      </c>
      <c r="G414" s="1003">
        <f t="shared" si="72"/>
        <v>0</v>
      </c>
      <c r="H414" s="1003">
        <v>2646</v>
      </c>
      <c r="I414" s="1003">
        <f t="shared" si="73"/>
        <v>0</v>
      </c>
      <c r="J414" s="1004">
        <f t="shared" ref="J414:J417" si="77">G414+I414</f>
        <v>0</v>
      </c>
      <c r="K414" s="1706"/>
      <c r="L414" s="1706"/>
      <c r="M414" s="1706"/>
      <c r="N414" s="1706"/>
      <c r="O414" s="1707"/>
      <c r="P414" s="1707"/>
      <c r="Q414" s="1707"/>
      <c r="R414" s="1707"/>
      <c r="S414" s="1707"/>
    </row>
    <row r="415" spans="1:19" s="1708" customFormat="1" ht="25.5" hidden="1" x14ac:dyDescent="0.2">
      <c r="A415" s="788">
        <v>378</v>
      </c>
      <c r="B415" s="1002" t="s">
        <v>151</v>
      </c>
      <c r="C415" s="687" t="s">
        <v>152</v>
      </c>
      <c r="D415" s="711" t="s">
        <v>56</v>
      </c>
      <c r="E415" s="711"/>
      <c r="F415" s="1003">
        <v>600</v>
      </c>
      <c r="G415" s="1003">
        <f t="shared" si="72"/>
        <v>0</v>
      </c>
      <c r="H415" s="1003">
        <v>381</v>
      </c>
      <c r="I415" s="1003">
        <f t="shared" si="73"/>
        <v>0</v>
      </c>
      <c r="J415" s="1004">
        <f t="shared" si="77"/>
        <v>0</v>
      </c>
      <c r="K415" s="1706"/>
      <c r="L415" s="1706"/>
      <c r="M415" s="1706"/>
      <c r="N415" s="1706"/>
      <c r="O415" s="1707"/>
      <c r="P415" s="1707"/>
      <c r="Q415" s="1707"/>
      <c r="R415" s="1707"/>
      <c r="S415" s="1707"/>
    </row>
    <row r="416" spans="1:19" s="1708" customFormat="1" hidden="1" x14ac:dyDescent="0.2">
      <c r="A416" s="788">
        <v>379</v>
      </c>
      <c r="B416" s="1002" t="s">
        <v>153</v>
      </c>
      <c r="C416" s="860"/>
      <c r="D416" s="711" t="s">
        <v>56</v>
      </c>
      <c r="E416" s="711"/>
      <c r="F416" s="1003">
        <v>1000</v>
      </c>
      <c r="G416" s="1003">
        <f t="shared" si="72"/>
        <v>0</v>
      </c>
      <c r="H416" s="1003">
        <v>123</v>
      </c>
      <c r="I416" s="1003">
        <f t="shared" si="73"/>
        <v>0</v>
      </c>
      <c r="J416" s="1004">
        <f t="shared" si="77"/>
        <v>0</v>
      </c>
      <c r="K416" s="1706"/>
      <c r="L416" s="1706"/>
      <c r="M416" s="1706"/>
      <c r="N416" s="1706"/>
      <c r="O416" s="1707"/>
      <c r="P416" s="1707"/>
      <c r="Q416" s="1707"/>
      <c r="R416" s="1707"/>
      <c r="S416" s="1707"/>
    </row>
    <row r="417" spans="1:19" s="1708" customFormat="1" hidden="1" x14ac:dyDescent="0.2">
      <c r="A417" s="788">
        <v>380</v>
      </c>
      <c r="B417" s="1002" t="s">
        <v>60</v>
      </c>
      <c r="C417" s="860"/>
      <c r="D417" s="711" t="s">
        <v>5</v>
      </c>
      <c r="E417" s="711"/>
      <c r="F417" s="1003">
        <v>0</v>
      </c>
      <c r="G417" s="1003">
        <f t="shared" si="72"/>
        <v>0</v>
      </c>
      <c r="H417" s="1003">
        <v>84698</v>
      </c>
      <c r="I417" s="1003">
        <f t="shared" si="73"/>
        <v>0</v>
      </c>
      <c r="J417" s="1004">
        <f t="shared" si="77"/>
        <v>0</v>
      </c>
      <c r="K417" s="1706"/>
      <c r="L417" s="1706"/>
      <c r="M417" s="1706"/>
      <c r="N417" s="1706"/>
      <c r="O417" s="1707"/>
      <c r="P417" s="1707"/>
      <c r="Q417" s="1707"/>
      <c r="R417" s="1707"/>
      <c r="S417" s="1707"/>
    </row>
    <row r="418" spans="1:19" s="1708" customFormat="1" hidden="1" x14ac:dyDescent="0.2">
      <c r="A418" s="788">
        <v>381</v>
      </c>
      <c r="B418" s="1762" t="s">
        <v>120</v>
      </c>
      <c r="C418" s="860"/>
      <c r="D418" s="711"/>
      <c r="E418" s="711"/>
      <c r="F418" s="711"/>
      <c r="G418" s="1003"/>
      <c r="H418" s="1719"/>
      <c r="I418" s="1003"/>
      <c r="J418" s="1719"/>
      <c r="K418" s="1706"/>
      <c r="L418" s="1706"/>
      <c r="M418" s="1706"/>
      <c r="N418" s="1706"/>
      <c r="O418" s="1707"/>
      <c r="P418" s="1707"/>
      <c r="Q418" s="1707"/>
      <c r="R418" s="1707"/>
      <c r="S418" s="1707"/>
    </row>
    <row r="419" spans="1:19" s="1708" customFormat="1" ht="25.5" hidden="1" x14ac:dyDescent="0.2">
      <c r="A419" s="788">
        <v>382</v>
      </c>
      <c r="B419" s="1002" t="s">
        <v>289</v>
      </c>
      <c r="C419" s="687" t="s">
        <v>367</v>
      </c>
      <c r="D419" s="711" t="s">
        <v>14</v>
      </c>
      <c r="E419" s="711"/>
      <c r="F419" s="1003">
        <v>8293.6</v>
      </c>
      <c r="G419" s="1003">
        <f t="shared" ref="G419:G440" si="78">E419*F419</f>
        <v>0</v>
      </c>
      <c r="H419" s="1003">
        <v>22342.319999999996</v>
      </c>
      <c r="I419" s="1003">
        <f t="shared" ref="I419:I440" si="79">E419*H419</f>
        <v>0</v>
      </c>
      <c r="J419" s="1004">
        <f t="shared" ref="J419:J424" si="80">G419+I419</f>
        <v>0</v>
      </c>
      <c r="K419" s="1706"/>
      <c r="L419" s="1706"/>
      <c r="M419" s="1706"/>
      <c r="N419" s="1706"/>
      <c r="O419" s="1707"/>
      <c r="P419" s="1707"/>
      <c r="Q419" s="1707"/>
      <c r="R419" s="1707"/>
      <c r="S419" s="1707"/>
    </row>
    <row r="420" spans="1:19" s="1708" customFormat="1" hidden="1" x14ac:dyDescent="0.2">
      <c r="A420" s="788">
        <v>383</v>
      </c>
      <c r="B420" s="1002" t="s">
        <v>165</v>
      </c>
      <c r="C420" s="860" t="s">
        <v>166</v>
      </c>
      <c r="D420" s="711" t="s">
        <v>14</v>
      </c>
      <c r="E420" s="711"/>
      <c r="F420" s="1003">
        <v>800</v>
      </c>
      <c r="G420" s="1003">
        <f t="shared" si="78"/>
        <v>0</v>
      </c>
      <c r="H420" s="1003">
        <v>813</v>
      </c>
      <c r="I420" s="1003">
        <f t="shared" si="79"/>
        <v>0</v>
      </c>
      <c r="J420" s="1004">
        <f t="shared" si="80"/>
        <v>0</v>
      </c>
      <c r="K420" s="1706"/>
      <c r="L420" s="1706"/>
      <c r="M420" s="1706"/>
      <c r="N420" s="1706"/>
      <c r="O420" s="1707"/>
      <c r="P420" s="1707"/>
      <c r="Q420" s="1707"/>
      <c r="R420" s="1707"/>
      <c r="S420" s="1707"/>
    </row>
    <row r="421" spans="1:19" s="1708" customFormat="1" hidden="1" x14ac:dyDescent="0.2">
      <c r="A421" s="788">
        <v>384</v>
      </c>
      <c r="B421" s="1002" t="s">
        <v>132</v>
      </c>
      <c r="C421" s="860" t="s">
        <v>133</v>
      </c>
      <c r="D421" s="711" t="s">
        <v>14</v>
      </c>
      <c r="E421" s="711"/>
      <c r="F421" s="1003">
        <v>4003.24</v>
      </c>
      <c r="G421" s="1003">
        <f t="shared" si="78"/>
        <v>0</v>
      </c>
      <c r="H421" s="1003">
        <v>9764</v>
      </c>
      <c r="I421" s="1003">
        <f t="shared" si="79"/>
        <v>0</v>
      </c>
      <c r="J421" s="1004">
        <f t="shared" si="80"/>
        <v>0</v>
      </c>
      <c r="K421" s="1706"/>
      <c r="L421" s="1706"/>
      <c r="M421" s="1706"/>
      <c r="N421" s="1706"/>
      <c r="O421" s="1707"/>
      <c r="P421" s="1707"/>
      <c r="Q421" s="1707"/>
      <c r="R421" s="1707"/>
      <c r="S421" s="1707"/>
    </row>
    <row r="422" spans="1:19" s="1708" customFormat="1" hidden="1" x14ac:dyDescent="0.2">
      <c r="A422" s="788">
        <v>385</v>
      </c>
      <c r="B422" s="1002" t="s">
        <v>167</v>
      </c>
      <c r="C422" s="860"/>
      <c r="D422" s="711" t="s">
        <v>14</v>
      </c>
      <c r="E422" s="711"/>
      <c r="F422" s="1003">
        <v>600</v>
      </c>
      <c r="G422" s="1003">
        <f t="shared" si="78"/>
        <v>0</v>
      </c>
      <c r="H422" s="1003">
        <v>532</v>
      </c>
      <c r="I422" s="1003">
        <f t="shared" si="79"/>
        <v>0</v>
      </c>
      <c r="J422" s="1004">
        <f t="shared" si="80"/>
        <v>0</v>
      </c>
      <c r="K422" s="1706"/>
      <c r="L422" s="1706"/>
      <c r="M422" s="1706"/>
      <c r="N422" s="1706"/>
      <c r="O422" s="1707"/>
      <c r="P422" s="1707"/>
      <c r="Q422" s="1707"/>
      <c r="R422" s="1707"/>
      <c r="S422" s="1707"/>
    </row>
    <row r="423" spans="1:19" s="1708" customFormat="1" hidden="1" x14ac:dyDescent="0.2">
      <c r="A423" s="788">
        <v>386</v>
      </c>
      <c r="B423" s="1002" t="s">
        <v>134</v>
      </c>
      <c r="C423" s="860"/>
      <c r="D423" s="711" t="s">
        <v>14</v>
      </c>
      <c r="E423" s="711"/>
      <c r="F423" s="1003">
        <v>800</v>
      </c>
      <c r="G423" s="1003">
        <f t="shared" si="78"/>
        <v>0</v>
      </c>
      <c r="H423" s="1003">
        <v>2142</v>
      </c>
      <c r="I423" s="1003">
        <f t="shared" si="79"/>
        <v>0</v>
      </c>
      <c r="J423" s="1004">
        <f t="shared" si="80"/>
        <v>0</v>
      </c>
      <c r="K423" s="1706"/>
      <c r="L423" s="1706"/>
      <c r="M423" s="1706"/>
      <c r="N423" s="1706"/>
      <c r="O423" s="1707"/>
      <c r="P423" s="1707"/>
      <c r="Q423" s="1707"/>
      <c r="R423" s="1707"/>
      <c r="S423" s="1707"/>
    </row>
    <row r="424" spans="1:19" s="1708" customFormat="1" hidden="1" x14ac:dyDescent="0.2">
      <c r="A424" s="788">
        <v>387</v>
      </c>
      <c r="B424" s="1002" t="s">
        <v>157</v>
      </c>
      <c r="C424" s="687"/>
      <c r="D424" s="711" t="s">
        <v>56</v>
      </c>
      <c r="E424" s="711"/>
      <c r="F424" s="1003">
        <v>1875</v>
      </c>
      <c r="G424" s="1003">
        <f t="shared" si="78"/>
        <v>0</v>
      </c>
      <c r="H424" s="1003">
        <v>840</v>
      </c>
      <c r="I424" s="1003">
        <f t="shared" si="79"/>
        <v>0</v>
      </c>
      <c r="J424" s="1004">
        <f t="shared" si="80"/>
        <v>0</v>
      </c>
      <c r="K424" s="1706"/>
      <c r="L424" s="1706"/>
      <c r="M424" s="1706"/>
      <c r="N424" s="1706"/>
      <c r="O424" s="1707"/>
      <c r="P424" s="1707"/>
      <c r="Q424" s="1707"/>
      <c r="R424" s="1707"/>
      <c r="S424" s="1707"/>
    </row>
    <row r="425" spans="1:19" s="1708" customFormat="1" hidden="1" x14ac:dyDescent="0.2">
      <c r="A425" s="788">
        <v>388</v>
      </c>
      <c r="B425" s="1002" t="s">
        <v>168</v>
      </c>
      <c r="C425" s="860"/>
      <c r="D425" s="711" t="s">
        <v>137</v>
      </c>
      <c r="E425" s="711"/>
      <c r="F425" s="1003"/>
      <c r="G425" s="1003">
        <f t="shared" si="78"/>
        <v>0</v>
      </c>
      <c r="H425" s="1003"/>
      <c r="I425" s="1003">
        <f t="shared" si="79"/>
        <v>0</v>
      </c>
      <c r="J425" s="1004"/>
      <c r="K425" s="1706"/>
      <c r="L425" s="1706"/>
      <c r="M425" s="1706"/>
      <c r="N425" s="1706"/>
      <c r="O425" s="1707"/>
      <c r="P425" s="1707"/>
      <c r="Q425" s="1707"/>
      <c r="R425" s="1707"/>
      <c r="S425" s="1707"/>
    </row>
    <row r="426" spans="1:19" s="1708" customFormat="1" hidden="1" x14ac:dyDescent="0.2">
      <c r="A426" s="788">
        <v>389</v>
      </c>
      <c r="B426" s="1002" t="s">
        <v>159</v>
      </c>
      <c r="C426" s="687"/>
      <c r="D426" s="711" t="s">
        <v>56</v>
      </c>
      <c r="E426" s="1727"/>
      <c r="F426" s="1003">
        <v>1875</v>
      </c>
      <c r="G426" s="1003">
        <f t="shared" si="78"/>
        <v>0</v>
      </c>
      <c r="H426" s="1003">
        <v>3080</v>
      </c>
      <c r="I426" s="1003">
        <f t="shared" si="79"/>
        <v>0</v>
      </c>
      <c r="J426" s="1004">
        <f t="shared" ref="J426:J427" si="81">G426+I426</f>
        <v>0</v>
      </c>
      <c r="K426" s="1706"/>
      <c r="L426" s="1706"/>
      <c r="M426" s="1706"/>
      <c r="N426" s="1706"/>
      <c r="O426" s="1707"/>
      <c r="P426" s="1707"/>
      <c r="Q426" s="1707"/>
      <c r="R426" s="1707"/>
      <c r="S426" s="1707"/>
    </row>
    <row r="427" spans="1:19" s="1708" customFormat="1" hidden="1" x14ac:dyDescent="0.2">
      <c r="A427" s="788">
        <v>390</v>
      </c>
      <c r="B427" s="1002" t="s">
        <v>135</v>
      </c>
      <c r="C427" s="860"/>
      <c r="D427" s="711" t="s">
        <v>56</v>
      </c>
      <c r="E427" s="711"/>
      <c r="F427" s="1003">
        <v>1875</v>
      </c>
      <c r="G427" s="1003">
        <f t="shared" si="78"/>
        <v>0</v>
      </c>
      <c r="H427" s="1003">
        <v>869</v>
      </c>
      <c r="I427" s="1003">
        <f t="shared" si="79"/>
        <v>0</v>
      </c>
      <c r="J427" s="1004">
        <f t="shared" si="81"/>
        <v>0</v>
      </c>
      <c r="K427" s="1706"/>
      <c r="L427" s="1706"/>
      <c r="M427" s="1706"/>
      <c r="N427" s="1706"/>
      <c r="O427" s="1707"/>
      <c r="P427" s="1707"/>
      <c r="Q427" s="1707"/>
      <c r="R427" s="1707"/>
      <c r="S427" s="1707"/>
    </row>
    <row r="428" spans="1:19" s="1708" customFormat="1" hidden="1" x14ac:dyDescent="0.2">
      <c r="A428" s="788">
        <v>391</v>
      </c>
      <c r="B428" s="1002" t="s">
        <v>136</v>
      </c>
      <c r="C428" s="860"/>
      <c r="D428" s="711" t="s">
        <v>137</v>
      </c>
      <c r="E428" s="711"/>
      <c r="F428" s="1003"/>
      <c r="G428" s="1003">
        <f t="shared" si="78"/>
        <v>0</v>
      </c>
      <c r="H428" s="1003"/>
      <c r="I428" s="1003">
        <f t="shared" si="79"/>
        <v>0</v>
      </c>
      <c r="J428" s="1004"/>
      <c r="K428" s="1706"/>
      <c r="L428" s="1706"/>
      <c r="M428" s="1706"/>
      <c r="N428" s="1706"/>
      <c r="O428" s="1707"/>
      <c r="P428" s="1707"/>
      <c r="Q428" s="1707"/>
      <c r="R428" s="1707"/>
      <c r="S428" s="1707"/>
    </row>
    <row r="429" spans="1:19" s="1708" customFormat="1" hidden="1" x14ac:dyDescent="0.2">
      <c r="A429" s="788">
        <v>392</v>
      </c>
      <c r="B429" s="1002" t="s">
        <v>161</v>
      </c>
      <c r="C429" s="860"/>
      <c r="D429" s="711" t="s">
        <v>137</v>
      </c>
      <c r="E429" s="711"/>
      <c r="F429" s="1003"/>
      <c r="G429" s="1003">
        <f t="shared" si="78"/>
        <v>0</v>
      </c>
      <c r="H429" s="1003"/>
      <c r="I429" s="1003">
        <f t="shared" si="79"/>
        <v>0</v>
      </c>
      <c r="J429" s="1004"/>
      <c r="K429" s="1706"/>
      <c r="L429" s="1706"/>
      <c r="M429" s="1706"/>
      <c r="N429" s="1706"/>
      <c r="O429" s="1707"/>
      <c r="P429" s="1707"/>
      <c r="Q429" s="1707"/>
      <c r="R429" s="1707"/>
      <c r="S429" s="1707"/>
    </row>
    <row r="430" spans="1:19" s="1708" customFormat="1" hidden="1" x14ac:dyDescent="0.2">
      <c r="A430" s="788">
        <v>393</v>
      </c>
      <c r="B430" s="1002" t="s">
        <v>138</v>
      </c>
      <c r="C430" s="860"/>
      <c r="D430" s="711" t="s">
        <v>137</v>
      </c>
      <c r="E430" s="711"/>
      <c r="F430" s="1003"/>
      <c r="G430" s="1003">
        <f t="shared" si="78"/>
        <v>0</v>
      </c>
      <c r="H430" s="1003"/>
      <c r="I430" s="1003">
        <f t="shared" si="79"/>
        <v>0</v>
      </c>
      <c r="J430" s="1004"/>
      <c r="K430" s="1706"/>
      <c r="L430" s="1706"/>
      <c r="M430" s="1706"/>
      <c r="N430" s="1706"/>
      <c r="O430" s="1707"/>
      <c r="P430" s="1707"/>
      <c r="Q430" s="1707"/>
      <c r="R430" s="1707"/>
      <c r="S430" s="1707"/>
    </row>
    <row r="431" spans="1:19" s="1708" customFormat="1" hidden="1" x14ac:dyDescent="0.2">
      <c r="A431" s="788">
        <v>394</v>
      </c>
      <c r="B431" s="1002" t="s">
        <v>139</v>
      </c>
      <c r="C431" s="860"/>
      <c r="D431" s="711" t="s">
        <v>56</v>
      </c>
      <c r="E431" s="1731"/>
      <c r="F431" s="1003">
        <v>1875</v>
      </c>
      <c r="G431" s="1003">
        <f t="shared" si="78"/>
        <v>0</v>
      </c>
      <c r="H431" s="1003">
        <v>1617</v>
      </c>
      <c r="I431" s="1003">
        <f t="shared" si="79"/>
        <v>0</v>
      </c>
      <c r="J431" s="1004">
        <f t="shared" ref="J431:J432" si="82">G431+I431</f>
        <v>0</v>
      </c>
      <c r="K431" s="1706"/>
      <c r="L431" s="1706"/>
      <c r="M431" s="1706"/>
      <c r="N431" s="1706"/>
      <c r="O431" s="1707"/>
      <c r="P431" s="1707"/>
      <c r="Q431" s="1707"/>
      <c r="R431" s="1707"/>
      <c r="S431" s="1707"/>
    </row>
    <row r="432" spans="1:19" s="1708" customFormat="1" hidden="1" x14ac:dyDescent="0.2">
      <c r="A432" s="788">
        <v>395</v>
      </c>
      <c r="B432" s="1002" t="s">
        <v>140</v>
      </c>
      <c r="C432" s="860"/>
      <c r="D432" s="711" t="s">
        <v>56</v>
      </c>
      <c r="E432" s="1731"/>
      <c r="F432" s="1003">
        <v>1875</v>
      </c>
      <c r="G432" s="1003">
        <f t="shared" si="78"/>
        <v>0</v>
      </c>
      <c r="H432" s="1003">
        <v>1226</v>
      </c>
      <c r="I432" s="1003">
        <f t="shared" si="79"/>
        <v>0</v>
      </c>
      <c r="J432" s="1004">
        <f t="shared" si="82"/>
        <v>0</v>
      </c>
      <c r="K432" s="1706"/>
      <c r="L432" s="1706"/>
      <c r="M432" s="1706"/>
      <c r="N432" s="1706"/>
      <c r="O432" s="1707"/>
      <c r="P432" s="1707"/>
      <c r="Q432" s="1707"/>
      <c r="R432" s="1707"/>
      <c r="S432" s="1707"/>
    </row>
    <row r="433" spans="1:19" s="1708" customFormat="1" hidden="1" x14ac:dyDescent="0.2">
      <c r="A433" s="788">
        <v>396</v>
      </c>
      <c r="B433" s="1002" t="s">
        <v>163</v>
      </c>
      <c r="C433" s="860"/>
      <c r="D433" s="711" t="s">
        <v>137</v>
      </c>
      <c r="E433" s="711"/>
      <c r="F433" s="1003"/>
      <c r="G433" s="1003">
        <f t="shared" si="78"/>
        <v>0</v>
      </c>
      <c r="H433" s="1003"/>
      <c r="I433" s="1003">
        <f t="shared" si="79"/>
        <v>0</v>
      </c>
      <c r="J433" s="1004"/>
      <c r="K433" s="1706"/>
      <c r="L433" s="1706"/>
      <c r="M433" s="1706"/>
      <c r="N433" s="1706"/>
      <c r="O433" s="1707"/>
      <c r="P433" s="1707"/>
      <c r="Q433" s="1707"/>
      <c r="R433" s="1707"/>
      <c r="S433" s="1707"/>
    </row>
    <row r="434" spans="1:19" s="1708" customFormat="1" hidden="1" x14ac:dyDescent="0.2">
      <c r="A434" s="788">
        <v>397</v>
      </c>
      <c r="B434" s="1002" t="s">
        <v>144</v>
      </c>
      <c r="C434" s="860"/>
      <c r="D434" s="711" t="s">
        <v>56</v>
      </c>
      <c r="E434" s="1731"/>
      <c r="F434" s="1003">
        <v>1875</v>
      </c>
      <c r="G434" s="1003">
        <f t="shared" si="78"/>
        <v>0</v>
      </c>
      <c r="H434" s="1003">
        <v>2132</v>
      </c>
      <c r="I434" s="1003">
        <f t="shared" si="79"/>
        <v>0</v>
      </c>
      <c r="J434" s="1004">
        <f t="shared" ref="J434:J435" si="83">G434+I434</f>
        <v>0</v>
      </c>
      <c r="K434" s="1706"/>
      <c r="L434" s="1706"/>
      <c r="M434" s="1706"/>
      <c r="N434" s="1706"/>
      <c r="O434" s="1707"/>
      <c r="P434" s="1707"/>
      <c r="Q434" s="1707"/>
      <c r="R434" s="1707"/>
      <c r="S434" s="1707"/>
    </row>
    <row r="435" spans="1:19" s="1708" customFormat="1" hidden="1" x14ac:dyDescent="0.2">
      <c r="A435" s="788">
        <v>398</v>
      </c>
      <c r="B435" s="1002" t="s">
        <v>148</v>
      </c>
      <c r="C435" s="860"/>
      <c r="D435" s="711" t="s">
        <v>56</v>
      </c>
      <c r="E435" s="711"/>
      <c r="F435" s="1003">
        <v>1875</v>
      </c>
      <c r="G435" s="1003">
        <f t="shared" si="78"/>
        <v>0</v>
      </c>
      <c r="H435" s="1003">
        <v>1428</v>
      </c>
      <c r="I435" s="1003">
        <f t="shared" si="79"/>
        <v>0</v>
      </c>
      <c r="J435" s="1723">
        <f t="shared" si="83"/>
        <v>0</v>
      </c>
      <c r="K435" s="1706"/>
      <c r="L435" s="1706"/>
      <c r="M435" s="1706"/>
      <c r="N435" s="1706"/>
      <c r="O435" s="1707"/>
      <c r="P435" s="1707"/>
      <c r="Q435" s="1707"/>
      <c r="R435" s="1707"/>
      <c r="S435" s="1707"/>
    </row>
    <row r="436" spans="1:19" s="1708" customFormat="1" hidden="1" x14ac:dyDescent="0.2">
      <c r="A436" s="788">
        <v>399</v>
      </c>
      <c r="B436" s="1002" t="s">
        <v>164</v>
      </c>
      <c r="C436" s="860"/>
      <c r="D436" s="711" t="s">
        <v>137</v>
      </c>
      <c r="E436" s="711"/>
      <c r="F436" s="1003"/>
      <c r="G436" s="1003">
        <f t="shared" si="78"/>
        <v>0</v>
      </c>
      <c r="H436" s="1003"/>
      <c r="I436" s="1003">
        <f t="shared" si="79"/>
        <v>0</v>
      </c>
      <c r="J436" s="1004"/>
      <c r="K436" s="1706"/>
      <c r="L436" s="1706"/>
      <c r="M436" s="1706"/>
      <c r="N436" s="1706"/>
      <c r="O436" s="1707"/>
      <c r="P436" s="1707"/>
      <c r="Q436" s="1707"/>
      <c r="R436" s="1707"/>
      <c r="S436" s="1707"/>
    </row>
    <row r="437" spans="1:19" s="1708" customFormat="1" hidden="1" x14ac:dyDescent="0.2">
      <c r="A437" s="788">
        <v>400</v>
      </c>
      <c r="B437" s="1002" t="s">
        <v>150</v>
      </c>
      <c r="C437" s="860"/>
      <c r="D437" s="711" t="s">
        <v>56</v>
      </c>
      <c r="E437" s="1766"/>
      <c r="F437" s="1003">
        <v>1875</v>
      </c>
      <c r="G437" s="1003">
        <f t="shared" si="78"/>
        <v>0</v>
      </c>
      <c r="H437" s="1003">
        <v>2646</v>
      </c>
      <c r="I437" s="1003">
        <f t="shared" si="79"/>
        <v>0</v>
      </c>
      <c r="J437" s="1003">
        <f t="shared" ref="J437:J440" si="84">G437+I437</f>
        <v>0</v>
      </c>
      <c r="K437" s="1767">
        <v>9.1766666666666659</v>
      </c>
      <c r="L437" s="1703"/>
      <c r="M437" s="1706"/>
      <c r="N437" s="1706"/>
      <c r="O437" s="1707"/>
      <c r="P437" s="1707"/>
      <c r="Q437" s="1707"/>
      <c r="R437" s="1707"/>
      <c r="S437" s="1707"/>
    </row>
    <row r="438" spans="1:19" s="1708" customFormat="1" ht="25.5" hidden="1" x14ac:dyDescent="0.2">
      <c r="A438" s="788">
        <v>401</v>
      </c>
      <c r="B438" s="1002" t="s">
        <v>151</v>
      </c>
      <c r="C438" s="687" t="s">
        <v>152</v>
      </c>
      <c r="D438" s="711" t="s">
        <v>56</v>
      </c>
      <c r="E438" s="711"/>
      <c r="F438" s="1003">
        <v>600</v>
      </c>
      <c r="G438" s="1003">
        <f t="shared" si="78"/>
        <v>0</v>
      </c>
      <c r="H438" s="1003">
        <v>381</v>
      </c>
      <c r="I438" s="1003">
        <f t="shared" si="79"/>
        <v>0</v>
      </c>
      <c r="J438" s="1004">
        <f t="shared" si="84"/>
        <v>0</v>
      </c>
      <c r="K438" s="1706"/>
      <c r="L438" s="1706"/>
      <c r="M438" s="1706"/>
      <c r="N438" s="1706"/>
      <c r="O438" s="1707"/>
      <c r="P438" s="1707"/>
      <c r="Q438" s="1707"/>
      <c r="R438" s="1707"/>
      <c r="S438" s="1707"/>
    </row>
    <row r="439" spans="1:19" s="1708" customFormat="1" hidden="1" x14ac:dyDescent="0.2">
      <c r="A439" s="788">
        <v>402</v>
      </c>
      <c r="B439" s="1002" t="s">
        <v>153</v>
      </c>
      <c r="C439" s="860"/>
      <c r="D439" s="711" t="s">
        <v>56</v>
      </c>
      <c r="E439" s="711"/>
      <c r="F439" s="1003">
        <v>1000</v>
      </c>
      <c r="G439" s="1003">
        <f t="shared" si="78"/>
        <v>0</v>
      </c>
      <c r="H439" s="1003">
        <v>123</v>
      </c>
      <c r="I439" s="1003">
        <f t="shared" si="79"/>
        <v>0</v>
      </c>
      <c r="J439" s="1004">
        <f t="shared" si="84"/>
        <v>0</v>
      </c>
      <c r="K439" s="1706"/>
      <c r="L439" s="1706"/>
      <c r="M439" s="1706"/>
      <c r="N439" s="1706"/>
      <c r="O439" s="1707"/>
      <c r="P439" s="1707"/>
      <c r="Q439" s="1707"/>
      <c r="R439" s="1707"/>
      <c r="S439" s="1707"/>
    </row>
    <row r="440" spans="1:19" s="1708" customFormat="1" hidden="1" x14ac:dyDescent="0.2">
      <c r="A440" s="788">
        <v>403</v>
      </c>
      <c r="B440" s="1002" t="s">
        <v>60</v>
      </c>
      <c r="C440" s="860"/>
      <c r="D440" s="711" t="s">
        <v>5</v>
      </c>
      <c r="E440" s="711"/>
      <c r="F440" s="1003">
        <v>0</v>
      </c>
      <c r="G440" s="1003">
        <f t="shared" si="78"/>
        <v>0</v>
      </c>
      <c r="H440" s="1003">
        <v>103023</v>
      </c>
      <c r="I440" s="1003">
        <f t="shared" si="79"/>
        <v>0</v>
      </c>
      <c r="J440" s="1004">
        <f t="shared" si="84"/>
        <v>0</v>
      </c>
      <c r="K440" s="1706"/>
      <c r="L440" s="1706"/>
      <c r="M440" s="1706"/>
      <c r="N440" s="1706"/>
      <c r="O440" s="1707"/>
      <c r="P440" s="1707"/>
      <c r="Q440" s="1707"/>
      <c r="R440" s="1707"/>
      <c r="S440" s="1707"/>
    </row>
    <row r="441" spans="1:19" s="1708" customFormat="1" hidden="1" x14ac:dyDescent="0.2">
      <c r="A441" s="788">
        <v>404</v>
      </c>
      <c r="B441" s="1762" t="s">
        <v>169</v>
      </c>
      <c r="C441" s="860"/>
      <c r="D441" s="711"/>
      <c r="E441" s="711"/>
      <c r="F441" s="711"/>
      <c r="G441" s="1003"/>
      <c r="H441" s="1719"/>
      <c r="I441" s="1003"/>
      <c r="J441" s="1719"/>
      <c r="K441" s="1706"/>
      <c r="L441" s="1706"/>
      <c r="M441" s="1706"/>
      <c r="N441" s="1706"/>
      <c r="O441" s="1707"/>
      <c r="P441" s="1707"/>
      <c r="Q441" s="1707"/>
      <c r="R441" s="1707"/>
      <c r="S441" s="1707"/>
    </row>
    <row r="442" spans="1:19" s="1708" customFormat="1" hidden="1" x14ac:dyDescent="0.2">
      <c r="A442" s="788">
        <v>405</v>
      </c>
      <c r="B442" s="1002" t="s">
        <v>134</v>
      </c>
      <c r="C442" s="860"/>
      <c r="D442" s="711" t="s">
        <v>14</v>
      </c>
      <c r="E442" s="711"/>
      <c r="F442" s="1003">
        <v>800</v>
      </c>
      <c r="G442" s="1003">
        <f t="shared" ref="G442:G453" si="85">E442*F442</f>
        <v>0</v>
      </c>
      <c r="H442" s="1003">
        <v>2142</v>
      </c>
      <c r="I442" s="1003">
        <f t="shared" ref="I442:I453" si="86">E442*H442</f>
        <v>0</v>
      </c>
      <c r="J442" s="1004">
        <f t="shared" ref="J442:J443" si="87">G442+I442</f>
        <v>0</v>
      </c>
      <c r="K442" s="1706"/>
      <c r="L442" s="1706"/>
      <c r="M442" s="1706"/>
      <c r="N442" s="1706"/>
      <c r="O442" s="1707"/>
      <c r="P442" s="1707"/>
      <c r="Q442" s="1707"/>
      <c r="R442" s="1707"/>
      <c r="S442" s="1707"/>
    </row>
    <row r="443" spans="1:19" hidden="1" x14ac:dyDescent="0.2">
      <c r="A443" s="531">
        <v>406</v>
      </c>
      <c r="B443" s="541" t="s">
        <v>135</v>
      </c>
      <c r="C443" s="538"/>
      <c r="D443" s="542" t="s">
        <v>56</v>
      </c>
      <c r="E443" s="1768"/>
      <c r="F443" s="543">
        <v>1875</v>
      </c>
      <c r="G443" s="543">
        <f t="shared" si="85"/>
        <v>0</v>
      </c>
      <c r="H443" s="543">
        <v>869</v>
      </c>
      <c r="I443" s="543">
        <f t="shared" si="86"/>
        <v>0</v>
      </c>
      <c r="J443" s="657">
        <f t="shared" si="87"/>
        <v>0</v>
      </c>
      <c r="K443" s="1703" t="s">
        <v>660</v>
      </c>
    </row>
    <row r="444" spans="1:19" s="1708" customFormat="1" hidden="1" x14ac:dyDescent="0.2">
      <c r="A444" s="788">
        <v>407</v>
      </c>
      <c r="B444" s="1002" t="s">
        <v>136</v>
      </c>
      <c r="C444" s="860"/>
      <c r="D444" s="711" t="s">
        <v>137</v>
      </c>
      <c r="E444" s="711"/>
      <c r="F444" s="1003"/>
      <c r="G444" s="1003">
        <f t="shared" si="85"/>
        <v>0</v>
      </c>
      <c r="H444" s="1003"/>
      <c r="I444" s="1003">
        <f t="shared" si="86"/>
        <v>0</v>
      </c>
      <c r="J444" s="1004"/>
      <c r="K444" s="1706"/>
      <c r="L444" s="1706"/>
      <c r="M444" s="1706"/>
      <c r="N444" s="1706"/>
      <c r="O444" s="1707"/>
      <c r="P444" s="1707"/>
      <c r="Q444" s="1707"/>
      <c r="R444" s="1707"/>
      <c r="S444" s="1707"/>
    </row>
    <row r="445" spans="1:19" s="1708" customFormat="1" hidden="1" x14ac:dyDescent="0.2">
      <c r="A445" s="788">
        <v>408</v>
      </c>
      <c r="B445" s="1002" t="s">
        <v>161</v>
      </c>
      <c r="C445" s="860"/>
      <c r="D445" s="711" t="s">
        <v>137</v>
      </c>
      <c r="E445" s="711"/>
      <c r="F445" s="1003"/>
      <c r="G445" s="1003">
        <f t="shared" si="85"/>
        <v>0</v>
      </c>
      <c r="H445" s="1003"/>
      <c r="I445" s="1003">
        <f t="shared" si="86"/>
        <v>0</v>
      </c>
      <c r="J445" s="1004"/>
      <c r="K445" s="1706"/>
      <c r="L445" s="1706"/>
      <c r="M445" s="1706"/>
      <c r="N445" s="1706"/>
      <c r="O445" s="1707"/>
      <c r="P445" s="1707"/>
      <c r="Q445" s="1707"/>
      <c r="R445" s="1707"/>
      <c r="S445" s="1707"/>
    </row>
    <row r="446" spans="1:19" s="1708" customFormat="1" hidden="1" x14ac:dyDescent="0.2">
      <c r="A446" s="788">
        <v>409</v>
      </c>
      <c r="B446" s="1002" t="s">
        <v>138</v>
      </c>
      <c r="C446" s="860"/>
      <c r="D446" s="711" t="s">
        <v>137</v>
      </c>
      <c r="E446" s="711"/>
      <c r="F446" s="1003"/>
      <c r="G446" s="1003">
        <f t="shared" si="85"/>
        <v>0</v>
      </c>
      <c r="H446" s="1003"/>
      <c r="I446" s="1003">
        <f t="shared" si="86"/>
        <v>0</v>
      </c>
      <c r="J446" s="1004"/>
      <c r="K446" s="1706"/>
      <c r="L446" s="1706"/>
      <c r="M446" s="1706"/>
      <c r="N446" s="1706"/>
      <c r="O446" s="1707"/>
      <c r="P446" s="1707"/>
      <c r="Q446" s="1707"/>
      <c r="R446" s="1707"/>
      <c r="S446" s="1707"/>
    </row>
    <row r="447" spans="1:19" s="1708" customFormat="1" hidden="1" x14ac:dyDescent="0.2">
      <c r="A447" s="788">
        <v>410</v>
      </c>
      <c r="B447" s="1002" t="s">
        <v>162</v>
      </c>
      <c r="C447" s="860"/>
      <c r="D447" s="711" t="s">
        <v>137</v>
      </c>
      <c r="E447" s="711"/>
      <c r="F447" s="1003"/>
      <c r="G447" s="1003">
        <f t="shared" si="85"/>
        <v>0</v>
      </c>
      <c r="H447" s="1003"/>
      <c r="I447" s="1003">
        <f t="shared" si="86"/>
        <v>0</v>
      </c>
      <c r="J447" s="1004"/>
      <c r="K447" s="1706"/>
      <c r="L447" s="1706"/>
      <c r="M447" s="1706"/>
      <c r="N447" s="1706"/>
      <c r="O447" s="1707"/>
      <c r="P447" s="1707"/>
      <c r="Q447" s="1707"/>
      <c r="R447" s="1707"/>
      <c r="S447" s="1707"/>
    </row>
    <row r="448" spans="1:19" s="1708" customFormat="1" hidden="1" x14ac:dyDescent="0.2">
      <c r="A448" s="788">
        <v>411</v>
      </c>
      <c r="B448" s="1002" t="s">
        <v>139</v>
      </c>
      <c r="C448" s="860"/>
      <c r="D448" s="711" t="s">
        <v>56</v>
      </c>
      <c r="E448" s="1727"/>
      <c r="F448" s="1003">
        <v>1875</v>
      </c>
      <c r="G448" s="1003">
        <f t="shared" si="85"/>
        <v>0</v>
      </c>
      <c r="H448" s="1003">
        <v>1617</v>
      </c>
      <c r="I448" s="1003">
        <f t="shared" si="86"/>
        <v>0</v>
      </c>
      <c r="J448" s="1004">
        <f t="shared" ref="J448:J449" si="88">G448+I448</f>
        <v>0</v>
      </c>
      <c r="K448" s="1706"/>
      <c r="L448" s="1706"/>
      <c r="M448" s="1706"/>
      <c r="N448" s="1706"/>
      <c r="O448" s="1707"/>
      <c r="P448" s="1707"/>
      <c r="Q448" s="1707"/>
      <c r="R448" s="1707"/>
      <c r="S448" s="1707"/>
    </row>
    <row r="449" spans="1:19" s="1708" customFormat="1" hidden="1" x14ac:dyDescent="0.2">
      <c r="A449" s="788">
        <v>412</v>
      </c>
      <c r="B449" s="1002" t="s">
        <v>148</v>
      </c>
      <c r="C449" s="860"/>
      <c r="D449" s="711" t="s">
        <v>56</v>
      </c>
      <c r="E449" s="711"/>
      <c r="F449" s="1003">
        <v>1875</v>
      </c>
      <c r="G449" s="1003">
        <f t="shared" si="85"/>
        <v>0</v>
      </c>
      <c r="H449" s="1003">
        <v>1428</v>
      </c>
      <c r="I449" s="1003">
        <f t="shared" si="86"/>
        <v>0</v>
      </c>
      <c r="J449" s="1004">
        <f t="shared" si="88"/>
        <v>0</v>
      </c>
      <c r="K449" s="1706"/>
      <c r="L449" s="1706"/>
      <c r="M449" s="1706"/>
      <c r="N449" s="1706"/>
      <c r="O449" s="1707"/>
      <c r="P449" s="1707"/>
      <c r="Q449" s="1707"/>
      <c r="R449" s="1707"/>
      <c r="S449" s="1707"/>
    </row>
    <row r="450" spans="1:19" s="1708" customFormat="1" hidden="1" x14ac:dyDescent="0.2">
      <c r="A450" s="788">
        <v>413</v>
      </c>
      <c r="B450" s="1002" t="s">
        <v>170</v>
      </c>
      <c r="C450" s="860"/>
      <c r="D450" s="711" t="s">
        <v>137</v>
      </c>
      <c r="E450" s="711"/>
      <c r="F450" s="1003"/>
      <c r="G450" s="1003">
        <f t="shared" si="85"/>
        <v>0</v>
      </c>
      <c r="H450" s="1003"/>
      <c r="I450" s="1003">
        <f t="shared" si="86"/>
        <v>0</v>
      </c>
      <c r="J450" s="1004"/>
      <c r="K450" s="1706"/>
      <c r="L450" s="1706"/>
      <c r="M450" s="1706"/>
      <c r="N450" s="1706"/>
      <c r="O450" s="1707"/>
      <c r="P450" s="1707"/>
      <c r="Q450" s="1707"/>
      <c r="R450" s="1707"/>
      <c r="S450" s="1707"/>
    </row>
    <row r="451" spans="1:19" s="1708" customFormat="1" hidden="1" x14ac:dyDescent="0.2">
      <c r="A451" s="788">
        <v>414</v>
      </c>
      <c r="B451" s="1002" t="s">
        <v>150</v>
      </c>
      <c r="C451" s="860"/>
      <c r="D451" s="711" t="s">
        <v>56</v>
      </c>
      <c r="E451" s="1727"/>
      <c r="F451" s="1003">
        <v>1875</v>
      </c>
      <c r="G451" s="1003">
        <f t="shared" si="85"/>
        <v>0</v>
      </c>
      <c r="H451" s="1003">
        <v>2646</v>
      </c>
      <c r="I451" s="1003">
        <f t="shared" si="86"/>
        <v>0</v>
      </c>
      <c r="J451" s="1004">
        <f t="shared" ref="J451:J453" si="89">G451+I451</f>
        <v>0</v>
      </c>
      <c r="K451" s="1706"/>
      <c r="L451" s="1706"/>
      <c r="M451" s="1706"/>
      <c r="N451" s="1706"/>
      <c r="O451" s="1707"/>
      <c r="P451" s="1707"/>
      <c r="Q451" s="1707"/>
      <c r="R451" s="1707"/>
      <c r="S451" s="1707"/>
    </row>
    <row r="452" spans="1:19" s="1708" customFormat="1" hidden="1" x14ac:dyDescent="0.2">
      <c r="A452" s="788">
        <v>415</v>
      </c>
      <c r="B452" s="1002" t="s">
        <v>171</v>
      </c>
      <c r="C452" s="860"/>
      <c r="D452" s="711" t="s">
        <v>172</v>
      </c>
      <c r="E452" s="711"/>
      <c r="F452" s="1003">
        <v>1000</v>
      </c>
      <c r="G452" s="1003">
        <f t="shared" si="85"/>
        <v>0</v>
      </c>
      <c r="H452" s="1003">
        <v>95</v>
      </c>
      <c r="I452" s="1003">
        <f t="shared" si="86"/>
        <v>0</v>
      </c>
      <c r="J452" s="1004">
        <f t="shared" si="89"/>
        <v>0</v>
      </c>
      <c r="K452" s="1706"/>
      <c r="L452" s="1706"/>
      <c r="M452" s="1706"/>
      <c r="N452" s="1706"/>
      <c r="O452" s="1707"/>
      <c r="P452" s="1707"/>
      <c r="Q452" s="1707"/>
      <c r="R452" s="1707"/>
      <c r="S452" s="1707"/>
    </row>
    <row r="453" spans="1:19" s="1708" customFormat="1" hidden="1" x14ac:dyDescent="0.2">
      <c r="A453" s="788">
        <v>416</v>
      </c>
      <c r="B453" s="1002" t="s">
        <v>60</v>
      </c>
      <c r="C453" s="860"/>
      <c r="D453" s="711" t="s">
        <v>5</v>
      </c>
      <c r="E453" s="711"/>
      <c r="F453" s="1003">
        <v>0</v>
      </c>
      <c r="G453" s="1003">
        <f t="shared" si="85"/>
        <v>0</v>
      </c>
      <c r="H453" s="1003">
        <v>49673</v>
      </c>
      <c r="I453" s="1003">
        <f t="shared" si="86"/>
        <v>0</v>
      </c>
      <c r="J453" s="1004">
        <f t="shared" si="89"/>
        <v>0</v>
      </c>
      <c r="K453" s="1769">
        <v>1</v>
      </c>
      <c r="L453" s="1706"/>
      <c r="M453" s="1706"/>
      <c r="N453" s="1706"/>
      <c r="O453" s="1707"/>
      <c r="P453" s="1707"/>
      <c r="Q453" s="1707"/>
      <c r="R453" s="1707"/>
      <c r="S453" s="1707"/>
    </row>
    <row r="454" spans="1:19" s="1708" customFormat="1" hidden="1" x14ac:dyDescent="0.2">
      <c r="A454" s="788">
        <v>417</v>
      </c>
      <c r="B454" s="1762" t="s">
        <v>173</v>
      </c>
      <c r="C454" s="860"/>
      <c r="D454" s="711"/>
      <c r="E454" s="711"/>
      <c r="F454" s="711"/>
      <c r="G454" s="1003"/>
      <c r="H454" s="1719"/>
      <c r="I454" s="1003"/>
      <c r="J454" s="1719"/>
      <c r="K454" s="1706"/>
      <c r="L454" s="1706"/>
      <c r="M454" s="1706"/>
      <c r="N454" s="1706"/>
      <c r="O454" s="1707"/>
      <c r="P454" s="1707"/>
      <c r="Q454" s="1707"/>
      <c r="R454" s="1707"/>
      <c r="S454" s="1707"/>
    </row>
    <row r="455" spans="1:19" s="1708" customFormat="1" hidden="1" x14ac:dyDescent="0.2">
      <c r="A455" s="788">
        <v>418</v>
      </c>
      <c r="B455" s="1002" t="s">
        <v>134</v>
      </c>
      <c r="C455" s="860"/>
      <c r="D455" s="711" t="s">
        <v>14</v>
      </c>
      <c r="E455" s="711"/>
      <c r="F455" s="1003">
        <v>800</v>
      </c>
      <c r="G455" s="1003">
        <f t="shared" ref="G455:G466" si="90">E455*F455</f>
        <v>0</v>
      </c>
      <c r="H455" s="1003">
        <v>2142</v>
      </c>
      <c r="I455" s="1003">
        <f t="shared" ref="I455:I466" si="91">E455*H455</f>
        <v>0</v>
      </c>
      <c r="J455" s="1004">
        <f t="shared" ref="J455:J456" si="92">G455+I455</f>
        <v>0</v>
      </c>
      <c r="K455" s="1706"/>
      <c r="L455" s="1706"/>
      <c r="M455" s="1706"/>
      <c r="N455" s="1706"/>
      <c r="O455" s="1707"/>
      <c r="P455" s="1707"/>
      <c r="Q455" s="1707"/>
      <c r="R455" s="1707"/>
      <c r="S455" s="1707"/>
    </row>
    <row r="456" spans="1:19" s="1708" customFormat="1" hidden="1" x14ac:dyDescent="0.2">
      <c r="A456" s="788">
        <v>419</v>
      </c>
      <c r="B456" s="1002" t="s">
        <v>135</v>
      </c>
      <c r="C456" s="860"/>
      <c r="D456" s="711" t="s">
        <v>56</v>
      </c>
      <c r="E456" s="1731"/>
      <c r="F456" s="1003">
        <v>1875</v>
      </c>
      <c r="G456" s="1003">
        <f t="shared" si="90"/>
        <v>0</v>
      </c>
      <c r="H456" s="1003">
        <v>869</v>
      </c>
      <c r="I456" s="1003">
        <f t="shared" si="91"/>
        <v>0</v>
      </c>
      <c r="J456" s="1004">
        <f t="shared" si="92"/>
        <v>0</v>
      </c>
      <c r="K456" s="1703"/>
      <c r="L456" s="1706"/>
      <c r="M456" s="1706"/>
      <c r="N456" s="1706"/>
      <c r="O456" s="1707"/>
      <c r="P456" s="1707"/>
      <c r="Q456" s="1707"/>
      <c r="R456" s="1707"/>
      <c r="S456" s="1707"/>
    </row>
    <row r="457" spans="1:19" s="1708" customFormat="1" hidden="1" x14ac:dyDescent="0.2">
      <c r="A457" s="788">
        <v>420</v>
      </c>
      <c r="B457" s="1002" t="s">
        <v>136</v>
      </c>
      <c r="C457" s="860"/>
      <c r="D457" s="711" t="s">
        <v>137</v>
      </c>
      <c r="E457" s="711"/>
      <c r="F457" s="1003"/>
      <c r="G457" s="1003">
        <f t="shared" si="90"/>
        <v>0</v>
      </c>
      <c r="H457" s="1003"/>
      <c r="I457" s="1003">
        <f t="shared" si="91"/>
        <v>0</v>
      </c>
      <c r="J457" s="1004"/>
      <c r="K457" s="1706"/>
      <c r="L457" s="1706"/>
      <c r="M457" s="1706"/>
      <c r="N457" s="1706"/>
      <c r="O457" s="1707"/>
      <c r="P457" s="1707"/>
      <c r="Q457" s="1707"/>
      <c r="R457" s="1707"/>
      <c r="S457" s="1707"/>
    </row>
    <row r="458" spans="1:19" s="1708" customFormat="1" hidden="1" x14ac:dyDescent="0.2">
      <c r="A458" s="788">
        <v>421</v>
      </c>
      <c r="B458" s="1002" t="s">
        <v>161</v>
      </c>
      <c r="C458" s="860"/>
      <c r="D458" s="711" t="s">
        <v>137</v>
      </c>
      <c r="E458" s="711"/>
      <c r="F458" s="1003"/>
      <c r="G458" s="1003">
        <f t="shared" si="90"/>
        <v>0</v>
      </c>
      <c r="H458" s="1003"/>
      <c r="I458" s="1003">
        <f t="shared" si="91"/>
        <v>0</v>
      </c>
      <c r="J458" s="1004"/>
      <c r="K458" s="1706"/>
      <c r="L458" s="1706"/>
      <c r="M458" s="1706"/>
      <c r="N458" s="1706"/>
      <c r="O458" s="1707"/>
      <c r="P458" s="1707"/>
      <c r="Q458" s="1707"/>
      <c r="R458" s="1707"/>
      <c r="S458" s="1707"/>
    </row>
    <row r="459" spans="1:19" s="1708" customFormat="1" hidden="1" x14ac:dyDescent="0.2">
      <c r="A459" s="788">
        <v>422</v>
      </c>
      <c r="B459" s="1002" t="s">
        <v>138</v>
      </c>
      <c r="C459" s="860"/>
      <c r="D459" s="711" t="s">
        <v>137</v>
      </c>
      <c r="E459" s="711"/>
      <c r="F459" s="1003"/>
      <c r="G459" s="1003">
        <f t="shared" si="90"/>
        <v>0</v>
      </c>
      <c r="H459" s="1003"/>
      <c r="I459" s="1003">
        <f t="shared" si="91"/>
        <v>0</v>
      </c>
      <c r="J459" s="1004"/>
      <c r="K459" s="1706"/>
      <c r="L459" s="1706"/>
      <c r="M459" s="1706"/>
      <c r="N459" s="1706"/>
      <c r="O459" s="1707"/>
      <c r="P459" s="1707"/>
      <c r="Q459" s="1707"/>
      <c r="R459" s="1707"/>
      <c r="S459" s="1707"/>
    </row>
    <row r="460" spans="1:19" s="1708" customFormat="1" hidden="1" x14ac:dyDescent="0.2">
      <c r="A460" s="788">
        <v>423</v>
      </c>
      <c r="B460" s="1002" t="s">
        <v>162</v>
      </c>
      <c r="C460" s="860"/>
      <c r="D460" s="711" t="s">
        <v>137</v>
      </c>
      <c r="E460" s="711"/>
      <c r="F460" s="1003"/>
      <c r="G460" s="1003">
        <f t="shared" si="90"/>
        <v>0</v>
      </c>
      <c r="H460" s="1003"/>
      <c r="I460" s="1003">
        <f t="shared" si="91"/>
        <v>0</v>
      </c>
      <c r="J460" s="1004"/>
      <c r="K460" s="1706"/>
      <c r="L460" s="1706"/>
      <c r="M460" s="1706"/>
      <c r="N460" s="1706"/>
      <c r="O460" s="1707"/>
      <c r="P460" s="1707"/>
      <c r="Q460" s="1707"/>
      <c r="R460" s="1707"/>
      <c r="S460" s="1707"/>
    </row>
    <row r="461" spans="1:19" s="1708" customFormat="1" hidden="1" x14ac:dyDescent="0.2">
      <c r="A461" s="788">
        <v>424</v>
      </c>
      <c r="B461" s="1002" t="s">
        <v>139</v>
      </c>
      <c r="C461" s="860"/>
      <c r="D461" s="711" t="s">
        <v>56</v>
      </c>
      <c r="E461" s="1727"/>
      <c r="F461" s="1003">
        <v>1875</v>
      </c>
      <c r="G461" s="1003">
        <f t="shared" si="90"/>
        <v>0</v>
      </c>
      <c r="H461" s="1003">
        <v>1617</v>
      </c>
      <c r="I461" s="1003">
        <f t="shared" si="91"/>
        <v>0</v>
      </c>
      <c r="J461" s="1004">
        <f t="shared" ref="J461:J462" si="93">G461+I461</f>
        <v>0</v>
      </c>
      <c r="K461" s="1706"/>
      <c r="L461" s="1706"/>
      <c r="M461" s="1706"/>
      <c r="N461" s="1706"/>
      <c r="O461" s="1707"/>
      <c r="P461" s="1707"/>
      <c r="Q461" s="1707"/>
      <c r="R461" s="1707"/>
      <c r="S461" s="1707"/>
    </row>
    <row r="462" spans="1:19" s="1708" customFormat="1" hidden="1" x14ac:dyDescent="0.2">
      <c r="A462" s="788">
        <v>425</v>
      </c>
      <c r="B462" s="1002" t="s">
        <v>148</v>
      </c>
      <c r="C462" s="860"/>
      <c r="D462" s="711" t="s">
        <v>56</v>
      </c>
      <c r="E462" s="711"/>
      <c r="F462" s="1003">
        <v>1875</v>
      </c>
      <c r="G462" s="1003">
        <f t="shared" si="90"/>
        <v>0</v>
      </c>
      <c r="H462" s="1003">
        <v>1428</v>
      </c>
      <c r="I462" s="1003">
        <f t="shared" si="91"/>
        <v>0</v>
      </c>
      <c r="J462" s="1004">
        <f t="shared" si="93"/>
        <v>0</v>
      </c>
      <c r="K462" s="1706"/>
      <c r="L462" s="1706"/>
      <c r="M462" s="1706"/>
      <c r="N462" s="1706"/>
      <c r="O462" s="1707"/>
      <c r="P462" s="1707"/>
      <c r="Q462" s="1707"/>
      <c r="R462" s="1707"/>
      <c r="S462" s="1707"/>
    </row>
    <row r="463" spans="1:19" s="1708" customFormat="1" hidden="1" x14ac:dyDescent="0.2">
      <c r="A463" s="788">
        <v>426</v>
      </c>
      <c r="B463" s="1002" t="s">
        <v>170</v>
      </c>
      <c r="C463" s="860"/>
      <c r="D463" s="711" t="s">
        <v>137</v>
      </c>
      <c r="E463" s="711"/>
      <c r="F463" s="1003"/>
      <c r="G463" s="1003">
        <f t="shared" si="90"/>
        <v>0</v>
      </c>
      <c r="H463" s="1003"/>
      <c r="I463" s="1003">
        <f t="shared" si="91"/>
        <v>0</v>
      </c>
      <c r="J463" s="1004"/>
      <c r="K463" s="1706"/>
      <c r="L463" s="1706"/>
      <c r="M463" s="1706"/>
      <c r="N463" s="1706"/>
      <c r="O463" s="1707"/>
      <c r="P463" s="1707"/>
      <c r="Q463" s="1707"/>
      <c r="R463" s="1707"/>
      <c r="S463" s="1707"/>
    </row>
    <row r="464" spans="1:19" s="1708" customFormat="1" hidden="1" x14ac:dyDescent="0.2">
      <c r="A464" s="788">
        <v>427</v>
      </c>
      <c r="B464" s="1002" t="s">
        <v>150</v>
      </c>
      <c r="C464" s="860"/>
      <c r="D464" s="711" t="s">
        <v>56</v>
      </c>
      <c r="E464" s="1764"/>
      <c r="F464" s="1003">
        <v>1875</v>
      </c>
      <c r="G464" s="1003">
        <f t="shared" si="90"/>
        <v>0</v>
      </c>
      <c r="H464" s="1003">
        <v>2646</v>
      </c>
      <c r="I464" s="1003">
        <f t="shared" si="91"/>
        <v>0</v>
      </c>
      <c r="J464" s="1004">
        <f t="shared" ref="J464:J466" si="94">G464+I464</f>
        <v>0</v>
      </c>
      <c r="K464" s="1706"/>
      <c r="L464" s="1706"/>
      <c r="M464" s="1706"/>
      <c r="N464" s="1706"/>
      <c r="O464" s="1707"/>
      <c r="P464" s="1707"/>
      <c r="Q464" s="1707"/>
      <c r="R464" s="1707"/>
      <c r="S464" s="1707"/>
    </row>
    <row r="465" spans="1:19" s="1708" customFormat="1" hidden="1" x14ac:dyDescent="0.2">
      <c r="A465" s="788">
        <v>428</v>
      </c>
      <c r="B465" s="1002" t="s">
        <v>171</v>
      </c>
      <c r="C465" s="860"/>
      <c r="D465" s="711" t="s">
        <v>172</v>
      </c>
      <c r="E465" s="711"/>
      <c r="F465" s="1003">
        <v>1000</v>
      </c>
      <c r="G465" s="1003">
        <f t="shared" si="90"/>
        <v>0</v>
      </c>
      <c r="H465" s="1003">
        <v>95</v>
      </c>
      <c r="I465" s="1003">
        <f t="shared" si="91"/>
        <v>0</v>
      </c>
      <c r="J465" s="1004">
        <f t="shared" si="94"/>
        <v>0</v>
      </c>
      <c r="K465" s="1706"/>
      <c r="L465" s="1706"/>
      <c r="M465" s="1706"/>
      <c r="N465" s="1706"/>
      <c r="O465" s="1707"/>
      <c r="P465" s="1707"/>
      <c r="Q465" s="1707"/>
      <c r="R465" s="1707"/>
      <c r="S465" s="1707"/>
    </row>
    <row r="466" spans="1:19" s="1708" customFormat="1" hidden="1" x14ac:dyDescent="0.2">
      <c r="A466" s="788">
        <v>429</v>
      </c>
      <c r="B466" s="1002" t="s">
        <v>60</v>
      </c>
      <c r="C466" s="860"/>
      <c r="D466" s="711" t="s">
        <v>5</v>
      </c>
      <c r="E466" s="711"/>
      <c r="F466" s="1003">
        <v>0</v>
      </c>
      <c r="G466" s="1003">
        <f t="shared" si="90"/>
        <v>0</v>
      </c>
      <c r="H466" s="1003">
        <v>49673</v>
      </c>
      <c r="I466" s="1003">
        <f t="shared" si="91"/>
        <v>0</v>
      </c>
      <c r="J466" s="1004">
        <f t="shared" si="94"/>
        <v>0</v>
      </c>
      <c r="K466" s="1706"/>
      <c r="L466" s="1706"/>
      <c r="M466" s="1706"/>
      <c r="N466" s="1706"/>
      <c r="O466" s="1707"/>
      <c r="P466" s="1707"/>
      <c r="Q466" s="1707"/>
      <c r="R466" s="1707"/>
      <c r="S466" s="1707"/>
    </row>
    <row r="467" spans="1:19" s="1708" customFormat="1" hidden="1" x14ac:dyDescent="0.2">
      <c r="A467" s="788">
        <v>430</v>
      </c>
      <c r="B467" s="1762" t="s">
        <v>174</v>
      </c>
      <c r="C467" s="860"/>
      <c r="D467" s="711"/>
      <c r="E467" s="711"/>
      <c r="F467" s="711"/>
      <c r="G467" s="1003"/>
      <c r="H467" s="1719"/>
      <c r="I467" s="1003"/>
      <c r="J467" s="1719"/>
      <c r="K467" s="1706"/>
      <c r="L467" s="1706"/>
      <c r="M467" s="1706"/>
      <c r="N467" s="1706"/>
      <c r="O467" s="1707"/>
      <c r="P467" s="1707"/>
      <c r="Q467" s="1707"/>
      <c r="R467" s="1707"/>
      <c r="S467" s="1707"/>
    </row>
    <row r="468" spans="1:19" s="1708" customFormat="1" hidden="1" x14ac:dyDescent="0.2">
      <c r="A468" s="788">
        <v>431</v>
      </c>
      <c r="B468" s="1002" t="s">
        <v>175</v>
      </c>
      <c r="C468" s="860" t="s">
        <v>176</v>
      </c>
      <c r="D468" s="711" t="s">
        <v>14</v>
      </c>
      <c r="E468" s="711"/>
      <c r="F468" s="1003">
        <v>800</v>
      </c>
      <c r="G468" s="1003">
        <f t="shared" ref="G468:G486" si="95">E468*F468</f>
        <v>0</v>
      </c>
      <c r="H468" s="1003">
        <v>627</v>
      </c>
      <c r="I468" s="1003">
        <f t="shared" ref="I468:I486" si="96">E468*H468</f>
        <v>0</v>
      </c>
      <c r="J468" s="1004">
        <f t="shared" ref="J468:J471" si="97">G468+I468</f>
        <v>0</v>
      </c>
      <c r="K468" s="1706"/>
      <c r="L468" s="1706"/>
      <c r="M468" s="1706"/>
      <c r="N468" s="1706"/>
      <c r="O468" s="1707"/>
      <c r="P468" s="1707"/>
      <c r="Q468" s="1707"/>
      <c r="R468" s="1707"/>
      <c r="S468" s="1707"/>
    </row>
    <row r="469" spans="1:19" s="1708" customFormat="1" hidden="1" x14ac:dyDescent="0.2">
      <c r="A469" s="788">
        <v>432</v>
      </c>
      <c r="B469" s="1002" t="s">
        <v>156</v>
      </c>
      <c r="C469" s="860"/>
      <c r="D469" s="711" t="s">
        <v>14</v>
      </c>
      <c r="E469" s="711"/>
      <c r="F469" s="1003">
        <v>600</v>
      </c>
      <c r="G469" s="1003">
        <f t="shared" si="95"/>
        <v>0</v>
      </c>
      <c r="H469" s="1003">
        <v>595</v>
      </c>
      <c r="I469" s="1003">
        <f t="shared" si="96"/>
        <v>0</v>
      </c>
      <c r="J469" s="1004">
        <f t="shared" si="97"/>
        <v>0</v>
      </c>
      <c r="K469" s="1706"/>
      <c r="L469" s="1706"/>
      <c r="M469" s="1706"/>
      <c r="N469" s="1706"/>
      <c r="O469" s="1707"/>
      <c r="P469" s="1707"/>
      <c r="Q469" s="1707"/>
      <c r="R469" s="1707"/>
      <c r="S469" s="1707"/>
    </row>
    <row r="470" spans="1:19" s="1708" customFormat="1" hidden="1" x14ac:dyDescent="0.2">
      <c r="A470" s="788">
        <v>433</v>
      </c>
      <c r="B470" s="1002" t="s">
        <v>177</v>
      </c>
      <c r="C470" s="860"/>
      <c r="D470" s="711" t="s">
        <v>14</v>
      </c>
      <c r="E470" s="711"/>
      <c r="F470" s="1003">
        <v>800</v>
      </c>
      <c r="G470" s="1003">
        <f t="shared" si="95"/>
        <v>0</v>
      </c>
      <c r="H470" s="1003">
        <v>2975</v>
      </c>
      <c r="I470" s="1003">
        <f t="shared" si="96"/>
        <v>0</v>
      </c>
      <c r="J470" s="1004">
        <f t="shared" si="97"/>
        <v>0</v>
      </c>
      <c r="K470" s="1706"/>
      <c r="L470" s="1706"/>
      <c r="M470" s="1706"/>
      <c r="N470" s="1706"/>
      <c r="O470" s="1707"/>
      <c r="P470" s="1707"/>
      <c r="Q470" s="1707"/>
      <c r="R470" s="1707"/>
      <c r="S470" s="1707"/>
    </row>
    <row r="471" spans="1:19" s="1708" customFormat="1" hidden="1" x14ac:dyDescent="0.2">
      <c r="A471" s="788">
        <v>434</v>
      </c>
      <c r="B471" s="1002" t="s">
        <v>157</v>
      </c>
      <c r="C471" s="687"/>
      <c r="D471" s="711" t="s">
        <v>56</v>
      </c>
      <c r="E471" s="1731"/>
      <c r="F471" s="1003">
        <v>1875</v>
      </c>
      <c r="G471" s="1003">
        <f t="shared" si="95"/>
        <v>0</v>
      </c>
      <c r="H471" s="1003">
        <v>840</v>
      </c>
      <c r="I471" s="1003">
        <f t="shared" si="96"/>
        <v>0</v>
      </c>
      <c r="J471" s="1004">
        <f t="shared" si="97"/>
        <v>0</v>
      </c>
      <c r="K471" s="1706"/>
      <c r="L471" s="1706"/>
      <c r="M471" s="1706"/>
      <c r="N471" s="1706"/>
      <c r="O471" s="1707"/>
      <c r="P471" s="1707"/>
      <c r="Q471" s="1707"/>
      <c r="R471" s="1707"/>
      <c r="S471" s="1707"/>
    </row>
    <row r="472" spans="1:19" s="1708" customFormat="1" hidden="1" x14ac:dyDescent="0.2">
      <c r="A472" s="788">
        <v>435</v>
      </c>
      <c r="B472" s="1002" t="s">
        <v>158</v>
      </c>
      <c r="C472" s="860"/>
      <c r="D472" s="711" t="s">
        <v>137</v>
      </c>
      <c r="E472" s="711"/>
      <c r="F472" s="1003"/>
      <c r="G472" s="1003">
        <f t="shared" si="95"/>
        <v>0</v>
      </c>
      <c r="H472" s="1003"/>
      <c r="I472" s="1003">
        <f t="shared" si="96"/>
        <v>0</v>
      </c>
      <c r="J472" s="1004"/>
      <c r="K472" s="1706"/>
      <c r="L472" s="1706"/>
      <c r="M472" s="1706"/>
      <c r="N472" s="1706"/>
      <c r="O472" s="1707"/>
      <c r="P472" s="1707"/>
      <c r="Q472" s="1707"/>
      <c r="R472" s="1707"/>
      <c r="S472" s="1707"/>
    </row>
    <row r="473" spans="1:19" s="1708" customFormat="1" hidden="1" x14ac:dyDescent="0.2">
      <c r="A473" s="788">
        <v>436</v>
      </c>
      <c r="B473" s="1002" t="s">
        <v>159</v>
      </c>
      <c r="C473" s="687"/>
      <c r="D473" s="711" t="s">
        <v>56</v>
      </c>
      <c r="E473" s="1727"/>
      <c r="F473" s="1003">
        <v>1875</v>
      </c>
      <c r="G473" s="1003">
        <f t="shared" si="95"/>
        <v>0</v>
      </c>
      <c r="H473" s="1003">
        <v>3080</v>
      </c>
      <c r="I473" s="1003">
        <f t="shared" si="96"/>
        <v>0</v>
      </c>
      <c r="J473" s="1004">
        <f t="shared" ref="J473:J474" si="98">G473+I473</f>
        <v>0</v>
      </c>
      <c r="K473" s="1706"/>
      <c r="L473" s="1706"/>
      <c r="M473" s="1706"/>
      <c r="N473" s="1706"/>
      <c r="O473" s="1707"/>
      <c r="P473" s="1707"/>
      <c r="Q473" s="1707"/>
      <c r="R473" s="1707"/>
      <c r="S473" s="1707"/>
    </row>
    <row r="474" spans="1:19" hidden="1" x14ac:dyDescent="0.2">
      <c r="A474" s="531">
        <v>437</v>
      </c>
      <c r="B474" s="541" t="s">
        <v>135</v>
      </c>
      <c r="C474" s="538"/>
      <c r="D474" s="542" t="s">
        <v>56</v>
      </c>
      <c r="E474" s="1730"/>
      <c r="F474" s="543">
        <v>1875</v>
      </c>
      <c r="G474" s="543">
        <f t="shared" si="95"/>
        <v>0</v>
      </c>
      <c r="H474" s="543">
        <v>869</v>
      </c>
      <c r="I474" s="543">
        <f t="shared" si="96"/>
        <v>0</v>
      </c>
      <c r="J474" s="657">
        <f t="shared" si="98"/>
        <v>0</v>
      </c>
      <c r="K474" s="1703" t="s">
        <v>660</v>
      </c>
    </row>
    <row r="475" spans="1:19" s="1708" customFormat="1" hidden="1" x14ac:dyDescent="0.2">
      <c r="A475" s="788">
        <v>438</v>
      </c>
      <c r="B475" s="1002" t="s">
        <v>161</v>
      </c>
      <c r="C475" s="860"/>
      <c r="D475" s="711" t="s">
        <v>137</v>
      </c>
      <c r="E475" s="711"/>
      <c r="F475" s="1003"/>
      <c r="G475" s="1003">
        <f t="shared" si="95"/>
        <v>0</v>
      </c>
      <c r="H475" s="1003"/>
      <c r="I475" s="1003">
        <f t="shared" si="96"/>
        <v>0</v>
      </c>
      <c r="J475" s="1004"/>
      <c r="K475" s="1706"/>
      <c r="L475" s="1706"/>
      <c r="M475" s="1706"/>
      <c r="N475" s="1706"/>
      <c r="O475" s="1707"/>
      <c r="P475" s="1707"/>
      <c r="Q475" s="1707"/>
      <c r="R475" s="1707"/>
      <c r="S475" s="1707"/>
    </row>
    <row r="476" spans="1:19" s="1708" customFormat="1" hidden="1" x14ac:dyDescent="0.2">
      <c r="A476" s="788">
        <v>439</v>
      </c>
      <c r="B476" s="1002" t="s">
        <v>138</v>
      </c>
      <c r="C476" s="860"/>
      <c r="D476" s="711" t="s">
        <v>137</v>
      </c>
      <c r="E476" s="711"/>
      <c r="F476" s="1003"/>
      <c r="G476" s="1003">
        <f t="shared" si="95"/>
        <v>0</v>
      </c>
      <c r="H476" s="1003"/>
      <c r="I476" s="1003">
        <f t="shared" si="96"/>
        <v>0</v>
      </c>
      <c r="J476" s="1004"/>
      <c r="K476" s="1706"/>
      <c r="L476" s="1706"/>
      <c r="M476" s="1706"/>
      <c r="N476" s="1706"/>
      <c r="O476" s="1707"/>
      <c r="P476" s="1707"/>
      <c r="Q476" s="1707"/>
      <c r="R476" s="1707"/>
      <c r="S476" s="1707"/>
    </row>
    <row r="477" spans="1:19" s="1708" customFormat="1" hidden="1" x14ac:dyDescent="0.2">
      <c r="A477" s="788">
        <v>440</v>
      </c>
      <c r="B477" s="1002" t="s">
        <v>162</v>
      </c>
      <c r="C477" s="860"/>
      <c r="D477" s="711" t="s">
        <v>137</v>
      </c>
      <c r="E477" s="711"/>
      <c r="F477" s="1003"/>
      <c r="G477" s="1003">
        <f t="shared" si="95"/>
        <v>0</v>
      </c>
      <c r="H477" s="1003"/>
      <c r="I477" s="1003">
        <f t="shared" si="96"/>
        <v>0</v>
      </c>
      <c r="J477" s="1004"/>
      <c r="K477" s="1706"/>
      <c r="L477" s="1706"/>
      <c r="M477" s="1706"/>
      <c r="N477" s="1706"/>
      <c r="O477" s="1707"/>
      <c r="P477" s="1707"/>
      <c r="Q477" s="1707"/>
      <c r="R477" s="1707"/>
      <c r="S477" s="1707"/>
    </row>
    <row r="478" spans="1:19" hidden="1" x14ac:dyDescent="0.2">
      <c r="A478" s="531">
        <v>441</v>
      </c>
      <c r="B478" s="541" t="s">
        <v>139</v>
      </c>
      <c r="C478" s="538"/>
      <c r="D478" s="542" t="s">
        <v>56</v>
      </c>
      <c r="E478" s="1730"/>
      <c r="F478" s="543">
        <v>1875</v>
      </c>
      <c r="G478" s="543">
        <f t="shared" si="95"/>
        <v>0</v>
      </c>
      <c r="H478" s="543">
        <v>1617</v>
      </c>
      <c r="I478" s="543">
        <f t="shared" si="96"/>
        <v>0</v>
      </c>
      <c r="J478" s="657">
        <f t="shared" ref="J478:J479" si="99">G478+I478</f>
        <v>0</v>
      </c>
      <c r="K478" s="1703" t="s">
        <v>660</v>
      </c>
    </row>
    <row r="479" spans="1:19" s="1708" customFormat="1" hidden="1" x14ac:dyDescent="0.2">
      <c r="A479" s="788">
        <v>442</v>
      </c>
      <c r="B479" s="1002" t="s">
        <v>140</v>
      </c>
      <c r="C479" s="860"/>
      <c r="D479" s="711" t="s">
        <v>56</v>
      </c>
      <c r="E479" s="1731"/>
      <c r="F479" s="1003">
        <v>1875</v>
      </c>
      <c r="G479" s="1003">
        <f t="shared" si="95"/>
        <v>0</v>
      </c>
      <c r="H479" s="1003">
        <v>1226</v>
      </c>
      <c r="I479" s="1003">
        <f t="shared" si="96"/>
        <v>0</v>
      </c>
      <c r="J479" s="1004">
        <f t="shared" si="99"/>
        <v>0</v>
      </c>
      <c r="K479" s="1706"/>
      <c r="L479" s="1706"/>
      <c r="M479" s="1706"/>
      <c r="N479" s="1706"/>
      <c r="O479" s="1707"/>
      <c r="P479" s="1707"/>
      <c r="Q479" s="1707"/>
      <c r="R479" s="1707"/>
      <c r="S479" s="1707"/>
    </row>
    <row r="480" spans="1:19" s="1708" customFormat="1" hidden="1" x14ac:dyDescent="0.2">
      <c r="A480" s="788">
        <v>443</v>
      </c>
      <c r="B480" s="1002" t="s">
        <v>625</v>
      </c>
      <c r="C480" s="860"/>
      <c r="D480" s="711" t="s">
        <v>137</v>
      </c>
      <c r="E480" s="711"/>
      <c r="F480" s="1003"/>
      <c r="G480" s="1003">
        <f t="shared" si="95"/>
        <v>0</v>
      </c>
      <c r="H480" s="1003"/>
      <c r="I480" s="1003">
        <f t="shared" si="96"/>
        <v>0</v>
      </c>
      <c r="J480" s="1004"/>
      <c r="K480" s="1706"/>
      <c r="L480" s="1706"/>
      <c r="M480" s="1706"/>
      <c r="N480" s="1706"/>
      <c r="O480" s="1707"/>
      <c r="P480" s="1707"/>
      <c r="Q480" s="1707"/>
      <c r="R480" s="1707"/>
      <c r="S480" s="1707"/>
    </row>
    <row r="481" spans="1:19" hidden="1" x14ac:dyDescent="0.2">
      <c r="A481" s="531">
        <v>444</v>
      </c>
      <c r="B481" s="541" t="s">
        <v>144</v>
      </c>
      <c r="C481" s="538"/>
      <c r="D481" s="542" t="s">
        <v>56</v>
      </c>
      <c r="E481" s="1768"/>
      <c r="F481" s="543">
        <v>1875</v>
      </c>
      <c r="G481" s="543">
        <f t="shared" si="95"/>
        <v>0</v>
      </c>
      <c r="H481" s="543">
        <v>2132</v>
      </c>
      <c r="I481" s="543">
        <f t="shared" si="96"/>
        <v>0</v>
      </c>
      <c r="J481" s="657">
        <f t="shared" ref="J481:J482" si="100">G481+I481</f>
        <v>0</v>
      </c>
      <c r="K481" s="1703">
        <v>-6.0229999999999997</v>
      </c>
    </row>
    <row r="482" spans="1:19" s="1708" customFormat="1" hidden="1" x14ac:dyDescent="0.2">
      <c r="A482" s="788">
        <v>445</v>
      </c>
      <c r="B482" s="1002" t="s">
        <v>148</v>
      </c>
      <c r="C482" s="860"/>
      <c r="D482" s="711" t="s">
        <v>56</v>
      </c>
      <c r="E482" s="711"/>
      <c r="F482" s="1003">
        <v>1875</v>
      </c>
      <c r="G482" s="1003">
        <f t="shared" si="95"/>
        <v>0</v>
      </c>
      <c r="H482" s="1003">
        <v>1428</v>
      </c>
      <c r="I482" s="1003">
        <f t="shared" si="96"/>
        <v>0</v>
      </c>
      <c r="J482" s="1004">
        <f t="shared" si="100"/>
        <v>0</v>
      </c>
      <c r="K482" s="1706"/>
      <c r="L482" s="1706"/>
      <c r="M482" s="1706"/>
      <c r="N482" s="1706"/>
      <c r="O482" s="1707"/>
      <c r="P482" s="1707"/>
      <c r="Q482" s="1707"/>
      <c r="R482" s="1707"/>
      <c r="S482" s="1707"/>
    </row>
    <row r="483" spans="1:19" s="1708" customFormat="1" hidden="1" x14ac:dyDescent="0.2">
      <c r="A483" s="788">
        <v>446</v>
      </c>
      <c r="B483" s="1002" t="s">
        <v>178</v>
      </c>
      <c r="C483" s="860"/>
      <c r="D483" s="711" t="s">
        <v>137</v>
      </c>
      <c r="E483" s="711"/>
      <c r="F483" s="1003"/>
      <c r="G483" s="1003">
        <f t="shared" si="95"/>
        <v>0</v>
      </c>
      <c r="H483" s="1003"/>
      <c r="I483" s="1003">
        <f t="shared" si="96"/>
        <v>0</v>
      </c>
      <c r="J483" s="1004"/>
      <c r="K483" s="1706"/>
      <c r="L483" s="1706"/>
      <c r="M483" s="1706"/>
      <c r="N483" s="1706"/>
      <c r="O483" s="1707"/>
      <c r="P483" s="1707"/>
      <c r="Q483" s="1707"/>
      <c r="R483" s="1707"/>
      <c r="S483" s="1707"/>
    </row>
    <row r="484" spans="1:19" s="1708" customFormat="1" hidden="1" x14ac:dyDescent="0.2">
      <c r="A484" s="788">
        <v>447</v>
      </c>
      <c r="B484" s="1002" t="s">
        <v>150</v>
      </c>
      <c r="C484" s="860"/>
      <c r="D484" s="711" t="s">
        <v>56</v>
      </c>
      <c r="E484" s="1764"/>
      <c r="F484" s="1003">
        <v>1875</v>
      </c>
      <c r="G484" s="1003">
        <f t="shared" si="95"/>
        <v>0</v>
      </c>
      <c r="H484" s="1003">
        <v>2646</v>
      </c>
      <c r="I484" s="1003">
        <f t="shared" si="96"/>
        <v>0</v>
      </c>
      <c r="J484" s="1004">
        <f t="shared" ref="J484:J486" si="101">G484+I484</f>
        <v>0</v>
      </c>
      <c r="K484" s="1706"/>
      <c r="L484" s="1706"/>
      <c r="M484" s="1706"/>
      <c r="N484" s="1706"/>
      <c r="O484" s="1707"/>
      <c r="P484" s="1707"/>
      <c r="Q484" s="1707"/>
      <c r="R484" s="1707"/>
      <c r="S484" s="1707"/>
    </row>
    <row r="485" spans="1:19" s="1708" customFormat="1" hidden="1" x14ac:dyDescent="0.2">
      <c r="A485" s="788">
        <v>448</v>
      </c>
      <c r="B485" s="1002" t="s">
        <v>171</v>
      </c>
      <c r="C485" s="860"/>
      <c r="D485" s="711" t="s">
        <v>172</v>
      </c>
      <c r="E485" s="711"/>
      <c r="F485" s="1003">
        <v>1000</v>
      </c>
      <c r="G485" s="1003">
        <f t="shared" si="95"/>
        <v>0</v>
      </c>
      <c r="H485" s="1003">
        <v>95</v>
      </c>
      <c r="I485" s="1003">
        <f t="shared" si="96"/>
        <v>0</v>
      </c>
      <c r="J485" s="1004">
        <f t="shared" si="101"/>
        <v>0</v>
      </c>
      <c r="K485" s="1706"/>
      <c r="L485" s="1706"/>
      <c r="M485" s="1706"/>
      <c r="N485" s="1706"/>
      <c r="O485" s="1707"/>
      <c r="P485" s="1707"/>
      <c r="Q485" s="1707"/>
      <c r="R485" s="1707"/>
      <c r="S485" s="1707"/>
    </row>
    <row r="486" spans="1:19" s="1708" customFormat="1" hidden="1" x14ac:dyDescent="0.2">
      <c r="A486" s="788">
        <v>449</v>
      </c>
      <c r="B486" s="1002" t="s">
        <v>60</v>
      </c>
      <c r="C486" s="860"/>
      <c r="D486" s="711" t="s">
        <v>5</v>
      </c>
      <c r="E486" s="711"/>
      <c r="F486" s="1003">
        <v>0</v>
      </c>
      <c r="G486" s="1003">
        <f t="shared" si="95"/>
        <v>0</v>
      </c>
      <c r="H486" s="1003">
        <v>68052</v>
      </c>
      <c r="I486" s="1003">
        <f t="shared" si="96"/>
        <v>0</v>
      </c>
      <c r="J486" s="1004">
        <f t="shared" si="101"/>
        <v>0</v>
      </c>
      <c r="K486" s="1706"/>
      <c r="L486" s="1706"/>
      <c r="M486" s="1706"/>
      <c r="N486" s="1706"/>
      <c r="O486" s="1707"/>
      <c r="P486" s="1707"/>
      <c r="Q486" s="1707"/>
      <c r="R486" s="1707"/>
      <c r="S486" s="1707"/>
    </row>
    <row r="487" spans="1:19" s="1708" customFormat="1" hidden="1" x14ac:dyDescent="0.2">
      <c r="A487" s="788">
        <v>450</v>
      </c>
      <c r="B487" s="1762" t="s">
        <v>179</v>
      </c>
      <c r="C487" s="860"/>
      <c r="D487" s="711"/>
      <c r="E487" s="711"/>
      <c r="F487" s="711"/>
      <c r="G487" s="1003"/>
      <c r="H487" s="1719"/>
      <c r="I487" s="1003"/>
      <c r="J487" s="1719"/>
      <c r="K487" s="1706"/>
      <c r="L487" s="1706"/>
      <c r="M487" s="1706"/>
      <c r="N487" s="1706"/>
      <c r="O487" s="1707"/>
      <c r="P487" s="1707"/>
      <c r="Q487" s="1707"/>
      <c r="R487" s="1707"/>
      <c r="S487" s="1707"/>
    </row>
    <row r="488" spans="1:19" s="1708" customFormat="1" hidden="1" x14ac:dyDescent="0.2">
      <c r="A488" s="788">
        <v>451</v>
      </c>
      <c r="B488" s="1002" t="s">
        <v>180</v>
      </c>
      <c r="C488" s="860" t="s">
        <v>181</v>
      </c>
      <c r="D488" s="711" t="s">
        <v>14</v>
      </c>
      <c r="E488" s="711"/>
      <c r="F488" s="1003">
        <v>800</v>
      </c>
      <c r="G488" s="1003">
        <f t="shared" ref="G488:G507" si="102">E488*F488</f>
        <v>0</v>
      </c>
      <c r="H488" s="1003">
        <v>508</v>
      </c>
      <c r="I488" s="1003">
        <f t="shared" ref="I488:I507" si="103">E488*H488</f>
        <v>0</v>
      </c>
      <c r="J488" s="1004">
        <f t="shared" ref="J488:J491" si="104">G488+I488</f>
        <v>0</v>
      </c>
      <c r="K488" s="1706"/>
      <c r="L488" s="1706"/>
      <c r="M488" s="1706"/>
      <c r="N488" s="1706"/>
      <c r="O488" s="1707"/>
      <c r="P488" s="1707"/>
      <c r="Q488" s="1707"/>
      <c r="R488" s="1707"/>
      <c r="S488" s="1707"/>
    </row>
    <row r="489" spans="1:19" s="1708" customFormat="1" hidden="1" x14ac:dyDescent="0.2">
      <c r="A489" s="788">
        <v>452</v>
      </c>
      <c r="B489" s="1002" t="s">
        <v>167</v>
      </c>
      <c r="C489" s="860"/>
      <c r="D489" s="711" t="s">
        <v>14</v>
      </c>
      <c r="E489" s="711"/>
      <c r="F489" s="1003">
        <v>600</v>
      </c>
      <c r="G489" s="1003">
        <f t="shared" si="102"/>
        <v>0</v>
      </c>
      <c r="H489" s="1003">
        <v>532</v>
      </c>
      <c r="I489" s="1003">
        <f t="shared" si="103"/>
        <v>0</v>
      </c>
      <c r="J489" s="1004">
        <f t="shared" si="104"/>
        <v>0</v>
      </c>
      <c r="K489" s="1706"/>
      <c r="L489" s="1706"/>
      <c r="M489" s="1706"/>
      <c r="N489" s="1706"/>
      <c r="O489" s="1707"/>
      <c r="P489" s="1707"/>
      <c r="Q489" s="1707"/>
      <c r="R489" s="1707"/>
      <c r="S489" s="1707"/>
    </row>
    <row r="490" spans="1:19" s="1708" customFormat="1" hidden="1" x14ac:dyDescent="0.2">
      <c r="A490" s="788">
        <v>453</v>
      </c>
      <c r="B490" s="1002" t="s">
        <v>177</v>
      </c>
      <c r="C490" s="860"/>
      <c r="D490" s="711" t="s">
        <v>14</v>
      </c>
      <c r="E490" s="711"/>
      <c r="F490" s="1003">
        <v>800</v>
      </c>
      <c r="G490" s="1003">
        <f t="shared" si="102"/>
        <v>0</v>
      </c>
      <c r="H490" s="1003">
        <v>2975</v>
      </c>
      <c r="I490" s="1003">
        <f t="shared" si="103"/>
        <v>0</v>
      </c>
      <c r="J490" s="1004">
        <f t="shared" si="104"/>
        <v>0</v>
      </c>
      <c r="K490" s="1706"/>
      <c r="L490" s="1706"/>
      <c r="M490" s="1706"/>
      <c r="N490" s="1706"/>
      <c r="O490" s="1707"/>
      <c r="P490" s="1707"/>
      <c r="Q490" s="1707"/>
      <c r="R490" s="1707"/>
      <c r="S490" s="1707"/>
    </row>
    <row r="491" spans="1:19" s="1708" customFormat="1" hidden="1" x14ac:dyDescent="0.2">
      <c r="A491" s="788">
        <v>454</v>
      </c>
      <c r="B491" s="1002" t="s">
        <v>157</v>
      </c>
      <c r="C491" s="687"/>
      <c r="D491" s="711" t="s">
        <v>56</v>
      </c>
      <c r="E491" s="711"/>
      <c r="F491" s="1003">
        <v>1875</v>
      </c>
      <c r="G491" s="1003">
        <f t="shared" si="102"/>
        <v>0</v>
      </c>
      <c r="H491" s="1003">
        <v>840</v>
      </c>
      <c r="I491" s="1003">
        <f t="shared" si="103"/>
        <v>0</v>
      </c>
      <c r="J491" s="1004">
        <f t="shared" si="104"/>
        <v>0</v>
      </c>
      <c r="K491" s="1706"/>
      <c r="L491" s="1706"/>
      <c r="M491" s="1706"/>
      <c r="N491" s="1706"/>
      <c r="O491" s="1707"/>
      <c r="P491" s="1707"/>
      <c r="Q491" s="1707"/>
      <c r="R491" s="1707"/>
      <c r="S491" s="1707"/>
    </row>
    <row r="492" spans="1:19" s="1708" customFormat="1" hidden="1" x14ac:dyDescent="0.2">
      <c r="A492" s="788">
        <v>455</v>
      </c>
      <c r="B492" s="1002" t="s">
        <v>168</v>
      </c>
      <c r="C492" s="860"/>
      <c r="D492" s="711" t="s">
        <v>137</v>
      </c>
      <c r="E492" s="711"/>
      <c r="F492" s="1003"/>
      <c r="G492" s="1003">
        <f t="shared" si="102"/>
        <v>0</v>
      </c>
      <c r="H492" s="1003"/>
      <c r="I492" s="1003">
        <f t="shared" si="103"/>
        <v>0</v>
      </c>
      <c r="J492" s="1004"/>
      <c r="K492" s="1706"/>
      <c r="L492" s="1706"/>
      <c r="M492" s="1706"/>
      <c r="N492" s="1706"/>
      <c r="O492" s="1707"/>
      <c r="P492" s="1707"/>
      <c r="Q492" s="1707"/>
      <c r="R492" s="1707"/>
      <c r="S492" s="1707"/>
    </row>
    <row r="493" spans="1:19" s="1708" customFormat="1" hidden="1" x14ac:dyDescent="0.2">
      <c r="A493" s="788">
        <v>456</v>
      </c>
      <c r="B493" s="1002" t="s">
        <v>159</v>
      </c>
      <c r="C493" s="687"/>
      <c r="D493" s="711" t="s">
        <v>56</v>
      </c>
      <c r="E493" s="1727"/>
      <c r="F493" s="1003">
        <v>1875</v>
      </c>
      <c r="G493" s="1003">
        <f t="shared" si="102"/>
        <v>0</v>
      </c>
      <c r="H493" s="1003">
        <v>3080</v>
      </c>
      <c r="I493" s="1003">
        <f t="shared" si="103"/>
        <v>0</v>
      </c>
      <c r="J493" s="1004">
        <f t="shared" ref="J493:J494" si="105">G493+I493</f>
        <v>0</v>
      </c>
      <c r="K493" s="1706"/>
      <c r="L493" s="1706"/>
      <c r="M493" s="1706"/>
      <c r="N493" s="1706"/>
      <c r="O493" s="1707"/>
      <c r="P493" s="1707"/>
      <c r="Q493" s="1707"/>
      <c r="R493" s="1707"/>
      <c r="S493" s="1707"/>
    </row>
    <row r="494" spans="1:19" s="1708" customFormat="1" hidden="1" x14ac:dyDescent="0.2">
      <c r="A494" s="788">
        <v>457</v>
      </c>
      <c r="B494" s="1002" t="s">
        <v>135</v>
      </c>
      <c r="C494" s="860"/>
      <c r="D494" s="711" t="s">
        <v>56</v>
      </c>
      <c r="E494" s="711"/>
      <c r="F494" s="1003">
        <v>1875</v>
      </c>
      <c r="G494" s="1003">
        <f t="shared" si="102"/>
        <v>0</v>
      </c>
      <c r="H494" s="1003">
        <v>869</v>
      </c>
      <c r="I494" s="1003">
        <f t="shared" si="103"/>
        <v>0</v>
      </c>
      <c r="J494" s="1004">
        <f t="shared" si="105"/>
        <v>0</v>
      </c>
      <c r="K494" s="1706"/>
      <c r="L494" s="1706"/>
      <c r="M494" s="1706"/>
      <c r="N494" s="1706"/>
      <c r="O494" s="1707"/>
      <c r="P494" s="1707"/>
      <c r="Q494" s="1707"/>
      <c r="R494" s="1707"/>
      <c r="S494" s="1707"/>
    </row>
    <row r="495" spans="1:19" s="1708" customFormat="1" hidden="1" x14ac:dyDescent="0.2">
      <c r="A495" s="788">
        <v>458</v>
      </c>
      <c r="B495" s="1002" t="s">
        <v>161</v>
      </c>
      <c r="C495" s="860"/>
      <c r="D495" s="711" t="s">
        <v>137</v>
      </c>
      <c r="E495" s="711"/>
      <c r="F495" s="1003"/>
      <c r="G495" s="1003">
        <f t="shared" si="102"/>
        <v>0</v>
      </c>
      <c r="H495" s="1003"/>
      <c r="I495" s="1003">
        <f t="shared" si="103"/>
        <v>0</v>
      </c>
      <c r="J495" s="1004"/>
      <c r="K495" s="1706"/>
      <c r="L495" s="1706"/>
      <c r="M495" s="1706"/>
      <c r="N495" s="1706"/>
      <c r="O495" s="1707"/>
      <c r="P495" s="1707"/>
      <c r="Q495" s="1707"/>
      <c r="R495" s="1707"/>
      <c r="S495" s="1707"/>
    </row>
    <row r="496" spans="1:19" s="1708" customFormat="1" hidden="1" x14ac:dyDescent="0.2">
      <c r="A496" s="788">
        <v>459</v>
      </c>
      <c r="B496" s="1002" t="s">
        <v>138</v>
      </c>
      <c r="C496" s="860"/>
      <c r="D496" s="711" t="s">
        <v>137</v>
      </c>
      <c r="E496" s="711"/>
      <c r="F496" s="1003"/>
      <c r="G496" s="1003">
        <f t="shared" si="102"/>
        <v>0</v>
      </c>
      <c r="H496" s="1003"/>
      <c r="I496" s="1003">
        <f t="shared" si="103"/>
        <v>0</v>
      </c>
      <c r="J496" s="1004"/>
      <c r="K496" s="1706"/>
      <c r="L496" s="1706"/>
      <c r="M496" s="1706"/>
      <c r="N496" s="1706"/>
      <c r="O496" s="1707"/>
      <c r="P496" s="1707"/>
      <c r="Q496" s="1707"/>
      <c r="R496" s="1707"/>
      <c r="S496" s="1707"/>
    </row>
    <row r="497" spans="1:19" s="1708" customFormat="1" hidden="1" x14ac:dyDescent="0.2">
      <c r="A497" s="788">
        <v>460</v>
      </c>
      <c r="B497" s="1002" t="s">
        <v>162</v>
      </c>
      <c r="C497" s="860"/>
      <c r="D497" s="711" t="s">
        <v>137</v>
      </c>
      <c r="E497" s="711"/>
      <c r="F497" s="1003"/>
      <c r="G497" s="1003">
        <f t="shared" si="102"/>
        <v>0</v>
      </c>
      <c r="H497" s="1003"/>
      <c r="I497" s="1003">
        <f t="shared" si="103"/>
        <v>0</v>
      </c>
      <c r="J497" s="1004"/>
      <c r="K497" s="1706"/>
      <c r="L497" s="1706"/>
      <c r="M497" s="1706"/>
      <c r="N497" s="1706"/>
      <c r="O497" s="1707"/>
      <c r="P497" s="1707"/>
      <c r="Q497" s="1707"/>
      <c r="R497" s="1707"/>
      <c r="S497" s="1707"/>
    </row>
    <row r="498" spans="1:19" hidden="1" x14ac:dyDescent="0.2">
      <c r="A498" s="531">
        <v>461</v>
      </c>
      <c r="B498" s="541" t="s">
        <v>139</v>
      </c>
      <c r="C498" s="538"/>
      <c r="D498" s="542" t="s">
        <v>56</v>
      </c>
      <c r="E498" s="760"/>
      <c r="F498" s="543">
        <v>1875</v>
      </c>
      <c r="G498" s="543">
        <f t="shared" si="102"/>
        <v>0</v>
      </c>
      <c r="H498" s="543">
        <v>1617</v>
      </c>
      <c r="I498" s="543">
        <f t="shared" si="103"/>
        <v>0</v>
      </c>
      <c r="J498" s="657">
        <f t="shared" ref="J498:J499" si="106">G498+I498</f>
        <v>0</v>
      </c>
      <c r="K498" s="1703" t="s">
        <v>660</v>
      </c>
    </row>
    <row r="499" spans="1:19" s="1708" customFormat="1" hidden="1" x14ac:dyDescent="0.2">
      <c r="A499" s="788">
        <v>462</v>
      </c>
      <c r="B499" s="1002" t="s">
        <v>140</v>
      </c>
      <c r="C499" s="860"/>
      <c r="D499" s="711" t="s">
        <v>56</v>
      </c>
      <c r="E499" s="711"/>
      <c r="F499" s="1003">
        <v>1875</v>
      </c>
      <c r="G499" s="1003">
        <f t="shared" si="102"/>
        <v>0</v>
      </c>
      <c r="H499" s="1003">
        <v>1226</v>
      </c>
      <c r="I499" s="1003">
        <f t="shared" si="103"/>
        <v>0</v>
      </c>
      <c r="J499" s="1004">
        <f t="shared" si="106"/>
        <v>0</v>
      </c>
      <c r="K499" s="1706"/>
      <c r="L499" s="1706"/>
      <c r="M499" s="1706"/>
      <c r="N499" s="1706"/>
      <c r="O499" s="1707"/>
      <c r="P499" s="1707"/>
      <c r="Q499" s="1707"/>
      <c r="R499" s="1707"/>
      <c r="S499" s="1707"/>
    </row>
    <row r="500" spans="1:19" s="1708" customFormat="1" hidden="1" x14ac:dyDescent="0.2">
      <c r="A500" s="788">
        <v>463</v>
      </c>
      <c r="B500" s="1002" t="s">
        <v>625</v>
      </c>
      <c r="C500" s="860"/>
      <c r="D500" s="711" t="s">
        <v>137</v>
      </c>
      <c r="E500" s="711"/>
      <c r="F500" s="1003"/>
      <c r="G500" s="1003">
        <f t="shared" si="102"/>
        <v>0</v>
      </c>
      <c r="H500" s="1003"/>
      <c r="I500" s="1003">
        <f t="shared" si="103"/>
        <v>0</v>
      </c>
      <c r="J500" s="1004"/>
      <c r="K500" s="1706"/>
      <c r="L500" s="1706"/>
      <c r="M500" s="1706"/>
      <c r="N500" s="1706"/>
      <c r="O500" s="1707"/>
      <c r="P500" s="1707"/>
      <c r="Q500" s="1707"/>
      <c r="R500" s="1707"/>
      <c r="S500" s="1707"/>
    </row>
    <row r="501" spans="1:19" s="1708" customFormat="1" hidden="1" x14ac:dyDescent="0.2">
      <c r="A501" s="788">
        <v>464</v>
      </c>
      <c r="B501" s="1002" t="s">
        <v>143</v>
      </c>
      <c r="C501" s="860"/>
      <c r="D501" s="711" t="s">
        <v>137</v>
      </c>
      <c r="E501" s="711"/>
      <c r="F501" s="1003"/>
      <c r="G501" s="1003">
        <f t="shared" si="102"/>
        <v>0</v>
      </c>
      <c r="H501" s="1003"/>
      <c r="I501" s="1003">
        <f t="shared" si="103"/>
        <v>0</v>
      </c>
      <c r="J501" s="1004"/>
      <c r="K501" s="1706"/>
      <c r="L501" s="1706"/>
      <c r="M501" s="1706"/>
      <c r="N501" s="1706"/>
      <c r="O501" s="1707"/>
      <c r="P501" s="1707"/>
      <c r="Q501" s="1707"/>
      <c r="R501" s="1707"/>
      <c r="S501" s="1707"/>
    </row>
    <row r="502" spans="1:19" s="1708" customFormat="1" hidden="1" x14ac:dyDescent="0.2">
      <c r="A502" s="788">
        <v>465</v>
      </c>
      <c r="B502" s="1002" t="s">
        <v>144</v>
      </c>
      <c r="C502" s="860"/>
      <c r="D502" s="711" t="s">
        <v>56</v>
      </c>
      <c r="E502" s="1727"/>
      <c r="F502" s="1003">
        <v>1875</v>
      </c>
      <c r="G502" s="1003">
        <f t="shared" si="102"/>
        <v>0</v>
      </c>
      <c r="H502" s="1003">
        <v>2132</v>
      </c>
      <c r="I502" s="1003">
        <f t="shared" si="103"/>
        <v>0</v>
      </c>
      <c r="J502" s="1004">
        <f t="shared" ref="J502:J503" si="107">G502+I502</f>
        <v>0</v>
      </c>
      <c r="K502" s="1706"/>
      <c r="L502" s="1706"/>
      <c r="M502" s="1706"/>
      <c r="N502" s="1706"/>
      <c r="O502" s="1707"/>
      <c r="P502" s="1707"/>
      <c r="Q502" s="1707"/>
      <c r="R502" s="1707"/>
      <c r="S502" s="1707"/>
    </row>
    <row r="503" spans="1:19" s="1708" customFormat="1" hidden="1" x14ac:dyDescent="0.2">
      <c r="A503" s="788">
        <v>466</v>
      </c>
      <c r="B503" s="1002" t="s">
        <v>148</v>
      </c>
      <c r="C503" s="860"/>
      <c r="D503" s="711" t="s">
        <v>56</v>
      </c>
      <c r="E503" s="711"/>
      <c r="F503" s="1003">
        <v>1875</v>
      </c>
      <c r="G503" s="1003">
        <f t="shared" si="102"/>
        <v>0</v>
      </c>
      <c r="H503" s="1003">
        <v>1428</v>
      </c>
      <c r="I503" s="1003">
        <f t="shared" si="103"/>
        <v>0</v>
      </c>
      <c r="J503" s="1004">
        <f t="shared" si="107"/>
        <v>0</v>
      </c>
      <c r="K503" s="1706"/>
      <c r="L503" s="1706"/>
      <c r="M503" s="1706"/>
      <c r="N503" s="1706"/>
      <c r="O503" s="1707"/>
      <c r="P503" s="1707"/>
      <c r="Q503" s="1707"/>
      <c r="R503" s="1707"/>
      <c r="S503" s="1707"/>
    </row>
    <row r="504" spans="1:19" s="1708" customFormat="1" hidden="1" x14ac:dyDescent="0.2">
      <c r="A504" s="788">
        <v>467</v>
      </c>
      <c r="B504" s="1002" t="s">
        <v>178</v>
      </c>
      <c r="C504" s="860"/>
      <c r="D504" s="711" t="s">
        <v>137</v>
      </c>
      <c r="E504" s="711"/>
      <c r="F504" s="1003"/>
      <c r="G504" s="1003">
        <f t="shared" si="102"/>
        <v>0</v>
      </c>
      <c r="H504" s="1003"/>
      <c r="I504" s="1003">
        <f t="shared" si="103"/>
        <v>0</v>
      </c>
      <c r="J504" s="1004"/>
      <c r="K504" s="1706"/>
      <c r="L504" s="1706"/>
      <c r="M504" s="1706"/>
      <c r="N504" s="1706"/>
      <c r="O504" s="1707"/>
      <c r="P504" s="1707"/>
      <c r="Q504" s="1707"/>
      <c r="R504" s="1707"/>
      <c r="S504" s="1707"/>
    </row>
    <row r="505" spans="1:19" hidden="1" x14ac:dyDescent="0.2">
      <c r="A505" s="531">
        <v>468</v>
      </c>
      <c r="B505" s="541" t="s">
        <v>150</v>
      </c>
      <c r="C505" s="538"/>
      <c r="D505" s="542" t="s">
        <v>56</v>
      </c>
      <c r="E505" s="1728"/>
      <c r="F505" s="543">
        <v>1875</v>
      </c>
      <c r="G505" s="543">
        <f t="shared" si="102"/>
        <v>0</v>
      </c>
      <c r="H505" s="543">
        <v>2646</v>
      </c>
      <c r="I505" s="543">
        <f t="shared" si="103"/>
        <v>0</v>
      </c>
      <c r="J505" s="657">
        <f t="shared" ref="J505:J507" si="108">G505+I505</f>
        <v>0</v>
      </c>
      <c r="K505" s="1770" t="s">
        <v>660</v>
      </c>
      <c r="L505" s="1770"/>
      <c r="M505" s="1770"/>
    </row>
    <row r="506" spans="1:19" s="1708" customFormat="1" hidden="1" x14ac:dyDescent="0.2">
      <c r="A506" s="788">
        <v>469</v>
      </c>
      <c r="B506" s="1002" t="s">
        <v>171</v>
      </c>
      <c r="C506" s="860"/>
      <c r="D506" s="711" t="s">
        <v>172</v>
      </c>
      <c r="E506" s="711"/>
      <c r="F506" s="1003">
        <v>1000</v>
      </c>
      <c r="G506" s="1003">
        <f t="shared" si="102"/>
        <v>0</v>
      </c>
      <c r="H506" s="1003">
        <v>95</v>
      </c>
      <c r="I506" s="1003">
        <f t="shared" si="103"/>
        <v>0</v>
      </c>
      <c r="J506" s="1004">
        <f t="shared" si="108"/>
        <v>0</v>
      </c>
      <c r="K506" s="1706"/>
      <c r="L506" s="1706"/>
      <c r="M506" s="1706"/>
      <c r="N506" s="1706"/>
      <c r="O506" s="1707"/>
      <c r="P506" s="1707"/>
      <c r="Q506" s="1707"/>
      <c r="R506" s="1707"/>
      <c r="S506" s="1707"/>
    </row>
    <row r="507" spans="1:19" s="1708" customFormat="1" hidden="1" x14ac:dyDescent="0.2">
      <c r="A507" s="788">
        <v>470</v>
      </c>
      <c r="B507" s="1002" t="s">
        <v>60</v>
      </c>
      <c r="C507" s="860"/>
      <c r="D507" s="711" t="s">
        <v>5</v>
      </c>
      <c r="E507" s="711"/>
      <c r="F507" s="1003">
        <v>0</v>
      </c>
      <c r="G507" s="1003">
        <f t="shared" si="102"/>
        <v>0</v>
      </c>
      <c r="H507" s="1003">
        <v>67567</v>
      </c>
      <c r="I507" s="1003">
        <f t="shared" si="103"/>
        <v>0</v>
      </c>
      <c r="J507" s="1004">
        <f t="shared" si="108"/>
        <v>0</v>
      </c>
      <c r="K507" s="1706"/>
      <c r="L507" s="1706"/>
      <c r="M507" s="1706"/>
      <c r="N507" s="1706"/>
      <c r="O507" s="1707"/>
      <c r="P507" s="1707"/>
      <c r="Q507" s="1707"/>
      <c r="R507" s="1707"/>
      <c r="S507" s="1707"/>
    </row>
    <row r="508" spans="1:19" s="1708" customFormat="1" hidden="1" x14ac:dyDescent="0.2">
      <c r="A508" s="788">
        <v>471</v>
      </c>
      <c r="B508" s="1762" t="s">
        <v>122</v>
      </c>
      <c r="C508" s="860"/>
      <c r="D508" s="711"/>
      <c r="E508" s="711"/>
      <c r="F508" s="711"/>
      <c r="G508" s="1003"/>
      <c r="H508" s="1719"/>
      <c r="I508" s="1003"/>
      <c r="J508" s="1719"/>
      <c r="K508" s="1706"/>
      <c r="L508" s="1706"/>
      <c r="M508" s="1706"/>
      <c r="N508" s="1706"/>
      <c r="O508" s="1707"/>
      <c r="P508" s="1707"/>
      <c r="Q508" s="1707"/>
      <c r="R508" s="1707"/>
      <c r="S508" s="1707"/>
    </row>
    <row r="509" spans="1:19" s="1708" customFormat="1" hidden="1" x14ac:dyDescent="0.2">
      <c r="A509" s="788">
        <v>472</v>
      </c>
      <c r="B509" s="1002" t="s">
        <v>182</v>
      </c>
      <c r="C509" s="860" t="s">
        <v>183</v>
      </c>
      <c r="D509" s="711" t="s">
        <v>14</v>
      </c>
      <c r="E509" s="711"/>
      <c r="F509" s="1003">
        <v>1500</v>
      </c>
      <c r="G509" s="1003">
        <f t="shared" ref="G509:G518" si="109">E509*F509</f>
        <v>0</v>
      </c>
      <c r="H509" s="1003">
        <v>4977</v>
      </c>
      <c r="I509" s="1003">
        <f t="shared" ref="I509:I518" si="110">E509*H509</f>
        <v>0</v>
      </c>
      <c r="J509" s="1004">
        <f t="shared" ref="J509:J510" si="111">G509+I509</f>
        <v>0</v>
      </c>
      <c r="K509" s="1706"/>
      <c r="L509" s="1706"/>
      <c r="M509" s="1706"/>
      <c r="N509" s="1706"/>
      <c r="O509" s="1707"/>
      <c r="P509" s="1707"/>
      <c r="Q509" s="1707"/>
      <c r="R509" s="1707"/>
      <c r="S509" s="1707"/>
    </row>
    <row r="510" spans="1:19" s="1708" customFormat="1" hidden="1" x14ac:dyDescent="0.2">
      <c r="A510" s="788">
        <v>473</v>
      </c>
      <c r="B510" s="1002" t="s">
        <v>145</v>
      </c>
      <c r="C510" s="860"/>
      <c r="D510" s="711" t="s">
        <v>56</v>
      </c>
      <c r="E510" s="711"/>
      <c r="F510" s="1003">
        <v>1875</v>
      </c>
      <c r="G510" s="1003">
        <f t="shared" si="109"/>
        <v>0</v>
      </c>
      <c r="H510" s="1003">
        <v>1190</v>
      </c>
      <c r="I510" s="1003">
        <f t="shared" si="110"/>
        <v>0</v>
      </c>
      <c r="J510" s="1004">
        <f t="shared" si="111"/>
        <v>0</v>
      </c>
      <c r="K510" s="1706"/>
      <c r="L510" s="1706"/>
      <c r="M510" s="1706"/>
      <c r="N510" s="1706"/>
      <c r="O510" s="1707"/>
      <c r="P510" s="1707"/>
      <c r="Q510" s="1707"/>
      <c r="R510" s="1707"/>
      <c r="S510" s="1707"/>
    </row>
    <row r="511" spans="1:19" s="1708" customFormat="1" hidden="1" x14ac:dyDescent="0.2">
      <c r="A511" s="788">
        <v>474</v>
      </c>
      <c r="B511" s="1002" t="s">
        <v>184</v>
      </c>
      <c r="C511" s="860"/>
      <c r="D511" s="711" t="s">
        <v>137</v>
      </c>
      <c r="E511" s="711"/>
      <c r="F511" s="1003"/>
      <c r="G511" s="1003">
        <f t="shared" si="109"/>
        <v>0</v>
      </c>
      <c r="H511" s="1003"/>
      <c r="I511" s="1003">
        <f t="shared" si="110"/>
        <v>0</v>
      </c>
      <c r="J511" s="1004"/>
      <c r="K511" s="1706"/>
      <c r="L511" s="1706"/>
      <c r="M511" s="1706"/>
      <c r="N511" s="1706"/>
      <c r="O511" s="1707"/>
      <c r="P511" s="1707"/>
      <c r="Q511" s="1707"/>
      <c r="R511" s="1707"/>
      <c r="S511" s="1707"/>
    </row>
    <row r="512" spans="1:19" s="1708" customFormat="1" ht="25.5" hidden="1" x14ac:dyDescent="0.2">
      <c r="A512" s="788">
        <v>475</v>
      </c>
      <c r="B512" s="1002" t="s">
        <v>147</v>
      </c>
      <c r="C512" s="860"/>
      <c r="D512" s="711" t="s">
        <v>56</v>
      </c>
      <c r="E512" s="1727"/>
      <c r="F512" s="1003">
        <v>1875</v>
      </c>
      <c r="G512" s="1003">
        <f t="shared" si="109"/>
        <v>0</v>
      </c>
      <c r="H512" s="1003">
        <v>1764</v>
      </c>
      <c r="I512" s="1003">
        <f t="shared" si="110"/>
        <v>0</v>
      </c>
      <c r="J512" s="1004">
        <f t="shared" ref="J512:J513" si="112">G512+I512</f>
        <v>0</v>
      </c>
      <c r="K512" s="1706"/>
      <c r="L512" s="1706"/>
      <c r="M512" s="1706"/>
      <c r="N512" s="1706"/>
      <c r="O512" s="1707"/>
      <c r="P512" s="1707"/>
      <c r="Q512" s="1707"/>
      <c r="R512" s="1707"/>
      <c r="S512" s="1707"/>
    </row>
    <row r="513" spans="1:19" hidden="1" x14ac:dyDescent="0.2">
      <c r="A513" s="531">
        <v>476</v>
      </c>
      <c r="B513" s="541" t="s">
        <v>148</v>
      </c>
      <c r="C513" s="538"/>
      <c r="D513" s="542" t="s">
        <v>56</v>
      </c>
      <c r="E513" s="542"/>
      <c r="F513" s="543">
        <v>1875</v>
      </c>
      <c r="G513" s="543">
        <f t="shared" si="109"/>
        <v>0</v>
      </c>
      <c r="H513" s="543">
        <v>1428</v>
      </c>
      <c r="I513" s="543">
        <f t="shared" si="110"/>
        <v>0</v>
      </c>
      <c r="J513" s="750">
        <f t="shared" si="112"/>
        <v>0</v>
      </c>
      <c r="K513" s="1703" t="s">
        <v>660</v>
      </c>
    </row>
    <row r="514" spans="1:19" s="1708" customFormat="1" hidden="1" x14ac:dyDescent="0.2">
      <c r="A514" s="788">
        <v>477</v>
      </c>
      <c r="B514" s="1002" t="s">
        <v>185</v>
      </c>
      <c r="C514" s="860"/>
      <c r="D514" s="711" t="s">
        <v>137</v>
      </c>
      <c r="E514" s="711"/>
      <c r="F514" s="1003"/>
      <c r="G514" s="1003">
        <f t="shared" si="109"/>
        <v>0</v>
      </c>
      <c r="H514" s="1003"/>
      <c r="I514" s="1003">
        <f t="shared" si="110"/>
        <v>0</v>
      </c>
      <c r="J514" s="1004"/>
      <c r="K514" s="1706"/>
      <c r="L514" s="1706"/>
      <c r="M514" s="1706"/>
      <c r="N514" s="1706"/>
      <c r="O514" s="1707"/>
      <c r="P514" s="1707"/>
      <c r="Q514" s="1707"/>
      <c r="R514" s="1707"/>
      <c r="S514" s="1707"/>
    </row>
    <row r="515" spans="1:19" hidden="1" x14ac:dyDescent="0.2">
      <c r="A515" s="531">
        <v>478</v>
      </c>
      <c r="B515" s="541" t="s">
        <v>150</v>
      </c>
      <c r="C515" s="538"/>
      <c r="D515" s="542" t="s">
        <v>56</v>
      </c>
      <c r="E515" s="759"/>
      <c r="F515" s="543">
        <v>1875</v>
      </c>
      <c r="G515" s="543">
        <f t="shared" si="109"/>
        <v>0</v>
      </c>
      <c r="H515" s="543">
        <v>2646</v>
      </c>
      <c r="I515" s="543">
        <f t="shared" si="110"/>
        <v>0</v>
      </c>
      <c r="J515" s="750">
        <f t="shared" ref="J515:J518" si="113">G515+I515</f>
        <v>0</v>
      </c>
      <c r="K515" s="1703" t="s">
        <v>660</v>
      </c>
    </row>
    <row r="516" spans="1:19" s="1708" customFormat="1" ht="25.5" hidden="1" x14ac:dyDescent="0.2">
      <c r="A516" s="788">
        <v>479</v>
      </c>
      <c r="B516" s="1002" t="s">
        <v>151</v>
      </c>
      <c r="C516" s="687" t="s">
        <v>152</v>
      </c>
      <c r="D516" s="711" t="s">
        <v>56</v>
      </c>
      <c r="E516" s="711"/>
      <c r="F516" s="1003">
        <v>600</v>
      </c>
      <c r="G516" s="1003">
        <f t="shared" si="109"/>
        <v>0</v>
      </c>
      <c r="H516" s="1003">
        <v>381</v>
      </c>
      <c r="I516" s="1003">
        <f t="shared" si="110"/>
        <v>0</v>
      </c>
      <c r="J516" s="1004">
        <f t="shared" si="113"/>
        <v>0</v>
      </c>
      <c r="K516" s="1706"/>
      <c r="L516" s="1706"/>
      <c r="M516" s="1706"/>
      <c r="N516" s="1706"/>
      <c r="O516" s="1707"/>
      <c r="P516" s="1707"/>
      <c r="Q516" s="1707"/>
      <c r="R516" s="1707"/>
      <c r="S516" s="1707"/>
    </row>
    <row r="517" spans="1:19" s="1708" customFormat="1" hidden="1" x14ac:dyDescent="0.2">
      <c r="A517" s="788">
        <v>480</v>
      </c>
      <c r="B517" s="1002" t="s">
        <v>153</v>
      </c>
      <c r="C517" s="860"/>
      <c r="D517" s="711" t="s">
        <v>56</v>
      </c>
      <c r="E517" s="711"/>
      <c r="F517" s="1003">
        <v>1000</v>
      </c>
      <c r="G517" s="1003">
        <f t="shared" si="109"/>
        <v>0</v>
      </c>
      <c r="H517" s="1003">
        <v>123</v>
      </c>
      <c r="I517" s="1003">
        <f t="shared" si="110"/>
        <v>0</v>
      </c>
      <c r="J517" s="1004">
        <f t="shared" si="113"/>
        <v>0</v>
      </c>
      <c r="K517" s="1706"/>
      <c r="L517" s="1706"/>
      <c r="M517" s="1706"/>
      <c r="N517" s="1706"/>
      <c r="O517" s="1707"/>
      <c r="P517" s="1707"/>
      <c r="Q517" s="1707"/>
      <c r="R517" s="1707"/>
      <c r="S517" s="1707"/>
    </row>
    <row r="518" spans="1:19" s="1708" customFormat="1" hidden="1" x14ac:dyDescent="0.2">
      <c r="A518" s="788">
        <v>481</v>
      </c>
      <c r="B518" s="1002" t="s">
        <v>60</v>
      </c>
      <c r="C518" s="860"/>
      <c r="D518" s="711" t="s">
        <v>5</v>
      </c>
      <c r="E518" s="711"/>
      <c r="F518" s="1003">
        <v>0</v>
      </c>
      <c r="G518" s="1003">
        <f t="shared" si="109"/>
        <v>0</v>
      </c>
      <c r="H518" s="1003">
        <v>14017</v>
      </c>
      <c r="I518" s="1003">
        <f t="shared" si="110"/>
        <v>0</v>
      </c>
      <c r="J518" s="1004">
        <f t="shared" si="113"/>
        <v>0</v>
      </c>
      <c r="K518" s="1706"/>
      <c r="L518" s="1706"/>
      <c r="M518" s="1706"/>
      <c r="N518" s="1706"/>
      <c r="O518" s="1707"/>
      <c r="P518" s="1707"/>
      <c r="Q518" s="1707"/>
      <c r="R518" s="1707"/>
      <c r="S518" s="1707"/>
    </row>
    <row r="519" spans="1:19" s="1708" customFormat="1" hidden="1" x14ac:dyDescent="0.2">
      <c r="A519" s="788">
        <v>482</v>
      </c>
      <c r="B519" s="1762" t="s">
        <v>186</v>
      </c>
      <c r="C519" s="860"/>
      <c r="D519" s="711"/>
      <c r="E519" s="711"/>
      <c r="F519" s="711"/>
      <c r="G519" s="1003"/>
      <c r="H519" s="1719"/>
      <c r="I519" s="1003"/>
      <c r="J519" s="1719"/>
      <c r="K519" s="1706"/>
      <c r="L519" s="1706"/>
      <c r="M519" s="1706"/>
      <c r="N519" s="1706"/>
      <c r="O519" s="1707"/>
      <c r="P519" s="1707"/>
      <c r="Q519" s="1707"/>
      <c r="R519" s="1707"/>
      <c r="S519" s="1707"/>
    </row>
    <row r="520" spans="1:19" s="1708" customFormat="1" ht="38.25" hidden="1" x14ac:dyDescent="0.2">
      <c r="A520" s="788">
        <v>483</v>
      </c>
      <c r="B520" s="1002" t="s">
        <v>187</v>
      </c>
      <c r="C520" s="687" t="s">
        <v>458</v>
      </c>
      <c r="D520" s="711" t="s">
        <v>14</v>
      </c>
      <c r="E520" s="711"/>
      <c r="F520" s="1003">
        <v>315576</v>
      </c>
      <c r="G520" s="1003">
        <f t="shared" ref="G520:G526" si="114">E520*F520</f>
        <v>0</v>
      </c>
      <c r="H520" s="1003">
        <v>0</v>
      </c>
      <c r="I520" s="1003">
        <f t="shared" ref="I520:I526" si="115">E520*H520</f>
        <v>0</v>
      </c>
      <c r="J520" s="1004">
        <f t="shared" ref="J520:J526" si="116">G520+I520</f>
        <v>0</v>
      </c>
      <c r="K520" s="1706"/>
      <c r="L520" s="1706"/>
      <c r="M520" s="1706"/>
      <c r="N520" s="1706"/>
      <c r="O520" s="1707"/>
      <c r="P520" s="1707"/>
      <c r="Q520" s="1707"/>
      <c r="R520" s="1707"/>
      <c r="S520" s="1707"/>
    </row>
    <row r="521" spans="1:19" s="1708" customFormat="1" hidden="1" x14ac:dyDescent="0.2">
      <c r="A521" s="788">
        <v>484</v>
      </c>
      <c r="B521" s="1002" t="s">
        <v>188</v>
      </c>
      <c r="C521" s="687" t="s">
        <v>189</v>
      </c>
      <c r="D521" s="711" t="s">
        <v>14</v>
      </c>
      <c r="E521" s="711"/>
      <c r="F521" s="1003">
        <v>129211</v>
      </c>
      <c r="G521" s="1003">
        <f t="shared" si="114"/>
        <v>0</v>
      </c>
      <c r="H521" s="1003">
        <v>0</v>
      </c>
      <c r="I521" s="1003">
        <f t="shared" si="115"/>
        <v>0</v>
      </c>
      <c r="J521" s="1004">
        <f t="shared" si="116"/>
        <v>0</v>
      </c>
      <c r="K521" s="1706"/>
      <c r="L521" s="1706"/>
      <c r="M521" s="1706"/>
      <c r="N521" s="1706"/>
      <c r="O521" s="1707"/>
      <c r="P521" s="1707"/>
      <c r="Q521" s="1707"/>
      <c r="R521" s="1707"/>
      <c r="S521" s="1707"/>
    </row>
    <row r="522" spans="1:19" s="1708" customFormat="1" hidden="1" x14ac:dyDescent="0.2">
      <c r="A522" s="788">
        <v>485</v>
      </c>
      <c r="B522" s="1002" t="s">
        <v>190</v>
      </c>
      <c r="C522" s="687" t="s">
        <v>191</v>
      </c>
      <c r="D522" s="711" t="s">
        <v>14</v>
      </c>
      <c r="E522" s="711"/>
      <c r="F522" s="1003">
        <v>800</v>
      </c>
      <c r="G522" s="1003">
        <f t="shared" si="114"/>
        <v>0</v>
      </c>
      <c r="H522" s="1003">
        <v>0</v>
      </c>
      <c r="I522" s="1003">
        <f t="shared" si="115"/>
        <v>0</v>
      </c>
      <c r="J522" s="1004">
        <f t="shared" si="116"/>
        <v>0</v>
      </c>
      <c r="K522" s="1706"/>
      <c r="L522" s="1706"/>
      <c r="M522" s="1706"/>
      <c r="N522" s="1706"/>
      <c r="O522" s="1707"/>
      <c r="P522" s="1707"/>
      <c r="Q522" s="1707"/>
      <c r="R522" s="1707"/>
      <c r="S522" s="1707"/>
    </row>
    <row r="523" spans="1:19" s="1708" customFormat="1" hidden="1" x14ac:dyDescent="0.2">
      <c r="A523" s="788">
        <v>486</v>
      </c>
      <c r="B523" s="1002" t="s">
        <v>192</v>
      </c>
      <c r="C523" s="687" t="s">
        <v>193</v>
      </c>
      <c r="D523" s="711" t="s">
        <v>14</v>
      </c>
      <c r="E523" s="711"/>
      <c r="F523" s="1003">
        <v>800</v>
      </c>
      <c r="G523" s="1003">
        <f t="shared" si="114"/>
        <v>0</v>
      </c>
      <c r="H523" s="1003">
        <v>0</v>
      </c>
      <c r="I523" s="1003">
        <f t="shared" si="115"/>
        <v>0</v>
      </c>
      <c r="J523" s="1004">
        <f t="shared" si="116"/>
        <v>0</v>
      </c>
      <c r="K523" s="1706"/>
      <c r="L523" s="1706"/>
      <c r="M523" s="1706"/>
      <c r="N523" s="1706"/>
      <c r="O523" s="1707"/>
      <c r="P523" s="1707"/>
      <c r="Q523" s="1707"/>
      <c r="R523" s="1707"/>
      <c r="S523" s="1707"/>
    </row>
    <row r="524" spans="1:19" s="1708" customFormat="1" ht="25.5" hidden="1" x14ac:dyDescent="0.2">
      <c r="A524" s="788">
        <v>487</v>
      </c>
      <c r="B524" s="1002" t="s">
        <v>410</v>
      </c>
      <c r="C524" s="687" t="s">
        <v>411</v>
      </c>
      <c r="D524" s="711" t="s">
        <v>14</v>
      </c>
      <c r="E524" s="711"/>
      <c r="F524" s="1003">
        <v>1199</v>
      </c>
      <c r="G524" s="1003">
        <f t="shared" si="114"/>
        <v>0</v>
      </c>
      <c r="H524" s="1003">
        <v>0</v>
      </c>
      <c r="I524" s="1003">
        <f t="shared" si="115"/>
        <v>0</v>
      </c>
      <c r="J524" s="1004">
        <f t="shared" si="116"/>
        <v>0</v>
      </c>
      <c r="K524" s="1706"/>
      <c r="L524" s="1706"/>
      <c r="M524" s="1706"/>
      <c r="N524" s="1706"/>
      <c r="O524" s="1707"/>
      <c r="P524" s="1707"/>
      <c r="Q524" s="1707"/>
      <c r="R524" s="1707"/>
      <c r="S524" s="1707"/>
    </row>
    <row r="525" spans="1:19" s="1708" customFormat="1" hidden="1" x14ac:dyDescent="0.2">
      <c r="A525" s="788">
        <v>488</v>
      </c>
      <c r="B525" s="1002" t="s">
        <v>412</v>
      </c>
      <c r="C525" s="687" t="s">
        <v>413</v>
      </c>
      <c r="D525" s="711" t="s">
        <v>14</v>
      </c>
      <c r="E525" s="711"/>
      <c r="F525" s="1003">
        <v>3283</v>
      </c>
      <c r="G525" s="1003">
        <f t="shared" si="114"/>
        <v>0</v>
      </c>
      <c r="H525" s="1003">
        <v>0</v>
      </c>
      <c r="I525" s="1003">
        <f t="shared" si="115"/>
        <v>0</v>
      </c>
      <c r="J525" s="1004">
        <f t="shared" si="116"/>
        <v>0</v>
      </c>
      <c r="K525" s="1706"/>
      <c r="L525" s="1706"/>
      <c r="M525" s="1706"/>
      <c r="N525" s="1706"/>
      <c r="O525" s="1707"/>
      <c r="P525" s="1707"/>
      <c r="Q525" s="1707"/>
      <c r="R525" s="1707"/>
      <c r="S525" s="1707"/>
    </row>
    <row r="526" spans="1:19" hidden="1" x14ac:dyDescent="0.2">
      <c r="A526" s="531">
        <v>489</v>
      </c>
      <c r="B526" s="541" t="s">
        <v>135</v>
      </c>
      <c r="C526" s="538"/>
      <c r="D526" s="542" t="s">
        <v>56</v>
      </c>
      <c r="E526" s="542"/>
      <c r="F526" s="543">
        <v>1875</v>
      </c>
      <c r="G526" s="543">
        <f t="shared" si="114"/>
        <v>0</v>
      </c>
      <c r="H526" s="543">
        <v>869</v>
      </c>
      <c r="I526" s="543">
        <f t="shared" si="115"/>
        <v>0</v>
      </c>
      <c r="J526" s="657">
        <f t="shared" si="116"/>
        <v>0</v>
      </c>
      <c r="K526" s="1703" t="s">
        <v>660</v>
      </c>
    </row>
    <row r="527" spans="1:19" s="1708" customFormat="1" hidden="1" x14ac:dyDescent="0.2">
      <c r="A527" s="788">
        <v>490</v>
      </c>
      <c r="B527" s="1002" t="s">
        <v>160</v>
      </c>
      <c r="C527" s="860"/>
      <c r="D527" s="711" t="s">
        <v>137</v>
      </c>
      <c r="E527" s="711"/>
      <c r="F527" s="711"/>
      <c r="G527" s="1003"/>
      <c r="H527" s="1719"/>
      <c r="I527" s="1003"/>
      <c r="J527" s="1719"/>
      <c r="K527" s="1706"/>
      <c r="L527" s="1706"/>
      <c r="M527" s="1706"/>
      <c r="N527" s="1706"/>
      <c r="O527" s="1707"/>
      <c r="P527" s="1707"/>
      <c r="Q527" s="1707"/>
      <c r="R527" s="1707"/>
      <c r="S527" s="1707"/>
    </row>
    <row r="528" spans="1:19" s="1708" customFormat="1" hidden="1" x14ac:dyDescent="0.2">
      <c r="A528" s="788">
        <v>491</v>
      </c>
      <c r="B528" s="1002" t="s">
        <v>139</v>
      </c>
      <c r="C528" s="860"/>
      <c r="D528" s="711" t="s">
        <v>56</v>
      </c>
      <c r="E528" s="1764"/>
      <c r="F528" s="1003">
        <v>1875</v>
      </c>
      <c r="G528" s="1003">
        <f>E528*F528</f>
        <v>0</v>
      </c>
      <c r="H528" s="1003">
        <v>1617</v>
      </c>
      <c r="I528" s="1003">
        <f>E528*H528</f>
        <v>0</v>
      </c>
      <c r="J528" s="1004">
        <f t="shared" ref="J528:J529" si="117">G528+I528</f>
        <v>0</v>
      </c>
      <c r="K528" s="1706"/>
      <c r="L528" s="1706"/>
      <c r="M528" s="1706"/>
      <c r="N528" s="1706"/>
      <c r="O528" s="1707"/>
      <c r="P528" s="1707"/>
      <c r="Q528" s="1707"/>
      <c r="R528" s="1707"/>
      <c r="S528" s="1707"/>
    </row>
    <row r="529" spans="1:19" s="1708" customFormat="1" hidden="1" x14ac:dyDescent="0.2">
      <c r="A529" s="788">
        <v>492</v>
      </c>
      <c r="B529" s="1002" t="s">
        <v>60</v>
      </c>
      <c r="C529" s="860"/>
      <c r="D529" s="711" t="s">
        <v>5</v>
      </c>
      <c r="E529" s="711"/>
      <c r="F529" s="1003">
        <v>0</v>
      </c>
      <c r="G529" s="1003">
        <f>E529*F529</f>
        <v>0</v>
      </c>
      <c r="H529" s="1003">
        <v>131146</v>
      </c>
      <c r="I529" s="1003">
        <f>E529*H529</f>
        <v>0</v>
      </c>
      <c r="J529" s="1004">
        <f t="shared" si="117"/>
        <v>0</v>
      </c>
      <c r="K529" s="1706"/>
      <c r="L529" s="1706"/>
      <c r="M529" s="1706"/>
      <c r="N529" s="1706"/>
      <c r="O529" s="1707"/>
      <c r="P529" s="1707"/>
      <c r="Q529" s="1707"/>
      <c r="R529" s="1707"/>
      <c r="S529" s="1707"/>
    </row>
    <row r="530" spans="1:19" s="1708" customFormat="1" hidden="1" x14ac:dyDescent="0.2">
      <c r="A530" s="788">
        <v>493</v>
      </c>
      <c r="B530" s="1762" t="s">
        <v>194</v>
      </c>
      <c r="C530" s="860"/>
      <c r="D530" s="711"/>
      <c r="E530" s="711"/>
      <c r="F530" s="711"/>
      <c r="G530" s="1003"/>
      <c r="H530" s="1719"/>
      <c r="I530" s="1003"/>
      <c r="J530" s="1719"/>
      <c r="K530" s="1706"/>
      <c r="L530" s="1706"/>
      <c r="M530" s="1706"/>
      <c r="N530" s="1706"/>
      <c r="O530" s="1707"/>
      <c r="P530" s="1707"/>
      <c r="Q530" s="1707"/>
      <c r="R530" s="1707"/>
      <c r="S530" s="1707"/>
    </row>
    <row r="531" spans="1:19" s="1708" customFormat="1" ht="38.25" hidden="1" x14ac:dyDescent="0.2">
      <c r="A531" s="788">
        <v>494</v>
      </c>
      <c r="B531" s="1002" t="s">
        <v>459</v>
      </c>
      <c r="C531" s="687" t="s">
        <v>437</v>
      </c>
      <c r="D531" s="711" t="s">
        <v>14</v>
      </c>
      <c r="E531" s="711"/>
      <c r="F531" s="1003">
        <v>40266</v>
      </c>
      <c r="G531" s="1003">
        <f>E531*F531</f>
        <v>0</v>
      </c>
      <c r="H531" s="1003">
        <v>149591</v>
      </c>
      <c r="I531" s="1003">
        <f>E531*H531</f>
        <v>0</v>
      </c>
      <c r="J531" s="1004">
        <f t="shared" ref="J531:J532" si="118">G531+I531</f>
        <v>0</v>
      </c>
      <c r="K531" s="1706"/>
      <c r="L531" s="1706"/>
      <c r="M531" s="1706"/>
      <c r="N531" s="1706"/>
      <c r="O531" s="1707"/>
      <c r="P531" s="1707"/>
      <c r="Q531" s="1707"/>
      <c r="R531" s="1707"/>
      <c r="S531" s="1707"/>
    </row>
    <row r="532" spans="1:19" s="1708" customFormat="1" hidden="1" x14ac:dyDescent="0.2">
      <c r="A532" s="788">
        <v>495</v>
      </c>
      <c r="B532" s="1002" t="s">
        <v>460</v>
      </c>
      <c r="C532" s="687"/>
      <c r="D532" s="711" t="s">
        <v>202</v>
      </c>
      <c r="E532" s="711"/>
      <c r="F532" s="1003">
        <v>139</v>
      </c>
      <c r="G532" s="1003">
        <f>E532*F532</f>
        <v>0</v>
      </c>
      <c r="H532" s="1003">
        <v>151</v>
      </c>
      <c r="I532" s="1003">
        <f>E532*H532</f>
        <v>0</v>
      </c>
      <c r="J532" s="1004">
        <f t="shared" si="118"/>
        <v>0</v>
      </c>
      <c r="K532" s="1706"/>
      <c r="L532" s="1706"/>
      <c r="M532" s="1706"/>
      <c r="N532" s="1706"/>
      <c r="O532" s="1707"/>
      <c r="P532" s="1707"/>
      <c r="Q532" s="1707"/>
      <c r="R532" s="1707"/>
      <c r="S532" s="1707"/>
    </row>
    <row r="533" spans="1:19" s="1708" customFormat="1" x14ac:dyDescent="0.2">
      <c r="A533" s="788">
        <v>496</v>
      </c>
      <c r="B533" s="1762" t="s">
        <v>195</v>
      </c>
      <c r="C533" s="860"/>
      <c r="D533" s="711"/>
      <c r="E533" s="711"/>
      <c r="F533" s="711"/>
      <c r="G533" s="1003"/>
      <c r="H533" s="1719"/>
      <c r="I533" s="1003"/>
      <c r="J533" s="1719"/>
      <c r="K533" s="1706"/>
      <c r="L533" s="1706"/>
      <c r="M533" s="1706"/>
      <c r="N533" s="1706"/>
      <c r="O533" s="1707"/>
      <c r="P533" s="1707"/>
      <c r="Q533" s="1707"/>
      <c r="R533" s="1707"/>
      <c r="S533" s="1707"/>
    </row>
    <row r="534" spans="1:19" s="1708" customFormat="1" hidden="1" x14ac:dyDescent="0.2">
      <c r="A534" s="788">
        <v>497</v>
      </c>
      <c r="B534" s="1002" t="s">
        <v>196</v>
      </c>
      <c r="C534" s="687"/>
      <c r="D534" s="711" t="s">
        <v>7</v>
      </c>
      <c r="E534" s="711"/>
      <c r="F534" s="1003">
        <v>800</v>
      </c>
      <c r="G534" s="1003">
        <f t="shared" ref="G534:G544" si="119">E534*F534</f>
        <v>0</v>
      </c>
      <c r="H534" s="1003">
        <v>2623</v>
      </c>
      <c r="I534" s="1003">
        <f t="shared" ref="I534:I544" si="120">E534*H534</f>
        <v>0</v>
      </c>
      <c r="J534" s="1004">
        <f t="shared" ref="J534:J544" si="121">G534+I534</f>
        <v>0</v>
      </c>
      <c r="K534" s="1706"/>
      <c r="L534" s="1706"/>
      <c r="M534" s="1706"/>
      <c r="N534" s="1706"/>
      <c r="O534" s="1707"/>
      <c r="P534" s="1707"/>
      <c r="Q534" s="1707"/>
      <c r="R534" s="1707"/>
      <c r="S534" s="1707"/>
    </row>
    <row r="535" spans="1:19" s="1708" customFormat="1" x14ac:dyDescent="0.2">
      <c r="A535" s="788">
        <v>498</v>
      </c>
      <c r="B535" s="1002" t="s">
        <v>15</v>
      </c>
      <c r="C535" s="687"/>
      <c r="D535" s="711" t="s">
        <v>7</v>
      </c>
      <c r="E535" s="711">
        <v>14</v>
      </c>
      <c r="F535" s="1003">
        <v>600</v>
      </c>
      <c r="G535" s="1003">
        <f t="shared" si="119"/>
        <v>8400</v>
      </c>
      <c r="H535" s="1003">
        <v>335</v>
      </c>
      <c r="I535" s="1003">
        <f t="shared" si="120"/>
        <v>4690</v>
      </c>
      <c r="J535" s="1004">
        <f t="shared" si="121"/>
        <v>13090</v>
      </c>
      <c r="K535" s="1706"/>
      <c r="L535" s="1706"/>
      <c r="M535" s="1706"/>
      <c r="N535" s="1706"/>
      <c r="O535" s="1707"/>
      <c r="P535" s="1707"/>
      <c r="Q535" s="1707"/>
      <c r="R535" s="1707"/>
      <c r="S535" s="1707"/>
    </row>
    <row r="536" spans="1:19" s="1708" customFormat="1" x14ac:dyDescent="0.2">
      <c r="A536" s="788">
        <v>499</v>
      </c>
      <c r="B536" s="1002" t="s">
        <v>19</v>
      </c>
      <c r="C536" s="687" t="s">
        <v>326</v>
      </c>
      <c r="D536" s="711" t="s">
        <v>7</v>
      </c>
      <c r="E536" s="711">
        <v>14</v>
      </c>
      <c r="F536" s="1003">
        <v>600</v>
      </c>
      <c r="G536" s="1003">
        <f t="shared" si="119"/>
        <v>8400</v>
      </c>
      <c r="H536" s="1003">
        <v>928</v>
      </c>
      <c r="I536" s="1003">
        <f t="shared" si="120"/>
        <v>12992</v>
      </c>
      <c r="J536" s="1004">
        <f t="shared" si="121"/>
        <v>21392</v>
      </c>
      <c r="K536" s="1706"/>
      <c r="L536" s="1706"/>
      <c r="M536" s="1706"/>
      <c r="N536" s="1706"/>
      <c r="O536" s="1707"/>
      <c r="P536" s="1707"/>
      <c r="Q536" s="1707"/>
      <c r="R536" s="1707"/>
      <c r="S536" s="1707"/>
    </row>
    <row r="537" spans="1:19" s="1708" customFormat="1" hidden="1" x14ac:dyDescent="0.2">
      <c r="A537" s="788">
        <v>500</v>
      </c>
      <c r="B537" s="1002" t="s">
        <v>197</v>
      </c>
      <c r="C537" s="687"/>
      <c r="D537" s="711" t="s">
        <v>7</v>
      </c>
      <c r="E537" s="711"/>
      <c r="F537" s="1003">
        <v>600</v>
      </c>
      <c r="G537" s="1003">
        <f t="shared" si="119"/>
        <v>0</v>
      </c>
      <c r="H537" s="1003">
        <v>1424</v>
      </c>
      <c r="I537" s="1003">
        <f t="shared" si="120"/>
        <v>0</v>
      </c>
      <c r="J537" s="1004">
        <f t="shared" si="121"/>
        <v>0</v>
      </c>
      <c r="K537" s="1706"/>
      <c r="L537" s="1706"/>
      <c r="M537" s="1706"/>
      <c r="N537" s="1706"/>
      <c r="O537" s="1707"/>
      <c r="P537" s="1707"/>
      <c r="Q537" s="1707"/>
      <c r="R537" s="1707"/>
      <c r="S537" s="1707"/>
    </row>
    <row r="538" spans="1:19" s="1708" customFormat="1" x14ac:dyDescent="0.2">
      <c r="A538" s="788">
        <v>501</v>
      </c>
      <c r="B538" s="1002" t="s">
        <v>198</v>
      </c>
      <c r="C538" s="687"/>
      <c r="D538" s="711" t="s">
        <v>21</v>
      </c>
      <c r="E538" s="711">
        <v>2</v>
      </c>
      <c r="F538" s="1003">
        <v>1300</v>
      </c>
      <c r="G538" s="1003">
        <f t="shared" si="119"/>
        <v>2600</v>
      </c>
      <c r="H538" s="1003">
        <v>957</v>
      </c>
      <c r="I538" s="1003">
        <f t="shared" si="120"/>
        <v>1914</v>
      </c>
      <c r="J538" s="1004">
        <f t="shared" si="121"/>
        <v>4514</v>
      </c>
      <c r="K538" s="1706"/>
      <c r="L538" s="1706"/>
      <c r="M538" s="1706"/>
      <c r="N538" s="1706"/>
      <c r="O538" s="1707"/>
      <c r="P538" s="1707"/>
      <c r="Q538" s="1707"/>
      <c r="R538" s="1707"/>
      <c r="S538" s="1707"/>
    </row>
    <row r="539" spans="1:19" s="1708" customFormat="1" x14ac:dyDescent="0.2">
      <c r="A539" s="788">
        <v>502</v>
      </c>
      <c r="B539" s="1002" t="s">
        <v>23</v>
      </c>
      <c r="C539" s="687"/>
      <c r="D539" s="711" t="s">
        <v>21</v>
      </c>
      <c r="E539" s="711">
        <v>27.799999999999997</v>
      </c>
      <c r="F539" s="1003">
        <v>700</v>
      </c>
      <c r="G539" s="1003">
        <f t="shared" si="119"/>
        <v>19459.999999999996</v>
      </c>
      <c r="H539" s="1003">
        <v>421</v>
      </c>
      <c r="I539" s="1003">
        <f t="shared" si="120"/>
        <v>11703.8</v>
      </c>
      <c r="J539" s="1004">
        <f t="shared" si="121"/>
        <v>31163.799999999996</v>
      </c>
      <c r="K539" s="1706"/>
      <c r="L539" s="1706"/>
      <c r="M539" s="1706"/>
      <c r="N539" s="1706"/>
      <c r="O539" s="1707"/>
      <c r="P539" s="1707"/>
      <c r="Q539" s="1707"/>
      <c r="R539" s="1707"/>
      <c r="S539" s="1707"/>
    </row>
    <row r="540" spans="1:19" s="1708" customFormat="1" hidden="1" x14ac:dyDescent="0.2">
      <c r="A540" s="788">
        <v>503</v>
      </c>
      <c r="B540" s="1002" t="s">
        <v>31</v>
      </c>
      <c r="C540" s="860"/>
      <c r="D540" s="711" t="s">
        <v>32</v>
      </c>
      <c r="E540" s="711"/>
      <c r="F540" s="1003">
        <v>0</v>
      </c>
      <c r="G540" s="1003">
        <f t="shared" si="119"/>
        <v>0</v>
      </c>
      <c r="H540" s="1003">
        <v>18051</v>
      </c>
      <c r="I540" s="1003">
        <f t="shared" si="120"/>
        <v>0</v>
      </c>
      <c r="J540" s="1004">
        <f t="shared" si="121"/>
        <v>0</v>
      </c>
      <c r="K540" s="1706"/>
      <c r="L540" s="1706"/>
      <c r="M540" s="1706"/>
      <c r="N540" s="1706"/>
      <c r="O540" s="1707"/>
      <c r="P540" s="1707"/>
      <c r="Q540" s="1707"/>
      <c r="R540" s="1707"/>
      <c r="S540" s="1707"/>
    </row>
    <row r="541" spans="1:19" s="1708" customFormat="1" ht="25.5" hidden="1" x14ac:dyDescent="0.2">
      <c r="A541" s="788">
        <v>504</v>
      </c>
      <c r="B541" s="1002" t="s">
        <v>201</v>
      </c>
      <c r="C541" s="860"/>
      <c r="D541" s="711" t="s">
        <v>202</v>
      </c>
      <c r="E541" s="711"/>
      <c r="F541" s="1003">
        <v>2000</v>
      </c>
      <c r="G541" s="1003">
        <f t="shared" si="119"/>
        <v>0</v>
      </c>
      <c r="H541" s="1003">
        <v>629</v>
      </c>
      <c r="I541" s="1003">
        <f t="shared" si="120"/>
        <v>0</v>
      </c>
      <c r="J541" s="1004">
        <f t="shared" si="121"/>
        <v>0</v>
      </c>
      <c r="K541" s="1706"/>
      <c r="L541" s="1706"/>
      <c r="M541" s="1706"/>
      <c r="N541" s="1706"/>
      <c r="O541" s="1707"/>
      <c r="P541" s="1707"/>
      <c r="Q541" s="1707"/>
      <c r="R541" s="1707"/>
      <c r="S541" s="1707"/>
    </row>
    <row r="542" spans="1:19" s="1708" customFormat="1" x14ac:dyDescent="0.2">
      <c r="A542" s="788">
        <v>497</v>
      </c>
      <c r="B542" s="1002" t="s">
        <v>591</v>
      </c>
      <c r="C542" s="687"/>
      <c r="D542" s="711" t="s">
        <v>7</v>
      </c>
      <c r="E542" s="711">
        <v>1</v>
      </c>
      <c r="F542" s="1003">
        <v>2950</v>
      </c>
      <c r="G542" s="1003">
        <f t="shared" si="119"/>
        <v>2950</v>
      </c>
      <c r="H542" s="1003">
        <v>10010</v>
      </c>
      <c r="I542" s="1003">
        <f t="shared" si="120"/>
        <v>10010</v>
      </c>
      <c r="J542" s="1004">
        <f t="shared" si="121"/>
        <v>12960</v>
      </c>
      <c r="K542" s="1706"/>
      <c r="L542" s="1706"/>
      <c r="M542" s="1706"/>
      <c r="N542" s="1706"/>
      <c r="O542" s="1707"/>
      <c r="P542" s="1707"/>
      <c r="Q542" s="1707"/>
      <c r="R542" s="1707"/>
      <c r="S542" s="1707"/>
    </row>
    <row r="543" spans="1:19" s="1708" customFormat="1" ht="25.5" x14ac:dyDescent="0.2">
      <c r="A543" s="788">
        <v>508</v>
      </c>
      <c r="B543" s="1002" t="s">
        <v>592</v>
      </c>
      <c r="C543" s="687"/>
      <c r="D543" s="711" t="s">
        <v>7</v>
      </c>
      <c r="E543" s="711">
        <v>28</v>
      </c>
      <c r="F543" s="1003">
        <v>600</v>
      </c>
      <c r="G543" s="1003">
        <f t="shared" si="119"/>
        <v>16800</v>
      </c>
      <c r="H543" s="1003">
        <v>1994</v>
      </c>
      <c r="I543" s="1003">
        <f t="shared" si="120"/>
        <v>55832</v>
      </c>
      <c r="J543" s="1004">
        <f t="shared" si="121"/>
        <v>72632</v>
      </c>
      <c r="K543" s="1706"/>
      <c r="L543" s="1706"/>
      <c r="M543" s="1706"/>
      <c r="N543" s="1706"/>
      <c r="O543" s="1707"/>
      <c r="P543" s="1707"/>
      <c r="Q543" s="1707"/>
      <c r="R543" s="1707"/>
      <c r="S543" s="1707"/>
    </row>
    <row r="544" spans="1:19" s="1708" customFormat="1" hidden="1" x14ac:dyDescent="0.2">
      <c r="A544" s="788">
        <v>505</v>
      </c>
      <c r="B544" s="1002" t="s">
        <v>40</v>
      </c>
      <c r="C544" s="860"/>
      <c r="D544" s="711" t="s">
        <v>41</v>
      </c>
      <c r="E544" s="711"/>
      <c r="F544" s="1003">
        <v>0</v>
      </c>
      <c r="G544" s="1003">
        <f t="shared" si="119"/>
        <v>0</v>
      </c>
      <c r="H544" s="1003">
        <v>66966</v>
      </c>
      <c r="I544" s="1003">
        <f t="shared" si="120"/>
        <v>0</v>
      </c>
      <c r="J544" s="1004">
        <f t="shared" si="121"/>
        <v>0</v>
      </c>
      <c r="K544" s="1706"/>
      <c r="L544" s="1706"/>
      <c r="M544" s="1706"/>
      <c r="N544" s="1706"/>
      <c r="O544" s="1707"/>
      <c r="P544" s="1707"/>
      <c r="Q544" s="1707"/>
      <c r="R544" s="1707"/>
      <c r="S544" s="1707"/>
    </row>
    <row r="545" spans="1:19" s="1708" customFormat="1" x14ac:dyDescent="0.2">
      <c r="A545" s="788">
        <v>506</v>
      </c>
      <c r="B545" s="1762" t="s">
        <v>203</v>
      </c>
      <c r="C545" s="860"/>
      <c r="D545" s="711"/>
      <c r="E545" s="711"/>
      <c r="F545" s="711"/>
      <c r="G545" s="1003"/>
      <c r="H545" s="1719"/>
      <c r="I545" s="1003"/>
      <c r="J545" s="1719"/>
      <c r="K545" s="1706"/>
      <c r="L545" s="1706"/>
      <c r="M545" s="1706"/>
      <c r="N545" s="1706"/>
      <c r="O545" s="1707"/>
      <c r="P545" s="1707"/>
      <c r="Q545" s="1707"/>
      <c r="R545" s="1707"/>
      <c r="S545" s="1707"/>
    </row>
    <row r="546" spans="1:19" s="1708" customFormat="1" hidden="1" x14ac:dyDescent="0.2">
      <c r="A546" s="788">
        <v>507</v>
      </c>
      <c r="B546" s="1002" t="s">
        <v>204</v>
      </c>
      <c r="C546" s="687"/>
      <c r="D546" s="711" t="s">
        <v>7</v>
      </c>
      <c r="E546" s="711"/>
      <c r="F546" s="1003">
        <v>1200</v>
      </c>
      <c r="G546" s="1003">
        <f t="shared" ref="G546:G552" si="122">E546*F546</f>
        <v>0</v>
      </c>
      <c r="H546" s="1003">
        <v>1853</v>
      </c>
      <c r="I546" s="1003">
        <f t="shared" ref="I546:I552" si="123">E546*H546</f>
        <v>0</v>
      </c>
      <c r="J546" s="1004">
        <f t="shared" ref="J546:J552" si="124">G546+I546</f>
        <v>0</v>
      </c>
      <c r="K546" s="1706"/>
      <c r="L546" s="1706"/>
      <c r="M546" s="1706"/>
      <c r="N546" s="1706"/>
      <c r="O546" s="1707"/>
      <c r="P546" s="1707"/>
      <c r="Q546" s="1707"/>
      <c r="R546" s="1707"/>
      <c r="S546" s="1707"/>
    </row>
    <row r="547" spans="1:19" s="1708" customFormat="1" ht="25.5" x14ac:dyDescent="0.2">
      <c r="A547" s="788">
        <v>508</v>
      </c>
      <c r="B547" s="1002" t="s">
        <v>592</v>
      </c>
      <c r="C547" s="687"/>
      <c r="D547" s="711" t="s">
        <v>7</v>
      </c>
      <c r="E547" s="711">
        <v>12</v>
      </c>
      <c r="F547" s="1003">
        <v>600</v>
      </c>
      <c r="G547" s="1003">
        <f t="shared" si="122"/>
        <v>7200</v>
      </c>
      <c r="H547" s="1003">
        <v>1994</v>
      </c>
      <c r="I547" s="1003">
        <f t="shared" si="123"/>
        <v>23928</v>
      </c>
      <c r="J547" s="1004">
        <f t="shared" si="124"/>
        <v>31128</v>
      </c>
      <c r="K547" s="1706"/>
      <c r="L547" s="1706"/>
      <c r="M547" s="1706"/>
      <c r="N547" s="1706"/>
      <c r="O547" s="1707"/>
      <c r="P547" s="1707"/>
      <c r="Q547" s="1707"/>
      <c r="R547" s="1707"/>
      <c r="S547" s="1707"/>
    </row>
    <row r="548" spans="1:19" s="1708" customFormat="1" x14ac:dyDescent="0.2">
      <c r="A548" s="788">
        <v>508</v>
      </c>
      <c r="B548" s="1002" t="s">
        <v>15</v>
      </c>
      <c r="C548" s="687"/>
      <c r="D548" s="711" t="s">
        <v>7</v>
      </c>
      <c r="E548" s="711">
        <v>24</v>
      </c>
      <c r="F548" s="1003">
        <v>600</v>
      </c>
      <c r="G548" s="1003">
        <f t="shared" si="122"/>
        <v>14400</v>
      </c>
      <c r="H548" s="1003">
        <v>335</v>
      </c>
      <c r="I548" s="1003">
        <f t="shared" si="123"/>
        <v>8040</v>
      </c>
      <c r="J548" s="1004">
        <f t="shared" si="124"/>
        <v>22440</v>
      </c>
      <c r="K548" s="1706"/>
      <c r="L548" s="1706"/>
      <c r="M548" s="1706"/>
      <c r="N548" s="1706"/>
      <c r="O548" s="1707"/>
      <c r="P548" s="1707"/>
      <c r="Q548" s="1707"/>
      <c r="R548" s="1707"/>
      <c r="S548" s="1707"/>
    </row>
    <row r="549" spans="1:19" s="1708" customFormat="1" x14ac:dyDescent="0.2">
      <c r="A549" s="788">
        <v>509</v>
      </c>
      <c r="B549" s="1002" t="s">
        <v>19</v>
      </c>
      <c r="C549" s="687" t="s">
        <v>326</v>
      </c>
      <c r="D549" s="711" t="s">
        <v>7</v>
      </c>
      <c r="E549" s="711">
        <v>8</v>
      </c>
      <c r="F549" s="1003">
        <v>600</v>
      </c>
      <c r="G549" s="1003">
        <f t="shared" si="122"/>
        <v>4800</v>
      </c>
      <c r="H549" s="1003">
        <v>928</v>
      </c>
      <c r="I549" s="1003">
        <f t="shared" si="123"/>
        <v>7424</v>
      </c>
      <c r="J549" s="1004">
        <f t="shared" si="124"/>
        <v>12224</v>
      </c>
      <c r="K549" s="1706"/>
      <c r="L549" s="1706"/>
      <c r="M549" s="1706"/>
      <c r="N549" s="1706"/>
      <c r="O549" s="1707"/>
      <c r="P549" s="1707"/>
      <c r="Q549" s="1707"/>
      <c r="R549" s="1707"/>
      <c r="S549" s="1707"/>
    </row>
    <row r="550" spans="1:19" s="1708" customFormat="1" x14ac:dyDescent="0.2">
      <c r="A550" s="788">
        <v>22</v>
      </c>
      <c r="B550" s="1002" t="s">
        <v>22</v>
      </c>
      <c r="C550" s="687"/>
      <c r="D550" s="711" t="s">
        <v>21</v>
      </c>
      <c r="E550" s="711">
        <v>48.65</v>
      </c>
      <c r="F550" s="1003">
        <v>1000</v>
      </c>
      <c r="G550" s="1003">
        <f t="shared" si="122"/>
        <v>48650</v>
      </c>
      <c r="H550" s="1003">
        <v>504</v>
      </c>
      <c r="I550" s="1003">
        <f t="shared" si="123"/>
        <v>24519.599999999999</v>
      </c>
      <c r="J550" s="1004">
        <f t="shared" si="124"/>
        <v>73169.600000000006</v>
      </c>
      <c r="K550" s="1771"/>
      <c r="L550" s="1706"/>
      <c r="M550" s="1706"/>
      <c r="N550" s="1706"/>
      <c r="O550" s="1707"/>
      <c r="P550" s="1707"/>
      <c r="Q550" s="1707"/>
      <c r="R550" s="1707"/>
      <c r="S550" s="1707"/>
    </row>
    <row r="551" spans="1:19" s="1708" customFormat="1" x14ac:dyDescent="0.2">
      <c r="A551" s="788">
        <v>510</v>
      </c>
      <c r="B551" s="1002" t="s">
        <v>198</v>
      </c>
      <c r="C551" s="687"/>
      <c r="D551" s="711" t="s">
        <v>21</v>
      </c>
      <c r="E551" s="711">
        <v>54.449999999999989</v>
      </c>
      <c r="F551" s="1003">
        <v>1300</v>
      </c>
      <c r="G551" s="1003">
        <f t="shared" si="122"/>
        <v>70784.999999999985</v>
      </c>
      <c r="H551" s="1003">
        <v>957</v>
      </c>
      <c r="I551" s="1003">
        <f t="shared" si="123"/>
        <v>52108.649999999987</v>
      </c>
      <c r="J551" s="1004">
        <f t="shared" si="124"/>
        <v>122893.64999999997</v>
      </c>
      <c r="K551" s="1706"/>
      <c r="L551" s="1706"/>
      <c r="M551" s="1706"/>
      <c r="N551" s="1706"/>
      <c r="O551" s="1707"/>
      <c r="P551" s="1707"/>
      <c r="Q551" s="1707"/>
      <c r="R551" s="1707"/>
      <c r="S551" s="1707"/>
    </row>
    <row r="552" spans="1:19" s="1708" customFormat="1" hidden="1" x14ac:dyDescent="0.2">
      <c r="A552" s="788">
        <v>511</v>
      </c>
      <c r="B552" s="1002" t="s">
        <v>31</v>
      </c>
      <c r="C552" s="860"/>
      <c r="D552" s="711" t="s">
        <v>32</v>
      </c>
      <c r="E552" s="711"/>
      <c r="F552" s="1003">
        <v>0</v>
      </c>
      <c r="G552" s="1003">
        <f t="shared" si="122"/>
        <v>0</v>
      </c>
      <c r="H552" s="1003">
        <v>26053</v>
      </c>
      <c r="I552" s="1003">
        <f t="shared" si="123"/>
        <v>0</v>
      </c>
      <c r="J552" s="1004">
        <f t="shared" si="124"/>
        <v>0</v>
      </c>
      <c r="K552" s="1706"/>
      <c r="L552" s="1706"/>
      <c r="M552" s="1706"/>
      <c r="N552" s="1706"/>
      <c r="O552" s="1707"/>
      <c r="P552" s="1707"/>
      <c r="Q552" s="1707"/>
      <c r="R552" s="1707"/>
      <c r="S552" s="1707"/>
    </row>
    <row r="553" spans="1:19" s="1708" customFormat="1" x14ac:dyDescent="0.2">
      <c r="A553" s="788">
        <v>512</v>
      </c>
      <c r="B553" s="1002" t="s">
        <v>199</v>
      </c>
      <c r="C553" s="687"/>
      <c r="D553" s="711"/>
      <c r="E553" s="711"/>
      <c r="F553" s="1003"/>
      <c r="G553" s="1003"/>
      <c r="H553" s="1003"/>
      <c r="I553" s="1003"/>
      <c r="J553" s="1004"/>
      <c r="K553" s="1706"/>
      <c r="L553" s="1706"/>
      <c r="M553" s="1706"/>
      <c r="N553" s="1706"/>
      <c r="O553" s="1707"/>
      <c r="P553" s="1707"/>
      <c r="Q553" s="1707"/>
      <c r="R553" s="1707"/>
      <c r="S553" s="1707"/>
    </row>
    <row r="554" spans="1:19" s="1708" customFormat="1" x14ac:dyDescent="0.2">
      <c r="A554" s="788">
        <v>513</v>
      </c>
      <c r="B554" s="1722" t="s">
        <v>200</v>
      </c>
      <c r="C554" s="687"/>
      <c r="D554" s="711" t="s">
        <v>21</v>
      </c>
      <c r="E554" s="711">
        <v>137</v>
      </c>
      <c r="F554" s="1003">
        <v>350</v>
      </c>
      <c r="G554" s="1003">
        <f t="shared" ref="G554:G559" si="125">E554*F554</f>
        <v>47950</v>
      </c>
      <c r="H554" s="1003">
        <v>1212</v>
      </c>
      <c r="I554" s="1003">
        <f t="shared" ref="I554:I559" si="126">E554*H554</f>
        <v>166044</v>
      </c>
      <c r="J554" s="1004">
        <f t="shared" ref="J554:J559" si="127">G554+I554</f>
        <v>213994</v>
      </c>
      <c r="K554" s="1706"/>
      <c r="L554" s="1706"/>
      <c r="M554" s="1706"/>
      <c r="N554" s="1706"/>
      <c r="O554" s="1707"/>
      <c r="P554" s="1707"/>
      <c r="Q554" s="1707"/>
      <c r="R554" s="1707"/>
      <c r="S554" s="1707"/>
    </row>
    <row r="555" spans="1:19" s="1708" customFormat="1" x14ac:dyDescent="0.2">
      <c r="A555" s="788">
        <v>513</v>
      </c>
      <c r="B555" s="1722" t="s">
        <v>593</v>
      </c>
      <c r="C555" s="687"/>
      <c r="D555" s="711" t="s">
        <v>21</v>
      </c>
      <c r="E555" s="711">
        <v>49</v>
      </c>
      <c r="F555" s="1003">
        <v>350</v>
      </c>
      <c r="G555" s="1003">
        <f t="shared" si="125"/>
        <v>17150</v>
      </c>
      <c r="H555" s="1003">
        <v>1090</v>
      </c>
      <c r="I555" s="1003">
        <f t="shared" si="126"/>
        <v>53410</v>
      </c>
      <c r="J555" s="1004">
        <f t="shared" si="127"/>
        <v>70560</v>
      </c>
      <c r="K555" s="1706"/>
      <c r="L555" s="1706"/>
      <c r="M555" s="1706"/>
      <c r="N555" s="1706"/>
      <c r="O555" s="1707"/>
      <c r="P555" s="1707"/>
      <c r="Q555" s="1707"/>
      <c r="R555" s="1707"/>
      <c r="S555" s="1707"/>
    </row>
    <row r="556" spans="1:19" s="1708" customFormat="1" ht="25.5" x14ac:dyDescent="0.2">
      <c r="A556" s="788">
        <v>514</v>
      </c>
      <c r="B556" s="1002" t="s">
        <v>201</v>
      </c>
      <c r="C556" s="860"/>
      <c r="D556" s="711" t="s">
        <v>202</v>
      </c>
      <c r="E556" s="711">
        <v>17</v>
      </c>
      <c r="F556" s="1003">
        <v>2000</v>
      </c>
      <c r="G556" s="1003">
        <f t="shared" si="125"/>
        <v>34000</v>
      </c>
      <c r="H556" s="1003">
        <v>629</v>
      </c>
      <c r="I556" s="1003">
        <f t="shared" si="126"/>
        <v>10693</v>
      </c>
      <c r="J556" s="1004">
        <f t="shared" si="127"/>
        <v>44693</v>
      </c>
      <c r="K556" s="1706"/>
      <c r="L556" s="1706"/>
      <c r="M556" s="1706"/>
      <c r="N556" s="1706"/>
      <c r="O556" s="1707"/>
      <c r="P556" s="1707"/>
      <c r="Q556" s="1707"/>
      <c r="R556" s="1707"/>
      <c r="S556" s="1707"/>
    </row>
    <row r="557" spans="1:19" s="1708" customFormat="1" hidden="1" x14ac:dyDescent="0.2">
      <c r="A557" s="788">
        <v>495</v>
      </c>
      <c r="B557" s="1002" t="s">
        <v>594</v>
      </c>
      <c r="C557" s="687"/>
      <c r="D557" s="711" t="s">
        <v>202</v>
      </c>
      <c r="E557" s="711"/>
      <c r="F557" s="1003">
        <v>139</v>
      </c>
      <c r="G557" s="1003">
        <f t="shared" si="125"/>
        <v>0</v>
      </c>
      <c r="H557" s="1003">
        <v>151</v>
      </c>
      <c r="I557" s="1003">
        <f t="shared" si="126"/>
        <v>0</v>
      </c>
      <c r="J557" s="1004">
        <f t="shared" si="127"/>
        <v>0</v>
      </c>
      <c r="K557" s="1706"/>
      <c r="L557" s="1706"/>
      <c r="M557" s="1706"/>
      <c r="N557" s="1706"/>
      <c r="O557" s="1707"/>
      <c r="P557" s="1707"/>
      <c r="Q557" s="1707"/>
      <c r="R557" s="1707"/>
      <c r="S557" s="1707"/>
    </row>
    <row r="558" spans="1:19" s="1708" customFormat="1" hidden="1" x14ac:dyDescent="0.2">
      <c r="A558" s="788">
        <v>515</v>
      </c>
      <c r="B558" s="1002" t="s">
        <v>40</v>
      </c>
      <c r="C558" s="860"/>
      <c r="D558" s="711" t="s">
        <v>41</v>
      </c>
      <c r="E558" s="711"/>
      <c r="F558" s="1003">
        <v>0</v>
      </c>
      <c r="G558" s="1003">
        <f t="shared" si="125"/>
        <v>0</v>
      </c>
      <c r="H558" s="1003">
        <v>53152</v>
      </c>
      <c r="I558" s="1003">
        <f t="shared" si="126"/>
        <v>0</v>
      </c>
      <c r="J558" s="1004">
        <f t="shared" si="127"/>
        <v>0</v>
      </c>
      <c r="K558" s="1706"/>
      <c r="L558" s="1706"/>
      <c r="M558" s="1706"/>
      <c r="N558" s="1706"/>
      <c r="O558" s="1707"/>
      <c r="P558" s="1707"/>
      <c r="Q558" s="1707"/>
      <c r="R558" s="1707"/>
      <c r="S558" s="1707"/>
    </row>
    <row r="559" spans="1:19" s="1708" customFormat="1" x14ac:dyDescent="0.2">
      <c r="A559" s="788">
        <v>516</v>
      </c>
      <c r="B559" s="1002" t="s">
        <v>205</v>
      </c>
      <c r="C559" s="1030"/>
      <c r="D559" s="711" t="s">
        <v>32</v>
      </c>
      <c r="E559" s="711">
        <v>0.4</v>
      </c>
      <c r="F559" s="1003">
        <v>954853.5</v>
      </c>
      <c r="G559" s="1003">
        <f t="shared" si="125"/>
        <v>381941.4</v>
      </c>
      <c r="H559" s="1003">
        <v>928267</v>
      </c>
      <c r="I559" s="1003">
        <f t="shared" si="126"/>
        <v>371306.80000000005</v>
      </c>
      <c r="J559" s="1004">
        <f t="shared" si="127"/>
        <v>753248.20000000007</v>
      </c>
      <c r="K559" s="1706"/>
      <c r="L559" s="1706"/>
      <c r="M559" s="1706"/>
      <c r="N559" s="1706"/>
      <c r="O559" s="1707"/>
      <c r="P559" s="1707"/>
      <c r="Q559" s="1707"/>
      <c r="R559" s="1707"/>
      <c r="S559" s="1707"/>
    </row>
    <row r="560" spans="1:19" s="1708" customFormat="1" hidden="1" x14ac:dyDescent="0.2">
      <c r="A560" s="788">
        <v>517</v>
      </c>
      <c r="B560" s="1002"/>
      <c r="C560" s="1030"/>
      <c r="D560" s="711"/>
      <c r="E560" s="711"/>
      <c r="F560" s="1003"/>
      <c r="G560" s="1003"/>
      <c r="H560" s="1003"/>
      <c r="I560" s="1003"/>
      <c r="J560" s="1723"/>
      <c r="K560" s="1706"/>
      <c r="L560" s="1706"/>
      <c r="M560" s="1706"/>
      <c r="N560" s="1706"/>
      <c r="O560" s="1707"/>
      <c r="P560" s="1707"/>
      <c r="Q560" s="1707"/>
      <c r="R560" s="1707"/>
      <c r="S560" s="1707"/>
    </row>
    <row r="561" spans="1:19" s="1708" customFormat="1" x14ac:dyDescent="0.2">
      <c r="A561" s="788">
        <v>518</v>
      </c>
      <c r="B561" s="1002" t="s">
        <v>206</v>
      </c>
      <c r="C561" s="860"/>
      <c r="D561" s="711" t="s">
        <v>207</v>
      </c>
      <c r="E561" s="711">
        <v>0.5</v>
      </c>
      <c r="F561" s="1003">
        <v>576000</v>
      </c>
      <c r="G561" s="1003">
        <f>E561*F561</f>
        <v>288000</v>
      </c>
      <c r="H561" s="1003">
        <v>0</v>
      </c>
      <c r="I561" s="1003">
        <f>E561*H561</f>
        <v>0</v>
      </c>
      <c r="J561" s="1004">
        <f t="shared" ref="J561:J562" si="128">G561+I561</f>
        <v>288000</v>
      </c>
      <c r="K561" s="1706"/>
      <c r="L561" s="1706"/>
      <c r="M561" s="1706"/>
      <c r="N561" s="1706"/>
      <c r="O561" s="1707"/>
      <c r="P561" s="1707"/>
      <c r="Q561" s="1707"/>
      <c r="R561" s="1707"/>
      <c r="S561" s="1707"/>
    </row>
    <row r="562" spans="1:19" s="1708" customFormat="1" hidden="1" x14ac:dyDescent="0.2">
      <c r="A562" s="788">
        <v>519</v>
      </c>
      <c r="B562" s="1002" t="s">
        <v>104</v>
      </c>
      <c r="C562" s="860"/>
      <c r="D562" s="711" t="s">
        <v>207</v>
      </c>
      <c r="E562" s="711"/>
      <c r="F562" s="1003">
        <v>243000</v>
      </c>
      <c r="G562" s="1003">
        <f>E562*F562</f>
        <v>0</v>
      </c>
      <c r="H562" s="1003">
        <v>0</v>
      </c>
      <c r="I562" s="1003">
        <f>E562*H562</f>
        <v>0</v>
      </c>
      <c r="J562" s="1004">
        <f t="shared" si="128"/>
        <v>0</v>
      </c>
      <c r="K562" s="1706"/>
      <c r="L562" s="1706"/>
      <c r="M562" s="1706"/>
      <c r="N562" s="1706"/>
      <c r="O562" s="1707"/>
      <c r="P562" s="1707"/>
      <c r="Q562" s="1707"/>
      <c r="R562" s="1707"/>
      <c r="S562" s="1707"/>
    </row>
    <row r="563" spans="1:19" s="1708" customFormat="1" ht="13.5" thickBot="1" x14ac:dyDescent="0.25">
      <c r="A563" s="788">
        <v>520</v>
      </c>
      <c r="B563" s="1734"/>
      <c r="C563" s="1009"/>
      <c r="D563" s="1735"/>
      <c r="E563" s="1735"/>
      <c r="F563" s="1736"/>
      <c r="G563" s="1736"/>
      <c r="H563" s="1736"/>
      <c r="I563" s="1736"/>
      <c r="J563" s="1772"/>
      <c r="K563" s="1706"/>
      <c r="L563" s="1706"/>
      <c r="M563" s="1706"/>
      <c r="N563" s="1706"/>
      <c r="O563" s="1707"/>
      <c r="P563" s="1707"/>
      <c r="Q563" s="1707"/>
      <c r="R563" s="1707"/>
      <c r="S563" s="1707"/>
    </row>
    <row r="564" spans="1:19" s="1708" customFormat="1" ht="14.25" thickTop="1" thickBot="1" x14ac:dyDescent="0.25">
      <c r="A564" s="788">
        <v>521</v>
      </c>
      <c r="B564" s="1773" t="s">
        <v>208</v>
      </c>
      <c r="C564" s="1034"/>
      <c r="D564" s="1774"/>
      <c r="E564" s="1775"/>
      <c r="F564" s="1776"/>
      <c r="G564" s="1777">
        <f>SUM(G256:G545)+SUM(G547:G562)</f>
        <v>1046496.48</v>
      </c>
      <c r="H564" s="1776"/>
      <c r="I564" s="1777">
        <f>SUM(I256:I545)+SUM(I547:I562)</f>
        <v>930500.54600000009</v>
      </c>
      <c r="J564" s="1777">
        <f>SUM(J256:J545)+SUM(J547:J562)</f>
        <v>1976997.0260000001</v>
      </c>
      <c r="K564" s="1771"/>
      <c r="L564" s="1771"/>
      <c r="M564" s="1706"/>
      <c r="N564" s="1706"/>
      <c r="O564" s="1707"/>
      <c r="P564" s="1707"/>
      <c r="Q564" s="1707"/>
      <c r="R564" s="1707"/>
      <c r="S564" s="1707"/>
    </row>
    <row r="565" spans="1:19" s="1708" customFormat="1" ht="13.5" thickTop="1" x14ac:dyDescent="0.2">
      <c r="A565" s="788">
        <v>522</v>
      </c>
      <c r="B565" s="1753"/>
      <c r="C565" s="1039"/>
      <c r="D565" s="1754"/>
      <c r="E565" s="1755"/>
      <c r="F565" s="1755"/>
      <c r="G565" s="1742"/>
      <c r="H565" s="1756"/>
      <c r="I565" s="1742"/>
      <c r="J565" s="1756"/>
      <c r="K565" s="1706"/>
      <c r="L565" s="1706"/>
      <c r="M565" s="1706"/>
      <c r="N565" s="1706"/>
      <c r="O565" s="1707"/>
      <c r="P565" s="1707"/>
      <c r="Q565" s="1707"/>
      <c r="R565" s="1707"/>
      <c r="S565" s="1707"/>
    </row>
    <row r="566" spans="1:19" s="1708" customFormat="1" ht="13.5" x14ac:dyDescent="0.2">
      <c r="A566" s="788">
        <v>523</v>
      </c>
      <c r="B566" s="1720" t="s">
        <v>2</v>
      </c>
      <c r="C566" s="687"/>
      <c r="D566" s="711"/>
      <c r="E566" s="711"/>
      <c r="F566" s="711"/>
      <c r="G566" s="1003"/>
      <c r="H566" s="1719"/>
      <c r="I566" s="1003"/>
      <c r="J566" s="1719"/>
      <c r="K566" s="1706"/>
      <c r="L566" s="1706"/>
      <c r="M566" s="1706"/>
      <c r="N566" s="1706"/>
      <c r="O566" s="1707"/>
      <c r="P566" s="1707"/>
      <c r="Q566" s="1707"/>
      <c r="R566" s="1707"/>
      <c r="S566" s="1707"/>
    </row>
    <row r="567" spans="1:19" s="1708" customFormat="1" x14ac:dyDescent="0.2">
      <c r="A567" s="788">
        <v>524</v>
      </c>
      <c r="B567" s="1729" t="s">
        <v>42</v>
      </c>
      <c r="C567" s="687"/>
      <c r="D567" s="711"/>
      <c r="E567" s="711"/>
      <c r="F567" s="711"/>
      <c r="G567" s="1003"/>
      <c r="H567" s="1719"/>
      <c r="I567" s="1003"/>
      <c r="J567" s="1719"/>
      <c r="K567" s="1706"/>
      <c r="L567" s="1706"/>
      <c r="M567" s="1706"/>
      <c r="N567" s="1706"/>
      <c r="O567" s="1707"/>
      <c r="P567" s="1707"/>
      <c r="Q567" s="1707"/>
      <c r="R567" s="1707"/>
      <c r="S567" s="1707"/>
    </row>
    <row r="568" spans="1:19" s="1708" customFormat="1" ht="25.5" x14ac:dyDescent="0.2">
      <c r="A568" s="788">
        <v>508</v>
      </c>
      <c r="B568" s="1002" t="s">
        <v>592</v>
      </c>
      <c r="C568" s="687"/>
      <c r="D568" s="711" t="s">
        <v>7</v>
      </c>
      <c r="E568" s="711">
        <v>2</v>
      </c>
      <c r="F568" s="1003">
        <v>600</v>
      </c>
      <c r="G568" s="1003">
        <f t="shared" ref="G568:G575" si="129">E568*F568</f>
        <v>1200</v>
      </c>
      <c r="H568" s="1003">
        <v>1994</v>
      </c>
      <c r="I568" s="1003">
        <f t="shared" ref="I568:I575" si="130">E568*H568</f>
        <v>3988</v>
      </c>
      <c r="J568" s="1004">
        <f t="shared" ref="J568:J575" si="131">G568+I568</f>
        <v>5188</v>
      </c>
      <c r="K568" s="1706"/>
      <c r="L568" s="1706"/>
      <c r="M568" s="1706"/>
      <c r="N568" s="1706"/>
      <c r="O568" s="1707"/>
      <c r="P568" s="1707"/>
      <c r="Q568" s="1707"/>
      <c r="R568" s="1707"/>
      <c r="S568" s="1707"/>
    </row>
    <row r="569" spans="1:19" s="1708" customFormat="1" x14ac:dyDescent="0.2">
      <c r="A569" s="788">
        <v>525</v>
      </c>
      <c r="B569" s="1002" t="s">
        <v>19</v>
      </c>
      <c r="C569" s="687" t="s">
        <v>326</v>
      </c>
      <c r="D569" s="711" t="s">
        <v>14</v>
      </c>
      <c r="E569" s="711">
        <v>2</v>
      </c>
      <c r="F569" s="1003">
        <v>600</v>
      </c>
      <c r="G569" s="1003">
        <f t="shared" si="129"/>
        <v>1200</v>
      </c>
      <c r="H569" s="1003">
        <v>928</v>
      </c>
      <c r="I569" s="1003">
        <f t="shared" si="130"/>
        <v>1856</v>
      </c>
      <c r="J569" s="1004">
        <f t="shared" si="131"/>
        <v>3056</v>
      </c>
      <c r="K569" s="1706"/>
      <c r="L569" s="1706"/>
      <c r="M569" s="1706"/>
      <c r="N569" s="1706"/>
      <c r="O569" s="1707"/>
      <c r="P569" s="1707"/>
      <c r="Q569" s="1707"/>
      <c r="R569" s="1707"/>
      <c r="S569" s="1707"/>
    </row>
    <row r="570" spans="1:19" s="1708" customFormat="1" x14ac:dyDescent="0.2">
      <c r="A570" s="788">
        <v>526</v>
      </c>
      <c r="B570" s="1002" t="s">
        <v>17</v>
      </c>
      <c r="C570" s="687"/>
      <c r="D570" s="711" t="s">
        <v>14</v>
      </c>
      <c r="E570" s="711">
        <v>2</v>
      </c>
      <c r="F570" s="1003">
        <v>600</v>
      </c>
      <c r="G570" s="1003">
        <f t="shared" si="129"/>
        <v>1200</v>
      </c>
      <c r="H570" s="1003">
        <v>1026</v>
      </c>
      <c r="I570" s="1003">
        <f t="shared" si="130"/>
        <v>2052</v>
      </c>
      <c r="J570" s="1004">
        <f t="shared" si="131"/>
        <v>3252</v>
      </c>
      <c r="K570" s="1706"/>
      <c r="L570" s="1706"/>
      <c r="M570" s="1706"/>
      <c r="N570" s="1706"/>
      <c r="O570" s="1707"/>
      <c r="P570" s="1707"/>
      <c r="Q570" s="1707"/>
      <c r="R570" s="1707"/>
      <c r="S570" s="1707"/>
    </row>
    <row r="571" spans="1:19" s="1708" customFormat="1" x14ac:dyDescent="0.2">
      <c r="A571" s="788">
        <v>527</v>
      </c>
      <c r="B571" s="1002" t="s">
        <v>43</v>
      </c>
      <c r="C571" s="687"/>
      <c r="D571" s="711" t="s">
        <v>21</v>
      </c>
      <c r="E571" s="711">
        <v>39.700000000000003</v>
      </c>
      <c r="F571" s="1003">
        <v>650</v>
      </c>
      <c r="G571" s="1003">
        <f t="shared" si="129"/>
        <v>25805.000000000004</v>
      </c>
      <c r="H571" s="1003">
        <v>237</v>
      </c>
      <c r="I571" s="1003">
        <f t="shared" si="130"/>
        <v>9408.9000000000015</v>
      </c>
      <c r="J571" s="1004">
        <f t="shared" si="131"/>
        <v>35213.900000000009</v>
      </c>
      <c r="K571" s="1706"/>
      <c r="L571" s="1706"/>
      <c r="M571" s="1706"/>
      <c r="N571" s="1706"/>
      <c r="O571" s="1707"/>
      <c r="P571" s="1707"/>
      <c r="Q571" s="1707"/>
      <c r="R571" s="1707"/>
      <c r="S571" s="1707"/>
    </row>
    <row r="572" spans="1:19" s="1708" customFormat="1" x14ac:dyDescent="0.2">
      <c r="A572" s="788">
        <v>528</v>
      </c>
      <c r="B572" s="1002" t="s">
        <v>327</v>
      </c>
      <c r="C572" s="1001"/>
      <c r="D572" s="711" t="s">
        <v>21</v>
      </c>
      <c r="E572" s="711">
        <v>39.700000000000003</v>
      </c>
      <c r="F572" s="1003">
        <v>290</v>
      </c>
      <c r="G572" s="1003">
        <f t="shared" si="129"/>
        <v>11513</v>
      </c>
      <c r="H572" s="1003">
        <v>45</v>
      </c>
      <c r="I572" s="1003">
        <f t="shared" si="130"/>
        <v>1786.5000000000002</v>
      </c>
      <c r="J572" s="1004">
        <f t="shared" si="131"/>
        <v>13299.5</v>
      </c>
      <c r="K572" s="1706"/>
      <c r="L572" s="1706"/>
      <c r="M572" s="1706"/>
      <c r="N572" s="1706"/>
      <c r="O572" s="1707"/>
      <c r="P572" s="1707"/>
      <c r="Q572" s="1707"/>
      <c r="R572" s="1707"/>
      <c r="S572" s="1707"/>
    </row>
    <row r="573" spans="1:19" s="1708" customFormat="1" x14ac:dyDescent="0.2">
      <c r="A573" s="788">
        <v>529</v>
      </c>
      <c r="B573" s="1002" t="s">
        <v>31</v>
      </c>
      <c r="C573" s="860"/>
      <c r="D573" s="711" t="s">
        <v>32</v>
      </c>
      <c r="E573" s="711">
        <v>1</v>
      </c>
      <c r="F573" s="1003">
        <v>0</v>
      </c>
      <c r="G573" s="1003">
        <f t="shared" si="129"/>
        <v>0</v>
      </c>
      <c r="H573" s="1003">
        <v>1896</v>
      </c>
      <c r="I573" s="1003">
        <f t="shared" si="130"/>
        <v>1896</v>
      </c>
      <c r="J573" s="1004">
        <f t="shared" si="131"/>
        <v>1896</v>
      </c>
      <c r="K573" s="1706"/>
      <c r="L573" s="1706"/>
      <c r="M573" s="1706"/>
      <c r="N573" s="1706"/>
      <c r="O573" s="1707"/>
      <c r="P573" s="1707"/>
      <c r="Q573" s="1707"/>
      <c r="R573" s="1707"/>
      <c r="S573" s="1707"/>
    </row>
    <row r="574" spans="1:19" s="1708" customFormat="1" x14ac:dyDescent="0.2">
      <c r="A574" s="788">
        <v>530</v>
      </c>
      <c r="B574" s="1002" t="s">
        <v>40</v>
      </c>
      <c r="C574" s="860"/>
      <c r="D574" s="711" t="s">
        <v>41</v>
      </c>
      <c r="E574" s="711">
        <v>1</v>
      </c>
      <c r="F574" s="1003">
        <v>0</v>
      </c>
      <c r="G574" s="1003">
        <f t="shared" si="129"/>
        <v>0</v>
      </c>
      <c r="H574" s="1003">
        <v>1976</v>
      </c>
      <c r="I574" s="1003">
        <f t="shared" si="130"/>
        <v>1976</v>
      </c>
      <c r="J574" s="1004">
        <f t="shared" si="131"/>
        <v>1976</v>
      </c>
      <c r="K574" s="1706"/>
      <c r="L574" s="1706"/>
      <c r="M574" s="1706"/>
      <c r="N574" s="1706"/>
      <c r="O574" s="1707"/>
      <c r="P574" s="1707"/>
      <c r="Q574" s="1707"/>
      <c r="R574" s="1707"/>
      <c r="S574" s="1707"/>
    </row>
    <row r="575" spans="1:19" s="1708" customFormat="1" x14ac:dyDescent="0.2">
      <c r="A575" s="788">
        <v>531</v>
      </c>
      <c r="B575" s="1002" t="s">
        <v>15</v>
      </c>
      <c r="C575" s="687"/>
      <c r="D575" s="711" t="s">
        <v>14</v>
      </c>
      <c r="E575" s="711">
        <v>2</v>
      </c>
      <c r="F575" s="1003">
        <v>600</v>
      </c>
      <c r="G575" s="1003">
        <f t="shared" si="129"/>
        <v>1200</v>
      </c>
      <c r="H575" s="1003">
        <v>335</v>
      </c>
      <c r="I575" s="1003">
        <f t="shared" si="130"/>
        <v>670</v>
      </c>
      <c r="J575" s="1004">
        <f t="shared" si="131"/>
        <v>1870</v>
      </c>
      <c r="K575" s="1706"/>
      <c r="L575" s="1706"/>
      <c r="M575" s="1706"/>
      <c r="N575" s="1706"/>
      <c r="O575" s="1707"/>
      <c r="P575" s="1707"/>
      <c r="Q575" s="1707"/>
      <c r="R575" s="1707"/>
      <c r="S575" s="1707"/>
    </row>
    <row r="576" spans="1:19" s="1708" customFormat="1" x14ac:dyDescent="0.2">
      <c r="A576" s="788">
        <v>532</v>
      </c>
      <c r="B576" s="1729" t="s">
        <v>44</v>
      </c>
      <c r="C576" s="687"/>
      <c r="D576" s="711"/>
      <c r="E576" s="711"/>
      <c r="F576" s="711"/>
      <c r="G576" s="1003"/>
      <c r="H576" s="1719"/>
      <c r="I576" s="1003"/>
      <c r="J576" s="1719"/>
      <c r="K576" s="1706"/>
      <c r="L576" s="1706"/>
      <c r="M576" s="1706"/>
      <c r="N576" s="1706"/>
      <c r="O576" s="1707"/>
      <c r="P576" s="1707"/>
      <c r="Q576" s="1707"/>
      <c r="R576" s="1707"/>
      <c r="S576" s="1707"/>
    </row>
    <row r="577" spans="1:19" s="1708" customFormat="1" x14ac:dyDescent="0.2">
      <c r="A577" s="788">
        <v>533</v>
      </c>
      <c r="B577" s="1729" t="s">
        <v>45</v>
      </c>
      <c r="C577" s="687"/>
      <c r="D577" s="711"/>
      <c r="E577" s="711"/>
      <c r="F577" s="711"/>
      <c r="G577" s="1003"/>
      <c r="H577" s="1719"/>
      <c r="I577" s="1003"/>
      <c r="J577" s="1719"/>
      <c r="K577" s="1706"/>
      <c r="L577" s="1706"/>
      <c r="M577" s="1706"/>
      <c r="N577" s="1706"/>
      <c r="O577" s="1707"/>
      <c r="P577" s="1707"/>
      <c r="Q577" s="1707"/>
      <c r="R577" s="1707"/>
      <c r="S577" s="1707"/>
    </row>
    <row r="578" spans="1:19" s="1708" customFormat="1" ht="25.5" x14ac:dyDescent="0.2">
      <c r="A578" s="788">
        <v>534</v>
      </c>
      <c r="B578" s="1002" t="s">
        <v>301</v>
      </c>
      <c r="C578" s="687" t="s">
        <v>368</v>
      </c>
      <c r="D578" s="711" t="s">
        <v>7</v>
      </c>
      <c r="E578" s="711">
        <v>1</v>
      </c>
      <c r="F578" s="1003">
        <v>53425.200000000004</v>
      </c>
      <c r="G578" s="1003">
        <f t="shared" ref="G578:G607" si="132">E578*F578</f>
        <v>53425.200000000004</v>
      </c>
      <c r="H578" s="1003">
        <v>61094.303999999996</v>
      </c>
      <c r="I578" s="1003">
        <f t="shared" ref="I578:I607" si="133">E578*H578</f>
        <v>61094.303999999996</v>
      </c>
      <c r="J578" s="1004">
        <f t="shared" ref="J578:J607" si="134">G578+I578</f>
        <v>114519.504</v>
      </c>
      <c r="K578" s="1706"/>
      <c r="L578" s="1706"/>
      <c r="M578" s="1706"/>
      <c r="N578" s="1706"/>
      <c r="O578" s="1707"/>
      <c r="P578" s="1707"/>
      <c r="Q578" s="1707"/>
      <c r="R578" s="1707"/>
      <c r="S578" s="1707"/>
    </row>
    <row r="579" spans="1:19" s="1708" customFormat="1" ht="38.25" x14ac:dyDescent="0.2">
      <c r="A579" s="788">
        <v>535</v>
      </c>
      <c r="B579" s="1002" t="s">
        <v>238</v>
      </c>
      <c r="C579" s="687" t="s">
        <v>369</v>
      </c>
      <c r="D579" s="711" t="s">
        <v>7</v>
      </c>
      <c r="E579" s="711">
        <v>1</v>
      </c>
      <c r="F579" s="1003">
        <v>6088.4000000000005</v>
      </c>
      <c r="G579" s="1003">
        <f t="shared" si="132"/>
        <v>6088.4000000000005</v>
      </c>
      <c r="H579" s="1003">
        <v>13392</v>
      </c>
      <c r="I579" s="1003">
        <f t="shared" si="133"/>
        <v>13392</v>
      </c>
      <c r="J579" s="1004">
        <f t="shared" si="134"/>
        <v>19480.400000000001</v>
      </c>
      <c r="K579" s="1706"/>
      <c r="L579" s="1706"/>
      <c r="M579" s="1706"/>
      <c r="N579" s="1706"/>
      <c r="O579" s="1707"/>
      <c r="P579" s="1707"/>
      <c r="Q579" s="1707"/>
      <c r="R579" s="1707"/>
      <c r="S579" s="1707"/>
    </row>
    <row r="580" spans="1:19" s="1708" customFormat="1" ht="25.5" x14ac:dyDescent="0.2">
      <c r="A580" s="788">
        <v>536</v>
      </c>
      <c r="B580" s="1002" t="s">
        <v>239</v>
      </c>
      <c r="C580" s="687" t="s">
        <v>370</v>
      </c>
      <c r="D580" s="711" t="s">
        <v>7</v>
      </c>
      <c r="E580" s="711">
        <v>1</v>
      </c>
      <c r="F580" s="1003">
        <v>12143.6</v>
      </c>
      <c r="G580" s="1003">
        <f t="shared" si="132"/>
        <v>12143.6</v>
      </c>
      <c r="H580" s="1003">
        <v>31296.359999999997</v>
      </c>
      <c r="I580" s="1003">
        <f t="shared" si="133"/>
        <v>31296.359999999997</v>
      </c>
      <c r="J580" s="1004">
        <f t="shared" si="134"/>
        <v>43439.96</v>
      </c>
      <c r="K580" s="1706"/>
      <c r="L580" s="1706"/>
      <c r="M580" s="1706"/>
      <c r="N580" s="1706"/>
      <c r="O580" s="1707"/>
      <c r="P580" s="1707"/>
      <c r="Q580" s="1707"/>
      <c r="R580" s="1707"/>
      <c r="S580" s="1707"/>
    </row>
    <row r="581" spans="1:19" s="1708" customFormat="1" x14ac:dyDescent="0.2">
      <c r="A581" s="788">
        <v>537</v>
      </c>
      <c r="B581" s="1002" t="s">
        <v>240</v>
      </c>
      <c r="C581" s="687" t="s">
        <v>371</v>
      </c>
      <c r="D581" s="711" t="s">
        <v>7</v>
      </c>
      <c r="E581" s="711">
        <v>2</v>
      </c>
      <c r="F581" s="1003">
        <v>1535.6000000000001</v>
      </c>
      <c r="G581" s="1003">
        <f t="shared" si="132"/>
        <v>3071.2000000000003</v>
      </c>
      <c r="H581" s="1003">
        <v>3678.3360000000002</v>
      </c>
      <c r="I581" s="1003">
        <f t="shared" si="133"/>
        <v>7356.6720000000005</v>
      </c>
      <c r="J581" s="1004">
        <f t="shared" si="134"/>
        <v>10427.872000000001</v>
      </c>
      <c r="K581" s="1706"/>
      <c r="L581" s="1706"/>
      <c r="M581" s="1706"/>
      <c r="N581" s="1706"/>
      <c r="O581" s="1707"/>
      <c r="P581" s="1707"/>
      <c r="Q581" s="1707"/>
      <c r="R581" s="1707"/>
      <c r="S581" s="1707"/>
    </row>
    <row r="582" spans="1:19" s="1708" customFormat="1" ht="25.5" x14ac:dyDescent="0.2">
      <c r="A582" s="788">
        <v>538</v>
      </c>
      <c r="B582" s="1002" t="s">
        <v>241</v>
      </c>
      <c r="C582" s="687" t="s">
        <v>372</v>
      </c>
      <c r="D582" s="711" t="s">
        <v>7</v>
      </c>
      <c r="E582" s="711">
        <v>1</v>
      </c>
      <c r="F582" s="1003">
        <v>21070</v>
      </c>
      <c r="G582" s="1003">
        <f t="shared" si="132"/>
        <v>21070</v>
      </c>
      <c r="H582" s="1003">
        <v>26159.040000000001</v>
      </c>
      <c r="I582" s="1003">
        <f t="shared" si="133"/>
        <v>26159.040000000001</v>
      </c>
      <c r="J582" s="1004">
        <f t="shared" si="134"/>
        <v>47229.04</v>
      </c>
      <c r="K582" s="1706"/>
      <c r="L582" s="1706"/>
      <c r="M582" s="1706"/>
      <c r="N582" s="1706"/>
      <c r="O582" s="1707"/>
      <c r="P582" s="1707"/>
      <c r="Q582" s="1707"/>
      <c r="R582" s="1707"/>
      <c r="S582" s="1707"/>
    </row>
    <row r="583" spans="1:19" s="1708" customFormat="1" ht="25.5" x14ac:dyDescent="0.2">
      <c r="A583" s="788">
        <v>539</v>
      </c>
      <c r="B583" s="1002" t="s">
        <v>242</v>
      </c>
      <c r="C583" s="687" t="s">
        <v>373</v>
      </c>
      <c r="D583" s="711" t="s">
        <v>7</v>
      </c>
      <c r="E583" s="711">
        <v>1</v>
      </c>
      <c r="F583" s="1003">
        <v>40176</v>
      </c>
      <c r="G583" s="1003">
        <f t="shared" si="132"/>
        <v>40176</v>
      </c>
      <c r="H583" s="1003">
        <v>99212.4</v>
      </c>
      <c r="I583" s="1003">
        <f t="shared" si="133"/>
        <v>99212.4</v>
      </c>
      <c r="J583" s="1004">
        <f t="shared" si="134"/>
        <v>139388.4</v>
      </c>
      <c r="K583" s="1706"/>
      <c r="L583" s="1706"/>
      <c r="M583" s="1706"/>
      <c r="N583" s="1706"/>
      <c r="O583" s="1707"/>
      <c r="P583" s="1707"/>
      <c r="Q583" s="1707"/>
      <c r="R583" s="1707"/>
      <c r="S583" s="1707"/>
    </row>
    <row r="584" spans="1:19" s="1708" customFormat="1" x14ac:dyDescent="0.2">
      <c r="A584" s="788">
        <v>540</v>
      </c>
      <c r="B584" s="1002" t="s">
        <v>414</v>
      </c>
      <c r="C584" s="687"/>
      <c r="D584" s="711" t="s">
        <v>7</v>
      </c>
      <c r="E584" s="711">
        <v>1</v>
      </c>
      <c r="F584" s="1003">
        <v>8530</v>
      </c>
      <c r="G584" s="1003">
        <f t="shared" si="132"/>
        <v>8530</v>
      </c>
      <c r="H584" s="1003">
        <v>21450</v>
      </c>
      <c r="I584" s="1003">
        <f t="shared" si="133"/>
        <v>21450</v>
      </c>
      <c r="J584" s="1004">
        <f t="shared" si="134"/>
        <v>29980</v>
      </c>
      <c r="K584" s="1706"/>
      <c r="L584" s="1706"/>
      <c r="M584" s="1706"/>
      <c r="N584" s="1706"/>
      <c r="O584" s="1707"/>
      <c r="P584" s="1707"/>
      <c r="Q584" s="1707"/>
      <c r="R584" s="1707"/>
      <c r="S584" s="1707"/>
    </row>
    <row r="585" spans="1:19" s="1708" customFormat="1" ht="25.5" x14ac:dyDescent="0.2">
      <c r="A585" s="788">
        <v>541</v>
      </c>
      <c r="B585" s="1002" t="s">
        <v>387</v>
      </c>
      <c r="C585" s="711" t="s">
        <v>415</v>
      </c>
      <c r="D585" s="711" t="s">
        <v>14</v>
      </c>
      <c r="E585" s="711">
        <v>1</v>
      </c>
      <c r="F585" s="1003">
        <v>4500</v>
      </c>
      <c r="G585" s="1003">
        <f t="shared" si="132"/>
        <v>4500</v>
      </c>
      <c r="H585" s="1003">
        <v>12169.05</v>
      </c>
      <c r="I585" s="1003">
        <f t="shared" si="133"/>
        <v>12169.05</v>
      </c>
      <c r="J585" s="1004">
        <f t="shared" si="134"/>
        <v>16669.05</v>
      </c>
      <c r="K585" s="1706"/>
      <c r="L585" s="1706"/>
      <c r="M585" s="1706"/>
      <c r="N585" s="1706"/>
      <c r="O585" s="1707"/>
      <c r="P585" s="1707"/>
      <c r="Q585" s="1707"/>
      <c r="R585" s="1707"/>
      <c r="S585" s="1707"/>
    </row>
    <row r="586" spans="1:19" s="1708" customFormat="1" ht="25.5" x14ac:dyDescent="0.2">
      <c r="A586" s="788">
        <v>542</v>
      </c>
      <c r="B586" s="1002" t="s">
        <v>387</v>
      </c>
      <c r="C586" s="711" t="s">
        <v>416</v>
      </c>
      <c r="D586" s="711" t="s">
        <v>14</v>
      </c>
      <c r="E586" s="711">
        <v>1</v>
      </c>
      <c r="F586" s="1003">
        <v>4500</v>
      </c>
      <c r="G586" s="1003">
        <f t="shared" si="132"/>
        <v>4500</v>
      </c>
      <c r="H586" s="1003">
        <v>12435.650000000001</v>
      </c>
      <c r="I586" s="1003">
        <f t="shared" si="133"/>
        <v>12435.650000000001</v>
      </c>
      <c r="J586" s="1004">
        <f t="shared" si="134"/>
        <v>16935.650000000001</v>
      </c>
      <c r="K586" s="1706"/>
      <c r="L586" s="1706"/>
      <c r="M586" s="1706"/>
      <c r="N586" s="1706"/>
      <c r="O586" s="1707"/>
      <c r="P586" s="1707"/>
      <c r="Q586" s="1707"/>
      <c r="R586" s="1707"/>
      <c r="S586" s="1707"/>
    </row>
    <row r="587" spans="1:19" s="1708" customFormat="1" ht="25.5" x14ac:dyDescent="0.2">
      <c r="A587" s="788">
        <v>543</v>
      </c>
      <c r="B587" s="1002" t="s">
        <v>387</v>
      </c>
      <c r="C587" s="711" t="s">
        <v>417</v>
      </c>
      <c r="D587" s="711" t="s">
        <v>14</v>
      </c>
      <c r="E587" s="711">
        <v>2</v>
      </c>
      <c r="F587" s="1003">
        <v>4500</v>
      </c>
      <c r="G587" s="1003">
        <f t="shared" si="132"/>
        <v>9000</v>
      </c>
      <c r="H587" s="1003">
        <v>11769.15</v>
      </c>
      <c r="I587" s="1003">
        <f t="shared" si="133"/>
        <v>23538.3</v>
      </c>
      <c r="J587" s="1004">
        <f t="shared" si="134"/>
        <v>32538.3</v>
      </c>
      <c r="K587" s="1706"/>
      <c r="L587" s="1706"/>
      <c r="M587" s="1706"/>
      <c r="N587" s="1706"/>
      <c r="O587" s="1707"/>
      <c r="P587" s="1707"/>
      <c r="Q587" s="1707"/>
      <c r="R587" s="1707"/>
      <c r="S587" s="1707"/>
    </row>
    <row r="588" spans="1:19" s="1708" customFormat="1" ht="25.5" x14ac:dyDescent="0.2">
      <c r="A588" s="788">
        <v>544</v>
      </c>
      <c r="B588" s="1002" t="s">
        <v>387</v>
      </c>
      <c r="C588" s="711" t="s">
        <v>418</v>
      </c>
      <c r="D588" s="711" t="s">
        <v>14</v>
      </c>
      <c r="E588" s="711">
        <v>3</v>
      </c>
      <c r="F588" s="1003">
        <v>4500</v>
      </c>
      <c r="G588" s="1003">
        <f t="shared" si="132"/>
        <v>13500</v>
      </c>
      <c r="H588" s="1003">
        <v>10968.575000000001</v>
      </c>
      <c r="I588" s="1003">
        <f t="shared" si="133"/>
        <v>32905.725000000006</v>
      </c>
      <c r="J588" s="1004">
        <f t="shared" si="134"/>
        <v>46405.725000000006</v>
      </c>
      <c r="K588" s="1706"/>
      <c r="L588" s="1706"/>
      <c r="M588" s="1706"/>
      <c r="N588" s="1706"/>
      <c r="O588" s="1707"/>
      <c r="P588" s="1707"/>
      <c r="Q588" s="1707"/>
      <c r="R588" s="1707"/>
      <c r="S588" s="1707"/>
    </row>
    <row r="589" spans="1:19" s="1708" customFormat="1" ht="25.5" x14ac:dyDescent="0.2">
      <c r="A589" s="788">
        <v>545</v>
      </c>
      <c r="B589" s="1002" t="s">
        <v>387</v>
      </c>
      <c r="C589" s="711" t="s">
        <v>419</v>
      </c>
      <c r="D589" s="711" t="s">
        <v>14</v>
      </c>
      <c r="E589" s="711">
        <v>6</v>
      </c>
      <c r="F589" s="1003">
        <v>4500</v>
      </c>
      <c r="G589" s="1003">
        <f t="shared" si="132"/>
        <v>27000</v>
      </c>
      <c r="H589" s="1003">
        <v>10701.199999999999</v>
      </c>
      <c r="I589" s="1003">
        <f t="shared" si="133"/>
        <v>64207.199999999997</v>
      </c>
      <c r="J589" s="1004">
        <f t="shared" si="134"/>
        <v>91207.2</v>
      </c>
      <c r="K589" s="1706"/>
      <c r="L589" s="1706"/>
      <c r="M589" s="1706"/>
      <c r="N589" s="1706"/>
      <c r="O589" s="1707"/>
      <c r="P589" s="1707"/>
      <c r="Q589" s="1707"/>
      <c r="R589" s="1707"/>
      <c r="S589" s="1707"/>
    </row>
    <row r="590" spans="1:19" s="1708" customFormat="1" ht="25.5" x14ac:dyDescent="0.2">
      <c r="A590" s="788">
        <v>546</v>
      </c>
      <c r="B590" s="1002" t="s">
        <v>387</v>
      </c>
      <c r="C590" s="711" t="s">
        <v>420</v>
      </c>
      <c r="D590" s="711" t="s">
        <v>14</v>
      </c>
      <c r="E590" s="711">
        <v>1</v>
      </c>
      <c r="F590" s="1003">
        <v>4500</v>
      </c>
      <c r="G590" s="1003">
        <f t="shared" si="132"/>
        <v>4500</v>
      </c>
      <c r="H590" s="1003">
        <v>10701.199999999999</v>
      </c>
      <c r="I590" s="1003">
        <f t="shared" si="133"/>
        <v>10701.199999999999</v>
      </c>
      <c r="J590" s="1004">
        <f t="shared" si="134"/>
        <v>15201.199999999999</v>
      </c>
      <c r="K590" s="1706"/>
      <c r="L590" s="1706"/>
      <c r="M590" s="1706"/>
      <c r="N590" s="1706"/>
      <c r="O590" s="1707"/>
      <c r="P590" s="1707"/>
      <c r="Q590" s="1707"/>
      <c r="R590" s="1707"/>
      <c r="S590" s="1707"/>
    </row>
    <row r="591" spans="1:19" s="1708" customFormat="1" ht="25.5" x14ac:dyDescent="0.2">
      <c r="A591" s="788">
        <v>547</v>
      </c>
      <c r="B591" s="1002" t="s">
        <v>387</v>
      </c>
      <c r="C591" s="711" t="s">
        <v>421</v>
      </c>
      <c r="D591" s="711" t="s">
        <v>14</v>
      </c>
      <c r="E591" s="711">
        <v>3</v>
      </c>
      <c r="F591" s="1003">
        <v>4500</v>
      </c>
      <c r="G591" s="1003">
        <f t="shared" si="132"/>
        <v>13500</v>
      </c>
      <c r="H591" s="1003">
        <v>10567.9</v>
      </c>
      <c r="I591" s="1003">
        <f t="shared" si="133"/>
        <v>31703.699999999997</v>
      </c>
      <c r="J591" s="1004">
        <f t="shared" si="134"/>
        <v>45203.7</v>
      </c>
      <c r="K591" s="1706"/>
      <c r="L591" s="1706"/>
      <c r="M591" s="1706"/>
      <c r="N591" s="1706"/>
      <c r="O591" s="1707"/>
      <c r="P591" s="1707"/>
      <c r="Q591" s="1707"/>
      <c r="R591" s="1707"/>
      <c r="S591" s="1707"/>
    </row>
    <row r="592" spans="1:19" s="1708" customFormat="1" ht="25.5" x14ac:dyDescent="0.2">
      <c r="A592" s="788">
        <v>548</v>
      </c>
      <c r="B592" s="1002" t="s">
        <v>82</v>
      </c>
      <c r="C592" s="711" t="s">
        <v>83</v>
      </c>
      <c r="D592" s="711" t="s">
        <v>56</v>
      </c>
      <c r="E592" s="711">
        <v>28.199999999999932</v>
      </c>
      <c r="F592" s="1003">
        <v>600</v>
      </c>
      <c r="G592" s="1003">
        <f t="shared" si="132"/>
        <v>16919.99999999996</v>
      </c>
      <c r="H592" s="1003">
        <v>588</v>
      </c>
      <c r="I592" s="1003">
        <f t="shared" si="133"/>
        <v>16581.599999999959</v>
      </c>
      <c r="J592" s="1004">
        <f t="shared" si="134"/>
        <v>33501.599999999919</v>
      </c>
      <c r="K592" s="1706"/>
      <c r="L592" s="1706"/>
      <c r="M592" s="1706"/>
      <c r="N592" s="1706"/>
      <c r="O592" s="1707"/>
      <c r="P592" s="1707"/>
      <c r="Q592" s="1707"/>
      <c r="R592" s="1707"/>
      <c r="S592" s="1707"/>
    </row>
    <row r="593" spans="1:19" s="1708" customFormat="1" ht="25.5" x14ac:dyDescent="0.2">
      <c r="A593" s="788">
        <v>549</v>
      </c>
      <c r="B593" s="1002" t="s">
        <v>151</v>
      </c>
      <c r="C593" s="711" t="s">
        <v>152</v>
      </c>
      <c r="D593" s="711" t="s">
        <v>56</v>
      </c>
      <c r="E593" s="711">
        <v>2.8</v>
      </c>
      <c r="F593" s="1003">
        <v>600</v>
      </c>
      <c r="G593" s="1003">
        <f t="shared" si="132"/>
        <v>1680</v>
      </c>
      <c r="H593" s="1003">
        <v>381</v>
      </c>
      <c r="I593" s="1003">
        <f t="shared" si="133"/>
        <v>1066.8</v>
      </c>
      <c r="J593" s="1004">
        <f t="shared" si="134"/>
        <v>2746.8</v>
      </c>
      <c r="K593" s="1706"/>
      <c r="L593" s="1706"/>
      <c r="M593" s="1706"/>
      <c r="N593" s="1706"/>
      <c r="O593" s="1707"/>
      <c r="P593" s="1707"/>
      <c r="Q593" s="1707"/>
      <c r="R593" s="1707"/>
      <c r="S593" s="1707"/>
    </row>
    <row r="594" spans="1:19" s="1708" customFormat="1" hidden="1" x14ac:dyDescent="0.2">
      <c r="A594" s="788">
        <v>550</v>
      </c>
      <c r="B594" s="1002" t="s">
        <v>390</v>
      </c>
      <c r="C594" s="711" t="s">
        <v>391</v>
      </c>
      <c r="D594" s="711" t="s">
        <v>14</v>
      </c>
      <c r="E594" s="711"/>
      <c r="F594" s="1003">
        <v>400</v>
      </c>
      <c r="G594" s="1003">
        <f t="shared" si="132"/>
        <v>0</v>
      </c>
      <c r="H594" s="1003">
        <v>900</v>
      </c>
      <c r="I594" s="1003">
        <f t="shared" si="133"/>
        <v>0</v>
      </c>
      <c r="J594" s="1004">
        <f t="shared" si="134"/>
        <v>0</v>
      </c>
      <c r="K594" s="1706"/>
      <c r="L594" s="1706"/>
      <c r="M594" s="1706"/>
      <c r="N594" s="1706"/>
      <c r="O594" s="1707"/>
      <c r="P594" s="1707"/>
      <c r="Q594" s="1707"/>
      <c r="R594" s="1707"/>
      <c r="S594" s="1707"/>
    </row>
    <row r="595" spans="1:19" s="1708" customFormat="1" hidden="1" x14ac:dyDescent="0.2">
      <c r="A595" s="788">
        <v>551</v>
      </c>
      <c r="B595" s="1002" t="s">
        <v>392</v>
      </c>
      <c r="C595" s="711" t="s">
        <v>393</v>
      </c>
      <c r="D595" s="711" t="s">
        <v>14</v>
      </c>
      <c r="E595" s="711"/>
      <c r="F595" s="1003">
        <v>300</v>
      </c>
      <c r="G595" s="1003">
        <f t="shared" si="132"/>
        <v>0</v>
      </c>
      <c r="H595" s="1003">
        <v>234</v>
      </c>
      <c r="I595" s="1003">
        <f t="shared" si="133"/>
        <v>0</v>
      </c>
      <c r="J595" s="1004">
        <f t="shared" si="134"/>
        <v>0</v>
      </c>
      <c r="K595" s="1706"/>
      <c r="L595" s="1706"/>
      <c r="M595" s="1706"/>
      <c r="N595" s="1706"/>
      <c r="O595" s="1707"/>
      <c r="P595" s="1707"/>
      <c r="Q595" s="1707"/>
      <c r="R595" s="1707"/>
      <c r="S595" s="1707"/>
    </row>
    <row r="596" spans="1:19" s="1708" customFormat="1" x14ac:dyDescent="0.2">
      <c r="A596" s="788">
        <v>552</v>
      </c>
      <c r="B596" s="1002" t="s">
        <v>394</v>
      </c>
      <c r="C596" s="1005" t="s">
        <v>422</v>
      </c>
      <c r="D596" s="1005" t="s">
        <v>14</v>
      </c>
      <c r="E596" s="1005">
        <v>4</v>
      </c>
      <c r="F596" s="1003">
        <v>1250</v>
      </c>
      <c r="G596" s="1003">
        <f t="shared" si="132"/>
        <v>5000</v>
      </c>
      <c r="H596" s="1003">
        <v>899.84999999999991</v>
      </c>
      <c r="I596" s="1003">
        <f t="shared" si="133"/>
        <v>3599.3999999999996</v>
      </c>
      <c r="J596" s="1004">
        <f t="shared" si="134"/>
        <v>8599.4</v>
      </c>
      <c r="K596" s="1706"/>
      <c r="L596" s="1706"/>
      <c r="M596" s="1706"/>
      <c r="N596" s="1706"/>
      <c r="O596" s="1707"/>
      <c r="P596" s="1707"/>
      <c r="Q596" s="1707"/>
      <c r="R596" s="1707"/>
      <c r="S596" s="1707"/>
    </row>
    <row r="597" spans="1:19" s="1708" customFormat="1" x14ac:dyDescent="0.2">
      <c r="A597" s="788">
        <v>553</v>
      </c>
      <c r="B597" s="1002" t="s">
        <v>394</v>
      </c>
      <c r="C597" s="1005" t="s">
        <v>423</v>
      </c>
      <c r="D597" s="1005" t="s">
        <v>14</v>
      </c>
      <c r="E597" s="1005">
        <v>4</v>
      </c>
      <c r="F597" s="1003">
        <v>1250</v>
      </c>
      <c r="G597" s="1003">
        <f t="shared" si="132"/>
        <v>5000</v>
      </c>
      <c r="H597" s="1003">
        <v>738.5</v>
      </c>
      <c r="I597" s="1003">
        <f t="shared" si="133"/>
        <v>2954</v>
      </c>
      <c r="J597" s="1004">
        <f t="shared" si="134"/>
        <v>7954</v>
      </c>
      <c r="K597" s="1706"/>
      <c r="L597" s="1706"/>
      <c r="M597" s="1706"/>
      <c r="N597" s="1706"/>
      <c r="O597" s="1707"/>
      <c r="P597" s="1707"/>
      <c r="Q597" s="1707"/>
      <c r="R597" s="1707"/>
      <c r="S597" s="1707"/>
    </row>
    <row r="598" spans="1:19" s="1708" customFormat="1" x14ac:dyDescent="0.2">
      <c r="A598" s="788">
        <v>554</v>
      </c>
      <c r="B598" s="1002" t="s">
        <v>394</v>
      </c>
      <c r="C598" s="1005" t="s">
        <v>293</v>
      </c>
      <c r="D598" s="1005" t="s">
        <v>14</v>
      </c>
      <c r="E598" s="1005">
        <v>11</v>
      </c>
      <c r="F598" s="1003">
        <v>1150</v>
      </c>
      <c r="G598" s="1003">
        <f t="shared" si="132"/>
        <v>12650</v>
      </c>
      <c r="H598" s="1003">
        <v>600.21818181818185</v>
      </c>
      <c r="I598" s="1003">
        <f t="shared" si="133"/>
        <v>6602.4000000000005</v>
      </c>
      <c r="J598" s="1004">
        <f t="shared" si="134"/>
        <v>19252.400000000001</v>
      </c>
      <c r="K598" s="1706"/>
      <c r="L598" s="1706"/>
      <c r="M598" s="1706"/>
      <c r="N598" s="1706"/>
      <c r="O598" s="1707"/>
      <c r="P598" s="1707"/>
      <c r="Q598" s="1707"/>
      <c r="R598" s="1707"/>
      <c r="S598" s="1707"/>
    </row>
    <row r="599" spans="1:19" s="1708" customFormat="1" x14ac:dyDescent="0.2">
      <c r="A599" s="788">
        <v>555</v>
      </c>
      <c r="B599" s="1002" t="s">
        <v>394</v>
      </c>
      <c r="C599" s="1005" t="s">
        <v>424</v>
      </c>
      <c r="D599" s="1005" t="s">
        <v>14</v>
      </c>
      <c r="E599" s="1005">
        <v>9</v>
      </c>
      <c r="F599" s="1003">
        <v>850</v>
      </c>
      <c r="G599" s="1003">
        <f t="shared" si="132"/>
        <v>7650</v>
      </c>
      <c r="H599" s="1003">
        <v>509.44444444444446</v>
      </c>
      <c r="I599" s="1003">
        <f t="shared" si="133"/>
        <v>4585</v>
      </c>
      <c r="J599" s="1004">
        <f t="shared" si="134"/>
        <v>12235</v>
      </c>
      <c r="K599" s="1706"/>
      <c r="L599" s="1706"/>
      <c r="M599" s="1706"/>
      <c r="N599" s="1706"/>
      <c r="O599" s="1707"/>
      <c r="P599" s="1707"/>
      <c r="Q599" s="1707"/>
      <c r="R599" s="1707"/>
      <c r="S599" s="1707"/>
    </row>
    <row r="600" spans="1:19" s="1708" customFormat="1" x14ac:dyDescent="0.2">
      <c r="A600" s="788">
        <v>556</v>
      </c>
      <c r="B600" s="1002" t="s">
        <v>302</v>
      </c>
      <c r="C600" s="687"/>
      <c r="D600" s="711" t="s">
        <v>7</v>
      </c>
      <c r="E600" s="711">
        <v>1</v>
      </c>
      <c r="F600" s="1003">
        <v>1500</v>
      </c>
      <c r="G600" s="1003">
        <f t="shared" si="132"/>
        <v>1500</v>
      </c>
      <c r="H600" s="1003">
        <v>4557</v>
      </c>
      <c r="I600" s="1003">
        <f t="shared" si="133"/>
        <v>4557</v>
      </c>
      <c r="J600" s="1004">
        <f t="shared" si="134"/>
        <v>6057</v>
      </c>
      <c r="K600" s="1706"/>
      <c r="L600" s="1706"/>
      <c r="M600" s="1706"/>
      <c r="N600" s="1706"/>
      <c r="O600" s="1707"/>
      <c r="P600" s="1707"/>
      <c r="Q600" s="1707"/>
      <c r="R600" s="1707"/>
      <c r="S600" s="1707"/>
    </row>
    <row r="601" spans="1:19" s="1708" customFormat="1" x14ac:dyDescent="0.2">
      <c r="A601" s="788">
        <v>557</v>
      </c>
      <c r="B601" s="1002" t="s">
        <v>243</v>
      </c>
      <c r="C601" s="687"/>
      <c r="D601" s="711" t="s">
        <v>7</v>
      </c>
      <c r="E601" s="711">
        <v>39</v>
      </c>
      <c r="F601" s="1003">
        <v>800</v>
      </c>
      <c r="G601" s="1003">
        <f t="shared" si="132"/>
        <v>31200</v>
      </c>
      <c r="H601" s="1003">
        <v>832</v>
      </c>
      <c r="I601" s="1003">
        <f t="shared" si="133"/>
        <v>32448</v>
      </c>
      <c r="J601" s="1004">
        <f t="shared" si="134"/>
        <v>63648</v>
      </c>
      <c r="K601" s="1706"/>
      <c r="L601" s="1706"/>
      <c r="M601" s="1706"/>
      <c r="N601" s="1706"/>
      <c r="O601" s="1707"/>
      <c r="P601" s="1707"/>
      <c r="Q601" s="1707"/>
      <c r="R601" s="1707"/>
      <c r="S601" s="1707"/>
    </row>
    <row r="602" spans="1:19" s="1708" customFormat="1" x14ac:dyDescent="0.2">
      <c r="A602" s="788">
        <v>558</v>
      </c>
      <c r="B602" s="1002" t="s">
        <v>244</v>
      </c>
      <c r="C602" s="687"/>
      <c r="D602" s="711" t="s">
        <v>7</v>
      </c>
      <c r="E602" s="711"/>
      <c r="F602" s="1003">
        <v>800</v>
      </c>
      <c r="G602" s="1003">
        <f t="shared" si="132"/>
        <v>0</v>
      </c>
      <c r="H602" s="1003">
        <v>507</v>
      </c>
      <c r="I602" s="1003">
        <f t="shared" si="133"/>
        <v>0</v>
      </c>
      <c r="J602" s="1004">
        <f t="shared" si="134"/>
        <v>0</v>
      </c>
      <c r="K602" s="1706"/>
      <c r="L602" s="1706"/>
      <c r="M602" s="1706"/>
      <c r="N602" s="1706"/>
      <c r="O602" s="1707"/>
      <c r="P602" s="1707"/>
      <c r="Q602" s="1707"/>
      <c r="R602" s="1707"/>
      <c r="S602" s="1707"/>
    </row>
    <row r="603" spans="1:19" s="1708" customFormat="1" x14ac:dyDescent="0.2">
      <c r="A603" s="788">
        <v>559</v>
      </c>
      <c r="B603" s="1002" t="s">
        <v>55</v>
      </c>
      <c r="C603" s="687"/>
      <c r="D603" s="711" t="s">
        <v>56</v>
      </c>
      <c r="E603" s="711">
        <v>115</v>
      </c>
      <c r="F603" s="1003">
        <v>1800</v>
      </c>
      <c r="G603" s="1003">
        <f t="shared" si="132"/>
        <v>207000</v>
      </c>
      <c r="H603" s="1003">
        <v>840</v>
      </c>
      <c r="I603" s="1003">
        <f t="shared" si="133"/>
        <v>96600</v>
      </c>
      <c r="J603" s="1004">
        <f t="shared" si="134"/>
        <v>303600</v>
      </c>
      <c r="K603" s="1706"/>
      <c r="L603" s="1706"/>
      <c r="M603" s="1706"/>
      <c r="N603" s="1706"/>
      <c r="O603" s="1707"/>
      <c r="P603" s="1707"/>
      <c r="Q603" s="1707"/>
      <c r="R603" s="1707"/>
      <c r="S603" s="1707"/>
    </row>
    <row r="604" spans="1:19" s="1708" customFormat="1" x14ac:dyDescent="0.2">
      <c r="A604" s="788">
        <v>560</v>
      </c>
      <c r="B604" s="1002" t="s">
        <v>429</v>
      </c>
      <c r="C604" s="860"/>
      <c r="D604" s="711" t="s">
        <v>56</v>
      </c>
      <c r="E604" s="711">
        <v>30.75</v>
      </c>
      <c r="F604" s="1003">
        <v>1800</v>
      </c>
      <c r="G604" s="1003">
        <f t="shared" si="132"/>
        <v>55350</v>
      </c>
      <c r="H604" s="1003">
        <v>1460</v>
      </c>
      <c r="I604" s="1003">
        <f t="shared" si="133"/>
        <v>44895</v>
      </c>
      <c r="J604" s="1004">
        <f t="shared" si="134"/>
        <v>100245</v>
      </c>
      <c r="K604" s="1706"/>
      <c r="L604" s="1706"/>
      <c r="M604" s="1706"/>
      <c r="N604" s="1706"/>
      <c r="O604" s="1707"/>
      <c r="P604" s="1707"/>
      <c r="Q604" s="1707"/>
      <c r="R604" s="1707"/>
      <c r="S604" s="1707"/>
    </row>
    <row r="605" spans="1:19" s="1708" customFormat="1" ht="25.5" x14ac:dyDescent="0.2">
      <c r="A605" s="788">
        <v>561</v>
      </c>
      <c r="B605" s="1002" t="s">
        <v>431</v>
      </c>
      <c r="C605" s="860"/>
      <c r="D605" s="711" t="s">
        <v>56</v>
      </c>
      <c r="E605" s="711">
        <v>54.25</v>
      </c>
      <c r="F605" s="1003">
        <v>1800</v>
      </c>
      <c r="G605" s="1003">
        <f t="shared" si="132"/>
        <v>97650</v>
      </c>
      <c r="H605" s="1003">
        <v>2920</v>
      </c>
      <c r="I605" s="1003">
        <f t="shared" si="133"/>
        <v>158410</v>
      </c>
      <c r="J605" s="1004">
        <f t="shared" si="134"/>
        <v>256060</v>
      </c>
      <c r="K605" s="1706"/>
      <c r="L605" s="1706"/>
      <c r="M605" s="1706"/>
      <c r="N605" s="1706"/>
      <c r="O605" s="1707"/>
      <c r="P605" s="1707"/>
      <c r="Q605" s="1707"/>
      <c r="R605" s="1707"/>
      <c r="S605" s="1707"/>
    </row>
    <row r="606" spans="1:19" s="1708" customFormat="1" x14ac:dyDescent="0.2">
      <c r="A606" s="788">
        <v>562</v>
      </c>
      <c r="B606" s="1002" t="s">
        <v>59</v>
      </c>
      <c r="C606" s="687"/>
      <c r="D606" s="711" t="s">
        <v>56</v>
      </c>
      <c r="E606" s="711">
        <v>23</v>
      </c>
      <c r="F606" s="1003">
        <v>1800</v>
      </c>
      <c r="G606" s="1003">
        <f t="shared" si="132"/>
        <v>41400</v>
      </c>
      <c r="H606" s="1003">
        <v>3080</v>
      </c>
      <c r="I606" s="1003">
        <f t="shared" si="133"/>
        <v>70840</v>
      </c>
      <c r="J606" s="1004">
        <f t="shared" si="134"/>
        <v>112240</v>
      </c>
      <c r="K606" s="1706"/>
      <c r="L606" s="1706"/>
      <c r="M606" s="1706"/>
      <c r="N606" s="1706"/>
      <c r="O606" s="1707"/>
      <c r="P606" s="1707"/>
      <c r="Q606" s="1707"/>
      <c r="R606" s="1707"/>
      <c r="S606" s="1707"/>
    </row>
    <row r="607" spans="1:19" s="1708" customFormat="1" x14ac:dyDescent="0.2">
      <c r="A607" s="788">
        <v>563</v>
      </c>
      <c r="B607" s="1002" t="s">
        <v>60</v>
      </c>
      <c r="C607" s="860"/>
      <c r="D607" s="711" t="s">
        <v>5</v>
      </c>
      <c r="E607" s="711">
        <v>0.46</v>
      </c>
      <c r="F607" s="1003">
        <v>0</v>
      </c>
      <c r="G607" s="1003">
        <f t="shared" si="132"/>
        <v>0</v>
      </c>
      <c r="H607" s="1003">
        <v>97337</v>
      </c>
      <c r="I607" s="1003">
        <f t="shared" si="133"/>
        <v>44775.020000000004</v>
      </c>
      <c r="J607" s="1004">
        <f t="shared" si="134"/>
        <v>44775.020000000004</v>
      </c>
      <c r="K607" s="1706"/>
      <c r="L607" s="1706"/>
      <c r="M607" s="1706"/>
      <c r="N607" s="1706"/>
      <c r="O607" s="1707"/>
      <c r="P607" s="1707"/>
      <c r="Q607" s="1707"/>
      <c r="R607" s="1707"/>
      <c r="S607" s="1707"/>
    </row>
    <row r="608" spans="1:19" s="1708" customFormat="1" x14ac:dyDescent="0.2">
      <c r="A608" s="788">
        <v>564</v>
      </c>
      <c r="B608" s="1729" t="s">
        <v>61</v>
      </c>
      <c r="C608" s="687"/>
      <c r="D608" s="711"/>
      <c r="E608" s="711"/>
      <c r="F608" s="711"/>
      <c r="G608" s="1003"/>
      <c r="H608" s="1719"/>
      <c r="I608" s="1003"/>
      <c r="J608" s="1719"/>
      <c r="K608" s="1706"/>
      <c r="L608" s="1706"/>
      <c r="M608" s="1706"/>
      <c r="N608" s="1706"/>
      <c r="O608" s="1707"/>
      <c r="P608" s="1707"/>
      <c r="Q608" s="1707"/>
      <c r="R608" s="1707"/>
      <c r="S608" s="1707"/>
    </row>
    <row r="609" spans="1:19" s="1708" customFormat="1" ht="25.5" x14ac:dyDescent="0.2">
      <c r="A609" s="788">
        <v>565</v>
      </c>
      <c r="B609" s="1002" t="s">
        <v>303</v>
      </c>
      <c r="C609" s="687" t="s">
        <v>374</v>
      </c>
      <c r="D609" s="711" t="s">
        <v>14</v>
      </c>
      <c r="E609" s="711">
        <v>1</v>
      </c>
      <c r="F609" s="1003">
        <v>43125</v>
      </c>
      <c r="G609" s="1003">
        <f t="shared" ref="G609:G626" si="135">E609*F609</f>
        <v>43125</v>
      </c>
      <c r="H609" s="1003">
        <v>47854.080000000002</v>
      </c>
      <c r="I609" s="1003">
        <f t="shared" ref="I609:I626" si="136">E609*H609</f>
        <v>47854.080000000002</v>
      </c>
      <c r="J609" s="1004">
        <f t="shared" ref="J609:J626" si="137">G609+I609</f>
        <v>90979.08</v>
      </c>
      <c r="K609" s="1706"/>
      <c r="L609" s="1706"/>
      <c r="M609" s="1706"/>
      <c r="N609" s="1706"/>
      <c r="O609" s="1707"/>
      <c r="P609" s="1707"/>
      <c r="Q609" s="1707"/>
      <c r="R609" s="1707"/>
      <c r="S609" s="1707"/>
    </row>
    <row r="610" spans="1:19" s="1708" customFormat="1" x14ac:dyDescent="0.2">
      <c r="A610" s="788">
        <v>566</v>
      </c>
      <c r="B610" s="1002" t="s">
        <v>425</v>
      </c>
      <c r="C610" s="687"/>
      <c r="D610" s="711" t="s">
        <v>7</v>
      </c>
      <c r="E610" s="711">
        <v>1</v>
      </c>
      <c r="F610" s="1003">
        <v>7730</v>
      </c>
      <c r="G610" s="1003">
        <f t="shared" si="135"/>
        <v>7730</v>
      </c>
      <c r="H610" s="1003">
        <v>18729</v>
      </c>
      <c r="I610" s="1003">
        <f t="shared" si="136"/>
        <v>18729</v>
      </c>
      <c r="J610" s="1004">
        <f t="shared" si="137"/>
        <v>26459</v>
      </c>
      <c r="K610" s="1706"/>
      <c r="L610" s="1706"/>
      <c r="M610" s="1706"/>
      <c r="N610" s="1706"/>
      <c r="O610" s="1707"/>
      <c r="P610" s="1707"/>
      <c r="Q610" s="1707"/>
      <c r="R610" s="1707"/>
      <c r="S610" s="1707"/>
    </row>
    <row r="611" spans="1:19" s="1708" customFormat="1" ht="25.5" x14ac:dyDescent="0.2">
      <c r="A611" s="788">
        <v>567</v>
      </c>
      <c r="B611" s="1002" t="s">
        <v>387</v>
      </c>
      <c r="C611" s="711" t="s">
        <v>426</v>
      </c>
      <c r="D611" s="711" t="s">
        <v>14</v>
      </c>
      <c r="E611" s="711">
        <v>1</v>
      </c>
      <c r="F611" s="1003">
        <v>4500</v>
      </c>
      <c r="G611" s="1003">
        <f t="shared" si="135"/>
        <v>4500</v>
      </c>
      <c r="H611" s="1003">
        <v>14304.174999999999</v>
      </c>
      <c r="I611" s="1003">
        <f t="shared" si="136"/>
        <v>14304.174999999999</v>
      </c>
      <c r="J611" s="1004">
        <f t="shared" si="137"/>
        <v>18804.174999999999</v>
      </c>
      <c r="K611" s="1706"/>
      <c r="L611" s="1706"/>
      <c r="M611" s="1706"/>
      <c r="N611" s="1706"/>
      <c r="O611" s="1707"/>
      <c r="P611" s="1707"/>
      <c r="Q611" s="1707"/>
      <c r="R611" s="1707"/>
      <c r="S611" s="1707"/>
    </row>
    <row r="612" spans="1:19" s="1708" customFormat="1" ht="25.5" x14ac:dyDescent="0.2">
      <c r="A612" s="788">
        <v>568</v>
      </c>
      <c r="B612" s="1002" t="s">
        <v>387</v>
      </c>
      <c r="C612" s="711" t="s">
        <v>419</v>
      </c>
      <c r="D612" s="711" t="s">
        <v>14</v>
      </c>
      <c r="E612" s="711">
        <v>8</v>
      </c>
      <c r="F612" s="1003">
        <v>4500</v>
      </c>
      <c r="G612" s="1003">
        <f t="shared" si="135"/>
        <v>36000</v>
      </c>
      <c r="H612" s="1003">
        <v>10701.199999999999</v>
      </c>
      <c r="I612" s="1003">
        <f t="shared" si="136"/>
        <v>85609.599999999991</v>
      </c>
      <c r="J612" s="1004">
        <f t="shared" si="137"/>
        <v>121609.59999999999</v>
      </c>
      <c r="K612" s="1706"/>
      <c r="L612" s="1706"/>
      <c r="M612" s="1706"/>
      <c r="N612" s="1706"/>
      <c r="O612" s="1707"/>
      <c r="P612" s="1707"/>
      <c r="Q612" s="1707"/>
      <c r="R612" s="1707"/>
      <c r="S612" s="1707"/>
    </row>
    <row r="613" spans="1:19" s="1708" customFormat="1" ht="25.5" x14ac:dyDescent="0.2">
      <c r="A613" s="788">
        <v>569</v>
      </c>
      <c r="B613" s="1002" t="s">
        <v>387</v>
      </c>
      <c r="C613" s="711" t="s">
        <v>420</v>
      </c>
      <c r="D613" s="711" t="s">
        <v>14</v>
      </c>
      <c r="E613" s="711">
        <v>2</v>
      </c>
      <c r="F613" s="1003">
        <v>4500</v>
      </c>
      <c r="G613" s="1003">
        <f t="shared" si="135"/>
        <v>9000</v>
      </c>
      <c r="H613" s="1003">
        <v>10701.199999999999</v>
      </c>
      <c r="I613" s="1003">
        <f t="shared" si="136"/>
        <v>21402.399999999998</v>
      </c>
      <c r="J613" s="1004">
        <f t="shared" si="137"/>
        <v>30402.399999999998</v>
      </c>
      <c r="K613" s="1706"/>
      <c r="L613" s="1706"/>
      <c r="M613" s="1706"/>
      <c r="N613" s="1706"/>
      <c r="O613" s="1707"/>
      <c r="P613" s="1707"/>
      <c r="Q613" s="1707"/>
      <c r="R613" s="1707"/>
      <c r="S613" s="1707"/>
    </row>
    <row r="614" spans="1:19" s="1708" customFormat="1" ht="25.5" x14ac:dyDescent="0.2">
      <c r="A614" s="788">
        <v>570</v>
      </c>
      <c r="B614" s="1002" t="s">
        <v>387</v>
      </c>
      <c r="C614" s="711" t="s">
        <v>421</v>
      </c>
      <c r="D614" s="711" t="s">
        <v>14</v>
      </c>
      <c r="E614" s="711">
        <v>5</v>
      </c>
      <c r="F614" s="1003">
        <v>4500</v>
      </c>
      <c r="G614" s="1003">
        <f t="shared" si="135"/>
        <v>22500</v>
      </c>
      <c r="H614" s="1003">
        <v>10567.9</v>
      </c>
      <c r="I614" s="1003">
        <f t="shared" si="136"/>
        <v>52839.5</v>
      </c>
      <c r="J614" s="1004">
        <f t="shared" si="137"/>
        <v>75339.5</v>
      </c>
      <c r="K614" s="1706"/>
      <c r="L614" s="1706"/>
      <c r="M614" s="1706"/>
      <c r="N614" s="1706"/>
      <c r="O614" s="1707"/>
      <c r="P614" s="1707"/>
      <c r="Q614" s="1707"/>
      <c r="R614" s="1707"/>
      <c r="S614" s="1707"/>
    </row>
    <row r="615" spans="1:19" s="1708" customFormat="1" ht="25.5" x14ac:dyDescent="0.2">
      <c r="A615" s="788">
        <v>571</v>
      </c>
      <c r="B615" s="1002" t="s">
        <v>82</v>
      </c>
      <c r="C615" s="711" t="s">
        <v>83</v>
      </c>
      <c r="D615" s="711" t="s">
        <v>56</v>
      </c>
      <c r="E615" s="711">
        <v>55.58</v>
      </c>
      <c r="F615" s="1003">
        <v>600</v>
      </c>
      <c r="G615" s="1003">
        <f t="shared" si="135"/>
        <v>33348</v>
      </c>
      <c r="H615" s="1003">
        <v>588</v>
      </c>
      <c r="I615" s="1003">
        <f t="shared" si="136"/>
        <v>32681.039999999997</v>
      </c>
      <c r="J615" s="1004">
        <f t="shared" si="137"/>
        <v>66029.039999999994</v>
      </c>
      <c r="K615" s="1706"/>
      <c r="L615" s="1706"/>
      <c r="M615" s="1706"/>
      <c r="N615" s="1706"/>
      <c r="O615" s="1707"/>
      <c r="P615" s="1707"/>
      <c r="Q615" s="1707"/>
      <c r="R615" s="1707"/>
      <c r="S615" s="1707"/>
    </row>
    <row r="616" spans="1:19" s="1708" customFormat="1" hidden="1" x14ac:dyDescent="0.2">
      <c r="A616" s="788">
        <v>572</v>
      </c>
      <c r="B616" s="1002" t="s">
        <v>390</v>
      </c>
      <c r="C616" s="711" t="s">
        <v>391</v>
      </c>
      <c r="D616" s="711" t="s">
        <v>14</v>
      </c>
      <c r="E616" s="711"/>
      <c r="F616" s="1003">
        <v>400</v>
      </c>
      <c r="G616" s="1003">
        <f t="shared" si="135"/>
        <v>0</v>
      </c>
      <c r="H616" s="1003">
        <v>900</v>
      </c>
      <c r="I616" s="1003">
        <f t="shared" si="136"/>
        <v>0</v>
      </c>
      <c r="J616" s="1004">
        <f t="shared" si="137"/>
        <v>0</v>
      </c>
      <c r="K616" s="1706"/>
      <c r="L616" s="1706"/>
      <c r="M616" s="1706"/>
      <c r="N616" s="1706"/>
      <c r="O616" s="1707"/>
      <c r="P616" s="1707"/>
      <c r="Q616" s="1707"/>
      <c r="R616" s="1707"/>
      <c r="S616" s="1707"/>
    </row>
    <row r="617" spans="1:19" s="1708" customFormat="1" hidden="1" x14ac:dyDescent="0.2">
      <c r="A617" s="788">
        <v>573</v>
      </c>
      <c r="B617" s="1002" t="s">
        <v>392</v>
      </c>
      <c r="C617" s="711" t="s">
        <v>393</v>
      </c>
      <c r="D617" s="711" t="s">
        <v>14</v>
      </c>
      <c r="E617" s="711"/>
      <c r="F617" s="1003">
        <v>300</v>
      </c>
      <c r="G617" s="1003">
        <f t="shared" si="135"/>
        <v>0</v>
      </c>
      <c r="H617" s="1003">
        <v>234</v>
      </c>
      <c r="I617" s="1003">
        <f t="shared" si="136"/>
        <v>0</v>
      </c>
      <c r="J617" s="1004">
        <f t="shared" si="137"/>
        <v>0</v>
      </c>
      <c r="K617" s="1706"/>
      <c r="L617" s="1706"/>
      <c r="M617" s="1706"/>
      <c r="N617" s="1706"/>
      <c r="O617" s="1707"/>
      <c r="P617" s="1707"/>
      <c r="Q617" s="1707"/>
      <c r="R617" s="1707"/>
      <c r="S617" s="1707"/>
    </row>
    <row r="618" spans="1:19" s="1708" customFormat="1" x14ac:dyDescent="0.2">
      <c r="A618" s="788">
        <v>574</v>
      </c>
      <c r="B618" s="1002" t="s">
        <v>394</v>
      </c>
      <c r="C618" s="1005" t="s">
        <v>423</v>
      </c>
      <c r="D618" s="1005" t="s">
        <v>14</v>
      </c>
      <c r="E618" s="1005">
        <v>4</v>
      </c>
      <c r="F618" s="1003">
        <v>1250</v>
      </c>
      <c r="G618" s="1003">
        <f t="shared" si="135"/>
        <v>5000</v>
      </c>
      <c r="H618" s="1003">
        <v>738.5</v>
      </c>
      <c r="I618" s="1003">
        <f t="shared" si="136"/>
        <v>2954</v>
      </c>
      <c r="J618" s="1004">
        <f t="shared" si="137"/>
        <v>7954</v>
      </c>
      <c r="K618" s="1706"/>
      <c r="L618" s="1706"/>
      <c r="M618" s="1706"/>
      <c r="N618" s="1706"/>
      <c r="O618" s="1707"/>
      <c r="P618" s="1707"/>
      <c r="Q618" s="1707"/>
      <c r="R618" s="1707"/>
      <c r="S618" s="1707"/>
    </row>
    <row r="619" spans="1:19" s="1708" customFormat="1" x14ac:dyDescent="0.2">
      <c r="A619" s="788">
        <v>575</v>
      </c>
      <c r="B619" s="1002" t="s">
        <v>394</v>
      </c>
      <c r="C619" s="1005" t="s">
        <v>293</v>
      </c>
      <c r="D619" s="1005" t="s">
        <v>14</v>
      </c>
      <c r="E619" s="1005">
        <v>1</v>
      </c>
      <c r="F619" s="1003">
        <v>1150</v>
      </c>
      <c r="G619" s="1003">
        <f t="shared" si="135"/>
        <v>1150</v>
      </c>
      <c r="H619" s="1003">
        <v>600.21818181818185</v>
      </c>
      <c r="I619" s="1003">
        <f t="shared" si="136"/>
        <v>600.21818181818185</v>
      </c>
      <c r="J619" s="1004">
        <f t="shared" si="137"/>
        <v>1750.2181818181818</v>
      </c>
      <c r="K619" s="1706"/>
      <c r="L619" s="1706"/>
      <c r="M619" s="1706"/>
      <c r="N619" s="1706"/>
      <c r="O619" s="1707"/>
      <c r="P619" s="1707"/>
      <c r="Q619" s="1707"/>
      <c r="R619" s="1707"/>
      <c r="S619" s="1707"/>
    </row>
    <row r="620" spans="1:19" s="1708" customFormat="1" x14ac:dyDescent="0.2">
      <c r="A620" s="788">
        <v>576</v>
      </c>
      <c r="B620" s="1002" t="s">
        <v>394</v>
      </c>
      <c r="C620" s="1005" t="s">
        <v>424</v>
      </c>
      <c r="D620" s="1005" t="s">
        <v>14</v>
      </c>
      <c r="E620" s="1005">
        <v>8</v>
      </c>
      <c r="F620" s="1003">
        <v>850</v>
      </c>
      <c r="G620" s="1003">
        <f t="shared" si="135"/>
        <v>6800</v>
      </c>
      <c r="H620" s="1003">
        <v>509.44444444444446</v>
      </c>
      <c r="I620" s="1003">
        <f t="shared" si="136"/>
        <v>4075.5555555555557</v>
      </c>
      <c r="J620" s="1004">
        <f t="shared" si="137"/>
        <v>10875.555555555555</v>
      </c>
      <c r="K620" s="1706"/>
      <c r="L620" s="1706"/>
      <c r="M620" s="1706"/>
      <c r="N620" s="1706"/>
      <c r="O620" s="1707"/>
      <c r="P620" s="1707"/>
      <c r="Q620" s="1707"/>
      <c r="R620" s="1707"/>
      <c r="S620" s="1707"/>
    </row>
    <row r="621" spans="1:19" s="1708" customFormat="1" x14ac:dyDescent="0.2">
      <c r="A621" s="788">
        <v>577</v>
      </c>
      <c r="B621" s="1002" t="s">
        <v>244</v>
      </c>
      <c r="C621" s="687"/>
      <c r="D621" s="711" t="s">
        <v>14</v>
      </c>
      <c r="E621" s="711">
        <v>14</v>
      </c>
      <c r="F621" s="1003">
        <v>800</v>
      </c>
      <c r="G621" s="1003">
        <f t="shared" si="135"/>
        <v>11200</v>
      </c>
      <c r="H621" s="1003">
        <v>507</v>
      </c>
      <c r="I621" s="1003">
        <f t="shared" si="136"/>
        <v>7098</v>
      </c>
      <c r="J621" s="1004">
        <f t="shared" si="137"/>
        <v>18298</v>
      </c>
      <c r="K621" s="1706"/>
      <c r="L621" s="1706"/>
      <c r="M621" s="1706"/>
      <c r="N621" s="1706"/>
      <c r="O621" s="1707"/>
      <c r="P621" s="1707"/>
      <c r="Q621" s="1707"/>
      <c r="R621" s="1707"/>
      <c r="S621" s="1707"/>
    </row>
    <row r="622" spans="1:19" s="1708" customFormat="1" x14ac:dyDescent="0.2">
      <c r="A622" s="788">
        <v>578</v>
      </c>
      <c r="B622" s="1002" t="s">
        <v>243</v>
      </c>
      <c r="C622" s="687"/>
      <c r="D622" s="711" t="s">
        <v>14</v>
      </c>
      <c r="E622" s="711">
        <v>12</v>
      </c>
      <c r="F622" s="1003">
        <v>800</v>
      </c>
      <c r="G622" s="1003">
        <f t="shared" si="135"/>
        <v>9600</v>
      </c>
      <c r="H622" s="1003">
        <v>507</v>
      </c>
      <c r="I622" s="1003">
        <f t="shared" si="136"/>
        <v>6084</v>
      </c>
      <c r="J622" s="1004">
        <f t="shared" si="137"/>
        <v>15684</v>
      </c>
      <c r="K622" s="1706"/>
      <c r="L622" s="1706"/>
      <c r="M622" s="1706"/>
      <c r="N622" s="1706"/>
      <c r="O622" s="1707"/>
      <c r="P622" s="1707"/>
      <c r="Q622" s="1707"/>
      <c r="R622" s="1707"/>
      <c r="S622" s="1707"/>
    </row>
    <row r="623" spans="1:19" s="1708" customFormat="1" x14ac:dyDescent="0.2">
      <c r="A623" s="788">
        <v>579</v>
      </c>
      <c r="B623" s="1002" t="s">
        <v>304</v>
      </c>
      <c r="C623" s="687"/>
      <c r="D623" s="711" t="s">
        <v>14</v>
      </c>
      <c r="E623" s="711">
        <v>1</v>
      </c>
      <c r="F623" s="1003">
        <v>600</v>
      </c>
      <c r="G623" s="1003">
        <f t="shared" si="135"/>
        <v>600</v>
      </c>
      <c r="H623" s="1003">
        <v>15460</v>
      </c>
      <c r="I623" s="1003">
        <f t="shared" si="136"/>
        <v>15460</v>
      </c>
      <c r="J623" s="1004">
        <f t="shared" si="137"/>
        <v>16060</v>
      </c>
      <c r="K623" s="1706"/>
      <c r="L623" s="1706"/>
      <c r="M623" s="1706"/>
      <c r="N623" s="1706"/>
      <c r="O623" s="1707"/>
      <c r="P623" s="1707"/>
      <c r="Q623" s="1707"/>
      <c r="R623" s="1707"/>
      <c r="S623" s="1707"/>
    </row>
    <row r="624" spans="1:19" s="1708" customFormat="1" x14ac:dyDescent="0.2">
      <c r="A624" s="788">
        <v>580</v>
      </c>
      <c r="B624" s="1002" t="s">
        <v>429</v>
      </c>
      <c r="C624" s="860"/>
      <c r="D624" s="711" t="s">
        <v>56</v>
      </c>
      <c r="E624" s="711">
        <v>97.58</v>
      </c>
      <c r="F624" s="1003">
        <v>1800</v>
      </c>
      <c r="G624" s="1003">
        <f t="shared" si="135"/>
        <v>175644</v>
      </c>
      <c r="H624" s="1003">
        <v>1460</v>
      </c>
      <c r="I624" s="1003">
        <f t="shared" si="136"/>
        <v>142466.79999999999</v>
      </c>
      <c r="J624" s="1004">
        <f t="shared" si="137"/>
        <v>318110.8</v>
      </c>
      <c r="K624" s="1706"/>
      <c r="L624" s="1706"/>
      <c r="M624" s="1706"/>
      <c r="N624" s="1706"/>
      <c r="O624" s="1707"/>
      <c r="P624" s="1707"/>
      <c r="Q624" s="1707"/>
      <c r="R624" s="1707"/>
      <c r="S624" s="1707"/>
    </row>
    <row r="625" spans="1:19" s="1708" customFormat="1" ht="25.5" x14ac:dyDescent="0.2">
      <c r="A625" s="788">
        <v>581</v>
      </c>
      <c r="B625" s="1002" t="s">
        <v>430</v>
      </c>
      <c r="C625" s="860"/>
      <c r="D625" s="711" t="s">
        <v>56</v>
      </c>
      <c r="E625" s="711">
        <v>44.8</v>
      </c>
      <c r="F625" s="1003">
        <v>1800</v>
      </c>
      <c r="G625" s="1003">
        <f t="shared" si="135"/>
        <v>80640</v>
      </c>
      <c r="H625" s="1003">
        <v>2920</v>
      </c>
      <c r="I625" s="1003">
        <f t="shared" si="136"/>
        <v>130815.99999999999</v>
      </c>
      <c r="J625" s="1004">
        <f t="shared" si="137"/>
        <v>211456</v>
      </c>
      <c r="K625" s="1706"/>
      <c r="L625" s="1706"/>
      <c r="M625" s="1706"/>
      <c r="N625" s="1706"/>
      <c r="O625" s="1707"/>
      <c r="P625" s="1707"/>
      <c r="Q625" s="1707"/>
      <c r="R625" s="1707"/>
      <c r="S625" s="1707"/>
    </row>
    <row r="626" spans="1:19" s="1708" customFormat="1" x14ac:dyDescent="0.2">
      <c r="A626" s="788">
        <v>582</v>
      </c>
      <c r="B626" s="1002" t="s">
        <v>60</v>
      </c>
      <c r="C626" s="860"/>
      <c r="D626" s="711" t="s">
        <v>5</v>
      </c>
      <c r="E626" s="711">
        <v>0.5</v>
      </c>
      <c r="F626" s="1003">
        <v>0</v>
      </c>
      <c r="G626" s="1003">
        <f t="shared" si="135"/>
        <v>0</v>
      </c>
      <c r="H626" s="1003">
        <v>59701</v>
      </c>
      <c r="I626" s="1003">
        <f t="shared" si="136"/>
        <v>29850.5</v>
      </c>
      <c r="J626" s="1004">
        <f t="shared" si="137"/>
        <v>29850.5</v>
      </c>
      <c r="K626" s="1706"/>
      <c r="L626" s="1706"/>
      <c r="M626" s="1706"/>
      <c r="N626" s="1706"/>
      <c r="O626" s="1707"/>
      <c r="P626" s="1707"/>
      <c r="Q626" s="1707"/>
      <c r="R626" s="1707"/>
      <c r="S626" s="1707"/>
    </row>
    <row r="627" spans="1:19" s="1708" customFormat="1" x14ac:dyDescent="0.2">
      <c r="A627" s="788">
        <v>583</v>
      </c>
      <c r="B627" s="1729" t="s">
        <v>66</v>
      </c>
      <c r="C627" s="687"/>
      <c r="D627" s="711"/>
      <c r="E627" s="711"/>
      <c r="F627" s="711"/>
      <c r="G627" s="1003"/>
      <c r="H627" s="1719"/>
      <c r="I627" s="1003"/>
      <c r="J627" s="1719"/>
      <c r="K627" s="1706"/>
      <c r="L627" s="1706"/>
      <c r="M627" s="1706"/>
      <c r="N627" s="1706"/>
      <c r="O627" s="1707"/>
      <c r="P627" s="1707"/>
      <c r="Q627" s="1707"/>
      <c r="R627" s="1707"/>
      <c r="S627" s="1707"/>
    </row>
    <row r="628" spans="1:19" s="1708" customFormat="1" ht="25.5" x14ac:dyDescent="0.2">
      <c r="A628" s="788">
        <v>584</v>
      </c>
      <c r="B628" s="1002" t="s">
        <v>305</v>
      </c>
      <c r="C628" s="687" t="s">
        <v>375</v>
      </c>
      <c r="D628" s="711" t="s">
        <v>14</v>
      </c>
      <c r="E628" s="711">
        <v>1</v>
      </c>
      <c r="F628" s="1003">
        <v>53425.200000000004</v>
      </c>
      <c r="G628" s="1003">
        <f t="shared" ref="G628:G647" si="138">E628*F628</f>
        <v>53425.200000000004</v>
      </c>
      <c r="H628" s="1003">
        <v>96511.679999999993</v>
      </c>
      <c r="I628" s="1003">
        <f t="shared" ref="I628:I647" si="139">E628*H628</f>
        <v>96511.679999999993</v>
      </c>
      <c r="J628" s="1004">
        <f t="shared" ref="J628:J647" si="140">G628+I628</f>
        <v>149936.88</v>
      </c>
      <c r="K628" s="1706"/>
      <c r="L628" s="1706"/>
      <c r="M628" s="1706"/>
      <c r="N628" s="1706"/>
      <c r="O628" s="1707"/>
      <c r="P628" s="1707"/>
      <c r="Q628" s="1707"/>
      <c r="R628" s="1707"/>
      <c r="S628" s="1707"/>
    </row>
    <row r="629" spans="1:19" s="1708" customFormat="1" x14ac:dyDescent="0.2">
      <c r="A629" s="788">
        <v>585</v>
      </c>
      <c r="B629" s="1002" t="s">
        <v>425</v>
      </c>
      <c r="C629" s="687"/>
      <c r="D629" s="711" t="s">
        <v>7</v>
      </c>
      <c r="E629" s="711">
        <v>1</v>
      </c>
      <c r="F629" s="1003">
        <v>7730</v>
      </c>
      <c r="G629" s="1003">
        <f t="shared" si="138"/>
        <v>7730</v>
      </c>
      <c r="H629" s="1003">
        <v>18729</v>
      </c>
      <c r="I629" s="1003">
        <f t="shared" si="139"/>
        <v>18729</v>
      </c>
      <c r="J629" s="1004">
        <f t="shared" si="140"/>
        <v>26459</v>
      </c>
      <c r="K629" s="1706"/>
      <c r="L629" s="1706"/>
      <c r="M629" s="1706"/>
      <c r="N629" s="1706"/>
      <c r="O629" s="1707"/>
      <c r="P629" s="1707"/>
      <c r="Q629" s="1707"/>
      <c r="R629" s="1707"/>
      <c r="S629" s="1707"/>
    </row>
    <row r="630" spans="1:19" s="1708" customFormat="1" ht="25.5" x14ac:dyDescent="0.2">
      <c r="A630" s="788">
        <v>586</v>
      </c>
      <c r="B630" s="1002" t="s">
        <v>387</v>
      </c>
      <c r="C630" s="711" t="s">
        <v>427</v>
      </c>
      <c r="D630" s="711" t="s">
        <v>14</v>
      </c>
      <c r="E630" s="711">
        <v>1</v>
      </c>
      <c r="F630" s="1003">
        <v>4500</v>
      </c>
      <c r="G630" s="1003">
        <f t="shared" si="138"/>
        <v>4500</v>
      </c>
      <c r="H630" s="1003">
        <v>16972.5</v>
      </c>
      <c r="I630" s="1003">
        <f t="shared" si="139"/>
        <v>16972.5</v>
      </c>
      <c r="J630" s="1004">
        <f t="shared" si="140"/>
        <v>21472.5</v>
      </c>
      <c r="K630" s="1706"/>
      <c r="L630" s="1706"/>
      <c r="M630" s="1706"/>
      <c r="N630" s="1706"/>
      <c r="O630" s="1707"/>
      <c r="P630" s="1707"/>
      <c r="Q630" s="1707"/>
      <c r="R630" s="1707"/>
      <c r="S630" s="1707"/>
    </row>
    <row r="631" spans="1:19" s="1708" customFormat="1" ht="25.5" x14ac:dyDescent="0.2">
      <c r="A631" s="788">
        <v>587</v>
      </c>
      <c r="B631" s="1002" t="s">
        <v>387</v>
      </c>
      <c r="C631" s="711" t="s">
        <v>417</v>
      </c>
      <c r="D631" s="711" t="s">
        <v>14</v>
      </c>
      <c r="E631" s="711">
        <v>4</v>
      </c>
      <c r="F631" s="1003">
        <v>4500</v>
      </c>
      <c r="G631" s="1003">
        <f t="shared" si="138"/>
        <v>18000</v>
      </c>
      <c r="H631" s="1003">
        <v>11769.15</v>
      </c>
      <c r="I631" s="1003">
        <f t="shared" si="139"/>
        <v>47076.6</v>
      </c>
      <c r="J631" s="1004">
        <f t="shared" si="140"/>
        <v>65076.6</v>
      </c>
      <c r="K631" s="1706"/>
      <c r="L631" s="1706"/>
      <c r="M631" s="1706"/>
      <c r="N631" s="1706"/>
      <c r="O631" s="1707"/>
      <c r="P631" s="1707"/>
      <c r="Q631" s="1707"/>
      <c r="R631" s="1707"/>
      <c r="S631" s="1707"/>
    </row>
    <row r="632" spans="1:19" s="1708" customFormat="1" ht="25.5" x14ac:dyDescent="0.2">
      <c r="A632" s="788">
        <v>588</v>
      </c>
      <c r="B632" s="1002" t="s">
        <v>387</v>
      </c>
      <c r="C632" s="711" t="s">
        <v>418</v>
      </c>
      <c r="D632" s="711" t="s">
        <v>14</v>
      </c>
      <c r="E632" s="711">
        <v>2</v>
      </c>
      <c r="F632" s="1003">
        <v>4500</v>
      </c>
      <c r="G632" s="1003">
        <f t="shared" si="138"/>
        <v>9000</v>
      </c>
      <c r="H632" s="1003">
        <v>10968.575000000001</v>
      </c>
      <c r="I632" s="1003">
        <f t="shared" si="139"/>
        <v>21937.15</v>
      </c>
      <c r="J632" s="1004">
        <f t="shared" si="140"/>
        <v>30937.15</v>
      </c>
      <c r="K632" s="1706"/>
      <c r="L632" s="1706"/>
      <c r="M632" s="1706"/>
      <c r="N632" s="1706"/>
      <c r="O632" s="1707"/>
      <c r="P632" s="1707"/>
      <c r="Q632" s="1707"/>
      <c r="R632" s="1707"/>
      <c r="S632" s="1707"/>
    </row>
    <row r="633" spans="1:19" s="1708" customFormat="1" ht="25.5" x14ac:dyDescent="0.2">
      <c r="A633" s="788">
        <v>589</v>
      </c>
      <c r="B633" s="1002" t="s">
        <v>387</v>
      </c>
      <c r="C633" s="711" t="s">
        <v>419</v>
      </c>
      <c r="D633" s="711" t="s">
        <v>14</v>
      </c>
      <c r="E633" s="711">
        <v>1</v>
      </c>
      <c r="F633" s="1003">
        <v>4500</v>
      </c>
      <c r="G633" s="1003">
        <f t="shared" si="138"/>
        <v>4500</v>
      </c>
      <c r="H633" s="1003">
        <v>10701.199999999999</v>
      </c>
      <c r="I633" s="1003">
        <f t="shared" si="139"/>
        <v>10701.199999999999</v>
      </c>
      <c r="J633" s="1004">
        <f t="shared" si="140"/>
        <v>15201.199999999999</v>
      </c>
      <c r="K633" s="1706"/>
      <c r="L633" s="1706"/>
      <c r="M633" s="1706"/>
      <c r="N633" s="1706"/>
      <c r="O633" s="1707"/>
      <c r="P633" s="1707"/>
      <c r="Q633" s="1707"/>
      <c r="R633" s="1707"/>
      <c r="S633" s="1707"/>
    </row>
    <row r="634" spans="1:19" s="1708" customFormat="1" ht="25.5" x14ac:dyDescent="0.2">
      <c r="A634" s="788">
        <v>590</v>
      </c>
      <c r="B634" s="1002" t="s">
        <v>387</v>
      </c>
      <c r="C634" s="711" t="s">
        <v>420</v>
      </c>
      <c r="D634" s="711" t="s">
        <v>14</v>
      </c>
      <c r="E634" s="711">
        <v>1</v>
      </c>
      <c r="F634" s="1003">
        <v>4500</v>
      </c>
      <c r="G634" s="1003">
        <f t="shared" si="138"/>
        <v>4500</v>
      </c>
      <c r="H634" s="1003">
        <v>10701.199999999999</v>
      </c>
      <c r="I634" s="1003">
        <f t="shared" si="139"/>
        <v>10701.199999999999</v>
      </c>
      <c r="J634" s="1004">
        <f t="shared" si="140"/>
        <v>15201.199999999999</v>
      </c>
      <c r="K634" s="1706"/>
      <c r="L634" s="1706"/>
      <c r="M634" s="1706"/>
      <c r="N634" s="1706"/>
      <c r="O634" s="1707"/>
      <c r="P634" s="1707"/>
      <c r="Q634" s="1707"/>
      <c r="R634" s="1707"/>
      <c r="S634" s="1707"/>
    </row>
    <row r="635" spans="1:19" s="1708" customFormat="1" ht="25.5" x14ac:dyDescent="0.2">
      <c r="A635" s="788">
        <v>591</v>
      </c>
      <c r="B635" s="1002" t="s">
        <v>82</v>
      </c>
      <c r="C635" s="711" t="s">
        <v>83</v>
      </c>
      <c r="D635" s="711" t="s">
        <v>56</v>
      </c>
      <c r="E635" s="711">
        <v>176.22</v>
      </c>
      <c r="F635" s="1003">
        <v>600</v>
      </c>
      <c r="G635" s="1003">
        <f t="shared" si="138"/>
        <v>105732</v>
      </c>
      <c r="H635" s="1003">
        <v>588</v>
      </c>
      <c r="I635" s="1003">
        <f t="shared" si="139"/>
        <v>103617.36</v>
      </c>
      <c r="J635" s="1004">
        <f t="shared" si="140"/>
        <v>209349.36</v>
      </c>
      <c r="K635" s="1706"/>
      <c r="L635" s="1706"/>
      <c r="M635" s="1706"/>
      <c r="N635" s="1706"/>
      <c r="O635" s="1707"/>
      <c r="P635" s="1707"/>
      <c r="Q635" s="1707"/>
      <c r="R635" s="1707"/>
      <c r="S635" s="1707"/>
    </row>
    <row r="636" spans="1:19" s="1708" customFormat="1" hidden="1" x14ac:dyDescent="0.2">
      <c r="A636" s="788">
        <v>592</v>
      </c>
      <c r="B636" s="1002" t="s">
        <v>390</v>
      </c>
      <c r="C636" s="711" t="s">
        <v>391</v>
      </c>
      <c r="D636" s="711" t="s">
        <v>14</v>
      </c>
      <c r="E636" s="711"/>
      <c r="F636" s="1003">
        <v>400</v>
      </c>
      <c r="G636" s="1003">
        <f t="shared" si="138"/>
        <v>0</v>
      </c>
      <c r="H636" s="1003">
        <v>900</v>
      </c>
      <c r="I636" s="1003">
        <f t="shared" si="139"/>
        <v>0</v>
      </c>
      <c r="J636" s="1004">
        <f t="shared" si="140"/>
        <v>0</v>
      </c>
      <c r="K636" s="1706"/>
      <c r="L636" s="1706"/>
      <c r="M636" s="1706"/>
      <c r="N636" s="1706"/>
      <c r="O636" s="1707"/>
      <c r="P636" s="1707"/>
      <c r="Q636" s="1707"/>
      <c r="R636" s="1707"/>
      <c r="S636" s="1707"/>
    </row>
    <row r="637" spans="1:19" s="1708" customFormat="1" hidden="1" x14ac:dyDescent="0.2">
      <c r="A637" s="788">
        <v>593</v>
      </c>
      <c r="B637" s="1002" t="s">
        <v>392</v>
      </c>
      <c r="C637" s="711" t="s">
        <v>393</v>
      </c>
      <c r="D637" s="711" t="s">
        <v>14</v>
      </c>
      <c r="E637" s="711"/>
      <c r="F637" s="1003">
        <v>300</v>
      </c>
      <c r="G637" s="1003">
        <f t="shared" si="138"/>
        <v>0</v>
      </c>
      <c r="H637" s="1003">
        <v>234</v>
      </c>
      <c r="I637" s="1003">
        <f t="shared" si="139"/>
        <v>0</v>
      </c>
      <c r="J637" s="1004">
        <f t="shared" si="140"/>
        <v>0</v>
      </c>
      <c r="K637" s="1706"/>
      <c r="L637" s="1706"/>
      <c r="M637" s="1706"/>
      <c r="N637" s="1706"/>
      <c r="O637" s="1707"/>
      <c r="P637" s="1707"/>
      <c r="Q637" s="1707"/>
      <c r="R637" s="1707"/>
      <c r="S637" s="1707"/>
    </row>
    <row r="638" spans="1:19" s="1708" customFormat="1" x14ac:dyDescent="0.2">
      <c r="A638" s="788">
        <v>594</v>
      </c>
      <c r="B638" s="1002" t="s">
        <v>394</v>
      </c>
      <c r="C638" s="1005" t="s">
        <v>428</v>
      </c>
      <c r="D638" s="1005" t="s">
        <v>14</v>
      </c>
      <c r="E638" s="1005">
        <v>1</v>
      </c>
      <c r="F638" s="1003">
        <v>1250</v>
      </c>
      <c r="G638" s="1003">
        <f t="shared" si="138"/>
        <v>1250</v>
      </c>
      <c r="H638" s="1003">
        <v>1234.8</v>
      </c>
      <c r="I638" s="1003">
        <f t="shared" si="139"/>
        <v>1234.8</v>
      </c>
      <c r="J638" s="1004">
        <f t="shared" si="140"/>
        <v>2484.8000000000002</v>
      </c>
      <c r="K638" s="1706"/>
      <c r="L638" s="1706"/>
      <c r="M638" s="1706"/>
      <c r="N638" s="1706"/>
      <c r="O638" s="1707"/>
      <c r="P638" s="1707"/>
      <c r="Q638" s="1707"/>
      <c r="R638" s="1707"/>
      <c r="S638" s="1707"/>
    </row>
    <row r="639" spans="1:19" s="1708" customFormat="1" x14ac:dyDescent="0.2">
      <c r="A639" s="788">
        <v>595</v>
      </c>
      <c r="B639" s="1002" t="s">
        <v>394</v>
      </c>
      <c r="C639" s="1005" t="s">
        <v>422</v>
      </c>
      <c r="D639" s="1005" t="s">
        <v>14</v>
      </c>
      <c r="E639" s="1005">
        <v>3</v>
      </c>
      <c r="F639" s="1003">
        <v>1250</v>
      </c>
      <c r="G639" s="1003">
        <f t="shared" si="138"/>
        <v>3750</v>
      </c>
      <c r="H639" s="1003">
        <v>899.73333333333323</v>
      </c>
      <c r="I639" s="1003">
        <f t="shared" si="139"/>
        <v>2699.2</v>
      </c>
      <c r="J639" s="1004">
        <f t="shared" si="140"/>
        <v>6449.2</v>
      </c>
      <c r="K639" s="1706"/>
      <c r="L639" s="1706"/>
      <c r="M639" s="1706"/>
      <c r="N639" s="1706"/>
      <c r="O639" s="1707"/>
      <c r="P639" s="1707"/>
      <c r="Q639" s="1707"/>
      <c r="R639" s="1707"/>
      <c r="S639" s="1707"/>
    </row>
    <row r="640" spans="1:19" s="1708" customFormat="1" x14ac:dyDescent="0.2">
      <c r="A640" s="788">
        <v>596</v>
      </c>
      <c r="B640" s="1002" t="s">
        <v>394</v>
      </c>
      <c r="C640" s="1005" t="s">
        <v>293</v>
      </c>
      <c r="D640" s="1005" t="s">
        <v>14</v>
      </c>
      <c r="E640" s="1005">
        <v>9</v>
      </c>
      <c r="F640" s="1003">
        <v>1150</v>
      </c>
      <c r="G640" s="1003">
        <f t="shared" si="138"/>
        <v>10350</v>
      </c>
      <c r="H640" s="1003">
        <v>600.13333333333333</v>
      </c>
      <c r="I640" s="1003">
        <f t="shared" si="139"/>
        <v>5401.2</v>
      </c>
      <c r="J640" s="1004">
        <f t="shared" si="140"/>
        <v>15751.2</v>
      </c>
      <c r="K640" s="1706"/>
      <c r="L640" s="1706"/>
      <c r="M640" s="1706"/>
      <c r="N640" s="1706"/>
      <c r="O640" s="1707"/>
      <c r="P640" s="1707"/>
      <c r="Q640" s="1707"/>
      <c r="R640" s="1707"/>
      <c r="S640" s="1707"/>
    </row>
    <row r="641" spans="1:19" s="1708" customFormat="1" x14ac:dyDescent="0.2">
      <c r="A641" s="788">
        <v>597</v>
      </c>
      <c r="B641" s="1002" t="s">
        <v>394</v>
      </c>
      <c r="C641" s="1005" t="s">
        <v>424</v>
      </c>
      <c r="D641" s="1005" t="s">
        <v>14</v>
      </c>
      <c r="E641" s="1005">
        <v>2</v>
      </c>
      <c r="F641" s="1003">
        <v>850</v>
      </c>
      <c r="G641" s="1003">
        <f t="shared" si="138"/>
        <v>1700</v>
      </c>
      <c r="H641" s="1003">
        <v>509.13333333333333</v>
      </c>
      <c r="I641" s="1003">
        <f t="shared" si="139"/>
        <v>1018.2666666666667</v>
      </c>
      <c r="J641" s="1004">
        <f t="shared" si="140"/>
        <v>2718.2666666666664</v>
      </c>
      <c r="K641" s="1706"/>
      <c r="L641" s="1706"/>
      <c r="M641" s="1706"/>
      <c r="N641" s="1706"/>
      <c r="O641" s="1707"/>
      <c r="P641" s="1707"/>
      <c r="Q641" s="1707"/>
      <c r="R641" s="1707"/>
      <c r="S641" s="1707"/>
    </row>
    <row r="642" spans="1:19" s="1708" customFormat="1" x14ac:dyDescent="0.2">
      <c r="A642" s="788">
        <v>598</v>
      </c>
      <c r="B642" s="1002" t="s">
        <v>243</v>
      </c>
      <c r="C642" s="687"/>
      <c r="D642" s="711" t="s">
        <v>14</v>
      </c>
      <c r="E642" s="711">
        <v>27</v>
      </c>
      <c r="F642" s="1003">
        <v>800</v>
      </c>
      <c r="G642" s="1003">
        <f t="shared" si="138"/>
        <v>21600</v>
      </c>
      <c r="H642" s="1003">
        <v>832</v>
      </c>
      <c r="I642" s="1003">
        <f t="shared" si="139"/>
        <v>22464</v>
      </c>
      <c r="J642" s="1004">
        <f t="shared" si="140"/>
        <v>44064</v>
      </c>
      <c r="K642" s="1706"/>
      <c r="L642" s="1706"/>
      <c r="M642" s="1706"/>
      <c r="N642" s="1706"/>
      <c r="O642" s="1707"/>
      <c r="P642" s="1707"/>
      <c r="Q642" s="1707"/>
      <c r="R642" s="1707"/>
      <c r="S642" s="1707"/>
    </row>
    <row r="643" spans="1:19" s="1708" customFormat="1" x14ac:dyDescent="0.2">
      <c r="A643" s="788">
        <v>599</v>
      </c>
      <c r="B643" s="1002" t="s">
        <v>244</v>
      </c>
      <c r="C643" s="687"/>
      <c r="D643" s="711" t="s">
        <v>14</v>
      </c>
      <c r="E643" s="711">
        <v>21</v>
      </c>
      <c r="F643" s="1003">
        <v>800</v>
      </c>
      <c r="G643" s="1003">
        <f t="shared" si="138"/>
        <v>16800</v>
      </c>
      <c r="H643" s="1003">
        <v>507</v>
      </c>
      <c r="I643" s="1003">
        <f t="shared" si="139"/>
        <v>10647</v>
      </c>
      <c r="J643" s="1004">
        <f t="shared" si="140"/>
        <v>27447</v>
      </c>
      <c r="K643" s="1706"/>
      <c r="L643" s="1706"/>
      <c r="M643" s="1706"/>
      <c r="N643" s="1706"/>
      <c r="O643" s="1707"/>
      <c r="P643" s="1707"/>
      <c r="Q643" s="1707"/>
      <c r="R643" s="1707"/>
      <c r="S643" s="1707"/>
    </row>
    <row r="644" spans="1:19" s="1708" customFormat="1" x14ac:dyDescent="0.2">
      <c r="A644" s="788">
        <v>600</v>
      </c>
      <c r="B644" s="1002" t="s">
        <v>304</v>
      </c>
      <c r="C644" s="687"/>
      <c r="D644" s="711" t="s">
        <v>14</v>
      </c>
      <c r="E644" s="711">
        <v>1</v>
      </c>
      <c r="F644" s="1003">
        <v>600</v>
      </c>
      <c r="G644" s="1003">
        <f t="shared" si="138"/>
        <v>600</v>
      </c>
      <c r="H644" s="1003">
        <v>19275</v>
      </c>
      <c r="I644" s="1003">
        <f t="shared" si="139"/>
        <v>19275</v>
      </c>
      <c r="J644" s="1004">
        <f t="shared" si="140"/>
        <v>19875</v>
      </c>
      <c r="K644" s="1706"/>
      <c r="L644" s="1706"/>
      <c r="M644" s="1706"/>
      <c r="N644" s="1706"/>
      <c r="O644" s="1707"/>
      <c r="P644" s="1707"/>
      <c r="Q644" s="1707"/>
      <c r="R644" s="1707"/>
      <c r="S644" s="1707"/>
    </row>
    <row r="645" spans="1:19" s="1708" customFormat="1" x14ac:dyDescent="0.2">
      <c r="A645" s="788">
        <v>601</v>
      </c>
      <c r="B645" s="1002" t="s">
        <v>429</v>
      </c>
      <c r="C645" s="860"/>
      <c r="D645" s="711" t="s">
        <v>56</v>
      </c>
      <c r="E645" s="711">
        <v>226.3</v>
      </c>
      <c r="F645" s="1003">
        <v>1800</v>
      </c>
      <c r="G645" s="1003">
        <f t="shared" si="138"/>
        <v>407340</v>
      </c>
      <c r="H645" s="1003">
        <v>1460</v>
      </c>
      <c r="I645" s="1003">
        <f t="shared" si="139"/>
        <v>330398</v>
      </c>
      <c r="J645" s="1004">
        <f t="shared" si="140"/>
        <v>737738</v>
      </c>
      <c r="K645" s="1706"/>
      <c r="L645" s="1706"/>
      <c r="M645" s="1706"/>
      <c r="N645" s="1706"/>
      <c r="O645" s="1707"/>
      <c r="P645" s="1707"/>
      <c r="Q645" s="1707"/>
      <c r="R645" s="1707"/>
      <c r="S645" s="1707"/>
    </row>
    <row r="646" spans="1:19" s="1708" customFormat="1" ht="25.5" x14ac:dyDescent="0.2">
      <c r="A646" s="788">
        <v>602</v>
      </c>
      <c r="B646" s="1002" t="s">
        <v>430</v>
      </c>
      <c r="C646" s="860"/>
      <c r="D646" s="711" t="s">
        <v>56</v>
      </c>
      <c r="E646" s="711">
        <v>54.32</v>
      </c>
      <c r="F646" s="1003">
        <v>1800</v>
      </c>
      <c r="G646" s="1003">
        <f t="shared" si="138"/>
        <v>97776</v>
      </c>
      <c r="H646" s="1003">
        <v>2920</v>
      </c>
      <c r="I646" s="1003">
        <f t="shared" si="139"/>
        <v>158614.39999999999</v>
      </c>
      <c r="J646" s="1004">
        <f t="shared" si="140"/>
        <v>256390.39999999999</v>
      </c>
      <c r="K646" s="1706"/>
      <c r="L646" s="1706"/>
      <c r="M646" s="1706"/>
      <c r="N646" s="1706"/>
      <c r="O646" s="1707"/>
      <c r="P646" s="1707"/>
      <c r="Q646" s="1707"/>
      <c r="R646" s="1707"/>
      <c r="S646" s="1707"/>
    </row>
    <row r="647" spans="1:19" s="1708" customFormat="1" x14ac:dyDescent="0.2">
      <c r="A647" s="788">
        <v>603</v>
      </c>
      <c r="B647" s="1002" t="s">
        <v>60</v>
      </c>
      <c r="C647" s="860"/>
      <c r="D647" s="711" t="s">
        <v>5</v>
      </c>
      <c r="E647" s="711">
        <v>0.5</v>
      </c>
      <c r="F647" s="1003">
        <v>0</v>
      </c>
      <c r="G647" s="1003">
        <f t="shared" si="138"/>
        <v>0</v>
      </c>
      <c r="H647" s="1003">
        <v>77968</v>
      </c>
      <c r="I647" s="1003">
        <f t="shared" si="139"/>
        <v>38984</v>
      </c>
      <c r="J647" s="1004">
        <f t="shared" si="140"/>
        <v>38984</v>
      </c>
      <c r="K647" s="1706"/>
      <c r="L647" s="1706"/>
      <c r="M647" s="1706"/>
      <c r="N647" s="1706"/>
      <c r="O647" s="1707"/>
      <c r="P647" s="1707"/>
      <c r="Q647" s="1707"/>
      <c r="R647" s="1707"/>
      <c r="S647" s="1707"/>
    </row>
    <row r="648" spans="1:19" s="1708" customFormat="1" x14ac:dyDescent="0.2">
      <c r="A648" s="788">
        <v>604</v>
      </c>
      <c r="B648" s="1729" t="s">
        <v>91</v>
      </c>
      <c r="C648" s="687"/>
      <c r="D648" s="711"/>
      <c r="E648" s="711"/>
      <c r="F648" s="711"/>
      <c r="G648" s="1003"/>
      <c r="H648" s="1719"/>
      <c r="I648" s="1003"/>
      <c r="J648" s="1719"/>
      <c r="K648" s="1706"/>
      <c r="L648" s="1706"/>
      <c r="M648" s="1706"/>
      <c r="N648" s="1706"/>
      <c r="O648" s="1707"/>
      <c r="P648" s="1707"/>
      <c r="Q648" s="1707"/>
      <c r="R648" s="1707"/>
      <c r="S648" s="1707"/>
    </row>
    <row r="649" spans="1:19" s="1708" customFormat="1" x14ac:dyDescent="0.2">
      <c r="A649" s="788">
        <v>605</v>
      </c>
      <c r="B649" s="1729" t="s">
        <v>92</v>
      </c>
      <c r="C649" s="687"/>
      <c r="D649" s="711"/>
      <c r="E649" s="711"/>
      <c r="F649" s="711"/>
      <c r="G649" s="1003"/>
      <c r="H649" s="1719"/>
      <c r="I649" s="1003"/>
      <c r="J649" s="1719"/>
      <c r="K649" s="1706"/>
      <c r="L649" s="1706"/>
      <c r="M649" s="1706"/>
      <c r="N649" s="1706"/>
      <c r="O649" s="1707"/>
      <c r="P649" s="1707"/>
      <c r="Q649" s="1707"/>
      <c r="R649" s="1707"/>
      <c r="S649" s="1707"/>
    </row>
    <row r="650" spans="1:19" s="1708" customFormat="1" ht="25.5" x14ac:dyDescent="0.2">
      <c r="A650" s="788">
        <v>606</v>
      </c>
      <c r="B650" s="1002" t="s">
        <v>312</v>
      </c>
      <c r="C650" s="687"/>
      <c r="D650" s="711" t="s">
        <v>5</v>
      </c>
      <c r="E650" s="711"/>
      <c r="F650" s="711"/>
      <c r="G650" s="1003"/>
      <c r="H650" s="1719"/>
      <c r="I650" s="1003"/>
      <c r="J650" s="1719"/>
      <c r="K650" s="1706"/>
      <c r="L650" s="1706"/>
      <c r="M650" s="1706"/>
      <c r="N650" s="1706"/>
      <c r="O650" s="1707"/>
      <c r="P650" s="1707"/>
      <c r="Q650" s="1707"/>
      <c r="R650" s="1707"/>
      <c r="S650" s="1707"/>
    </row>
    <row r="651" spans="1:19" s="1708" customFormat="1" ht="25.5" x14ac:dyDescent="0.2">
      <c r="A651" s="788">
        <v>607</v>
      </c>
      <c r="B651" s="1722" t="s">
        <v>93</v>
      </c>
      <c r="C651" s="687" t="s">
        <v>314</v>
      </c>
      <c r="D651" s="711" t="s">
        <v>7</v>
      </c>
      <c r="E651" s="711">
        <v>1</v>
      </c>
      <c r="F651" s="1003">
        <v>14000</v>
      </c>
      <c r="G651" s="1003">
        <f>E651*F651</f>
        <v>14000</v>
      </c>
      <c r="H651" s="1003">
        <v>37474</v>
      </c>
      <c r="I651" s="1003">
        <f>E651*H651</f>
        <v>37474</v>
      </c>
      <c r="J651" s="1004">
        <f t="shared" ref="J651:J653" si="141">G651+I651</f>
        <v>51474</v>
      </c>
      <c r="K651" s="1706"/>
      <c r="L651" s="1706"/>
      <c r="M651" s="1706"/>
      <c r="N651" s="1706"/>
      <c r="O651" s="1707"/>
      <c r="P651" s="1707"/>
      <c r="Q651" s="1707"/>
      <c r="R651" s="1707"/>
      <c r="S651" s="1707"/>
    </row>
    <row r="652" spans="1:19" s="1708" customFormat="1" ht="25.5" x14ac:dyDescent="0.2">
      <c r="A652" s="788">
        <v>608</v>
      </c>
      <c r="B652" s="1722" t="s">
        <v>93</v>
      </c>
      <c r="C652" s="687" t="s">
        <v>313</v>
      </c>
      <c r="D652" s="711" t="s">
        <v>7</v>
      </c>
      <c r="E652" s="711">
        <v>2</v>
      </c>
      <c r="F652" s="1003">
        <v>14000</v>
      </c>
      <c r="G652" s="1003">
        <f>E652*F652</f>
        <v>28000</v>
      </c>
      <c r="H652" s="1003">
        <v>45868</v>
      </c>
      <c r="I652" s="1003">
        <f>E652*H652</f>
        <v>91736</v>
      </c>
      <c r="J652" s="1004">
        <f t="shared" si="141"/>
        <v>119736</v>
      </c>
      <c r="K652" s="1706"/>
      <c r="L652" s="1706"/>
      <c r="M652" s="1706"/>
      <c r="N652" s="1706"/>
      <c r="O652" s="1707"/>
      <c r="P652" s="1707"/>
      <c r="Q652" s="1707"/>
      <c r="R652" s="1707"/>
      <c r="S652" s="1707"/>
    </row>
    <row r="653" spans="1:19" s="1708" customFormat="1" ht="38.25" x14ac:dyDescent="0.2">
      <c r="A653" s="788">
        <v>609</v>
      </c>
      <c r="B653" s="1722" t="s">
        <v>94</v>
      </c>
      <c r="C653" s="687" t="s">
        <v>315</v>
      </c>
      <c r="D653" s="711" t="s">
        <v>7</v>
      </c>
      <c r="E653" s="711">
        <v>1</v>
      </c>
      <c r="F653" s="1003">
        <v>44166</v>
      </c>
      <c r="G653" s="1003">
        <f>E653*F653</f>
        <v>44166</v>
      </c>
      <c r="H653" s="1003">
        <v>294438</v>
      </c>
      <c r="I653" s="1003">
        <f>E653*H653</f>
        <v>294438</v>
      </c>
      <c r="J653" s="1004">
        <f t="shared" si="141"/>
        <v>338604</v>
      </c>
      <c r="K653" s="1706"/>
      <c r="L653" s="1706"/>
      <c r="M653" s="1706"/>
      <c r="N653" s="1706"/>
      <c r="O653" s="1707"/>
      <c r="P653" s="1707"/>
      <c r="Q653" s="1707"/>
      <c r="R653" s="1707"/>
      <c r="S653" s="1707"/>
    </row>
    <row r="654" spans="1:19" s="1708" customFormat="1" x14ac:dyDescent="0.2">
      <c r="A654" s="788">
        <v>610</v>
      </c>
      <c r="B654" s="1722" t="s">
        <v>95</v>
      </c>
      <c r="C654" s="687"/>
      <c r="D654" s="711" t="s">
        <v>7</v>
      </c>
      <c r="E654" s="711"/>
      <c r="F654" s="711"/>
      <c r="G654" s="1003"/>
      <c r="H654" s="1719"/>
      <c r="I654" s="1003"/>
      <c r="J654" s="1719"/>
      <c r="K654" s="1706"/>
      <c r="L654" s="1706"/>
      <c r="M654" s="1706"/>
      <c r="N654" s="1706"/>
      <c r="O654" s="1707"/>
      <c r="P654" s="1707"/>
      <c r="Q654" s="1707"/>
      <c r="R654" s="1707"/>
      <c r="S654" s="1707"/>
    </row>
    <row r="655" spans="1:19" s="1708" customFormat="1" x14ac:dyDescent="0.2">
      <c r="A655" s="788">
        <v>611</v>
      </c>
      <c r="B655" s="1002" t="s">
        <v>245</v>
      </c>
      <c r="C655" s="687"/>
      <c r="D655" s="711"/>
      <c r="E655" s="711"/>
      <c r="F655" s="711"/>
      <c r="G655" s="1003"/>
      <c r="H655" s="1719"/>
      <c r="I655" s="1003"/>
      <c r="J655" s="1719"/>
      <c r="K655" s="1706"/>
      <c r="L655" s="1706"/>
      <c r="M655" s="1706"/>
      <c r="N655" s="1706"/>
      <c r="O655" s="1707"/>
      <c r="P655" s="1707"/>
      <c r="Q655" s="1707"/>
      <c r="R655" s="1707"/>
      <c r="S655" s="1707"/>
    </row>
    <row r="656" spans="1:19" s="1708" customFormat="1" hidden="1" x14ac:dyDescent="0.2">
      <c r="A656" s="788">
        <v>612</v>
      </c>
      <c r="B656" s="1722" t="s">
        <v>307</v>
      </c>
      <c r="C656" s="687"/>
      <c r="D656" s="711" t="s">
        <v>96</v>
      </c>
      <c r="E656" s="711"/>
      <c r="F656" s="1003">
        <f>250+105</f>
        <v>355</v>
      </c>
      <c r="G656" s="1003">
        <f t="shared" ref="G656:G661" si="142">E656*F656</f>
        <v>0</v>
      </c>
      <c r="H656" s="1003">
        <v>240</v>
      </c>
      <c r="I656" s="1003">
        <f t="shared" ref="I656:I661" si="143">E656*H656</f>
        <v>0</v>
      </c>
      <c r="J656" s="1004">
        <f t="shared" ref="J656:J661" si="144">G656+I656</f>
        <v>0</v>
      </c>
      <c r="K656" s="1706"/>
      <c r="L656" s="1706"/>
      <c r="M656" s="1706"/>
      <c r="N656" s="1706"/>
      <c r="O656" s="1707"/>
      <c r="P656" s="1707"/>
      <c r="Q656" s="1707"/>
      <c r="R656" s="1707"/>
      <c r="S656" s="1707"/>
    </row>
    <row r="657" spans="1:19" s="1708" customFormat="1" hidden="1" x14ac:dyDescent="0.2">
      <c r="A657" s="788">
        <v>613</v>
      </c>
      <c r="B657" s="1722" t="s">
        <v>308</v>
      </c>
      <c r="C657" s="687"/>
      <c r="D657" s="711" t="s">
        <v>96</v>
      </c>
      <c r="E657" s="711"/>
      <c r="F657" s="1003">
        <f>330+105</f>
        <v>435</v>
      </c>
      <c r="G657" s="1003">
        <f t="shared" si="142"/>
        <v>0</v>
      </c>
      <c r="H657" s="1003">
        <v>403</v>
      </c>
      <c r="I657" s="1003">
        <f t="shared" si="143"/>
        <v>0</v>
      </c>
      <c r="J657" s="1004">
        <f t="shared" si="144"/>
        <v>0</v>
      </c>
      <c r="K657" s="1706"/>
      <c r="L657" s="1706"/>
      <c r="M657" s="1706"/>
      <c r="N657" s="1706"/>
      <c r="O657" s="1707"/>
      <c r="P657" s="1707"/>
      <c r="Q657" s="1707"/>
      <c r="R657" s="1707"/>
      <c r="S657" s="1707"/>
    </row>
    <row r="658" spans="1:19" s="1708" customFormat="1" hidden="1" x14ac:dyDescent="0.2">
      <c r="A658" s="788">
        <v>614</v>
      </c>
      <c r="B658" s="1722" t="s">
        <v>97</v>
      </c>
      <c r="C658" s="687"/>
      <c r="D658" s="711" t="s">
        <v>96</v>
      </c>
      <c r="E658" s="711"/>
      <c r="F658" s="1003">
        <f>352+105</f>
        <v>457</v>
      </c>
      <c r="G658" s="1003">
        <f t="shared" si="142"/>
        <v>0</v>
      </c>
      <c r="H658" s="1003">
        <v>524</v>
      </c>
      <c r="I658" s="1003">
        <f t="shared" si="143"/>
        <v>0</v>
      </c>
      <c r="J658" s="1004">
        <f t="shared" si="144"/>
        <v>0</v>
      </c>
      <c r="K658" s="1706"/>
      <c r="L658" s="1706"/>
      <c r="M658" s="1706"/>
      <c r="N658" s="1706"/>
      <c r="O658" s="1707"/>
      <c r="P658" s="1707"/>
      <c r="Q658" s="1707"/>
      <c r="R658" s="1707"/>
      <c r="S658" s="1707"/>
    </row>
    <row r="659" spans="1:19" s="1708" customFormat="1" hidden="1" x14ac:dyDescent="0.2">
      <c r="A659" s="788">
        <v>615</v>
      </c>
      <c r="B659" s="1722" t="s">
        <v>309</v>
      </c>
      <c r="C659" s="687"/>
      <c r="D659" s="711" t="s">
        <v>96</v>
      </c>
      <c r="E659" s="711"/>
      <c r="F659" s="1003">
        <f>396+105</f>
        <v>501</v>
      </c>
      <c r="G659" s="1003">
        <f t="shared" si="142"/>
        <v>0</v>
      </c>
      <c r="H659" s="1003">
        <v>877</v>
      </c>
      <c r="I659" s="1003">
        <f t="shared" si="143"/>
        <v>0</v>
      </c>
      <c r="J659" s="1004">
        <f t="shared" si="144"/>
        <v>0</v>
      </c>
      <c r="K659" s="1706"/>
      <c r="L659" s="1706"/>
      <c r="M659" s="1706"/>
      <c r="N659" s="1706"/>
      <c r="O659" s="1707"/>
      <c r="P659" s="1707"/>
      <c r="Q659" s="1707"/>
      <c r="R659" s="1707"/>
      <c r="S659" s="1707"/>
    </row>
    <row r="660" spans="1:19" s="1708" customFormat="1" hidden="1" x14ac:dyDescent="0.2">
      <c r="A660" s="788">
        <v>616</v>
      </c>
      <c r="B660" s="1002" t="s">
        <v>98</v>
      </c>
      <c r="C660" s="687" t="s">
        <v>99</v>
      </c>
      <c r="D660" s="711" t="s">
        <v>7</v>
      </c>
      <c r="E660" s="711"/>
      <c r="F660" s="1003">
        <v>2500</v>
      </c>
      <c r="G660" s="1003">
        <f t="shared" si="142"/>
        <v>0</v>
      </c>
      <c r="H660" s="1003">
        <v>8211</v>
      </c>
      <c r="I660" s="1003">
        <f t="shared" si="143"/>
        <v>0</v>
      </c>
      <c r="J660" s="1004">
        <f t="shared" si="144"/>
        <v>0</v>
      </c>
      <c r="K660" s="1706"/>
      <c r="L660" s="1706"/>
      <c r="M660" s="1706"/>
      <c r="N660" s="1706"/>
      <c r="O660" s="1707"/>
      <c r="P660" s="1707"/>
      <c r="Q660" s="1707"/>
      <c r="R660" s="1707"/>
      <c r="S660" s="1707"/>
    </row>
    <row r="661" spans="1:19" s="1708" customFormat="1" x14ac:dyDescent="0.2">
      <c r="A661" s="788">
        <v>617</v>
      </c>
      <c r="B661" s="1002" t="s">
        <v>310</v>
      </c>
      <c r="C661" s="687"/>
      <c r="D661" s="711" t="s">
        <v>7</v>
      </c>
      <c r="E661" s="711">
        <v>1</v>
      </c>
      <c r="F661" s="1003">
        <v>2500</v>
      </c>
      <c r="G661" s="1003">
        <f t="shared" si="142"/>
        <v>2500</v>
      </c>
      <c r="H661" s="1003">
        <v>5000</v>
      </c>
      <c r="I661" s="1003">
        <f t="shared" si="143"/>
        <v>5000</v>
      </c>
      <c r="J661" s="1004">
        <f t="shared" si="144"/>
        <v>7500</v>
      </c>
      <c r="K661" s="1706"/>
      <c r="L661" s="1706"/>
      <c r="M661" s="1706"/>
      <c r="N661" s="1706"/>
      <c r="O661" s="1707"/>
      <c r="P661" s="1707"/>
      <c r="Q661" s="1707"/>
      <c r="R661" s="1707"/>
      <c r="S661" s="1707"/>
    </row>
    <row r="662" spans="1:19" s="1708" customFormat="1" hidden="1" x14ac:dyDescent="0.2">
      <c r="A662" s="788">
        <v>618</v>
      </c>
      <c r="B662" s="1729" t="s">
        <v>102</v>
      </c>
      <c r="C662" s="687"/>
      <c r="D662" s="711"/>
      <c r="E662" s="711"/>
      <c r="F662" s="1003"/>
      <c r="G662" s="1003"/>
      <c r="H662" s="1003"/>
      <c r="I662" s="1003"/>
      <c r="J662" s="1004"/>
      <c r="K662" s="1706"/>
      <c r="L662" s="1706"/>
      <c r="M662" s="1706"/>
      <c r="N662" s="1706"/>
      <c r="O662" s="1707"/>
      <c r="P662" s="1707"/>
      <c r="Q662" s="1707"/>
      <c r="R662" s="1707"/>
      <c r="S662" s="1707"/>
    </row>
    <row r="663" spans="1:19" s="1708" customFormat="1" ht="25.5" hidden="1" x14ac:dyDescent="0.2">
      <c r="A663" s="788">
        <v>619</v>
      </c>
      <c r="B663" s="1002" t="s">
        <v>312</v>
      </c>
      <c r="C663" s="687"/>
      <c r="D663" s="711" t="s">
        <v>5</v>
      </c>
      <c r="E663" s="711"/>
      <c r="F663" s="711"/>
      <c r="G663" s="1003"/>
      <c r="H663" s="1719"/>
      <c r="I663" s="1003"/>
      <c r="J663" s="1719"/>
      <c r="K663" s="1706"/>
      <c r="L663" s="1706"/>
      <c r="M663" s="1706"/>
      <c r="N663" s="1706"/>
      <c r="O663" s="1707"/>
      <c r="P663" s="1707"/>
      <c r="Q663" s="1707"/>
      <c r="R663" s="1707"/>
      <c r="S663" s="1707"/>
    </row>
    <row r="664" spans="1:19" s="1708" customFormat="1" ht="25.5" hidden="1" x14ac:dyDescent="0.2">
      <c r="A664" s="788">
        <v>620</v>
      </c>
      <c r="B664" s="1722" t="s">
        <v>93</v>
      </c>
      <c r="C664" s="687" t="s">
        <v>314</v>
      </c>
      <c r="D664" s="711" t="s">
        <v>7</v>
      </c>
      <c r="E664" s="711"/>
      <c r="F664" s="1003">
        <v>14000</v>
      </c>
      <c r="G664" s="1003">
        <f>E664*F664</f>
        <v>0</v>
      </c>
      <c r="H664" s="1003">
        <v>37474</v>
      </c>
      <c r="I664" s="1003">
        <f>E664*H664</f>
        <v>0</v>
      </c>
      <c r="J664" s="1004">
        <f t="shared" ref="J664:J666" si="145">G664+I664</f>
        <v>0</v>
      </c>
      <c r="K664" s="1706"/>
      <c r="L664" s="1706"/>
      <c r="M664" s="1706"/>
      <c r="N664" s="1706"/>
      <c r="O664" s="1707"/>
      <c r="P664" s="1707"/>
      <c r="Q664" s="1707"/>
      <c r="R664" s="1707"/>
      <c r="S664" s="1707"/>
    </row>
    <row r="665" spans="1:19" s="1708" customFormat="1" ht="25.5" hidden="1" x14ac:dyDescent="0.2">
      <c r="A665" s="788">
        <v>621</v>
      </c>
      <c r="B665" s="1722" t="s">
        <v>93</v>
      </c>
      <c r="C665" s="687" t="s">
        <v>316</v>
      </c>
      <c r="D665" s="711" t="s">
        <v>7</v>
      </c>
      <c r="E665" s="711"/>
      <c r="F665" s="1003">
        <v>14000</v>
      </c>
      <c r="G665" s="1003">
        <f>E665*F665</f>
        <v>0</v>
      </c>
      <c r="H665" s="1003">
        <v>34605</v>
      </c>
      <c r="I665" s="1003">
        <f>E665*H665</f>
        <v>0</v>
      </c>
      <c r="J665" s="1004">
        <f t="shared" si="145"/>
        <v>0</v>
      </c>
      <c r="K665" s="1706"/>
      <c r="L665" s="1706"/>
      <c r="M665" s="1706"/>
      <c r="N665" s="1706"/>
      <c r="O665" s="1707"/>
      <c r="P665" s="1707"/>
      <c r="Q665" s="1707"/>
      <c r="R665" s="1707"/>
      <c r="S665" s="1707"/>
    </row>
    <row r="666" spans="1:19" s="1708" customFormat="1" ht="38.25" hidden="1" x14ac:dyDescent="0.2">
      <c r="A666" s="788">
        <v>622</v>
      </c>
      <c r="B666" s="1722" t="s">
        <v>94</v>
      </c>
      <c r="C666" s="687" t="s">
        <v>317</v>
      </c>
      <c r="D666" s="711" t="s">
        <v>7</v>
      </c>
      <c r="E666" s="711"/>
      <c r="F666" s="1003">
        <v>44166</v>
      </c>
      <c r="G666" s="1003">
        <f>E666*F666</f>
        <v>0</v>
      </c>
      <c r="H666" s="1003">
        <v>268606</v>
      </c>
      <c r="I666" s="1003">
        <f>E666*H666</f>
        <v>0</v>
      </c>
      <c r="J666" s="1004">
        <f t="shared" si="145"/>
        <v>0</v>
      </c>
      <c r="K666" s="1706"/>
      <c r="L666" s="1706"/>
      <c r="M666" s="1706"/>
      <c r="N666" s="1706"/>
      <c r="O666" s="1707"/>
      <c r="P666" s="1707"/>
      <c r="Q666" s="1707"/>
      <c r="R666" s="1707"/>
      <c r="S666" s="1707"/>
    </row>
    <row r="667" spans="1:19" s="1708" customFormat="1" hidden="1" x14ac:dyDescent="0.2">
      <c r="A667" s="788">
        <v>623</v>
      </c>
      <c r="B667" s="1722" t="s">
        <v>95</v>
      </c>
      <c r="C667" s="687"/>
      <c r="D667" s="711" t="s">
        <v>7</v>
      </c>
      <c r="E667" s="711"/>
      <c r="F667" s="1003"/>
      <c r="G667" s="1003">
        <f>E667*F667</f>
        <v>0</v>
      </c>
      <c r="H667" s="1003"/>
      <c r="I667" s="1003">
        <f>E667*H667</f>
        <v>0</v>
      </c>
      <c r="J667" s="1004"/>
      <c r="K667" s="1706"/>
      <c r="L667" s="1706"/>
      <c r="M667" s="1706"/>
      <c r="N667" s="1706"/>
      <c r="O667" s="1707"/>
      <c r="P667" s="1707"/>
      <c r="Q667" s="1707"/>
      <c r="R667" s="1707"/>
      <c r="S667" s="1707"/>
    </row>
    <row r="668" spans="1:19" s="1708" customFormat="1" hidden="1" x14ac:dyDescent="0.2">
      <c r="A668" s="788">
        <v>624</v>
      </c>
      <c r="B668" s="1002" t="s">
        <v>245</v>
      </c>
      <c r="C668" s="687"/>
      <c r="D668" s="711"/>
      <c r="E668" s="711"/>
      <c r="F668" s="1003"/>
      <c r="G668" s="1003"/>
      <c r="H668" s="1003"/>
      <c r="I668" s="1003"/>
      <c r="J668" s="1004"/>
      <c r="K668" s="1706"/>
      <c r="L668" s="1706"/>
      <c r="M668" s="1706"/>
      <c r="N668" s="1706"/>
      <c r="O668" s="1707"/>
      <c r="P668" s="1707"/>
      <c r="Q668" s="1707"/>
      <c r="R668" s="1707"/>
      <c r="S668" s="1707"/>
    </row>
    <row r="669" spans="1:19" s="1708" customFormat="1" hidden="1" x14ac:dyDescent="0.2">
      <c r="A669" s="788">
        <v>625</v>
      </c>
      <c r="B669" s="1722" t="s">
        <v>307</v>
      </c>
      <c r="C669" s="687"/>
      <c r="D669" s="711" t="s">
        <v>96</v>
      </c>
      <c r="E669" s="711"/>
      <c r="F669" s="1003">
        <f>250+105</f>
        <v>355</v>
      </c>
      <c r="G669" s="1003">
        <f t="shared" ref="G669:G674" si="146">E669*F669</f>
        <v>0</v>
      </c>
      <c r="H669" s="1003">
        <v>240</v>
      </c>
      <c r="I669" s="1003">
        <f t="shared" ref="I669:I674" si="147">E669*H669</f>
        <v>0</v>
      </c>
      <c r="J669" s="1004">
        <f t="shared" ref="J669:J674" si="148">G669+I669</f>
        <v>0</v>
      </c>
      <c r="K669" s="1706"/>
      <c r="L669" s="1706"/>
      <c r="M669" s="1706"/>
      <c r="N669" s="1706"/>
      <c r="O669" s="1707"/>
      <c r="P669" s="1707"/>
      <c r="Q669" s="1707"/>
      <c r="R669" s="1707"/>
      <c r="S669" s="1707"/>
    </row>
    <row r="670" spans="1:19" s="1708" customFormat="1" hidden="1" x14ac:dyDescent="0.2">
      <c r="A670" s="788">
        <v>626</v>
      </c>
      <c r="B670" s="1722" t="s">
        <v>308</v>
      </c>
      <c r="C670" s="687"/>
      <c r="D670" s="711" t="s">
        <v>96</v>
      </c>
      <c r="E670" s="711"/>
      <c r="F670" s="1003">
        <f>330+105</f>
        <v>435</v>
      </c>
      <c r="G670" s="1003">
        <f t="shared" si="146"/>
        <v>0</v>
      </c>
      <c r="H670" s="1003">
        <v>403</v>
      </c>
      <c r="I670" s="1003">
        <f t="shared" si="147"/>
        <v>0</v>
      </c>
      <c r="J670" s="1004">
        <f t="shared" si="148"/>
        <v>0</v>
      </c>
      <c r="K670" s="1706"/>
      <c r="L670" s="1706"/>
      <c r="M670" s="1706"/>
      <c r="N670" s="1706"/>
      <c r="O670" s="1707"/>
      <c r="P670" s="1707"/>
      <c r="Q670" s="1707"/>
      <c r="R670" s="1707"/>
      <c r="S670" s="1707"/>
    </row>
    <row r="671" spans="1:19" s="1708" customFormat="1" hidden="1" x14ac:dyDescent="0.2">
      <c r="A671" s="788">
        <v>627</v>
      </c>
      <c r="B671" s="1722" t="s">
        <v>97</v>
      </c>
      <c r="C671" s="687"/>
      <c r="D671" s="711" t="s">
        <v>96</v>
      </c>
      <c r="E671" s="711"/>
      <c r="F671" s="1003">
        <f>352+105</f>
        <v>457</v>
      </c>
      <c r="G671" s="1003">
        <f t="shared" si="146"/>
        <v>0</v>
      </c>
      <c r="H671" s="1003">
        <v>524</v>
      </c>
      <c r="I671" s="1003">
        <f t="shared" si="147"/>
        <v>0</v>
      </c>
      <c r="J671" s="1004">
        <f t="shared" si="148"/>
        <v>0</v>
      </c>
      <c r="K671" s="1706"/>
      <c r="L671" s="1706"/>
      <c r="M671" s="1706"/>
      <c r="N671" s="1706"/>
      <c r="O671" s="1707"/>
      <c r="P671" s="1707"/>
      <c r="Q671" s="1707"/>
      <c r="R671" s="1707"/>
      <c r="S671" s="1707"/>
    </row>
    <row r="672" spans="1:19" s="1708" customFormat="1" hidden="1" x14ac:dyDescent="0.2">
      <c r="A672" s="788">
        <v>628</v>
      </c>
      <c r="B672" s="1722" t="s">
        <v>311</v>
      </c>
      <c r="C672" s="687"/>
      <c r="D672" s="711" t="s">
        <v>96</v>
      </c>
      <c r="E672" s="711"/>
      <c r="F672" s="1003">
        <v>556</v>
      </c>
      <c r="G672" s="1003">
        <f t="shared" si="146"/>
        <v>0</v>
      </c>
      <c r="H672" s="1003">
        <v>877</v>
      </c>
      <c r="I672" s="1003">
        <f t="shared" si="147"/>
        <v>0</v>
      </c>
      <c r="J672" s="1004">
        <f t="shared" si="148"/>
        <v>0</v>
      </c>
      <c r="K672" s="1706"/>
      <c r="L672" s="1706"/>
      <c r="M672" s="1706"/>
      <c r="N672" s="1706"/>
      <c r="O672" s="1707"/>
      <c r="P672" s="1707"/>
      <c r="Q672" s="1707"/>
      <c r="R672" s="1707"/>
      <c r="S672" s="1707"/>
    </row>
    <row r="673" spans="1:19" s="1708" customFormat="1" hidden="1" x14ac:dyDescent="0.2">
      <c r="A673" s="788">
        <v>629</v>
      </c>
      <c r="B673" s="1002" t="s">
        <v>98</v>
      </c>
      <c r="C673" s="687" t="s">
        <v>99</v>
      </c>
      <c r="D673" s="711" t="s">
        <v>7</v>
      </c>
      <c r="E673" s="711"/>
      <c r="F673" s="1003">
        <v>2500</v>
      </c>
      <c r="G673" s="1003">
        <f t="shared" si="146"/>
        <v>0</v>
      </c>
      <c r="H673" s="1003">
        <v>8211</v>
      </c>
      <c r="I673" s="1003">
        <f t="shared" si="147"/>
        <v>0</v>
      </c>
      <c r="J673" s="1004">
        <f t="shared" si="148"/>
        <v>0</v>
      </c>
      <c r="K673" s="1706"/>
      <c r="L673" s="1706"/>
      <c r="M673" s="1706"/>
      <c r="N673" s="1706"/>
      <c r="O673" s="1707"/>
      <c r="P673" s="1707"/>
      <c r="Q673" s="1707"/>
      <c r="R673" s="1707"/>
      <c r="S673" s="1707"/>
    </row>
    <row r="674" spans="1:19" s="1708" customFormat="1" x14ac:dyDescent="0.2">
      <c r="A674" s="788">
        <v>630</v>
      </c>
      <c r="B674" s="1002" t="s">
        <v>310</v>
      </c>
      <c r="C674" s="687"/>
      <c r="D674" s="711" t="s">
        <v>7</v>
      </c>
      <c r="E674" s="711">
        <v>1</v>
      </c>
      <c r="F674" s="1003">
        <v>2500</v>
      </c>
      <c r="G674" s="1003">
        <f t="shared" si="146"/>
        <v>2500</v>
      </c>
      <c r="H674" s="1003">
        <v>5000</v>
      </c>
      <c r="I674" s="1003">
        <f t="shared" si="147"/>
        <v>5000</v>
      </c>
      <c r="J674" s="1004">
        <f t="shared" si="148"/>
        <v>7500</v>
      </c>
      <c r="K674" s="1706"/>
      <c r="L674" s="1706"/>
      <c r="M674" s="1706"/>
      <c r="N674" s="1706"/>
      <c r="O674" s="1707"/>
      <c r="P674" s="1707"/>
      <c r="Q674" s="1707"/>
      <c r="R674" s="1707"/>
      <c r="S674" s="1707"/>
    </row>
    <row r="675" spans="1:19" s="1708" customFormat="1" hidden="1" x14ac:dyDescent="0.2">
      <c r="A675" s="788">
        <v>631</v>
      </c>
      <c r="B675" s="1729" t="s">
        <v>103</v>
      </c>
      <c r="C675" s="687"/>
      <c r="D675" s="711"/>
      <c r="E675" s="711"/>
      <c r="F675" s="1003"/>
      <c r="G675" s="1003"/>
      <c r="H675" s="1003"/>
      <c r="I675" s="1003"/>
      <c r="J675" s="1004"/>
      <c r="K675" s="1706"/>
      <c r="L675" s="1706"/>
      <c r="M675" s="1706"/>
      <c r="N675" s="1706"/>
      <c r="O675" s="1707"/>
      <c r="P675" s="1707"/>
      <c r="Q675" s="1707"/>
      <c r="R675" s="1707"/>
      <c r="S675" s="1707"/>
    </row>
    <row r="676" spans="1:19" s="1708" customFormat="1" ht="25.5" hidden="1" x14ac:dyDescent="0.2">
      <c r="A676" s="788">
        <v>632</v>
      </c>
      <c r="B676" s="1002" t="s">
        <v>312</v>
      </c>
      <c r="C676" s="687"/>
      <c r="D676" s="711" t="s">
        <v>5</v>
      </c>
      <c r="E676" s="711"/>
      <c r="F676" s="711"/>
      <c r="G676" s="1003">
        <f t="shared" ref="G676:G681" si="149">E676*F676</f>
        <v>0</v>
      </c>
      <c r="H676" s="1719"/>
      <c r="I676" s="1003">
        <f t="shared" ref="I676:I681" si="150">E676*H676</f>
        <v>0</v>
      </c>
      <c r="J676" s="1719"/>
      <c r="K676" s="1706"/>
      <c r="L676" s="1706"/>
      <c r="M676" s="1706"/>
      <c r="N676" s="1706"/>
      <c r="O676" s="1707"/>
      <c r="P676" s="1707"/>
      <c r="Q676" s="1707"/>
      <c r="R676" s="1707"/>
      <c r="S676" s="1707"/>
    </row>
    <row r="677" spans="1:19" s="1708" customFormat="1" ht="25.5" hidden="1" x14ac:dyDescent="0.2">
      <c r="A677" s="788">
        <v>633</v>
      </c>
      <c r="B677" s="1722" t="s">
        <v>93</v>
      </c>
      <c r="C677" s="687" t="s">
        <v>316</v>
      </c>
      <c r="D677" s="711" t="s">
        <v>7</v>
      </c>
      <c r="E677" s="711"/>
      <c r="F677" s="1003">
        <v>14000</v>
      </c>
      <c r="G677" s="1003">
        <f t="shared" si="149"/>
        <v>0</v>
      </c>
      <c r="H677" s="1003">
        <v>34605</v>
      </c>
      <c r="I677" s="1003">
        <f t="shared" si="150"/>
        <v>0</v>
      </c>
      <c r="J677" s="1004">
        <f t="shared" ref="J677:J680" si="151">G677+I677</f>
        <v>0</v>
      </c>
      <c r="K677" s="1706"/>
      <c r="L677" s="1706"/>
      <c r="M677" s="1706"/>
      <c r="N677" s="1706"/>
      <c r="O677" s="1707"/>
      <c r="P677" s="1707"/>
      <c r="Q677" s="1707"/>
      <c r="R677" s="1707"/>
      <c r="S677" s="1707"/>
    </row>
    <row r="678" spans="1:19" s="1708" customFormat="1" ht="25.5" hidden="1" x14ac:dyDescent="0.2">
      <c r="A678" s="788">
        <v>634</v>
      </c>
      <c r="B678" s="1722" t="s">
        <v>93</v>
      </c>
      <c r="C678" s="687" t="s">
        <v>313</v>
      </c>
      <c r="D678" s="711" t="s">
        <v>7</v>
      </c>
      <c r="E678" s="711"/>
      <c r="F678" s="1003">
        <v>14000</v>
      </c>
      <c r="G678" s="1003">
        <f t="shared" si="149"/>
        <v>0</v>
      </c>
      <c r="H678" s="1003">
        <v>45868</v>
      </c>
      <c r="I678" s="1003">
        <f t="shared" si="150"/>
        <v>0</v>
      </c>
      <c r="J678" s="1004">
        <f t="shared" si="151"/>
        <v>0</v>
      </c>
      <c r="K678" s="1706"/>
      <c r="L678" s="1706"/>
      <c r="M678" s="1706"/>
      <c r="N678" s="1706"/>
      <c r="O678" s="1707"/>
      <c r="P678" s="1707"/>
      <c r="Q678" s="1707"/>
      <c r="R678" s="1707"/>
      <c r="S678" s="1707"/>
    </row>
    <row r="679" spans="1:19" s="1708" customFormat="1" ht="25.5" hidden="1" x14ac:dyDescent="0.2">
      <c r="A679" s="788">
        <v>635</v>
      </c>
      <c r="B679" s="1722" t="s">
        <v>93</v>
      </c>
      <c r="C679" s="687" t="s">
        <v>314</v>
      </c>
      <c r="D679" s="711" t="s">
        <v>7</v>
      </c>
      <c r="E679" s="711"/>
      <c r="F679" s="1003">
        <v>14000</v>
      </c>
      <c r="G679" s="1003">
        <f t="shared" si="149"/>
        <v>0</v>
      </c>
      <c r="H679" s="1003">
        <v>37474</v>
      </c>
      <c r="I679" s="1003">
        <f t="shared" si="150"/>
        <v>0</v>
      </c>
      <c r="J679" s="1004">
        <f t="shared" si="151"/>
        <v>0</v>
      </c>
      <c r="K679" s="1706"/>
      <c r="L679" s="1706"/>
      <c r="M679" s="1706"/>
      <c r="N679" s="1706"/>
      <c r="O679" s="1707"/>
      <c r="P679" s="1707"/>
      <c r="Q679" s="1707"/>
      <c r="R679" s="1707"/>
      <c r="S679" s="1707"/>
    </row>
    <row r="680" spans="1:19" s="1708" customFormat="1" ht="38.25" hidden="1" x14ac:dyDescent="0.2">
      <c r="A680" s="788">
        <v>636</v>
      </c>
      <c r="B680" s="1722" t="s">
        <v>94</v>
      </c>
      <c r="C680" s="687" t="s">
        <v>317</v>
      </c>
      <c r="D680" s="711" t="s">
        <v>7</v>
      </c>
      <c r="E680" s="711"/>
      <c r="F680" s="1003">
        <v>44166</v>
      </c>
      <c r="G680" s="1003">
        <f t="shared" si="149"/>
        <v>0</v>
      </c>
      <c r="H680" s="1003">
        <v>268606</v>
      </c>
      <c r="I680" s="1003">
        <f t="shared" si="150"/>
        <v>0</v>
      </c>
      <c r="J680" s="1004">
        <f t="shared" si="151"/>
        <v>0</v>
      </c>
      <c r="K680" s="1706"/>
      <c r="L680" s="1706"/>
      <c r="M680" s="1706"/>
      <c r="N680" s="1706"/>
      <c r="O680" s="1707"/>
      <c r="P680" s="1707"/>
      <c r="Q680" s="1707"/>
      <c r="R680" s="1707"/>
      <c r="S680" s="1707"/>
    </row>
    <row r="681" spans="1:19" s="1708" customFormat="1" hidden="1" x14ac:dyDescent="0.2">
      <c r="A681" s="788">
        <v>637</v>
      </c>
      <c r="B681" s="1722" t="s">
        <v>95</v>
      </c>
      <c r="C681" s="687"/>
      <c r="D681" s="711" t="s">
        <v>7</v>
      </c>
      <c r="E681" s="711"/>
      <c r="F681" s="1003"/>
      <c r="G681" s="1003">
        <f t="shared" si="149"/>
        <v>0</v>
      </c>
      <c r="H681" s="1003"/>
      <c r="I681" s="1003">
        <f t="shared" si="150"/>
        <v>0</v>
      </c>
      <c r="J681" s="1004"/>
      <c r="K681" s="1706"/>
      <c r="L681" s="1706"/>
      <c r="M681" s="1706"/>
      <c r="N681" s="1706"/>
      <c r="O681" s="1707"/>
      <c r="P681" s="1707"/>
      <c r="Q681" s="1707"/>
      <c r="R681" s="1707"/>
      <c r="S681" s="1707"/>
    </row>
    <row r="682" spans="1:19" s="1708" customFormat="1" hidden="1" x14ac:dyDescent="0.2">
      <c r="A682" s="788">
        <v>638</v>
      </c>
      <c r="B682" s="1002" t="s">
        <v>245</v>
      </c>
      <c r="C682" s="687"/>
      <c r="D682" s="711"/>
      <c r="E682" s="711"/>
      <c r="F682" s="1003"/>
      <c r="G682" s="1003"/>
      <c r="H682" s="1003"/>
      <c r="I682" s="1003"/>
      <c r="J682" s="1004"/>
      <c r="K682" s="1706"/>
      <c r="L682" s="1706"/>
      <c r="M682" s="1706"/>
      <c r="N682" s="1706"/>
      <c r="O682" s="1707"/>
      <c r="P682" s="1707"/>
      <c r="Q682" s="1707"/>
      <c r="R682" s="1707"/>
      <c r="S682" s="1707"/>
    </row>
    <row r="683" spans="1:19" s="1708" customFormat="1" hidden="1" x14ac:dyDescent="0.2">
      <c r="A683" s="788">
        <v>639</v>
      </c>
      <c r="B683" s="1722" t="s">
        <v>307</v>
      </c>
      <c r="C683" s="687"/>
      <c r="D683" s="711" t="s">
        <v>96</v>
      </c>
      <c r="E683" s="711"/>
      <c r="F683" s="1003">
        <f>250+105</f>
        <v>355</v>
      </c>
      <c r="G683" s="1003">
        <f>E683*F683</f>
        <v>0</v>
      </c>
      <c r="H683" s="1003">
        <v>240</v>
      </c>
      <c r="I683" s="1003">
        <f>E683*H683</f>
        <v>0</v>
      </c>
      <c r="J683" s="1004">
        <f t="shared" ref="J683:J687" si="152">G683+I683</f>
        <v>0</v>
      </c>
      <c r="K683" s="1706"/>
      <c r="L683" s="1706"/>
      <c r="M683" s="1706"/>
      <c r="N683" s="1706"/>
      <c r="O683" s="1707"/>
      <c r="P683" s="1707"/>
      <c r="Q683" s="1707"/>
      <c r="R683" s="1707"/>
      <c r="S683" s="1707"/>
    </row>
    <row r="684" spans="1:19" s="1708" customFormat="1" hidden="1" x14ac:dyDescent="0.2">
      <c r="A684" s="788">
        <v>640</v>
      </c>
      <c r="B684" s="1722" t="s">
        <v>308</v>
      </c>
      <c r="C684" s="687"/>
      <c r="D684" s="711" t="s">
        <v>96</v>
      </c>
      <c r="E684" s="711"/>
      <c r="F684" s="1003">
        <f>330+105</f>
        <v>435</v>
      </c>
      <c r="G684" s="1003">
        <f>E684*F684</f>
        <v>0</v>
      </c>
      <c r="H684" s="1003">
        <v>403</v>
      </c>
      <c r="I684" s="1003">
        <f>E684*H684</f>
        <v>0</v>
      </c>
      <c r="J684" s="1004">
        <f t="shared" si="152"/>
        <v>0</v>
      </c>
      <c r="K684" s="1706"/>
      <c r="L684" s="1706"/>
      <c r="M684" s="1706"/>
      <c r="N684" s="1706"/>
      <c r="O684" s="1707"/>
      <c r="P684" s="1707"/>
      <c r="Q684" s="1707"/>
      <c r="R684" s="1707"/>
      <c r="S684" s="1707"/>
    </row>
    <row r="685" spans="1:19" s="1708" customFormat="1" hidden="1" x14ac:dyDescent="0.2">
      <c r="A685" s="788">
        <v>641</v>
      </c>
      <c r="B685" s="1722" t="s">
        <v>309</v>
      </c>
      <c r="C685" s="687"/>
      <c r="D685" s="711" t="s">
        <v>96</v>
      </c>
      <c r="E685" s="711"/>
      <c r="F685" s="1003">
        <f>396+105</f>
        <v>501</v>
      </c>
      <c r="G685" s="1003">
        <f>E685*F685</f>
        <v>0</v>
      </c>
      <c r="H685" s="1003">
        <v>877</v>
      </c>
      <c r="I685" s="1003">
        <f>E685*H685</f>
        <v>0</v>
      </c>
      <c r="J685" s="1004">
        <f t="shared" si="152"/>
        <v>0</v>
      </c>
      <c r="K685" s="1706"/>
      <c r="L685" s="1706"/>
      <c r="M685" s="1706"/>
      <c r="N685" s="1706"/>
      <c r="O685" s="1707"/>
      <c r="P685" s="1707"/>
      <c r="Q685" s="1707"/>
      <c r="R685" s="1707"/>
      <c r="S685" s="1707"/>
    </row>
    <row r="686" spans="1:19" s="1708" customFormat="1" hidden="1" x14ac:dyDescent="0.2">
      <c r="A686" s="788">
        <v>642</v>
      </c>
      <c r="B686" s="1002" t="s">
        <v>98</v>
      </c>
      <c r="C686" s="687" t="s">
        <v>99</v>
      </c>
      <c r="D686" s="711" t="s">
        <v>7</v>
      </c>
      <c r="E686" s="711"/>
      <c r="F686" s="1003">
        <v>2500</v>
      </c>
      <c r="G686" s="1003">
        <f>E686*F686</f>
        <v>0</v>
      </c>
      <c r="H686" s="1003">
        <v>8211</v>
      </c>
      <c r="I686" s="1003">
        <f>E686*H686</f>
        <v>0</v>
      </c>
      <c r="J686" s="1004">
        <f t="shared" si="152"/>
        <v>0</v>
      </c>
      <c r="K686" s="1706"/>
      <c r="L686" s="1706"/>
      <c r="M686" s="1706"/>
      <c r="N686" s="1706"/>
      <c r="O686" s="1707"/>
      <c r="P686" s="1707"/>
      <c r="Q686" s="1707"/>
      <c r="R686" s="1707"/>
      <c r="S686" s="1707"/>
    </row>
    <row r="687" spans="1:19" s="1708" customFormat="1" x14ac:dyDescent="0.2">
      <c r="A687" s="788">
        <v>643</v>
      </c>
      <c r="B687" s="1002" t="s">
        <v>310</v>
      </c>
      <c r="C687" s="687"/>
      <c r="D687" s="711" t="s">
        <v>7</v>
      </c>
      <c r="E687" s="711">
        <v>1</v>
      </c>
      <c r="F687" s="1003">
        <v>2500</v>
      </c>
      <c r="G687" s="1003">
        <f>E687*F687</f>
        <v>2500</v>
      </c>
      <c r="H687" s="1003">
        <v>5000</v>
      </c>
      <c r="I687" s="1003">
        <f>E687*H687</f>
        <v>5000</v>
      </c>
      <c r="J687" s="1004">
        <f t="shared" si="152"/>
        <v>7500</v>
      </c>
      <c r="K687" s="1706"/>
      <c r="L687" s="1706"/>
      <c r="M687" s="1706"/>
      <c r="N687" s="1706"/>
      <c r="O687" s="1707"/>
      <c r="P687" s="1707"/>
      <c r="Q687" s="1707"/>
      <c r="R687" s="1707"/>
      <c r="S687" s="1707"/>
    </row>
    <row r="688" spans="1:19" s="1708" customFormat="1" x14ac:dyDescent="0.2">
      <c r="A688" s="788">
        <v>644</v>
      </c>
      <c r="B688" s="1729" t="s">
        <v>247</v>
      </c>
      <c r="C688" s="687"/>
      <c r="D688" s="711"/>
      <c r="E688" s="711"/>
      <c r="F688" s="1003"/>
      <c r="G688" s="1003"/>
      <c r="H688" s="1003"/>
      <c r="I688" s="1003"/>
      <c r="J688" s="1004"/>
      <c r="K688" s="1706"/>
      <c r="L688" s="1706"/>
      <c r="M688" s="1706"/>
      <c r="N688" s="1706"/>
      <c r="O688" s="1707"/>
      <c r="P688" s="1707"/>
      <c r="Q688" s="1707"/>
      <c r="R688" s="1707"/>
      <c r="S688" s="1707"/>
    </row>
    <row r="689" spans="1:19" s="1708" customFormat="1" ht="25.5" hidden="1" x14ac:dyDescent="0.2">
      <c r="A689" s="788">
        <v>645</v>
      </c>
      <c r="B689" s="1002" t="s">
        <v>312</v>
      </c>
      <c r="C689" s="687"/>
      <c r="D689" s="711" t="s">
        <v>5</v>
      </c>
      <c r="E689" s="711"/>
      <c r="F689" s="1003"/>
      <c r="G689" s="1003">
        <f>E689*F689</f>
        <v>0</v>
      </c>
      <c r="H689" s="1003"/>
      <c r="I689" s="1003">
        <f>E689*H689</f>
        <v>0</v>
      </c>
      <c r="J689" s="1004"/>
      <c r="K689" s="1706"/>
      <c r="L689" s="1706"/>
      <c r="M689" s="1706"/>
      <c r="N689" s="1706"/>
      <c r="O689" s="1707"/>
      <c r="P689" s="1707"/>
      <c r="Q689" s="1707"/>
      <c r="R689" s="1707"/>
      <c r="S689" s="1707"/>
    </row>
    <row r="690" spans="1:19" s="1708" customFormat="1" ht="25.5" hidden="1" x14ac:dyDescent="0.2">
      <c r="A690" s="788">
        <v>646</v>
      </c>
      <c r="B690" s="1722" t="s">
        <v>93</v>
      </c>
      <c r="C690" s="687" t="s">
        <v>314</v>
      </c>
      <c r="D690" s="711" t="s">
        <v>7</v>
      </c>
      <c r="E690" s="711"/>
      <c r="F690" s="1003">
        <v>14000</v>
      </c>
      <c r="G690" s="1003">
        <f>E690*F690</f>
        <v>0</v>
      </c>
      <c r="H690" s="1003">
        <v>37474</v>
      </c>
      <c r="I690" s="1003">
        <f>E690*H690</f>
        <v>0</v>
      </c>
      <c r="J690" s="1004">
        <f t="shared" ref="J690:J692" si="153">G690+I690</f>
        <v>0</v>
      </c>
      <c r="K690" s="1706"/>
      <c r="L690" s="1706"/>
      <c r="M690" s="1706"/>
      <c r="N690" s="1706"/>
      <c r="O690" s="1707"/>
      <c r="P690" s="1707"/>
      <c r="Q690" s="1707"/>
      <c r="R690" s="1707"/>
      <c r="S690" s="1707"/>
    </row>
    <row r="691" spans="1:19" s="1708" customFormat="1" ht="25.5" hidden="1" x14ac:dyDescent="0.2">
      <c r="A691" s="788">
        <v>647</v>
      </c>
      <c r="B691" s="1722" t="s">
        <v>93</v>
      </c>
      <c r="C691" s="687" t="s">
        <v>318</v>
      </c>
      <c r="D691" s="711" t="s">
        <v>7</v>
      </c>
      <c r="E691" s="711"/>
      <c r="F691" s="1003">
        <v>14000</v>
      </c>
      <c r="G691" s="1003">
        <f>E691*F691</f>
        <v>0</v>
      </c>
      <c r="H691" s="1003">
        <v>45868</v>
      </c>
      <c r="I691" s="1003">
        <f>E691*H691</f>
        <v>0</v>
      </c>
      <c r="J691" s="1004">
        <f t="shared" si="153"/>
        <v>0</v>
      </c>
      <c r="K691" s="1706"/>
      <c r="L691" s="1706"/>
      <c r="M691" s="1706"/>
      <c r="N691" s="1706"/>
      <c r="O691" s="1707"/>
      <c r="P691" s="1707"/>
      <c r="Q691" s="1707"/>
      <c r="R691" s="1707"/>
      <c r="S691" s="1707"/>
    </row>
    <row r="692" spans="1:19" s="1708" customFormat="1" ht="38.25" hidden="1" x14ac:dyDescent="0.2">
      <c r="A692" s="788">
        <v>648</v>
      </c>
      <c r="B692" s="1722" t="s">
        <v>94</v>
      </c>
      <c r="C692" s="687" t="s">
        <v>317</v>
      </c>
      <c r="D692" s="711" t="s">
        <v>7</v>
      </c>
      <c r="E692" s="711"/>
      <c r="F692" s="1003">
        <v>44166</v>
      </c>
      <c r="G692" s="1003">
        <f>E692*F692</f>
        <v>0</v>
      </c>
      <c r="H692" s="1003">
        <v>268606</v>
      </c>
      <c r="I692" s="1003">
        <f>E692*H692</f>
        <v>0</v>
      </c>
      <c r="J692" s="1004">
        <f t="shared" si="153"/>
        <v>0</v>
      </c>
      <c r="K692" s="1706"/>
      <c r="L692" s="1706"/>
      <c r="M692" s="1706"/>
      <c r="N692" s="1706"/>
      <c r="O692" s="1707"/>
      <c r="P692" s="1707"/>
      <c r="Q692" s="1707"/>
      <c r="R692" s="1707"/>
      <c r="S692" s="1707"/>
    </row>
    <row r="693" spans="1:19" s="1708" customFormat="1" hidden="1" x14ac:dyDescent="0.2">
      <c r="A693" s="788">
        <v>649</v>
      </c>
      <c r="B693" s="1722" t="s">
        <v>95</v>
      </c>
      <c r="C693" s="687"/>
      <c r="D693" s="711" t="s">
        <v>7</v>
      </c>
      <c r="E693" s="711"/>
      <c r="F693" s="1003"/>
      <c r="G693" s="1003">
        <f>E693*F693</f>
        <v>0</v>
      </c>
      <c r="H693" s="1003"/>
      <c r="I693" s="1003">
        <f>E693*H693</f>
        <v>0</v>
      </c>
      <c r="J693" s="1004"/>
      <c r="K693" s="1706"/>
      <c r="L693" s="1706"/>
      <c r="M693" s="1706"/>
      <c r="N693" s="1706"/>
      <c r="O693" s="1707"/>
      <c r="P693" s="1707"/>
      <c r="Q693" s="1707"/>
      <c r="R693" s="1707"/>
      <c r="S693" s="1707"/>
    </row>
    <row r="694" spans="1:19" s="1708" customFormat="1" x14ac:dyDescent="0.2">
      <c r="A694" s="788">
        <v>650</v>
      </c>
      <c r="B694" s="1002" t="s">
        <v>245</v>
      </c>
      <c r="C694" s="687"/>
      <c r="D694" s="711"/>
      <c r="E694" s="711"/>
      <c r="F694" s="1003"/>
      <c r="G694" s="1003"/>
      <c r="H694" s="1003"/>
      <c r="I694" s="1003"/>
      <c r="J694" s="1004"/>
      <c r="K694" s="1706"/>
      <c r="L694" s="1706"/>
      <c r="M694" s="1706"/>
      <c r="N694" s="1706"/>
      <c r="O694" s="1707"/>
      <c r="P694" s="1707"/>
      <c r="Q694" s="1707"/>
      <c r="R694" s="1707"/>
      <c r="S694" s="1707"/>
    </row>
    <row r="695" spans="1:19" s="1708" customFormat="1" x14ac:dyDescent="0.2">
      <c r="A695" s="788">
        <v>651</v>
      </c>
      <c r="B695" s="1722" t="s">
        <v>307</v>
      </c>
      <c r="C695" s="687"/>
      <c r="D695" s="711" t="s">
        <v>96</v>
      </c>
      <c r="E695" s="711">
        <v>12</v>
      </c>
      <c r="F695" s="1003">
        <f>250+105</f>
        <v>355</v>
      </c>
      <c r="G695" s="1003">
        <f>E695*F695</f>
        <v>4260</v>
      </c>
      <c r="H695" s="1003">
        <v>240</v>
      </c>
      <c r="I695" s="1003">
        <f>E695*H695</f>
        <v>2880</v>
      </c>
      <c r="J695" s="1004">
        <f t="shared" ref="J695:J699" si="154">G695+I695</f>
        <v>7140</v>
      </c>
      <c r="K695" s="1706"/>
      <c r="L695" s="1706"/>
      <c r="M695" s="1706"/>
      <c r="N695" s="1706"/>
      <c r="O695" s="1707"/>
      <c r="P695" s="1707"/>
      <c r="Q695" s="1707"/>
      <c r="R695" s="1707"/>
      <c r="S695" s="1707"/>
    </row>
    <row r="696" spans="1:19" s="1708" customFormat="1" x14ac:dyDescent="0.2">
      <c r="A696" s="788">
        <v>652</v>
      </c>
      <c r="B696" s="1722" t="s">
        <v>308</v>
      </c>
      <c r="C696" s="687"/>
      <c r="D696" s="711" t="s">
        <v>96</v>
      </c>
      <c r="E696" s="711">
        <v>11</v>
      </c>
      <c r="F696" s="1003">
        <f>330+105</f>
        <v>435</v>
      </c>
      <c r="G696" s="1003">
        <f>E696*F696</f>
        <v>4785</v>
      </c>
      <c r="H696" s="1003">
        <v>403</v>
      </c>
      <c r="I696" s="1003">
        <f>E696*H696</f>
        <v>4433</v>
      </c>
      <c r="J696" s="1004">
        <f t="shared" si="154"/>
        <v>9218</v>
      </c>
      <c r="K696" s="1706"/>
      <c r="L696" s="1706"/>
      <c r="M696" s="1706"/>
      <c r="N696" s="1706"/>
      <c r="O696" s="1707"/>
      <c r="P696" s="1707"/>
      <c r="Q696" s="1707"/>
      <c r="R696" s="1707"/>
      <c r="S696" s="1707"/>
    </row>
    <row r="697" spans="1:19" s="1708" customFormat="1" x14ac:dyDescent="0.2">
      <c r="A697" s="788">
        <v>653</v>
      </c>
      <c r="B697" s="1722" t="s">
        <v>309</v>
      </c>
      <c r="C697" s="687"/>
      <c r="D697" s="711" t="s">
        <v>96</v>
      </c>
      <c r="E697" s="711">
        <v>15</v>
      </c>
      <c r="F697" s="1003">
        <f>396+105</f>
        <v>501</v>
      </c>
      <c r="G697" s="1003">
        <f>E697*F697</f>
        <v>7515</v>
      </c>
      <c r="H697" s="1003">
        <v>877</v>
      </c>
      <c r="I697" s="1003">
        <f>E697*H697</f>
        <v>13155</v>
      </c>
      <c r="J697" s="1004">
        <f t="shared" si="154"/>
        <v>20670</v>
      </c>
      <c r="K697" s="1706"/>
      <c r="L697" s="1706"/>
      <c r="M697" s="1706"/>
      <c r="N697" s="1706"/>
      <c r="O697" s="1707"/>
      <c r="P697" s="1707"/>
      <c r="Q697" s="1707"/>
      <c r="R697" s="1707"/>
      <c r="S697" s="1707"/>
    </row>
    <row r="698" spans="1:19" s="1708" customFormat="1" x14ac:dyDescent="0.2">
      <c r="A698" s="788">
        <v>654</v>
      </c>
      <c r="B698" s="1002" t="s">
        <v>98</v>
      </c>
      <c r="C698" s="687" t="s">
        <v>99</v>
      </c>
      <c r="D698" s="711" t="s">
        <v>7</v>
      </c>
      <c r="E698" s="711">
        <v>1</v>
      </c>
      <c r="F698" s="1003">
        <v>2500</v>
      </c>
      <c r="G698" s="1003">
        <f>E698*F698</f>
        <v>2500</v>
      </c>
      <c r="H698" s="1003">
        <v>8211</v>
      </c>
      <c r="I698" s="1003">
        <f>E698*H698</f>
        <v>8211</v>
      </c>
      <c r="J698" s="1004">
        <f t="shared" si="154"/>
        <v>10711</v>
      </c>
      <c r="K698" s="1706"/>
      <c r="L698" s="1706"/>
      <c r="M698" s="1706"/>
      <c r="N698" s="1706"/>
      <c r="O698" s="1707"/>
      <c r="P698" s="1707"/>
      <c r="Q698" s="1707"/>
      <c r="R698" s="1707"/>
      <c r="S698" s="1707"/>
    </row>
    <row r="699" spans="1:19" s="1708" customFormat="1" x14ac:dyDescent="0.2">
      <c r="A699" s="788">
        <v>655</v>
      </c>
      <c r="B699" s="1002" t="s">
        <v>310</v>
      </c>
      <c r="C699" s="687"/>
      <c r="D699" s="711" t="s">
        <v>7</v>
      </c>
      <c r="E699" s="711">
        <v>1</v>
      </c>
      <c r="F699" s="1003">
        <v>2500</v>
      </c>
      <c r="G699" s="1003">
        <f>E699*F699</f>
        <v>2500</v>
      </c>
      <c r="H699" s="1003">
        <v>5000</v>
      </c>
      <c r="I699" s="1003">
        <f>E699*H699</f>
        <v>5000</v>
      </c>
      <c r="J699" s="1004">
        <f t="shared" si="154"/>
        <v>7500</v>
      </c>
      <c r="K699" s="1706"/>
      <c r="L699" s="1706"/>
      <c r="M699" s="1706"/>
      <c r="N699" s="1706"/>
      <c r="O699" s="1707"/>
      <c r="P699" s="1707"/>
      <c r="Q699" s="1707"/>
      <c r="R699" s="1707"/>
      <c r="S699" s="1707"/>
    </row>
    <row r="700" spans="1:19" s="1708" customFormat="1" x14ac:dyDescent="0.2">
      <c r="A700" s="788">
        <v>656</v>
      </c>
      <c r="B700" s="1729" t="s">
        <v>248</v>
      </c>
      <c r="C700" s="687"/>
      <c r="D700" s="711"/>
      <c r="E700" s="711"/>
      <c r="F700" s="1003"/>
      <c r="G700" s="1003"/>
      <c r="H700" s="1003"/>
      <c r="I700" s="1003"/>
      <c r="J700" s="1004"/>
      <c r="K700" s="1706"/>
      <c r="L700" s="1706"/>
      <c r="M700" s="1706"/>
      <c r="N700" s="1706"/>
      <c r="O700" s="1707"/>
      <c r="P700" s="1707"/>
      <c r="Q700" s="1707"/>
      <c r="R700" s="1707"/>
      <c r="S700" s="1707"/>
    </row>
    <row r="701" spans="1:19" s="1708" customFormat="1" ht="25.5" hidden="1" x14ac:dyDescent="0.2">
      <c r="A701" s="788">
        <v>657</v>
      </c>
      <c r="B701" s="1002" t="s">
        <v>312</v>
      </c>
      <c r="C701" s="687"/>
      <c r="D701" s="711" t="s">
        <v>5</v>
      </c>
      <c r="E701" s="711"/>
      <c r="F701" s="1003"/>
      <c r="G701" s="1003">
        <f>E701*F701</f>
        <v>0</v>
      </c>
      <c r="H701" s="1003"/>
      <c r="I701" s="1003">
        <f>E701*H701</f>
        <v>0</v>
      </c>
      <c r="J701" s="1004"/>
      <c r="K701" s="1706"/>
      <c r="L701" s="1706"/>
      <c r="M701" s="1706"/>
      <c r="N701" s="1706"/>
      <c r="O701" s="1707"/>
      <c r="P701" s="1707"/>
      <c r="Q701" s="1707"/>
      <c r="R701" s="1707"/>
      <c r="S701" s="1707"/>
    </row>
    <row r="702" spans="1:19" s="1708" customFormat="1" ht="25.5" hidden="1" x14ac:dyDescent="0.2">
      <c r="A702" s="788">
        <v>658</v>
      </c>
      <c r="B702" s="1722" t="s">
        <v>93</v>
      </c>
      <c r="C702" s="687" t="s">
        <v>314</v>
      </c>
      <c r="D702" s="711" t="s">
        <v>7</v>
      </c>
      <c r="E702" s="711"/>
      <c r="F702" s="1003">
        <v>14000</v>
      </c>
      <c r="G702" s="1003">
        <f>E702*F702</f>
        <v>0</v>
      </c>
      <c r="H702" s="1003">
        <v>37474</v>
      </c>
      <c r="I702" s="1003">
        <f>E702*H702</f>
        <v>0</v>
      </c>
      <c r="J702" s="1004">
        <f t="shared" ref="J702:J703" si="155">G702+I702</f>
        <v>0</v>
      </c>
      <c r="K702" s="1706"/>
      <c r="L702" s="1706"/>
      <c r="M702" s="1706"/>
      <c r="N702" s="1706"/>
      <c r="O702" s="1707"/>
      <c r="P702" s="1707"/>
      <c r="Q702" s="1707"/>
      <c r="R702" s="1707"/>
      <c r="S702" s="1707"/>
    </row>
    <row r="703" spans="1:19" s="1708" customFormat="1" ht="38.25" hidden="1" x14ac:dyDescent="0.2">
      <c r="A703" s="788">
        <v>659</v>
      </c>
      <c r="B703" s="1722" t="s">
        <v>94</v>
      </c>
      <c r="C703" s="687" t="s">
        <v>317</v>
      </c>
      <c r="D703" s="711" t="s">
        <v>7</v>
      </c>
      <c r="E703" s="711"/>
      <c r="F703" s="1003">
        <v>44166</v>
      </c>
      <c r="G703" s="1003">
        <f>E703*F703</f>
        <v>0</v>
      </c>
      <c r="H703" s="1003">
        <v>268606</v>
      </c>
      <c r="I703" s="1003">
        <f>E703*H703</f>
        <v>0</v>
      </c>
      <c r="J703" s="1004">
        <f t="shared" si="155"/>
        <v>0</v>
      </c>
      <c r="K703" s="1706"/>
      <c r="L703" s="1706"/>
      <c r="M703" s="1706"/>
      <c r="N703" s="1706"/>
      <c r="O703" s="1707"/>
      <c r="P703" s="1707"/>
      <c r="Q703" s="1707"/>
      <c r="R703" s="1707"/>
      <c r="S703" s="1707"/>
    </row>
    <row r="704" spans="1:19" s="1708" customFormat="1" x14ac:dyDescent="0.2">
      <c r="A704" s="788">
        <v>660</v>
      </c>
      <c r="B704" s="1722" t="s">
        <v>95</v>
      </c>
      <c r="C704" s="687"/>
      <c r="D704" s="711" t="s">
        <v>7</v>
      </c>
      <c r="E704" s="711"/>
      <c r="F704" s="1003"/>
      <c r="G704" s="1003">
        <f>E704*F704</f>
        <v>0</v>
      </c>
      <c r="H704" s="1003"/>
      <c r="I704" s="1003">
        <f>E704*H704</f>
        <v>0</v>
      </c>
      <c r="J704" s="1004"/>
      <c r="K704" s="1706"/>
      <c r="L704" s="1706"/>
      <c r="M704" s="1706"/>
      <c r="N704" s="1706"/>
      <c r="O704" s="1707"/>
      <c r="P704" s="1707"/>
      <c r="Q704" s="1707"/>
      <c r="R704" s="1707"/>
      <c r="S704" s="1707"/>
    </row>
    <row r="705" spans="1:19" s="1708" customFormat="1" x14ac:dyDescent="0.2">
      <c r="A705" s="788">
        <v>661</v>
      </c>
      <c r="B705" s="1002" t="s">
        <v>245</v>
      </c>
      <c r="C705" s="687"/>
      <c r="D705" s="711"/>
      <c r="E705" s="711"/>
      <c r="F705" s="1003"/>
      <c r="G705" s="1003"/>
      <c r="H705" s="1003"/>
      <c r="I705" s="1003"/>
      <c r="J705" s="1004"/>
      <c r="K705" s="1706"/>
      <c r="L705" s="1706"/>
      <c r="M705" s="1706"/>
      <c r="N705" s="1706"/>
      <c r="O705" s="1707"/>
      <c r="P705" s="1707"/>
      <c r="Q705" s="1707"/>
      <c r="R705" s="1707"/>
      <c r="S705" s="1707"/>
    </row>
    <row r="706" spans="1:19" s="1708" customFormat="1" x14ac:dyDescent="0.2">
      <c r="A706" s="788">
        <v>662</v>
      </c>
      <c r="B706" s="1722" t="s">
        <v>307</v>
      </c>
      <c r="C706" s="687"/>
      <c r="D706" s="711" t="s">
        <v>96</v>
      </c>
      <c r="E706" s="711">
        <v>20</v>
      </c>
      <c r="F706" s="1003">
        <f>250+105</f>
        <v>355</v>
      </c>
      <c r="G706" s="1003">
        <f t="shared" ref="G706:G712" si="156">E706*F706</f>
        <v>7100</v>
      </c>
      <c r="H706" s="1003">
        <v>240</v>
      </c>
      <c r="I706" s="1003">
        <f t="shared" ref="I706:I712" si="157">E706*H706</f>
        <v>4800</v>
      </c>
      <c r="J706" s="1004">
        <f t="shared" ref="J706:J712" si="158">G706+I706</f>
        <v>11900</v>
      </c>
      <c r="K706" s="1706"/>
      <c r="L706" s="1706"/>
      <c r="M706" s="1706"/>
      <c r="N706" s="1706"/>
      <c r="O706" s="1707"/>
      <c r="P706" s="1707"/>
      <c r="Q706" s="1707"/>
      <c r="R706" s="1707"/>
      <c r="S706" s="1707"/>
    </row>
    <row r="707" spans="1:19" s="1708" customFormat="1" x14ac:dyDescent="0.2">
      <c r="A707" s="788">
        <v>663</v>
      </c>
      <c r="B707" s="1722" t="s">
        <v>308</v>
      </c>
      <c r="C707" s="687"/>
      <c r="D707" s="711" t="s">
        <v>96</v>
      </c>
      <c r="E707" s="711">
        <v>27</v>
      </c>
      <c r="F707" s="1003">
        <f>330+105</f>
        <v>435</v>
      </c>
      <c r="G707" s="1003">
        <f t="shared" si="156"/>
        <v>11745</v>
      </c>
      <c r="H707" s="1003">
        <v>403</v>
      </c>
      <c r="I707" s="1003">
        <f t="shared" si="157"/>
        <v>10881</v>
      </c>
      <c r="J707" s="1004">
        <f t="shared" si="158"/>
        <v>22626</v>
      </c>
      <c r="K707" s="1706"/>
      <c r="L707" s="1706"/>
      <c r="M707" s="1706"/>
      <c r="N707" s="1706"/>
      <c r="O707" s="1707"/>
      <c r="P707" s="1707"/>
      <c r="Q707" s="1707"/>
      <c r="R707" s="1707"/>
      <c r="S707" s="1707"/>
    </row>
    <row r="708" spans="1:19" s="1708" customFormat="1" hidden="1" x14ac:dyDescent="0.2">
      <c r="A708" s="788">
        <v>664</v>
      </c>
      <c r="B708" s="1722" t="s">
        <v>97</v>
      </c>
      <c r="C708" s="687"/>
      <c r="D708" s="711" t="s">
        <v>96</v>
      </c>
      <c r="E708" s="711"/>
      <c r="F708" s="1003">
        <f>352+105</f>
        <v>457</v>
      </c>
      <c r="G708" s="1003">
        <f t="shared" si="156"/>
        <v>0</v>
      </c>
      <c r="H708" s="1003">
        <v>524</v>
      </c>
      <c r="I708" s="1003">
        <f t="shared" si="157"/>
        <v>0</v>
      </c>
      <c r="J708" s="1004">
        <f t="shared" si="158"/>
        <v>0</v>
      </c>
      <c r="K708" s="1706"/>
      <c r="L708" s="1706"/>
      <c r="M708" s="1706"/>
      <c r="N708" s="1706"/>
      <c r="O708" s="1707"/>
      <c r="P708" s="1707"/>
      <c r="Q708" s="1707"/>
      <c r="R708" s="1707"/>
      <c r="S708" s="1707"/>
    </row>
    <row r="709" spans="1:19" s="1708" customFormat="1" x14ac:dyDescent="0.2">
      <c r="A709" s="788">
        <v>665</v>
      </c>
      <c r="B709" s="1722" t="s">
        <v>309</v>
      </c>
      <c r="C709" s="687"/>
      <c r="D709" s="711" t="s">
        <v>96</v>
      </c>
      <c r="E709" s="711">
        <v>10</v>
      </c>
      <c r="F709" s="1003">
        <f>396+105</f>
        <v>501</v>
      </c>
      <c r="G709" s="1003">
        <f t="shared" si="156"/>
        <v>5010</v>
      </c>
      <c r="H709" s="1003">
        <v>877</v>
      </c>
      <c r="I709" s="1003">
        <f t="shared" si="157"/>
        <v>8770</v>
      </c>
      <c r="J709" s="1004">
        <f t="shared" si="158"/>
        <v>13780</v>
      </c>
      <c r="K709" s="1706"/>
      <c r="L709" s="1706"/>
      <c r="M709" s="1706"/>
      <c r="N709" s="1706"/>
      <c r="O709" s="1707"/>
      <c r="P709" s="1707"/>
      <c r="Q709" s="1707"/>
      <c r="R709" s="1707"/>
      <c r="S709" s="1707"/>
    </row>
    <row r="710" spans="1:19" s="1708" customFormat="1" x14ac:dyDescent="0.2">
      <c r="A710" s="788">
        <v>666</v>
      </c>
      <c r="B710" s="1002" t="s">
        <v>98</v>
      </c>
      <c r="C710" s="687" t="s">
        <v>99</v>
      </c>
      <c r="D710" s="711" t="s">
        <v>7</v>
      </c>
      <c r="E710" s="711">
        <v>3</v>
      </c>
      <c r="F710" s="1003">
        <v>2500</v>
      </c>
      <c r="G710" s="1003">
        <f t="shared" si="156"/>
        <v>7500</v>
      </c>
      <c r="H710" s="1003">
        <v>8211</v>
      </c>
      <c r="I710" s="1003">
        <f t="shared" si="157"/>
        <v>24633</v>
      </c>
      <c r="J710" s="1004">
        <f t="shared" si="158"/>
        <v>32133</v>
      </c>
      <c r="K710" s="1706"/>
      <c r="L710" s="1706"/>
      <c r="M710" s="1706"/>
      <c r="N710" s="1706"/>
      <c r="O710" s="1707"/>
      <c r="P710" s="1707"/>
      <c r="Q710" s="1707"/>
      <c r="R710" s="1707"/>
      <c r="S710" s="1707"/>
    </row>
    <row r="711" spans="1:19" s="1708" customFormat="1" x14ac:dyDescent="0.2">
      <c r="A711" s="788">
        <v>667</v>
      </c>
      <c r="B711" s="1002" t="s">
        <v>310</v>
      </c>
      <c r="C711" s="687"/>
      <c r="D711" s="711" t="s">
        <v>7</v>
      </c>
      <c r="E711" s="711">
        <v>1</v>
      </c>
      <c r="F711" s="1003">
        <v>2500</v>
      </c>
      <c r="G711" s="1003">
        <f t="shared" si="156"/>
        <v>2500</v>
      </c>
      <c r="H711" s="1003">
        <v>5000</v>
      </c>
      <c r="I711" s="1003">
        <f t="shared" si="157"/>
        <v>5000</v>
      </c>
      <c r="J711" s="1004">
        <f t="shared" si="158"/>
        <v>7500</v>
      </c>
      <c r="K711" s="1706"/>
      <c r="L711" s="1706"/>
      <c r="M711" s="1706"/>
      <c r="N711" s="1706"/>
      <c r="O711" s="1707"/>
      <c r="P711" s="1707"/>
      <c r="Q711" s="1707"/>
      <c r="R711" s="1707"/>
      <c r="S711" s="1707"/>
    </row>
    <row r="712" spans="1:19" s="1708" customFormat="1" hidden="1" x14ac:dyDescent="0.2">
      <c r="A712" s="788">
        <v>668</v>
      </c>
      <c r="B712" s="1002" t="s">
        <v>101</v>
      </c>
      <c r="C712" s="687"/>
      <c r="D712" s="711" t="s">
        <v>5</v>
      </c>
      <c r="E712" s="711"/>
      <c r="F712" s="1003">
        <v>0</v>
      </c>
      <c r="G712" s="1003">
        <f t="shared" si="156"/>
        <v>0</v>
      </c>
      <c r="H712" s="1003">
        <v>53055</v>
      </c>
      <c r="I712" s="1003">
        <f t="shared" si="157"/>
        <v>0</v>
      </c>
      <c r="J712" s="1004">
        <f t="shared" si="158"/>
        <v>0</v>
      </c>
      <c r="K712" s="1706"/>
      <c r="L712" s="1706"/>
      <c r="M712" s="1706"/>
      <c r="N712" s="1706"/>
      <c r="O712" s="1707"/>
      <c r="P712" s="1707"/>
      <c r="Q712" s="1707"/>
      <c r="R712" s="1707"/>
      <c r="S712" s="1707"/>
    </row>
    <row r="713" spans="1:19" s="1708" customFormat="1" x14ac:dyDescent="0.2">
      <c r="A713" s="788">
        <v>669</v>
      </c>
      <c r="B713" s="1002"/>
      <c r="C713" s="687"/>
      <c r="D713" s="711"/>
      <c r="E713" s="711"/>
      <c r="F713" s="711"/>
      <c r="G713" s="1003"/>
      <c r="H713" s="1719"/>
      <c r="I713" s="1003"/>
      <c r="J713" s="1719"/>
      <c r="K713" s="1706"/>
      <c r="L713" s="1706"/>
      <c r="M713" s="1706"/>
      <c r="N713" s="1706"/>
      <c r="O713" s="1707"/>
      <c r="P713" s="1707"/>
      <c r="Q713" s="1707"/>
      <c r="R713" s="1707"/>
      <c r="S713" s="1707"/>
    </row>
    <row r="714" spans="1:19" s="1708" customFormat="1" x14ac:dyDescent="0.2">
      <c r="A714" s="788">
        <v>670</v>
      </c>
      <c r="B714" s="1002" t="s">
        <v>249</v>
      </c>
      <c r="C714" s="687"/>
      <c r="D714" s="711" t="s">
        <v>96</v>
      </c>
      <c r="E714" s="711">
        <v>53</v>
      </c>
      <c r="F714" s="1003">
        <v>500</v>
      </c>
      <c r="G714" s="1003">
        <f>E714*F714</f>
        <v>26500</v>
      </c>
      <c r="H714" s="1003">
        <v>117</v>
      </c>
      <c r="I714" s="1003">
        <f>E714*H714</f>
        <v>6201</v>
      </c>
      <c r="J714" s="1004">
        <f t="shared" ref="J714:J718" si="159">G714+I714</f>
        <v>32701</v>
      </c>
      <c r="K714" s="1706"/>
      <c r="L714" s="1706"/>
      <c r="M714" s="1706"/>
      <c r="N714" s="1706"/>
      <c r="O714" s="1707"/>
      <c r="P714" s="1707"/>
      <c r="Q714" s="1707"/>
      <c r="R714" s="1707"/>
      <c r="S714" s="1707"/>
    </row>
    <row r="715" spans="1:19" s="1708" customFormat="1" hidden="1" x14ac:dyDescent="0.2">
      <c r="A715" s="788">
        <v>671</v>
      </c>
      <c r="B715" s="1002" t="s">
        <v>250</v>
      </c>
      <c r="C715" s="687"/>
      <c r="D715" s="711" t="s">
        <v>96</v>
      </c>
      <c r="E715" s="711"/>
      <c r="F715" s="1003">
        <v>500</v>
      </c>
      <c r="G715" s="1003">
        <f>E715*F715</f>
        <v>0</v>
      </c>
      <c r="H715" s="1003">
        <v>200</v>
      </c>
      <c r="I715" s="1003">
        <f>E715*H715</f>
        <v>0</v>
      </c>
      <c r="J715" s="1004">
        <f t="shared" si="159"/>
        <v>0</v>
      </c>
      <c r="K715" s="1706"/>
      <c r="L715" s="1706"/>
      <c r="M715" s="1706"/>
      <c r="N715" s="1706"/>
      <c r="O715" s="1707"/>
      <c r="P715" s="1707"/>
      <c r="Q715" s="1707"/>
      <c r="R715" s="1707"/>
      <c r="S715" s="1707"/>
    </row>
    <row r="716" spans="1:19" s="1708" customFormat="1" hidden="1" x14ac:dyDescent="0.2">
      <c r="A716" s="788">
        <v>672</v>
      </c>
      <c r="B716" s="1002" t="s">
        <v>251</v>
      </c>
      <c r="C716" s="687"/>
      <c r="D716" s="711" t="s">
        <v>96</v>
      </c>
      <c r="E716" s="711"/>
      <c r="F716" s="1003">
        <v>500</v>
      </c>
      <c r="G716" s="1003">
        <f>E716*F716</f>
        <v>0</v>
      </c>
      <c r="H716" s="1003">
        <v>326</v>
      </c>
      <c r="I716" s="1003">
        <f>E716*H716</f>
        <v>0</v>
      </c>
      <c r="J716" s="1004">
        <f t="shared" si="159"/>
        <v>0</v>
      </c>
      <c r="K716" s="1706"/>
      <c r="L716" s="1706"/>
      <c r="M716" s="1706"/>
      <c r="N716" s="1706"/>
      <c r="O716" s="1707"/>
      <c r="P716" s="1707"/>
      <c r="Q716" s="1707"/>
      <c r="R716" s="1707"/>
      <c r="S716" s="1707"/>
    </row>
    <row r="717" spans="1:19" s="1708" customFormat="1" hidden="1" x14ac:dyDescent="0.2">
      <c r="A717" s="788">
        <v>673</v>
      </c>
      <c r="B717" s="1002" t="s">
        <v>252</v>
      </c>
      <c r="C717" s="687"/>
      <c r="D717" s="711" t="s">
        <v>96</v>
      </c>
      <c r="E717" s="711"/>
      <c r="F717" s="1003">
        <v>500</v>
      </c>
      <c r="G717" s="1003">
        <f>E717*F717</f>
        <v>0</v>
      </c>
      <c r="H717" s="1003">
        <v>512</v>
      </c>
      <c r="I717" s="1003">
        <f>E717*H717</f>
        <v>0</v>
      </c>
      <c r="J717" s="1004">
        <f t="shared" si="159"/>
        <v>0</v>
      </c>
      <c r="K717" s="1706"/>
      <c r="L717" s="1706"/>
      <c r="M717" s="1706"/>
      <c r="N717" s="1706"/>
      <c r="O717" s="1707"/>
      <c r="P717" s="1707"/>
      <c r="Q717" s="1707"/>
      <c r="R717" s="1707"/>
      <c r="S717" s="1707"/>
    </row>
    <row r="718" spans="1:19" s="1708" customFormat="1" hidden="1" x14ac:dyDescent="0.2">
      <c r="A718" s="788">
        <v>674</v>
      </c>
      <c r="B718" s="1002" t="s">
        <v>246</v>
      </c>
      <c r="C718" s="687"/>
      <c r="D718" s="711" t="s">
        <v>96</v>
      </c>
      <c r="E718" s="711"/>
      <c r="F718" s="1003">
        <v>500</v>
      </c>
      <c r="G718" s="1003">
        <f>E718*F718</f>
        <v>0</v>
      </c>
      <c r="H718" s="1003">
        <v>915</v>
      </c>
      <c r="I718" s="1003">
        <f>E718*H718</f>
        <v>0</v>
      </c>
      <c r="J718" s="1004">
        <f t="shared" si="159"/>
        <v>0</v>
      </c>
      <c r="K718" s="1706"/>
      <c r="L718" s="1706"/>
      <c r="M718" s="1706"/>
      <c r="N718" s="1706"/>
      <c r="O718" s="1707"/>
      <c r="P718" s="1707"/>
      <c r="Q718" s="1707"/>
      <c r="R718" s="1707"/>
      <c r="S718" s="1707"/>
    </row>
    <row r="719" spans="1:19" s="1708" customFormat="1" x14ac:dyDescent="0.2">
      <c r="A719" s="788">
        <v>675</v>
      </c>
      <c r="B719" s="1745"/>
      <c r="C719" s="1030"/>
      <c r="D719" s="1746"/>
      <c r="E719" s="1746"/>
      <c r="F719" s="1003"/>
      <c r="G719" s="1003"/>
      <c r="H719" s="1003"/>
      <c r="I719" s="1003"/>
      <c r="J719" s="1723"/>
      <c r="K719" s="1706"/>
      <c r="L719" s="1706"/>
      <c r="M719" s="1706"/>
      <c r="N719" s="1706"/>
      <c r="O719" s="1707"/>
      <c r="P719" s="1707"/>
      <c r="Q719" s="1707"/>
      <c r="R719" s="1707"/>
      <c r="S719" s="1707"/>
    </row>
    <row r="720" spans="1:19" s="1708" customFormat="1" x14ac:dyDescent="0.2">
      <c r="A720" s="788">
        <v>676</v>
      </c>
      <c r="B720" s="1002" t="s">
        <v>432</v>
      </c>
      <c r="C720" s="711"/>
      <c r="D720" s="711" t="s">
        <v>32</v>
      </c>
      <c r="E720" s="711">
        <v>1</v>
      </c>
      <c r="F720" s="1003">
        <v>402000</v>
      </c>
      <c r="G720" s="1003">
        <f>E720*F720</f>
        <v>402000</v>
      </c>
      <c r="H720" s="1003">
        <v>0</v>
      </c>
      <c r="I720" s="1003">
        <f>E720*H720</f>
        <v>0</v>
      </c>
      <c r="J720" s="1004">
        <f t="shared" ref="J720:J721" si="160">G720+I720</f>
        <v>402000</v>
      </c>
      <c r="K720" s="1706"/>
      <c r="L720" s="1706"/>
      <c r="M720" s="1706"/>
      <c r="N720" s="1706"/>
      <c r="O720" s="1707"/>
      <c r="P720" s="1707"/>
      <c r="Q720" s="1707"/>
      <c r="R720" s="1707"/>
      <c r="S720" s="1707"/>
    </row>
    <row r="721" spans="1:19" s="1708" customFormat="1" hidden="1" x14ac:dyDescent="0.2">
      <c r="A721" s="788">
        <v>677</v>
      </c>
      <c r="B721" s="1002" t="s">
        <v>104</v>
      </c>
      <c r="C721" s="687"/>
      <c r="D721" s="711" t="s">
        <v>32</v>
      </c>
      <c r="E721" s="711"/>
      <c r="F721" s="1003">
        <v>162000</v>
      </c>
      <c r="G721" s="1003">
        <f>E721*F721</f>
        <v>0</v>
      </c>
      <c r="H721" s="1003">
        <v>0</v>
      </c>
      <c r="I721" s="1003">
        <f>E721*H721</f>
        <v>0</v>
      </c>
      <c r="J721" s="1003">
        <f t="shared" si="160"/>
        <v>0</v>
      </c>
      <c r="K721" s="1706"/>
      <c r="L721" s="1706"/>
      <c r="M721" s="1706"/>
      <c r="N721" s="1706"/>
      <c r="O721" s="1707"/>
      <c r="P721" s="1707"/>
      <c r="Q721" s="1707"/>
      <c r="R721" s="1707"/>
      <c r="S721" s="1707"/>
    </row>
    <row r="722" spans="1:19" s="1708" customFormat="1" x14ac:dyDescent="0.2">
      <c r="A722" s="788">
        <v>678</v>
      </c>
      <c r="B722" s="1745"/>
      <c r="C722" s="1030"/>
      <c r="D722" s="1746"/>
      <c r="E722" s="1746"/>
      <c r="F722" s="1003"/>
      <c r="G722" s="1003"/>
      <c r="H722" s="1003"/>
      <c r="I722" s="1003"/>
      <c r="J722" s="1723"/>
      <c r="K722" s="1706"/>
      <c r="L722" s="1706"/>
      <c r="M722" s="1706"/>
      <c r="N722" s="1706"/>
      <c r="O722" s="1707"/>
      <c r="P722" s="1707"/>
      <c r="Q722" s="1707"/>
      <c r="R722" s="1707"/>
      <c r="S722" s="1707"/>
    </row>
    <row r="723" spans="1:19" s="1708" customFormat="1" ht="13.5" thickBot="1" x14ac:dyDescent="0.25">
      <c r="A723" s="788">
        <v>679</v>
      </c>
      <c r="B723" s="1745"/>
      <c r="C723" s="1030"/>
      <c r="D723" s="1746"/>
      <c r="E723" s="1746"/>
      <c r="F723" s="711"/>
      <c r="G723" s="1719"/>
      <c r="H723" s="1719"/>
      <c r="I723" s="1719"/>
      <c r="J723" s="1719"/>
      <c r="K723" s="1706"/>
      <c r="L723" s="1706"/>
      <c r="M723" s="1706"/>
      <c r="N723" s="1706"/>
      <c r="O723" s="1707"/>
      <c r="P723" s="1707"/>
      <c r="Q723" s="1707"/>
      <c r="R723" s="1707"/>
      <c r="S723" s="1707"/>
    </row>
    <row r="724" spans="1:19" s="1708" customFormat="1" ht="13.5" thickBot="1" x14ac:dyDescent="0.25">
      <c r="A724" s="788">
        <v>680</v>
      </c>
      <c r="B724" s="1778" t="s">
        <v>253</v>
      </c>
      <c r="C724" s="1042"/>
      <c r="D724" s="1779"/>
      <c r="E724" s="1780"/>
      <c r="F724" s="1781"/>
      <c r="G724" s="1782">
        <f>SUM(G568:G717)+SUM(G720:G721)</f>
        <v>2539093.5999999996</v>
      </c>
      <c r="H724" s="1781"/>
      <c r="I724" s="1782">
        <f>SUM(I568:I717)+SUM(I720:I721)</f>
        <v>3021588.6464040405</v>
      </c>
      <c r="J724" s="1782">
        <f>SUM(J568:J717)+SUM(J720:J721)</f>
        <v>5560682.2464040406</v>
      </c>
      <c r="K724" s="1706"/>
      <c r="L724" s="1706"/>
      <c r="M724" s="1706"/>
      <c r="N724" s="1706"/>
      <c r="O724" s="1707"/>
      <c r="P724" s="1707"/>
      <c r="Q724" s="1707"/>
      <c r="R724" s="1707"/>
      <c r="S724" s="1707"/>
    </row>
    <row r="725" spans="1:19" s="1708" customFormat="1" x14ac:dyDescent="0.2">
      <c r="A725" s="788">
        <v>681</v>
      </c>
      <c r="B725" s="1753"/>
      <c r="C725" s="1039"/>
      <c r="D725" s="1754"/>
      <c r="E725" s="1755"/>
      <c r="F725" s="1783"/>
      <c r="G725" s="1719"/>
      <c r="H725" s="1719"/>
      <c r="I725" s="1719"/>
      <c r="J725" s="1719"/>
      <c r="K725" s="1706"/>
      <c r="L725" s="1706"/>
      <c r="M725" s="1706"/>
      <c r="N725" s="1706"/>
      <c r="O725" s="1707"/>
      <c r="P725" s="1707"/>
      <c r="Q725" s="1707"/>
      <c r="R725" s="1707"/>
      <c r="S725" s="1707"/>
    </row>
    <row r="726" spans="1:19" s="1708" customFormat="1" ht="13.5" x14ac:dyDescent="0.2">
      <c r="A726" s="788">
        <v>682</v>
      </c>
      <c r="B726" s="1718" t="s">
        <v>209</v>
      </c>
      <c r="C726" s="855"/>
      <c r="D726" s="855"/>
      <c r="E726" s="855"/>
      <c r="F726" s="855"/>
      <c r="G726" s="1719"/>
      <c r="H726" s="1719"/>
      <c r="I726" s="1719"/>
      <c r="J726" s="1719"/>
      <c r="K726" s="1706"/>
      <c r="L726" s="1706"/>
      <c r="M726" s="1706"/>
      <c r="N726" s="1706"/>
      <c r="O726" s="1707"/>
      <c r="P726" s="1707"/>
      <c r="Q726" s="1707"/>
      <c r="R726" s="1707"/>
      <c r="S726" s="1707"/>
    </row>
    <row r="727" spans="1:19" s="1708" customFormat="1" ht="25.5" hidden="1" x14ac:dyDescent="0.2">
      <c r="A727" s="788">
        <v>683</v>
      </c>
      <c r="B727" s="1784" t="s">
        <v>210</v>
      </c>
      <c r="C727" s="687" t="s">
        <v>211</v>
      </c>
      <c r="D727" s="711" t="s">
        <v>14</v>
      </c>
      <c r="E727" s="711"/>
      <c r="F727" s="1003">
        <v>2000</v>
      </c>
      <c r="G727" s="1003">
        <f t="shared" ref="G727:G750" si="161">E727*F727</f>
        <v>0</v>
      </c>
      <c r="H727" s="1003">
        <v>1856</v>
      </c>
      <c r="I727" s="1003">
        <f t="shared" ref="I727:I750" si="162">E727*H727</f>
        <v>0</v>
      </c>
      <c r="J727" s="1004">
        <f t="shared" ref="J727:J751" si="163">G727+I727</f>
        <v>0</v>
      </c>
      <c r="K727" s="1706"/>
      <c r="L727" s="1706"/>
      <c r="M727" s="1706"/>
      <c r="N727" s="1706"/>
      <c r="O727" s="1707"/>
      <c r="P727" s="1707"/>
      <c r="Q727" s="1707"/>
      <c r="R727" s="1707"/>
      <c r="S727" s="1707"/>
    </row>
    <row r="728" spans="1:19" s="1708" customFormat="1" hidden="1" x14ac:dyDescent="0.2">
      <c r="A728" s="788">
        <v>684</v>
      </c>
      <c r="B728" s="1784" t="s">
        <v>212</v>
      </c>
      <c r="C728" s="687" t="s">
        <v>213</v>
      </c>
      <c r="D728" s="711" t="s">
        <v>14</v>
      </c>
      <c r="E728" s="711"/>
      <c r="F728" s="1003">
        <v>750</v>
      </c>
      <c r="G728" s="1003">
        <f t="shared" si="161"/>
        <v>0</v>
      </c>
      <c r="H728" s="1003">
        <v>532</v>
      </c>
      <c r="I728" s="1003">
        <f t="shared" si="162"/>
        <v>0</v>
      </c>
      <c r="J728" s="1004">
        <f t="shared" si="163"/>
        <v>0</v>
      </c>
      <c r="K728" s="1706"/>
      <c r="L728" s="1706"/>
      <c r="M728" s="1706"/>
      <c r="N728" s="1706"/>
      <c r="O728" s="1707"/>
      <c r="P728" s="1707"/>
      <c r="Q728" s="1707"/>
      <c r="R728" s="1707"/>
      <c r="S728" s="1707"/>
    </row>
    <row r="729" spans="1:19" s="1708" customFormat="1" hidden="1" x14ac:dyDescent="0.2">
      <c r="A729" s="788">
        <v>685</v>
      </c>
      <c r="B729" s="1784" t="s">
        <v>214</v>
      </c>
      <c r="C729" s="687" t="s">
        <v>306</v>
      </c>
      <c r="D729" s="711" t="s">
        <v>14</v>
      </c>
      <c r="E729" s="711"/>
      <c r="F729" s="1003">
        <v>450</v>
      </c>
      <c r="G729" s="1003">
        <f t="shared" si="161"/>
        <v>0</v>
      </c>
      <c r="H729" s="1003">
        <v>4220</v>
      </c>
      <c r="I729" s="1003">
        <f t="shared" si="162"/>
        <v>0</v>
      </c>
      <c r="J729" s="1004">
        <f t="shared" si="163"/>
        <v>0</v>
      </c>
      <c r="K729" s="1706"/>
      <c r="L729" s="1706"/>
      <c r="M729" s="1706"/>
      <c r="N729" s="1706"/>
      <c r="O729" s="1707"/>
      <c r="P729" s="1707"/>
      <c r="Q729" s="1707"/>
      <c r="R729" s="1707"/>
      <c r="S729" s="1707"/>
    </row>
    <row r="730" spans="1:19" s="1708" customFormat="1" hidden="1" x14ac:dyDescent="0.2">
      <c r="A730" s="788">
        <v>686</v>
      </c>
      <c r="B730" s="1784" t="s">
        <v>216</v>
      </c>
      <c r="C730" s="687"/>
      <c r="D730" s="711" t="s">
        <v>35</v>
      </c>
      <c r="E730" s="711"/>
      <c r="F730" s="1003">
        <v>100</v>
      </c>
      <c r="G730" s="1003">
        <f t="shared" si="161"/>
        <v>0</v>
      </c>
      <c r="H730" s="1003">
        <v>189</v>
      </c>
      <c r="I730" s="1003">
        <f t="shared" si="162"/>
        <v>0</v>
      </c>
      <c r="J730" s="1004">
        <f t="shared" si="163"/>
        <v>0</v>
      </c>
      <c r="K730" s="1706"/>
      <c r="L730" s="1706"/>
      <c r="M730" s="1706"/>
      <c r="N730" s="1706"/>
      <c r="O730" s="1707"/>
      <c r="P730" s="1707"/>
      <c r="Q730" s="1707"/>
      <c r="R730" s="1707"/>
      <c r="S730" s="1707"/>
    </row>
    <row r="731" spans="1:19" s="1708" customFormat="1" hidden="1" x14ac:dyDescent="0.2">
      <c r="A731" s="788">
        <v>687</v>
      </c>
      <c r="B731" s="1784" t="s">
        <v>217</v>
      </c>
      <c r="C731" s="687" t="s">
        <v>218</v>
      </c>
      <c r="D731" s="711" t="s">
        <v>14</v>
      </c>
      <c r="E731" s="711"/>
      <c r="F731" s="1003">
        <v>50</v>
      </c>
      <c r="G731" s="1003">
        <f t="shared" si="161"/>
        <v>0</v>
      </c>
      <c r="H731" s="1003">
        <v>324</v>
      </c>
      <c r="I731" s="1003">
        <f t="shared" si="162"/>
        <v>0</v>
      </c>
      <c r="J731" s="1004">
        <f t="shared" si="163"/>
        <v>0</v>
      </c>
      <c r="K731" s="1706"/>
      <c r="L731" s="1706"/>
      <c r="M731" s="1706"/>
      <c r="N731" s="1706"/>
      <c r="O731" s="1707"/>
      <c r="P731" s="1707"/>
      <c r="Q731" s="1707"/>
      <c r="R731" s="1707"/>
      <c r="S731" s="1707"/>
    </row>
    <row r="732" spans="1:19" s="1708" customFormat="1" hidden="1" x14ac:dyDescent="0.2">
      <c r="A732" s="788">
        <v>688</v>
      </c>
      <c r="B732" s="1002" t="s">
        <v>219</v>
      </c>
      <c r="C732" s="860" t="s">
        <v>220</v>
      </c>
      <c r="D732" s="711" t="s">
        <v>35</v>
      </c>
      <c r="E732" s="711"/>
      <c r="F732" s="1003">
        <v>80</v>
      </c>
      <c r="G732" s="1003">
        <f t="shared" si="161"/>
        <v>0</v>
      </c>
      <c r="H732" s="1003">
        <v>30</v>
      </c>
      <c r="I732" s="1003">
        <f t="shared" si="162"/>
        <v>0</v>
      </c>
      <c r="J732" s="1004">
        <f t="shared" si="163"/>
        <v>0</v>
      </c>
      <c r="K732" s="1706"/>
      <c r="L732" s="1706"/>
      <c r="M732" s="1706"/>
      <c r="N732" s="1706"/>
      <c r="O732" s="1707"/>
      <c r="P732" s="1707"/>
      <c r="Q732" s="1707"/>
      <c r="R732" s="1707"/>
      <c r="S732" s="1707"/>
    </row>
    <row r="733" spans="1:19" s="1708" customFormat="1" hidden="1" x14ac:dyDescent="0.2">
      <c r="A733" s="788">
        <v>689</v>
      </c>
      <c r="B733" s="1002" t="s">
        <v>219</v>
      </c>
      <c r="C733" s="860" t="s">
        <v>221</v>
      </c>
      <c r="D733" s="711" t="s">
        <v>35</v>
      </c>
      <c r="E733" s="711"/>
      <c r="F733" s="1003">
        <v>80</v>
      </c>
      <c r="G733" s="1003">
        <f t="shared" si="161"/>
        <v>0</v>
      </c>
      <c r="H733" s="1003">
        <v>45</v>
      </c>
      <c r="I733" s="1003">
        <f t="shared" si="162"/>
        <v>0</v>
      </c>
      <c r="J733" s="1004">
        <f t="shared" si="163"/>
        <v>0</v>
      </c>
      <c r="K733" s="1706"/>
      <c r="L733" s="1706"/>
      <c r="M733" s="1706"/>
      <c r="N733" s="1706"/>
      <c r="O733" s="1707"/>
      <c r="P733" s="1707"/>
      <c r="Q733" s="1707"/>
      <c r="R733" s="1707"/>
      <c r="S733" s="1707"/>
    </row>
    <row r="734" spans="1:19" s="1708" customFormat="1" hidden="1" x14ac:dyDescent="0.2">
      <c r="A734" s="788">
        <v>690</v>
      </c>
      <c r="B734" s="1002" t="s">
        <v>274</v>
      </c>
      <c r="C734" s="860" t="s">
        <v>220</v>
      </c>
      <c r="D734" s="711" t="s">
        <v>35</v>
      </c>
      <c r="E734" s="711"/>
      <c r="F734" s="1003">
        <v>0</v>
      </c>
      <c r="G734" s="1003">
        <f t="shared" si="161"/>
        <v>0</v>
      </c>
      <c r="H734" s="1003">
        <v>32</v>
      </c>
      <c r="I734" s="1003">
        <f t="shared" si="162"/>
        <v>0</v>
      </c>
      <c r="J734" s="1004">
        <f t="shared" si="163"/>
        <v>0</v>
      </c>
      <c r="K734" s="1706"/>
      <c r="L734" s="1706"/>
      <c r="M734" s="1706"/>
      <c r="N734" s="1706"/>
      <c r="O734" s="1707"/>
      <c r="P734" s="1707"/>
      <c r="Q734" s="1707"/>
      <c r="R734" s="1707"/>
      <c r="S734" s="1707"/>
    </row>
    <row r="735" spans="1:19" s="1708" customFormat="1" hidden="1" x14ac:dyDescent="0.2">
      <c r="A735" s="788">
        <v>691</v>
      </c>
      <c r="B735" s="1002" t="s">
        <v>274</v>
      </c>
      <c r="C735" s="860" t="s">
        <v>221</v>
      </c>
      <c r="D735" s="711" t="s">
        <v>35</v>
      </c>
      <c r="E735" s="711"/>
      <c r="F735" s="1003">
        <v>0</v>
      </c>
      <c r="G735" s="1003">
        <f t="shared" si="161"/>
        <v>0</v>
      </c>
      <c r="H735" s="1003">
        <v>34</v>
      </c>
      <c r="I735" s="1003">
        <f t="shared" si="162"/>
        <v>0</v>
      </c>
      <c r="J735" s="1004">
        <f t="shared" si="163"/>
        <v>0</v>
      </c>
      <c r="K735" s="1706"/>
      <c r="L735" s="1706"/>
      <c r="M735" s="1706"/>
      <c r="N735" s="1706"/>
      <c r="O735" s="1707"/>
      <c r="P735" s="1707"/>
      <c r="Q735" s="1707"/>
      <c r="R735" s="1707"/>
      <c r="S735" s="1707"/>
    </row>
    <row r="736" spans="1:19" s="1708" customFormat="1" x14ac:dyDescent="0.2">
      <c r="A736" s="788">
        <v>683</v>
      </c>
      <c r="B736" s="1784" t="s">
        <v>595</v>
      </c>
      <c r="C736" s="687" t="s">
        <v>596</v>
      </c>
      <c r="D736" s="711" t="s">
        <v>14</v>
      </c>
      <c r="E736" s="711">
        <v>6</v>
      </c>
      <c r="F736" s="1003">
        <v>2000</v>
      </c>
      <c r="G736" s="1003">
        <f t="shared" si="161"/>
        <v>12000</v>
      </c>
      <c r="H736" s="1003">
        <v>3312</v>
      </c>
      <c r="I736" s="1003">
        <f t="shared" si="162"/>
        <v>19872</v>
      </c>
      <c r="J736" s="1004">
        <f t="shared" si="163"/>
        <v>31872</v>
      </c>
      <c r="K736" s="1706"/>
      <c r="L736" s="1706"/>
      <c r="M736" s="1706"/>
      <c r="N736" s="1706"/>
      <c r="O736" s="1707"/>
      <c r="P736" s="1707"/>
      <c r="Q736" s="1707"/>
      <c r="R736" s="1707"/>
      <c r="S736" s="1707"/>
    </row>
    <row r="737" spans="1:19" s="1708" customFormat="1" hidden="1" x14ac:dyDescent="0.2">
      <c r="A737" s="788">
        <v>728</v>
      </c>
      <c r="B737" s="1002" t="s">
        <v>219</v>
      </c>
      <c r="C737" s="860" t="s">
        <v>273</v>
      </c>
      <c r="D737" s="711" t="s">
        <v>35</v>
      </c>
      <c r="E737" s="711"/>
      <c r="F737" s="1003">
        <v>80</v>
      </c>
      <c r="G737" s="1003">
        <f t="shared" si="161"/>
        <v>0</v>
      </c>
      <c r="H737" s="1003">
        <v>22</v>
      </c>
      <c r="I737" s="1003">
        <f t="shared" si="162"/>
        <v>0</v>
      </c>
      <c r="J737" s="1004">
        <f t="shared" si="163"/>
        <v>0</v>
      </c>
      <c r="K737" s="1706"/>
      <c r="L737" s="1706"/>
      <c r="M737" s="1706"/>
      <c r="N737" s="1706"/>
      <c r="O737" s="1707"/>
      <c r="P737" s="1707"/>
      <c r="Q737" s="1707"/>
      <c r="R737" s="1707"/>
      <c r="S737" s="1707"/>
    </row>
    <row r="738" spans="1:19" s="1708" customFormat="1" hidden="1" x14ac:dyDescent="0.2">
      <c r="A738" s="788">
        <v>731</v>
      </c>
      <c r="B738" s="1002" t="s">
        <v>274</v>
      </c>
      <c r="C738" s="860" t="s">
        <v>273</v>
      </c>
      <c r="D738" s="711" t="s">
        <v>35</v>
      </c>
      <c r="E738" s="711"/>
      <c r="F738" s="1003">
        <v>0</v>
      </c>
      <c r="G738" s="1003">
        <f t="shared" si="161"/>
        <v>0</v>
      </c>
      <c r="H738" s="1003">
        <v>31</v>
      </c>
      <c r="I738" s="1003">
        <f t="shared" si="162"/>
        <v>0</v>
      </c>
      <c r="J738" s="1004">
        <f t="shared" si="163"/>
        <v>0</v>
      </c>
      <c r="K738" s="1706"/>
      <c r="L738" s="1706"/>
      <c r="M738" s="1706"/>
      <c r="N738" s="1706"/>
      <c r="O738" s="1707"/>
      <c r="P738" s="1707"/>
      <c r="Q738" s="1707"/>
      <c r="R738" s="1707"/>
      <c r="S738" s="1707"/>
    </row>
    <row r="739" spans="1:19" s="1708" customFormat="1" hidden="1" x14ac:dyDescent="0.2">
      <c r="A739" s="788">
        <v>732</v>
      </c>
      <c r="B739" s="1002" t="s">
        <v>597</v>
      </c>
      <c r="C739" s="860"/>
      <c r="D739" s="711" t="s">
        <v>35</v>
      </c>
      <c r="E739" s="711"/>
      <c r="F739" s="1003">
        <v>1050</v>
      </c>
      <c r="G739" s="1003">
        <f t="shared" si="161"/>
        <v>0</v>
      </c>
      <c r="H739" s="1003">
        <v>652</v>
      </c>
      <c r="I739" s="1003">
        <f t="shared" si="162"/>
        <v>0</v>
      </c>
      <c r="J739" s="1004">
        <f t="shared" si="163"/>
        <v>0</v>
      </c>
      <c r="K739" s="1706"/>
      <c r="L739" s="1706"/>
      <c r="M739" s="1706"/>
      <c r="N739" s="1706"/>
      <c r="O739" s="1707"/>
      <c r="P739" s="1707"/>
      <c r="Q739" s="1707"/>
      <c r="R739" s="1707"/>
      <c r="S739" s="1707"/>
    </row>
    <row r="740" spans="1:19" s="1708" customFormat="1" ht="26.25" thickBot="1" x14ac:dyDescent="0.25">
      <c r="A740" s="788">
        <v>692</v>
      </c>
      <c r="B740" s="1002" t="s">
        <v>48</v>
      </c>
      <c r="C740" s="687" t="s">
        <v>379</v>
      </c>
      <c r="D740" s="711" t="s">
        <v>14</v>
      </c>
      <c r="E740" s="711">
        <v>1</v>
      </c>
      <c r="F740" s="1003">
        <v>90059</v>
      </c>
      <c r="G740" s="1003">
        <f t="shared" si="161"/>
        <v>90059</v>
      </c>
      <c r="H740" s="1003">
        <v>151613.06399999998</v>
      </c>
      <c r="I740" s="1003">
        <f t="shared" si="162"/>
        <v>151613.06399999998</v>
      </c>
      <c r="J740" s="1004">
        <f t="shared" si="163"/>
        <v>241672.06399999998</v>
      </c>
      <c r="K740" s="1706"/>
      <c r="L740" s="1706"/>
      <c r="M740" s="1706"/>
      <c r="N740" s="1706"/>
      <c r="O740" s="1707"/>
      <c r="P740" s="1707"/>
      <c r="Q740" s="1707"/>
      <c r="R740" s="1707"/>
      <c r="S740" s="1707"/>
    </row>
    <row r="741" spans="1:19" s="1708" customFormat="1" ht="13.5" hidden="1" thickBot="1" x14ac:dyDescent="0.25">
      <c r="A741" s="788">
        <v>693</v>
      </c>
      <c r="B741" s="1002" t="s">
        <v>222</v>
      </c>
      <c r="C741" s="860" t="s">
        <v>223</v>
      </c>
      <c r="D741" s="711" t="s">
        <v>35</v>
      </c>
      <c r="E741" s="711"/>
      <c r="F741" s="1003">
        <v>150</v>
      </c>
      <c r="G741" s="1003">
        <f t="shared" si="161"/>
        <v>0</v>
      </c>
      <c r="H741" s="1003">
        <v>227</v>
      </c>
      <c r="I741" s="1003">
        <f t="shared" si="162"/>
        <v>0</v>
      </c>
      <c r="J741" s="1004">
        <f t="shared" si="163"/>
        <v>0</v>
      </c>
      <c r="K741" s="1706"/>
      <c r="L741" s="1706"/>
      <c r="M741" s="1706"/>
      <c r="N741" s="1706"/>
      <c r="O741" s="1707"/>
      <c r="P741" s="1707"/>
      <c r="Q741" s="1707"/>
      <c r="R741" s="1707"/>
      <c r="S741" s="1707"/>
    </row>
    <row r="742" spans="1:19" s="1708" customFormat="1" ht="13.5" hidden="1" thickBot="1" x14ac:dyDescent="0.25">
      <c r="A742" s="788">
        <v>694</v>
      </c>
      <c r="B742" s="1002" t="s">
        <v>224</v>
      </c>
      <c r="C742" s="860" t="s">
        <v>225</v>
      </c>
      <c r="D742" s="711" t="s">
        <v>35</v>
      </c>
      <c r="E742" s="711"/>
      <c r="F742" s="1003">
        <v>150</v>
      </c>
      <c r="G742" s="1003">
        <f t="shared" si="161"/>
        <v>0</v>
      </c>
      <c r="H742" s="1003">
        <v>135</v>
      </c>
      <c r="I742" s="1003">
        <f t="shared" si="162"/>
        <v>0</v>
      </c>
      <c r="J742" s="1004">
        <f t="shared" si="163"/>
        <v>0</v>
      </c>
      <c r="K742" s="1706"/>
      <c r="L742" s="1706"/>
      <c r="M742" s="1706"/>
      <c r="N742" s="1706"/>
      <c r="O742" s="1707"/>
      <c r="P742" s="1707"/>
      <c r="Q742" s="1707"/>
      <c r="R742" s="1707"/>
      <c r="S742" s="1707"/>
    </row>
    <row r="743" spans="1:19" s="1708" customFormat="1" ht="13.5" hidden="1" thickBot="1" x14ac:dyDescent="0.25">
      <c r="A743" s="788">
        <v>695</v>
      </c>
      <c r="B743" s="1002" t="s">
        <v>226</v>
      </c>
      <c r="C743" s="860" t="s">
        <v>227</v>
      </c>
      <c r="D743" s="711" t="s">
        <v>35</v>
      </c>
      <c r="E743" s="711"/>
      <c r="F743" s="1003">
        <v>150</v>
      </c>
      <c r="G743" s="1003">
        <f t="shared" si="161"/>
        <v>0</v>
      </c>
      <c r="H743" s="1003">
        <v>270</v>
      </c>
      <c r="I743" s="1003">
        <f t="shared" si="162"/>
        <v>0</v>
      </c>
      <c r="J743" s="1004">
        <f t="shared" si="163"/>
        <v>0</v>
      </c>
      <c r="K743" s="1706"/>
      <c r="L743" s="1706"/>
      <c r="M743" s="1706"/>
      <c r="N743" s="1706"/>
      <c r="O743" s="1707"/>
      <c r="P743" s="1707"/>
      <c r="Q743" s="1707"/>
      <c r="R743" s="1707"/>
      <c r="S743" s="1707"/>
    </row>
    <row r="744" spans="1:19" s="1708" customFormat="1" ht="13.5" hidden="1" thickBot="1" x14ac:dyDescent="0.25">
      <c r="A744" s="788">
        <v>696</v>
      </c>
      <c r="B744" s="1002" t="s">
        <v>226</v>
      </c>
      <c r="C744" s="860" t="s">
        <v>223</v>
      </c>
      <c r="D744" s="711" t="s">
        <v>35</v>
      </c>
      <c r="E744" s="711"/>
      <c r="F744" s="1003">
        <v>150</v>
      </c>
      <c r="G744" s="1003">
        <f t="shared" si="161"/>
        <v>0</v>
      </c>
      <c r="H744" s="1003">
        <v>221</v>
      </c>
      <c r="I744" s="1003">
        <f t="shared" si="162"/>
        <v>0</v>
      </c>
      <c r="J744" s="1004">
        <f t="shared" si="163"/>
        <v>0</v>
      </c>
      <c r="K744" s="1706"/>
      <c r="L744" s="1706"/>
      <c r="M744" s="1706"/>
      <c r="N744" s="1706"/>
      <c r="O744" s="1707"/>
      <c r="P744" s="1707"/>
      <c r="Q744" s="1707"/>
      <c r="R744" s="1707"/>
      <c r="S744" s="1707"/>
    </row>
    <row r="745" spans="1:19" s="1708" customFormat="1" ht="13.5" hidden="1" thickBot="1" x14ac:dyDescent="0.25">
      <c r="A745" s="788">
        <v>697</v>
      </c>
      <c r="B745" s="1002" t="s">
        <v>228</v>
      </c>
      <c r="C745" s="860" t="s">
        <v>229</v>
      </c>
      <c r="D745" s="711" t="s">
        <v>35</v>
      </c>
      <c r="E745" s="711"/>
      <c r="F745" s="1003">
        <v>120</v>
      </c>
      <c r="G745" s="1003">
        <f t="shared" si="161"/>
        <v>0</v>
      </c>
      <c r="H745" s="1003">
        <v>33</v>
      </c>
      <c r="I745" s="1003">
        <f t="shared" si="162"/>
        <v>0</v>
      </c>
      <c r="J745" s="1004">
        <f t="shared" si="163"/>
        <v>0</v>
      </c>
      <c r="K745" s="1706"/>
      <c r="L745" s="1706"/>
      <c r="M745" s="1706"/>
      <c r="N745" s="1706"/>
      <c r="O745" s="1707"/>
      <c r="P745" s="1707"/>
      <c r="Q745" s="1707"/>
      <c r="R745" s="1707"/>
      <c r="S745" s="1707"/>
    </row>
    <row r="746" spans="1:19" s="1708" customFormat="1" ht="13.5" hidden="1" thickBot="1" x14ac:dyDescent="0.25">
      <c r="A746" s="788">
        <v>698</v>
      </c>
      <c r="B746" s="1002" t="s">
        <v>230</v>
      </c>
      <c r="C746" s="860" t="s">
        <v>229</v>
      </c>
      <c r="D746" s="711" t="s">
        <v>35</v>
      </c>
      <c r="E746" s="711"/>
      <c r="F746" s="1003">
        <v>120</v>
      </c>
      <c r="G746" s="1003">
        <f t="shared" si="161"/>
        <v>0</v>
      </c>
      <c r="H746" s="1003">
        <v>30</v>
      </c>
      <c r="I746" s="1003">
        <f t="shared" si="162"/>
        <v>0</v>
      </c>
      <c r="J746" s="1004">
        <f t="shared" si="163"/>
        <v>0</v>
      </c>
      <c r="K746" s="1706"/>
      <c r="L746" s="1706"/>
      <c r="M746" s="1706"/>
      <c r="N746" s="1706"/>
      <c r="O746" s="1707"/>
      <c r="P746" s="1707"/>
      <c r="Q746" s="1707"/>
      <c r="R746" s="1707"/>
      <c r="S746" s="1707"/>
    </row>
    <row r="747" spans="1:19" s="1708" customFormat="1" ht="13.5" hidden="1" thickBot="1" x14ac:dyDescent="0.25">
      <c r="A747" s="788">
        <v>696</v>
      </c>
      <c r="B747" s="1002" t="s">
        <v>226</v>
      </c>
      <c r="C747" s="860" t="s">
        <v>598</v>
      </c>
      <c r="D747" s="711" t="s">
        <v>35</v>
      </c>
      <c r="E747" s="711"/>
      <c r="F747" s="1003">
        <v>150</v>
      </c>
      <c r="G747" s="1003">
        <f t="shared" si="161"/>
        <v>0</v>
      </c>
      <c r="H747" s="1003">
        <v>101</v>
      </c>
      <c r="I747" s="1003">
        <f t="shared" si="162"/>
        <v>0</v>
      </c>
      <c r="J747" s="1004">
        <f t="shared" si="163"/>
        <v>0</v>
      </c>
      <c r="K747" s="1706"/>
      <c r="L747" s="1706"/>
      <c r="M747" s="1706"/>
      <c r="N747" s="1706"/>
      <c r="O747" s="1707"/>
      <c r="P747" s="1707"/>
      <c r="Q747" s="1707"/>
      <c r="R747" s="1707"/>
      <c r="S747" s="1707"/>
    </row>
    <row r="748" spans="1:19" s="1708" customFormat="1" ht="13.5" hidden="1" thickBot="1" x14ac:dyDescent="0.25">
      <c r="A748" s="788">
        <v>734</v>
      </c>
      <c r="B748" s="1002" t="s">
        <v>599</v>
      </c>
      <c r="C748" s="860" t="s">
        <v>223</v>
      </c>
      <c r="D748" s="711" t="s">
        <v>35</v>
      </c>
      <c r="E748" s="711"/>
      <c r="F748" s="1003">
        <v>150</v>
      </c>
      <c r="G748" s="1003">
        <f t="shared" si="161"/>
        <v>0</v>
      </c>
      <c r="H748" s="1003">
        <v>237</v>
      </c>
      <c r="I748" s="1003">
        <f t="shared" si="162"/>
        <v>0</v>
      </c>
      <c r="J748" s="1004">
        <f t="shared" si="163"/>
        <v>0</v>
      </c>
      <c r="K748" s="1706"/>
      <c r="L748" s="1706"/>
      <c r="M748" s="1706"/>
      <c r="N748" s="1706"/>
      <c r="O748" s="1707"/>
      <c r="P748" s="1707"/>
      <c r="Q748" s="1707"/>
      <c r="R748" s="1707"/>
      <c r="S748" s="1707"/>
    </row>
    <row r="749" spans="1:19" s="1708" customFormat="1" ht="13.5" hidden="1" thickBot="1" x14ac:dyDescent="0.25">
      <c r="A749" s="788">
        <v>734</v>
      </c>
      <c r="B749" s="1002" t="s">
        <v>600</v>
      </c>
      <c r="C749" s="860" t="s">
        <v>601</v>
      </c>
      <c r="D749" s="711" t="s">
        <v>35</v>
      </c>
      <c r="E749" s="711"/>
      <c r="F749" s="1003">
        <v>150</v>
      </c>
      <c r="G749" s="1003">
        <f t="shared" si="161"/>
        <v>0</v>
      </c>
      <c r="H749" s="1003">
        <v>29</v>
      </c>
      <c r="I749" s="1003">
        <f t="shared" si="162"/>
        <v>0</v>
      </c>
      <c r="J749" s="1004">
        <f t="shared" si="163"/>
        <v>0</v>
      </c>
      <c r="K749" s="1706"/>
      <c r="L749" s="1706"/>
      <c r="M749" s="1706"/>
      <c r="N749" s="1706"/>
      <c r="O749" s="1707"/>
      <c r="P749" s="1707"/>
      <c r="Q749" s="1707"/>
      <c r="R749" s="1707"/>
      <c r="S749" s="1707"/>
    </row>
    <row r="750" spans="1:19" s="1708" customFormat="1" ht="13.5" hidden="1" thickBot="1" x14ac:dyDescent="0.25">
      <c r="A750" s="762">
        <v>734</v>
      </c>
      <c r="B750" s="782" t="s">
        <v>600</v>
      </c>
      <c r="C750" s="769" t="s">
        <v>602</v>
      </c>
      <c r="D750" s="1785" t="s">
        <v>35</v>
      </c>
      <c r="E750" s="1785"/>
      <c r="F750" s="1156">
        <v>150</v>
      </c>
      <c r="G750" s="1156">
        <f t="shared" si="161"/>
        <v>0</v>
      </c>
      <c r="H750" s="1156">
        <v>48</v>
      </c>
      <c r="I750" s="1156">
        <f t="shared" si="162"/>
        <v>0</v>
      </c>
      <c r="J750" s="1314">
        <f t="shared" si="163"/>
        <v>0</v>
      </c>
      <c r="K750" s="1706"/>
      <c r="L750" s="1706"/>
      <c r="M750" s="1706"/>
      <c r="N750" s="1706"/>
      <c r="O750" s="1707"/>
      <c r="P750" s="1707"/>
      <c r="Q750" s="1707"/>
      <c r="R750" s="1707"/>
      <c r="S750" s="1707"/>
    </row>
    <row r="751" spans="1:19" s="1708" customFormat="1" ht="13.5" hidden="1" thickBot="1" x14ac:dyDescent="0.25">
      <c r="A751" s="531">
        <v>699</v>
      </c>
      <c r="B751" s="541" t="s">
        <v>231</v>
      </c>
      <c r="C751" s="538"/>
      <c r="D751" s="542" t="s">
        <v>32</v>
      </c>
      <c r="E751" s="542"/>
      <c r="F751" s="543">
        <v>49659</v>
      </c>
      <c r="G751" s="543">
        <f>E751*F751</f>
        <v>0</v>
      </c>
      <c r="H751" s="543">
        <v>99318</v>
      </c>
      <c r="I751" s="543">
        <f>E751*H751</f>
        <v>0</v>
      </c>
      <c r="J751" s="750">
        <f t="shared" si="163"/>
        <v>0</v>
      </c>
      <c r="K751" s="1706"/>
      <c r="L751" s="1706"/>
      <c r="M751" s="1706"/>
      <c r="N751" s="1706"/>
      <c r="O751" s="1707"/>
      <c r="P751" s="1707"/>
      <c r="Q751" s="1707"/>
      <c r="R751" s="1707"/>
      <c r="S751" s="1707"/>
    </row>
    <row r="752" spans="1:19" s="1708" customFormat="1" ht="13.5" thickBot="1" x14ac:dyDescent="0.25">
      <c r="A752" s="531">
        <v>700</v>
      </c>
      <c r="B752" s="1786" t="s">
        <v>232</v>
      </c>
      <c r="C752" s="572"/>
      <c r="D752" s="1787"/>
      <c r="E752" s="1788"/>
      <c r="F752" s="1789"/>
      <c r="G752" s="1790">
        <f>SUM(G736:G740)+SUM(G747:G751)</f>
        <v>102059</v>
      </c>
      <c r="H752" s="1789"/>
      <c r="I752" s="1790">
        <f>SUM(I736:I740)+SUM(I747:I751)</f>
        <v>171485.06399999998</v>
      </c>
      <c r="J752" s="1790">
        <f>SUM(J736:J740)+SUM(J747:J751)</f>
        <v>273544.06400000001</v>
      </c>
      <c r="K752" s="1706"/>
      <c r="L752" s="1706"/>
      <c r="M752" s="1706"/>
      <c r="N752" s="1706"/>
      <c r="O752" s="1707"/>
      <c r="P752" s="1707"/>
      <c r="Q752" s="1707"/>
      <c r="R752" s="1707"/>
      <c r="S752" s="1707"/>
    </row>
    <row r="753" spans="1:10" x14ac:dyDescent="0.2">
      <c r="A753" s="531">
        <v>701</v>
      </c>
      <c r="B753" s="541"/>
      <c r="C753" s="538"/>
      <c r="D753" s="542"/>
      <c r="E753" s="542"/>
      <c r="F753" s="542"/>
      <c r="G753" s="1791"/>
      <c r="H753" s="1791"/>
      <c r="I753" s="1791"/>
      <c r="J753" s="1791"/>
    </row>
    <row r="754" spans="1:10" ht="13.5" x14ac:dyDescent="0.2">
      <c r="A754" s="531">
        <v>702</v>
      </c>
      <c r="B754" s="1792" t="s">
        <v>254</v>
      </c>
      <c r="C754" s="530"/>
      <c r="D754" s="530"/>
      <c r="E754" s="530"/>
      <c r="F754" s="530"/>
      <c r="G754" s="1791"/>
      <c r="H754" s="1791"/>
      <c r="I754" s="1791"/>
      <c r="J754" s="1791"/>
    </row>
    <row r="755" spans="1:10" ht="25.5" hidden="1" x14ac:dyDescent="0.2">
      <c r="A755" s="772">
        <v>704</v>
      </c>
      <c r="B755" s="1793" t="s">
        <v>210</v>
      </c>
      <c r="C755" s="774" t="s">
        <v>211</v>
      </c>
      <c r="D755" s="1794" t="s">
        <v>14</v>
      </c>
      <c r="E755" s="1794"/>
      <c r="F755" s="1795">
        <v>2000</v>
      </c>
      <c r="G755" s="1795">
        <f>E755*F755</f>
        <v>0</v>
      </c>
      <c r="H755" s="1795">
        <v>1856</v>
      </c>
      <c r="I755" s="1795">
        <f t="shared" ref="I755:I802" si="164">E755*H755</f>
        <v>0</v>
      </c>
      <c r="J755" s="1796">
        <f t="shared" ref="J755:J816" si="165">G755+I755</f>
        <v>0</v>
      </c>
    </row>
    <row r="756" spans="1:10" hidden="1" x14ac:dyDescent="0.2">
      <c r="A756" s="772">
        <v>705</v>
      </c>
      <c r="B756" s="1793" t="s">
        <v>255</v>
      </c>
      <c r="C756" s="774" t="s">
        <v>256</v>
      </c>
      <c r="D756" s="1794" t="s">
        <v>14</v>
      </c>
      <c r="E756" s="1794"/>
      <c r="F756" s="1797" t="s">
        <v>434</v>
      </c>
      <c r="G756" s="1795"/>
      <c r="H756" s="1795">
        <v>0</v>
      </c>
      <c r="I756" s="1795">
        <f t="shared" si="164"/>
        <v>0</v>
      </c>
      <c r="J756" s="1796">
        <f t="shared" si="165"/>
        <v>0</v>
      </c>
    </row>
    <row r="757" spans="1:10" hidden="1" x14ac:dyDescent="0.2">
      <c r="A757" s="772">
        <v>706</v>
      </c>
      <c r="B757" s="1793" t="s">
        <v>255</v>
      </c>
      <c r="C757" s="774" t="s">
        <v>257</v>
      </c>
      <c r="D757" s="1794" t="s">
        <v>14</v>
      </c>
      <c r="E757" s="1794"/>
      <c r="F757" s="1797" t="s">
        <v>434</v>
      </c>
      <c r="G757" s="1795"/>
      <c r="H757" s="1795">
        <v>0</v>
      </c>
      <c r="I757" s="1795">
        <f t="shared" si="164"/>
        <v>0</v>
      </c>
      <c r="J757" s="1796">
        <f t="shared" si="165"/>
        <v>0</v>
      </c>
    </row>
    <row r="758" spans="1:10" hidden="1" x14ac:dyDescent="0.2">
      <c r="A758" s="772">
        <v>707</v>
      </c>
      <c r="B758" s="1793" t="s">
        <v>255</v>
      </c>
      <c r="C758" s="774" t="s">
        <v>258</v>
      </c>
      <c r="D758" s="1794" t="s">
        <v>14</v>
      </c>
      <c r="E758" s="1794"/>
      <c r="F758" s="1797" t="s">
        <v>434</v>
      </c>
      <c r="G758" s="1795"/>
      <c r="H758" s="1795">
        <v>0</v>
      </c>
      <c r="I758" s="1795">
        <f t="shared" si="164"/>
        <v>0</v>
      </c>
      <c r="J758" s="1796">
        <f t="shared" si="165"/>
        <v>0</v>
      </c>
    </row>
    <row r="759" spans="1:10" hidden="1" x14ac:dyDescent="0.2">
      <c r="A759" s="772">
        <v>708</v>
      </c>
      <c r="B759" s="1793" t="s">
        <v>214</v>
      </c>
      <c r="C759" s="774" t="s">
        <v>215</v>
      </c>
      <c r="D759" s="1794" t="s">
        <v>14</v>
      </c>
      <c r="E759" s="1794"/>
      <c r="F759" s="1795">
        <v>450</v>
      </c>
      <c r="G759" s="1795">
        <f>E759*F759</f>
        <v>0</v>
      </c>
      <c r="H759" s="1795">
        <v>4220</v>
      </c>
      <c r="I759" s="1795">
        <f t="shared" si="164"/>
        <v>0</v>
      </c>
      <c r="J759" s="1796">
        <f t="shared" si="165"/>
        <v>0</v>
      </c>
    </row>
    <row r="760" spans="1:10" hidden="1" x14ac:dyDescent="0.2">
      <c r="A760" s="772">
        <v>709</v>
      </c>
      <c r="B760" s="1793" t="s">
        <v>216</v>
      </c>
      <c r="C760" s="774"/>
      <c r="D760" s="1794" t="s">
        <v>35</v>
      </c>
      <c r="E760" s="1794"/>
      <c r="F760" s="1795">
        <v>100</v>
      </c>
      <c r="G760" s="1795">
        <f>E760*F760</f>
        <v>0</v>
      </c>
      <c r="H760" s="1795">
        <v>189</v>
      </c>
      <c r="I760" s="1795">
        <f t="shared" si="164"/>
        <v>0</v>
      </c>
      <c r="J760" s="1796">
        <f t="shared" si="165"/>
        <v>0</v>
      </c>
    </row>
    <row r="761" spans="1:10" hidden="1" x14ac:dyDescent="0.2">
      <c r="A761" s="772">
        <v>710</v>
      </c>
      <c r="B761" s="1793" t="s">
        <v>217</v>
      </c>
      <c r="C761" s="774" t="s">
        <v>218</v>
      </c>
      <c r="D761" s="1794" t="s">
        <v>14</v>
      </c>
      <c r="E761" s="1794"/>
      <c r="F761" s="1795">
        <v>50</v>
      </c>
      <c r="G761" s="1795">
        <f>E761*F761</f>
        <v>0</v>
      </c>
      <c r="H761" s="1795">
        <v>324</v>
      </c>
      <c r="I761" s="1795">
        <f t="shared" si="164"/>
        <v>0</v>
      </c>
      <c r="J761" s="1796">
        <f t="shared" si="165"/>
        <v>0</v>
      </c>
    </row>
    <row r="762" spans="1:10" hidden="1" x14ac:dyDescent="0.2">
      <c r="A762" s="772">
        <v>711</v>
      </c>
      <c r="B762" s="1793" t="s">
        <v>259</v>
      </c>
      <c r="C762" s="774" t="s">
        <v>260</v>
      </c>
      <c r="D762" s="1794" t="s">
        <v>14</v>
      </c>
      <c r="E762" s="1794"/>
      <c r="F762" s="1797" t="s">
        <v>434</v>
      </c>
      <c r="G762" s="1795"/>
      <c r="H762" s="1795">
        <v>0</v>
      </c>
      <c r="I762" s="1795">
        <f t="shared" si="164"/>
        <v>0</v>
      </c>
      <c r="J762" s="1796">
        <f t="shared" si="165"/>
        <v>0</v>
      </c>
    </row>
    <row r="763" spans="1:10" ht="25.5" x14ac:dyDescent="0.2">
      <c r="A763" s="762">
        <v>704</v>
      </c>
      <c r="B763" s="1798" t="s">
        <v>603</v>
      </c>
      <c r="C763" s="764"/>
      <c r="D763" s="1785" t="s">
        <v>14</v>
      </c>
      <c r="E763" s="1785">
        <v>12</v>
      </c>
      <c r="F763" s="1156">
        <v>2000</v>
      </c>
      <c r="G763" s="1156">
        <f t="shared" ref="G763:G773" si="166">E763*F763</f>
        <v>24000</v>
      </c>
      <c r="H763" s="1156">
        <v>848</v>
      </c>
      <c r="I763" s="1156">
        <f t="shared" si="164"/>
        <v>10176</v>
      </c>
      <c r="J763" s="1314">
        <f t="shared" si="165"/>
        <v>34176</v>
      </c>
    </row>
    <row r="764" spans="1:10" x14ac:dyDescent="0.2">
      <c r="A764" s="762">
        <v>708</v>
      </c>
      <c r="B764" s="1798" t="s">
        <v>214</v>
      </c>
      <c r="C764" s="764"/>
      <c r="D764" s="1785" t="s">
        <v>14</v>
      </c>
      <c r="E764" s="1785">
        <v>40</v>
      </c>
      <c r="F764" s="1156">
        <v>450</v>
      </c>
      <c r="G764" s="1156">
        <f t="shared" si="166"/>
        <v>18000</v>
      </c>
      <c r="H764" s="1156">
        <v>126</v>
      </c>
      <c r="I764" s="1156">
        <f t="shared" si="164"/>
        <v>5040</v>
      </c>
      <c r="J764" s="1314">
        <f t="shared" si="165"/>
        <v>23040</v>
      </c>
    </row>
    <row r="765" spans="1:10" x14ac:dyDescent="0.2">
      <c r="A765" s="762">
        <v>710</v>
      </c>
      <c r="B765" s="1798" t="s">
        <v>217</v>
      </c>
      <c r="C765" s="764"/>
      <c r="D765" s="1785" t="s">
        <v>14</v>
      </c>
      <c r="E765" s="1785">
        <v>260</v>
      </c>
      <c r="F765" s="1156">
        <v>50</v>
      </c>
      <c r="G765" s="1156">
        <f t="shared" si="166"/>
        <v>13000</v>
      </c>
      <c r="H765" s="1156">
        <v>64</v>
      </c>
      <c r="I765" s="1156">
        <f t="shared" si="164"/>
        <v>16640</v>
      </c>
      <c r="J765" s="1314">
        <f t="shared" si="165"/>
        <v>29640</v>
      </c>
    </row>
    <row r="766" spans="1:10" ht="51" hidden="1" x14ac:dyDescent="0.2">
      <c r="A766" s="772">
        <v>712</v>
      </c>
      <c r="B766" s="781" t="s">
        <v>438</v>
      </c>
      <c r="C766" s="774" t="s">
        <v>439</v>
      </c>
      <c r="D766" s="1794" t="s">
        <v>32</v>
      </c>
      <c r="E766" s="1794"/>
      <c r="F766" s="1795">
        <v>32544</v>
      </c>
      <c r="G766" s="1795">
        <f t="shared" si="166"/>
        <v>0</v>
      </c>
      <c r="H766" s="1795">
        <v>43909</v>
      </c>
      <c r="I766" s="1795">
        <f t="shared" si="164"/>
        <v>0</v>
      </c>
      <c r="J766" s="1796">
        <f t="shared" si="165"/>
        <v>0</v>
      </c>
    </row>
    <row r="767" spans="1:10" ht="51" hidden="1" x14ac:dyDescent="0.2">
      <c r="A767" s="772">
        <v>713</v>
      </c>
      <c r="B767" s="781" t="s">
        <v>438</v>
      </c>
      <c r="C767" s="774" t="s">
        <v>439</v>
      </c>
      <c r="D767" s="1794" t="s">
        <v>32</v>
      </c>
      <c r="E767" s="1794"/>
      <c r="F767" s="1795">
        <v>32544</v>
      </c>
      <c r="G767" s="1795">
        <f t="shared" si="166"/>
        <v>0</v>
      </c>
      <c r="H767" s="1795">
        <v>43909</v>
      </c>
      <c r="I767" s="1795">
        <f t="shared" si="164"/>
        <v>0</v>
      </c>
      <c r="J767" s="1796">
        <f t="shared" si="165"/>
        <v>0</v>
      </c>
    </row>
    <row r="768" spans="1:10" ht="51" x14ac:dyDescent="0.2">
      <c r="A768" s="762">
        <v>712</v>
      </c>
      <c r="B768" s="782" t="s">
        <v>604</v>
      </c>
      <c r="C768" s="764" t="s">
        <v>439</v>
      </c>
      <c r="D768" s="1785" t="s">
        <v>32</v>
      </c>
      <c r="E768" s="1785">
        <v>2</v>
      </c>
      <c r="F768" s="1156">
        <v>32544</v>
      </c>
      <c r="G768" s="1156">
        <f t="shared" si="166"/>
        <v>65088</v>
      </c>
      <c r="H768" s="1156">
        <v>55651</v>
      </c>
      <c r="I768" s="1156">
        <f t="shared" si="164"/>
        <v>111302</v>
      </c>
      <c r="J768" s="1314">
        <f t="shared" si="165"/>
        <v>176390</v>
      </c>
    </row>
    <row r="769" spans="1:10" ht="51" x14ac:dyDescent="0.2">
      <c r="A769" s="762">
        <v>713</v>
      </c>
      <c r="B769" s="782" t="s">
        <v>604</v>
      </c>
      <c r="C769" s="764" t="s">
        <v>439</v>
      </c>
      <c r="D769" s="1785" t="s">
        <v>32</v>
      </c>
      <c r="E769" s="1785">
        <v>12</v>
      </c>
      <c r="F769" s="1156">
        <v>32544</v>
      </c>
      <c r="G769" s="1156">
        <f t="shared" si="166"/>
        <v>390528</v>
      </c>
      <c r="H769" s="1156">
        <v>55651</v>
      </c>
      <c r="I769" s="1156">
        <f t="shared" si="164"/>
        <v>667812</v>
      </c>
      <c r="J769" s="1314">
        <f t="shared" si="165"/>
        <v>1058340</v>
      </c>
    </row>
    <row r="770" spans="1:10" ht="25.5" hidden="1" x14ac:dyDescent="0.2">
      <c r="A770" s="531">
        <v>714</v>
      </c>
      <c r="B770" s="1799" t="s">
        <v>242</v>
      </c>
      <c r="C770" s="533" t="s">
        <v>381</v>
      </c>
      <c r="D770" s="542" t="s">
        <v>14</v>
      </c>
      <c r="E770" s="542"/>
      <c r="F770" s="543">
        <v>38090.69</v>
      </c>
      <c r="G770" s="543">
        <f t="shared" si="166"/>
        <v>0</v>
      </c>
      <c r="H770" s="543">
        <v>127558.79999999999</v>
      </c>
      <c r="I770" s="543">
        <f t="shared" si="164"/>
        <v>0</v>
      </c>
      <c r="J770" s="750">
        <f t="shared" si="165"/>
        <v>0</v>
      </c>
    </row>
    <row r="771" spans="1:10" ht="25.5" hidden="1" x14ac:dyDescent="0.2">
      <c r="A771" s="531">
        <v>715</v>
      </c>
      <c r="B771" s="1799" t="s">
        <v>242</v>
      </c>
      <c r="C771" s="533" t="s">
        <v>380</v>
      </c>
      <c r="D771" s="542" t="s">
        <v>14</v>
      </c>
      <c r="E771" s="542"/>
      <c r="F771" s="543">
        <v>51220.74</v>
      </c>
      <c r="G771" s="543">
        <f t="shared" si="166"/>
        <v>0</v>
      </c>
      <c r="H771" s="543">
        <v>171529.19999999998</v>
      </c>
      <c r="I771" s="543">
        <f t="shared" si="164"/>
        <v>0</v>
      </c>
      <c r="J771" s="750">
        <f t="shared" si="165"/>
        <v>0</v>
      </c>
    </row>
    <row r="772" spans="1:10" ht="25.5" hidden="1" x14ac:dyDescent="0.2">
      <c r="A772" s="531">
        <v>716</v>
      </c>
      <c r="B772" s="1799" t="s">
        <v>242</v>
      </c>
      <c r="C772" s="533" t="s">
        <v>380</v>
      </c>
      <c r="D772" s="542" t="s">
        <v>14</v>
      </c>
      <c r="E772" s="542"/>
      <c r="F772" s="543">
        <v>51220.74</v>
      </c>
      <c r="G772" s="543">
        <f t="shared" si="166"/>
        <v>0</v>
      </c>
      <c r="H772" s="543">
        <v>171529.19999999998</v>
      </c>
      <c r="I772" s="543">
        <f t="shared" si="164"/>
        <v>0</v>
      </c>
      <c r="J772" s="750">
        <f t="shared" si="165"/>
        <v>0</v>
      </c>
    </row>
    <row r="773" spans="1:10" ht="25.5" hidden="1" x14ac:dyDescent="0.2">
      <c r="A773" s="531">
        <v>717</v>
      </c>
      <c r="B773" s="1799" t="s">
        <v>242</v>
      </c>
      <c r="C773" s="533" t="s">
        <v>381</v>
      </c>
      <c r="D773" s="542" t="s">
        <v>14</v>
      </c>
      <c r="E773" s="542"/>
      <c r="F773" s="543">
        <v>38090.69</v>
      </c>
      <c r="G773" s="543">
        <f t="shared" si="166"/>
        <v>0</v>
      </c>
      <c r="H773" s="543">
        <v>127558.79999999999</v>
      </c>
      <c r="I773" s="543">
        <f t="shared" si="164"/>
        <v>0</v>
      </c>
      <c r="J773" s="750">
        <f t="shared" si="165"/>
        <v>0</v>
      </c>
    </row>
    <row r="774" spans="1:10" hidden="1" x14ac:dyDescent="0.2">
      <c r="A774" s="772">
        <v>718</v>
      </c>
      <c r="B774" s="1793" t="s">
        <v>261</v>
      </c>
      <c r="C774" s="774" t="s">
        <v>262</v>
      </c>
      <c r="D774" s="1794" t="s">
        <v>14</v>
      </c>
      <c r="E774" s="1794"/>
      <c r="F774" s="1797" t="s">
        <v>434</v>
      </c>
      <c r="G774" s="1795"/>
      <c r="H774" s="1795">
        <v>0</v>
      </c>
      <c r="I774" s="1795">
        <f t="shared" si="164"/>
        <v>0</v>
      </c>
      <c r="J774" s="1796">
        <f t="shared" si="165"/>
        <v>0</v>
      </c>
    </row>
    <row r="775" spans="1:10" ht="25.5" hidden="1" x14ac:dyDescent="0.2">
      <c r="A775" s="772">
        <v>719</v>
      </c>
      <c r="B775" s="1793" t="s">
        <v>263</v>
      </c>
      <c r="C775" s="774" t="s">
        <v>264</v>
      </c>
      <c r="D775" s="1794" t="s">
        <v>14</v>
      </c>
      <c r="E775" s="1794"/>
      <c r="F775" s="1797" t="s">
        <v>434</v>
      </c>
      <c r="G775" s="1795"/>
      <c r="H775" s="1795">
        <v>0</v>
      </c>
      <c r="I775" s="1795">
        <f t="shared" si="164"/>
        <v>0</v>
      </c>
      <c r="J775" s="1796">
        <f t="shared" si="165"/>
        <v>0</v>
      </c>
    </row>
    <row r="776" spans="1:10" hidden="1" x14ac:dyDescent="0.2">
      <c r="A776" s="772">
        <v>720</v>
      </c>
      <c r="B776" s="1793" t="s">
        <v>265</v>
      </c>
      <c r="C776" s="774"/>
      <c r="D776" s="1794" t="s">
        <v>14</v>
      </c>
      <c r="E776" s="1794"/>
      <c r="F776" s="1797" t="s">
        <v>435</v>
      </c>
      <c r="G776" s="1795"/>
      <c r="H776" s="1795">
        <v>0</v>
      </c>
      <c r="I776" s="1795">
        <f t="shared" si="164"/>
        <v>0</v>
      </c>
      <c r="J776" s="1796">
        <f t="shared" si="165"/>
        <v>0</v>
      </c>
    </row>
    <row r="777" spans="1:10" hidden="1" x14ac:dyDescent="0.2">
      <c r="A777" s="772">
        <v>721</v>
      </c>
      <c r="B777" s="1793" t="s">
        <v>266</v>
      </c>
      <c r="C777" s="774"/>
      <c r="D777" s="1794" t="s">
        <v>14</v>
      </c>
      <c r="E777" s="1794"/>
      <c r="F777" s="1797" t="s">
        <v>435</v>
      </c>
      <c r="G777" s="1795"/>
      <c r="H777" s="1795">
        <v>0</v>
      </c>
      <c r="I777" s="1795">
        <f t="shared" si="164"/>
        <v>0</v>
      </c>
      <c r="J777" s="1796">
        <f t="shared" si="165"/>
        <v>0</v>
      </c>
    </row>
    <row r="778" spans="1:10" hidden="1" x14ac:dyDescent="0.2">
      <c r="A778" s="772">
        <v>722</v>
      </c>
      <c r="B778" s="1793" t="s">
        <v>267</v>
      </c>
      <c r="C778" s="774"/>
      <c r="D778" s="1794" t="s">
        <v>14</v>
      </c>
      <c r="E778" s="1794"/>
      <c r="F778" s="1797" t="s">
        <v>435</v>
      </c>
      <c r="G778" s="1795"/>
      <c r="H778" s="1795">
        <v>0</v>
      </c>
      <c r="I778" s="1795">
        <f t="shared" si="164"/>
        <v>0</v>
      </c>
      <c r="J778" s="1796">
        <f t="shared" si="165"/>
        <v>0</v>
      </c>
    </row>
    <row r="779" spans="1:10" hidden="1" x14ac:dyDescent="0.2">
      <c r="A779" s="772">
        <v>723</v>
      </c>
      <c r="B779" s="1793" t="s">
        <v>268</v>
      </c>
      <c r="C779" s="774"/>
      <c r="D779" s="1794" t="s">
        <v>14</v>
      </c>
      <c r="E779" s="1794"/>
      <c r="F779" s="1797" t="s">
        <v>435</v>
      </c>
      <c r="G779" s="1795"/>
      <c r="H779" s="1795">
        <v>0</v>
      </c>
      <c r="I779" s="1795">
        <f t="shared" si="164"/>
        <v>0</v>
      </c>
      <c r="J779" s="1796">
        <f t="shared" si="165"/>
        <v>0</v>
      </c>
    </row>
    <row r="780" spans="1:10" hidden="1" x14ac:dyDescent="0.2">
      <c r="A780" s="772">
        <v>724</v>
      </c>
      <c r="B780" s="1793" t="s">
        <v>269</v>
      </c>
      <c r="C780" s="774"/>
      <c r="D780" s="1794" t="s">
        <v>14</v>
      </c>
      <c r="E780" s="1794"/>
      <c r="F780" s="1797" t="s">
        <v>435</v>
      </c>
      <c r="G780" s="1795"/>
      <c r="H780" s="1795">
        <v>0</v>
      </c>
      <c r="I780" s="1795">
        <f t="shared" si="164"/>
        <v>0</v>
      </c>
      <c r="J780" s="1796">
        <f t="shared" si="165"/>
        <v>0</v>
      </c>
    </row>
    <row r="781" spans="1:10" hidden="1" x14ac:dyDescent="0.2">
      <c r="A781" s="772">
        <v>725</v>
      </c>
      <c r="B781" s="1793" t="s">
        <v>270</v>
      </c>
      <c r="C781" s="774"/>
      <c r="D781" s="1794" t="s">
        <v>14</v>
      </c>
      <c r="E781" s="1794"/>
      <c r="F781" s="1797" t="s">
        <v>435</v>
      </c>
      <c r="G781" s="1795"/>
      <c r="H781" s="1795">
        <v>0</v>
      </c>
      <c r="I781" s="1795">
        <f t="shared" si="164"/>
        <v>0</v>
      </c>
      <c r="J781" s="1796">
        <f t="shared" si="165"/>
        <v>0</v>
      </c>
    </row>
    <row r="782" spans="1:10" hidden="1" x14ac:dyDescent="0.2">
      <c r="A782" s="772">
        <v>726</v>
      </c>
      <c r="B782" s="1793" t="s">
        <v>271</v>
      </c>
      <c r="C782" s="774"/>
      <c r="D782" s="1794" t="s">
        <v>14</v>
      </c>
      <c r="E782" s="1794"/>
      <c r="F782" s="1797" t="s">
        <v>435</v>
      </c>
      <c r="G782" s="1795"/>
      <c r="H782" s="1795">
        <v>0</v>
      </c>
      <c r="I782" s="1795">
        <f t="shared" si="164"/>
        <v>0</v>
      </c>
      <c r="J782" s="1796">
        <f t="shared" si="165"/>
        <v>0</v>
      </c>
    </row>
    <row r="783" spans="1:10" hidden="1" x14ac:dyDescent="0.2">
      <c r="A783" s="772">
        <v>727</v>
      </c>
      <c r="B783" s="1793" t="s">
        <v>272</v>
      </c>
      <c r="C783" s="774"/>
      <c r="D783" s="1794" t="s">
        <v>14</v>
      </c>
      <c r="E783" s="1794"/>
      <c r="F783" s="1797" t="s">
        <v>435</v>
      </c>
      <c r="G783" s="1795"/>
      <c r="H783" s="1795">
        <v>0</v>
      </c>
      <c r="I783" s="1795">
        <f t="shared" si="164"/>
        <v>0</v>
      </c>
      <c r="J783" s="1796">
        <f t="shared" si="165"/>
        <v>0</v>
      </c>
    </row>
    <row r="784" spans="1:10" x14ac:dyDescent="0.2">
      <c r="A784" s="531">
        <v>728</v>
      </c>
      <c r="B784" s="541" t="s">
        <v>219</v>
      </c>
      <c r="C784" s="538" t="s">
        <v>273</v>
      </c>
      <c r="D784" s="542" t="s">
        <v>35</v>
      </c>
      <c r="E784" s="87">
        <v>860</v>
      </c>
      <c r="F784" s="543">
        <v>80</v>
      </c>
      <c r="G784" s="543">
        <f t="shared" ref="G784:G802" si="167">E784*F784</f>
        <v>68800</v>
      </c>
      <c r="H784" s="543">
        <v>22</v>
      </c>
      <c r="I784" s="543">
        <f t="shared" si="164"/>
        <v>18920</v>
      </c>
      <c r="J784" s="750">
        <f t="shared" si="165"/>
        <v>87720</v>
      </c>
    </row>
    <row r="785" spans="1:10" x14ac:dyDescent="0.2">
      <c r="A785" s="531">
        <v>729</v>
      </c>
      <c r="B785" s="541" t="s">
        <v>219</v>
      </c>
      <c r="C785" s="538" t="s">
        <v>220</v>
      </c>
      <c r="D785" s="542" t="s">
        <v>35</v>
      </c>
      <c r="E785" s="87">
        <v>400</v>
      </c>
      <c r="F785" s="543">
        <v>80</v>
      </c>
      <c r="G785" s="543">
        <f t="shared" si="167"/>
        <v>32000</v>
      </c>
      <c r="H785" s="543">
        <v>30</v>
      </c>
      <c r="I785" s="543">
        <f t="shared" si="164"/>
        <v>12000</v>
      </c>
      <c r="J785" s="750">
        <f t="shared" si="165"/>
        <v>44000</v>
      </c>
    </row>
    <row r="786" spans="1:10" hidden="1" x14ac:dyDescent="0.2">
      <c r="A786" s="772">
        <v>730</v>
      </c>
      <c r="B786" s="781" t="s">
        <v>219</v>
      </c>
      <c r="C786" s="778" t="s">
        <v>221</v>
      </c>
      <c r="D786" s="1794" t="s">
        <v>35</v>
      </c>
      <c r="E786" s="1794"/>
      <c r="F786" s="1795">
        <v>80</v>
      </c>
      <c r="G786" s="1795">
        <f t="shared" si="167"/>
        <v>0</v>
      </c>
      <c r="H786" s="1795">
        <v>45</v>
      </c>
      <c r="I786" s="1795">
        <f t="shared" si="164"/>
        <v>0</v>
      </c>
      <c r="J786" s="1796">
        <f t="shared" si="165"/>
        <v>0</v>
      </c>
    </row>
    <row r="787" spans="1:10" x14ac:dyDescent="0.2">
      <c r="A787" s="762">
        <v>729</v>
      </c>
      <c r="B787" s="782" t="s">
        <v>605</v>
      </c>
      <c r="C787" s="769" t="s">
        <v>220</v>
      </c>
      <c r="D787" s="1785" t="s">
        <v>35</v>
      </c>
      <c r="E787" s="1785">
        <v>175</v>
      </c>
      <c r="F787" s="1156">
        <v>80</v>
      </c>
      <c r="G787" s="1156">
        <f t="shared" si="167"/>
        <v>14000</v>
      </c>
      <c r="H787" s="1156">
        <v>36</v>
      </c>
      <c r="I787" s="1156">
        <f t="shared" si="164"/>
        <v>6300</v>
      </c>
      <c r="J787" s="1314">
        <f t="shared" si="165"/>
        <v>20300</v>
      </c>
    </row>
    <row r="788" spans="1:10" x14ac:dyDescent="0.2">
      <c r="A788" s="531">
        <v>731</v>
      </c>
      <c r="B788" s="541" t="s">
        <v>274</v>
      </c>
      <c r="C788" s="538" t="s">
        <v>273</v>
      </c>
      <c r="D788" s="542" t="s">
        <v>35</v>
      </c>
      <c r="E788" s="87">
        <v>1720</v>
      </c>
      <c r="F788" s="543">
        <v>0</v>
      </c>
      <c r="G788" s="543">
        <f t="shared" si="167"/>
        <v>0</v>
      </c>
      <c r="H788" s="543">
        <v>31</v>
      </c>
      <c r="I788" s="543">
        <f t="shared" si="164"/>
        <v>53320</v>
      </c>
      <c r="J788" s="750">
        <f t="shared" si="165"/>
        <v>53320</v>
      </c>
    </row>
    <row r="789" spans="1:10" x14ac:dyDescent="0.2">
      <c r="A789" s="531">
        <v>732</v>
      </c>
      <c r="B789" s="541" t="s">
        <v>274</v>
      </c>
      <c r="C789" s="538" t="s">
        <v>220</v>
      </c>
      <c r="D789" s="542" t="s">
        <v>35</v>
      </c>
      <c r="E789" s="87">
        <v>1150</v>
      </c>
      <c r="F789" s="543">
        <v>0</v>
      </c>
      <c r="G789" s="543">
        <f t="shared" si="167"/>
        <v>0</v>
      </c>
      <c r="H789" s="543">
        <v>32</v>
      </c>
      <c r="I789" s="543">
        <f t="shared" si="164"/>
        <v>36800</v>
      </c>
      <c r="J789" s="750">
        <f t="shared" si="165"/>
        <v>36800</v>
      </c>
    </row>
    <row r="790" spans="1:10" hidden="1" x14ac:dyDescent="0.2">
      <c r="A790" s="772">
        <v>733</v>
      </c>
      <c r="B790" s="781" t="s">
        <v>274</v>
      </c>
      <c r="C790" s="778" t="s">
        <v>221</v>
      </c>
      <c r="D790" s="1794" t="s">
        <v>35</v>
      </c>
      <c r="E790" s="1794"/>
      <c r="F790" s="1795">
        <v>0</v>
      </c>
      <c r="G790" s="1795">
        <f t="shared" si="167"/>
        <v>0</v>
      </c>
      <c r="H790" s="1795">
        <v>34</v>
      </c>
      <c r="I790" s="1795">
        <f t="shared" si="164"/>
        <v>0</v>
      </c>
      <c r="J790" s="1796">
        <f t="shared" si="165"/>
        <v>0</v>
      </c>
    </row>
    <row r="791" spans="1:10" x14ac:dyDescent="0.2">
      <c r="A791" s="762">
        <v>732</v>
      </c>
      <c r="B791" s="782" t="s">
        <v>597</v>
      </c>
      <c r="C791" s="769"/>
      <c r="D791" s="1785" t="s">
        <v>35</v>
      </c>
      <c r="E791" s="1785">
        <v>100</v>
      </c>
      <c r="F791" s="1156">
        <v>1050</v>
      </c>
      <c r="G791" s="1156">
        <f t="shared" si="167"/>
        <v>105000</v>
      </c>
      <c r="H791" s="1156">
        <v>652</v>
      </c>
      <c r="I791" s="1156">
        <f t="shared" si="164"/>
        <v>65200</v>
      </c>
      <c r="J791" s="1314">
        <f t="shared" si="165"/>
        <v>170200</v>
      </c>
    </row>
    <row r="792" spans="1:10" hidden="1" x14ac:dyDescent="0.2">
      <c r="A792" s="772">
        <v>734</v>
      </c>
      <c r="B792" s="781" t="s">
        <v>222</v>
      </c>
      <c r="C792" s="778" t="s">
        <v>223</v>
      </c>
      <c r="D792" s="1794" t="s">
        <v>35</v>
      </c>
      <c r="E792" s="1794"/>
      <c r="F792" s="1795">
        <v>150</v>
      </c>
      <c r="G792" s="1795">
        <f t="shared" si="167"/>
        <v>0</v>
      </c>
      <c r="H792" s="1795">
        <v>227</v>
      </c>
      <c r="I792" s="1795">
        <f t="shared" si="164"/>
        <v>0</v>
      </c>
      <c r="J792" s="1796">
        <f t="shared" si="165"/>
        <v>0</v>
      </c>
    </row>
    <row r="793" spans="1:10" hidden="1" x14ac:dyDescent="0.2">
      <c r="A793" s="772">
        <v>735</v>
      </c>
      <c r="B793" s="781" t="s">
        <v>222</v>
      </c>
      <c r="C793" s="778" t="s">
        <v>275</v>
      </c>
      <c r="D793" s="1794" t="s">
        <v>35</v>
      </c>
      <c r="E793" s="1794"/>
      <c r="F793" s="1795">
        <v>150</v>
      </c>
      <c r="G793" s="1795">
        <f t="shared" si="167"/>
        <v>0</v>
      </c>
      <c r="H793" s="1795">
        <v>281</v>
      </c>
      <c r="I793" s="1795">
        <f t="shared" si="164"/>
        <v>0</v>
      </c>
      <c r="J793" s="1796">
        <f t="shared" si="165"/>
        <v>0</v>
      </c>
    </row>
    <row r="794" spans="1:10" hidden="1" x14ac:dyDescent="0.2">
      <c r="A794" s="772">
        <v>736</v>
      </c>
      <c r="B794" s="781" t="s">
        <v>222</v>
      </c>
      <c r="C794" s="778" t="s">
        <v>225</v>
      </c>
      <c r="D794" s="1794" t="s">
        <v>35</v>
      </c>
      <c r="E794" s="1794"/>
      <c r="F794" s="1795">
        <v>150</v>
      </c>
      <c r="G794" s="1795">
        <f t="shared" si="167"/>
        <v>0</v>
      </c>
      <c r="H794" s="1795">
        <v>217</v>
      </c>
      <c r="I794" s="1795">
        <f t="shared" si="164"/>
        <v>0</v>
      </c>
      <c r="J794" s="1796">
        <f t="shared" si="165"/>
        <v>0</v>
      </c>
    </row>
    <row r="795" spans="1:10" hidden="1" x14ac:dyDescent="0.2">
      <c r="A795" s="772">
        <v>737</v>
      </c>
      <c r="B795" s="781" t="s">
        <v>224</v>
      </c>
      <c r="C795" s="778" t="s">
        <v>276</v>
      </c>
      <c r="D795" s="1794" t="s">
        <v>35</v>
      </c>
      <c r="E795" s="1794"/>
      <c r="F795" s="1795">
        <v>150</v>
      </c>
      <c r="G795" s="1795">
        <f t="shared" si="167"/>
        <v>0</v>
      </c>
      <c r="H795" s="1795">
        <v>392</v>
      </c>
      <c r="I795" s="1795">
        <f t="shared" si="164"/>
        <v>0</v>
      </c>
      <c r="J795" s="1796">
        <f t="shared" si="165"/>
        <v>0</v>
      </c>
    </row>
    <row r="796" spans="1:10" hidden="1" x14ac:dyDescent="0.2">
      <c r="A796" s="772">
        <v>738</v>
      </c>
      <c r="B796" s="781" t="s">
        <v>224</v>
      </c>
      <c r="C796" s="778" t="s">
        <v>223</v>
      </c>
      <c r="D796" s="1794" t="s">
        <v>35</v>
      </c>
      <c r="E796" s="1794"/>
      <c r="F796" s="1795">
        <v>150</v>
      </c>
      <c r="G796" s="1795">
        <f t="shared" si="167"/>
        <v>0</v>
      </c>
      <c r="H796" s="1795">
        <v>250</v>
      </c>
      <c r="I796" s="1795">
        <f t="shared" si="164"/>
        <v>0</v>
      </c>
      <c r="J796" s="1796">
        <f t="shared" si="165"/>
        <v>0</v>
      </c>
    </row>
    <row r="797" spans="1:10" hidden="1" x14ac:dyDescent="0.2">
      <c r="A797" s="772">
        <v>739</v>
      </c>
      <c r="B797" s="781" t="s">
        <v>224</v>
      </c>
      <c r="C797" s="778" t="s">
        <v>275</v>
      </c>
      <c r="D797" s="1794" t="s">
        <v>35</v>
      </c>
      <c r="E797" s="1794"/>
      <c r="F797" s="1795">
        <v>150</v>
      </c>
      <c r="G797" s="1795">
        <f t="shared" si="167"/>
        <v>0</v>
      </c>
      <c r="H797" s="1795">
        <v>276</v>
      </c>
      <c r="I797" s="1795">
        <f t="shared" si="164"/>
        <v>0</v>
      </c>
      <c r="J797" s="1796">
        <f t="shared" si="165"/>
        <v>0</v>
      </c>
    </row>
    <row r="798" spans="1:10" hidden="1" x14ac:dyDescent="0.2">
      <c r="A798" s="772">
        <v>740</v>
      </c>
      <c r="B798" s="781" t="s">
        <v>224</v>
      </c>
      <c r="C798" s="778" t="s">
        <v>225</v>
      </c>
      <c r="D798" s="1794" t="s">
        <v>35</v>
      </c>
      <c r="E798" s="1794"/>
      <c r="F798" s="1795">
        <v>150</v>
      </c>
      <c r="G798" s="1795">
        <f t="shared" si="167"/>
        <v>0</v>
      </c>
      <c r="H798" s="1795">
        <v>157</v>
      </c>
      <c r="I798" s="1795">
        <f t="shared" si="164"/>
        <v>0</v>
      </c>
      <c r="J798" s="1796">
        <f t="shared" si="165"/>
        <v>0</v>
      </c>
    </row>
    <row r="799" spans="1:10" hidden="1" x14ac:dyDescent="0.2">
      <c r="A799" s="772">
        <v>741</v>
      </c>
      <c r="B799" s="781" t="s">
        <v>226</v>
      </c>
      <c r="C799" s="778" t="s">
        <v>277</v>
      </c>
      <c r="D799" s="1794" t="s">
        <v>35</v>
      </c>
      <c r="E799" s="1794"/>
      <c r="F799" s="1795">
        <v>150</v>
      </c>
      <c r="G799" s="1795">
        <f t="shared" si="167"/>
        <v>0</v>
      </c>
      <c r="H799" s="1795">
        <v>308</v>
      </c>
      <c r="I799" s="1795">
        <f t="shared" si="164"/>
        <v>0</v>
      </c>
      <c r="J799" s="1796">
        <f t="shared" si="165"/>
        <v>0</v>
      </c>
    </row>
    <row r="800" spans="1:10" hidden="1" x14ac:dyDescent="0.2">
      <c r="A800" s="772">
        <v>742</v>
      </c>
      <c r="B800" s="781" t="s">
        <v>226</v>
      </c>
      <c r="C800" s="778" t="s">
        <v>278</v>
      </c>
      <c r="D800" s="1794" t="s">
        <v>35</v>
      </c>
      <c r="E800" s="1794"/>
      <c r="F800" s="1795">
        <v>150</v>
      </c>
      <c r="G800" s="1795">
        <f t="shared" si="167"/>
        <v>0</v>
      </c>
      <c r="H800" s="1795">
        <v>248</v>
      </c>
      <c r="I800" s="1795">
        <f t="shared" si="164"/>
        <v>0</v>
      </c>
      <c r="J800" s="1796">
        <f t="shared" si="165"/>
        <v>0</v>
      </c>
    </row>
    <row r="801" spans="1:10" hidden="1" x14ac:dyDescent="0.2">
      <c r="A801" s="772">
        <v>743</v>
      </c>
      <c r="B801" s="781" t="s">
        <v>228</v>
      </c>
      <c r="C801" s="778" t="s">
        <v>229</v>
      </c>
      <c r="D801" s="1794" t="s">
        <v>35</v>
      </c>
      <c r="E801" s="1794"/>
      <c r="F801" s="1795">
        <v>120</v>
      </c>
      <c r="G801" s="1795">
        <f t="shared" si="167"/>
        <v>0</v>
      </c>
      <c r="H801" s="1795">
        <v>33</v>
      </c>
      <c r="I801" s="1795">
        <f t="shared" si="164"/>
        <v>0</v>
      </c>
      <c r="J801" s="1796">
        <f t="shared" si="165"/>
        <v>0</v>
      </c>
    </row>
    <row r="802" spans="1:10" hidden="1" x14ac:dyDescent="0.2">
      <c r="A802" s="772">
        <v>744</v>
      </c>
      <c r="B802" s="781" t="s">
        <v>230</v>
      </c>
      <c r="C802" s="778" t="s">
        <v>229</v>
      </c>
      <c r="D802" s="1794" t="s">
        <v>35</v>
      </c>
      <c r="E802" s="1794"/>
      <c r="F802" s="1795">
        <v>120</v>
      </c>
      <c r="G802" s="1795">
        <f t="shared" si="167"/>
        <v>0</v>
      </c>
      <c r="H802" s="1795">
        <v>30</v>
      </c>
      <c r="I802" s="1795">
        <f t="shared" si="164"/>
        <v>0</v>
      </c>
      <c r="J802" s="1796">
        <f t="shared" si="165"/>
        <v>0</v>
      </c>
    </row>
    <row r="803" spans="1:10" x14ac:dyDescent="0.2">
      <c r="A803" s="762"/>
      <c r="B803" s="1800" t="s">
        <v>606</v>
      </c>
      <c r="C803" s="769"/>
      <c r="D803" s="1785"/>
      <c r="E803" s="1785"/>
      <c r="F803" s="1156"/>
      <c r="G803" s="1156"/>
      <c r="H803" s="1156"/>
      <c r="I803" s="1156"/>
      <c r="J803" s="1314"/>
    </row>
    <row r="804" spans="1:10" x14ac:dyDescent="0.2">
      <c r="A804" s="762">
        <v>734</v>
      </c>
      <c r="B804" s="782" t="s">
        <v>600</v>
      </c>
      <c r="C804" s="769" t="s">
        <v>601</v>
      </c>
      <c r="D804" s="1785" t="s">
        <v>35</v>
      </c>
      <c r="E804" s="1785">
        <v>342</v>
      </c>
      <c r="F804" s="1156">
        <v>150</v>
      </c>
      <c r="G804" s="1156">
        <f t="shared" ref="G804:G809" si="168">E804*F804</f>
        <v>51300</v>
      </c>
      <c r="H804" s="1156">
        <v>29</v>
      </c>
      <c r="I804" s="1156">
        <f t="shared" ref="I804:I809" si="169">E804*H804</f>
        <v>9918</v>
      </c>
      <c r="J804" s="1314">
        <f t="shared" ref="J804:J809" si="170">G804+I804</f>
        <v>61218</v>
      </c>
    </row>
    <row r="805" spans="1:10" x14ac:dyDescent="0.2">
      <c r="A805" s="762">
        <v>734</v>
      </c>
      <c r="B805" s="782" t="s">
        <v>600</v>
      </c>
      <c r="C805" s="769" t="s">
        <v>602</v>
      </c>
      <c r="D805" s="1785" t="s">
        <v>35</v>
      </c>
      <c r="E805" s="1785">
        <v>135</v>
      </c>
      <c r="F805" s="1156">
        <v>150</v>
      </c>
      <c r="G805" s="1156">
        <f t="shared" si="168"/>
        <v>20250</v>
      </c>
      <c r="H805" s="1156">
        <v>48</v>
      </c>
      <c r="I805" s="1156">
        <f t="shared" si="169"/>
        <v>6480</v>
      </c>
      <c r="J805" s="1314">
        <f t="shared" si="170"/>
        <v>26730</v>
      </c>
    </row>
    <row r="806" spans="1:10" x14ac:dyDescent="0.2">
      <c r="A806" s="762">
        <v>734</v>
      </c>
      <c r="B806" s="782" t="s">
        <v>607</v>
      </c>
      <c r="C806" s="769" t="s">
        <v>608</v>
      </c>
      <c r="D806" s="1785" t="s">
        <v>35</v>
      </c>
      <c r="E806" s="1785">
        <v>821</v>
      </c>
      <c r="F806" s="1156">
        <v>150</v>
      </c>
      <c r="G806" s="1156">
        <f t="shared" si="168"/>
        <v>123150</v>
      </c>
      <c r="H806" s="1156">
        <v>68</v>
      </c>
      <c r="I806" s="1156">
        <f t="shared" si="169"/>
        <v>55828</v>
      </c>
      <c r="J806" s="1314">
        <f t="shared" si="170"/>
        <v>178978</v>
      </c>
    </row>
    <row r="807" spans="1:10" x14ac:dyDescent="0.2">
      <c r="A807" s="762">
        <v>734</v>
      </c>
      <c r="B807" s="782" t="s">
        <v>599</v>
      </c>
      <c r="C807" s="769" t="s">
        <v>223</v>
      </c>
      <c r="D807" s="1785" t="s">
        <v>35</v>
      </c>
      <c r="E807" s="1785">
        <v>374</v>
      </c>
      <c r="F807" s="1156">
        <v>150</v>
      </c>
      <c r="G807" s="1156">
        <f t="shared" si="168"/>
        <v>56100</v>
      </c>
      <c r="H807" s="1156">
        <v>237</v>
      </c>
      <c r="I807" s="1156">
        <f t="shared" si="169"/>
        <v>88638</v>
      </c>
      <c r="J807" s="1314">
        <f t="shared" si="170"/>
        <v>144738</v>
      </c>
    </row>
    <row r="808" spans="1:10" x14ac:dyDescent="0.2">
      <c r="A808" s="762">
        <v>734</v>
      </c>
      <c r="B808" s="782" t="s">
        <v>609</v>
      </c>
      <c r="C808" s="769" t="s">
        <v>598</v>
      </c>
      <c r="D808" s="1785" t="s">
        <v>35</v>
      </c>
      <c r="E808" s="1785">
        <v>146</v>
      </c>
      <c r="F808" s="1156">
        <v>150</v>
      </c>
      <c r="G808" s="1156">
        <f t="shared" si="168"/>
        <v>21900</v>
      </c>
      <c r="H808" s="1156">
        <v>135</v>
      </c>
      <c r="I808" s="1156">
        <f t="shared" si="169"/>
        <v>19710</v>
      </c>
      <c r="J808" s="1314">
        <f t="shared" si="170"/>
        <v>41610</v>
      </c>
    </row>
    <row r="809" spans="1:10" hidden="1" x14ac:dyDescent="0.2">
      <c r="A809" s="762">
        <v>743</v>
      </c>
      <c r="B809" s="782" t="s">
        <v>610</v>
      </c>
      <c r="C809" s="769" t="s">
        <v>229</v>
      </c>
      <c r="D809" s="1785" t="s">
        <v>35</v>
      </c>
      <c r="E809" s="1785"/>
      <c r="F809" s="1156">
        <v>120</v>
      </c>
      <c r="G809" s="1156">
        <f t="shared" si="168"/>
        <v>0</v>
      </c>
      <c r="H809" s="1156">
        <v>43</v>
      </c>
      <c r="I809" s="1156">
        <f t="shared" si="169"/>
        <v>0</v>
      </c>
      <c r="J809" s="1314">
        <f t="shared" si="170"/>
        <v>0</v>
      </c>
    </row>
    <row r="810" spans="1:10" x14ac:dyDescent="0.2">
      <c r="A810" s="762"/>
      <c r="B810" s="1800" t="s">
        <v>611</v>
      </c>
      <c r="C810" s="769"/>
      <c r="D810" s="1785"/>
      <c r="E810" s="1785"/>
      <c r="F810" s="1156"/>
      <c r="G810" s="1156"/>
      <c r="H810" s="1156"/>
      <c r="I810" s="1156"/>
      <c r="J810" s="1314"/>
    </row>
    <row r="811" spans="1:10" x14ac:dyDescent="0.2">
      <c r="A811" s="762">
        <v>734</v>
      </c>
      <c r="B811" s="782" t="s">
        <v>612</v>
      </c>
      <c r="C811" s="769" t="s">
        <v>608</v>
      </c>
      <c r="D811" s="1785" t="s">
        <v>35</v>
      </c>
      <c r="E811" s="1785">
        <v>139</v>
      </c>
      <c r="F811" s="1156">
        <v>150</v>
      </c>
      <c r="G811" s="1156">
        <f t="shared" ref="G811:G816" si="171">E811*F811</f>
        <v>20850</v>
      </c>
      <c r="H811" s="1156">
        <v>81</v>
      </c>
      <c r="I811" s="1156">
        <f t="shared" ref="I811:I816" si="172">E811*H811</f>
        <v>11259</v>
      </c>
      <c r="J811" s="1314">
        <f t="shared" ref="J811:J812" si="173">G811+I811</f>
        <v>32109</v>
      </c>
    </row>
    <row r="812" spans="1:10" x14ac:dyDescent="0.2">
      <c r="A812" s="762">
        <v>734</v>
      </c>
      <c r="B812" s="782" t="s">
        <v>613</v>
      </c>
      <c r="C812" s="769" t="s">
        <v>614</v>
      </c>
      <c r="D812" s="1785" t="s">
        <v>35</v>
      </c>
      <c r="E812" s="1785">
        <v>400</v>
      </c>
      <c r="F812" s="1156">
        <v>150</v>
      </c>
      <c r="G812" s="1156">
        <f t="shared" si="171"/>
        <v>60000</v>
      </c>
      <c r="H812" s="1156">
        <v>47</v>
      </c>
      <c r="I812" s="1156">
        <f t="shared" si="172"/>
        <v>18800</v>
      </c>
      <c r="J812" s="1314">
        <f t="shared" si="173"/>
        <v>78800</v>
      </c>
    </row>
    <row r="813" spans="1:10" x14ac:dyDescent="0.2">
      <c r="A813" s="531">
        <v>745</v>
      </c>
      <c r="B813" s="541" t="s">
        <v>231</v>
      </c>
      <c r="C813" s="533"/>
      <c r="D813" s="542" t="s">
        <v>32</v>
      </c>
      <c r="E813" s="542">
        <v>1</v>
      </c>
      <c r="F813" s="543">
        <v>234625.5</v>
      </c>
      <c r="G813" s="543">
        <f t="shared" si="171"/>
        <v>234625.5</v>
      </c>
      <c r="H813" s="543">
        <v>469251</v>
      </c>
      <c r="I813" s="543">
        <f t="shared" si="172"/>
        <v>469251</v>
      </c>
      <c r="J813" s="750">
        <f t="shared" si="165"/>
        <v>703876.5</v>
      </c>
    </row>
    <row r="814" spans="1:10" x14ac:dyDescent="0.2">
      <c r="A814" s="531">
        <v>746</v>
      </c>
      <c r="B814" s="1801"/>
      <c r="C814" s="568"/>
      <c r="D814" s="1802"/>
      <c r="E814" s="1802"/>
      <c r="F814" s="543"/>
      <c r="G814" s="543">
        <f t="shared" si="171"/>
        <v>0</v>
      </c>
      <c r="H814" s="543"/>
      <c r="I814" s="543">
        <f t="shared" si="172"/>
        <v>0</v>
      </c>
      <c r="J814" s="750"/>
    </row>
    <row r="815" spans="1:10" x14ac:dyDescent="0.2">
      <c r="A815" s="531">
        <v>747</v>
      </c>
      <c r="B815" s="541" t="s">
        <v>206</v>
      </c>
      <c r="C815" s="538"/>
      <c r="D815" s="542" t="s">
        <v>207</v>
      </c>
      <c r="E815" s="542">
        <v>1</v>
      </c>
      <c r="F815" s="543">
        <v>225000</v>
      </c>
      <c r="G815" s="543">
        <f t="shared" si="171"/>
        <v>225000</v>
      </c>
      <c r="H815" s="543">
        <v>0</v>
      </c>
      <c r="I815" s="543">
        <f t="shared" si="172"/>
        <v>0</v>
      </c>
      <c r="J815" s="750">
        <f t="shared" si="165"/>
        <v>225000</v>
      </c>
    </row>
    <row r="816" spans="1:10" hidden="1" x14ac:dyDescent="0.2">
      <c r="A816" s="531">
        <v>748</v>
      </c>
      <c r="B816" s="541" t="s">
        <v>104</v>
      </c>
      <c r="C816" s="538"/>
      <c r="D816" s="542" t="s">
        <v>207</v>
      </c>
      <c r="E816" s="542"/>
      <c r="F816" s="543">
        <v>189000</v>
      </c>
      <c r="G816" s="543">
        <f t="shared" si="171"/>
        <v>0</v>
      </c>
      <c r="H816" s="543">
        <v>0</v>
      </c>
      <c r="I816" s="543">
        <f t="shared" si="172"/>
        <v>0</v>
      </c>
      <c r="J816" s="750">
        <f t="shared" si="165"/>
        <v>0</v>
      </c>
    </row>
    <row r="817" spans="1:10" ht="13.5" thickBot="1" x14ac:dyDescent="0.25">
      <c r="A817" s="531">
        <v>749</v>
      </c>
      <c r="B817" s="541"/>
      <c r="C817" s="538"/>
      <c r="D817" s="542"/>
      <c r="E817" s="542"/>
      <c r="F817" s="543"/>
      <c r="G817" s="543"/>
      <c r="H817" s="543"/>
      <c r="I817" s="543"/>
      <c r="J817" s="750"/>
    </row>
    <row r="818" spans="1:10" ht="13.5" thickBot="1" x14ac:dyDescent="0.25">
      <c r="A818" s="531">
        <v>750</v>
      </c>
      <c r="B818" s="1786" t="s">
        <v>279</v>
      </c>
      <c r="C818" s="572"/>
      <c r="D818" s="1787"/>
      <c r="E818" s="1788"/>
      <c r="F818" s="1789"/>
      <c r="G818" s="1790">
        <f>SUM(G763:G765)+SUM(G768:G773)+SUM(G784:G785)+SUM(G787:G789)+G791+SUM(G804:G816)</f>
        <v>1543591.5</v>
      </c>
      <c r="H818" s="1789"/>
      <c r="I818" s="1790">
        <f>SUM(I763:I765)+SUM(I768:I773)+SUM(I784:I785)+SUM(I787:I789)+I791+SUM(I804:I816)</f>
        <v>1683394</v>
      </c>
      <c r="J818" s="1790">
        <f>SUM(J763:J765)+SUM(J768:J773)+SUM(J784:J785)+SUM(J787:J789)+J791+SUM(J804:J816)</f>
        <v>3226985.5</v>
      </c>
    </row>
    <row r="819" spans="1:10" x14ac:dyDescent="0.2">
      <c r="A819" s="531">
        <v>751</v>
      </c>
      <c r="B819" s="541"/>
      <c r="C819" s="538"/>
      <c r="D819" s="542"/>
      <c r="E819" s="542"/>
      <c r="F819" s="542"/>
      <c r="G819" s="1791"/>
      <c r="H819" s="1791"/>
      <c r="I819" s="1791"/>
      <c r="J819" s="1791"/>
    </row>
    <row r="820" spans="1:10" ht="13.5" x14ac:dyDescent="0.2">
      <c r="A820" s="531">
        <v>752</v>
      </c>
      <c r="B820" s="1792" t="s">
        <v>280</v>
      </c>
      <c r="C820" s="530"/>
      <c r="D820" s="530"/>
      <c r="E820" s="530"/>
      <c r="F820" s="530"/>
      <c r="G820" s="1791"/>
      <c r="H820" s="1791"/>
      <c r="I820" s="1791"/>
      <c r="J820" s="1791"/>
    </row>
    <row r="821" spans="1:10" ht="25.5" hidden="1" x14ac:dyDescent="0.2">
      <c r="A821" s="772">
        <v>754</v>
      </c>
      <c r="B821" s="1793" t="s">
        <v>210</v>
      </c>
      <c r="C821" s="774" t="s">
        <v>211</v>
      </c>
      <c r="D821" s="1794" t="s">
        <v>14</v>
      </c>
      <c r="E821" s="1794"/>
      <c r="F821" s="1795">
        <v>2000</v>
      </c>
      <c r="G821" s="1795">
        <f t="shared" ref="G821:G841" si="174">E821*F821</f>
        <v>0</v>
      </c>
      <c r="H821" s="1795">
        <v>1856</v>
      </c>
      <c r="I821" s="1795">
        <f t="shared" ref="I821:I841" si="175">E821*H821</f>
        <v>0</v>
      </c>
      <c r="J821" s="1796">
        <f t="shared" ref="J821:J844" si="176">G821+I821</f>
        <v>0</v>
      </c>
    </row>
    <row r="822" spans="1:10" hidden="1" x14ac:dyDescent="0.2">
      <c r="A822" s="772">
        <v>755</v>
      </c>
      <c r="B822" s="1793" t="s">
        <v>212</v>
      </c>
      <c r="C822" s="774" t="s">
        <v>213</v>
      </c>
      <c r="D822" s="1794" t="s">
        <v>14</v>
      </c>
      <c r="E822" s="1794"/>
      <c r="F822" s="1795">
        <v>750</v>
      </c>
      <c r="G822" s="1795">
        <f t="shared" si="174"/>
        <v>0</v>
      </c>
      <c r="H822" s="1795">
        <v>532</v>
      </c>
      <c r="I822" s="1795">
        <f t="shared" si="175"/>
        <v>0</v>
      </c>
      <c r="J822" s="1796">
        <f t="shared" si="176"/>
        <v>0</v>
      </c>
    </row>
    <row r="823" spans="1:10" hidden="1" x14ac:dyDescent="0.2">
      <c r="A823" s="772">
        <v>756</v>
      </c>
      <c r="B823" s="1793" t="s">
        <v>214</v>
      </c>
      <c r="C823" s="774" t="s">
        <v>215</v>
      </c>
      <c r="D823" s="1794" t="s">
        <v>14</v>
      </c>
      <c r="E823" s="1794"/>
      <c r="F823" s="1795">
        <v>450</v>
      </c>
      <c r="G823" s="1795">
        <f t="shared" si="174"/>
        <v>0</v>
      </c>
      <c r="H823" s="1795">
        <v>4220</v>
      </c>
      <c r="I823" s="1795">
        <f t="shared" si="175"/>
        <v>0</v>
      </c>
      <c r="J823" s="1796">
        <f t="shared" si="176"/>
        <v>0</v>
      </c>
    </row>
    <row r="824" spans="1:10" hidden="1" x14ac:dyDescent="0.2">
      <c r="A824" s="772">
        <v>757</v>
      </c>
      <c r="B824" s="1793" t="s">
        <v>216</v>
      </c>
      <c r="C824" s="774"/>
      <c r="D824" s="1794" t="s">
        <v>35</v>
      </c>
      <c r="E824" s="1794"/>
      <c r="F824" s="1795">
        <v>100</v>
      </c>
      <c r="G824" s="1795">
        <f t="shared" si="174"/>
        <v>0</v>
      </c>
      <c r="H824" s="1795">
        <v>189</v>
      </c>
      <c r="I824" s="1795">
        <f t="shared" si="175"/>
        <v>0</v>
      </c>
      <c r="J824" s="1796">
        <f t="shared" si="176"/>
        <v>0</v>
      </c>
    </row>
    <row r="825" spans="1:10" hidden="1" x14ac:dyDescent="0.2">
      <c r="A825" s="772">
        <v>758</v>
      </c>
      <c r="B825" s="1793" t="s">
        <v>217</v>
      </c>
      <c r="C825" s="774" t="s">
        <v>218</v>
      </c>
      <c r="D825" s="1794" t="s">
        <v>14</v>
      </c>
      <c r="E825" s="1794"/>
      <c r="F825" s="1795">
        <v>50</v>
      </c>
      <c r="G825" s="1795">
        <f t="shared" si="174"/>
        <v>0</v>
      </c>
      <c r="H825" s="1795">
        <v>324</v>
      </c>
      <c r="I825" s="1795">
        <f t="shared" si="175"/>
        <v>0</v>
      </c>
      <c r="J825" s="1796">
        <f t="shared" si="176"/>
        <v>0</v>
      </c>
    </row>
    <row r="826" spans="1:10" x14ac:dyDescent="0.2">
      <c r="A826" s="531">
        <v>759</v>
      </c>
      <c r="B826" s="541" t="s">
        <v>219</v>
      </c>
      <c r="C826" s="538" t="s">
        <v>220</v>
      </c>
      <c r="D826" s="542" t="s">
        <v>35</v>
      </c>
      <c r="E826" s="542">
        <v>50</v>
      </c>
      <c r="F826" s="543">
        <v>80</v>
      </c>
      <c r="G826" s="543">
        <f t="shared" si="174"/>
        <v>4000</v>
      </c>
      <c r="H826" s="543">
        <v>30</v>
      </c>
      <c r="I826" s="543">
        <f t="shared" si="175"/>
        <v>1500</v>
      </c>
      <c r="J826" s="750">
        <f t="shared" si="176"/>
        <v>5500</v>
      </c>
    </row>
    <row r="827" spans="1:10" hidden="1" x14ac:dyDescent="0.2">
      <c r="A827" s="772">
        <v>760</v>
      </c>
      <c r="B827" s="781" t="s">
        <v>219</v>
      </c>
      <c r="C827" s="778" t="s">
        <v>221</v>
      </c>
      <c r="D827" s="1794" t="s">
        <v>35</v>
      </c>
      <c r="E827" s="1794"/>
      <c r="F827" s="1795">
        <v>80</v>
      </c>
      <c r="G827" s="1795">
        <f t="shared" si="174"/>
        <v>0</v>
      </c>
      <c r="H827" s="1795">
        <v>45</v>
      </c>
      <c r="I827" s="1795">
        <f t="shared" si="175"/>
        <v>0</v>
      </c>
      <c r="J827" s="1796">
        <f t="shared" si="176"/>
        <v>0</v>
      </c>
    </row>
    <row r="828" spans="1:10" x14ac:dyDescent="0.2">
      <c r="A828" s="531">
        <v>761</v>
      </c>
      <c r="B828" s="541" t="s">
        <v>274</v>
      </c>
      <c r="C828" s="538" t="s">
        <v>220</v>
      </c>
      <c r="D828" s="542" t="s">
        <v>35</v>
      </c>
      <c r="E828" s="542">
        <v>100</v>
      </c>
      <c r="F828" s="543">
        <v>0</v>
      </c>
      <c r="G828" s="543">
        <f t="shared" si="174"/>
        <v>0</v>
      </c>
      <c r="H828" s="543">
        <v>32</v>
      </c>
      <c r="I828" s="543">
        <f t="shared" si="175"/>
        <v>3200</v>
      </c>
      <c r="J828" s="750">
        <f t="shared" si="176"/>
        <v>3200</v>
      </c>
    </row>
    <row r="829" spans="1:10" hidden="1" x14ac:dyDescent="0.2">
      <c r="A829" s="772">
        <v>762</v>
      </c>
      <c r="B829" s="781" t="s">
        <v>274</v>
      </c>
      <c r="C829" s="778" t="s">
        <v>221</v>
      </c>
      <c r="D829" s="1794" t="s">
        <v>35</v>
      </c>
      <c r="E829" s="1794"/>
      <c r="F829" s="1795">
        <v>0</v>
      </c>
      <c r="G829" s="1795">
        <f t="shared" si="174"/>
        <v>0</v>
      </c>
      <c r="H829" s="1795">
        <v>34</v>
      </c>
      <c r="I829" s="1795">
        <f t="shared" si="175"/>
        <v>0</v>
      </c>
      <c r="J829" s="1796">
        <f t="shared" si="176"/>
        <v>0</v>
      </c>
    </row>
    <row r="830" spans="1:10" x14ac:dyDescent="0.2">
      <c r="A830" s="762">
        <v>708</v>
      </c>
      <c r="B830" s="1798" t="s">
        <v>214</v>
      </c>
      <c r="C830" s="764"/>
      <c r="D830" s="1785" t="s">
        <v>14</v>
      </c>
      <c r="E830" s="1785">
        <v>40</v>
      </c>
      <c r="F830" s="1156">
        <v>450</v>
      </c>
      <c r="G830" s="1156">
        <f t="shared" si="174"/>
        <v>18000</v>
      </c>
      <c r="H830" s="1156">
        <v>126</v>
      </c>
      <c r="I830" s="1156">
        <f t="shared" si="175"/>
        <v>5040</v>
      </c>
      <c r="J830" s="1314">
        <f t="shared" si="176"/>
        <v>23040</v>
      </c>
    </row>
    <row r="831" spans="1:10" ht="25.5" x14ac:dyDescent="0.2">
      <c r="A831" s="531">
        <v>763</v>
      </c>
      <c r="B831" s="541" t="s">
        <v>48</v>
      </c>
      <c r="C831" s="533" t="s">
        <v>379</v>
      </c>
      <c r="D831" s="542" t="s">
        <v>14</v>
      </c>
      <c r="E831" s="542">
        <v>1</v>
      </c>
      <c r="F831" s="543">
        <v>55700.4</v>
      </c>
      <c r="G831" s="543">
        <f t="shared" si="174"/>
        <v>55700.4</v>
      </c>
      <c r="H831" s="543">
        <v>151613.06399999998</v>
      </c>
      <c r="I831" s="543">
        <f t="shared" si="175"/>
        <v>151613.06399999998</v>
      </c>
      <c r="J831" s="750">
        <f t="shared" si="176"/>
        <v>207313.46399999998</v>
      </c>
    </row>
    <row r="832" spans="1:10" ht="25.5" x14ac:dyDescent="0.2">
      <c r="A832" s="531">
        <v>764</v>
      </c>
      <c r="B832" s="541" t="s">
        <v>377</v>
      </c>
      <c r="C832" s="533" t="s">
        <v>360</v>
      </c>
      <c r="D832" s="542" t="s">
        <v>14</v>
      </c>
      <c r="E832" s="542">
        <v>1</v>
      </c>
      <c r="F832" s="543">
        <v>23128</v>
      </c>
      <c r="G832" s="543">
        <f t="shared" si="174"/>
        <v>23128</v>
      </c>
      <c r="H832" s="543">
        <v>69805.8</v>
      </c>
      <c r="I832" s="543">
        <f t="shared" si="175"/>
        <v>69805.8</v>
      </c>
      <c r="J832" s="750">
        <f t="shared" si="176"/>
        <v>92933.8</v>
      </c>
    </row>
    <row r="833" spans="1:11" ht="25.5" x14ac:dyDescent="0.2">
      <c r="A833" s="531">
        <v>765</v>
      </c>
      <c r="B833" s="541" t="s">
        <v>378</v>
      </c>
      <c r="C833" s="533" t="s">
        <v>360</v>
      </c>
      <c r="D833" s="542" t="s">
        <v>14</v>
      </c>
      <c r="E833" s="542">
        <v>1</v>
      </c>
      <c r="F833" s="543">
        <v>23128</v>
      </c>
      <c r="G833" s="543">
        <f t="shared" si="174"/>
        <v>23128</v>
      </c>
      <c r="H833" s="543">
        <v>73109.903999999995</v>
      </c>
      <c r="I833" s="543">
        <f t="shared" si="175"/>
        <v>73109.903999999995</v>
      </c>
      <c r="J833" s="750">
        <f t="shared" si="176"/>
        <v>96237.903999999995</v>
      </c>
    </row>
    <row r="834" spans="1:11" hidden="1" x14ac:dyDescent="0.2">
      <c r="A834" s="772">
        <v>766</v>
      </c>
      <c r="B834" s="781" t="s">
        <v>222</v>
      </c>
      <c r="C834" s="778" t="s">
        <v>223</v>
      </c>
      <c r="D834" s="1794" t="s">
        <v>35</v>
      </c>
      <c r="E834" s="1794"/>
      <c r="F834" s="1795">
        <v>150</v>
      </c>
      <c r="G834" s="1795">
        <f t="shared" si="174"/>
        <v>0</v>
      </c>
      <c r="H834" s="1795">
        <v>227</v>
      </c>
      <c r="I834" s="1795">
        <f t="shared" si="175"/>
        <v>0</v>
      </c>
      <c r="J834" s="1796">
        <f t="shared" si="176"/>
        <v>0</v>
      </c>
    </row>
    <row r="835" spans="1:11" hidden="1" x14ac:dyDescent="0.2">
      <c r="A835" s="772">
        <v>767</v>
      </c>
      <c r="B835" s="781" t="s">
        <v>281</v>
      </c>
      <c r="C835" s="778" t="s">
        <v>225</v>
      </c>
      <c r="D835" s="1794" t="s">
        <v>35</v>
      </c>
      <c r="E835" s="1794"/>
      <c r="F835" s="1795">
        <v>150</v>
      </c>
      <c r="G835" s="1795">
        <f t="shared" si="174"/>
        <v>0</v>
      </c>
      <c r="H835" s="1795">
        <v>234</v>
      </c>
      <c r="I835" s="1795">
        <f t="shared" si="175"/>
        <v>0</v>
      </c>
      <c r="J835" s="1796">
        <f t="shared" si="176"/>
        <v>0</v>
      </c>
    </row>
    <row r="836" spans="1:11" hidden="1" x14ac:dyDescent="0.2">
      <c r="A836" s="772">
        <v>768</v>
      </c>
      <c r="B836" s="781" t="s">
        <v>224</v>
      </c>
      <c r="C836" s="778" t="s">
        <v>225</v>
      </c>
      <c r="D836" s="1794" t="s">
        <v>35</v>
      </c>
      <c r="E836" s="1794"/>
      <c r="F836" s="1795">
        <v>150</v>
      </c>
      <c r="G836" s="1795">
        <f t="shared" si="174"/>
        <v>0</v>
      </c>
      <c r="H836" s="1795">
        <v>157</v>
      </c>
      <c r="I836" s="1795">
        <f t="shared" si="175"/>
        <v>0</v>
      </c>
      <c r="J836" s="1796">
        <f t="shared" si="176"/>
        <v>0</v>
      </c>
    </row>
    <row r="837" spans="1:11" hidden="1" x14ac:dyDescent="0.2">
      <c r="A837" s="772">
        <v>769</v>
      </c>
      <c r="B837" s="781" t="s">
        <v>226</v>
      </c>
      <c r="C837" s="778" t="s">
        <v>223</v>
      </c>
      <c r="D837" s="1794" t="s">
        <v>35</v>
      </c>
      <c r="E837" s="1794"/>
      <c r="F837" s="1795">
        <v>150</v>
      </c>
      <c r="G837" s="1795">
        <f t="shared" si="174"/>
        <v>0</v>
      </c>
      <c r="H837" s="1795">
        <v>221</v>
      </c>
      <c r="I837" s="1795">
        <f t="shared" si="175"/>
        <v>0</v>
      </c>
      <c r="J837" s="1796">
        <f t="shared" si="176"/>
        <v>0</v>
      </c>
    </row>
    <row r="838" spans="1:11" hidden="1" x14ac:dyDescent="0.2">
      <c r="A838" s="772">
        <v>770</v>
      </c>
      <c r="B838" s="781" t="s">
        <v>228</v>
      </c>
      <c r="C838" s="778" t="s">
        <v>229</v>
      </c>
      <c r="D838" s="1794" t="s">
        <v>35</v>
      </c>
      <c r="E838" s="1794"/>
      <c r="F838" s="1795">
        <v>120</v>
      </c>
      <c r="G838" s="1795">
        <f t="shared" si="174"/>
        <v>0</v>
      </c>
      <c r="H838" s="1795">
        <v>33</v>
      </c>
      <c r="I838" s="1795">
        <f t="shared" si="175"/>
        <v>0</v>
      </c>
      <c r="J838" s="1796">
        <f t="shared" si="176"/>
        <v>0</v>
      </c>
    </row>
    <row r="839" spans="1:11" hidden="1" x14ac:dyDescent="0.2">
      <c r="A839" s="772">
        <v>771</v>
      </c>
      <c r="B839" s="781" t="s">
        <v>230</v>
      </c>
      <c r="C839" s="778" t="s">
        <v>229</v>
      </c>
      <c r="D839" s="1794" t="s">
        <v>35</v>
      </c>
      <c r="E839" s="1794"/>
      <c r="F839" s="1795">
        <v>120</v>
      </c>
      <c r="G839" s="1795">
        <f t="shared" si="174"/>
        <v>0</v>
      </c>
      <c r="H839" s="1795">
        <v>30</v>
      </c>
      <c r="I839" s="1795">
        <f t="shared" si="175"/>
        <v>0</v>
      </c>
      <c r="J839" s="1796">
        <f t="shared" si="176"/>
        <v>0</v>
      </c>
    </row>
    <row r="840" spans="1:11" x14ac:dyDescent="0.2">
      <c r="A840" s="762">
        <v>734</v>
      </c>
      <c r="B840" s="782" t="s">
        <v>599</v>
      </c>
      <c r="C840" s="769" t="s">
        <v>225</v>
      </c>
      <c r="D840" s="1785" t="s">
        <v>35</v>
      </c>
      <c r="E840" s="1785">
        <v>50</v>
      </c>
      <c r="F840" s="1156">
        <v>150</v>
      </c>
      <c r="G840" s="1156">
        <f t="shared" si="174"/>
        <v>7500</v>
      </c>
      <c r="H840" s="1156">
        <v>221</v>
      </c>
      <c r="I840" s="1156">
        <f t="shared" si="175"/>
        <v>11050</v>
      </c>
      <c r="J840" s="1314">
        <f t="shared" si="176"/>
        <v>18550</v>
      </c>
    </row>
    <row r="841" spans="1:11" x14ac:dyDescent="0.2">
      <c r="A841" s="531">
        <v>772</v>
      </c>
      <c r="B841" s="541" t="s">
        <v>231</v>
      </c>
      <c r="C841" s="533"/>
      <c r="D841" s="542" t="s">
        <v>32</v>
      </c>
      <c r="E841" s="542">
        <v>1</v>
      </c>
      <c r="F841" s="543">
        <v>123668.5</v>
      </c>
      <c r="G841" s="543">
        <f t="shared" si="174"/>
        <v>123668.5</v>
      </c>
      <c r="H841" s="543">
        <v>247337</v>
      </c>
      <c r="I841" s="543">
        <f t="shared" si="175"/>
        <v>247337</v>
      </c>
      <c r="J841" s="750">
        <f t="shared" si="176"/>
        <v>371005.5</v>
      </c>
    </row>
    <row r="842" spans="1:11" x14ac:dyDescent="0.2">
      <c r="A842" s="531">
        <v>773</v>
      </c>
      <c r="B842" s="1801"/>
      <c r="C842" s="568"/>
      <c r="D842" s="1802"/>
      <c r="E842" s="1802"/>
      <c r="F842" s="543"/>
      <c r="G842" s="543"/>
      <c r="H842" s="543"/>
      <c r="I842" s="543"/>
      <c r="J842" s="750"/>
    </row>
    <row r="843" spans="1:11" x14ac:dyDescent="0.2">
      <c r="A843" s="531">
        <v>774</v>
      </c>
      <c r="B843" s="541" t="s">
        <v>206</v>
      </c>
      <c r="C843" s="538"/>
      <c r="D843" s="542" t="s">
        <v>207</v>
      </c>
      <c r="E843" s="542">
        <v>1</v>
      </c>
      <c r="F843" s="543">
        <v>210000</v>
      </c>
      <c r="G843" s="543">
        <f>E843*F843</f>
        <v>210000</v>
      </c>
      <c r="H843" s="543">
        <v>0</v>
      </c>
      <c r="I843" s="543">
        <f>E843*H843</f>
        <v>0</v>
      </c>
      <c r="J843" s="750">
        <f t="shared" si="176"/>
        <v>210000</v>
      </c>
    </row>
    <row r="844" spans="1:11" hidden="1" x14ac:dyDescent="0.2">
      <c r="A844" s="531">
        <v>775</v>
      </c>
      <c r="B844" s="541" t="s">
        <v>104</v>
      </c>
      <c r="C844" s="538"/>
      <c r="D844" s="542" t="s">
        <v>207</v>
      </c>
      <c r="E844" s="542"/>
      <c r="F844" s="543">
        <v>189000</v>
      </c>
      <c r="G844" s="543">
        <f>E844*F844</f>
        <v>0</v>
      </c>
      <c r="H844" s="543">
        <v>0</v>
      </c>
      <c r="I844" s="543">
        <f>E844*H844</f>
        <v>0</v>
      </c>
      <c r="J844" s="750">
        <f t="shared" si="176"/>
        <v>0</v>
      </c>
    </row>
    <row r="845" spans="1:11" ht="13.5" thickBot="1" x14ac:dyDescent="0.25">
      <c r="A845" s="531"/>
      <c r="B845" s="541"/>
      <c r="C845" s="538"/>
      <c r="D845" s="542"/>
      <c r="E845" s="542"/>
      <c r="F845" s="543"/>
      <c r="G845" s="543"/>
      <c r="H845" s="543"/>
      <c r="I845" s="543"/>
      <c r="J845" s="750"/>
    </row>
    <row r="846" spans="1:11" ht="13.5" thickBot="1" x14ac:dyDescent="0.25">
      <c r="A846" s="581"/>
      <c r="B846" s="1786" t="s">
        <v>282</v>
      </c>
      <c r="C846" s="572"/>
      <c r="D846" s="1787"/>
      <c r="E846" s="1788"/>
      <c r="F846" s="1789"/>
      <c r="G846" s="1790">
        <f>SUM(G830:G833)+G826+G828+SUM(G840:G844)</f>
        <v>465124.9</v>
      </c>
      <c r="H846" s="1789"/>
      <c r="I846" s="1790">
        <f>SUM(I830:I833)+I826+I828+SUM(I840:I844)</f>
        <v>562655.76799999992</v>
      </c>
      <c r="J846" s="1790">
        <f>SUM(J830:J833)+J826+J828+SUM(J840:J844)</f>
        <v>1027780.6679999999</v>
      </c>
    </row>
    <row r="847" spans="1:11" x14ac:dyDescent="0.2">
      <c r="A847" s="879"/>
      <c r="B847" s="1803"/>
      <c r="C847" s="881"/>
      <c r="D847" s="1804"/>
      <c r="E847" s="1805"/>
      <c r="F847" s="1806"/>
      <c r="G847" s="1807"/>
      <c r="H847" s="1806"/>
      <c r="I847" s="1807"/>
      <c r="J847" s="1807"/>
    </row>
    <row r="848" spans="1:11" ht="13.5" thickBot="1" x14ac:dyDescent="0.25">
      <c r="A848" s="1047"/>
      <c r="B848" s="1002"/>
      <c r="C848" s="1808"/>
      <c r="D848" s="1809"/>
      <c r="E848" s="1783"/>
      <c r="F848" s="1003"/>
      <c r="G848" s="1810"/>
      <c r="H848" s="1003"/>
      <c r="I848" s="1810"/>
      <c r="J848" s="1810"/>
      <c r="K848" s="1770"/>
    </row>
    <row r="849" spans="1:39" ht="13.5" thickBot="1" x14ac:dyDescent="0.25">
      <c r="A849" s="581"/>
      <c r="B849" s="1786" t="s">
        <v>382</v>
      </c>
      <c r="C849" s="572"/>
      <c r="D849" s="1787"/>
      <c r="E849" s="1788"/>
      <c r="F849" s="1789"/>
      <c r="G849" s="1790">
        <f>G846+G818+G752+G724+G564+G249+G848-0.01</f>
        <v>6200575.370000001</v>
      </c>
      <c r="H849" s="1789"/>
      <c r="I849" s="1790">
        <f>I846+I818+I752+I724+I564+I249+I848</f>
        <v>6515217.9982501939</v>
      </c>
      <c r="J849" s="1790">
        <f>J846+J818+J752+J724+J564+J249+J848-0.01</f>
        <v>12715793.368250197</v>
      </c>
      <c r="K849" s="1770">
        <f>J849/1.2</f>
        <v>10596494.473541832</v>
      </c>
      <c r="L849" s="1770"/>
    </row>
    <row r="850" spans="1:39" ht="13.5" thickBot="1" x14ac:dyDescent="0.25">
      <c r="A850" s="891"/>
      <c r="B850" s="1811" t="s">
        <v>383</v>
      </c>
      <c r="C850" s="893"/>
      <c r="D850" s="1812"/>
      <c r="E850" s="1813"/>
      <c r="F850" s="1814"/>
      <c r="G850" s="1815">
        <f>G849/1.2*0.2</f>
        <v>1033429.2283333335</v>
      </c>
      <c r="H850" s="1814"/>
      <c r="I850" s="1815">
        <f>I849/1.2*0.2</f>
        <v>1085869.6663750324</v>
      </c>
      <c r="J850" s="1815">
        <f>J849/1.2*0.2</f>
        <v>2119298.8947083666</v>
      </c>
    </row>
    <row r="851" spans="1:39" ht="13.5" x14ac:dyDescent="0.2">
      <c r="A851" s="587"/>
      <c r="B851" s="1816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x14ac:dyDescent="0.2">
      <c r="A852" s="682" t="s">
        <v>548</v>
      </c>
      <c r="B852" s="1817" t="s">
        <v>567</v>
      </c>
      <c r="C852" s="1839"/>
      <c r="D852" s="1839"/>
      <c r="E852" s="1839"/>
      <c r="F852" s="1839"/>
      <c r="G852" s="1839"/>
      <c r="H852" s="1839"/>
      <c r="I852" s="1818"/>
      <c r="J852" s="1818" t="s">
        <v>565</v>
      </c>
      <c r="K852" s="1703"/>
      <c r="L852" s="1819"/>
      <c r="M852" s="1819"/>
      <c r="N852" s="1820"/>
      <c r="O852" s="1821"/>
      <c r="P852" s="1821"/>
      <c r="Q852" s="1821"/>
      <c r="R852" s="1821"/>
      <c r="S852" s="182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">
      <c r="A853" s="681" t="s">
        <v>284</v>
      </c>
      <c r="B853" s="1838" t="s">
        <v>551</v>
      </c>
      <c r="C853" s="1838"/>
      <c r="D853" s="1838"/>
      <c r="E853" s="1838"/>
      <c r="F853" s="1838"/>
      <c r="G853" s="1838"/>
      <c r="H853" s="1838"/>
      <c r="I853" s="1838"/>
      <c r="J853" s="1838"/>
      <c r="K853" s="1703"/>
      <c r="L853" s="1822"/>
      <c r="M853" s="1822"/>
      <c r="N853" s="1820"/>
      <c r="O853" s="1821"/>
      <c r="P853" s="1821"/>
      <c r="Q853" s="1821"/>
      <c r="R853" s="1821"/>
      <c r="S853" s="182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">
      <c r="A854" s="682" t="s">
        <v>553</v>
      </c>
      <c r="B854" s="1817" t="s">
        <v>560</v>
      </c>
      <c r="C854" s="1839"/>
      <c r="D854" s="1839"/>
      <c r="E854" s="1839"/>
      <c r="F854" s="1839"/>
      <c r="G854" s="1839"/>
      <c r="H854" s="1839"/>
      <c r="I854" s="1818"/>
      <c r="J854" s="1818" t="s">
        <v>566</v>
      </c>
      <c r="K854" s="1703"/>
      <c r="L854" s="1819"/>
      <c r="M854" s="1819"/>
      <c r="N854" s="1820"/>
      <c r="O854" s="1821"/>
      <c r="P854" s="1821"/>
      <c r="Q854" s="1821"/>
      <c r="R854" s="1821"/>
      <c r="S854" s="182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">
      <c r="A855" s="681" t="s">
        <v>284</v>
      </c>
      <c r="B855" s="1838" t="s">
        <v>551</v>
      </c>
      <c r="C855" s="1838"/>
      <c r="D855" s="1838"/>
      <c r="E855" s="1838"/>
      <c r="F855" s="1838"/>
      <c r="G855" s="1838"/>
      <c r="H855" s="1838"/>
      <c r="I855" s="1838"/>
      <c r="J855" s="1838"/>
      <c r="K855" s="1703"/>
      <c r="L855" s="1822"/>
      <c r="M855" s="1822"/>
      <c r="N855" s="1820"/>
      <c r="O855" s="1821"/>
      <c r="P855" s="1821"/>
      <c r="Q855" s="1821"/>
      <c r="R855" s="1821"/>
      <c r="S855" s="182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5" x14ac:dyDescent="0.2">
      <c r="B856" s="1823"/>
      <c r="C856" s="1823"/>
    </row>
    <row r="857" spans="1:39" ht="15" x14ac:dyDescent="0.2">
      <c r="B857" s="1977"/>
      <c r="C857" s="1977"/>
    </row>
    <row r="858" spans="1:39" ht="15" x14ac:dyDescent="0.2">
      <c r="B858" s="1824"/>
      <c r="C858" s="1824"/>
    </row>
    <row r="859" spans="1:39" ht="15" x14ac:dyDescent="0.2">
      <c r="C859" s="1824"/>
    </row>
    <row r="860" spans="1:39" ht="13.5" x14ac:dyDescent="0.2">
      <c r="A860" s="587"/>
      <c r="B860" s="1825"/>
      <c r="C860" s="587"/>
      <c r="D860" s="587"/>
      <c r="E860" s="587"/>
      <c r="J860" s="590"/>
    </row>
    <row r="861" spans="1:39" ht="15" x14ac:dyDescent="0.2">
      <c r="B861" s="1980"/>
      <c r="C861" s="1980"/>
    </row>
    <row r="862" spans="1:39" ht="15" x14ac:dyDescent="0.2">
      <c r="B862" s="1823"/>
      <c r="C862" s="1823"/>
    </row>
    <row r="863" spans="1:39" ht="15" x14ac:dyDescent="0.2">
      <c r="B863" s="1823"/>
      <c r="C863" s="1823"/>
    </row>
    <row r="864" spans="1:39" ht="15" x14ac:dyDescent="0.2">
      <c r="B864" s="1823"/>
      <c r="C864" s="1823"/>
    </row>
    <row r="865" spans="2:7" ht="15" x14ac:dyDescent="0.2">
      <c r="B865" s="1977"/>
      <c r="C865" s="1977"/>
    </row>
    <row r="866" spans="2:7" ht="15" x14ac:dyDescent="0.2">
      <c r="B866" s="1824"/>
      <c r="C866" s="1824"/>
    </row>
    <row r="867" spans="2:7" ht="15" x14ac:dyDescent="0.2">
      <c r="B867" s="1824"/>
      <c r="C867" s="1824"/>
      <c r="F867" s="1824"/>
      <c r="G867" s="1824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</mergeCells>
  <conditionalFormatting sqref="L852:M855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N852:N855">
    <cfRule type="cellIs" dxfId="19" priority="1" operator="greaterThan">
      <formula>0</formula>
    </cfRule>
    <cfRule type="cellIs" dxfId="1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AW1612"/>
  <sheetViews>
    <sheetView topLeftCell="A4" zoomScale="80" zoomScaleNormal="80" zoomScaleSheetLayoutView="80" workbookViewId="0">
      <selection activeCell="B1598" sqref="B1598:J1598"/>
    </sheetView>
  </sheetViews>
  <sheetFormatPr defaultColWidth="9.140625" defaultRowHeight="12.75" outlineLevelRow="1" x14ac:dyDescent="0.2"/>
  <cols>
    <col min="1" max="1" width="20.5703125" style="919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642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917" t="s">
        <v>505</v>
      </c>
      <c r="J5" s="643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917"/>
      <c r="J6" s="644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917" t="s">
        <v>505</v>
      </c>
      <c r="J7" s="643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917"/>
      <c r="J8" s="645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646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646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917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17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8" t="s">
        <v>517</v>
      </c>
      <c r="I14" s="184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50" t="s">
        <v>518</v>
      </c>
      <c r="H15" s="1852" t="s">
        <v>519</v>
      </c>
      <c r="I15" s="1854" t="s">
        <v>520</v>
      </c>
      <c r="J15" s="1855"/>
    </row>
    <row r="16" spans="1:10" x14ac:dyDescent="0.2">
      <c r="A16" s="504"/>
      <c r="B16" s="505"/>
      <c r="C16" s="505"/>
      <c r="D16" s="506"/>
      <c r="E16" s="506"/>
      <c r="F16" s="506"/>
      <c r="G16" s="1851"/>
      <c r="H16" s="1853"/>
      <c r="I16" s="920" t="s">
        <v>521</v>
      </c>
      <c r="J16" s="642" t="s">
        <v>522</v>
      </c>
    </row>
    <row r="17" spans="1:10" x14ac:dyDescent="0.2">
      <c r="A17" s="504"/>
      <c r="B17" s="918"/>
      <c r="C17" s="918"/>
      <c r="D17" s="918"/>
      <c r="E17" s="918"/>
      <c r="F17" s="918"/>
      <c r="G17" s="920" t="s">
        <v>639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840" t="s">
        <v>617</v>
      </c>
      <c r="C18" s="1840"/>
      <c r="D18" s="1840"/>
      <c r="E18" s="1840"/>
      <c r="F18" s="1840"/>
      <c r="G18" s="1840"/>
      <c r="H18" s="706"/>
      <c r="I18" s="707"/>
      <c r="J18" s="708"/>
    </row>
    <row r="19" spans="1:10" ht="15" customHeight="1" x14ac:dyDescent="0.2">
      <c r="A19" s="523"/>
      <c r="B19" s="1840" t="s">
        <v>618</v>
      </c>
      <c r="C19" s="1840"/>
      <c r="D19" s="1840"/>
      <c r="E19" s="1840"/>
      <c r="F19" s="1840"/>
      <c r="G19" s="1840"/>
      <c r="H19" s="706"/>
      <c r="I19" s="707"/>
      <c r="J19" s="708"/>
    </row>
    <row r="20" spans="1:10" ht="15" customHeight="1" thickBot="1" x14ac:dyDescent="0.25">
      <c r="A20" s="79"/>
      <c r="B20" s="1840"/>
      <c r="C20" s="1841"/>
      <c r="D20" s="1841"/>
      <c r="E20" s="1841"/>
      <c r="F20" s="1841"/>
      <c r="G20" s="1841"/>
      <c r="H20" s="1842"/>
      <c r="I20" s="1842"/>
      <c r="J20" s="1842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843" t="s">
        <v>444</v>
      </c>
      <c r="G21" s="1844"/>
      <c r="H21" s="1843" t="s">
        <v>445</v>
      </c>
      <c r="I21" s="1844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hidden="1" x14ac:dyDescent="0.2">
      <c r="A25" s="806"/>
      <c r="B25" s="807" t="s">
        <v>615</v>
      </c>
      <c r="C25" s="808"/>
      <c r="D25" s="809"/>
      <c r="E25" s="809"/>
      <c r="F25" s="810"/>
      <c r="G25" s="810"/>
      <c r="H25" s="810"/>
      <c r="I25" s="810"/>
      <c r="J25" s="811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idden="1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hidden="1" x14ac:dyDescent="0.25">
      <c r="A248" s="818">
        <v>220</v>
      </c>
      <c r="B248" s="528" t="s">
        <v>105</v>
      </c>
      <c r="C248" s="530"/>
      <c r="D248" s="530"/>
      <c r="E248" s="530"/>
      <c r="F248" s="530"/>
      <c r="G248" s="819"/>
      <c r="H248" s="820"/>
      <c r="I248" s="819"/>
      <c r="J248" s="821"/>
    </row>
    <row r="249" spans="1:10" hidden="1" x14ac:dyDescent="0.2">
      <c r="A249" s="818">
        <v>221</v>
      </c>
      <c r="B249" s="822" t="s">
        <v>44</v>
      </c>
      <c r="C249" s="538"/>
      <c r="D249" s="533"/>
      <c r="E249" s="533"/>
      <c r="F249" s="533"/>
      <c r="G249" s="819"/>
      <c r="H249" s="820"/>
      <c r="I249" s="819"/>
      <c r="J249" s="821"/>
    </row>
    <row r="250" spans="1:10" hidden="1" x14ac:dyDescent="0.2">
      <c r="A250" s="818">
        <v>222</v>
      </c>
      <c r="B250" s="822" t="s">
        <v>106</v>
      </c>
      <c r="C250" s="538"/>
      <c r="D250" s="533"/>
      <c r="E250" s="533"/>
      <c r="F250" s="533"/>
      <c r="G250" s="819"/>
      <c r="H250" s="820"/>
      <c r="I250" s="819"/>
      <c r="J250" s="821"/>
    </row>
    <row r="251" spans="1:10" hidden="1" x14ac:dyDescent="0.2">
      <c r="A251" s="818">
        <v>223</v>
      </c>
      <c r="B251" s="822" t="s">
        <v>107</v>
      </c>
      <c r="C251" s="538"/>
      <c r="D251" s="533"/>
      <c r="E251" s="533"/>
      <c r="F251" s="533"/>
      <c r="G251" s="819"/>
      <c r="H251" s="820"/>
      <c r="I251" s="819"/>
      <c r="J251" s="821"/>
    </row>
    <row r="252" spans="1:10" hidden="1" x14ac:dyDescent="0.2">
      <c r="A252" s="818">
        <v>224</v>
      </c>
      <c r="B252" s="822" t="s">
        <v>108</v>
      </c>
      <c r="C252" s="538"/>
      <c r="D252" s="533"/>
      <c r="E252" s="533"/>
      <c r="F252" s="533"/>
      <c r="G252" s="819"/>
      <c r="H252" s="820"/>
      <c r="I252" s="819"/>
      <c r="J252" s="821"/>
    </row>
    <row r="253" spans="1:10" ht="35.25" hidden="1" customHeight="1" x14ac:dyDescent="0.2">
      <c r="A253" s="818">
        <v>225</v>
      </c>
      <c r="B253" s="823" t="s">
        <v>109</v>
      </c>
      <c r="C253" s="533" t="s">
        <v>350</v>
      </c>
      <c r="D253" s="533" t="s">
        <v>14</v>
      </c>
      <c r="E253" s="533">
        <v>1</v>
      </c>
      <c r="F253" s="819">
        <v>228206.58</v>
      </c>
      <c r="G253" s="819">
        <f t="shared" ref="G253:G296" si="26">E253*F253</f>
        <v>228206.58</v>
      </c>
      <c r="H253" s="819">
        <v>566028.50399999996</v>
      </c>
      <c r="I253" s="819">
        <f t="shared" ref="I253:I296" si="27">E253*H253</f>
        <v>566028.50399999996</v>
      </c>
      <c r="J253" s="785">
        <f t="shared" ref="J253:J263" si="28">G253+I253</f>
        <v>794235.08399999992</v>
      </c>
    </row>
    <row r="254" spans="1:10" ht="37.5" hidden="1" customHeight="1" outlineLevel="1" x14ac:dyDescent="0.2">
      <c r="A254" s="818">
        <v>226</v>
      </c>
      <c r="B254" s="823" t="s">
        <v>110</v>
      </c>
      <c r="C254" s="533" t="s">
        <v>351</v>
      </c>
      <c r="D254" s="533" t="s">
        <v>14</v>
      </c>
      <c r="E254" s="533"/>
      <c r="F254" s="819">
        <v>77780.28</v>
      </c>
      <c r="G254" s="819">
        <f t="shared" si="26"/>
        <v>0</v>
      </c>
      <c r="H254" s="819">
        <v>200330.92799999999</v>
      </c>
      <c r="I254" s="819">
        <f t="shared" si="27"/>
        <v>0</v>
      </c>
      <c r="J254" s="785">
        <f t="shared" si="28"/>
        <v>0</v>
      </c>
    </row>
    <row r="255" spans="1:10" hidden="1" outlineLevel="1" x14ac:dyDescent="0.2">
      <c r="A255" s="818">
        <v>227</v>
      </c>
      <c r="B255" s="823" t="s">
        <v>111</v>
      </c>
      <c r="C255" s="533" t="s">
        <v>352</v>
      </c>
      <c r="D255" s="533" t="s">
        <v>14</v>
      </c>
      <c r="E255" s="533"/>
      <c r="F255" s="819">
        <v>32933</v>
      </c>
      <c r="G255" s="819">
        <f t="shared" si="26"/>
        <v>0</v>
      </c>
      <c r="H255" s="819">
        <v>103503.048</v>
      </c>
      <c r="I255" s="819">
        <f t="shared" si="27"/>
        <v>0</v>
      </c>
      <c r="J255" s="785">
        <f t="shared" si="28"/>
        <v>0</v>
      </c>
    </row>
    <row r="256" spans="1:10" hidden="1" collapsed="1" x14ac:dyDescent="0.2">
      <c r="A256" s="818">
        <v>228</v>
      </c>
      <c r="B256" s="822" t="s">
        <v>112</v>
      </c>
      <c r="C256" s="538"/>
      <c r="D256" s="533"/>
      <c r="E256" s="533"/>
      <c r="F256" s="819"/>
      <c r="G256" s="819">
        <f t="shared" si="26"/>
        <v>0</v>
      </c>
      <c r="H256" s="819"/>
      <c r="I256" s="819">
        <f t="shared" si="27"/>
        <v>0</v>
      </c>
      <c r="J256" s="785"/>
    </row>
    <row r="257" spans="1:10" ht="38.25" hidden="1" x14ac:dyDescent="0.2">
      <c r="A257" s="818">
        <v>229</v>
      </c>
      <c r="B257" s="823" t="s">
        <v>113</v>
      </c>
      <c r="C257" s="533" t="s">
        <v>353</v>
      </c>
      <c r="D257" s="533" t="s">
        <v>14</v>
      </c>
      <c r="E257" s="533">
        <v>1</v>
      </c>
      <c r="F257" s="819">
        <v>221688.18</v>
      </c>
      <c r="G257" s="819">
        <f t="shared" si="26"/>
        <v>221688.18</v>
      </c>
      <c r="H257" s="819">
        <v>565704.12</v>
      </c>
      <c r="I257" s="819">
        <f t="shared" si="27"/>
        <v>565704.12</v>
      </c>
      <c r="J257" s="785">
        <f t="shared" si="28"/>
        <v>787392.3</v>
      </c>
    </row>
    <row r="258" spans="1:10" ht="38.25" hidden="1" outlineLevel="1" x14ac:dyDescent="0.2">
      <c r="A258" s="818">
        <v>230</v>
      </c>
      <c r="B258" s="823" t="s">
        <v>110</v>
      </c>
      <c r="C258" s="533" t="s">
        <v>354</v>
      </c>
      <c r="D258" s="533" t="s">
        <v>14</v>
      </c>
      <c r="E258" s="533"/>
      <c r="F258" s="819">
        <v>77780.28</v>
      </c>
      <c r="G258" s="819">
        <f t="shared" si="26"/>
        <v>0</v>
      </c>
      <c r="H258" s="819">
        <v>200330.92799999999</v>
      </c>
      <c r="I258" s="819">
        <f t="shared" si="27"/>
        <v>0</v>
      </c>
      <c r="J258" s="785">
        <f t="shared" si="28"/>
        <v>0</v>
      </c>
    </row>
    <row r="259" spans="1:10" hidden="1" outlineLevel="1" x14ac:dyDescent="0.2">
      <c r="A259" s="818">
        <v>231</v>
      </c>
      <c r="B259" s="823" t="s">
        <v>111</v>
      </c>
      <c r="C259" s="533" t="s">
        <v>352</v>
      </c>
      <c r="D259" s="533" t="s">
        <v>14</v>
      </c>
      <c r="E259" s="533"/>
      <c r="F259" s="819">
        <v>32933</v>
      </c>
      <c r="G259" s="819">
        <f t="shared" si="26"/>
        <v>0</v>
      </c>
      <c r="H259" s="819">
        <v>103503.048</v>
      </c>
      <c r="I259" s="819">
        <f t="shared" si="27"/>
        <v>0</v>
      </c>
      <c r="J259" s="785">
        <f t="shared" si="28"/>
        <v>0</v>
      </c>
    </row>
    <row r="260" spans="1:10" hidden="1" collapsed="1" x14ac:dyDescent="0.2">
      <c r="A260" s="818">
        <v>232</v>
      </c>
      <c r="B260" s="822" t="s">
        <v>114</v>
      </c>
      <c r="C260" s="538"/>
      <c r="D260" s="533"/>
      <c r="E260" s="533"/>
      <c r="F260" s="819"/>
      <c r="G260" s="819">
        <f t="shared" si="26"/>
        <v>0</v>
      </c>
      <c r="H260" s="819"/>
      <c r="I260" s="819">
        <f t="shared" si="27"/>
        <v>0</v>
      </c>
      <c r="J260" s="785"/>
    </row>
    <row r="261" spans="1:10" ht="38.25" hidden="1" x14ac:dyDescent="0.2">
      <c r="A261" s="818">
        <v>233</v>
      </c>
      <c r="B261" s="823" t="s">
        <v>115</v>
      </c>
      <c r="C261" s="533" t="s">
        <v>355</v>
      </c>
      <c r="D261" s="533" t="s">
        <v>14</v>
      </c>
      <c r="E261" s="533">
        <v>1</v>
      </c>
      <c r="F261" s="819">
        <v>174873.3</v>
      </c>
      <c r="G261" s="819">
        <f t="shared" si="26"/>
        <v>174873.3</v>
      </c>
      <c r="H261" s="819">
        <v>469767.55200000003</v>
      </c>
      <c r="I261" s="819">
        <f t="shared" si="27"/>
        <v>469767.55200000003</v>
      </c>
      <c r="J261" s="785">
        <f t="shared" si="28"/>
        <v>644640.85199999996</v>
      </c>
    </row>
    <row r="262" spans="1:10" ht="38.25" hidden="1" outlineLevel="1" x14ac:dyDescent="0.2">
      <c r="A262" s="818">
        <v>234</v>
      </c>
      <c r="B262" s="823" t="s">
        <v>110</v>
      </c>
      <c r="C262" s="533" t="s">
        <v>351</v>
      </c>
      <c r="D262" s="533" t="s">
        <v>14</v>
      </c>
      <c r="E262" s="533"/>
      <c r="F262" s="819">
        <v>77780.28</v>
      </c>
      <c r="G262" s="819">
        <f t="shared" si="26"/>
        <v>0</v>
      </c>
      <c r="H262" s="819">
        <v>160846.10400000002</v>
      </c>
      <c r="I262" s="819">
        <f t="shared" si="27"/>
        <v>0</v>
      </c>
      <c r="J262" s="785">
        <f t="shared" si="28"/>
        <v>0</v>
      </c>
    </row>
    <row r="263" spans="1:10" hidden="1" outlineLevel="1" x14ac:dyDescent="0.2">
      <c r="A263" s="818">
        <v>235</v>
      </c>
      <c r="B263" s="823" t="s">
        <v>111</v>
      </c>
      <c r="C263" s="533" t="s">
        <v>356</v>
      </c>
      <c r="D263" s="533" t="s">
        <v>14</v>
      </c>
      <c r="E263" s="533"/>
      <c r="F263" s="819">
        <v>22827</v>
      </c>
      <c r="G263" s="819">
        <f t="shared" si="26"/>
        <v>0</v>
      </c>
      <c r="H263" s="819">
        <v>62594.207999999991</v>
      </c>
      <c r="I263" s="819">
        <f t="shared" si="27"/>
        <v>0</v>
      </c>
      <c r="J263" s="785">
        <f t="shared" si="28"/>
        <v>0</v>
      </c>
    </row>
    <row r="264" spans="1:10" hidden="1" collapsed="1" x14ac:dyDescent="0.2">
      <c r="A264" s="818">
        <v>236</v>
      </c>
      <c r="B264" s="824"/>
      <c r="C264" s="825"/>
      <c r="D264" s="824"/>
      <c r="E264" s="824"/>
      <c r="F264" s="826"/>
      <c r="G264" s="819">
        <f t="shared" si="26"/>
        <v>0</v>
      </c>
      <c r="H264" s="826"/>
      <c r="I264" s="819">
        <f t="shared" si="27"/>
        <v>0</v>
      </c>
      <c r="J264" s="826"/>
    </row>
    <row r="265" spans="1:10" hidden="1" x14ac:dyDescent="0.2">
      <c r="A265" s="818">
        <v>237</v>
      </c>
      <c r="B265" s="822" t="s">
        <v>116</v>
      </c>
      <c r="C265" s="538"/>
      <c r="D265" s="533"/>
      <c r="E265" s="533"/>
      <c r="F265" s="819"/>
      <c r="G265" s="819">
        <f t="shared" si="26"/>
        <v>0</v>
      </c>
      <c r="H265" s="819"/>
      <c r="I265" s="819">
        <f t="shared" si="27"/>
        <v>0</v>
      </c>
      <c r="J265" s="785"/>
    </row>
    <row r="266" spans="1:10" ht="38.25" hidden="1" x14ac:dyDescent="0.2">
      <c r="A266" s="818">
        <v>238</v>
      </c>
      <c r="B266" s="823" t="s">
        <v>117</v>
      </c>
      <c r="C266" s="533" t="s">
        <v>357</v>
      </c>
      <c r="D266" s="533" t="s">
        <v>14</v>
      </c>
      <c r="E266" s="533">
        <v>1</v>
      </c>
      <c r="F266" s="819">
        <v>174873.3</v>
      </c>
      <c r="G266" s="819">
        <f t="shared" si="26"/>
        <v>174873.3</v>
      </c>
      <c r="H266" s="819">
        <v>469474.41599999997</v>
      </c>
      <c r="I266" s="819">
        <f t="shared" si="27"/>
        <v>469474.41599999997</v>
      </c>
      <c r="J266" s="785">
        <f t="shared" ref="J266:J268" si="29">G266+I266</f>
        <v>644347.71600000001</v>
      </c>
    </row>
    <row r="267" spans="1:10" ht="38.25" hidden="1" outlineLevel="1" x14ac:dyDescent="0.2">
      <c r="A267" s="818">
        <v>239</v>
      </c>
      <c r="B267" s="823" t="s">
        <v>110</v>
      </c>
      <c r="C267" s="533" t="s">
        <v>351</v>
      </c>
      <c r="D267" s="533" t="s">
        <v>14</v>
      </c>
      <c r="E267" s="533"/>
      <c r="F267" s="819">
        <v>77780.28</v>
      </c>
      <c r="G267" s="819">
        <f t="shared" si="26"/>
        <v>0</v>
      </c>
      <c r="H267" s="819">
        <v>160846.10400000002</v>
      </c>
      <c r="I267" s="819">
        <f t="shared" si="27"/>
        <v>0</v>
      </c>
      <c r="J267" s="785">
        <f t="shared" si="29"/>
        <v>0</v>
      </c>
    </row>
    <row r="268" spans="1:10" hidden="1" outlineLevel="1" x14ac:dyDescent="0.2">
      <c r="A268" s="818">
        <v>240</v>
      </c>
      <c r="B268" s="823" t="s">
        <v>111</v>
      </c>
      <c r="C268" s="533" t="s">
        <v>356</v>
      </c>
      <c r="D268" s="533" t="s">
        <v>14</v>
      </c>
      <c r="E268" s="533"/>
      <c r="F268" s="819">
        <v>22827</v>
      </c>
      <c r="G268" s="819">
        <f t="shared" si="26"/>
        <v>0</v>
      </c>
      <c r="H268" s="819">
        <v>62594.207999999991</v>
      </c>
      <c r="I268" s="819">
        <f t="shared" si="27"/>
        <v>0</v>
      </c>
      <c r="J268" s="785">
        <f t="shared" si="29"/>
        <v>0</v>
      </c>
    </row>
    <row r="269" spans="1:10" hidden="1" collapsed="1" x14ac:dyDescent="0.2">
      <c r="A269" s="818">
        <v>241</v>
      </c>
      <c r="B269" s="822" t="s">
        <v>118</v>
      </c>
      <c r="C269" s="538"/>
      <c r="D269" s="533"/>
      <c r="E269" s="533"/>
      <c r="F269" s="819"/>
      <c r="G269" s="819">
        <f t="shared" si="26"/>
        <v>0</v>
      </c>
      <c r="H269" s="819"/>
      <c r="I269" s="819">
        <f t="shared" si="27"/>
        <v>0</v>
      </c>
      <c r="J269" s="785"/>
    </row>
    <row r="270" spans="1:10" ht="38.25" hidden="1" x14ac:dyDescent="0.2">
      <c r="A270" s="818">
        <v>242</v>
      </c>
      <c r="B270" s="823" t="s">
        <v>119</v>
      </c>
      <c r="C270" s="533" t="s">
        <v>355</v>
      </c>
      <c r="D270" s="533" t="s">
        <v>14</v>
      </c>
      <c r="E270" s="533">
        <v>1</v>
      </c>
      <c r="F270" s="819">
        <v>174873.3</v>
      </c>
      <c r="G270" s="819">
        <f t="shared" si="26"/>
        <v>174873.3</v>
      </c>
      <c r="H270" s="819">
        <v>469767.55200000003</v>
      </c>
      <c r="I270" s="819">
        <f t="shared" si="27"/>
        <v>469767.55200000003</v>
      </c>
      <c r="J270" s="785">
        <f t="shared" ref="J270:J276" si="30">G270+I270</f>
        <v>644640.85199999996</v>
      </c>
    </row>
    <row r="271" spans="1:10" ht="38.25" hidden="1" outlineLevel="1" x14ac:dyDescent="0.2">
      <c r="A271" s="818">
        <v>243</v>
      </c>
      <c r="B271" s="823" t="s">
        <v>110</v>
      </c>
      <c r="C271" s="533" t="s">
        <v>351</v>
      </c>
      <c r="D271" s="533" t="s">
        <v>14</v>
      </c>
      <c r="E271" s="533"/>
      <c r="F271" s="819">
        <v>77780.28</v>
      </c>
      <c r="G271" s="819">
        <f t="shared" si="26"/>
        <v>0</v>
      </c>
      <c r="H271" s="819">
        <v>160846.10400000002</v>
      </c>
      <c r="I271" s="819">
        <f t="shared" si="27"/>
        <v>0</v>
      </c>
      <c r="J271" s="785">
        <f t="shared" si="30"/>
        <v>0</v>
      </c>
    </row>
    <row r="272" spans="1:10" hidden="1" outlineLevel="1" x14ac:dyDescent="0.2">
      <c r="A272" s="818">
        <v>244</v>
      </c>
      <c r="B272" s="823" t="s">
        <v>111</v>
      </c>
      <c r="C272" s="533" t="s">
        <v>356</v>
      </c>
      <c r="D272" s="533" t="s">
        <v>14</v>
      </c>
      <c r="E272" s="533"/>
      <c r="F272" s="819">
        <v>22827</v>
      </c>
      <c r="G272" s="819">
        <f t="shared" si="26"/>
        <v>0</v>
      </c>
      <c r="H272" s="819">
        <v>62594.207999999991</v>
      </c>
      <c r="I272" s="819">
        <f t="shared" si="27"/>
        <v>0</v>
      </c>
      <c r="J272" s="785">
        <f t="shared" si="30"/>
        <v>0</v>
      </c>
    </row>
    <row r="273" spans="1:10" hidden="1" collapsed="1" x14ac:dyDescent="0.2">
      <c r="A273" s="818">
        <v>245</v>
      </c>
      <c r="B273" s="822" t="s">
        <v>120</v>
      </c>
      <c r="C273" s="538"/>
      <c r="D273" s="533"/>
      <c r="E273" s="533"/>
      <c r="F273" s="819"/>
      <c r="G273" s="819">
        <f t="shared" si="26"/>
        <v>0</v>
      </c>
      <c r="H273" s="819"/>
      <c r="I273" s="819">
        <f t="shared" si="27"/>
        <v>0</v>
      </c>
      <c r="J273" s="785"/>
    </row>
    <row r="274" spans="1:10" ht="38.25" hidden="1" x14ac:dyDescent="0.2">
      <c r="A274" s="818">
        <v>246</v>
      </c>
      <c r="B274" s="823" t="s">
        <v>121</v>
      </c>
      <c r="C274" s="533" t="s">
        <v>358</v>
      </c>
      <c r="D274" s="533" t="s">
        <v>14</v>
      </c>
      <c r="E274" s="533">
        <v>1</v>
      </c>
      <c r="F274" s="819">
        <v>174873.3</v>
      </c>
      <c r="G274" s="819">
        <f t="shared" si="26"/>
        <v>174873.3</v>
      </c>
      <c r="H274" s="819">
        <v>469767.55200000003</v>
      </c>
      <c r="I274" s="819">
        <f t="shared" si="27"/>
        <v>469767.55200000003</v>
      </c>
      <c r="J274" s="785">
        <f t="shared" si="30"/>
        <v>644640.85199999996</v>
      </c>
    </row>
    <row r="275" spans="1:10" ht="38.25" hidden="1" outlineLevel="1" x14ac:dyDescent="0.2">
      <c r="A275" s="818">
        <v>247</v>
      </c>
      <c r="B275" s="823" t="s">
        <v>110</v>
      </c>
      <c r="C275" s="533" t="s">
        <v>351</v>
      </c>
      <c r="D275" s="533" t="s">
        <v>14</v>
      </c>
      <c r="E275" s="533"/>
      <c r="F275" s="819">
        <v>77780.28</v>
      </c>
      <c r="G275" s="819">
        <f t="shared" si="26"/>
        <v>0</v>
      </c>
      <c r="H275" s="819">
        <v>160846.10400000002</v>
      </c>
      <c r="I275" s="819">
        <f t="shared" si="27"/>
        <v>0</v>
      </c>
      <c r="J275" s="785">
        <f t="shared" si="30"/>
        <v>0</v>
      </c>
    </row>
    <row r="276" spans="1:10" hidden="1" outlineLevel="1" x14ac:dyDescent="0.2">
      <c r="A276" s="818">
        <v>248</v>
      </c>
      <c r="B276" s="823" t="s">
        <v>111</v>
      </c>
      <c r="C276" s="533" t="s">
        <v>356</v>
      </c>
      <c r="D276" s="533" t="s">
        <v>14</v>
      </c>
      <c r="E276" s="533"/>
      <c r="F276" s="819">
        <v>22827</v>
      </c>
      <c r="G276" s="819">
        <f t="shared" si="26"/>
        <v>0</v>
      </c>
      <c r="H276" s="819">
        <v>62594.207999999991</v>
      </c>
      <c r="I276" s="819">
        <f t="shared" si="27"/>
        <v>0</v>
      </c>
      <c r="J276" s="785">
        <f t="shared" si="30"/>
        <v>0</v>
      </c>
    </row>
    <row r="277" spans="1:10" hidden="1" outlineLevel="1" x14ac:dyDescent="0.2">
      <c r="A277" s="818">
        <v>249</v>
      </c>
      <c r="B277" s="822" t="s">
        <v>122</v>
      </c>
      <c r="C277" s="538"/>
      <c r="D277" s="533"/>
      <c r="E277" s="533"/>
      <c r="F277" s="533"/>
      <c r="G277" s="819">
        <f t="shared" si="26"/>
        <v>0</v>
      </c>
      <c r="H277" s="820"/>
      <c r="I277" s="819">
        <f t="shared" si="27"/>
        <v>0</v>
      </c>
      <c r="J277" s="821"/>
    </row>
    <row r="278" spans="1:10" ht="25.5" hidden="1" outlineLevel="1" x14ac:dyDescent="0.2">
      <c r="A278" s="818">
        <v>250</v>
      </c>
      <c r="B278" s="823" t="s">
        <v>123</v>
      </c>
      <c r="C278" s="533" t="s">
        <v>359</v>
      </c>
      <c r="D278" s="533" t="s">
        <v>14</v>
      </c>
      <c r="E278" s="533"/>
      <c r="F278" s="819">
        <v>134605.79999999999</v>
      </c>
      <c r="G278" s="819">
        <f t="shared" si="26"/>
        <v>0</v>
      </c>
      <c r="H278" s="819">
        <v>281150.90399999998</v>
      </c>
      <c r="I278" s="819">
        <f t="shared" si="27"/>
        <v>0</v>
      </c>
      <c r="J278" s="785">
        <f t="shared" ref="J278:J281" si="31">G278+I278</f>
        <v>0</v>
      </c>
    </row>
    <row r="279" spans="1:10" hidden="1" outlineLevel="1" x14ac:dyDescent="0.2">
      <c r="A279" s="818">
        <v>251</v>
      </c>
      <c r="B279" s="823" t="s">
        <v>110</v>
      </c>
      <c r="C279" s="533" t="s">
        <v>360</v>
      </c>
      <c r="D279" s="533" t="s">
        <v>14</v>
      </c>
      <c r="E279" s="533"/>
      <c r="F279" s="819">
        <v>49482.079999999994</v>
      </c>
      <c r="G279" s="819">
        <f t="shared" si="26"/>
        <v>0</v>
      </c>
      <c r="H279" s="819">
        <v>30335.111999999997</v>
      </c>
      <c r="I279" s="819">
        <f t="shared" si="27"/>
        <v>0</v>
      </c>
      <c r="J279" s="785">
        <f t="shared" si="31"/>
        <v>0</v>
      </c>
    </row>
    <row r="280" spans="1:10" hidden="1" outlineLevel="1" x14ac:dyDescent="0.2">
      <c r="A280" s="818">
        <v>252</v>
      </c>
      <c r="B280" s="823" t="s">
        <v>111</v>
      </c>
      <c r="C280" s="533" t="s">
        <v>361</v>
      </c>
      <c r="D280" s="533" t="s">
        <v>14</v>
      </c>
      <c r="E280" s="533"/>
      <c r="F280" s="819">
        <v>12559</v>
      </c>
      <c r="G280" s="819">
        <f t="shared" si="26"/>
        <v>0</v>
      </c>
      <c r="H280" s="819">
        <v>42774.791999999994</v>
      </c>
      <c r="I280" s="819">
        <f t="shared" si="27"/>
        <v>0</v>
      </c>
      <c r="J280" s="785">
        <f t="shared" si="31"/>
        <v>0</v>
      </c>
    </row>
    <row r="281" spans="1:10" hidden="1" outlineLevel="1" x14ac:dyDescent="0.2">
      <c r="A281" s="818">
        <v>253</v>
      </c>
      <c r="B281" s="823" t="s">
        <v>111</v>
      </c>
      <c r="C281" s="533" t="s">
        <v>361</v>
      </c>
      <c r="D281" s="533" t="s">
        <v>14</v>
      </c>
      <c r="E281" s="533"/>
      <c r="F281" s="819">
        <v>10969</v>
      </c>
      <c r="G281" s="819">
        <f t="shared" si="26"/>
        <v>0</v>
      </c>
      <c r="H281" s="819">
        <v>42774.791999999994</v>
      </c>
      <c r="I281" s="819">
        <f t="shared" si="27"/>
        <v>0</v>
      </c>
      <c r="J281" s="785">
        <f t="shared" si="31"/>
        <v>0</v>
      </c>
    </row>
    <row r="282" spans="1:10" ht="12" hidden="1" customHeight="1" outlineLevel="1" x14ac:dyDescent="0.2">
      <c r="A282" s="818">
        <v>254</v>
      </c>
      <c r="B282" s="822" t="s">
        <v>124</v>
      </c>
      <c r="C282" s="538"/>
      <c r="D282" s="533"/>
      <c r="E282" s="533"/>
      <c r="F282" s="533"/>
      <c r="G282" s="819">
        <f t="shared" si="26"/>
        <v>0</v>
      </c>
      <c r="H282" s="820"/>
      <c r="I282" s="819">
        <f t="shared" si="27"/>
        <v>0</v>
      </c>
      <c r="J282" s="821"/>
    </row>
    <row r="283" spans="1:10" ht="38.25" hidden="1" outlineLevel="1" x14ac:dyDescent="0.2">
      <c r="A283" s="818">
        <v>255</v>
      </c>
      <c r="B283" s="823" t="s">
        <v>125</v>
      </c>
      <c r="C283" s="533" t="s">
        <v>461</v>
      </c>
      <c r="D283" s="533" t="s">
        <v>14</v>
      </c>
      <c r="E283" s="533"/>
      <c r="F283" s="819">
        <v>69989.22</v>
      </c>
      <c r="G283" s="819">
        <f t="shared" si="26"/>
        <v>0</v>
      </c>
      <c r="H283" s="819">
        <v>236992</v>
      </c>
      <c r="I283" s="819">
        <f t="shared" si="27"/>
        <v>0</v>
      </c>
      <c r="J283" s="785">
        <f t="shared" ref="J283:J286" si="32">G283+I283</f>
        <v>0</v>
      </c>
    </row>
    <row r="284" spans="1:10" ht="12" hidden="1" customHeight="1" outlineLevel="1" x14ac:dyDescent="0.2">
      <c r="A284" s="818">
        <v>256</v>
      </c>
      <c r="B284" s="823" t="s">
        <v>126</v>
      </c>
      <c r="C284" s="533" t="s">
        <v>462</v>
      </c>
      <c r="D284" s="533" t="s">
        <v>14</v>
      </c>
      <c r="E284" s="533"/>
      <c r="F284" s="819">
        <v>18412.38</v>
      </c>
      <c r="G284" s="819">
        <f t="shared" si="26"/>
        <v>0</v>
      </c>
      <c r="H284" s="819">
        <v>47103</v>
      </c>
      <c r="I284" s="819">
        <f t="shared" si="27"/>
        <v>0</v>
      </c>
      <c r="J284" s="785">
        <f t="shared" si="32"/>
        <v>0</v>
      </c>
    </row>
    <row r="285" spans="1:10" ht="25.5" hidden="1" outlineLevel="1" x14ac:dyDescent="0.2">
      <c r="A285" s="818">
        <v>257</v>
      </c>
      <c r="B285" s="823" t="s">
        <v>110</v>
      </c>
      <c r="C285" s="533" t="s">
        <v>463</v>
      </c>
      <c r="D285" s="533" t="s">
        <v>14</v>
      </c>
      <c r="E285" s="533"/>
      <c r="F285" s="819">
        <v>21322.87</v>
      </c>
      <c r="G285" s="819">
        <f t="shared" si="26"/>
        <v>0</v>
      </c>
      <c r="H285" s="819">
        <v>39580</v>
      </c>
      <c r="I285" s="819">
        <f t="shared" si="27"/>
        <v>0</v>
      </c>
      <c r="J285" s="785">
        <f t="shared" si="32"/>
        <v>0</v>
      </c>
    </row>
    <row r="286" spans="1:10" hidden="1" outlineLevel="1" x14ac:dyDescent="0.2">
      <c r="A286" s="818">
        <v>258</v>
      </c>
      <c r="B286" s="823" t="s">
        <v>111</v>
      </c>
      <c r="C286" s="533" t="s">
        <v>464</v>
      </c>
      <c r="D286" s="533" t="s">
        <v>14</v>
      </c>
      <c r="E286" s="533"/>
      <c r="F286" s="819">
        <v>19916</v>
      </c>
      <c r="G286" s="819">
        <f t="shared" si="26"/>
        <v>0</v>
      </c>
      <c r="H286" s="819">
        <v>168216</v>
      </c>
      <c r="I286" s="819">
        <f t="shared" si="27"/>
        <v>0</v>
      </c>
      <c r="J286" s="785">
        <f t="shared" si="32"/>
        <v>0</v>
      </c>
    </row>
    <row r="287" spans="1:10" hidden="1" outlineLevel="1" x14ac:dyDescent="0.2">
      <c r="A287" s="818">
        <v>259</v>
      </c>
      <c r="B287" s="822" t="s">
        <v>127</v>
      </c>
      <c r="C287" s="538"/>
      <c r="D287" s="533"/>
      <c r="E287" s="533"/>
      <c r="F287" s="533"/>
      <c r="G287" s="819"/>
      <c r="H287" s="820"/>
      <c r="I287" s="819"/>
      <c r="J287" s="821"/>
    </row>
    <row r="288" spans="1:10" ht="38.25" hidden="1" outlineLevel="1" x14ac:dyDescent="0.2">
      <c r="A288" s="818">
        <v>260</v>
      </c>
      <c r="B288" s="823" t="s">
        <v>125</v>
      </c>
      <c r="C288" s="533" t="s">
        <v>362</v>
      </c>
      <c r="D288" s="533" t="s">
        <v>14</v>
      </c>
      <c r="E288" s="533"/>
      <c r="F288" s="819">
        <v>69989.22</v>
      </c>
      <c r="G288" s="819">
        <f t="shared" si="26"/>
        <v>0</v>
      </c>
      <c r="H288" s="819">
        <v>159975.62399999998</v>
      </c>
      <c r="I288" s="819">
        <f t="shared" si="27"/>
        <v>0</v>
      </c>
      <c r="J288" s="785">
        <f t="shared" ref="J288:J291" si="33">G288+I288</f>
        <v>0</v>
      </c>
    </row>
    <row r="289" spans="1:10" ht="25.5" hidden="1" outlineLevel="1" x14ac:dyDescent="0.2">
      <c r="A289" s="818">
        <v>261</v>
      </c>
      <c r="B289" s="823" t="s">
        <v>126</v>
      </c>
      <c r="C289" s="533" t="s">
        <v>363</v>
      </c>
      <c r="D289" s="533" t="s">
        <v>14</v>
      </c>
      <c r="E289" s="533"/>
      <c r="F289" s="819">
        <v>18412.38</v>
      </c>
      <c r="G289" s="819">
        <f t="shared" si="26"/>
        <v>0</v>
      </c>
      <c r="H289" s="819">
        <v>38478.191999999995</v>
      </c>
      <c r="I289" s="819">
        <f t="shared" si="27"/>
        <v>0</v>
      </c>
      <c r="J289" s="785">
        <f t="shared" si="33"/>
        <v>0</v>
      </c>
    </row>
    <row r="290" spans="1:10" ht="25.5" hidden="1" outlineLevel="1" x14ac:dyDescent="0.2">
      <c r="A290" s="818">
        <v>262</v>
      </c>
      <c r="B290" s="823" t="s">
        <v>128</v>
      </c>
      <c r="C290" s="533" t="s">
        <v>365</v>
      </c>
      <c r="D290" s="533" t="s">
        <v>14</v>
      </c>
      <c r="E290" s="533"/>
      <c r="F290" s="819">
        <v>21322.87</v>
      </c>
      <c r="G290" s="819">
        <f t="shared" si="26"/>
        <v>0</v>
      </c>
      <c r="H290" s="819">
        <v>33285.072</v>
      </c>
      <c r="I290" s="819">
        <f t="shared" si="27"/>
        <v>0</v>
      </c>
      <c r="J290" s="785">
        <f t="shared" si="33"/>
        <v>0</v>
      </c>
    </row>
    <row r="291" spans="1:10" hidden="1" outlineLevel="1" x14ac:dyDescent="0.2">
      <c r="A291" s="818">
        <v>263</v>
      </c>
      <c r="B291" s="823" t="s">
        <v>111</v>
      </c>
      <c r="C291" s="533" t="s">
        <v>364</v>
      </c>
      <c r="D291" s="533" t="s">
        <v>14</v>
      </c>
      <c r="E291" s="533"/>
      <c r="F291" s="819">
        <v>19916</v>
      </c>
      <c r="G291" s="819">
        <f t="shared" si="26"/>
        <v>0</v>
      </c>
      <c r="H291" s="819">
        <v>62594.207999999991</v>
      </c>
      <c r="I291" s="819">
        <f t="shared" si="27"/>
        <v>0</v>
      </c>
      <c r="J291" s="785">
        <f t="shared" si="33"/>
        <v>0</v>
      </c>
    </row>
    <row r="292" spans="1:10" hidden="1" outlineLevel="1" x14ac:dyDescent="0.2">
      <c r="A292" s="818">
        <v>264</v>
      </c>
      <c r="B292" s="822" t="s">
        <v>409</v>
      </c>
      <c r="C292" s="538"/>
      <c r="D292" s="533"/>
      <c r="E292" s="533"/>
      <c r="F292" s="533"/>
      <c r="G292" s="819"/>
      <c r="H292" s="820"/>
      <c r="I292" s="819"/>
      <c r="J292" s="821"/>
    </row>
    <row r="293" spans="1:10" ht="38.25" hidden="1" outlineLevel="1" x14ac:dyDescent="0.2">
      <c r="A293" s="818">
        <v>265</v>
      </c>
      <c r="B293" s="823" t="s">
        <v>125</v>
      </c>
      <c r="C293" s="533" t="s">
        <v>362</v>
      </c>
      <c r="D293" s="533" t="s">
        <v>14</v>
      </c>
      <c r="E293" s="533"/>
      <c r="F293" s="827">
        <v>69989.22</v>
      </c>
      <c r="G293" s="819">
        <f t="shared" si="26"/>
        <v>0</v>
      </c>
      <c r="H293" s="827">
        <v>159975.62399999998</v>
      </c>
      <c r="I293" s="819">
        <f t="shared" si="27"/>
        <v>0</v>
      </c>
      <c r="J293" s="828">
        <f t="shared" ref="J293:J296" si="34">G293+I293</f>
        <v>0</v>
      </c>
    </row>
    <row r="294" spans="1:10" ht="25.5" hidden="1" outlineLevel="1" x14ac:dyDescent="0.2">
      <c r="A294" s="818">
        <v>266</v>
      </c>
      <c r="B294" s="823" t="s">
        <v>126</v>
      </c>
      <c r="C294" s="533" t="s">
        <v>363</v>
      </c>
      <c r="D294" s="533" t="s">
        <v>14</v>
      </c>
      <c r="E294" s="533"/>
      <c r="F294" s="827">
        <v>18412.38</v>
      </c>
      <c r="G294" s="819">
        <f t="shared" si="26"/>
        <v>0</v>
      </c>
      <c r="H294" s="827">
        <v>38478.191999999995</v>
      </c>
      <c r="I294" s="819">
        <f t="shared" si="27"/>
        <v>0</v>
      </c>
      <c r="J294" s="828">
        <f t="shared" si="34"/>
        <v>0</v>
      </c>
    </row>
    <row r="295" spans="1:10" ht="25.5" hidden="1" outlineLevel="1" x14ac:dyDescent="0.2">
      <c r="A295" s="818">
        <v>267</v>
      </c>
      <c r="B295" s="823" t="s">
        <v>128</v>
      </c>
      <c r="C295" s="533" t="s">
        <v>365</v>
      </c>
      <c r="D295" s="533" t="s">
        <v>14</v>
      </c>
      <c r="E295" s="533"/>
      <c r="F295" s="827">
        <v>21322.87</v>
      </c>
      <c r="G295" s="819">
        <f t="shared" si="26"/>
        <v>0</v>
      </c>
      <c r="H295" s="827">
        <v>33285.072</v>
      </c>
      <c r="I295" s="819">
        <f t="shared" si="27"/>
        <v>0</v>
      </c>
      <c r="J295" s="828">
        <f t="shared" si="34"/>
        <v>0</v>
      </c>
    </row>
    <row r="296" spans="1:10" hidden="1" outlineLevel="1" x14ac:dyDescent="0.2">
      <c r="A296" s="818">
        <v>268</v>
      </c>
      <c r="B296" s="823" t="s">
        <v>111</v>
      </c>
      <c r="C296" s="533" t="s">
        <v>364</v>
      </c>
      <c r="D296" s="533" t="s">
        <v>14</v>
      </c>
      <c r="E296" s="533"/>
      <c r="F296" s="827">
        <v>19916</v>
      </c>
      <c r="G296" s="819">
        <f t="shared" si="26"/>
        <v>0</v>
      </c>
      <c r="H296" s="827">
        <v>62594.207999999991</v>
      </c>
      <c r="I296" s="819">
        <f t="shared" si="27"/>
        <v>0</v>
      </c>
      <c r="J296" s="828">
        <f t="shared" si="34"/>
        <v>0</v>
      </c>
    </row>
    <row r="297" spans="1:10" hidden="1" collapsed="1" x14ac:dyDescent="0.2">
      <c r="A297" s="818">
        <v>269</v>
      </c>
      <c r="B297" s="822"/>
      <c r="C297" s="538"/>
      <c r="D297" s="533"/>
      <c r="E297" s="533"/>
      <c r="F297" s="533"/>
      <c r="G297" s="819"/>
      <c r="H297" s="820"/>
      <c r="I297" s="819"/>
      <c r="J297" s="821"/>
    </row>
    <row r="298" spans="1:10" hidden="1" x14ac:dyDescent="0.2">
      <c r="A298" s="818">
        <v>270</v>
      </c>
      <c r="B298" s="822" t="s">
        <v>129</v>
      </c>
      <c r="C298" s="538"/>
      <c r="D298" s="533"/>
      <c r="E298" s="533"/>
      <c r="F298" s="533"/>
      <c r="G298" s="819"/>
      <c r="H298" s="820"/>
      <c r="I298" s="819"/>
      <c r="J298" s="821"/>
    </row>
    <row r="299" spans="1:10" hidden="1" x14ac:dyDescent="0.2">
      <c r="A299" s="818">
        <v>271</v>
      </c>
      <c r="B299" s="822" t="s">
        <v>108</v>
      </c>
      <c r="C299" s="538"/>
      <c r="D299" s="533"/>
      <c r="E299" s="533"/>
      <c r="F299" s="533"/>
      <c r="G299" s="819"/>
      <c r="H299" s="820"/>
      <c r="I299" s="819"/>
      <c r="J299" s="821"/>
    </row>
    <row r="300" spans="1:10" ht="38.25" hidden="1" outlineLevel="1" x14ac:dyDescent="0.2">
      <c r="A300" s="818">
        <v>272</v>
      </c>
      <c r="B300" s="823" t="s">
        <v>288</v>
      </c>
      <c r="C300" s="533" t="s">
        <v>376</v>
      </c>
      <c r="D300" s="533" t="s">
        <v>14</v>
      </c>
      <c r="E300" s="533"/>
      <c r="F300" s="819">
        <v>13504.75</v>
      </c>
      <c r="G300" s="819">
        <f t="shared" ref="G300:G363" si="35">E300*F300</f>
        <v>0</v>
      </c>
      <c r="H300" s="819">
        <v>36380.111999999994</v>
      </c>
      <c r="I300" s="819">
        <f t="shared" ref="I300:I363" si="36">E300*H300</f>
        <v>0</v>
      </c>
      <c r="J300" s="785">
        <f t="shared" ref="J300:J305" si="37">G300+I300</f>
        <v>0</v>
      </c>
    </row>
    <row r="301" spans="1:10" ht="25.5" hidden="1" outlineLevel="1" x14ac:dyDescent="0.2">
      <c r="A301" s="818">
        <v>273</v>
      </c>
      <c r="B301" s="823" t="s">
        <v>237</v>
      </c>
      <c r="C301" s="533" t="s">
        <v>366</v>
      </c>
      <c r="D301" s="533" t="s">
        <v>14</v>
      </c>
      <c r="E301" s="533"/>
      <c r="F301" s="819">
        <v>6467</v>
      </c>
      <c r="G301" s="819">
        <f t="shared" si="35"/>
        <v>0</v>
      </c>
      <c r="H301" s="819">
        <v>17422.248</v>
      </c>
      <c r="I301" s="819">
        <f t="shared" si="36"/>
        <v>0</v>
      </c>
      <c r="J301" s="785">
        <f t="shared" si="37"/>
        <v>0</v>
      </c>
    </row>
    <row r="302" spans="1:10" hidden="1" outlineLevel="1" x14ac:dyDescent="0.2">
      <c r="A302" s="818">
        <v>274</v>
      </c>
      <c r="B302" s="823" t="s">
        <v>130</v>
      </c>
      <c r="C302" s="538" t="s">
        <v>131</v>
      </c>
      <c r="D302" s="533" t="s">
        <v>14</v>
      </c>
      <c r="E302" s="533"/>
      <c r="F302" s="819">
        <v>3004.89</v>
      </c>
      <c r="G302" s="819">
        <f t="shared" si="35"/>
        <v>0</v>
      </c>
      <c r="H302" s="819">
        <v>7329</v>
      </c>
      <c r="I302" s="819">
        <f t="shared" si="36"/>
        <v>0</v>
      </c>
      <c r="J302" s="785">
        <f t="shared" si="37"/>
        <v>0</v>
      </c>
    </row>
    <row r="303" spans="1:10" hidden="1" collapsed="1" x14ac:dyDescent="0.2">
      <c r="A303" s="818">
        <v>275</v>
      </c>
      <c r="B303" s="823" t="s">
        <v>132</v>
      </c>
      <c r="C303" s="538" t="s">
        <v>133</v>
      </c>
      <c r="D303" s="533" t="s">
        <v>14</v>
      </c>
      <c r="E303" s="533">
        <v>2</v>
      </c>
      <c r="F303" s="819">
        <v>4003.24</v>
      </c>
      <c r="G303" s="819">
        <f t="shared" si="35"/>
        <v>8006.48</v>
      </c>
      <c r="H303" s="819">
        <v>9764</v>
      </c>
      <c r="I303" s="819">
        <f t="shared" si="36"/>
        <v>19528</v>
      </c>
      <c r="J303" s="785">
        <f t="shared" si="37"/>
        <v>27534.48</v>
      </c>
    </row>
    <row r="304" spans="1:10" hidden="1" x14ac:dyDescent="0.2">
      <c r="A304" s="818">
        <v>276</v>
      </c>
      <c r="B304" s="823" t="s">
        <v>134</v>
      </c>
      <c r="C304" s="538"/>
      <c r="D304" s="533" t="s">
        <v>14</v>
      </c>
      <c r="E304" s="533">
        <v>10</v>
      </c>
      <c r="F304" s="819">
        <v>800</v>
      </c>
      <c r="G304" s="819">
        <f t="shared" si="35"/>
        <v>8000</v>
      </c>
      <c r="H304" s="819">
        <v>2142</v>
      </c>
      <c r="I304" s="819">
        <f t="shared" si="36"/>
        <v>21420</v>
      </c>
      <c r="J304" s="785">
        <f t="shared" si="37"/>
        <v>29420</v>
      </c>
    </row>
    <row r="305" spans="1:10" hidden="1" x14ac:dyDescent="0.2">
      <c r="A305" s="818">
        <v>277</v>
      </c>
      <c r="B305" s="823" t="s">
        <v>135</v>
      </c>
      <c r="C305" s="538"/>
      <c r="D305" s="533" t="s">
        <v>56</v>
      </c>
      <c r="E305" s="533">
        <v>117</v>
      </c>
      <c r="F305" s="819">
        <v>1875</v>
      </c>
      <c r="G305" s="819">
        <f t="shared" si="35"/>
        <v>219375</v>
      </c>
      <c r="H305" s="819">
        <v>869</v>
      </c>
      <c r="I305" s="819">
        <f t="shared" si="36"/>
        <v>101673</v>
      </c>
      <c r="J305" s="785">
        <f t="shared" si="37"/>
        <v>321048</v>
      </c>
    </row>
    <row r="306" spans="1:10" hidden="1" x14ac:dyDescent="0.2">
      <c r="A306" s="818">
        <v>278</v>
      </c>
      <c r="B306" s="823" t="s">
        <v>136</v>
      </c>
      <c r="C306" s="538"/>
      <c r="D306" s="533" t="s">
        <v>137</v>
      </c>
      <c r="E306" s="533"/>
      <c r="F306" s="819"/>
      <c r="G306" s="819">
        <f t="shared" si="35"/>
        <v>0</v>
      </c>
      <c r="H306" s="819"/>
      <c r="I306" s="819">
        <f t="shared" si="36"/>
        <v>0</v>
      </c>
      <c r="J306" s="785"/>
    </row>
    <row r="307" spans="1:10" hidden="1" x14ac:dyDescent="0.2">
      <c r="A307" s="818">
        <v>279</v>
      </c>
      <c r="B307" s="823" t="s">
        <v>138</v>
      </c>
      <c r="C307" s="538"/>
      <c r="D307" s="533" t="s">
        <v>137</v>
      </c>
      <c r="E307" s="533"/>
      <c r="F307" s="819"/>
      <c r="G307" s="819">
        <f t="shared" si="35"/>
        <v>0</v>
      </c>
      <c r="H307" s="819"/>
      <c r="I307" s="819">
        <f t="shared" si="36"/>
        <v>0</v>
      </c>
      <c r="J307" s="785"/>
    </row>
    <row r="308" spans="1:10" hidden="1" x14ac:dyDescent="0.2">
      <c r="A308" s="818">
        <v>280</v>
      </c>
      <c r="B308" s="823" t="s">
        <v>139</v>
      </c>
      <c r="C308" s="538"/>
      <c r="D308" s="533" t="s">
        <v>56</v>
      </c>
      <c r="E308" s="566">
        <v>18.545000000000002</v>
      </c>
      <c r="F308" s="819">
        <v>1875</v>
      </c>
      <c r="G308" s="819">
        <f t="shared" si="35"/>
        <v>34771.875</v>
      </c>
      <c r="H308" s="819">
        <v>1617</v>
      </c>
      <c r="I308" s="819">
        <f t="shared" si="36"/>
        <v>29987.265000000003</v>
      </c>
      <c r="J308" s="785">
        <f t="shared" ref="J308:J309" si="38">G308+I308</f>
        <v>64759.14</v>
      </c>
    </row>
    <row r="309" spans="1:10" hidden="1" x14ac:dyDescent="0.2">
      <c r="A309" s="818">
        <v>281</v>
      </c>
      <c r="B309" s="823" t="s">
        <v>140</v>
      </c>
      <c r="C309" s="538"/>
      <c r="D309" s="533" t="s">
        <v>56</v>
      </c>
      <c r="E309" s="533">
        <v>139</v>
      </c>
      <c r="F309" s="819">
        <v>1875</v>
      </c>
      <c r="G309" s="819">
        <f t="shared" si="35"/>
        <v>260625</v>
      </c>
      <c r="H309" s="819">
        <v>1226</v>
      </c>
      <c r="I309" s="819">
        <f t="shared" si="36"/>
        <v>170414</v>
      </c>
      <c r="J309" s="785">
        <f t="shared" si="38"/>
        <v>431039</v>
      </c>
    </row>
    <row r="310" spans="1:10" hidden="1" x14ac:dyDescent="0.2">
      <c r="A310" s="818">
        <v>282</v>
      </c>
      <c r="B310" s="823" t="s">
        <v>141</v>
      </c>
      <c r="C310" s="538"/>
      <c r="D310" s="533" t="s">
        <v>137</v>
      </c>
      <c r="E310" s="533"/>
      <c r="F310" s="819"/>
      <c r="G310" s="819">
        <f t="shared" si="35"/>
        <v>0</v>
      </c>
      <c r="H310" s="819"/>
      <c r="I310" s="819">
        <f t="shared" si="36"/>
        <v>0</v>
      </c>
      <c r="J310" s="785"/>
    </row>
    <row r="311" spans="1:10" hidden="1" x14ac:dyDescent="0.2">
      <c r="A311" s="818">
        <v>283</v>
      </c>
      <c r="B311" s="823" t="s">
        <v>142</v>
      </c>
      <c r="C311" s="538"/>
      <c r="D311" s="533" t="s">
        <v>137</v>
      </c>
      <c r="E311" s="533"/>
      <c r="F311" s="819"/>
      <c r="G311" s="819">
        <f t="shared" si="35"/>
        <v>0</v>
      </c>
      <c r="H311" s="819"/>
      <c r="I311" s="819">
        <f t="shared" si="36"/>
        <v>0</v>
      </c>
      <c r="J311" s="785"/>
    </row>
    <row r="312" spans="1:10" hidden="1" x14ac:dyDescent="0.2">
      <c r="A312" s="818">
        <v>284</v>
      </c>
      <c r="B312" s="823" t="s">
        <v>143</v>
      </c>
      <c r="C312" s="538"/>
      <c r="D312" s="533" t="s">
        <v>137</v>
      </c>
      <c r="E312" s="533"/>
      <c r="F312" s="819"/>
      <c r="G312" s="819">
        <f t="shared" si="35"/>
        <v>0</v>
      </c>
      <c r="H312" s="819"/>
      <c r="I312" s="819">
        <f t="shared" si="36"/>
        <v>0</v>
      </c>
      <c r="J312" s="785"/>
    </row>
    <row r="313" spans="1:10" hidden="1" x14ac:dyDescent="0.2">
      <c r="A313" s="818">
        <v>285</v>
      </c>
      <c r="B313" s="823" t="s">
        <v>144</v>
      </c>
      <c r="C313" s="538"/>
      <c r="D313" s="533" t="s">
        <v>56</v>
      </c>
      <c r="E313" s="566">
        <v>46.699999999999996</v>
      </c>
      <c r="F313" s="819">
        <v>1875</v>
      </c>
      <c r="G313" s="819">
        <f t="shared" si="35"/>
        <v>87562.499999999985</v>
      </c>
      <c r="H313" s="819">
        <v>2132</v>
      </c>
      <c r="I313" s="819">
        <f t="shared" si="36"/>
        <v>99564.4</v>
      </c>
      <c r="J313" s="785">
        <f t="shared" ref="J313:J314" si="39">G313+I313</f>
        <v>187126.89999999997</v>
      </c>
    </row>
    <row r="314" spans="1:10" hidden="1" outlineLevel="1" x14ac:dyDescent="0.2">
      <c r="A314" s="818">
        <v>286</v>
      </c>
      <c r="B314" s="823" t="s">
        <v>145</v>
      </c>
      <c r="C314" s="538"/>
      <c r="D314" s="533" t="s">
        <v>56</v>
      </c>
      <c r="E314" s="533"/>
      <c r="F314" s="819">
        <v>1875</v>
      </c>
      <c r="G314" s="819">
        <f t="shared" si="35"/>
        <v>0</v>
      </c>
      <c r="H314" s="819">
        <v>1190</v>
      </c>
      <c r="I314" s="819">
        <f t="shared" si="36"/>
        <v>0</v>
      </c>
      <c r="J314" s="785">
        <f t="shared" si="39"/>
        <v>0</v>
      </c>
    </row>
    <row r="315" spans="1:10" hidden="1" outlineLevel="1" x14ac:dyDescent="0.2">
      <c r="A315" s="818">
        <v>287</v>
      </c>
      <c r="B315" s="823" t="s">
        <v>146</v>
      </c>
      <c r="C315" s="538"/>
      <c r="D315" s="533" t="s">
        <v>137</v>
      </c>
      <c r="E315" s="533"/>
      <c r="F315" s="819"/>
      <c r="G315" s="819">
        <f t="shared" si="35"/>
        <v>0</v>
      </c>
      <c r="H315" s="819"/>
      <c r="I315" s="819">
        <f t="shared" si="36"/>
        <v>0</v>
      </c>
      <c r="J315" s="785"/>
    </row>
    <row r="316" spans="1:10" ht="25.5" hidden="1" outlineLevel="1" x14ac:dyDescent="0.2">
      <c r="A316" s="818">
        <v>288</v>
      </c>
      <c r="B316" s="823" t="s">
        <v>147</v>
      </c>
      <c r="C316" s="538"/>
      <c r="D316" s="533" t="s">
        <v>56</v>
      </c>
      <c r="E316" s="566"/>
      <c r="F316" s="819">
        <v>1875</v>
      </c>
      <c r="G316" s="819">
        <f t="shared" si="35"/>
        <v>0</v>
      </c>
      <c r="H316" s="819">
        <v>1764</v>
      </c>
      <c r="I316" s="819">
        <f t="shared" si="36"/>
        <v>0</v>
      </c>
      <c r="J316" s="785">
        <f t="shared" ref="J316:J317" si="40">G316+I316</f>
        <v>0</v>
      </c>
    </row>
    <row r="317" spans="1:10" hidden="1" outlineLevel="1" x14ac:dyDescent="0.2">
      <c r="A317" s="818">
        <v>289</v>
      </c>
      <c r="B317" s="823" t="s">
        <v>148</v>
      </c>
      <c r="C317" s="538"/>
      <c r="D317" s="533" t="s">
        <v>56</v>
      </c>
      <c r="E317" s="533"/>
      <c r="F317" s="819">
        <v>1875</v>
      </c>
      <c r="G317" s="819">
        <f t="shared" si="35"/>
        <v>0</v>
      </c>
      <c r="H317" s="819">
        <v>1428</v>
      </c>
      <c r="I317" s="819">
        <f t="shared" si="36"/>
        <v>0</v>
      </c>
      <c r="J317" s="785">
        <f t="shared" si="40"/>
        <v>0</v>
      </c>
    </row>
    <row r="318" spans="1:10" hidden="1" outlineLevel="1" x14ac:dyDescent="0.2">
      <c r="A318" s="818">
        <v>290</v>
      </c>
      <c r="B318" s="823" t="s">
        <v>149</v>
      </c>
      <c r="C318" s="538"/>
      <c r="D318" s="533" t="s">
        <v>137</v>
      </c>
      <c r="E318" s="533"/>
      <c r="F318" s="819"/>
      <c r="G318" s="819">
        <f t="shared" si="35"/>
        <v>0</v>
      </c>
      <c r="H318" s="819"/>
      <c r="I318" s="819">
        <f t="shared" si="36"/>
        <v>0</v>
      </c>
      <c r="J318" s="785"/>
    </row>
    <row r="319" spans="1:10" hidden="1" outlineLevel="1" x14ac:dyDescent="0.2">
      <c r="A319" s="818">
        <v>291</v>
      </c>
      <c r="B319" s="823" t="s">
        <v>150</v>
      </c>
      <c r="C319" s="538"/>
      <c r="D319" s="533" t="s">
        <v>56</v>
      </c>
      <c r="E319" s="566"/>
      <c r="F319" s="819">
        <v>1875</v>
      </c>
      <c r="G319" s="819">
        <f t="shared" si="35"/>
        <v>0</v>
      </c>
      <c r="H319" s="819">
        <v>2646</v>
      </c>
      <c r="I319" s="819">
        <f t="shared" si="36"/>
        <v>0</v>
      </c>
      <c r="J319" s="785">
        <f t="shared" ref="J319:J322" si="41">G319+I319</f>
        <v>0</v>
      </c>
    </row>
    <row r="320" spans="1:10" ht="25.5" hidden="1" outlineLevel="1" x14ac:dyDescent="0.2">
      <c r="A320" s="818">
        <v>292</v>
      </c>
      <c r="B320" s="823" t="s">
        <v>151</v>
      </c>
      <c r="C320" s="533" t="s">
        <v>152</v>
      </c>
      <c r="D320" s="533" t="s">
        <v>56</v>
      </c>
      <c r="E320" s="533"/>
      <c r="F320" s="819">
        <v>600</v>
      </c>
      <c r="G320" s="819">
        <f t="shared" si="35"/>
        <v>0</v>
      </c>
      <c r="H320" s="819">
        <v>381</v>
      </c>
      <c r="I320" s="819">
        <f t="shared" si="36"/>
        <v>0</v>
      </c>
      <c r="J320" s="785">
        <f t="shared" si="41"/>
        <v>0</v>
      </c>
    </row>
    <row r="321" spans="1:10" hidden="1" outlineLevel="1" x14ac:dyDescent="0.2">
      <c r="A321" s="818">
        <v>293</v>
      </c>
      <c r="B321" s="823" t="s">
        <v>153</v>
      </c>
      <c r="C321" s="538"/>
      <c r="D321" s="533" t="s">
        <v>56</v>
      </c>
      <c r="E321" s="533"/>
      <c r="F321" s="819">
        <v>1000</v>
      </c>
      <c r="G321" s="819">
        <f t="shared" si="35"/>
        <v>0</v>
      </c>
      <c r="H321" s="819">
        <v>123</v>
      </c>
      <c r="I321" s="819">
        <f t="shared" si="36"/>
        <v>0</v>
      </c>
      <c r="J321" s="785">
        <f t="shared" si="41"/>
        <v>0</v>
      </c>
    </row>
    <row r="322" spans="1:10" hidden="1" collapsed="1" x14ac:dyDescent="0.2">
      <c r="A322" s="818">
        <v>294</v>
      </c>
      <c r="B322" s="823" t="s">
        <v>60</v>
      </c>
      <c r="C322" s="538"/>
      <c r="D322" s="533" t="s">
        <v>5</v>
      </c>
      <c r="E322" s="533">
        <v>0.78794456708363991</v>
      </c>
      <c r="F322" s="819">
        <v>0</v>
      </c>
      <c r="G322" s="819">
        <f t="shared" si="35"/>
        <v>0</v>
      </c>
      <c r="H322" s="819">
        <v>137961</v>
      </c>
      <c r="I322" s="819">
        <f t="shared" si="36"/>
        <v>108705.62041942605</v>
      </c>
      <c r="J322" s="785">
        <f t="shared" si="41"/>
        <v>108705.62041942605</v>
      </c>
    </row>
    <row r="323" spans="1:10" hidden="1" outlineLevel="1" x14ac:dyDescent="0.2">
      <c r="A323" s="818">
        <v>295</v>
      </c>
      <c r="B323" s="567" t="s">
        <v>112</v>
      </c>
      <c r="C323" s="538"/>
      <c r="D323" s="533"/>
      <c r="E323" s="533"/>
      <c r="F323" s="533"/>
      <c r="G323" s="819"/>
      <c r="H323" s="820"/>
      <c r="I323" s="819"/>
      <c r="J323" s="821"/>
    </row>
    <row r="324" spans="1:10" ht="38.25" hidden="1" outlineLevel="1" x14ac:dyDescent="0.2">
      <c r="A324" s="818">
        <v>296</v>
      </c>
      <c r="B324" s="823" t="s">
        <v>288</v>
      </c>
      <c r="C324" s="533" t="s">
        <v>376</v>
      </c>
      <c r="D324" s="533" t="s">
        <v>14</v>
      </c>
      <c r="E324" s="533"/>
      <c r="F324" s="819">
        <v>13504.75</v>
      </c>
      <c r="G324" s="819">
        <f t="shared" si="35"/>
        <v>0</v>
      </c>
      <c r="H324" s="819">
        <v>36380.111999999994</v>
      </c>
      <c r="I324" s="819">
        <f t="shared" si="36"/>
        <v>0</v>
      </c>
      <c r="J324" s="785">
        <f t="shared" ref="J324:J329" si="42">G324+I324</f>
        <v>0</v>
      </c>
    </row>
    <row r="325" spans="1:10" ht="25.5" hidden="1" outlineLevel="1" x14ac:dyDescent="0.2">
      <c r="A325" s="818">
        <v>297</v>
      </c>
      <c r="B325" s="823" t="s">
        <v>237</v>
      </c>
      <c r="C325" s="533" t="s">
        <v>366</v>
      </c>
      <c r="D325" s="533" t="s">
        <v>14</v>
      </c>
      <c r="E325" s="533"/>
      <c r="F325" s="819">
        <v>6467</v>
      </c>
      <c r="G325" s="819">
        <f t="shared" si="35"/>
        <v>0</v>
      </c>
      <c r="H325" s="819">
        <v>17422.248</v>
      </c>
      <c r="I325" s="819">
        <f t="shared" si="36"/>
        <v>0</v>
      </c>
      <c r="J325" s="785">
        <f t="shared" si="42"/>
        <v>0</v>
      </c>
    </row>
    <row r="326" spans="1:10" hidden="1" outlineLevel="1" x14ac:dyDescent="0.2">
      <c r="A326" s="818">
        <v>298</v>
      </c>
      <c r="B326" s="823" t="s">
        <v>130</v>
      </c>
      <c r="C326" s="538" t="s">
        <v>131</v>
      </c>
      <c r="D326" s="533" t="s">
        <v>14</v>
      </c>
      <c r="E326" s="533"/>
      <c r="F326" s="819">
        <v>3004.89</v>
      </c>
      <c r="G326" s="819">
        <f t="shared" si="35"/>
        <v>0</v>
      </c>
      <c r="H326" s="819">
        <v>7329</v>
      </c>
      <c r="I326" s="819">
        <f t="shared" si="36"/>
        <v>0</v>
      </c>
      <c r="J326" s="785">
        <f t="shared" si="42"/>
        <v>0</v>
      </c>
    </row>
    <row r="327" spans="1:10" hidden="1" outlineLevel="1" x14ac:dyDescent="0.2">
      <c r="A327" s="818">
        <v>299</v>
      </c>
      <c r="B327" s="823" t="s">
        <v>132</v>
      </c>
      <c r="C327" s="538" t="s">
        <v>133</v>
      </c>
      <c r="D327" s="533" t="s">
        <v>14</v>
      </c>
      <c r="E327" s="533"/>
      <c r="F327" s="819">
        <v>4003.24</v>
      </c>
      <c r="G327" s="819">
        <f t="shared" si="35"/>
        <v>0</v>
      </c>
      <c r="H327" s="819">
        <v>9764</v>
      </c>
      <c r="I327" s="819">
        <f t="shared" si="36"/>
        <v>0</v>
      </c>
      <c r="J327" s="785">
        <f t="shared" si="42"/>
        <v>0</v>
      </c>
    </row>
    <row r="328" spans="1:10" hidden="1" outlineLevel="1" x14ac:dyDescent="0.2">
      <c r="A328" s="818">
        <v>300</v>
      </c>
      <c r="B328" s="823" t="s">
        <v>134</v>
      </c>
      <c r="C328" s="538"/>
      <c r="D328" s="533" t="s">
        <v>14</v>
      </c>
      <c r="E328" s="533"/>
      <c r="F328" s="819">
        <v>800</v>
      </c>
      <c r="G328" s="819">
        <f t="shared" si="35"/>
        <v>0</v>
      </c>
      <c r="H328" s="819">
        <v>2142</v>
      </c>
      <c r="I328" s="819">
        <f t="shared" si="36"/>
        <v>0</v>
      </c>
      <c r="J328" s="785">
        <f t="shared" si="42"/>
        <v>0</v>
      </c>
    </row>
    <row r="329" spans="1:10" hidden="1" outlineLevel="1" x14ac:dyDescent="0.2">
      <c r="A329" s="818">
        <v>301</v>
      </c>
      <c r="B329" s="823" t="s">
        <v>135</v>
      </c>
      <c r="C329" s="538"/>
      <c r="D329" s="533" t="s">
        <v>56</v>
      </c>
      <c r="E329" s="533"/>
      <c r="F329" s="819">
        <v>1875</v>
      </c>
      <c r="G329" s="819">
        <f t="shared" si="35"/>
        <v>0</v>
      </c>
      <c r="H329" s="819">
        <v>869</v>
      </c>
      <c r="I329" s="819">
        <f t="shared" si="36"/>
        <v>0</v>
      </c>
      <c r="J329" s="785">
        <f t="shared" si="42"/>
        <v>0</v>
      </c>
    </row>
    <row r="330" spans="1:10" hidden="1" outlineLevel="1" x14ac:dyDescent="0.2">
      <c r="A330" s="818">
        <v>302</v>
      </c>
      <c r="B330" s="823" t="s">
        <v>136</v>
      </c>
      <c r="C330" s="538"/>
      <c r="D330" s="533" t="s">
        <v>137</v>
      </c>
      <c r="E330" s="533"/>
      <c r="F330" s="819"/>
      <c r="G330" s="819">
        <f t="shared" si="35"/>
        <v>0</v>
      </c>
      <c r="H330" s="819"/>
      <c r="I330" s="819">
        <f t="shared" si="36"/>
        <v>0</v>
      </c>
      <c r="J330" s="785"/>
    </row>
    <row r="331" spans="1:10" hidden="1" outlineLevel="1" x14ac:dyDescent="0.2">
      <c r="A331" s="818">
        <v>303</v>
      </c>
      <c r="B331" s="823" t="s">
        <v>138</v>
      </c>
      <c r="C331" s="538"/>
      <c r="D331" s="533" t="s">
        <v>137</v>
      </c>
      <c r="E331" s="533"/>
      <c r="F331" s="819"/>
      <c r="G331" s="819">
        <f t="shared" si="35"/>
        <v>0</v>
      </c>
      <c r="H331" s="819"/>
      <c r="I331" s="819">
        <f t="shared" si="36"/>
        <v>0</v>
      </c>
      <c r="J331" s="785"/>
    </row>
    <row r="332" spans="1:10" hidden="1" outlineLevel="1" x14ac:dyDescent="0.2">
      <c r="A332" s="818">
        <v>304</v>
      </c>
      <c r="B332" s="823" t="s">
        <v>139</v>
      </c>
      <c r="C332" s="538"/>
      <c r="D332" s="533" t="s">
        <v>56</v>
      </c>
      <c r="E332" s="566"/>
      <c r="F332" s="819">
        <v>1875</v>
      </c>
      <c r="G332" s="819">
        <f t="shared" si="35"/>
        <v>0</v>
      </c>
      <c r="H332" s="819">
        <v>1617</v>
      </c>
      <c r="I332" s="819">
        <f t="shared" si="36"/>
        <v>0</v>
      </c>
      <c r="J332" s="785">
        <f t="shared" ref="J332:J333" si="43">G332+I332</f>
        <v>0</v>
      </c>
    </row>
    <row r="333" spans="1:10" hidden="1" outlineLevel="1" x14ac:dyDescent="0.2">
      <c r="A333" s="818">
        <v>305</v>
      </c>
      <c r="B333" s="823" t="s">
        <v>140</v>
      </c>
      <c r="C333" s="538"/>
      <c r="D333" s="533" t="s">
        <v>56</v>
      </c>
      <c r="E333" s="533"/>
      <c r="F333" s="819">
        <v>1875</v>
      </c>
      <c r="G333" s="819">
        <f t="shared" si="35"/>
        <v>0</v>
      </c>
      <c r="H333" s="819">
        <v>1226</v>
      </c>
      <c r="I333" s="819">
        <f t="shared" si="36"/>
        <v>0</v>
      </c>
      <c r="J333" s="785">
        <f t="shared" si="43"/>
        <v>0</v>
      </c>
    </row>
    <row r="334" spans="1:10" hidden="1" outlineLevel="1" x14ac:dyDescent="0.2">
      <c r="A334" s="818">
        <v>306</v>
      </c>
      <c r="B334" s="823" t="s">
        <v>141</v>
      </c>
      <c r="C334" s="538"/>
      <c r="D334" s="533" t="s">
        <v>137</v>
      </c>
      <c r="E334" s="533"/>
      <c r="F334" s="819"/>
      <c r="G334" s="819">
        <f t="shared" si="35"/>
        <v>0</v>
      </c>
      <c r="H334" s="819"/>
      <c r="I334" s="819">
        <f t="shared" si="36"/>
        <v>0</v>
      </c>
      <c r="J334" s="785"/>
    </row>
    <row r="335" spans="1:10" hidden="1" outlineLevel="1" x14ac:dyDescent="0.2">
      <c r="A335" s="818">
        <v>307</v>
      </c>
      <c r="B335" s="823" t="s">
        <v>142</v>
      </c>
      <c r="C335" s="538"/>
      <c r="D335" s="533" t="s">
        <v>137</v>
      </c>
      <c r="E335" s="533"/>
      <c r="F335" s="819"/>
      <c r="G335" s="819">
        <f t="shared" si="35"/>
        <v>0</v>
      </c>
      <c r="H335" s="819"/>
      <c r="I335" s="819">
        <f t="shared" si="36"/>
        <v>0</v>
      </c>
      <c r="J335" s="785"/>
    </row>
    <row r="336" spans="1:10" hidden="1" outlineLevel="1" x14ac:dyDescent="0.2">
      <c r="A336" s="818">
        <v>308</v>
      </c>
      <c r="B336" s="823" t="s">
        <v>143</v>
      </c>
      <c r="C336" s="538"/>
      <c r="D336" s="533" t="s">
        <v>137</v>
      </c>
      <c r="E336" s="533"/>
      <c r="F336" s="819"/>
      <c r="G336" s="819">
        <f t="shared" si="35"/>
        <v>0</v>
      </c>
      <c r="H336" s="819"/>
      <c r="I336" s="819">
        <f t="shared" si="36"/>
        <v>0</v>
      </c>
      <c r="J336" s="785"/>
    </row>
    <row r="337" spans="1:10" hidden="1" outlineLevel="1" x14ac:dyDescent="0.2">
      <c r="A337" s="818">
        <v>309</v>
      </c>
      <c r="B337" s="823" t="s">
        <v>144</v>
      </c>
      <c r="C337" s="538"/>
      <c r="D337" s="533" t="s">
        <v>56</v>
      </c>
      <c r="E337" s="566"/>
      <c r="F337" s="819">
        <v>1875</v>
      </c>
      <c r="G337" s="819">
        <f t="shared" si="35"/>
        <v>0</v>
      </c>
      <c r="H337" s="819">
        <v>2132</v>
      </c>
      <c r="I337" s="819">
        <f t="shared" si="36"/>
        <v>0</v>
      </c>
      <c r="J337" s="785">
        <f t="shared" ref="J337:J338" si="44">G337+I337</f>
        <v>0</v>
      </c>
    </row>
    <row r="338" spans="1:10" hidden="1" outlineLevel="1" x14ac:dyDescent="0.2">
      <c r="A338" s="818">
        <v>310</v>
      </c>
      <c r="B338" s="823" t="s">
        <v>145</v>
      </c>
      <c r="C338" s="538"/>
      <c r="D338" s="533" t="s">
        <v>56</v>
      </c>
      <c r="E338" s="533"/>
      <c r="F338" s="819">
        <v>1875</v>
      </c>
      <c r="G338" s="819">
        <f t="shared" si="35"/>
        <v>0</v>
      </c>
      <c r="H338" s="819">
        <v>1190</v>
      </c>
      <c r="I338" s="819">
        <f t="shared" si="36"/>
        <v>0</v>
      </c>
      <c r="J338" s="785">
        <f t="shared" si="44"/>
        <v>0</v>
      </c>
    </row>
    <row r="339" spans="1:10" ht="30.75" hidden="1" customHeight="1" outlineLevel="1" x14ac:dyDescent="0.2">
      <c r="A339" s="818">
        <v>311</v>
      </c>
      <c r="B339" s="823" t="s">
        <v>146</v>
      </c>
      <c r="C339" s="538"/>
      <c r="D339" s="533" t="s">
        <v>137</v>
      </c>
      <c r="E339" s="533"/>
      <c r="F339" s="819"/>
      <c r="G339" s="819">
        <f t="shared" si="35"/>
        <v>0</v>
      </c>
      <c r="H339" s="819"/>
      <c r="I339" s="819">
        <f t="shared" si="36"/>
        <v>0</v>
      </c>
      <c r="J339" s="785"/>
    </row>
    <row r="340" spans="1:10" ht="25.5" hidden="1" outlineLevel="1" x14ac:dyDescent="0.2">
      <c r="A340" s="818">
        <v>312</v>
      </c>
      <c r="B340" s="823" t="s">
        <v>147</v>
      </c>
      <c r="C340" s="538"/>
      <c r="D340" s="533" t="s">
        <v>56</v>
      </c>
      <c r="E340" s="566"/>
      <c r="F340" s="819">
        <v>1875</v>
      </c>
      <c r="G340" s="819">
        <f t="shared" si="35"/>
        <v>0</v>
      </c>
      <c r="H340" s="819">
        <v>1764</v>
      </c>
      <c r="I340" s="819">
        <f t="shared" si="36"/>
        <v>0</v>
      </c>
      <c r="J340" s="785">
        <f t="shared" ref="J340:J341" si="45">G340+I340</f>
        <v>0</v>
      </c>
    </row>
    <row r="341" spans="1:10" hidden="1" outlineLevel="1" x14ac:dyDescent="0.2">
      <c r="A341" s="818">
        <v>313</v>
      </c>
      <c r="B341" s="823" t="s">
        <v>148</v>
      </c>
      <c r="C341" s="538"/>
      <c r="D341" s="533" t="s">
        <v>56</v>
      </c>
      <c r="E341" s="533"/>
      <c r="F341" s="819">
        <v>1875</v>
      </c>
      <c r="G341" s="819">
        <f t="shared" si="35"/>
        <v>0</v>
      </c>
      <c r="H341" s="819">
        <v>1428</v>
      </c>
      <c r="I341" s="819">
        <f t="shared" si="36"/>
        <v>0</v>
      </c>
      <c r="J341" s="785">
        <f t="shared" si="45"/>
        <v>0</v>
      </c>
    </row>
    <row r="342" spans="1:10" hidden="1" outlineLevel="1" x14ac:dyDescent="0.2">
      <c r="A342" s="818">
        <v>314</v>
      </c>
      <c r="B342" s="823" t="s">
        <v>149</v>
      </c>
      <c r="C342" s="538"/>
      <c r="D342" s="533" t="s">
        <v>137</v>
      </c>
      <c r="E342" s="533"/>
      <c r="F342" s="819"/>
      <c r="G342" s="819">
        <f t="shared" si="35"/>
        <v>0</v>
      </c>
      <c r="H342" s="819"/>
      <c r="I342" s="819">
        <f t="shared" si="36"/>
        <v>0</v>
      </c>
      <c r="J342" s="785"/>
    </row>
    <row r="343" spans="1:10" hidden="1" outlineLevel="1" x14ac:dyDescent="0.2">
      <c r="A343" s="818">
        <v>315</v>
      </c>
      <c r="B343" s="823" t="s">
        <v>150</v>
      </c>
      <c r="C343" s="538"/>
      <c r="D343" s="533" t="s">
        <v>56</v>
      </c>
      <c r="E343" s="566"/>
      <c r="F343" s="819">
        <v>1875</v>
      </c>
      <c r="G343" s="819">
        <f t="shared" si="35"/>
        <v>0</v>
      </c>
      <c r="H343" s="819">
        <v>2646</v>
      </c>
      <c r="I343" s="819">
        <f t="shared" si="36"/>
        <v>0</v>
      </c>
      <c r="J343" s="785">
        <f t="shared" ref="J343:J346" si="46">G343+I343</f>
        <v>0</v>
      </c>
    </row>
    <row r="344" spans="1:10" ht="12" hidden="1" customHeight="1" outlineLevel="1" x14ac:dyDescent="0.2">
      <c r="A344" s="818">
        <v>316</v>
      </c>
      <c r="B344" s="823" t="s">
        <v>151</v>
      </c>
      <c r="C344" s="533" t="s">
        <v>152</v>
      </c>
      <c r="D344" s="533" t="s">
        <v>56</v>
      </c>
      <c r="E344" s="533"/>
      <c r="F344" s="819">
        <v>600</v>
      </c>
      <c r="G344" s="819">
        <f t="shared" si="35"/>
        <v>0</v>
      </c>
      <c r="H344" s="819">
        <v>381</v>
      </c>
      <c r="I344" s="819">
        <f t="shared" si="36"/>
        <v>0</v>
      </c>
      <c r="J344" s="785">
        <f t="shared" si="46"/>
        <v>0</v>
      </c>
    </row>
    <row r="345" spans="1:10" hidden="1" outlineLevel="1" x14ac:dyDescent="0.2">
      <c r="A345" s="818">
        <v>317</v>
      </c>
      <c r="B345" s="823" t="s">
        <v>153</v>
      </c>
      <c r="C345" s="538"/>
      <c r="D345" s="533" t="s">
        <v>56</v>
      </c>
      <c r="E345" s="533"/>
      <c r="F345" s="819">
        <v>1000</v>
      </c>
      <c r="G345" s="819">
        <f t="shared" si="35"/>
        <v>0</v>
      </c>
      <c r="H345" s="819">
        <v>123</v>
      </c>
      <c r="I345" s="819">
        <f t="shared" si="36"/>
        <v>0</v>
      </c>
      <c r="J345" s="785">
        <f t="shared" si="46"/>
        <v>0</v>
      </c>
    </row>
    <row r="346" spans="1:10" ht="12" hidden="1" customHeight="1" outlineLevel="1" x14ac:dyDescent="0.2">
      <c r="A346" s="818">
        <v>318</v>
      </c>
      <c r="B346" s="823" t="s">
        <v>60</v>
      </c>
      <c r="C346" s="538"/>
      <c r="D346" s="533" t="s">
        <v>5</v>
      </c>
      <c r="E346" s="533"/>
      <c r="F346" s="819">
        <v>0</v>
      </c>
      <c r="G346" s="819">
        <f t="shared" si="35"/>
        <v>0</v>
      </c>
      <c r="H346" s="819">
        <v>137961</v>
      </c>
      <c r="I346" s="819">
        <f t="shared" si="36"/>
        <v>0</v>
      </c>
      <c r="J346" s="785">
        <f t="shared" si="46"/>
        <v>0</v>
      </c>
    </row>
    <row r="347" spans="1:10" hidden="1" collapsed="1" x14ac:dyDescent="0.2">
      <c r="A347" s="818">
        <v>319</v>
      </c>
      <c r="B347" s="567" t="s">
        <v>114</v>
      </c>
      <c r="C347" s="538"/>
      <c r="D347" s="533"/>
      <c r="E347" s="533"/>
      <c r="F347" s="533"/>
      <c r="G347" s="819"/>
      <c r="H347" s="820"/>
      <c r="I347" s="819"/>
      <c r="J347" s="821"/>
    </row>
    <row r="348" spans="1:10" ht="25.5" hidden="1" outlineLevel="1" x14ac:dyDescent="0.2">
      <c r="A348" s="818">
        <v>320</v>
      </c>
      <c r="B348" s="823" t="s">
        <v>289</v>
      </c>
      <c r="C348" s="533" t="s">
        <v>367</v>
      </c>
      <c r="D348" s="533" t="s">
        <v>14</v>
      </c>
      <c r="E348" s="533"/>
      <c r="F348" s="819">
        <v>8293.6</v>
      </c>
      <c r="G348" s="819">
        <f t="shared" si="35"/>
        <v>0</v>
      </c>
      <c r="H348" s="819">
        <v>22342.319999999996</v>
      </c>
      <c r="I348" s="819">
        <f t="shared" si="36"/>
        <v>0</v>
      </c>
      <c r="J348" s="785">
        <f t="shared" ref="J348:J353" si="47">G348+I348</f>
        <v>0</v>
      </c>
    </row>
    <row r="349" spans="1:10" hidden="1" outlineLevel="1" x14ac:dyDescent="0.2">
      <c r="A349" s="818">
        <v>321</v>
      </c>
      <c r="B349" s="823" t="s">
        <v>154</v>
      </c>
      <c r="C349" s="538" t="s">
        <v>155</v>
      </c>
      <c r="D349" s="533" t="s">
        <v>14</v>
      </c>
      <c r="E349" s="533"/>
      <c r="F349" s="819">
        <v>800</v>
      </c>
      <c r="G349" s="819">
        <f t="shared" si="35"/>
        <v>0</v>
      </c>
      <c r="H349" s="819">
        <v>1021</v>
      </c>
      <c r="I349" s="819">
        <f t="shared" si="36"/>
        <v>0</v>
      </c>
      <c r="J349" s="785">
        <f t="shared" si="47"/>
        <v>0</v>
      </c>
    </row>
    <row r="350" spans="1:10" hidden="1" collapsed="1" x14ac:dyDescent="0.2">
      <c r="A350" s="818">
        <v>322</v>
      </c>
      <c r="B350" s="823" t="s">
        <v>132</v>
      </c>
      <c r="C350" s="538" t="s">
        <v>133</v>
      </c>
      <c r="D350" s="533" t="s">
        <v>14</v>
      </c>
      <c r="E350" s="533">
        <v>7</v>
      </c>
      <c r="F350" s="819">
        <v>4003.24</v>
      </c>
      <c r="G350" s="819">
        <f t="shared" si="35"/>
        <v>28022.68</v>
      </c>
      <c r="H350" s="819">
        <v>9764</v>
      </c>
      <c r="I350" s="819">
        <f t="shared" si="36"/>
        <v>68348</v>
      </c>
      <c r="J350" s="785">
        <f t="shared" si="47"/>
        <v>96370.68</v>
      </c>
    </row>
    <row r="351" spans="1:10" hidden="1" outlineLevel="1" x14ac:dyDescent="0.2">
      <c r="A351" s="818">
        <v>323</v>
      </c>
      <c r="B351" s="823" t="s">
        <v>156</v>
      </c>
      <c r="C351" s="538"/>
      <c r="D351" s="533" t="s">
        <v>14</v>
      </c>
      <c r="E351" s="533"/>
      <c r="F351" s="819">
        <v>600</v>
      </c>
      <c r="G351" s="819">
        <f t="shared" si="35"/>
        <v>0</v>
      </c>
      <c r="H351" s="819">
        <v>595</v>
      </c>
      <c r="I351" s="819">
        <f t="shared" si="36"/>
        <v>0</v>
      </c>
      <c r="J351" s="785">
        <f t="shared" si="47"/>
        <v>0</v>
      </c>
    </row>
    <row r="352" spans="1:10" hidden="1" collapsed="1" x14ac:dyDescent="0.2">
      <c r="A352" s="818">
        <v>324</v>
      </c>
      <c r="B352" s="823" t="s">
        <v>134</v>
      </c>
      <c r="C352" s="538"/>
      <c r="D352" s="533" t="s">
        <v>14</v>
      </c>
      <c r="E352" s="533">
        <v>7</v>
      </c>
      <c r="F352" s="819">
        <v>800</v>
      </c>
      <c r="G352" s="819">
        <f t="shared" si="35"/>
        <v>5600</v>
      </c>
      <c r="H352" s="819">
        <v>2142</v>
      </c>
      <c r="I352" s="819">
        <f t="shared" si="36"/>
        <v>14994</v>
      </c>
      <c r="J352" s="785">
        <f t="shared" si="47"/>
        <v>20594</v>
      </c>
    </row>
    <row r="353" spans="1:10" hidden="1" x14ac:dyDescent="0.2">
      <c r="A353" s="818">
        <v>325</v>
      </c>
      <c r="B353" s="823" t="s">
        <v>157</v>
      </c>
      <c r="C353" s="533"/>
      <c r="D353" s="533" t="s">
        <v>56</v>
      </c>
      <c r="E353" s="533">
        <v>5.2240000000000002</v>
      </c>
      <c r="F353" s="819">
        <v>900</v>
      </c>
      <c r="G353" s="819">
        <f t="shared" si="35"/>
        <v>4701.6000000000004</v>
      </c>
      <c r="H353" s="819">
        <v>840</v>
      </c>
      <c r="I353" s="819">
        <f t="shared" si="36"/>
        <v>4388.16</v>
      </c>
      <c r="J353" s="785">
        <f t="shared" si="47"/>
        <v>9089.76</v>
      </c>
    </row>
    <row r="354" spans="1:10" hidden="1" x14ac:dyDescent="0.2">
      <c r="A354" s="818">
        <v>326</v>
      </c>
      <c r="B354" s="823" t="s">
        <v>158</v>
      </c>
      <c r="C354" s="538"/>
      <c r="D354" s="533" t="s">
        <v>137</v>
      </c>
      <c r="E354" s="533"/>
      <c r="F354" s="819"/>
      <c r="G354" s="819">
        <f t="shared" si="35"/>
        <v>0</v>
      </c>
      <c r="H354" s="819"/>
      <c r="I354" s="819">
        <f t="shared" si="36"/>
        <v>0</v>
      </c>
      <c r="J354" s="785"/>
    </row>
    <row r="355" spans="1:10" hidden="1" x14ac:dyDescent="0.2">
      <c r="A355" s="818">
        <v>327</v>
      </c>
      <c r="B355" s="823" t="s">
        <v>159</v>
      </c>
      <c r="C355" s="533"/>
      <c r="D355" s="533" t="s">
        <v>56</v>
      </c>
      <c r="E355" s="566">
        <v>0.504</v>
      </c>
      <c r="F355" s="819">
        <v>900</v>
      </c>
      <c r="G355" s="819">
        <f t="shared" si="35"/>
        <v>453.6</v>
      </c>
      <c r="H355" s="819">
        <v>3080</v>
      </c>
      <c r="I355" s="819">
        <f t="shared" si="36"/>
        <v>1552.32</v>
      </c>
      <c r="J355" s="785">
        <f t="shared" ref="J355:J356" si="48">G355+I355</f>
        <v>2005.92</v>
      </c>
    </row>
    <row r="356" spans="1:10" hidden="1" x14ac:dyDescent="0.2">
      <c r="A356" s="818">
        <v>328</v>
      </c>
      <c r="B356" s="823" t="s">
        <v>135</v>
      </c>
      <c r="C356" s="538"/>
      <c r="D356" s="533" t="s">
        <v>56</v>
      </c>
      <c r="E356" s="533">
        <v>82.23599999999999</v>
      </c>
      <c r="F356" s="819">
        <v>1875</v>
      </c>
      <c r="G356" s="819">
        <f t="shared" si="35"/>
        <v>154192.49999999997</v>
      </c>
      <c r="H356" s="819">
        <v>869</v>
      </c>
      <c r="I356" s="819">
        <f t="shared" si="36"/>
        <v>71463.083999999988</v>
      </c>
      <c r="J356" s="785">
        <f t="shared" si="48"/>
        <v>225655.58399999997</v>
      </c>
    </row>
    <row r="357" spans="1:10" hidden="1" x14ac:dyDescent="0.2">
      <c r="A357" s="818">
        <v>329</v>
      </c>
      <c r="B357" s="823" t="s">
        <v>136</v>
      </c>
      <c r="C357" s="538"/>
      <c r="D357" s="533" t="s">
        <v>137</v>
      </c>
      <c r="E357" s="533"/>
      <c r="F357" s="819"/>
      <c r="G357" s="819">
        <f t="shared" si="35"/>
        <v>0</v>
      </c>
      <c r="H357" s="819"/>
      <c r="I357" s="819">
        <f t="shared" si="36"/>
        <v>0</v>
      </c>
      <c r="J357" s="785"/>
    </row>
    <row r="358" spans="1:10" hidden="1" x14ac:dyDescent="0.2">
      <c r="A358" s="818">
        <v>330</v>
      </c>
      <c r="B358" s="823" t="s">
        <v>160</v>
      </c>
      <c r="C358" s="538"/>
      <c r="D358" s="533" t="s">
        <v>137</v>
      </c>
      <c r="E358" s="533"/>
      <c r="F358" s="819"/>
      <c r="G358" s="819">
        <f t="shared" si="35"/>
        <v>0</v>
      </c>
      <c r="H358" s="819"/>
      <c r="I358" s="819">
        <f t="shared" si="36"/>
        <v>0</v>
      </c>
      <c r="J358" s="785"/>
    </row>
    <row r="359" spans="1:10" hidden="1" x14ac:dyDescent="0.2">
      <c r="A359" s="818">
        <v>331</v>
      </c>
      <c r="B359" s="823" t="s">
        <v>161</v>
      </c>
      <c r="C359" s="538"/>
      <c r="D359" s="533" t="s">
        <v>137</v>
      </c>
      <c r="E359" s="533"/>
      <c r="F359" s="819"/>
      <c r="G359" s="819">
        <f t="shared" si="35"/>
        <v>0</v>
      </c>
      <c r="H359" s="819"/>
      <c r="I359" s="819">
        <f t="shared" si="36"/>
        <v>0</v>
      </c>
      <c r="J359" s="785"/>
    </row>
    <row r="360" spans="1:10" hidden="1" x14ac:dyDescent="0.2">
      <c r="A360" s="818">
        <v>332</v>
      </c>
      <c r="B360" s="823" t="s">
        <v>138</v>
      </c>
      <c r="C360" s="538"/>
      <c r="D360" s="533" t="s">
        <v>137</v>
      </c>
      <c r="E360" s="533"/>
      <c r="F360" s="819"/>
      <c r="G360" s="819">
        <f t="shared" si="35"/>
        <v>0</v>
      </c>
      <c r="H360" s="819"/>
      <c r="I360" s="819">
        <f t="shared" si="36"/>
        <v>0</v>
      </c>
      <c r="J360" s="785"/>
    </row>
    <row r="361" spans="1:10" hidden="1" x14ac:dyDescent="0.2">
      <c r="A361" s="818">
        <v>333</v>
      </c>
      <c r="B361" s="823" t="s">
        <v>162</v>
      </c>
      <c r="C361" s="538"/>
      <c r="D361" s="533" t="s">
        <v>137</v>
      </c>
      <c r="E361" s="533"/>
      <c r="F361" s="819"/>
      <c r="G361" s="819">
        <f t="shared" si="35"/>
        <v>0</v>
      </c>
      <c r="H361" s="819"/>
      <c r="I361" s="819">
        <f t="shared" si="36"/>
        <v>0</v>
      </c>
      <c r="J361" s="785"/>
    </row>
    <row r="362" spans="1:10" hidden="1" x14ac:dyDescent="0.2">
      <c r="A362" s="818">
        <v>334</v>
      </c>
      <c r="B362" s="823" t="s">
        <v>139</v>
      </c>
      <c r="C362" s="538"/>
      <c r="D362" s="533" t="s">
        <v>56</v>
      </c>
      <c r="E362" s="566">
        <v>14.356000000000002</v>
      </c>
      <c r="F362" s="819">
        <v>1875</v>
      </c>
      <c r="G362" s="819">
        <f t="shared" si="35"/>
        <v>26917.500000000004</v>
      </c>
      <c r="H362" s="819">
        <v>1617</v>
      </c>
      <c r="I362" s="819">
        <f t="shared" si="36"/>
        <v>23213.652000000002</v>
      </c>
      <c r="J362" s="785">
        <f t="shared" ref="J362:J363" si="49">G362+I362</f>
        <v>50131.152000000002</v>
      </c>
    </row>
    <row r="363" spans="1:10" hidden="1" x14ac:dyDescent="0.2">
      <c r="A363" s="818">
        <v>335</v>
      </c>
      <c r="B363" s="823" t="s">
        <v>140</v>
      </c>
      <c r="C363" s="538"/>
      <c r="D363" s="533" t="s">
        <v>56</v>
      </c>
      <c r="E363" s="533">
        <v>75.831000000000003</v>
      </c>
      <c r="F363" s="819">
        <v>1875</v>
      </c>
      <c r="G363" s="819">
        <f t="shared" si="35"/>
        <v>142183.125</v>
      </c>
      <c r="H363" s="819">
        <v>1226</v>
      </c>
      <c r="I363" s="819">
        <f t="shared" si="36"/>
        <v>92968.805999999997</v>
      </c>
      <c r="J363" s="785">
        <f t="shared" si="49"/>
        <v>235151.93099999998</v>
      </c>
    </row>
    <row r="364" spans="1:10" hidden="1" x14ac:dyDescent="0.2">
      <c r="A364" s="818">
        <v>336</v>
      </c>
      <c r="B364" s="823" t="s">
        <v>163</v>
      </c>
      <c r="C364" s="538"/>
      <c r="D364" s="533" t="s">
        <v>137</v>
      </c>
      <c r="E364" s="533"/>
      <c r="F364" s="819"/>
      <c r="G364" s="819">
        <f t="shared" ref="G364:G427" si="50">E364*F364</f>
        <v>0</v>
      </c>
      <c r="H364" s="819"/>
      <c r="I364" s="819">
        <f t="shared" ref="I364:I427" si="51">E364*H364</f>
        <v>0</v>
      </c>
      <c r="J364" s="785"/>
    </row>
    <row r="365" spans="1:10" hidden="1" x14ac:dyDescent="0.2">
      <c r="A365" s="818">
        <v>337</v>
      </c>
      <c r="B365" s="823" t="s">
        <v>144</v>
      </c>
      <c r="C365" s="538"/>
      <c r="D365" s="533" t="s">
        <v>56</v>
      </c>
      <c r="E365" s="566">
        <v>16.396999999999998</v>
      </c>
      <c r="F365" s="819">
        <v>1875</v>
      </c>
      <c r="G365" s="819">
        <f t="shared" si="50"/>
        <v>30744.374999999996</v>
      </c>
      <c r="H365" s="819">
        <v>2132</v>
      </c>
      <c r="I365" s="819">
        <f t="shared" si="51"/>
        <v>34958.403999999995</v>
      </c>
      <c r="J365" s="785">
        <f t="shared" ref="J365:J366" si="52">G365+I365</f>
        <v>65702.778999999995</v>
      </c>
    </row>
    <row r="366" spans="1:10" hidden="1" outlineLevel="1" x14ac:dyDescent="0.2">
      <c r="A366" s="818">
        <v>338</v>
      </c>
      <c r="B366" s="823" t="s">
        <v>148</v>
      </c>
      <c r="C366" s="538"/>
      <c r="D366" s="533" t="s">
        <v>56</v>
      </c>
      <c r="E366" s="533"/>
      <c r="F366" s="819">
        <v>1875</v>
      </c>
      <c r="G366" s="819">
        <f t="shared" si="50"/>
        <v>0</v>
      </c>
      <c r="H366" s="819">
        <v>1428</v>
      </c>
      <c r="I366" s="819">
        <f t="shared" si="51"/>
        <v>0</v>
      </c>
      <c r="J366" s="785">
        <f t="shared" si="52"/>
        <v>0</v>
      </c>
    </row>
    <row r="367" spans="1:10" hidden="1" outlineLevel="1" x14ac:dyDescent="0.2">
      <c r="A367" s="818">
        <v>339</v>
      </c>
      <c r="B367" s="823" t="s">
        <v>164</v>
      </c>
      <c r="C367" s="538"/>
      <c r="D367" s="533" t="s">
        <v>137</v>
      </c>
      <c r="E367" s="533"/>
      <c r="F367" s="819"/>
      <c r="G367" s="819">
        <f t="shared" si="50"/>
        <v>0</v>
      </c>
      <c r="H367" s="819"/>
      <c r="I367" s="819">
        <f t="shared" si="51"/>
        <v>0</v>
      </c>
      <c r="J367" s="785"/>
    </row>
    <row r="368" spans="1:10" hidden="1" outlineLevel="1" x14ac:dyDescent="0.2">
      <c r="A368" s="818">
        <v>340</v>
      </c>
      <c r="B368" s="823" t="s">
        <v>150</v>
      </c>
      <c r="C368" s="538"/>
      <c r="D368" s="533" t="s">
        <v>56</v>
      </c>
      <c r="E368" s="566"/>
      <c r="F368" s="819">
        <v>1875</v>
      </c>
      <c r="G368" s="819">
        <f t="shared" si="50"/>
        <v>0</v>
      </c>
      <c r="H368" s="819">
        <v>2646</v>
      </c>
      <c r="I368" s="819">
        <f t="shared" si="51"/>
        <v>0</v>
      </c>
      <c r="J368" s="785">
        <f t="shared" ref="J368:J371" si="53">G368+I368</f>
        <v>0</v>
      </c>
    </row>
    <row r="369" spans="1:10" ht="25.5" hidden="1" outlineLevel="1" x14ac:dyDescent="0.2">
      <c r="A369" s="818">
        <v>341</v>
      </c>
      <c r="B369" s="823" t="s">
        <v>151</v>
      </c>
      <c r="C369" s="533" t="s">
        <v>152</v>
      </c>
      <c r="D369" s="533" t="s">
        <v>56</v>
      </c>
      <c r="E369" s="533"/>
      <c r="F369" s="819">
        <v>600</v>
      </c>
      <c r="G369" s="819">
        <f t="shared" si="50"/>
        <v>0</v>
      </c>
      <c r="H369" s="819">
        <v>381</v>
      </c>
      <c r="I369" s="819">
        <f t="shared" si="51"/>
        <v>0</v>
      </c>
      <c r="J369" s="785">
        <f t="shared" si="53"/>
        <v>0</v>
      </c>
    </row>
    <row r="370" spans="1:10" hidden="1" outlineLevel="1" x14ac:dyDescent="0.2">
      <c r="A370" s="818">
        <v>342</v>
      </c>
      <c r="B370" s="823" t="s">
        <v>153</v>
      </c>
      <c r="C370" s="538"/>
      <c r="D370" s="533" t="s">
        <v>56</v>
      </c>
      <c r="E370" s="533"/>
      <c r="F370" s="819">
        <v>1000</v>
      </c>
      <c r="G370" s="819">
        <f t="shared" si="50"/>
        <v>0</v>
      </c>
      <c r="H370" s="819">
        <v>123</v>
      </c>
      <c r="I370" s="819">
        <f t="shared" si="51"/>
        <v>0</v>
      </c>
      <c r="J370" s="785">
        <f t="shared" si="53"/>
        <v>0</v>
      </c>
    </row>
    <row r="371" spans="1:10" hidden="1" collapsed="1" x14ac:dyDescent="0.2">
      <c r="A371" s="818">
        <v>343</v>
      </c>
      <c r="B371" s="823" t="s">
        <v>60</v>
      </c>
      <c r="C371" s="538"/>
      <c r="D371" s="533" t="s">
        <v>5</v>
      </c>
      <c r="E371" s="533">
        <v>0.55553398058252423</v>
      </c>
      <c r="F371" s="819">
        <v>0</v>
      </c>
      <c r="G371" s="819">
        <f t="shared" si="50"/>
        <v>0</v>
      </c>
      <c r="H371" s="819">
        <v>101443</v>
      </c>
      <c r="I371" s="819">
        <f t="shared" si="51"/>
        <v>56355.033592233005</v>
      </c>
      <c r="J371" s="785">
        <f t="shared" si="53"/>
        <v>56355.033592233005</v>
      </c>
    </row>
    <row r="372" spans="1:10" hidden="1" x14ac:dyDescent="0.2">
      <c r="A372" s="818">
        <v>344</v>
      </c>
      <c r="B372" s="567" t="s">
        <v>116</v>
      </c>
      <c r="C372" s="538"/>
      <c r="D372" s="533"/>
      <c r="E372" s="533"/>
      <c r="F372" s="533"/>
      <c r="G372" s="819"/>
      <c r="H372" s="820"/>
      <c r="I372" s="819"/>
      <c r="J372" s="821"/>
    </row>
    <row r="373" spans="1:10" ht="25.5" hidden="1" outlineLevel="1" x14ac:dyDescent="0.2">
      <c r="A373" s="818">
        <v>345</v>
      </c>
      <c r="B373" s="823" t="s">
        <v>289</v>
      </c>
      <c r="C373" s="533" t="s">
        <v>367</v>
      </c>
      <c r="D373" s="533" t="s">
        <v>14</v>
      </c>
      <c r="E373" s="533"/>
      <c r="F373" s="819">
        <v>8293.6</v>
      </c>
      <c r="G373" s="819">
        <f t="shared" si="50"/>
        <v>0</v>
      </c>
      <c r="H373" s="819">
        <v>22342.319999999996</v>
      </c>
      <c r="I373" s="819">
        <f t="shared" si="51"/>
        <v>0</v>
      </c>
      <c r="J373" s="785">
        <f t="shared" ref="J373:J376" si="54">G373+I373</f>
        <v>0</v>
      </c>
    </row>
    <row r="374" spans="1:10" hidden="1" collapsed="1" x14ac:dyDescent="0.2">
      <c r="A374" s="818">
        <v>346</v>
      </c>
      <c r="B374" s="823" t="s">
        <v>132</v>
      </c>
      <c r="C374" s="538" t="s">
        <v>133</v>
      </c>
      <c r="D374" s="533" t="s">
        <v>14</v>
      </c>
      <c r="E374" s="533">
        <v>9</v>
      </c>
      <c r="F374" s="819">
        <v>4003.24</v>
      </c>
      <c r="G374" s="819">
        <f t="shared" si="50"/>
        <v>36029.159999999996</v>
      </c>
      <c r="H374" s="819">
        <v>9764</v>
      </c>
      <c r="I374" s="819">
        <f t="shared" si="51"/>
        <v>87876</v>
      </c>
      <c r="J374" s="785">
        <f t="shared" si="54"/>
        <v>123905.16</v>
      </c>
    </row>
    <row r="375" spans="1:10" hidden="1" x14ac:dyDescent="0.2">
      <c r="A375" s="818">
        <v>347</v>
      </c>
      <c r="B375" s="823" t="s">
        <v>134</v>
      </c>
      <c r="C375" s="538"/>
      <c r="D375" s="533" t="s">
        <v>14</v>
      </c>
      <c r="E375" s="533">
        <v>9</v>
      </c>
      <c r="F375" s="819">
        <v>800</v>
      </c>
      <c r="G375" s="819">
        <f t="shared" si="50"/>
        <v>7200</v>
      </c>
      <c r="H375" s="819">
        <v>2142</v>
      </c>
      <c r="I375" s="819">
        <f t="shared" si="51"/>
        <v>19278</v>
      </c>
      <c r="J375" s="785">
        <f t="shared" si="54"/>
        <v>26478</v>
      </c>
    </row>
    <row r="376" spans="1:10" hidden="1" x14ac:dyDescent="0.2">
      <c r="A376" s="818">
        <v>348</v>
      </c>
      <c r="B376" s="823" t="s">
        <v>135</v>
      </c>
      <c r="C376" s="538"/>
      <c r="D376" s="533" t="s">
        <v>56</v>
      </c>
      <c r="E376" s="533">
        <v>154.03899999999999</v>
      </c>
      <c r="F376" s="819">
        <v>1875</v>
      </c>
      <c r="G376" s="819">
        <f t="shared" si="50"/>
        <v>288823.125</v>
      </c>
      <c r="H376" s="819">
        <v>869</v>
      </c>
      <c r="I376" s="819">
        <f t="shared" si="51"/>
        <v>133859.891</v>
      </c>
      <c r="J376" s="785">
        <f t="shared" si="54"/>
        <v>422683.016</v>
      </c>
    </row>
    <row r="377" spans="1:10" hidden="1" x14ac:dyDescent="0.2">
      <c r="A377" s="818">
        <v>349</v>
      </c>
      <c r="B377" s="823" t="s">
        <v>136</v>
      </c>
      <c r="C377" s="538"/>
      <c r="D377" s="533" t="s">
        <v>137</v>
      </c>
      <c r="E377" s="533"/>
      <c r="F377" s="819"/>
      <c r="G377" s="819">
        <f t="shared" si="50"/>
        <v>0</v>
      </c>
      <c r="H377" s="819"/>
      <c r="I377" s="819">
        <f t="shared" si="51"/>
        <v>0</v>
      </c>
      <c r="J377" s="785"/>
    </row>
    <row r="378" spans="1:10" hidden="1" x14ac:dyDescent="0.2">
      <c r="A378" s="818">
        <v>350</v>
      </c>
      <c r="B378" s="823" t="s">
        <v>161</v>
      </c>
      <c r="C378" s="538"/>
      <c r="D378" s="533" t="s">
        <v>137</v>
      </c>
      <c r="E378" s="533"/>
      <c r="F378" s="819"/>
      <c r="G378" s="819">
        <f t="shared" si="50"/>
        <v>0</v>
      </c>
      <c r="H378" s="819"/>
      <c r="I378" s="819">
        <f t="shared" si="51"/>
        <v>0</v>
      </c>
      <c r="J378" s="785"/>
    </row>
    <row r="379" spans="1:10" hidden="1" x14ac:dyDescent="0.2">
      <c r="A379" s="818">
        <v>351</v>
      </c>
      <c r="B379" s="823" t="s">
        <v>138</v>
      </c>
      <c r="C379" s="538"/>
      <c r="D379" s="533" t="s">
        <v>137</v>
      </c>
      <c r="E379" s="533"/>
      <c r="F379" s="819"/>
      <c r="G379" s="819">
        <f t="shared" si="50"/>
        <v>0</v>
      </c>
      <c r="H379" s="819"/>
      <c r="I379" s="819">
        <f t="shared" si="51"/>
        <v>0</v>
      </c>
      <c r="J379" s="785"/>
    </row>
    <row r="380" spans="1:10" hidden="1" x14ac:dyDescent="0.2">
      <c r="A380" s="818">
        <v>352</v>
      </c>
      <c r="B380" s="823" t="s">
        <v>162</v>
      </c>
      <c r="C380" s="538"/>
      <c r="D380" s="533" t="s">
        <v>137</v>
      </c>
      <c r="E380" s="533"/>
      <c r="F380" s="819"/>
      <c r="G380" s="819">
        <f t="shared" si="50"/>
        <v>0</v>
      </c>
      <c r="H380" s="819"/>
      <c r="I380" s="819">
        <f t="shared" si="51"/>
        <v>0</v>
      </c>
      <c r="J380" s="785"/>
    </row>
    <row r="381" spans="1:10" hidden="1" x14ac:dyDescent="0.2">
      <c r="A381" s="818">
        <v>353</v>
      </c>
      <c r="B381" s="823" t="s">
        <v>139</v>
      </c>
      <c r="C381" s="538"/>
      <c r="D381" s="533" t="s">
        <v>56</v>
      </c>
      <c r="E381" s="566">
        <v>18.700000000000003</v>
      </c>
      <c r="F381" s="819">
        <v>1875</v>
      </c>
      <c r="G381" s="819">
        <f t="shared" si="50"/>
        <v>35062.500000000007</v>
      </c>
      <c r="H381" s="819">
        <v>1617</v>
      </c>
      <c r="I381" s="819">
        <f t="shared" si="51"/>
        <v>30237.900000000005</v>
      </c>
      <c r="J381" s="785">
        <f t="shared" ref="J381:J382" si="55">G381+I381</f>
        <v>65300.400000000009</v>
      </c>
    </row>
    <row r="382" spans="1:10" hidden="1" x14ac:dyDescent="0.2">
      <c r="A382" s="818">
        <v>354</v>
      </c>
      <c r="B382" s="823" t="s">
        <v>140</v>
      </c>
      <c r="C382" s="538"/>
      <c r="D382" s="533" t="s">
        <v>56</v>
      </c>
      <c r="E382" s="533">
        <v>70.3</v>
      </c>
      <c r="F382" s="819">
        <v>1875</v>
      </c>
      <c r="G382" s="819">
        <f t="shared" si="50"/>
        <v>131812.5</v>
      </c>
      <c r="H382" s="819">
        <v>1226</v>
      </c>
      <c r="I382" s="819">
        <f t="shared" si="51"/>
        <v>86187.8</v>
      </c>
      <c r="J382" s="785">
        <f t="shared" si="55"/>
        <v>218000.3</v>
      </c>
    </row>
    <row r="383" spans="1:10" hidden="1" x14ac:dyDescent="0.2">
      <c r="A383" s="818">
        <v>355</v>
      </c>
      <c r="B383" s="823" t="s">
        <v>163</v>
      </c>
      <c r="C383" s="538"/>
      <c r="D383" s="533" t="s">
        <v>137</v>
      </c>
      <c r="E383" s="533"/>
      <c r="F383" s="819"/>
      <c r="G383" s="819">
        <f t="shared" si="50"/>
        <v>0</v>
      </c>
      <c r="H383" s="819"/>
      <c r="I383" s="819">
        <f t="shared" si="51"/>
        <v>0</v>
      </c>
      <c r="J383" s="785"/>
    </row>
    <row r="384" spans="1:10" hidden="1" x14ac:dyDescent="0.2">
      <c r="A384" s="818">
        <v>356</v>
      </c>
      <c r="B384" s="823" t="s">
        <v>144</v>
      </c>
      <c r="C384" s="538"/>
      <c r="D384" s="533" t="s">
        <v>56</v>
      </c>
      <c r="E384" s="566">
        <v>15.5</v>
      </c>
      <c r="F384" s="819">
        <v>1875</v>
      </c>
      <c r="G384" s="819">
        <f t="shared" si="50"/>
        <v>29062.5</v>
      </c>
      <c r="H384" s="819">
        <v>2132</v>
      </c>
      <c r="I384" s="819">
        <f t="shared" si="51"/>
        <v>33046</v>
      </c>
      <c r="J384" s="785">
        <f t="shared" ref="J384:J385" si="56">G384+I384</f>
        <v>62108.5</v>
      </c>
    </row>
    <row r="385" spans="1:10" hidden="1" outlineLevel="1" x14ac:dyDescent="0.2">
      <c r="A385" s="818">
        <v>357</v>
      </c>
      <c r="B385" s="823" t="s">
        <v>148</v>
      </c>
      <c r="C385" s="538"/>
      <c r="D385" s="533" t="s">
        <v>56</v>
      </c>
      <c r="E385" s="533"/>
      <c r="F385" s="819">
        <v>1875</v>
      </c>
      <c r="G385" s="819">
        <f t="shared" si="50"/>
        <v>0</v>
      </c>
      <c r="H385" s="819">
        <v>1428</v>
      </c>
      <c r="I385" s="819">
        <f t="shared" si="51"/>
        <v>0</v>
      </c>
      <c r="J385" s="785">
        <f t="shared" si="56"/>
        <v>0</v>
      </c>
    </row>
    <row r="386" spans="1:10" hidden="1" outlineLevel="1" x14ac:dyDescent="0.2">
      <c r="A386" s="818">
        <v>358</v>
      </c>
      <c r="B386" s="823" t="s">
        <v>164</v>
      </c>
      <c r="C386" s="538"/>
      <c r="D386" s="533" t="s">
        <v>137</v>
      </c>
      <c r="E386" s="533"/>
      <c r="F386" s="819"/>
      <c r="G386" s="819">
        <f t="shared" si="50"/>
        <v>0</v>
      </c>
      <c r="H386" s="819"/>
      <c r="I386" s="819">
        <f t="shared" si="51"/>
        <v>0</v>
      </c>
      <c r="J386" s="785"/>
    </row>
    <row r="387" spans="1:10" hidden="1" outlineLevel="1" x14ac:dyDescent="0.2">
      <c r="A387" s="818">
        <v>359</v>
      </c>
      <c r="B387" s="823" t="s">
        <v>150</v>
      </c>
      <c r="C387" s="538"/>
      <c r="D387" s="533" t="s">
        <v>56</v>
      </c>
      <c r="E387" s="566"/>
      <c r="F387" s="819">
        <v>1875</v>
      </c>
      <c r="G387" s="819">
        <f t="shared" si="50"/>
        <v>0</v>
      </c>
      <c r="H387" s="819">
        <v>2646</v>
      </c>
      <c r="I387" s="819">
        <f t="shared" si="51"/>
        <v>0</v>
      </c>
      <c r="J387" s="785">
        <f t="shared" ref="J387:J390" si="57">G387+I387</f>
        <v>0</v>
      </c>
    </row>
    <row r="388" spans="1:10" ht="25.5" hidden="1" outlineLevel="1" x14ac:dyDescent="0.2">
      <c r="A388" s="818">
        <v>360</v>
      </c>
      <c r="B388" s="823" t="s">
        <v>151</v>
      </c>
      <c r="C388" s="533" t="s">
        <v>152</v>
      </c>
      <c r="D388" s="533" t="s">
        <v>56</v>
      </c>
      <c r="E388" s="533"/>
      <c r="F388" s="819">
        <v>600</v>
      </c>
      <c r="G388" s="819">
        <f t="shared" si="50"/>
        <v>0</v>
      </c>
      <c r="H388" s="819">
        <v>381</v>
      </c>
      <c r="I388" s="819">
        <f t="shared" si="51"/>
        <v>0</v>
      </c>
      <c r="J388" s="785">
        <f t="shared" si="57"/>
        <v>0</v>
      </c>
    </row>
    <row r="389" spans="1:10" hidden="1" outlineLevel="1" x14ac:dyDescent="0.2">
      <c r="A389" s="818">
        <v>361</v>
      </c>
      <c r="B389" s="823" t="s">
        <v>153</v>
      </c>
      <c r="C389" s="538"/>
      <c r="D389" s="533" t="s">
        <v>56</v>
      </c>
      <c r="E389" s="533"/>
      <c r="F389" s="819">
        <v>1000</v>
      </c>
      <c r="G389" s="819">
        <f t="shared" si="50"/>
        <v>0</v>
      </c>
      <c r="H389" s="819">
        <v>123</v>
      </c>
      <c r="I389" s="819">
        <f t="shared" si="51"/>
        <v>0</v>
      </c>
      <c r="J389" s="785">
        <f t="shared" si="57"/>
        <v>0</v>
      </c>
    </row>
    <row r="390" spans="1:10" hidden="1" collapsed="1" x14ac:dyDescent="0.2">
      <c r="A390" s="818">
        <v>362</v>
      </c>
      <c r="B390" s="823" t="s">
        <v>60</v>
      </c>
      <c r="C390" s="538"/>
      <c r="D390" s="533" t="s">
        <v>5</v>
      </c>
      <c r="E390" s="533">
        <v>0.74938840579710142</v>
      </c>
      <c r="F390" s="819">
        <v>0</v>
      </c>
      <c r="G390" s="819">
        <f t="shared" si="50"/>
        <v>0</v>
      </c>
      <c r="H390" s="819">
        <v>96507</v>
      </c>
      <c r="I390" s="819">
        <f t="shared" si="51"/>
        <v>72321.226878260873</v>
      </c>
      <c r="J390" s="785">
        <f t="shared" si="57"/>
        <v>72321.226878260873</v>
      </c>
    </row>
    <row r="391" spans="1:10" ht="12" hidden="1" customHeight="1" x14ac:dyDescent="0.2">
      <c r="A391" s="818">
        <v>363</v>
      </c>
      <c r="B391" s="567" t="s">
        <v>118</v>
      </c>
      <c r="C391" s="538"/>
      <c r="D391" s="533"/>
      <c r="E391" s="533"/>
      <c r="F391" s="533"/>
      <c r="G391" s="819"/>
      <c r="H391" s="820"/>
      <c r="I391" s="819"/>
      <c r="J391" s="821"/>
    </row>
    <row r="392" spans="1:10" ht="25.5" hidden="1" outlineLevel="1" x14ac:dyDescent="0.2">
      <c r="A392" s="818">
        <v>364</v>
      </c>
      <c r="B392" s="823" t="s">
        <v>289</v>
      </c>
      <c r="C392" s="533" t="s">
        <v>367</v>
      </c>
      <c r="D392" s="533" t="s">
        <v>14</v>
      </c>
      <c r="E392" s="533"/>
      <c r="F392" s="819">
        <v>8293.6</v>
      </c>
      <c r="G392" s="819">
        <f t="shared" si="50"/>
        <v>0</v>
      </c>
      <c r="H392" s="819">
        <v>22342.319999999996</v>
      </c>
      <c r="I392" s="819">
        <f t="shared" si="51"/>
        <v>0</v>
      </c>
      <c r="J392" s="785">
        <f t="shared" ref="J392:J395" si="58">G392+I392</f>
        <v>0</v>
      </c>
    </row>
    <row r="393" spans="1:10" ht="12" hidden="1" customHeight="1" collapsed="1" x14ac:dyDescent="0.2">
      <c r="A393" s="818">
        <v>365</v>
      </c>
      <c r="B393" s="823" t="s">
        <v>132</v>
      </c>
      <c r="C393" s="538" t="s">
        <v>133</v>
      </c>
      <c r="D393" s="533" t="s">
        <v>14</v>
      </c>
      <c r="E393" s="533">
        <v>3</v>
      </c>
      <c r="F393" s="819">
        <v>4003.24</v>
      </c>
      <c r="G393" s="819">
        <f t="shared" si="50"/>
        <v>12009.72</v>
      </c>
      <c r="H393" s="819">
        <v>9764</v>
      </c>
      <c r="I393" s="819">
        <f t="shared" si="51"/>
        <v>29292</v>
      </c>
      <c r="J393" s="785">
        <f t="shared" si="58"/>
        <v>41301.72</v>
      </c>
    </row>
    <row r="394" spans="1:10" hidden="1" x14ac:dyDescent="0.2">
      <c r="A394" s="818">
        <v>366</v>
      </c>
      <c r="B394" s="823" t="s">
        <v>134</v>
      </c>
      <c r="C394" s="538"/>
      <c r="D394" s="533" t="s">
        <v>14</v>
      </c>
      <c r="E394" s="533">
        <v>3</v>
      </c>
      <c r="F394" s="819">
        <v>800</v>
      </c>
      <c r="G394" s="819">
        <f t="shared" si="50"/>
        <v>2400</v>
      </c>
      <c r="H394" s="819">
        <v>2142</v>
      </c>
      <c r="I394" s="819">
        <f t="shared" si="51"/>
        <v>6426</v>
      </c>
      <c r="J394" s="785">
        <f t="shared" si="58"/>
        <v>8826</v>
      </c>
    </row>
    <row r="395" spans="1:10" hidden="1" x14ac:dyDescent="0.2">
      <c r="A395" s="818">
        <v>367</v>
      </c>
      <c r="B395" s="823" t="s">
        <v>135</v>
      </c>
      <c r="C395" s="538"/>
      <c r="D395" s="533" t="s">
        <v>56</v>
      </c>
      <c r="E395" s="533">
        <v>41.16</v>
      </c>
      <c r="F395" s="819">
        <v>1875</v>
      </c>
      <c r="G395" s="819">
        <f t="shared" si="50"/>
        <v>77175</v>
      </c>
      <c r="H395" s="819">
        <v>869</v>
      </c>
      <c r="I395" s="819">
        <f t="shared" si="51"/>
        <v>35768.039999999994</v>
      </c>
      <c r="J395" s="785">
        <f t="shared" si="58"/>
        <v>112943.03999999999</v>
      </c>
    </row>
    <row r="396" spans="1:10" hidden="1" x14ac:dyDescent="0.2">
      <c r="A396" s="818">
        <v>368</v>
      </c>
      <c r="B396" s="823" t="s">
        <v>136</v>
      </c>
      <c r="C396" s="538"/>
      <c r="D396" s="533" t="s">
        <v>137</v>
      </c>
      <c r="E396" s="533"/>
      <c r="F396" s="819"/>
      <c r="G396" s="819">
        <f t="shared" si="50"/>
        <v>0</v>
      </c>
      <c r="H396" s="819"/>
      <c r="I396" s="819">
        <f t="shared" si="51"/>
        <v>0</v>
      </c>
      <c r="J396" s="785"/>
    </row>
    <row r="397" spans="1:10" hidden="1" x14ac:dyDescent="0.2">
      <c r="A397" s="818">
        <v>369</v>
      </c>
      <c r="B397" s="823" t="s">
        <v>161</v>
      </c>
      <c r="C397" s="538"/>
      <c r="D397" s="533" t="s">
        <v>137</v>
      </c>
      <c r="E397" s="533"/>
      <c r="F397" s="819"/>
      <c r="G397" s="819">
        <f t="shared" si="50"/>
        <v>0</v>
      </c>
      <c r="H397" s="819"/>
      <c r="I397" s="819">
        <f t="shared" si="51"/>
        <v>0</v>
      </c>
      <c r="J397" s="785"/>
    </row>
    <row r="398" spans="1:10" hidden="1" x14ac:dyDescent="0.2">
      <c r="A398" s="818">
        <v>370</v>
      </c>
      <c r="B398" s="823" t="s">
        <v>138</v>
      </c>
      <c r="C398" s="538"/>
      <c r="D398" s="533" t="s">
        <v>137</v>
      </c>
      <c r="E398" s="533"/>
      <c r="F398" s="819"/>
      <c r="G398" s="819">
        <f t="shared" si="50"/>
        <v>0</v>
      </c>
      <c r="H398" s="819"/>
      <c r="I398" s="819">
        <f t="shared" si="51"/>
        <v>0</v>
      </c>
      <c r="J398" s="785"/>
    </row>
    <row r="399" spans="1:10" hidden="1" x14ac:dyDescent="0.2">
      <c r="A399" s="818">
        <v>371</v>
      </c>
      <c r="B399" s="823" t="s">
        <v>139</v>
      </c>
      <c r="C399" s="538"/>
      <c r="D399" s="533" t="s">
        <v>56</v>
      </c>
      <c r="E399" s="566">
        <v>4.83</v>
      </c>
      <c r="F399" s="819">
        <v>1875</v>
      </c>
      <c r="G399" s="819">
        <f t="shared" si="50"/>
        <v>9056.25</v>
      </c>
      <c r="H399" s="819">
        <v>1617</v>
      </c>
      <c r="I399" s="819">
        <f t="shared" si="51"/>
        <v>7810.11</v>
      </c>
      <c r="J399" s="785">
        <f t="shared" ref="J399:J400" si="59">G399+I399</f>
        <v>16866.36</v>
      </c>
    </row>
    <row r="400" spans="1:10" hidden="1" outlineLevel="1" x14ac:dyDescent="0.2">
      <c r="A400" s="818">
        <v>372</v>
      </c>
      <c r="B400" s="823" t="s">
        <v>140</v>
      </c>
      <c r="C400" s="538"/>
      <c r="D400" s="533" t="s">
        <v>56</v>
      </c>
      <c r="E400" s="533"/>
      <c r="F400" s="819">
        <v>1875</v>
      </c>
      <c r="G400" s="819">
        <f t="shared" si="50"/>
        <v>0</v>
      </c>
      <c r="H400" s="819">
        <v>1226</v>
      </c>
      <c r="I400" s="819">
        <f t="shared" si="51"/>
        <v>0</v>
      </c>
      <c r="J400" s="785">
        <f t="shared" si="59"/>
        <v>0</v>
      </c>
    </row>
    <row r="401" spans="1:10" hidden="1" outlineLevel="1" x14ac:dyDescent="0.2">
      <c r="A401" s="818">
        <v>373</v>
      </c>
      <c r="B401" s="823" t="s">
        <v>163</v>
      </c>
      <c r="C401" s="538"/>
      <c r="D401" s="533" t="s">
        <v>137</v>
      </c>
      <c r="E401" s="533"/>
      <c r="F401" s="819"/>
      <c r="G401" s="819">
        <f t="shared" si="50"/>
        <v>0</v>
      </c>
      <c r="H401" s="819"/>
      <c r="I401" s="819">
        <f t="shared" si="51"/>
        <v>0</v>
      </c>
      <c r="J401" s="785"/>
    </row>
    <row r="402" spans="1:10" hidden="1" outlineLevel="1" x14ac:dyDescent="0.2">
      <c r="A402" s="818">
        <v>374</v>
      </c>
      <c r="B402" s="823" t="s">
        <v>144</v>
      </c>
      <c r="C402" s="538"/>
      <c r="D402" s="533" t="s">
        <v>56</v>
      </c>
      <c r="E402" s="566"/>
      <c r="F402" s="819">
        <v>1875</v>
      </c>
      <c r="G402" s="819">
        <f t="shared" si="50"/>
        <v>0</v>
      </c>
      <c r="H402" s="819">
        <v>2132</v>
      </c>
      <c r="I402" s="819">
        <f t="shared" si="51"/>
        <v>0</v>
      </c>
      <c r="J402" s="785">
        <f t="shared" ref="J402:J403" si="60">G402+I402</f>
        <v>0</v>
      </c>
    </row>
    <row r="403" spans="1:10" hidden="1" outlineLevel="1" x14ac:dyDescent="0.2">
      <c r="A403" s="818">
        <v>375</v>
      </c>
      <c r="B403" s="823" t="s">
        <v>148</v>
      </c>
      <c r="C403" s="538"/>
      <c r="D403" s="533" t="s">
        <v>56</v>
      </c>
      <c r="E403" s="533"/>
      <c r="F403" s="819">
        <v>1875</v>
      </c>
      <c r="G403" s="819">
        <f t="shared" si="50"/>
        <v>0</v>
      </c>
      <c r="H403" s="819">
        <v>1428</v>
      </c>
      <c r="I403" s="819">
        <f t="shared" si="51"/>
        <v>0</v>
      </c>
      <c r="J403" s="785">
        <f t="shared" si="60"/>
        <v>0</v>
      </c>
    </row>
    <row r="404" spans="1:10" hidden="1" outlineLevel="1" x14ac:dyDescent="0.2">
      <c r="A404" s="818">
        <v>376</v>
      </c>
      <c r="B404" s="823" t="s">
        <v>164</v>
      </c>
      <c r="C404" s="538"/>
      <c r="D404" s="533" t="s">
        <v>137</v>
      </c>
      <c r="E404" s="533"/>
      <c r="F404" s="819"/>
      <c r="G404" s="819">
        <f t="shared" si="50"/>
        <v>0</v>
      </c>
      <c r="H404" s="819"/>
      <c r="I404" s="819">
        <f t="shared" si="51"/>
        <v>0</v>
      </c>
      <c r="J404" s="785"/>
    </row>
    <row r="405" spans="1:10" hidden="1" outlineLevel="1" x14ac:dyDescent="0.2">
      <c r="A405" s="818">
        <v>377</v>
      </c>
      <c r="B405" s="823" t="s">
        <v>150</v>
      </c>
      <c r="C405" s="538"/>
      <c r="D405" s="533" t="s">
        <v>56</v>
      </c>
      <c r="E405" s="566"/>
      <c r="F405" s="819">
        <v>1875</v>
      </c>
      <c r="G405" s="819">
        <f t="shared" si="50"/>
        <v>0</v>
      </c>
      <c r="H405" s="819">
        <v>2646</v>
      </c>
      <c r="I405" s="819">
        <f t="shared" si="51"/>
        <v>0</v>
      </c>
      <c r="J405" s="785">
        <f t="shared" ref="J405:J408" si="61">G405+I405</f>
        <v>0</v>
      </c>
    </row>
    <row r="406" spans="1:10" ht="25.5" hidden="1" outlineLevel="1" x14ac:dyDescent="0.2">
      <c r="A406" s="818">
        <v>378</v>
      </c>
      <c r="B406" s="823" t="s">
        <v>151</v>
      </c>
      <c r="C406" s="533" t="s">
        <v>152</v>
      </c>
      <c r="D406" s="533" t="s">
        <v>56</v>
      </c>
      <c r="E406" s="533"/>
      <c r="F406" s="819">
        <v>600</v>
      </c>
      <c r="G406" s="819">
        <f t="shared" si="50"/>
        <v>0</v>
      </c>
      <c r="H406" s="819">
        <v>381</v>
      </c>
      <c r="I406" s="819">
        <f t="shared" si="51"/>
        <v>0</v>
      </c>
      <c r="J406" s="785">
        <f t="shared" si="61"/>
        <v>0</v>
      </c>
    </row>
    <row r="407" spans="1:10" hidden="1" outlineLevel="1" x14ac:dyDescent="0.2">
      <c r="A407" s="818">
        <v>379</v>
      </c>
      <c r="B407" s="823" t="s">
        <v>153</v>
      </c>
      <c r="C407" s="538"/>
      <c r="D407" s="533" t="s">
        <v>56</v>
      </c>
      <c r="E407" s="533"/>
      <c r="F407" s="819">
        <v>1000</v>
      </c>
      <c r="G407" s="819">
        <f t="shared" si="50"/>
        <v>0</v>
      </c>
      <c r="H407" s="819">
        <v>123</v>
      </c>
      <c r="I407" s="819">
        <f t="shared" si="51"/>
        <v>0</v>
      </c>
      <c r="J407" s="785">
        <f t="shared" si="61"/>
        <v>0</v>
      </c>
    </row>
    <row r="408" spans="1:10" hidden="1" collapsed="1" x14ac:dyDescent="0.2">
      <c r="A408" s="818">
        <v>380</v>
      </c>
      <c r="B408" s="823" t="s">
        <v>60</v>
      </c>
      <c r="C408" s="538"/>
      <c r="D408" s="533" t="s">
        <v>5</v>
      </c>
      <c r="E408" s="533">
        <v>0.15782429649965682</v>
      </c>
      <c r="F408" s="819">
        <v>0</v>
      </c>
      <c r="G408" s="819">
        <f t="shared" si="50"/>
        <v>0</v>
      </c>
      <c r="H408" s="819">
        <v>84698</v>
      </c>
      <c r="I408" s="819">
        <f t="shared" si="51"/>
        <v>13367.402264927934</v>
      </c>
      <c r="J408" s="785">
        <f t="shared" si="61"/>
        <v>13367.402264927934</v>
      </c>
    </row>
    <row r="409" spans="1:10" hidden="1" x14ac:dyDescent="0.2">
      <c r="A409" s="818">
        <v>381</v>
      </c>
      <c r="B409" s="567" t="s">
        <v>120</v>
      </c>
      <c r="C409" s="538"/>
      <c r="D409" s="533"/>
      <c r="E409" s="533"/>
      <c r="F409" s="533"/>
      <c r="G409" s="819"/>
      <c r="H409" s="820"/>
      <c r="I409" s="819"/>
      <c r="J409" s="821"/>
    </row>
    <row r="410" spans="1:10" ht="25.5" hidden="1" outlineLevel="1" x14ac:dyDescent="0.2">
      <c r="A410" s="818">
        <v>382</v>
      </c>
      <c r="B410" s="823" t="s">
        <v>289</v>
      </c>
      <c r="C410" s="533" t="s">
        <v>367</v>
      </c>
      <c r="D410" s="533" t="s">
        <v>14</v>
      </c>
      <c r="E410" s="533"/>
      <c r="F410" s="819">
        <v>8293.6</v>
      </c>
      <c r="G410" s="819">
        <f t="shared" si="50"/>
        <v>0</v>
      </c>
      <c r="H410" s="819">
        <v>22342.319999999996</v>
      </c>
      <c r="I410" s="819">
        <f t="shared" si="51"/>
        <v>0</v>
      </c>
      <c r="J410" s="785">
        <f t="shared" ref="J410:J415" si="62">G410+I410</f>
        <v>0</v>
      </c>
    </row>
    <row r="411" spans="1:10" ht="12" hidden="1" customHeight="1" outlineLevel="1" x14ac:dyDescent="0.2">
      <c r="A411" s="818">
        <v>383</v>
      </c>
      <c r="B411" s="823" t="s">
        <v>165</v>
      </c>
      <c r="C411" s="538" t="s">
        <v>166</v>
      </c>
      <c r="D411" s="533" t="s">
        <v>14</v>
      </c>
      <c r="E411" s="533"/>
      <c r="F411" s="819">
        <v>800</v>
      </c>
      <c r="G411" s="819">
        <f t="shared" si="50"/>
        <v>0</v>
      </c>
      <c r="H411" s="819">
        <v>813</v>
      </c>
      <c r="I411" s="819">
        <f t="shared" si="51"/>
        <v>0</v>
      </c>
      <c r="J411" s="785">
        <f t="shared" si="62"/>
        <v>0</v>
      </c>
    </row>
    <row r="412" spans="1:10" hidden="1" collapsed="1" x14ac:dyDescent="0.2">
      <c r="A412" s="818">
        <v>384</v>
      </c>
      <c r="B412" s="823" t="s">
        <v>132</v>
      </c>
      <c r="C412" s="538" t="s">
        <v>133</v>
      </c>
      <c r="D412" s="533" t="s">
        <v>14</v>
      </c>
      <c r="E412" s="533">
        <v>6</v>
      </c>
      <c r="F412" s="819">
        <v>4003.24</v>
      </c>
      <c r="G412" s="819">
        <f t="shared" si="50"/>
        <v>24019.439999999999</v>
      </c>
      <c r="H412" s="819">
        <v>9764</v>
      </c>
      <c r="I412" s="819">
        <f t="shared" si="51"/>
        <v>58584</v>
      </c>
      <c r="J412" s="785">
        <f t="shared" si="62"/>
        <v>82603.44</v>
      </c>
    </row>
    <row r="413" spans="1:10" ht="12" hidden="1" customHeight="1" outlineLevel="1" x14ac:dyDescent="0.2">
      <c r="A413" s="818">
        <v>385</v>
      </c>
      <c r="B413" s="823" t="s">
        <v>167</v>
      </c>
      <c r="C413" s="538"/>
      <c r="D413" s="533" t="s">
        <v>14</v>
      </c>
      <c r="E413" s="533"/>
      <c r="F413" s="819">
        <v>600</v>
      </c>
      <c r="G413" s="819">
        <f t="shared" si="50"/>
        <v>0</v>
      </c>
      <c r="H413" s="819">
        <v>532</v>
      </c>
      <c r="I413" s="819">
        <f t="shared" si="51"/>
        <v>0</v>
      </c>
      <c r="J413" s="785">
        <f t="shared" si="62"/>
        <v>0</v>
      </c>
    </row>
    <row r="414" spans="1:10" ht="16.899999999999999" hidden="1" customHeight="1" collapsed="1" x14ac:dyDescent="0.2">
      <c r="A414" s="818">
        <v>386</v>
      </c>
      <c r="B414" s="823" t="s">
        <v>134</v>
      </c>
      <c r="C414" s="538"/>
      <c r="D414" s="533" t="s">
        <v>14</v>
      </c>
      <c r="E414" s="533">
        <v>6</v>
      </c>
      <c r="F414" s="819">
        <v>800</v>
      </c>
      <c r="G414" s="819">
        <f t="shared" si="50"/>
        <v>4800</v>
      </c>
      <c r="H414" s="819">
        <v>2142</v>
      </c>
      <c r="I414" s="819">
        <f t="shared" si="51"/>
        <v>12852</v>
      </c>
      <c r="J414" s="785">
        <f t="shared" si="62"/>
        <v>17652</v>
      </c>
    </row>
    <row r="415" spans="1:10" hidden="1" outlineLevel="1" x14ac:dyDescent="0.2">
      <c r="A415" s="818">
        <v>387</v>
      </c>
      <c r="B415" s="823" t="s">
        <v>157</v>
      </c>
      <c r="C415" s="533"/>
      <c r="D415" s="533" t="s">
        <v>56</v>
      </c>
      <c r="E415" s="533"/>
      <c r="F415" s="819">
        <v>1875</v>
      </c>
      <c r="G415" s="819">
        <f t="shared" si="50"/>
        <v>0</v>
      </c>
      <c r="H415" s="819">
        <v>840</v>
      </c>
      <c r="I415" s="819">
        <f t="shared" si="51"/>
        <v>0</v>
      </c>
      <c r="J415" s="785">
        <f t="shared" si="62"/>
        <v>0</v>
      </c>
    </row>
    <row r="416" spans="1:10" hidden="1" outlineLevel="1" x14ac:dyDescent="0.2">
      <c r="A416" s="818">
        <v>388</v>
      </c>
      <c r="B416" s="823" t="s">
        <v>168</v>
      </c>
      <c r="C416" s="538"/>
      <c r="D416" s="533" t="s">
        <v>137</v>
      </c>
      <c r="E416" s="533"/>
      <c r="F416" s="819"/>
      <c r="G416" s="819">
        <f t="shared" si="50"/>
        <v>0</v>
      </c>
      <c r="H416" s="819"/>
      <c r="I416" s="819">
        <f t="shared" si="51"/>
        <v>0</v>
      </c>
      <c r="J416" s="785"/>
    </row>
    <row r="417" spans="1:10" hidden="1" outlineLevel="1" x14ac:dyDescent="0.2">
      <c r="A417" s="818">
        <v>389</v>
      </c>
      <c r="B417" s="823" t="s">
        <v>159</v>
      </c>
      <c r="C417" s="533"/>
      <c r="D417" s="533" t="s">
        <v>56</v>
      </c>
      <c r="E417" s="566"/>
      <c r="F417" s="819">
        <v>1875</v>
      </c>
      <c r="G417" s="819">
        <f t="shared" si="50"/>
        <v>0</v>
      </c>
      <c r="H417" s="819">
        <v>3080</v>
      </c>
      <c r="I417" s="819">
        <f t="shared" si="51"/>
        <v>0</v>
      </c>
      <c r="J417" s="785">
        <f t="shared" ref="J417:J418" si="63">G417+I417</f>
        <v>0</v>
      </c>
    </row>
    <row r="418" spans="1:10" hidden="1" collapsed="1" x14ac:dyDescent="0.2">
      <c r="A418" s="818">
        <v>390</v>
      </c>
      <c r="B418" s="823" t="s">
        <v>135</v>
      </c>
      <c r="C418" s="538"/>
      <c r="D418" s="533" t="s">
        <v>56</v>
      </c>
      <c r="E418" s="533">
        <v>91.814999999999998</v>
      </c>
      <c r="F418" s="819">
        <v>1875</v>
      </c>
      <c r="G418" s="819">
        <f t="shared" si="50"/>
        <v>172153.125</v>
      </c>
      <c r="H418" s="819">
        <v>869</v>
      </c>
      <c r="I418" s="819">
        <f t="shared" si="51"/>
        <v>79787.235000000001</v>
      </c>
      <c r="J418" s="785">
        <f t="shared" si="63"/>
        <v>251940.36</v>
      </c>
    </row>
    <row r="419" spans="1:10" hidden="1" x14ac:dyDescent="0.2">
      <c r="A419" s="818">
        <v>391</v>
      </c>
      <c r="B419" s="823" t="s">
        <v>136</v>
      </c>
      <c r="C419" s="538"/>
      <c r="D419" s="533" t="s">
        <v>137</v>
      </c>
      <c r="E419" s="533"/>
      <c r="F419" s="819"/>
      <c r="G419" s="819">
        <f t="shared" si="50"/>
        <v>0</v>
      </c>
      <c r="H419" s="819"/>
      <c r="I419" s="819">
        <f t="shared" si="51"/>
        <v>0</v>
      </c>
      <c r="J419" s="785"/>
    </row>
    <row r="420" spans="1:10" hidden="1" x14ac:dyDescent="0.2">
      <c r="A420" s="818">
        <v>392</v>
      </c>
      <c r="B420" s="823" t="s">
        <v>161</v>
      </c>
      <c r="C420" s="538"/>
      <c r="D420" s="533" t="s">
        <v>137</v>
      </c>
      <c r="E420" s="533"/>
      <c r="F420" s="819"/>
      <c r="G420" s="819">
        <f t="shared" si="50"/>
        <v>0</v>
      </c>
      <c r="H420" s="819"/>
      <c r="I420" s="819">
        <f t="shared" si="51"/>
        <v>0</v>
      </c>
      <c r="J420" s="785"/>
    </row>
    <row r="421" spans="1:10" hidden="1" x14ac:dyDescent="0.2">
      <c r="A421" s="818">
        <v>393</v>
      </c>
      <c r="B421" s="823" t="s">
        <v>138</v>
      </c>
      <c r="C421" s="538"/>
      <c r="D421" s="533" t="s">
        <v>137</v>
      </c>
      <c r="E421" s="533"/>
      <c r="F421" s="819"/>
      <c r="G421" s="819">
        <f t="shared" si="50"/>
        <v>0</v>
      </c>
      <c r="H421" s="819"/>
      <c r="I421" s="819">
        <f t="shared" si="51"/>
        <v>0</v>
      </c>
      <c r="J421" s="785"/>
    </row>
    <row r="422" spans="1:10" hidden="1" x14ac:dyDescent="0.2">
      <c r="A422" s="818">
        <v>394</v>
      </c>
      <c r="B422" s="823" t="s">
        <v>139</v>
      </c>
      <c r="C422" s="538"/>
      <c r="D422" s="533" t="s">
        <v>56</v>
      </c>
      <c r="E422" s="566">
        <v>15.868000000000002</v>
      </c>
      <c r="F422" s="819">
        <v>1875</v>
      </c>
      <c r="G422" s="819">
        <f t="shared" si="50"/>
        <v>29752.500000000004</v>
      </c>
      <c r="H422" s="819">
        <v>1617</v>
      </c>
      <c r="I422" s="819">
        <f t="shared" si="51"/>
        <v>25658.556000000004</v>
      </c>
      <c r="J422" s="785">
        <f t="shared" ref="J422:J423" si="64">G422+I422</f>
        <v>55411.056000000011</v>
      </c>
    </row>
    <row r="423" spans="1:10" hidden="1" outlineLevel="1" x14ac:dyDescent="0.2">
      <c r="A423" s="818">
        <v>395</v>
      </c>
      <c r="B423" s="823" t="s">
        <v>140</v>
      </c>
      <c r="C423" s="538"/>
      <c r="D423" s="533" t="s">
        <v>56</v>
      </c>
      <c r="E423" s="533"/>
      <c r="F423" s="819">
        <v>1875</v>
      </c>
      <c r="G423" s="819">
        <f t="shared" si="50"/>
        <v>0</v>
      </c>
      <c r="H423" s="819">
        <v>1226</v>
      </c>
      <c r="I423" s="819">
        <f t="shared" si="51"/>
        <v>0</v>
      </c>
      <c r="J423" s="785">
        <f t="shared" si="64"/>
        <v>0</v>
      </c>
    </row>
    <row r="424" spans="1:10" hidden="1" outlineLevel="1" x14ac:dyDescent="0.2">
      <c r="A424" s="818">
        <v>396</v>
      </c>
      <c r="B424" s="823" t="s">
        <v>163</v>
      </c>
      <c r="C424" s="538"/>
      <c r="D424" s="533" t="s">
        <v>137</v>
      </c>
      <c r="E424" s="533"/>
      <c r="F424" s="819"/>
      <c r="G424" s="819">
        <f t="shared" si="50"/>
        <v>0</v>
      </c>
      <c r="H424" s="819"/>
      <c r="I424" s="819">
        <f t="shared" si="51"/>
        <v>0</v>
      </c>
      <c r="J424" s="785"/>
    </row>
    <row r="425" spans="1:10" hidden="1" outlineLevel="1" x14ac:dyDescent="0.2">
      <c r="A425" s="818">
        <v>397</v>
      </c>
      <c r="B425" s="823" t="s">
        <v>144</v>
      </c>
      <c r="C425" s="538"/>
      <c r="D425" s="533" t="s">
        <v>56</v>
      </c>
      <c r="E425" s="566"/>
      <c r="F425" s="819">
        <v>1875</v>
      </c>
      <c r="G425" s="819">
        <f t="shared" si="50"/>
        <v>0</v>
      </c>
      <c r="H425" s="819">
        <v>2132</v>
      </c>
      <c r="I425" s="819">
        <f t="shared" si="51"/>
        <v>0</v>
      </c>
      <c r="J425" s="785">
        <f t="shared" ref="J425:J426" si="65">G425+I425</f>
        <v>0</v>
      </c>
    </row>
    <row r="426" spans="1:10" hidden="1" outlineLevel="1" x14ac:dyDescent="0.2">
      <c r="A426" s="818">
        <v>398</v>
      </c>
      <c r="B426" s="823" t="s">
        <v>148</v>
      </c>
      <c r="C426" s="538"/>
      <c r="D426" s="533" t="s">
        <v>56</v>
      </c>
      <c r="E426" s="533"/>
      <c r="F426" s="819">
        <v>1875</v>
      </c>
      <c r="G426" s="819">
        <f t="shared" si="50"/>
        <v>0</v>
      </c>
      <c r="H426" s="819">
        <v>1428</v>
      </c>
      <c r="I426" s="819">
        <f t="shared" si="51"/>
        <v>0</v>
      </c>
      <c r="J426" s="785">
        <f t="shared" si="65"/>
        <v>0</v>
      </c>
    </row>
    <row r="427" spans="1:10" hidden="1" outlineLevel="1" x14ac:dyDescent="0.2">
      <c r="A427" s="818">
        <v>399</v>
      </c>
      <c r="B427" s="823" t="s">
        <v>164</v>
      </c>
      <c r="C427" s="538"/>
      <c r="D427" s="533" t="s">
        <v>137</v>
      </c>
      <c r="E427" s="533"/>
      <c r="F427" s="819"/>
      <c r="G427" s="819">
        <f t="shared" si="50"/>
        <v>0</v>
      </c>
      <c r="H427" s="819"/>
      <c r="I427" s="819">
        <f t="shared" si="51"/>
        <v>0</v>
      </c>
      <c r="J427" s="785"/>
    </row>
    <row r="428" spans="1:10" hidden="1" outlineLevel="1" x14ac:dyDescent="0.2">
      <c r="A428" s="818">
        <v>400</v>
      </c>
      <c r="B428" s="823" t="s">
        <v>150</v>
      </c>
      <c r="C428" s="538"/>
      <c r="D428" s="533" t="s">
        <v>56</v>
      </c>
      <c r="E428" s="566"/>
      <c r="F428" s="819">
        <v>1875</v>
      </c>
      <c r="G428" s="819">
        <f t="shared" ref="G428:G491" si="66">E428*F428</f>
        <v>0</v>
      </c>
      <c r="H428" s="819">
        <v>2646</v>
      </c>
      <c r="I428" s="819">
        <f t="shared" ref="I428:I491" si="67">E428*H428</f>
        <v>0</v>
      </c>
      <c r="J428" s="785">
        <f t="shared" ref="J428:J431" si="68">G428+I428</f>
        <v>0</v>
      </c>
    </row>
    <row r="429" spans="1:10" ht="25.5" hidden="1" outlineLevel="1" x14ac:dyDescent="0.2">
      <c r="A429" s="818">
        <v>401</v>
      </c>
      <c r="B429" s="823" t="s">
        <v>151</v>
      </c>
      <c r="C429" s="533" t="s">
        <v>152</v>
      </c>
      <c r="D429" s="533" t="s">
        <v>56</v>
      </c>
      <c r="E429" s="533"/>
      <c r="F429" s="819">
        <v>600</v>
      </c>
      <c r="G429" s="819">
        <f t="shared" si="66"/>
        <v>0</v>
      </c>
      <c r="H429" s="819">
        <v>381</v>
      </c>
      <c r="I429" s="819">
        <f t="shared" si="67"/>
        <v>0</v>
      </c>
      <c r="J429" s="785">
        <f t="shared" si="68"/>
        <v>0</v>
      </c>
    </row>
    <row r="430" spans="1:10" hidden="1" outlineLevel="1" x14ac:dyDescent="0.2">
      <c r="A430" s="818">
        <v>402</v>
      </c>
      <c r="B430" s="823" t="s">
        <v>153</v>
      </c>
      <c r="C430" s="538"/>
      <c r="D430" s="533" t="s">
        <v>56</v>
      </c>
      <c r="E430" s="533"/>
      <c r="F430" s="819">
        <v>1000</v>
      </c>
      <c r="G430" s="819">
        <f t="shared" si="66"/>
        <v>0</v>
      </c>
      <c r="H430" s="819">
        <v>123</v>
      </c>
      <c r="I430" s="819">
        <f t="shared" si="67"/>
        <v>0</v>
      </c>
      <c r="J430" s="785">
        <f t="shared" si="68"/>
        <v>0</v>
      </c>
    </row>
    <row r="431" spans="1:10" hidden="1" collapsed="1" x14ac:dyDescent="0.2">
      <c r="A431" s="818">
        <v>403</v>
      </c>
      <c r="B431" s="823" t="s">
        <v>60</v>
      </c>
      <c r="C431" s="538"/>
      <c r="D431" s="533" t="s">
        <v>5</v>
      </c>
      <c r="E431" s="533">
        <v>0.30670179436058098</v>
      </c>
      <c r="F431" s="819">
        <v>0</v>
      </c>
      <c r="G431" s="819">
        <f t="shared" si="66"/>
        <v>0</v>
      </c>
      <c r="H431" s="819">
        <v>103023</v>
      </c>
      <c r="I431" s="819">
        <f t="shared" si="67"/>
        <v>31597.338960410136</v>
      </c>
      <c r="J431" s="785">
        <f t="shared" si="68"/>
        <v>31597.338960410136</v>
      </c>
    </row>
    <row r="432" spans="1:10" hidden="1" x14ac:dyDescent="0.2">
      <c r="A432" s="818">
        <v>404</v>
      </c>
      <c r="B432" s="567" t="s">
        <v>169</v>
      </c>
      <c r="C432" s="538"/>
      <c r="D432" s="533"/>
      <c r="E432" s="533"/>
      <c r="F432" s="533"/>
      <c r="G432" s="819"/>
      <c r="H432" s="820"/>
      <c r="I432" s="819"/>
      <c r="J432" s="821"/>
    </row>
    <row r="433" spans="1:10" hidden="1" x14ac:dyDescent="0.2">
      <c r="A433" s="818">
        <v>405</v>
      </c>
      <c r="B433" s="823" t="s">
        <v>134</v>
      </c>
      <c r="C433" s="538"/>
      <c r="D433" s="533" t="s">
        <v>14</v>
      </c>
      <c r="E433" s="533">
        <v>8</v>
      </c>
      <c r="F433" s="819">
        <v>800</v>
      </c>
      <c r="G433" s="819">
        <f t="shared" si="66"/>
        <v>6400</v>
      </c>
      <c r="H433" s="819">
        <v>2142</v>
      </c>
      <c r="I433" s="819">
        <f t="shared" si="67"/>
        <v>17136</v>
      </c>
      <c r="J433" s="785">
        <f t="shared" ref="J433:J434" si="69">G433+I433</f>
        <v>23536</v>
      </c>
    </row>
    <row r="434" spans="1:10" hidden="1" x14ac:dyDescent="0.2">
      <c r="A434" s="818">
        <v>406</v>
      </c>
      <c r="B434" s="823" t="s">
        <v>135</v>
      </c>
      <c r="C434" s="538"/>
      <c r="D434" s="533" t="s">
        <v>56</v>
      </c>
      <c r="E434" s="533">
        <v>148.51</v>
      </c>
      <c r="F434" s="819">
        <v>1875</v>
      </c>
      <c r="G434" s="819">
        <f t="shared" si="66"/>
        <v>278456.25</v>
      </c>
      <c r="H434" s="819">
        <v>869</v>
      </c>
      <c r="I434" s="819">
        <f t="shared" si="67"/>
        <v>129055.18999999999</v>
      </c>
      <c r="J434" s="785">
        <f t="shared" si="69"/>
        <v>407511.44</v>
      </c>
    </row>
    <row r="435" spans="1:10" hidden="1" x14ac:dyDescent="0.2">
      <c r="A435" s="818">
        <v>407</v>
      </c>
      <c r="B435" s="823" t="s">
        <v>136</v>
      </c>
      <c r="C435" s="538"/>
      <c r="D435" s="533" t="s">
        <v>137</v>
      </c>
      <c r="E435" s="533"/>
      <c r="F435" s="819"/>
      <c r="G435" s="819">
        <f t="shared" si="66"/>
        <v>0</v>
      </c>
      <c r="H435" s="819"/>
      <c r="I435" s="819">
        <f t="shared" si="67"/>
        <v>0</v>
      </c>
      <c r="J435" s="785"/>
    </row>
    <row r="436" spans="1:10" hidden="1" x14ac:dyDescent="0.2">
      <c r="A436" s="818">
        <v>408</v>
      </c>
      <c r="B436" s="823" t="s">
        <v>161</v>
      </c>
      <c r="C436" s="538"/>
      <c r="D436" s="533" t="s">
        <v>137</v>
      </c>
      <c r="E436" s="533"/>
      <c r="F436" s="819"/>
      <c r="G436" s="819">
        <f t="shared" si="66"/>
        <v>0</v>
      </c>
      <c r="H436" s="819"/>
      <c r="I436" s="819">
        <f t="shared" si="67"/>
        <v>0</v>
      </c>
      <c r="J436" s="785"/>
    </row>
    <row r="437" spans="1:10" hidden="1" x14ac:dyDescent="0.2">
      <c r="A437" s="818">
        <v>409</v>
      </c>
      <c r="B437" s="823" t="s">
        <v>138</v>
      </c>
      <c r="C437" s="538"/>
      <c r="D437" s="533" t="s">
        <v>137</v>
      </c>
      <c r="E437" s="533"/>
      <c r="F437" s="819"/>
      <c r="G437" s="819">
        <f t="shared" si="66"/>
        <v>0</v>
      </c>
      <c r="H437" s="819"/>
      <c r="I437" s="819">
        <f t="shared" si="67"/>
        <v>0</v>
      </c>
      <c r="J437" s="785"/>
    </row>
    <row r="438" spans="1:10" hidden="1" x14ac:dyDescent="0.2">
      <c r="A438" s="818">
        <v>410</v>
      </c>
      <c r="B438" s="823" t="s">
        <v>162</v>
      </c>
      <c r="C438" s="538"/>
      <c r="D438" s="533" t="s">
        <v>137</v>
      </c>
      <c r="E438" s="533"/>
      <c r="F438" s="819"/>
      <c r="G438" s="819">
        <f t="shared" si="66"/>
        <v>0</v>
      </c>
      <c r="H438" s="819"/>
      <c r="I438" s="819">
        <f t="shared" si="67"/>
        <v>0</v>
      </c>
      <c r="J438" s="785"/>
    </row>
    <row r="439" spans="1:10" hidden="1" x14ac:dyDescent="0.2">
      <c r="A439" s="818">
        <v>411</v>
      </c>
      <c r="B439" s="823" t="s">
        <v>139</v>
      </c>
      <c r="C439" s="538"/>
      <c r="D439" s="533" t="s">
        <v>56</v>
      </c>
      <c r="E439" s="566">
        <v>20.18</v>
      </c>
      <c r="F439" s="819">
        <v>1875</v>
      </c>
      <c r="G439" s="819">
        <f t="shared" si="66"/>
        <v>37837.5</v>
      </c>
      <c r="H439" s="819">
        <v>1617</v>
      </c>
      <c r="I439" s="819">
        <f t="shared" si="67"/>
        <v>32631.06</v>
      </c>
      <c r="J439" s="785">
        <f t="shared" ref="J439:J440" si="70">G439+I439</f>
        <v>70468.56</v>
      </c>
    </row>
    <row r="440" spans="1:10" ht="22.5" hidden="1" customHeight="1" x14ac:dyDescent="0.2">
      <c r="A440" s="818">
        <v>412</v>
      </c>
      <c r="B440" s="823" t="s">
        <v>148</v>
      </c>
      <c r="C440" s="538"/>
      <c r="D440" s="533" t="s">
        <v>56</v>
      </c>
      <c r="E440" s="533">
        <v>6</v>
      </c>
      <c r="F440" s="819">
        <v>1875</v>
      </c>
      <c r="G440" s="819">
        <f t="shared" si="66"/>
        <v>11250</v>
      </c>
      <c r="H440" s="819">
        <v>1428</v>
      </c>
      <c r="I440" s="819">
        <f t="shared" si="67"/>
        <v>8568</v>
      </c>
      <c r="J440" s="785">
        <f t="shared" si="70"/>
        <v>19818</v>
      </c>
    </row>
    <row r="441" spans="1:10" ht="15" hidden="1" customHeight="1" x14ac:dyDescent="0.2">
      <c r="A441" s="818">
        <v>413</v>
      </c>
      <c r="B441" s="823" t="s">
        <v>170</v>
      </c>
      <c r="C441" s="538"/>
      <c r="D441" s="533" t="s">
        <v>137</v>
      </c>
      <c r="E441" s="533"/>
      <c r="F441" s="819"/>
      <c r="G441" s="819">
        <f t="shared" si="66"/>
        <v>0</v>
      </c>
      <c r="H441" s="819"/>
      <c r="I441" s="819">
        <f t="shared" si="67"/>
        <v>0</v>
      </c>
      <c r="J441" s="785"/>
    </row>
    <row r="442" spans="1:10" ht="15" hidden="1" customHeight="1" outlineLevel="1" x14ac:dyDescent="0.2">
      <c r="A442" s="818">
        <v>414</v>
      </c>
      <c r="B442" s="823" t="s">
        <v>150</v>
      </c>
      <c r="C442" s="538"/>
      <c r="D442" s="533" t="s">
        <v>56</v>
      </c>
      <c r="E442" s="566"/>
      <c r="F442" s="819">
        <v>1875</v>
      </c>
      <c r="G442" s="819">
        <f t="shared" si="66"/>
        <v>0</v>
      </c>
      <c r="H442" s="819">
        <v>2646</v>
      </c>
      <c r="I442" s="819">
        <f t="shared" si="67"/>
        <v>0</v>
      </c>
      <c r="J442" s="785">
        <f t="shared" ref="J442:J444" si="71">G442+I442</f>
        <v>0</v>
      </c>
    </row>
    <row r="443" spans="1:10" ht="15" hidden="1" customHeight="1" collapsed="1" x14ac:dyDescent="0.2">
      <c r="A443" s="818">
        <v>415</v>
      </c>
      <c r="B443" s="823" t="s">
        <v>171</v>
      </c>
      <c r="C443" s="538"/>
      <c r="D443" s="533" t="s">
        <v>172</v>
      </c>
      <c r="E443" s="533">
        <v>1.57</v>
      </c>
      <c r="F443" s="819">
        <v>1000</v>
      </c>
      <c r="G443" s="819">
        <f t="shared" si="66"/>
        <v>1570</v>
      </c>
      <c r="H443" s="819">
        <v>95</v>
      </c>
      <c r="I443" s="819">
        <f t="shared" si="67"/>
        <v>149.15</v>
      </c>
      <c r="J443" s="785">
        <f t="shared" si="71"/>
        <v>1719.15</v>
      </c>
    </row>
    <row r="444" spans="1:10" ht="15" hidden="1" customHeight="1" x14ac:dyDescent="0.2">
      <c r="A444" s="818">
        <v>416</v>
      </c>
      <c r="B444" s="823" t="s">
        <v>60</v>
      </c>
      <c r="C444" s="538"/>
      <c r="D444" s="533" t="s">
        <v>5</v>
      </c>
      <c r="E444" s="533">
        <v>0.90512953367875648</v>
      </c>
      <c r="F444" s="819">
        <v>0</v>
      </c>
      <c r="G444" s="819">
        <f t="shared" si="66"/>
        <v>0</v>
      </c>
      <c r="H444" s="819">
        <v>49673</v>
      </c>
      <c r="I444" s="819">
        <f t="shared" si="67"/>
        <v>44960.49932642487</v>
      </c>
      <c r="J444" s="785">
        <f t="shared" si="71"/>
        <v>44960.49932642487</v>
      </c>
    </row>
    <row r="445" spans="1:10" ht="15" hidden="1" customHeight="1" outlineLevel="1" x14ac:dyDescent="0.2">
      <c r="A445" s="818">
        <v>417</v>
      </c>
      <c r="B445" s="567" t="s">
        <v>173</v>
      </c>
      <c r="C445" s="538"/>
      <c r="D445" s="533"/>
      <c r="E445" s="533"/>
      <c r="F445" s="533"/>
      <c r="G445" s="819"/>
      <c r="H445" s="820"/>
      <c r="I445" s="819"/>
      <c r="J445" s="821"/>
    </row>
    <row r="446" spans="1:10" ht="15" hidden="1" customHeight="1" outlineLevel="1" x14ac:dyDescent="0.2">
      <c r="A446" s="818">
        <v>418</v>
      </c>
      <c r="B446" s="823" t="s">
        <v>134</v>
      </c>
      <c r="C446" s="538"/>
      <c r="D446" s="533" t="s">
        <v>14</v>
      </c>
      <c r="E446" s="533"/>
      <c r="F446" s="819">
        <v>800</v>
      </c>
      <c r="G446" s="819">
        <f t="shared" si="66"/>
        <v>0</v>
      </c>
      <c r="H446" s="819">
        <v>2142</v>
      </c>
      <c r="I446" s="819">
        <f t="shared" si="67"/>
        <v>0</v>
      </c>
      <c r="J446" s="785">
        <f t="shared" ref="J446:J447" si="72">G446+I446</f>
        <v>0</v>
      </c>
    </row>
    <row r="447" spans="1:10" ht="25.5" hidden="1" customHeight="1" outlineLevel="1" x14ac:dyDescent="0.2">
      <c r="A447" s="818">
        <v>419</v>
      </c>
      <c r="B447" s="823" t="s">
        <v>135</v>
      </c>
      <c r="C447" s="538"/>
      <c r="D447" s="533" t="s">
        <v>56</v>
      </c>
      <c r="E447" s="533"/>
      <c r="F447" s="819">
        <v>1875</v>
      </c>
      <c r="G447" s="819">
        <f t="shared" si="66"/>
        <v>0</v>
      </c>
      <c r="H447" s="819">
        <v>869</v>
      </c>
      <c r="I447" s="819">
        <f t="shared" si="67"/>
        <v>0</v>
      </c>
      <c r="J447" s="785">
        <f t="shared" si="72"/>
        <v>0</v>
      </c>
    </row>
    <row r="448" spans="1:10" hidden="1" outlineLevel="1" x14ac:dyDescent="0.2">
      <c r="A448" s="818">
        <v>420</v>
      </c>
      <c r="B448" s="823" t="s">
        <v>136</v>
      </c>
      <c r="C448" s="538"/>
      <c r="D448" s="533" t="s">
        <v>137</v>
      </c>
      <c r="E448" s="533"/>
      <c r="F448" s="819"/>
      <c r="G448" s="819">
        <f t="shared" si="66"/>
        <v>0</v>
      </c>
      <c r="H448" s="819"/>
      <c r="I448" s="819">
        <f t="shared" si="67"/>
        <v>0</v>
      </c>
      <c r="J448" s="785"/>
    </row>
    <row r="449" spans="1:10" hidden="1" outlineLevel="1" x14ac:dyDescent="0.2">
      <c r="A449" s="818">
        <v>421</v>
      </c>
      <c r="B449" s="823" t="s">
        <v>161</v>
      </c>
      <c r="C449" s="538"/>
      <c r="D449" s="533" t="s">
        <v>137</v>
      </c>
      <c r="E449" s="533"/>
      <c r="F449" s="819"/>
      <c r="G449" s="819">
        <f t="shared" si="66"/>
        <v>0</v>
      </c>
      <c r="H449" s="819"/>
      <c r="I449" s="819">
        <f t="shared" si="67"/>
        <v>0</v>
      </c>
      <c r="J449" s="785"/>
    </row>
    <row r="450" spans="1:10" hidden="1" outlineLevel="1" x14ac:dyDescent="0.2">
      <c r="A450" s="818">
        <v>422</v>
      </c>
      <c r="B450" s="823" t="s">
        <v>138</v>
      </c>
      <c r="C450" s="538"/>
      <c r="D450" s="533" t="s">
        <v>137</v>
      </c>
      <c r="E450" s="533"/>
      <c r="F450" s="819"/>
      <c r="G450" s="819">
        <f t="shared" si="66"/>
        <v>0</v>
      </c>
      <c r="H450" s="819"/>
      <c r="I450" s="819">
        <f t="shared" si="67"/>
        <v>0</v>
      </c>
      <c r="J450" s="785"/>
    </row>
    <row r="451" spans="1:10" hidden="1" outlineLevel="1" x14ac:dyDescent="0.2">
      <c r="A451" s="818">
        <v>423</v>
      </c>
      <c r="B451" s="823" t="s">
        <v>162</v>
      </c>
      <c r="C451" s="538"/>
      <c r="D451" s="533" t="s">
        <v>137</v>
      </c>
      <c r="E451" s="533"/>
      <c r="F451" s="819"/>
      <c r="G451" s="819">
        <f t="shared" si="66"/>
        <v>0</v>
      </c>
      <c r="H451" s="819"/>
      <c r="I451" s="819">
        <f t="shared" si="67"/>
        <v>0</v>
      </c>
      <c r="J451" s="785"/>
    </row>
    <row r="452" spans="1:10" hidden="1" outlineLevel="1" x14ac:dyDescent="0.2">
      <c r="A452" s="818">
        <v>424</v>
      </c>
      <c r="B452" s="823" t="s">
        <v>139</v>
      </c>
      <c r="C452" s="538"/>
      <c r="D452" s="533" t="s">
        <v>56</v>
      </c>
      <c r="E452" s="566"/>
      <c r="F452" s="819">
        <v>1875</v>
      </c>
      <c r="G452" s="819">
        <f t="shared" si="66"/>
        <v>0</v>
      </c>
      <c r="H452" s="819">
        <v>1617</v>
      </c>
      <c r="I452" s="819">
        <f t="shared" si="67"/>
        <v>0</v>
      </c>
      <c r="J452" s="785">
        <f t="shared" ref="J452:J453" si="73">G452+I452</f>
        <v>0</v>
      </c>
    </row>
    <row r="453" spans="1:10" hidden="1" outlineLevel="1" x14ac:dyDescent="0.2">
      <c r="A453" s="818">
        <v>425</v>
      </c>
      <c r="B453" s="823" t="s">
        <v>148</v>
      </c>
      <c r="C453" s="538"/>
      <c r="D453" s="533" t="s">
        <v>56</v>
      </c>
      <c r="E453" s="533"/>
      <c r="F453" s="819">
        <v>1875</v>
      </c>
      <c r="G453" s="819">
        <f t="shared" si="66"/>
        <v>0</v>
      </c>
      <c r="H453" s="819">
        <v>1428</v>
      </c>
      <c r="I453" s="819">
        <f t="shared" si="67"/>
        <v>0</v>
      </c>
      <c r="J453" s="785">
        <f t="shared" si="73"/>
        <v>0</v>
      </c>
    </row>
    <row r="454" spans="1:10" ht="29.25" hidden="1" customHeight="1" outlineLevel="1" x14ac:dyDescent="0.2">
      <c r="A454" s="818">
        <v>426</v>
      </c>
      <c r="B454" s="823" t="s">
        <v>170</v>
      </c>
      <c r="C454" s="538"/>
      <c r="D454" s="533" t="s">
        <v>137</v>
      </c>
      <c r="E454" s="533"/>
      <c r="F454" s="819"/>
      <c r="G454" s="819">
        <f t="shared" si="66"/>
        <v>0</v>
      </c>
      <c r="H454" s="819"/>
      <c r="I454" s="819">
        <f t="shared" si="67"/>
        <v>0</v>
      </c>
      <c r="J454" s="785"/>
    </row>
    <row r="455" spans="1:10" ht="29.25" hidden="1" customHeight="1" outlineLevel="1" x14ac:dyDescent="0.2">
      <c r="A455" s="818">
        <v>427</v>
      </c>
      <c r="B455" s="823" t="s">
        <v>150</v>
      </c>
      <c r="C455" s="538"/>
      <c r="D455" s="533" t="s">
        <v>56</v>
      </c>
      <c r="E455" s="566"/>
      <c r="F455" s="819">
        <v>1875</v>
      </c>
      <c r="G455" s="819">
        <f t="shared" si="66"/>
        <v>0</v>
      </c>
      <c r="H455" s="819">
        <v>2646</v>
      </c>
      <c r="I455" s="819">
        <f t="shared" si="67"/>
        <v>0</v>
      </c>
      <c r="J455" s="785">
        <f t="shared" ref="J455:J457" si="74">G455+I455</f>
        <v>0</v>
      </c>
    </row>
    <row r="456" spans="1:10" hidden="1" outlineLevel="1" x14ac:dyDescent="0.2">
      <c r="A456" s="818">
        <v>428</v>
      </c>
      <c r="B456" s="823" t="s">
        <v>171</v>
      </c>
      <c r="C456" s="538"/>
      <c r="D456" s="533" t="s">
        <v>172</v>
      </c>
      <c r="E456" s="533"/>
      <c r="F456" s="819">
        <v>1000</v>
      </c>
      <c r="G456" s="819">
        <f t="shared" si="66"/>
        <v>0</v>
      </c>
      <c r="H456" s="819">
        <v>95</v>
      </c>
      <c r="I456" s="819">
        <f t="shared" si="67"/>
        <v>0</v>
      </c>
      <c r="J456" s="785">
        <f t="shared" si="74"/>
        <v>0</v>
      </c>
    </row>
    <row r="457" spans="1:10" hidden="1" outlineLevel="1" x14ac:dyDescent="0.2">
      <c r="A457" s="818">
        <v>429</v>
      </c>
      <c r="B457" s="823" t="s">
        <v>60</v>
      </c>
      <c r="C457" s="538"/>
      <c r="D457" s="533" t="s">
        <v>5</v>
      </c>
      <c r="E457" s="533"/>
      <c r="F457" s="819">
        <v>0</v>
      </c>
      <c r="G457" s="819">
        <f t="shared" si="66"/>
        <v>0</v>
      </c>
      <c r="H457" s="819">
        <v>49673</v>
      </c>
      <c r="I457" s="819">
        <f t="shared" si="67"/>
        <v>0</v>
      </c>
      <c r="J457" s="785">
        <f t="shared" si="74"/>
        <v>0</v>
      </c>
    </row>
    <row r="458" spans="1:10" ht="15.75" hidden="1" customHeight="1" collapsed="1" x14ac:dyDescent="0.2">
      <c r="A458" s="818">
        <v>430</v>
      </c>
      <c r="B458" s="567" t="s">
        <v>174</v>
      </c>
      <c r="C458" s="538"/>
      <c r="D458" s="533"/>
      <c r="E458" s="533"/>
      <c r="F458" s="533"/>
      <c r="G458" s="819"/>
      <c r="H458" s="820"/>
      <c r="I458" s="819"/>
      <c r="J458" s="821"/>
    </row>
    <row r="459" spans="1:10" ht="15.75" hidden="1" customHeight="1" outlineLevel="1" x14ac:dyDescent="0.2">
      <c r="A459" s="818">
        <v>431</v>
      </c>
      <c r="B459" s="823" t="s">
        <v>175</v>
      </c>
      <c r="C459" s="538" t="s">
        <v>176</v>
      </c>
      <c r="D459" s="533" t="s">
        <v>14</v>
      </c>
      <c r="E459" s="533"/>
      <c r="F459" s="819">
        <v>800</v>
      </c>
      <c r="G459" s="819">
        <f t="shared" si="66"/>
        <v>0</v>
      </c>
      <c r="H459" s="819">
        <v>627</v>
      </c>
      <c r="I459" s="819">
        <f t="shared" si="67"/>
        <v>0</v>
      </c>
      <c r="J459" s="785">
        <f t="shared" ref="J459:J462" si="75">G459+I459</f>
        <v>0</v>
      </c>
    </row>
    <row r="460" spans="1:10" ht="12.75" hidden="1" customHeight="1" outlineLevel="1" x14ac:dyDescent="0.2">
      <c r="A460" s="818">
        <v>432</v>
      </c>
      <c r="B460" s="823" t="s">
        <v>156</v>
      </c>
      <c r="C460" s="538"/>
      <c r="D460" s="533" t="s">
        <v>14</v>
      </c>
      <c r="E460" s="533"/>
      <c r="F460" s="819">
        <v>600</v>
      </c>
      <c r="G460" s="819">
        <f t="shared" si="66"/>
        <v>0</v>
      </c>
      <c r="H460" s="819">
        <v>595</v>
      </c>
      <c r="I460" s="819">
        <f t="shared" si="67"/>
        <v>0</v>
      </c>
      <c r="J460" s="785">
        <f t="shared" si="75"/>
        <v>0</v>
      </c>
    </row>
    <row r="461" spans="1:10" ht="12.75" hidden="1" customHeight="1" collapsed="1" x14ac:dyDescent="0.2">
      <c r="A461" s="818">
        <v>433</v>
      </c>
      <c r="B461" s="823" t="s">
        <v>177</v>
      </c>
      <c r="C461" s="538"/>
      <c r="D461" s="533" t="s">
        <v>14</v>
      </c>
      <c r="E461" s="533">
        <v>9</v>
      </c>
      <c r="F461" s="819">
        <v>800</v>
      </c>
      <c r="G461" s="819">
        <f t="shared" si="66"/>
        <v>7200</v>
      </c>
      <c r="H461" s="819">
        <v>2975</v>
      </c>
      <c r="I461" s="819">
        <f t="shared" si="67"/>
        <v>26775</v>
      </c>
      <c r="J461" s="785">
        <f t="shared" si="75"/>
        <v>33975</v>
      </c>
    </row>
    <row r="462" spans="1:10" ht="15" hidden="1" customHeight="1" x14ac:dyDescent="0.2">
      <c r="A462" s="818">
        <v>434</v>
      </c>
      <c r="B462" s="823" t="s">
        <v>157</v>
      </c>
      <c r="C462" s="533"/>
      <c r="D462" s="533" t="s">
        <v>56</v>
      </c>
      <c r="E462" s="533">
        <v>10.119999999999999</v>
      </c>
      <c r="F462" s="819">
        <v>1875</v>
      </c>
      <c r="G462" s="819">
        <f t="shared" si="66"/>
        <v>18975</v>
      </c>
      <c r="H462" s="819">
        <v>840</v>
      </c>
      <c r="I462" s="819">
        <f t="shared" si="67"/>
        <v>8500.7999999999993</v>
      </c>
      <c r="J462" s="785">
        <f t="shared" si="75"/>
        <v>27475.8</v>
      </c>
    </row>
    <row r="463" spans="1:10" ht="15" hidden="1" customHeight="1" x14ac:dyDescent="0.2">
      <c r="A463" s="818">
        <v>435</v>
      </c>
      <c r="B463" s="823" t="s">
        <v>158</v>
      </c>
      <c r="C463" s="538"/>
      <c r="D463" s="533" t="s">
        <v>137</v>
      </c>
      <c r="E463" s="533"/>
      <c r="F463" s="819"/>
      <c r="G463" s="819">
        <f t="shared" si="66"/>
        <v>0</v>
      </c>
      <c r="H463" s="819"/>
      <c r="I463" s="819">
        <f t="shared" si="67"/>
        <v>0</v>
      </c>
      <c r="J463" s="785"/>
    </row>
    <row r="464" spans="1:10" ht="12.6" hidden="1" customHeight="1" x14ac:dyDescent="0.2">
      <c r="A464" s="818">
        <v>436</v>
      </c>
      <c r="B464" s="823" t="s">
        <v>159</v>
      </c>
      <c r="C464" s="533"/>
      <c r="D464" s="533" t="s">
        <v>56</v>
      </c>
      <c r="E464" s="566">
        <v>0.46600000000000003</v>
      </c>
      <c r="F464" s="819">
        <v>1875</v>
      </c>
      <c r="G464" s="819">
        <f t="shared" si="66"/>
        <v>873.75</v>
      </c>
      <c r="H464" s="819">
        <v>3080</v>
      </c>
      <c r="I464" s="819">
        <f t="shared" si="67"/>
        <v>1435.28</v>
      </c>
      <c r="J464" s="785">
        <f t="shared" ref="J464:J465" si="76">G464+I464</f>
        <v>2309.0299999999997</v>
      </c>
    </row>
    <row r="465" spans="1:10" ht="30" hidden="1" customHeight="1" x14ac:dyDescent="0.2">
      <c r="A465" s="818">
        <v>437</v>
      </c>
      <c r="B465" s="823" t="s">
        <v>135</v>
      </c>
      <c r="C465" s="538"/>
      <c r="D465" s="533" t="s">
        <v>56</v>
      </c>
      <c r="E465" s="533">
        <v>110.99999999999999</v>
      </c>
      <c r="F465" s="819">
        <v>1875</v>
      </c>
      <c r="G465" s="819">
        <f t="shared" si="66"/>
        <v>208124.99999999997</v>
      </c>
      <c r="H465" s="819">
        <v>869</v>
      </c>
      <c r="I465" s="819">
        <f t="shared" si="67"/>
        <v>96458.999999999985</v>
      </c>
      <c r="J465" s="785">
        <f t="shared" si="76"/>
        <v>304583.99999999994</v>
      </c>
    </row>
    <row r="466" spans="1:10" hidden="1" x14ac:dyDescent="0.2">
      <c r="A466" s="818">
        <v>438</v>
      </c>
      <c r="B466" s="823" t="s">
        <v>161</v>
      </c>
      <c r="C466" s="538"/>
      <c r="D466" s="533" t="s">
        <v>137</v>
      </c>
      <c r="E466" s="533"/>
      <c r="F466" s="819"/>
      <c r="G466" s="819">
        <f t="shared" si="66"/>
        <v>0</v>
      </c>
      <c r="H466" s="819"/>
      <c r="I466" s="819">
        <f t="shared" si="67"/>
        <v>0</v>
      </c>
      <c r="J466" s="785"/>
    </row>
    <row r="467" spans="1:10" hidden="1" x14ac:dyDescent="0.2">
      <c r="A467" s="818">
        <v>439</v>
      </c>
      <c r="B467" s="823" t="s">
        <v>138</v>
      </c>
      <c r="C467" s="538"/>
      <c r="D467" s="533" t="s">
        <v>137</v>
      </c>
      <c r="E467" s="533"/>
      <c r="F467" s="819"/>
      <c r="G467" s="819">
        <f t="shared" si="66"/>
        <v>0</v>
      </c>
      <c r="H467" s="819"/>
      <c r="I467" s="819">
        <f t="shared" si="67"/>
        <v>0</v>
      </c>
      <c r="J467" s="785"/>
    </row>
    <row r="468" spans="1:10" ht="15" hidden="1" customHeight="1" x14ac:dyDescent="0.2">
      <c r="A468" s="818">
        <v>440</v>
      </c>
      <c r="B468" s="823" t="s">
        <v>162</v>
      </c>
      <c r="C468" s="538"/>
      <c r="D468" s="533" t="s">
        <v>137</v>
      </c>
      <c r="E468" s="533"/>
      <c r="F468" s="819"/>
      <c r="G468" s="819">
        <f t="shared" si="66"/>
        <v>0</v>
      </c>
      <c r="H468" s="819"/>
      <c r="I468" s="819">
        <f t="shared" si="67"/>
        <v>0</v>
      </c>
      <c r="J468" s="785"/>
    </row>
    <row r="469" spans="1:10" ht="15" hidden="1" customHeight="1" x14ac:dyDescent="0.2">
      <c r="A469" s="818">
        <v>441</v>
      </c>
      <c r="B469" s="823" t="s">
        <v>139</v>
      </c>
      <c r="C469" s="538"/>
      <c r="D469" s="533" t="s">
        <v>56</v>
      </c>
      <c r="E469" s="566">
        <v>29.006</v>
      </c>
      <c r="F469" s="819">
        <v>1875</v>
      </c>
      <c r="G469" s="819">
        <f t="shared" si="66"/>
        <v>54386.25</v>
      </c>
      <c r="H469" s="819">
        <v>1617</v>
      </c>
      <c r="I469" s="819">
        <f t="shared" si="67"/>
        <v>46902.701999999997</v>
      </c>
      <c r="J469" s="785">
        <f t="shared" ref="J469:J470" si="77">G469+I469</f>
        <v>101288.95199999999</v>
      </c>
    </row>
    <row r="470" spans="1:10" ht="12.75" hidden="1" customHeight="1" x14ac:dyDescent="0.2">
      <c r="A470" s="818">
        <v>442</v>
      </c>
      <c r="B470" s="823" t="s">
        <v>140</v>
      </c>
      <c r="C470" s="538"/>
      <c r="D470" s="533" t="s">
        <v>56</v>
      </c>
      <c r="E470" s="533">
        <v>44</v>
      </c>
      <c r="F470" s="819">
        <v>1875</v>
      </c>
      <c r="G470" s="819">
        <f t="shared" si="66"/>
        <v>82500</v>
      </c>
      <c r="H470" s="819">
        <v>1226</v>
      </c>
      <c r="I470" s="819">
        <f t="shared" si="67"/>
        <v>53944</v>
      </c>
      <c r="J470" s="785">
        <f t="shared" si="77"/>
        <v>136444</v>
      </c>
    </row>
    <row r="471" spans="1:10" ht="15" hidden="1" customHeight="1" x14ac:dyDescent="0.2">
      <c r="A471" s="818">
        <v>443</v>
      </c>
      <c r="B471" s="823" t="s">
        <v>141</v>
      </c>
      <c r="C471" s="538"/>
      <c r="D471" s="533" t="s">
        <v>137</v>
      </c>
      <c r="E471" s="533"/>
      <c r="F471" s="819"/>
      <c r="G471" s="819">
        <f t="shared" si="66"/>
        <v>0</v>
      </c>
      <c r="H471" s="819"/>
      <c r="I471" s="819">
        <f t="shared" si="67"/>
        <v>0</v>
      </c>
      <c r="J471" s="785"/>
    </row>
    <row r="472" spans="1:10" ht="12.6" hidden="1" customHeight="1" x14ac:dyDescent="0.2">
      <c r="A472" s="818">
        <v>444</v>
      </c>
      <c r="B472" s="823" t="s">
        <v>144</v>
      </c>
      <c r="C472" s="538"/>
      <c r="D472" s="533" t="s">
        <v>56</v>
      </c>
      <c r="E472" s="566">
        <v>12.663</v>
      </c>
      <c r="F472" s="819">
        <v>1875</v>
      </c>
      <c r="G472" s="819">
        <f t="shared" si="66"/>
        <v>23743.125</v>
      </c>
      <c r="H472" s="819">
        <v>2132</v>
      </c>
      <c r="I472" s="819">
        <f t="shared" si="67"/>
        <v>26997.516</v>
      </c>
      <c r="J472" s="785">
        <f t="shared" ref="J472:J473" si="78">G472+I472</f>
        <v>50740.641000000003</v>
      </c>
    </row>
    <row r="473" spans="1:10" ht="12.6" hidden="1" customHeight="1" x14ac:dyDescent="0.2">
      <c r="A473" s="818">
        <v>445</v>
      </c>
      <c r="B473" s="823" t="s">
        <v>148</v>
      </c>
      <c r="C473" s="538"/>
      <c r="D473" s="533" t="s">
        <v>56</v>
      </c>
      <c r="E473" s="533">
        <v>7</v>
      </c>
      <c r="F473" s="819">
        <v>1875</v>
      </c>
      <c r="G473" s="819">
        <f t="shared" si="66"/>
        <v>13125</v>
      </c>
      <c r="H473" s="819">
        <v>1428</v>
      </c>
      <c r="I473" s="819">
        <f t="shared" si="67"/>
        <v>9996</v>
      </c>
      <c r="J473" s="785">
        <f t="shared" si="78"/>
        <v>23121</v>
      </c>
    </row>
    <row r="474" spans="1:10" ht="12.6" hidden="1" customHeight="1" x14ac:dyDescent="0.2">
      <c r="A474" s="818">
        <v>446</v>
      </c>
      <c r="B474" s="823" t="s">
        <v>178</v>
      </c>
      <c r="C474" s="538"/>
      <c r="D474" s="533" t="s">
        <v>137</v>
      </c>
      <c r="E474" s="533"/>
      <c r="F474" s="819"/>
      <c r="G474" s="819">
        <f t="shared" si="66"/>
        <v>0</v>
      </c>
      <c r="H474" s="819"/>
      <c r="I474" s="819">
        <f t="shared" si="67"/>
        <v>0</v>
      </c>
      <c r="J474" s="785"/>
    </row>
    <row r="475" spans="1:10" ht="25.5" hidden="1" customHeight="1" outlineLevel="1" x14ac:dyDescent="0.2">
      <c r="A475" s="818">
        <v>447</v>
      </c>
      <c r="B475" s="823" t="s">
        <v>150</v>
      </c>
      <c r="C475" s="538"/>
      <c r="D475" s="533" t="s">
        <v>56</v>
      </c>
      <c r="E475" s="566"/>
      <c r="F475" s="819">
        <v>1875</v>
      </c>
      <c r="G475" s="819">
        <f t="shared" si="66"/>
        <v>0</v>
      </c>
      <c r="H475" s="819">
        <v>2646</v>
      </c>
      <c r="I475" s="819">
        <f t="shared" si="67"/>
        <v>0</v>
      </c>
      <c r="J475" s="785">
        <f t="shared" ref="J475:J477" si="79">G475+I475</f>
        <v>0</v>
      </c>
    </row>
    <row r="476" spans="1:10" hidden="1" collapsed="1" x14ac:dyDescent="0.2">
      <c r="A476" s="818">
        <v>448</v>
      </c>
      <c r="B476" s="823" t="s">
        <v>171</v>
      </c>
      <c r="C476" s="538"/>
      <c r="D476" s="533" t="s">
        <v>172</v>
      </c>
      <c r="E476" s="533">
        <v>2.81</v>
      </c>
      <c r="F476" s="819">
        <v>1000</v>
      </c>
      <c r="G476" s="819">
        <f t="shared" si="66"/>
        <v>2810</v>
      </c>
      <c r="H476" s="819">
        <v>95</v>
      </c>
      <c r="I476" s="819">
        <f t="shared" si="67"/>
        <v>266.95</v>
      </c>
      <c r="J476" s="785">
        <f t="shared" si="79"/>
        <v>3076.95</v>
      </c>
    </row>
    <row r="477" spans="1:10" ht="12.75" hidden="1" customHeight="1" x14ac:dyDescent="0.2">
      <c r="A477" s="818">
        <v>449</v>
      </c>
      <c r="B477" s="823" t="s">
        <v>60</v>
      </c>
      <c r="C477" s="538"/>
      <c r="D477" s="533" t="s">
        <v>5</v>
      </c>
      <c r="E477" s="533">
        <v>0.93765864332603943</v>
      </c>
      <c r="F477" s="819">
        <v>0</v>
      </c>
      <c r="G477" s="819">
        <f t="shared" si="66"/>
        <v>0</v>
      </c>
      <c r="H477" s="819">
        <v>68052</v>
      </c>
      <c r="I477" s="819">
        <f t="shared" si="67"/>
        <v>63809.545995623637</v>
      </c>
      <c r="J477" s="785">
        <f t="shared" si="79"/>
        <v>63809.545995623637</v>
      </c>
    </row>
    <row r="478" spans="1:10" ht="15" hidden="1" customHeight="1" x14ac:dyDescent="0.2">
      <c r="A478" s="818">
        <v>450</v>
      </c>
      <c r="B478" s="567" t="s">
        <v>179</v>
      </c>
      <c r="C478" s="538"/>
      <c r="D478" s="533"/>
      <c r="E478" s="533"/>
      <c r="F478" s="533"/>
      <c r="G478" s="819"/>
      <c r="H478" s="820"/>
      <c r="I478" s="819"/>
      <c r="J478" s="821"/>
    </row>
    <row r="479" spans="1:10" hidden="1" outlineLevel="1" x14ac:dyDescent="0.2">
      <c r="A479" s="818">
        <v>451</v>
      </c>
      <c r="B479" s="823" t="s">
        <v>180</v>
      </c>
      <c r="C479" s="538" t="s">
        <v>181</v>
      </c>
      <c r="D479" s="533" t="s">
        <v>14</v>
      </c>
      <c r="E479" s="533"/>
      <c r="F479" s="819">
        <v>800</v>
      </c>
      <c r="G479" s="819">
        <f t="shared" si="66"/>
        <v>0</v>
      </c>
      <c r="H479" s="819">
        <v>508</v>
      </c>
      <c r="I479" s="819">
        <f t="shared" si="67"/>
        <v>0</v>
      </c>
      <c r="J479" s="785">
        <f t="shared" ref="J479:J482" si="80">G479+I479</f>
        <v>0</v>
      </c>
    </row>
    <row r="480" spans="1:10" hidden="1" outlineLevel="1" x14ac:dyDescent="0.2">
      <c r="A480" s="818">
        <v>452</v>
      </c>
      <c r="B480" s="823" t="s">
        <v>167</v>
      </c>
      <c r="C480" s="538"/>
      <c r="D480" s="533" t="s">
        <v>14</v>
      </c>
      <c r="E480" s="533"/>
      <c r="F480" s="819">
        <v>600</v>
      </c>
      <c r="G480" s="819">
        <f t="shared" si="66"/>
        <v>0</v>
      </c>
      <c r="H480" s="819">
        <v>532</v>
      </c>
      <c r="I480" s="819">
        <f t="shared" si="67"/>
        <v>0</v>
      </c>
      <c r="J480" s="785">
        <f t="shared" si="80"/>
        <v>0</v>
      </c>
    </row>
    <row r="481" spans="1:10" hidden="1" collapsed="1" x14ac:dyDescent="0.2">
      <c r="A481" s="818">
        <v>453</v>
      </c>
      <c r="B481" s="823" t="s">
        <v>177</v>
      </c>
      <c r="C481" s="538"/>
      <c r="D481" s="533" t="s">
        <v>14</v>
      </c>
      <c r="E481" s="533">
        <v>6</v>
      </c>
      <c r="F481" s="819">
        <v>800</v>
      </c>
      <c r="G481" s="819">
        <f t="shared" si="66"/>
        <v>4800</v>
      </c>
      <c r="H481" s="819">
        <v>2975</v>
      </c>
      <c r="I481" s="819">
        <f t="shared" si="67"/>
        <v>17850</v>
      </c>
      <c r="J481" s="785">
        <f t="shared" si="80"/>
        <v>22650</v>
      </c>
    </row>
    <row r="482" spans="1:10" hidden="1" outlineLevel="1" x14ac:dyDescent="0.2">
      <c r="A482" s="818">
        <v>454</v>
      </c>
      <c r="B482" s="823" t="s">
        <v>157</v>
      </c>
      <c r="C482" s="533"/>
      <c r="D482" s="533" t="s">
        <v>56</v>
      </c>
      <c r="E482" s="533"/>
      <c r="F482" s="819">
        <v>1875</v>
      </c>
      <c r="G482" s="819">
        <f t="shared" si="66"/>
        <v>0</v>
      </c>
      <c r="H482" s="819">
        <v>840</v>
      </c>
      <c r="I482" s="819">
        <f t="shared" si="67"/>
        <v>0</v>
      </c>
      <c r="J482" s="785">
        <f t="shared" si="80"/>
        <v>0</v>
      </c>
    </row>
    <row r="483" spans="1:10" hidden="1" outlineLevel="1" x14ac:dyDescent="0.2">
      <c r="A483" s="818">
        <v>455</v>
      </c>
      <c r="B483" s="823" t="s">
        <v>168</v>
      </c>
      <c r="C483" s="538"/>
      <c r="D483" s="533" t="s">
        <v>137</v>
      </c>
      <c r="E483" s="533"/>
      <c r="F483" s="819"/>
      <c r="G483" s="819">
        <f t="shared" si="66"/>
        <v>0</v>
      </c>
      <c r="H483" s="819"/>
      <c r="I483" s="819">
        <f t="shared" si="67"/>
        <v>0</v>
      </c>
      <c r="J483" s="785"/>
    </row>
    <row r="484" spans="1:10" hidden="1" outlineLevel="1" x14ac:dyDescent="0.2">
      <c r="A484" s="818">
        <v>456</v>
      </c>
      <c r="B484" s="823" t="s">
        <v>159</v>
      </c>
      <c r="C484" s="533"/>
      <c r="D484" s="533" t="s">
        <v>56</v>
      </c>
      <c r="E484" s="566"/>
      <c r="F484" s="819">
        <v>1875</v>
      </c>
      <c r="G484" s="819">
        <f t="shared" si="66"/>
        <v>0</v>
      </c>
      <c r="H484" s="819">
        <v>3080</v>
      </c>
      <c r="I484" s="819">
        <f t="shared" si="67"/>
        <v>0</v>
      </c>
      <c r="J484" s="785">
        <f t="shared" ref="J484:J485" si="81">G484+I484</f>
        <v>0</v>
      </c>
    </row>
    <row r="485" spans="1:10" hidden="1" collapsed="1" x14ac:dyDescent="0.2">
      <c r="A485" s="818">
        <v>457</v>
      </c>
      <c r="B485" s="823" t="s">
        <v>135</v>
      </c>
      <c r="C485" s="538"/>
      <c r="D485" s="533" t="s">
        <v>56</v>
      </c>
      <c r="E485" s="533">
        <v>101.01</v>
      </c>
      <c r="F485" s="819">
        <v>1875</v>
      </c>
      <c r="G485" s="819">
        <f t="shared" si="66"/>
        <v>189393.75</v>
      </c>
      <c r="H485" s="819">
        <v>869</v>
      </c>
      <c r="I485" s="819">
        <f t="shared" si="67"/>
        <v>87777.69</v>
      </c>
      <c r="J485" s="785">
        <f t="shared" si="81"/>
        <v>277171.44</v>
      </c>
    </row>
    <row r="486" spans="1:10" hidden="1" x14ac:dyDescent="0.2">
      <c r="A486" s="818">
        <v>458</v>
      </c>
      <c r="B486" s="823" t="s">
        <v>161</v>
      </c>
      <c r="C486" s="538"/>
      <c r="D486" s="533" t="s">
        <v>137</v>
      </c>
      <c r="E486" s="533"/>
      <c r="F486" s="819"/>
      <c r="G486" s="819">
        <f t="shared" si="66"/>
        <v>0</v>
      </c>
      <c r="H486" s="819"/>
      <c r="I486" s="819">
        <f t="shared" si="67"/>
        <v>0</v>
      </c>
      <c r="J486" s="785"/>
    </row>
    <row r="487" spans="1:10" hidden="1" x14ac:dyDescent="0.2">
      <c r="A487" s="818">
        <v>459</v>
      </c>
      <c r="B487" s="823" t="s">
        <v>138</v>
      </c>
      <c r="C487" s="538"/>
      <c r="D487" s="533" t="s">
        <v>137</v>
      </c>
      <c r="E487" s="533"/>
      <c r="F487" s="819"/>
      <c r="G487" s="819">
        <f t="shared" si="66"/>
        <v>0</v>
      </c>
      <c r="H487" s="819"/>
      <c r="I487" s="819">
        <f t="shared" si="67"/>
        <v>0</v>
      </c>
      <c r="J487" s="785"/>
    </row>
    <row r="488" spans="1:10" hidden="1" x14ac:dyDescent="0.2">
      <c r="A488" s="818">
        <v>460</v>
      </c>
      <c r="B488" s="823" t="s">
        <v>162</v>
      </c>
      <c r="C488" s="538"/>
      <c r="D488" s="533" t="s">
        <v>137</v>
      </c>
      <c r="E488" s="533"/>
      <c r="F488" s="819"/>
      <c r="G488" s="819">
        <f t="shared" si="66"/>
        <v>0</v>
      </c>
      <c r="H488" s="819"/>
      <c r="I488" s="819">
        <f t="shared" si="67"/>
        <v>0</v>
      </c>
      <c r="J488" s="785"/>
    </row>
    <row r="489" spans="1:10" hidden="1" x14ac:dyDescent="0.2">
      <c r="A489" s="818">
        <v>461</v>
      </c>
      <c r="B489" s="823" t="s">
        <v>139</v>
      </c>
      <c r="C489" s="538"/>
      <c r="D489" s="533" t="s">
        <v>56</v>
      </c>
      <c r="E489" s="566">
        <v>8.84</v>
      </c>
      <c r="F489" s="819">
        <v>1875</v>
      </c>
      <c r="G489" s="819">
        <f t="shared" si="66"/>
        <v>16575</v>
      </c>
      <c r="H489" s="819">
        <v>1617</v>
      </c>
      <c r="I489" s="819">
        <f t="shared" si="67"/>
        <v>14294.28</v>
      </c>
      <c r="J489" s="785">
        <f t="shared" ref="J489:J490" si="82">G489+I489</f>
        <v>30869.279999999999</v>
      </c>
    </row>
    <row r="490" spans="1:10" hidden="1" x14ac:dyDescent="0.2">
      <c r="A490" s="818">
        <v>462</v>
      </c>
      <c r="B490" s="823" t="s">
        <v>140</v>
      </c>
      <c r="C490" s="538"/>
      <c r="D490" s="533" t="s">
        <v>56</v>
      </c>
      <c r="E490" s="533">
        <v>49</v>
      </c>
      <c r="F490" s="819">
        <v>1875</v>
      </c>
      <c r="G490" s="819">
        <f t="shared" si="66"/>
        <v>91875</v>
      </c>
      <c r="H490" s="819">
        <v>1226</v>
      </c>
      <c r="I490" s="819">
        <f t="shared" si="67"/>
        <v>60074</v>
      </c>
      <c r="J490" s="785">
        <f t="shared" si="82"/>
        <v>151949</v>
      </c>
    </row>
    <row r="491" spans="1:10" hidden="1" x14ac:dyDescent="0.2">
      <c r="A491" s="818">
        <v>463</v>
      </c>
      <c r="B491" s="823" t="s">
        <v>141</v>
      </c>
      <c r="C491" s="538"/>
      <c r="D491" s="533" t="s">
        <v>137</v>
      </c>
      <c r="E491" s="533"/>
      <c r="F491" s="819"/>
      <c r="G491" s="819">
        <f t="shared" si="66"/>
        <v>0</v>
      </c>
      <c r="H491" s="819"/>
      <c r="I491" s="819">
        <f t="shared" si="67"/>
        <v>0</v>
      </c>
      <c r="J491" s="785"/>
    </row>
    <row r="492" spans="1:10" hidden="1" x14ac:dyDescent="0.2">
      <c r="A492" s="818">
        <v>464</v>
      </c>
      <c r="B492" s="823" t="s">
        <v>143</v>
      </c>
      <c r="C492" s="538"/>
      <c r="D492" s="533" t="s">
        <v>137</v>
      </c>
      <c r="E492" s="533"/>
      <c r="F492" s="819"/>
      <c r="G492" s="819">
        <f t="shared" ref="G492:G517" si="83">E492*F492</f>
        <v>0</v>
      </c>
      <c r="H492" s="819"/>
      <c r="I492" s="819">
        <f t="shared" ref="I492:I517" si="84">E492*H492</f>
        <v>0</v>
      </c>
      <c r="J492" s="785"/>
    </row>
    <row r="493" spans="1:10" hidden="1" x14ac:dyDescent="0.2">
      <c r="A493" s="818">
        <v>465</v>
      </c>
      <c r="B493" s="823" t="s">
        <v>144</v>
      </c>
      <c r="C493" s="538"/>
      <c r="D493" s="533" t="s">
        <v>56</v>
      </c>
      <c r="E493" s="566">
        <v>14.3</v>
      </c>
      <c r="F493" s="819">
        <v>1875</v>
      </c>
      <c r="G493" s="819">
        <f t="shared" si="83"/>
        <v>26812.5</v>
      </c>
      <c r="H493" s="819">
        <v>2132</v>
      </c>
      <c r="I493" s="819">
        <f t="shared" si="84"/>
        <v>30487.600000000002</v>
      </c>
      <c r="J493" s="785">
        <f t="shared" ref="J493:J494" si="85">G493+I493</f>
        <v>57300.100000000006</v>
      </c>
    </row>
    <row r="494" spans="1:10" hidden="1" x14ac:dyDescent="0.2">
      <c r="A494" s="818">
        <v>466</v>
      </c>
      <c r="B494" s="823" t="s">
        <v>148</v>
      </c>
      <c r="C494" s="538"/>
      <c r="D494" s="533" t="s">
        <v>56</v>
      </c>
      <c r="E494" s="533">
        <v>6.9</v>
      </c>
      <c r="F494" s="819">
        <v>1875</v>
      </c>
      <c r="G494" s="819">
        <f t="shared" si="83"/>
        <v>12937.5</v>
      </c>
      <c r="H494" s="819">
        <v>1428</v>
      </c>
      <c r="I494" s="819">
        <f t="shared" si="84"/>
        <v>9853.2000000000007</v>
      </c>
      <c r="J494" s="785">
        <f t="shared" si="85"/>
        <v>22790.7</v>
      </c>
    </row>
    <row r="495" spans="1:10" hidden="1" x14ac:dyDescent="0.2">
      <c r="A495" s="818">
        <v>467</v>
      </c>
      <c r="B495" s="823" t="s">
        <v>178</v>
      </c>
      <c r="C495" s="538"/>
      <c r="D495" s="533" t="s">
        <v>137</v>
      </c>
      <c r="E495" s="533"/>
      <c r="F495" s="819"/>
      <c r="G495" s="819">
        <f t="shared" si="83"/>
        <v>0</v>
      </c>
      <c r="H495" s="819"/>
      <c r="I495" s="819">
        <f t="shared" si="84"/>
        <v>0</v>
      </c>
      <c r="J495" s="785"/>
    </row>
    <row r="496" spans="1:10" hidden="1" x14ac:dyDescent="0.2">
      <c r="A496" s="818">
        <v>468</v>
      </c>
      <c r="B496" s="823" t="s">
        <v>150</v>
      </c>
      <c r="C496" s="538"/>
      <c r="D496" s="533" t="s">
        <v>56</v>
      </c>
      <c r="E496" s="566">
        <v>2</v>
      </c>
      <c r="F496" s="819">
        <v>1875</v>
      </c>
      <c r="G496" s="819">
        <f t="shared" si="83"/>
        <v>3750</v>
      </c>
      <c r="H496" s="819">
        <v>2646</v>
      </c>
      <c r="I496" s="819">
        <f t="shared" si="84"/>
        <v>5292</v>
      </c>
      <c r="J496" s="785">
        <f t="shared" ref="J496:J498" si="86">G496+I496</f>
        <v>9042</v>
      </c>
    </row>
    <row r="497" spans="1:10" ht="28.5" hidden="1" customHeight="1" x14ac:dyDescent="0.2">
      <c r="A497" s="818">
        <v>469</v>
      </c>
      <c r="B497" s="823" t="s">
        <v>171</v>
      </c>
      <c r="C497" s="538"/>
      <c r="D497" s="533" t="s">
        <v>172</v>
      </c>
      <c r="E497" s="533">
        <v>1.87</v>
      </c>
      <c r="F497" s="819">
        <v>1000</v>
      </c>
      <c r="G497" s="819">
        <f t="shared" si="83"/>
        <v>1870</v>
      </c>
      <c r="H497" s="819">
        <v>95</v>
      </c>
      <c r="I497" s="819">
        <f t="shared" si="84"/>
        <v>177.65</v>
      </c>
      <c r="J497" s="785">
        <f t="shared" si="86"/>
        <v>2047.65</v>
      </c>
    </row>
    <row r="498" spans="1:10" ht="26.25" hidden="1" customHeight="1" x14ac:dyDescent="0.2">
      <c r="A498" s="818">
        <v>470</v>
      </c>
      <c r="B498" s="823" t="s">
        <v>60</v>
      </c>
      <c r="C498" s="538"/>
      <c r="D498" s="533" t="s">
        <v>5</v>
      </c>
      <c r="E498" s="533">
        <v>0.80092388913330415</v>
      </c>
      <c r="F498" s="819">
        <v>0</v>
      </c>
      <c r="G498" s="819">
        <f t="shared" si="83"/>
        <v>0</v>
      </c>
      <c r="H498" s="819">
        <v>67567</v>
      </c>
      <c r="I498" s="819">
        <f t="shared" si="84"/>
        <v>54116.024417069959</v>
      </c>
      <c r="J498" s="785">
        <f t="shared" si="86"/>
        <v>54116.024417069959</v>
      </c>
    </row>
    <row r="499" spans="1:10" hidden="1" outlineLevel="1" x14ac:dyDescent="0.2">
      <c r="A499" s="818">
        <v>471</v>
      </c>
      <c r="B499" s="567" t="s">
        <v>122</v>
      </c>
      <c r="C499" s="538"/>
      <c r="D499" s="533"/>
      <c r="E499" s="533"/>
      <c r="F499" s="533"/>
      <c r="G499" s="819">
        <f t="shared" si="83"/>
        <v>0</v>
      </c>
      <c r="H499" s="820"/>
      <c r="I499" s="819">
        <f t="shared" si="84"/>
        <v>0</v>
      </c>
      <c r="J499" s="821"/>
    </row>
    <row r="500" spans="1:10" hidden="1" outlineLevel="1" x14ac:dyDescent="0.2">
      <c r="A500" s="818">
        <v>472</v>
      </c>
      <c r="B500" s="823" t="s">
        <v>182</v>
      </c>
      <c r="C500" s="538" t="s">
        <v>183</v>
      </c>
      <c r="D500" s="533" t="s">
        <v>14</v>
      </c>
      <c r="E500" s="533"/>
      <c r="F500" s="819">
        <v>1500</v>
      </c>
      <c r="G500" s="819">
        <f t="shared" si="83"/>
        <v>0</v>
      </c>
      <c r="H500" s="819">
        <v>4977</v>
      </c>
      <c r="I500" s="819">
        <f t="shared" si="84"/>
        <v>0</v>
      </c>
      <c r="J500" s="785">
        <f t="shared" ref="J500:J501" si="87">G500+I500</f>
        <v>0</v>
      </c>
    </row>
    <row r="501" spans="1:10" hidden="1" outlineLevel="1" x14ac:dyDescent="0.2">
      <c r="A501" s="818">
        <v>473</v>
      </c>
      <c r="B501" s="823" t="s">
        <v>145</v>
      </c>
      <c r="C501" s="538"/>
      <c r="D501" s="533" t="s">
        <v>56</v>
      </c>
      <c r="E501" s="533"/>
      <c r="F501" s="819">
        <v>1875</v>
      </c>
      <c r="G501" s="819">
        <f t="shared" si="83"/>
        <v>0</v>
      </c>
      <c r="H501" s="819">
        <v>1190</v>
      </c>
      <c r="I501" s="819">
        <f t="shared" si="84"/>
        <v>0</v>
      </c>
      <c r="J501" s="785">
        <f t="shared" si="87"/>
        <v>0</v>
      </c>
    </row>
    <row r="502" spans="1:10" hidden="1" outlineLevel="1" x14ac:dyDescent="0.2">
      <c r="A502" s="818">
        <v>474</v>
      </c>
      <c r="B502" s="823" t="s">
        <v>184</v>
      </c>
      <c r="C502" s="538"/>
      <c r="D502" s="533" t="s">
        <v>137</v>
      </c>
      <c r="E502" s="533"/>
      <c r="F502" s="819"/>
      <c r="G502" s="819">
        <f t="shared" si="83"/>
        <v>0</v>
      </c>
      <c r="H502" s="819"/>
      <c r="I502" s="819">
        <f t="shared" si="84"/>
        <v>0</v>
      </c>
      <c r="J502" s="785"/>
    </row>
    <row r="503" spans="1:10" ht="25.5" hidden="1" outlineLevel="1" x14ac:dyDescent="0.2">
      <c r="A503" s="818">
        <v>475</v>
      </c>
      <c r="B503" s="823" t="s">
        <v>147</v>
      </c>
      <c r="C503" s="538"/>
      <c r="D503" s="533" t="s">
        <v>56</v>
      </c>
      <c r="E503" s="566"/>
      <c r="F503" s="819">
        <v>1875</v>
      </c>
      <c r="G503" s="819">
        <f t="shared" si="83"/>
        <v>0</v>
      </c>
      <c r="H503" s="819">
        <v>1764</v>
      </c>
      <c r="I503" s="819">
        <f t="shared" si="84"/>
        <v>0</v>
      </c>
      <c r="J503" s="785">
        <f t="shared" ref="J503:J504" si="88">G503+I503</f>
        <v>0</v>
      </c>
    </row>
    <row r="504" spans="1:10" hidden="1" outlineLevel="1" x14ac:dyDescent="0.2">
      <c r="A504" s="818">
        <v>476</v>
      </c>
      <c r="B504" s="823" t="s">
        <v>148</v>
      </c>
      <c r="C504" s="538"/>
      <c r="D504" s="533" t="s">
        <v>56</v>
      </c>
      <c r="E504" s="533"/>
      <c r="F504" s="819">
        <v>1875</v>
      </c>
      <c r="G504" s="819">
        <f t="shared" si="83"/>
        <v>0</v>
      </c>
      <c r="H504" s="819">
        <v>1428</v>
      </c>
      <c r="I504" s="819">
        <f t="shared" si="84"/>
        <v>0</v>
      </c>
      <c r="J504" s="785">
        <f t="shared" si="88"/>
        <v>0</v>
      </c>
    </row>
    <row r="505" spans="1:10" hidden="1" outlineLevel="1" x14ac:dyDescent="0.2">
      <c r="A505" s="818">
        <v>477</v>
      </c>
      <c r="B505" s="823" t="s">
        <v>185</v>
      </c>
      <c r="C505" s="538"/>
      <c r="D505" s="533" t="s">
        <v>137</v>
      </c>
      <c r="E505" s="533"/>
      <c r="F505" s="819"/>
      <c r="G505" s="819">
        <f t="shared" si="83"/>
        <v>0</v>
      </c>
      <c r="H505" s="819"/>
      <c r="I505" s="819">
        <f t="shared" si="84"/>
        <v>0</v>
      </c>
      <c r="J505" s="785"/>
    </row>
    <row r="506" spans="1:10" hidden="1" outlineLevel="1" x14ac:dyDescent="0.2">
      <c r="A506" s="818">
        <v>478</v>
      </c>
      <c r="B506" s="823" t="s">
        <v>150</v>
      </c>
      <c r="C506" s="538"/>
      <c r="D506" s="533" t="s">
        <v>56</v>
      </c>
      <c r="E506" s="566"/>
      <c r="F506" s="819">
        <v>1875</v>
      </c>
      <c r="G506" s="819">
        <f t="shared" si="83"/>
        <v>0</v>
      </c>
      <c r="H506" s="819">
        <v>2646</v>
      </c>
      <c r="I506" s="819">
        <f t="shared" si="84"/>
        <v>0</v>
      </c>
      <c r="J506" s="785">
        <f t="shared" ref="J506:J509" si="89">G506+I506</f>
        <v>0</v>
      </c>
    </row>
    <row r="507" spans="1:10" ht="25.5" hidden="1" outlineLevel="1" x14ac:dyDescent="0.2">
      <c r="A507" s="818">
        <v>479</v>
      </c>
      <c r="B507" s="823" t="s">
        <v>151</v>
      </c>
      <c r="C507" s="533" t="s">
        <v>152</v>
      </c>
      <c r="D507" s="533" t="s">
        <v>56</v>
      </c>
      <c r="E507" s="533"/>
      <c r="F507" s="819">
        <v>600</v>
      </c>
      <c r="G507" s="819">
        <f t="shared" si="83"/>
        <v>0</v>
      </c>
      <c r="H507" s="819">
        <v>381</v>
      </c>
      <c r="I507" s="819">
        <f t="shared" si="84"/>
        <v>0</v>
      </c>
      <c r="J507" s="785">
        <f t="shared" si="89"/>
        <v>0</v>
      </c>
    </row>
    <row r="508" spans="1:10" hidden="1" outlineLevel="1" x14ac:dyDescent="0.2">
      <c r="A508" s="818">
        <v>480</v>
      </c>
      <c r="B508" s="823" t="s">
        <v>153</v>
      </c>
      <c r="C508" s="538"/>
      <c r="D508" s="533" t="s">
        <v>56</v>
      </c>
      <c r="E508" s="533"/>
      <c r="F508" s="819">
        <v>1000</v>
      </c>
      <c r="G508" s="819">
        <f t="shared" si="83"/>
        <v>0</v>
      </c>
      <c r="H508" s="819">
        <v>123</v>
      </c>
      <c r="I508" s="819">
        <f t="shared" si="84"/>
        <v>0</v>
      </c>
      <c r="J508" s="785">
        <f t="shared" si="89"/>
        <v>0</v>
      </c>
    </row>
    <row r="509" spans="1:10" hidden="1" outlineLevel="1" x14ac:dyDescent="0.2">
      <c r="A509" s="818">
        <v>481</v>
      </c>
      <c r="B509" s="823" t="s">
        <v>60</v>
      </c>
      <c r="C509" s="538"/>
      <c r="D509" s="533" t="s">
        <v>5</v>
      </c>
      <c r="E509" s="533"/>
      <c r="F509" s="819">
        <v>0</v>
      </c>
      <c r="G509" s="819">
        <f t="shared" si="83"/>
        <v>0</v>
      </c>
      <c r="H509" s="819">
        <v>14017</v>
      </c>
      <c r="I509" s="819">
        <f t="shared" si="84"/>
        <v>0</v>
      </c>
      <c r="J509" s="785">
        <f t="shared" si="89"/>
        <v>0</v>
      </c>
    </row>
    <row r="510" spans="1:10" hidden="1" collapsed="1" x14ac:dyDescent="0.2">
      <c r="A510" s="818">
        <v>482</v>
      </c>
      <c r="B510" s="567" t="s">
        <v>186</v>
      </c>
      <c r="C510" s="538"/>
      <c r="D510" s="533"/>
      <c r="E510" s="533"/>
      <c r="F510" s="533"/>
      <c r="G510" s="819"/>
      <c r="H510" s="820"/>
      <c r="I510" s="819"/>
      <c r="J510" s="821"/>
    </row>
    <row r="511" spans="1:10" ht="38.25" hidden="1" x14ac:dyDescent="0.2">
      <c r="A511" s="818">
        <v>483</v>
      </c>
      <c r="B511" s="823" t="s">
        <v>187</v>
      </c>
      <c r="C511" s="533" t="s">
        <v>458</v>
      </c>
      <c r="D511" s="533" t="s">
        <v>14</v>
      </c>
      <c r="E511" s="533">
        <v>10</v>
      </c>
      <c r="F511" s="819">
        <v>315576</v>
      </c>
      <c r="G511" s="819">
        <f t="shared" si="83"/>
        <v>3155760</v>
      </c>
      <c r="H511" s="819">
        <v>0</v>
      </c>
      <c r="I511" s="819">
        <f t="shared" si="84"/>
        <v>0</v>
      </c>
      <c r="J511" s="785">
        <f t="shared" ref="J511:J517" si="90">G511+I511</f>
        <v>3155760</v>
      </c>
    </row>
    <row r="512" spans="1:10" hidden="1" x14ac:dyDescent="0.2">
      <c r="A512" s="818">
        <v>484</v>
      </c>
      <c r="B512" s="823" t="s">
        <v>188</v>
      </c>
      <c r="C512" s="533" t="s">
        <v>189</v>
      </c>
      <c r="D512" s="533" t="s">
        <v>14</v>
      </c>
      <c r="E512" s="533">
        <v>10</v>
      </c>
      <c r="F512" s="819">
        <v>129211</v>
      </c>
      <c r="G512" s="819">
        <f t="shared" si="83"/>
        <v>1292110</v>
      </c>
      <c r="H512" s="819">
        <v>0</v>
      </c>
      <c r="I512" s="819">
        <f t="shared" si="84"/>
        <v>0</v>
      </c>
      <c r="J512" s="785">
        <f t="shared" si="90"/>
        <v>1292110</v>
      </c>
    </row>
    <row r="513" spans="1:10" hidden="1" outlineLevel="1" x14ac:dyDescent="0.2">
      <c r="A513" s="829">
        <v>485</v>
      </c>
      <c r="B513" s="830" t="s">
        <v>190</v>
      </c>
      <c r="C513" s="82" t="s">
        <v>191</v>
      </c>
      <c r="D513" s="82" t="s">
        <v>14</v>
      </c>
      <c r="E513" s="82">
        <v>100</v>
      </c>
      <c r="F513" s="831">
        <v>800</v>
      </c>
      <c r="G513" s="831">
        <f t="shared" si="83"/>
        <v>80000</v>
      </c>
      <c r="H513" s="831">
        <v>0</v>
      </c>
      <c r="I513" s="831">
        <f t="shared" si="84"/>
        <v>0</v>
      </c>
      <c r="J513" s="832">
        <f t="shared" si="90"/>
        <v>80000</v>
      </c>
    </row>
    <row r="514" spans="1:10" hidden="1" outlineLevel="1" x14ac:dyDescent="0.2">
      <c r="A514" s="829">
        <v>486</v>
      </c>
      <c r="B514" s="830" t="s">
        <v>192</v>
      </c>
      <c r="C514" s="82" t="s">
        <v>193</v>
      </c>
      <c r="D514" s="82" t="s">
        <v>14</v>
      </c>
      <c r="E514" s="82">
        <v>100</v>
      </c>
      <c r="F514" s="831">
        <v>800</v>
      </c>
      <c r="G514" s="831">
        <f t="shared" si="83"/>
        <v>80000</v>
      </c>
      <c r="H514" s="831">
        <v>0</v>
      </c>
      <c r="I514" s="831">
        <f t="shared" si="84"/>
        <v>0</v>
      </c>
      <c r="J514" s="832">
        <f t="shared" si="90"/>
        <v>80000</v>
      </c>
    </row>
    <row r="515" spans="1:10" ht="25.5" hidden="1" collapsed="1" x14ac:dyDescent="0.2">
      <c r="A515" s="818">
        <v>487</v>
      </c>
      <c r="B515" s="823" t="s">
        <v>410</v>
      </c>
      <c r="C515" s="533" t="s">
        <v>411</v>
      </c>
      <c r="D515" s="533" t="s">
        <v>14</v>
      </c>
      <c r="E515" s="533">
        <v>10</v>
      </c>
      <c r="F515" s="819">
        <v>1199</v>
      </c>
      <c r="G515" s="819">
        <f t="shared" si="83"/>
        <v>11990</v>
      </c>
      <c r="H515" s="819">
        <v>0</v>
      </c>
      <c r="I515" s="819">
        <f t="shared" si="84"/>
        <v>0</v>
      </c>
      <c r="J515" s="785">
        <f t="shared" si="90"/>
        <v>11990</v>
      </c>
    </row>
    <row r="516" spans="1:10" hidden="1" x14ac:dyDescent="0.2">
      <c r="A516" s="818">
        <v>488</v>
      </c>
      <c r="B516" s="823" t="s">
        <v>412</v>
      </c>
      <c r="C516" s="533" t="s">
        <v>413</v>
      </c>
      <c r="D516" s="533" t="s">
        <v>14</v>
      </c>
      <c r="E516" s="533">
        <v>10</v>
      </c>
      <c r="F516" s="819">
        <v>3283</v>
      </c>
      <c r="G516" s="819">
        <f t="shared" si="83"/>
        <v>32830</v>
      </c>
      <c r="H516" s="819">
        <v>0</v>
      </c>
      <c r="I516" s="819">
        <f t="shared" si="84"/>
        <v>0</v>
      </c>
      <c r="J516" s="785">
        <f t="shared" si="90"/>
        <v>32830</v>
      </c>
    </row>
    <row r="517" spans="1:10" hidden="1" outlineLevel="1" x14ac:dyDescent="0.2">
      <c r="A517" s="818">
        <v>489</v>
      </c>
      <c r="B517" s="823" t="s">
        <v>135</v>
      </c>
      <c r="C517" s="538"/>
      <c r="D517" s="533" t="s">
        <v>56</v>
      </c>
      <c r="E517" s="533"/>
      <c r="F517" s="819">
        <v>1875</v>
      </c>
      <c r="G517" s="819">
        <f t="shared" si="83"/>
        <v>0</v>
      </c>
      <c r="H517" s="819">
        <v>869</v>
      </c>
      <c r="I517" s="819">
        <f t="shared" si="84"/>
        <v>0</v>
      </c>
      <c r="J517" s="785">
        <f t="shared" si="90"/>
        <v>0</v>
      </c>
    </row>
    <row r="518" spans="1:10" hidden="1" outlineLevel="1" x14ac:dyDescent="0.2">
      <c r="A518" s="818">
        <v>490</v>
      </c>
      <c r="B518" s="823" t="s">
        <v>160</v>
      </c>
      <c r="C518" s="538"/>
      <c r="D518" s="533" t="s">
        <v>137</v>
      </c>
      <c r="E518" s="533"/>
      <c r="F518" s="533"/>
      <c r="G518" s="819"/>
      <c r="H518" s="820"/>
      <c r="I518" s="819"/>
      <c r="J518" s="821"/>
    </row>
    <row r="519" spans="1:10" hidden="1" outlineLevel="1" x14ac:dyDescent="0.2">
      <c r="A519" s="818">
        <v>491</v>
      </c>
      <c r="B519" s="823" t="s">
        <v>139</v>
      </c>
      <c r="C519" s="538"/>
      <c r="D519" s="533" t="s">
        <v>56</v>
      </c>
      <c r="E519" s="566"/>
      <c r="F519" s="819">
        <v>1875</v>
      </c>
      <c r="G519" s="819">
        <f>E519*F519</f>
        <v>0</v>
      </c>
      <c r="H519" s="819">
        <v>1617</v>
      </c>
      <c r="I519" s="819">
        <f>E519*H519</f>
        <v>0</v>
      </c>
      <c r="J519" s="785">
        <f t="shared" ref="J519:J520" si="91">G519+I519</f>
        <v>0</v>
      </c>
    </row>
    <row r="520" spans="1:10" hidden="1" outlineLevel="1" x14ac:dyDescent="0.2">
      <c r="A520" s="818">
        <v>492</v>
      </c>
      <c r="B520" s="823" t="s">
        <v>60</v>
      </c>
      <c r="C520" s="538"/>
      <c r="D520" s="533" t="s">
        <v>5</v>
      </c>
      <c r="E520" s="533"/>
      <c r="F520" s="819">
        <v>0</v>
      </c>
      <c r="G520" s="819">
        <f>E520*F520</f>
        <v>0</v>
      </c>
      <c r="H520" s="819">
        <v>131146</v>
      </c>
      <c r="I520" s="819">
        <f>E520*H520</f>
        <v>0</v>
      </c>
      <c r="J520" s="785">
        <f t="shared" si="91"/>
        <v>0</v>
      </c>
    </row>
    <row r="521" spans="1:10" hidden="1" outlineLevel="1" x14ac:dyDescent="0.2">
      <c r="A521" s="818">
        <v>493</v>
      </c>
      <c r="B521" s="567" t="s">
        <v>194</v>
      </c>
      <c r="C521" s="538"/>
      <c r="D521" s="533"/>
      <c r="E521" s="533"/>
      <c r="F521" s="533"/>
      <c r="G521" s="819"/>
      <c r="H521" s="820"/>
      <c r="I521" s="819"/>
      <c r="J521" s="821"/>
    </row>
    <row r="522" spans="1:10" ht="38.25" hidden="1" outlineLevel="1" x14ac:dyDescent="0.2">
      <c r="A522" s="818">
        <v>494</v>
      </c>
      <c r="B522" s="823" t="s">
        <v>459</v>
      </c>
      <c r="C522" s="533" t="s">
        <v>437</v>
      </c>
      <c r="D522" s="533" t="s">
        <v>14</v>
      </c>
      <c r="E522" s="533"/>
      <c r="F522" s="819">
        <v>40266</v>
      </c>
      <c r="G522" s="819">
        <f>E522*F522</f>
        <v>0</v>
      </c>
      <c r="H522" s="819">
        <v>149591</v>
      </c>
      <c r="I522" s="819">
        <f>E522*H522</f>
        <v>0</v>
      </c>
      <c r="J522" s="785">
        <f t="shared" ref="J522:J523" si="92">G522+I522</f>
        <v>0</v>
      </c>
    </row>
    <row r="523" spans="1:10" hidden="1" outlineLevel="1" x14ac:dyDescent="0.2">
      <c r="A523" s="818">
        <v>495</v>
      </c>
      <c r="B523" s="823" t="s">
        <v>460</v>
      </c>
      <c r="C523" s="533"/>
      <c r="D523" s="533" t="s">
        <v>202</v>
      </c>
      <c r="E523" s="533"/>
      <c r="F523" s="819">
        <v>139</v>
      </c>
      <c r="G523" s="819">
        <f>E523*F523</f>
        <v>0</v>
      </c>
      <c r="H523" s="819">
        <v>151</v>
      </c>
      <c r="I523" s="819">
        <f>E523*H523</f>
        <v>0</v>
      </c>
      <c r="J523" s="785">
        <f t="shared" si="92"/>
        <v>0</v>
      </c>
    </row>
    <row r="524" spans="1:10" hidden="1" outlineLevel="1" x14ac:dyDescent="0.2">
      <c r="A524" s="818">
        <v>496</v>
      </c>
      <c r="B524" s="567" t="s">
        <v>195</v>
      </c>
      <c r="C524" s="538"/>
      <c r="D524" s="533"/>
      <c r="E524" s="533"/>
      <c r="F524" s="533"/>
      <c r="G524" s="819"/>
      <c r="H524" s="820"/>
      <c r="I524" s="819"/>
      <c r="J524" s="821"/>
    </row>
    <row r="525" spans="1:10" ht="24.75" hidden="1" customHeight="1" outlineLevel="1" x14ac:dyDescent="0.2">
      <c r="A525" s="818">
        <v>497</v>
      </c>
      <c r="B525" s="823" t="s">
        <v>196</v>
      </c>
      <c r="C525" s="533"/>
      <c r="D525" s="533" t="s">
        <v>7</v>
      </c>
      <c r="E525" s="533"/>
      <c r="F525" s="819">
        <v>800</v>
      </c>
      <c r="G525" s="819">
        <f t="shared" ref="G525:G547" si="93">E525*F525</f>
        <v>0</v>
      </c>
      <c r="H525" s="819">
        <v>2623</v>
      </c>
      <c r="I525" s="819">
        <f t="shared" ref="I525:I547" si="94">E525*H525</f>
        <v>0</v>
      </c>
      <c r="J525" s="785">
        <f t="shared" ref="J525:J533" si="95">G525+I525</f>
        <v>0</v>
      </c>
    </row>
    <row r="526" spans="1:10" ht="31.9" hidden="1" customHeight="1" outlineLevel="1" x14ac:dyDescent="0.2">
      <c r="A526" s="818">
        <v>498</v>
      </c>
      <c r="B526" s="823" t="s">
        <v>15</v>
      </c>
      <c r="C526" s="533"/>
      <c r="D526" s="533" t="s">
        <v>7</v>
      </c>
      <c r="E526" s="533"/>
      <c r="F526" s="819">
        <v>600</v>
      </c>
      <c r="G526" s="819">
        <f t="shared" si="93"/>
        <v>0</v>
      </c>
      <c r="H526" s="819">
        <v>335</v>
      </c>
      <c r="I526" s="819">
        <f t="shared" si="94"/>
        <v>0</v>
      </c>
      <c r="J526" s="785">
        <f t="shared" si="95"/>
        <v>0</v>
      </c>
    </row>
    <row r="527" spans="1:10" ht="31.9" hidden="1" customHeight="1" outlineLevel="1" x14ac:dyDescent="0.2">
      <c r="A527" s="818">
        <v>499</v>
      </c>
      <c r="B527" s="823" t="s">
        <v>19</v>
      </c>
      <c r="C527" s="533" t="s">
        <v>326</v>
      </c>
      <c r="D527" s="533" t="s">
        <v>7</v>
      </c>
      <c r="E527" s="533"/>
      <c r="F527" s="819">
        <v>600</v>
      </c>
      <c r="G527" s="819">
        <f t="shared" si="93"/>
        <v>0</v>
      </c>
      <c r="H527" s="819">
        <v>928</v>
      </c>
      <c r="I527" s="819">
        <f t="shared" si="94"/>
        <v>0</v>
      </c>
      <c r="J527" s="785">
        <f t="shared" si="95"/>
        <v>0</v>
      </c>
    </row>
    <row r="528" spans="1:10" ht="39.75" hidden="1" customHeight="1" outlineLevel="1" x14ac:dyDescent="0.2">
      <c r="A528" s="818">
        <v>500</v>
      </c>
      <c r="B528" s="823" t="s">
        <v>197</v>
      </c>
      <c r="C528" s="533"/>
      <c r="D528" s="533" t="s">
        <v>7</v>
      </c>
      <c r="E528" s="533"/>
      <c r="F528" s="819">
        <v>600</v>
      </c>
      <c r="G528" s="819">
        <f t="shared" si="93"/>
        <v>0</v>
      </c>
      <c r="H528" s="819">
        <v>1424</v>
      </c>
      <c r="I528" s="819">
        <f t="shared" si="94"/>
        <v>0</v>
      </c>
      <c r="J528" s="785">
        <f t="shared" si="95"/>
        <v>0</v>
      </c>
    </row>
    <row r="529" spans="1:10" ht="12" hidden="1" customHeight="1" outlineLevel="1" x14ac:dyDescent="0.2">
      <c r="A529" s="818">
        <v>501</v>
      </c>
      <c r="B529" s="823" t="s">
        <v>198</v>
      </c>
      <c r="C529" s="533"/>
      <c r="D529" s="533" t="s">
        <v>21</v>
      </c>
      <c r="E529" s="533"/>
      <c r="F529" s="819">
        <v>1300</v>
      </c>
      <c r="G529" s="819">
        <f t="shared" si="93"/>
        <v>0</v>
      </c>
      <c r="H529" s="819">
        <v>957</v>
      </c>
      <c r="I529" s="819">
        <f t="shared" si="94"/>
        <v>0</v>
      </c>
      <c r="J529" s="785">
        <f t="shared" si="95"/>
        <v>0</v>
      </c>
    </row>
    <row r="530" spans="1:10" ht="12" hidden="1" customHeight="1" outlineLevel="1" x14ac:dyDescent="0.2">
      <c r="A530" s="818">
        <v>502</v>
      </c>
      <c r="B530" s="823" t="s">
        <v>23</v>
      </c>
      <c r="C530" s="533"/>
      <c r="D530" s="533" t="s">
        <v>21</v>
      </c>
      <c r="E530" s="533"/>
      <c r="F530" s="819">
        <v>700</v>
      </c>
      <c r="G530" s="819">
        <f t="shared" si="93"/>
        <v>0</v>
      </c>
      <c r="H530" s="819">
        <v>421</v>
      </c>
      <c r="I530" s="819">
        <f t="shared" si="94"/>
        <v>0</v>
      </c>
      <c r="J530" s="785">
        <f t="shared" si="95"/>
        <v>0</v>
      </c>
    </row>
    <row r="531" spans="1:10" ht="12" hidden="1" customHeight="1" outlineLevel="1" x14ac:dyDescent="0.2">
      <c r="A531" s="818">
        <v>503</v>
      </c>
      <c r="B531" s="823" t="s">
        <v>31</v>
      </c>
      <c r="C531" s="538"/>
      <c r="D531" s="533" t="s">
        <v>32</v>
      </c>
      <c r="E531" s="533"/>
      <c r="F531" s="819">
        <v>0</v>
      </c>
      <c r="G531" s="819">
        <f t="shared" si="93"/>
        <v>0</v>
      </c>
      <c r="H531" s="819">
        <v>18051</v>
      </c>
      <c r="I531" s="819">
        <f t="shared" si="94"/>
        <v>0</v>
      </c>
      <c r="J531" s="785">
        <f t="shared" si="95"/>
        <v>0</v>
      </c>
    </row>
    <row r="532" spans="1:10" ht="12" hidden="1" customHeight="1" outlineLevel="1" x14ac:dyDescent="0.2">
      <c r="A532" s="818">
        <v>504</v>
      </c>
      <c r="B532" s="823" t="s">
        <v>201</v>
      </c>
      <c r="C532" s="538"/>
      <c r="D532" s="533" t="s">
        <v>202</v>
      </c>
      <c r="E532" s="533"/>
      <c r="F532" s="819">
        <v>2000</v>
      </c>
      <c r="G532" s="819">
        <f t="shared" si="93"/>
        <v>0</v>
      </c>
      <c r="H532" s="819">
        <v>629</v>
      </c>
      <c r="I532" s="819">
        <f t="shared" si="94"/>
        <v>0</v>
      </c>
      <c r="J532" s="785">
        <f t="shared" si="95"/>
        <v>0</v>
      </c>
    </row>
    <row r="533" spans="1:10" ht="12" hidden="1" customHeight="1" outlineLevel="1" x14ac:dyDescent="0.2">
      <c r="A533" s="818">
        <v>505</v>
      </c>
      <c r="B533" s="823" t="s">
        <v>40</v>
      </c>
      <c r="C533" s="538"/>
      <c r="D533" s="533" t="s">
        <v>41</v>
      </c>
      <c r="E533" s="533"/>
      <c r="F533" s="819">
        <v>0</v>
      </c>
      <c r="G533" s="819">
        <f t="shared" si="93"/>
        <v>0</v>
      </c>
      <c r="H533" s="819">
        <v>66966</v>
      </c>
      <c r="I533" s="819">
        <f t="shared" si="94"/>
        <v>0</v>
      </c>
      <c r="J533" s="785">
        <f t="shared" si="95"/>
        <v>0</v>
      </c>
    </row>
    <row r="534" spans="1:10" ht="12" hidden="1" customHeight="1" outlineLevel="1" x14ac:dyDescent="0.2">
      <c r="A534" s="818">
        <v>506</v>
      </c>
      <c r="B534" s="567" t="s">
        <v>203</v>
      </c>
      <c r="C534" s="538"/>
      <c r="D534" s="533"/>
      <c r="E534" s="533"/>
      <c r="F534" s="533"/>
      <c r="G534" s="819">
        <f t="shared" si="93"/>
        <v>0</v>
      </c>
      <c r="H534" s="820"/>
      <c r="I534" s="819">
        <f t="shared" si="94"/>
        <v>0</v>
      </c>
      <c r="J534" s="821"/>
    </row>
    <row r="535" spans="1:10" ht="12" hidden="1" customHeight="1" outlineLevel="1" x14ac:dyDescent="0.2">
      <c r="A535" s="818">
        <v>507</v>
      </c>
      <c r="B535" s="823" t="s">
        <v>204</v>
      </c>
      <c r="C535" s="533"/>
      <c r="D535" s="533" t="s">
        <v>7</v>
      </c>
      <c r="E535" s="533"/>
      <c r="F535" s="819">
        <v>1200</v>
      </c>
      <c r="G535" s="819">
        <f t="shared" si="93"/>
        <v>0</v>
      </c>
      <c r="H535" s="819">
        <v>1853</v>
      </c>
      <c r="I535" s="819">
        <f t="shared" si="94"/>
        <v>0</v>
      </c>
      <c r="J535" s="785">
        <f t="shared" ref="J535:J539" si="96">G535+I535</f>
        <v>0</v>
      </c>
    </row>
    <row r="536" spans="1:10" ht="12" hidden="1" customHeight="1" outlineLevel="1" x14ac:dyDescent="0.2">
      <c r="A536" s="818">
        <v>508</v>
      </c>
      <c r="B536" s="823" t="s">
        <v>15</v>
      </c>
      <c r="C536" s="533"/>
      <c r="D536" s="533" t="s">
        <v>7</v>
      </c>
      <c r="E536" s="533"/>
      <c r="F536" s="819">
        <v>600</v>
      </c>
      <c r="G536" s="819">
        <f t="shared" si="93"/>
        <v>0</v>
      </c>
      <c r="H536" s="819">
        <v>335</v>
      </c>
      <c r="I536" s="819">
        <f t="shared" si="94"/>
        <v>0</v>
      </c>
      <c r="J536" s="785">
        <f t="shared" si="96"/>
        <v>0</v>
      </c>
    </row>
    <row r="537" spans="1:10" hidden="1" outlineLevel="1" x14ac:dyDescent="0.2">
      <c r="A537" s="818">
        <v>509</v>
      </c>
      <c r="B537" s="823" t="s">
        <v>19</v>
      </c>
      <c r="C537" s="533" t="s">
        <v>326</v>
      </c>
      <c r="D537" s="533" t="s">
        <v>7</v>
      </c>
      <c r="E537" s="533"/>
      <c r="F537" s="819">
        <v>600</v>
      </c>
      <c r="G537" s="819">
        <f t="shared" si="93"/>
        <v>0</v>
      </c>
      <c r="H537" s="819">
        <v>928</v>
      </c>
      <c r="I537" s="819">
        <f t="shared" si="94"/>
        <v>0</v>
      </c>
      <c r="J537" s="785">
        <f t="shared" si="96"/>
        <v>0</v>
      </c>
    </row>
    <row r="538" spans="1:10" ht="26.25" hidden="1" customHeight="1" outlineLevel="1" x14ac:dyDescent="0.2">
      <c r="A538" s="818">
        <v>510</v>
      </c>
      <c r="B538" s="823" t="s">
        <v>198</v>
      </c>
      <c r="C538" s="533"/>
      <c r="D538" s="533" t="s">
        <v>21</v>
      </c>
      <c r="E538" s="533"/>
      <c r="F538" s="819">
        <v>1300</v>
      </c>
      <c r="G538" s="819">
        <f t="shared" si="93"/>
        <v>0</v>
      </c>
      <c r="H538" s="819">
        <v>957</v>
      </c>
      <c r="I538" s="819">
        <f t="shared" si="94"/>
        <v>0</v>
      </c>
      <c r="J538" s="785">
        <f t="shared" si="96"/>
        <v>0</v>
      </c>
    </row>
    <row r="539" spans="1:10" ht="31.9" hidden="1" customHeight="1" outlineLevel="1" x14ac:dyDescent="0.2">
      <c r="A539" s="818">
        <v>511</v>
      </c>
      <c r="B539" s="823" t="s">
        <v>31</v>
      </c>
      <c r="C539" s="538"/>
      <c r="D539" s="533" t="s">
        <v>32</v>
      </c>
      <c r="E539" s="533"/>
      <c r="F539" s="819">
        <v>0</v>
      </c>
      <c r="G539" s="819">
        <f t="shared" si="93"/>
        <v>0</v>
      </c>
      <c r="H539" s="819">
        <v>15695</v>
      </c>
      <c r="I539" s="819">
        <f t="shared" si="94"/>
        <v>0</v>
      </c>
      <c r="J539" s="785">
        <f t="shared" si="96"/>
        <v>0</v>
      </c>
    </row>
    <row r="540" spans="1:10" ht="31.9" hidden="1" customHeight="1" outlineLevel="1" x14ac:dyDescent="0.2">
      <c r="A540" s="818">
        <v>512</v>
      </c>
      <c r="B540" s="823" t="s">
        <v>199</v>
      </c>
      <c r="C540" s="533"/>
      <c r="D540" s="533"/>
      <c r="E540" s="533"/>
      <c r="F540" s="819"/>
      <c r="G540" s="819">
        <f t="shared" si="93"/>
        <v>0</v>
      </c>
      <c r="H540" s="819"/>
      <c r="I540" s="819">
        <f t="shared" si="94"/>
        <v>0</v>
      </c>
      <c r="J540" s="785"/>
    </row>
    <row r="541" spans="1:10" ht="38.25" hidden="1" customHeight="1" outlineLevel="1" x14ac:dyDescent="0.2">
      <c r="A541" s="818">
        <v>513</v>
      </c>
      <c r="B541" s="833" t="s">
        <v>200</v>
      </c>
      <c r="C541" s="533"/>
      <c r="D541" s="533" t="s">
        <v>21</v>
      </c>
      <c r="E541" s="533"/>
      <c r="F541" s="819">
        <v>350</v>
      </c>
      <c r="G541" s="819">
        <f t="shared" si="93"/>
        <v>0</v>
      </c>
      <c r="H541" s="819">
        <v>1212</v>
      </c>
      <c r="I541" s="819">
        <f t="shared" si="94"/>
        <v>0</v>
      </c>
      <c r="J541" s="785">
        <f t="shared" ref="J541:J544" si="97">G541+I541</f>
        <v>0</v>
      </c>
    </row>
    <row r="542" spans="1:10" ht="12" hidden="1" customHeight="1" outlineLevel="1" x14ac:dyDescent="0.2">
      <c r="A542" s="818">
        <v>514</v>
      </c>
      <c r="B542" s="823" t="s">
        <v>201</v>
      </c>
      <c r="C542" s="538"/>
      <c r="D542" s="533" t="s">
        <v>202</v>
      </c>
      <c r="E542" s="533"/>
      <c r="F542" s="819">
        <v>2000</v>
      </c>
      <c r="G542" s="819">
        <f t="shared" si="93"/>
        <v>0</v>
      </c>
      <c r="H542" s="819">
        <v>629</v>
      </c>
      <c r="I542" s="819">
        <f t="shared" si="94"/>
        <v>0</v>
      </c>
      <c r="J542" s="785">
        <f t="shared" si="97"/>
        <v>0</v>
      </c>
    </row>
    <row r="543" spans="1:10" ht="12" hidden="1" customHeight="1" outlineLevel="1" x14ac:dyDescent="0.2">
      <c r="A543" s="818">
        <v>515</v>
      </c>
      <c r="B543" s="823" t="s">
        <v>40</v>
      </c>
      <c r="C543" s="538"/>
      <c r="D543" s="533" t="s">
        <v>41</v>
      </c>
      <c r="E543" s="533"/>
      <c r="F543" s="819">
        <v>0</v>
      </c>
      <c r="G543" s="819">
        <f t="shared" si="93"/>
        <v>0</v>
      </c>
      <c r="H543" s="819">
        <v>53152</v>
      </c>
      <c r="I543" s="819">
        <f t="shared" si="94"/>
        <v>0</v>
      </c>
      <c r="J543" s="785">
        <f t="shared" si="97"/>
        <v>0</v>
      </c>
    </row>
    <row r="544" spans="1:10" ht="12" hidden="1" customHeight="1" outlineLevel="1" x14ac:dyDescent="0.2">
      <c r="A544" s="818">
        <v>516</v>
      </c>
      <c r="B544" s="823" t="s">
        <v>205</v>
      </c>
      <c r="C544" s="568"/>
      <c r="D544" s="533" t="s">
        <v>32</v>
      </c>
      <c r="E544" s="533"/>
      <c r="F544" s="819">
        <v>954853.5</v>
      </c>
      <c r="G544" s="819">
        <f t="shared" si="93"/>
        <v>0</v>
      </c>
      <c r="H544" s="819">
        <v>928267</v>
      </c>
      <c r="I544" s="819">
        <f t="shared" si="94"/>
        <v>0</v>
      </c>
      <c r="J544" s="785">
        <f t="shared" si="97"/>
        <v>0</v>
      </c>
    </row>
    <row r="545" spans="1:11" ht="12" hidden="1" customHeight="1" outlineLevel="1" x14ac:dyDescent="0.2">
      <c r="A545" s="818">
        <v>517</v>
      </c>
      <c r="B545" s="823"/>
      <c r="C545" s="568"/>
      <c r="D545" s="533"/>
      <c r="E545" s="533"/>
      <c r="F545" s="819"/>
      <c r="G545" s="819">
        <f t="shared" si="93"/>
        <v>0</v>
      </c>
      <c r="H545" s="819"/>
      <c r="I545" s="819">
        <f t="shared" si="94"/>
        <v>0</v>
      </c>
      <c r="J545" s="785"/>
    </row>
    <row r="546" spans="1:11" ht="12" hidden="1" customHeight="1" outlineLevel="1" x14ac:dyDescent="0.2">
      <c r="A546" s="818">
        <v>518</v>
      </c>
      <c r="B546" s="823" t="s">
        <v>206</v>
      </c>
      <c r="C546" s="538"/>
      <c r="D546" s="533" t="s">
        <v>207</v>
      </c>
      <c r="E546" s="533"/>
      <c r="F546" s="819">
        <v>576000</v>
      </c>
      <c r="G546" s="819">
        <f t="shared" si="93"/>
        <v>0</v>
      </c>
      <c r="H546" s="819">
        <v>0</v>
      </c>
      <c r="I546" s="819">
        <f t="shared" si="94"/>
        <v>0</v>
      </c>
      <c r="J546" s="785">
        <f t="shared" ref="J546:J547" si="98">G546+I546</f>
        <v>0</v>
      </c>
    </row>
    <row r="547" spans="1:11" ht="12" hidden="1" customHeight="1" outlineLevel="1" x14ac:dyDescent="0.2">
      <c r="A547" s="818">
        <v>519</v>
      </c>
      <c r="B547" s="823" t="s">
        <v>104</v>
      </c>
      <c r="C547" s="538"/>
      <c r="D547" s="533" t="s">
        <v>207</v>
      </c>
      <c r="E547" s="533"/>
      <c r="F547" s="819">
        <v>243000</v>
      </c>
      <c r="G547" s="819">
        <f t="shared" si="93"/>
        <v>0</v>
      </c>
      <c r="H547" s="819">
        <v>0</v>
      </c>
      <c r="I547" s="819">
        <f t="shared" si="94"/>
        <v>0</v>
      </c>
      <c r="J547" s="785">
        <f t="shared" si="98"/>
        <v>0</v>
      </c>
    </row>
    <row r="548" spans="1:11" ht="12" hidden="1" customHeight="1" collapsed="1" x14ac:dyDescent="0.2">
      <c r="A548" s="818">
        <v>520</v>
      </c>
      <c r="B548" s="823"/>
      <c r="C548" s="533"/>
      <c r="D548" s="533"/>
      <c r="E548" s="533"/>
      <c r="F548" s="819"/>
      <c r="G548" s="819"/>
      <c r="H548" s="819"/>
      <c r="I548" s="819"/>
      <c r="J548" s="785"/>
    </row>
    <row r="549" spans="1:11" ht="21.75" hidden="1" customHeight="1" thickBot="1" x14ac:dyDescent="0.25">
      <c r="A549" s="531">
        <v>521</v>
      </c>
      <c r="B549" s="676" t="s">
        <v>208</v>
      </c>
      <c r="C549" s="677"/>
      <c r="D549" s="813"/>
      <c r="E549" s="814"/>
      <c r="F549" s="815"/>
      <c r="G549" s="816">
        <f>SUM(G253:G548)</f>
        <v>8767855.6400000006</v>
      </c>
      <c r="H549" s="815"/>
      <c r="I549" s="816">
        <f>SUM(I253:I548)</f>
        <v>5541502.0788543765</v>
      </c>
      <c r="J549" s="817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hidden="1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hidden="1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hidden="1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hidden="1" x14ac:dyDescent="0.2">
      <c r="A809" s="806"/>
      <c r="B809" s="807" t="s">
        <v>616</v>
      </c>
      <c r="C809" s="808"/>
      <c r="D809" s="809"/>
      <c r="E809" s="809"/>
      <c r="F809" s="810"/>
      <c r="G809" s="810"/>
      <c r="H809" s="810"/>
      <c r="I809" s="810"/>
      <c r="J809" s="811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hidden="1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hidden="1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hidden="1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hidden="1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hidden="1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hidden="1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hidden="1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hidden="1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hidden="1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hidden="1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hidden="1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hidden="1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hidden="1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hidden="1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hidden="1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hidden="1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812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834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hidden="1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hidden="1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hidden="1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hidden="1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hidden="1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hidden="1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hidden="1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hidden="1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hidden="1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hidden="1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hidden="1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hidden="1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hidden="1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hidden="1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hidden="1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hidden="1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835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hidden="1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hidden="1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hidden="1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835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836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837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hidden="1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hidden="1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hidden="1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837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837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hidden="1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hidden="1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hidden="1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hidden="1" collapsed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hidden="1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hidden="1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hidden="1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hidden="1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hidden="1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06"/>
      <c r="B1593" s="807" t="s">
        <v>619</v>
      </c>
      <c r="C1593" s="808"/>
      <c r="D1593" s="809"/>
      <c r="E1593" s="809"/>
      <c r="F1593" s="810"/>
      <c r="G1593" s="810"/>
      <c r="H1593" s="810"/>
      <c r="I1593" s="810"/>
      <c r="J1593" s="811"/>
    </row>
    <row r="1594" spans="1:49" ht="13.5" thickBot="1" x14ac:dyDescent="0.25">
      <c r="A1594" s="581"/>
      <c r="B1594" s="571" t="s">
        <v>643</v>
      </c>
      <c r="C1594" s="572"/>
      <c r="D1594" s="573"/>
      <c r="E1594" s="574"/>
      <c r="F1594" s="575"/>
      <c r="G1594" s="927">
        <f>G1591-G807</f>
        <v>-98336.25</v>
      </c>
      <c r="H1594" s="928"/>
      <c r="I1594" s="927">
        <f>I1591-I807</f>
        <v>-98304.310999998823</v>
      </c>
      <c r="J1594" s="929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30">
        <f>G1594/1.2*0.2</f>
        <v>-16389.375</v>
      </c>
      <c r="H1595" s="931"/>
      <c r="I1595" s="930">
        <f>I1594/1.2*0.2</f>
        <v>-16384.051833333138</v>
      </c>
      <c r="J1595" s="932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839"/>
      <c r="D1597" s="1839"/>
      <c r="E1597" s="1839"/>
      <c r="F1597" s="1839"/>
      <c r="G1597" s="1839"/>
      <c r="H1597" s="1839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837" t="s">
        <v>561</v>
      </c>
      <c r="T1597" s="1837"/>
      <c r="U1597" s="1837"/>
      <c r="V1597" s="1837"/>
      <c r="W1597" s="1837"/>
      <c r="X1597" s="183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838" t="s">
        <v>551</v>
      </c>
      <c r="C1598" s="1838"/>
      <c r="D1598" s="1838"/>
      <c r="E1598" s="1838"/>
      <c r="F1598" s="1838"/>
      <c r="G1598" s="1838"/>
      <c r="H1598" s="1838"/>
      <c r="I1598" s="1838"/>
      <c r="J1598" s="1838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839"/>
      <c r="D1599" s="1839"/>
      <c r="E1599" s="1839"/>
      <c r="F1599" s="1839"/>
      <c r="G1599" s="1839"/>
      <c r="H1599" s="1839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837" t="s">
        <v>564</v>
      </c>
      <c r="T1599" s="1837"/>
      <c r="U1599" s="1837"/>
      <c r="V1599" s="1837"/>
      <c r="W1599" s="1837"/>
      <c r="X1599" s="1837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838" t="s">
        <v>551</v>
      </c>
      <c r="C1600" s="1838"/>
      <c r="D1600" s="1838"/>
      <c r="E1600" s="1838"/>
      <c r="F1600" s="1838"/>
      <c r="G1600" s="1838"/>
      <c r="H1600" s="1838"/>
      <c r="I1600" s="1838"/>
      <c r="J1600" s="1838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836"/>
      <c r="C1602" s="1836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835"/>
      <c r="C1606" s="1835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836"/>
      <c r="C1610" s="1836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B20:G20"/>
    <mergeCell ref="H20:J20"/>
    <mergeCell ref="F21:G21"/>
    <mergeCell ref="H21:I21"/>
    <mergeCell ref="B1602:C1602"/>
    <mergeCell ref="B1606:C1606"/>
    <mergeCell ref="B1610:C1610"/>
    <mergeCell ref="C1597:H1597"/>
    <mergeCell ref="S1597:X1597"/>
    <mergeCell ref="B1598:J1598"/>
    <mergeCell ref="C1599:H1599"/>
    <mergeCell ref="S1599:X1599"/>
    <mergeCell ref="B1600:J1600"/>
  </mergeCells>
  <conditionalFormatting sqref="P1597:Q1600">
    <cfRule type="cellIs" dxfId="53" priority="3" operator="lessThan">
      <formula>0</formula>
    </cfRule>
    <cfRule type="cellIs" dxfId="52" priority="4" operator="greaterThan">
      <formula>0</formula>
    </cfRule>
  </conditionalFormatting>
  <conditionalFormatting sqref="R1597:R1600">
    <cfRule type="cellIs" dxfId="51" priority="1" operator="greaterThan">
      <formula>0</formula>
    </cfRule>
    <cfRule type="cellIs" dxfId="5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9A97-7F1F-4CCF-B56E-78003D0D6DBF}">
  <sheetPr>
    <tabColor rgb="FF7030A0"/>
    <pageSetUpPr fitToPage="1"/>
  </sheetPr>
  <dimension ref="A1:AF59"/>
  <sheetViews>
    <sheetView view="pageBreakPreview" topLeftCell="A10" zoomScale="80" zoomScaleNormal="100" zoomScaleSheetLayoutView="80" workbookViewId="0">
      <selection activeCell="K38" sqref="K38:L38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2" width="18.85546875" style="595" customWidth="1"/>
    <col min="33" max="251" width="9.140625" style="595"/>
    <col min="252" max="252" width="19.42578125" style="595" customWidth="1"/>
    <col min="253" max="253" width="18.42578125" style="595" customWidth="1"/>
    <col min="254" max="255" width="9.140625" style="595"/>
    <col min="256" max="256" width="31.5703125" style="595" customWidth="1"/>
    <col min="257" max="257" width="7.28515625" style="595" customWidth="1"/>
    <col min="258" max="258" width="9.140625" style="595"/>
    <col min="259" max="259" width="10.7109375" style="595" customWidth="1"/>
    <col min="260" max="260" width="9.7109375" style="595" customWidth="1"/>
    <col min="261" max="261" width="10.7109375" style="595" customWidth="1"/>
    <col min="262" max="262" width="12.42578125" style="595" bestFit="1" customWidth="1"/>
    <col min="263" max="263" width="7.42578125" style="595" customWidth="1"/>
    <col min="264" max="264" width="0" style="595" hidden="1" customWidth="1"/>
    <col min="265" max="265" width="16" style="595" customWidth="1"/>
    <col min="266" max="266" width="17.28515625" style="595" customWidth="1"/>
    <col min="267" max="272" width="14.85546875" style="595" customWidth="1"/>
    <col min="273" max="288" width="18.85546875" style="595" customWidth="1"/>
    <col min="289" max="507" width="9.140625" style="595"/>
    <col min="508" max="508" width="19.42578125" style="595" customWidth="1"/>
    <col min="509" max="509" width="18.42578125" style="595" customWidth="1"/>
    <col min="510" max="511" width="9.140625" style="595"/>
    <col min="512" max="512" width="31.5703125" style="595" customWidth="1"/>
    <col min="513" max="513" width="7.28515625" style="595" customWidth="1"/>
    <col min="514" max="514" width="9.140625" style="595"/>
    <col min="515" max="515" width="10.7109375" style="595" customWidth="1"/>
    <col min="516" max="516" width="9.7109375" style="595" customWidth="1"/>
    <col min="517" max="517" width="10.7109375" style="595" customWidth="1"/>
    <col min="518" max="518" width="12.42578125" style="595" bestFit="1" customWidth="1"/>
    <col min="519" max="519" width="7.42578125" style="595" customWidth="1"/>
    <col min="520" max="520" width="0" style="595" hidden="1" customWidth="1"/>
    <col min="521" max="521" width="16" style="595" customWidth="1"/>
    <col min="522" max="522" width="17.28515625" style="595" customWidth="1"/>
    <col min="523" max="528" width="14.85546875" style="595" customWidth="1"/>
    <col min="529" max="544" width="18.85546875" style="595" customWidth="1"/>
    <col min="545" max="763" width="9.140625" style="595"/>
    <col min="764" max="764" width="19.42578125" style="595" customWidth="1"/>
    <col min="765" max="765" width="18.42578125" style="595" customWidth="1"/>
    <col min="766" max="767" width="9.140625" style="595"/>
    <col min="768" max="768" width="31.5703125" style="595" customWidth="1"/>
    <col min="769" max="769" width="7.28515625" style="595" customWidth="1"/>
    <col min="770" max="770" width="9.140625" style="595"/>
    <col min="771" max="771" width="10.7109375" style="595" customWidth="1"/>
    <col min="772" max="772" width="9.7109375" style="595" customWidth="1"/>
    <col min="773" max="773" width="10.7109375" style="595" customWidth="1"/>
    <col min="774" max="774" width="12.42578125" style="595" bestFit="1" customWidth="1"/>
    <col min="775" max="775" width="7.42578125" style="595" customWidth="1"/>
    <col min="776" max="776" width="0" style="595" hidden="1" customWidth="1"/>
    <col min="777" max="777" width="16" style="595" customWidth="1"/>
    <col min="778" max="778" width="17.28515625" style="595" customWidth="1"/>
    <col min="779" max="784" width="14.85546875" style="595" customWidth="1"/>
    <col min="785" max="800" width="18.85546875" style="595" customWidth="1"/>
    <col min="801" max="1019" width="9.140625" style="595"/>
    <col min="1020" max="1020" width="19.42578125" style="595" customWidth="1"/>
    <col min="1021" max="1021" width="18.42578125" style="595" customWidth="1"/>
    <col min="1022" max="1023" width="9.140625" style="595"/>
    <col min="1024" max="1024" width="31.5703125" style="595" customWidth="1"/>
    <col min="1025" max="1025" width="7.28515625" style="595" customWidth="1"/>
    <col min="1026" max="1026" width="9.140625" style="595"/>
    <col min="1027" max="1027" width="10.7109375" style="595" customWidth="1"/>
    <col min="1028" max="1028" width="9.7109375" style="595" customWidth="1"/>
    <col min="1029" max="1029" width="10.7109375" style="595" customWidth="1"/>
    <col min="1030" max="1030" width="12.42578125" style="595" bestFit="1" customWidth="1"/>
    <col min="1031" max="1031" width="7.42578125" style="595" customWidth="1"/>
    <col min="1032" max="1032" width="0" style="595" hidden="1" customWidth="1"/>
    <col min="1033" max="1033" width="16" style="595" customWidth="1"/>
    <col min="1034" max="1034" width="17.28515625" style="595" customWidth="1"/>
    <col min="1035" max="1040" width="14.85546875" style="595" customWidth="1"/>
    <col min="1041" max="1056" width="18.85546875" style="595" customWidth="1"/>
    <col min="1057" max="1275" width="9.140625" style="595"/>
    <col min="1276" max="1276" width="19.42578125" style="595" customWidth="1"/>
    <col min="1277" max="1277" width="18.42578125" style="595" customWidth="1"/>
    <col min="1278" max="1279" width="9.140625" style="595"/>
    <col min="1280" max="1280" width="31.5703125" style="595" customWidth="1"/>
    <col min="1281" max="1281" width="7.28515625" style="595" customWidth="1"/>
    <col min="1282" max="1282" width="9.140625" style="595"/>
    <col min="1283" max="1283" width="10.7109375" style="595" customWidth="1"/>
    <col min="1284" max="1284" width="9.7109375" style="595" customWidth="1"/>
    <col min="1285" max="1285" width="10.7109375" style="595" customWidth="1"/>
    <col min="1286" max="1286" width="12.42578125" style="595" bestFit="1" customWidth="1"/>
    <col min="1287" max="1287" width="7.42578125" style="595" customWidth="1"/>
    <col min="1288" max="1288" width="0" style="595" hidden="1" customWidth="1"/>
    <col min="1289" max="1289" width="16" style="595" customWidth="1"/>
    <col min="1290" max="1290" width="17.28515625" style="595" customWidth="1"/>
    <col min="1291" max="1296" width="14.85546875" style="595" customWidth="1"/>
    <col min="1297" max="1312" width="18.85546875" style="595" customWidth="1"/>
    <col min="1313" max="1531" width="9.140625" style="595"/>
    <col min="1532" max="1532" width="19.42578125" style="595" customWidth="1"/>
    <col min="1533" max="1533" width="18.42578125" style="595" customWidth="1"/>
    <col min="1534" max="1535" width="9.140625" style="595"/>
    <col min="1536" max="1536" width="31.5703125" style="595" customWidth="1"/>
    <col min="1537" max="1537" width="7.28515625" style="595" customWidth="1"/>
    <col min="1538" max="1538" width="9.140625" style="595"/>
    <col min="1539" max="1539" width="10.7109375" style="595" customWidth="1"/>
    <col min="1540" max="1540" width="9.7109375" style="595" customWidth="1"/>
    <col min="1541" max="1541" width="10.7109375" style="595" customWidth="1"/>
    <col min="1542" max="1542" width="12.42578125" style="595" bestFit="1" customWidth="1"/>
    <col min="1543" max="1543" width="7.42578125" style="595" customWidth="1"/>
    <col min="1544" max="1544" width="0" style="595" hidden="1" customWidth="1"/>
    <col min="1545" max="1545" width="16" style="595" customWidth="1"/>
    <col min="1546" max="1546" width="17.28515625" style="595" customWidth="1"/>
    <col min="1547" max="1552" width="14.85546875" style="595" customWidth="1"/>
    <col min="1553" max="1568" width="18.85546875" style="595" customWidth="1"/>
    <col min="1569" max="1787" width="9.140625" style="595"/>
    <col min="1788" max="1788" width="19.42578125" style="595" customWidth="1"/>
    <col min="1789" max="1789" width="18.42578125" style="595" customWidth="1"/>
    <col min="1790" max="1791" width="9.140625" style="595"/>
    <col min="1792" max="1792" width="31.5703125" style="595" customWidth="1"/>
    <col min="1793" max="1793" width="7.28515625" style="595" customWidth="1"/>
    <col min="1794" max="1794" width="9.140625" style="595"/>
    <col min="1795" max="1795" width="10.7109375" style="595" customWidth="1"/>
    <col min="1796" max="1796" width="9.7109375" style="595" customWidth="1"/>
    <col min="1797" max="1797" width="10.7109375" style="595" customWidth="1"/>
    <col min="1798" max="1798" width="12.42578125" style="595" bestFit="1" customWidth="1"/>
    <col min="1799" max="1799" width="7.42578125" style="595" customWidth="1"/>
    <col min="1800" max="1800" width="0" style="595" hidden="1" customWidth="1"/>
    <col min="1801" max="1801" width="16" style="595" customWidth="1"/>
    <col min="1802" max="1802" width="17.28515625" style="595" customWidth="1"/>
    <col min="1803" max="1808" width="14.85546875" style="595" customWidth="1"/>
    <col min="1809" max="1824" width="18.85546875" style="595" customWidth="1"/>
    <col min="1825" max="2043" width="9.140625" style="595"/>
    <col min="2044" max="2044" width="19.42578125" style="595" customWidth="1"/>
    <col min="2045" max="2045" width="18.42578125" style="595" customWidth="1"/>
    <col min="2046" max="2047" width="9.140625" style="595"/>
    <col min="2048" max="2048" width="31.5703125" style="595" customWidth="1"/>
    <col min="2049" max="2049" width="7.28515625" style="595" customWidth="1"/>
    <col min="2050" max="2050" width="9.140625" style="595"/>
    <col min="2051" max="2051" width="10.7109375" style="595" customWidth="1"/>
    <col min="2052" max="2052" width="9.7109375" style="595" customWidth="1"/>
    <col min="2053" max="2053" width="10.7109375" style="595" customWidth="1"/>
    <col min="2054" max="2054" width="12.42578125" style="595" bestFit="1" customWidth="1"/>
    <col min="2055" max="2055" width="7.42578125" style="595" customWidth="1"/>
    <col min="2056" max="2056" width="0" style="595" hidden="1" customWidth="1"/>
    <col min="2057" max="2057" width="16" style="595" customWidth="1"/>
    <col min="2058" max="2058" width="17.28515625" style="595" customWidth="1"/>
    <col min="2059" max="2064" width="14.85546875" style="595" customWidth="1"/>
    <col min="2065" max="2080" width="18.85546875" style="595" customWidth="1"/>
    <col min="2081" max="2299" width="9.140625" style="595"/>
    <col min="2300" max="2300" width="19.42578125" style="595" customWidth="1"/>
    <col min="2301" max="2301" width="18.42578125" style="595" customWidth="1"/>
    <col min="2302" max="2303" width="9.140625" style="595"/>
    <col min="2304" max="2304" width="31.5703125" style="595" customWidth="1"/>
    <col min="2305" max="2305" width="7.28515625" style="595" customWidth="1"/>
    <col min="2306" max="2306" width="9.140625" style="595"/>
    <col min="2307" max="2307" width="10.7109375" style="595" customWidth="1"/>
    <col min="2308" max="2308" width="9.7109375" style="595" customWidth="1"/>
    <col min="2309" max="2309" width="10.7109375" style="595" customWidth="1"/>
    <col min="2310" max="2310" width="12.42578125" style="595" bestFit="1" customWidth="1"/>
    <col min="2311" max="2311" width="7.42578125" style="595" customWidth="1"/>
    <col min="2312" max="2312" width="0" style="595" hidden="1" customWidth="1"/>
    <col min="2313" max="2313" width="16" style="595" customWidth="1"/>
    <col min="2314" max="2314" width="17.28515625" style="595" customWidth="1"/>
    <col min="2315" max="2320" width="14.85546875" style="595" customWidth="1"/>
    <col min="2321" max="2336" width="18.85546875" style="595" customWidth="1"/>
    <col min="2337" max="2555" width="9.140625" style="595"/>
    <col min="2556" max="2556" width="19.42578125" style="595" customWidth="1"/>
    <col min="2557" max="2557" width="18.42578125" style="595" customWidth="1"/>
    <col min="2558" max="2559" width="9.140625" style="595"/>
    <col min="2560" max="2560" width="31.5703125" style="595" customWidth="1"/>
    <col min="2561" max="2561" width="7.28515625" style="595" customWidth="1"/>
    <col min="2562" max="2562" width="9.140625" style="595"/>
    <col min="2563" max="2563" width="10.7109375" style="595" customWidth="1"/>
    <col min="2564" max="2564" width="9.7109375" style="595" customWidth="1"/>
    <col min="2565" max="2565" width="10.7109375" style="595" customWidth="1"/>
    <col min="2566" max="2566" width="12.42578125" style="595" bestFit="1" customWidth="1"/>
    <col min="2567" max="2567" width="7.42578125" style="595" customWidth="1"/>
    <col min="2568" max="2568" width="0" style="595" hidden="1" customWidth="1"/>
    <col min="2569" max="2569" width="16" style="595" customWidth="1"/>
    <col min="2570" max="2570" width="17.28515625" style="595" customWidth="1"/>
    <col min="2571" max="2576" width="14.85546875" style="595" customWidth="1"/>
    <col min="2577" max="2592" width="18.85546875" style="595" customWidth="1"/>
    <col min="2593" max="2811" width="9.140625" style="595"/>
    <col min="2812" max="2812" width="19.42578125" style="595" customWidth="1"/>
    <col min="2813" max="2813" width="18.42578125" style="595" customWidth="1"/>
    <col min="2814" max="2815" width="9.140625" style="595"/>
    <col min="2816" max="2816" width="31.5703125" style="595" customWidth="1"/>
    <col min="2817" max="2817" width="7.28515625" style="595" customWidth="1"/>
    <col min="2818" max="2818" width="9.140625" style="595"/>
    <col min="2819" max="2819" width="10.7109375" style="595" customWidth="1"/>
    <col min="2820" max="2820" width="9.7109375" style="595" customWidth="1"/>
    <col min="2821" max="2821" width="10.7109375" style="595" customWidth="1"/>
    <col min="2822" max="2822" width="12.42578125" style="595" bestFit="1" customWidth="1"/>
    <col min="2823" max="2823" width="7.42578125" style="595" customWidth="1"/>
    <col min="2824" max="2824" width="0" style="595" hidden="1" customWidth="1"/>
    <col min="2825" max="2825" width="16" style="595" customWidth="1"/>
    <col min="2826" max="2826" width="17.28515625" style="595" customWidth="1"/>
    <col min="2827" max="2832" width="14.85546875" style="595" customWidth="1"/>
    <col min="2833" max="2848" width="18.85546875" style="595" customWidth="1"/>
    <col min="2849" max="3067" width="9.140625" style="595"/>
    <col min="3068" max="3068" width="19.42578125" style="595" customWidth="1"/>
    <col min="3069" max="3069" width="18.42578125" style="595" customWidth="1"/>
    <col min="3070" max="3071" width="9.140625" style="595"/>
    <col min="3072" max="3072" width="31.5703125" style="595" customWidth="1"/>
    <col min="3073" max="3073" width="7.28515625" style="595" customWidth="1"/>
    <col min="3074" max="3074" width="9.140625" style="595"/>
    <col min="3075" max="3075" width="10.7109375" style="595" customWidth="1"/>
    <col min="3076" max="3076" width="9.7109375" style="595" customWidth="1"/>
    <col min="3077" max="3077" width="10.7109375" style="595" customWidth="1"/>
    <col min="3078" max="3078" width="12.42578125" style="595" bestFit="1" customWidth="1"/>
    <col min="3079" max="3079" width="7.42578125" style="595" customWidth="1"/>
    <col min="3080" max="3080" width="0" style="595" hidden="1" customWidth="1"/>
    <col min="3081" max="3081" width="16" style="595" customWidth="1"/>
    <col min="3082" max="3082" width="17.28515625" style="595" customWidth="1"/>
    <col min="3083" max="3088" width="14.85546875" style="595" customWidth="1"/>
    <col min="3089" max="3104" width="18.85546875" style="595" customWidth="1"/>
    <col min="3105" max="3323" width="9.140625" style="595"/>
    <col min="3324" max="3324" width="19.42578125" style="595" customWidth="1"/>
    <col min="3325" max="3325" width="18.42578125" style="595" customWidth="1"/>
    <col min="3326" max="3327" width="9.140625" style="595"/>
    <col min="3328" max="3328" width="31.5703125" style="595" customWidth="1"/>
    <col min="3329" max="3329" width="7.28515625" style="595" customWidth="1"/>
    <col min="3330" max="3330" width="9.140625" style="595"/>
    <col min="3331" max="3331" width="10.7109375" style="595" customWidth="1"/>
    <col min="3332" max="3332" width="9.7109375" style="595" customWidth="1"/>
    <col min="3333" max="3333" width="10.7109375" style="595" customWidth="1"/>
    <col min="3334" max="3334" width="12.42578125" style="595" bestFit="1" customWidth="1"/>
    <col min="3335" max="3335" width="7.42578125" style="595" customWidth="1"/>
    <col min="3336" max="3336" width="0" style="595" hidden="1" customWidth="1"/>
    <col min="3337" max="3337" width="16" style="595" customWidth="1"/>
    <col min="3338" max="3338" width="17.28515625" style="595" customWidth="1"/>
    <col min="3339" max="3344" width="14.85546875" style="595" customWidth="1"/>
    <col min="3345" max="3360" width="18.85546875" style="595" customWidth="1"/>
    <col min="3361" max="3579" width="9.140625" style="595"/>
    <col min="3580" max="3580" width="19.42578125" style="595" customWidth="1"/>
    <col min="3581" max="3581" width="18.42578125" style="595" customWidth="1"/>
    <col min="3582" max="3583" width="9.140625" style="595"/>
    <col min="3584" max="3584" width="31.5703125" style="595" customWidth="1"/>
    <col min="3585" max="3585" width="7.28515625" style="595" customWidth="1"/>
    <col min="3586" max="3586" width="9.140625" style="595"/>
    <col min="3587" max="3587" width="10.7109375" style="595" customWidth="1"/>
    <col min="3588" max="3588" width="9.7109375" style="595" customWidth="1"/>
    <col min="3589" max="3589" width="10.7109375" style="595" customWidth="1"/>
    <col min="3590" max="3590" width="12.42578125" style="595" bestFit="1" customWidth="1"/>
    <col min="3591" max="3591" width="7.42578125" style="595" customWidth="1"/>
    <col min="3592" max="3592" width="0" style="595" hidden="1" customWidth="1"/>
    <col min="3593" max="3593" width="16" style="595" customWidth="1"/>
    <col min="3594" max="3594" width="17.28515625" style="595" customWidth="1"/>
    <col min="3595" max="3600" width="14.85546875" style="595" customWidth="1"/>
    <col min="3601" max="3616" width="18.85546875" style="595" customWidth="1"/>
    <col min="3617" max="3835" width="9.140625" style="595"/>
    <col min="3836" max="3836" width="19.42578125" style="595" customWidth="1"/>
    <col min="3837" max="3837" width="18.42578125" style="595" customWidth="1"/>
    <col min="3838" max="3839" width="9.140625" style="595"/>
    <col min="3840" max="3840" width="31.5703125" style="595" customWidth="1"/>
    <col min="3841" max="3841" width="7.28515625" style="595" customWidth="1"/>
    <col min="3842" max="3842" width="9.140625" style="595"/>
    <col min="3843" max="3843" width="10.7109375" style="595" customWidth="1"/>
    <col min="3844" max="3844" width="9.7109375" style="595" customWidth="1"/>
    <col min="3845" max="3845" width="10.7109375" style="595" customWidth="1"/>
    <col min="3846" max="3846" width="12.42578125" style="595" bestFit="1" customWidth="1"/>
    <col min="3847" max="3847" width="7.42578125" style="595" customWidth="1"/>
    <col min="3848" max="3848" width="0" style="595" hidden="1" customWidth="1"/>
    <col min="3849" max="3849" width="16" style="595" customWidth="1"/>
    <col min="3850" max="3850" width="17.28515625" style="595" customWidth="1"/>
    <col min="3851" max="3856" width="14.85546875" style="595" customWidth="1"/>
    <col min="3857" max="3872" width="18.85546875" style="595" customWidth="1"/>
    <col min="3873" max="4091" width="9.140625" style="595"/>
    <col min="4092" max="4092" width="19.42578125" style="595" customWidth="1"/>
    <col min="4093" max="4093" width="18.42578125" style="595" customWidth="1"/>
    <col min="4094" max="4095" width="9.140625" style="595"/>
    <col min="4096" max="4096" width="31.5703125" style="595" customWidth="1"/>
    <col min="4097" max="4097" width="7.28515625" style="595" customWidth="1"/>
    <col min="4098" max="4098" width="9.140625" style="595"/>
    <col min="4099" max="4099" width="10.7109375" style="595" customWidth="1"/>
    <col min="4100" max="4100" width="9.7109375" style="595" customWidth="1"/>
    <col min="4101" max="4101" width="10.7109375" style="595" customWidth="1"/>
    <col min="4102" max="4102" width="12.42578125" style="595" bestFit="1" customWidth="1"/>
    <col min="4103" max="4103" width="7.42578125" style="595" customWidth="1"/>
    <col min="4104" max="4104" width="0" style="595" hidden="1" customWidth="1"/>
    <col min="4105" max="4105" width="16" style="595" customWidth="1"/>
    <col min="4106" max="4106" width="17.28515625" style="595" customWidth="1"/>
    <col min="4107" max="4112" width="14.85546875" style="595" customWidth="1"/>
    <col min="4113" max="4128" width="18.85546875" style="595" customWidth="1"/>
    <col min="4129" max="4347" width="9.140625" style="595"/>
    <col min="4348" max="4348" width="19.42578125" style="595" customWidth="1"/>
    <col min="4349" max="4349" width="18.42578125" style="595" customWidth="1"/>
    <col min="4350" max="4351" width="9.140625" style="595"/>
    <col min="4352" max="4352" width="31.5703125" style="595" customWidth="1"/>
    <col min="4353" max="4353" width="7.28515625" style="595" customWidth="1"/>
    <col min="4354" max="4354" width="9.140625" style="595"/>
    <col min="4355" max="4355" width="10.7109375" style="595" customWidth="1"/>
    <col min="4356" max="4356" width="9.7109375" style="595" customWidth="1"/>
    <col min="4357" max="4357" width="10.7109375" style="595" customWidth="1"/>
    <col min="4358" max="4358" width="12.42578125" style="595" bestFit="1" customWidth="1"/>
    <col min="4359" max="4359" width="7.42578125" style="595" customWidth="1"/>
    <col min="4360" max="4360" width="0" style="595" hidden="1" customWidth="1"/>
    <col min="4361" max="4361" width="16" style="595" customWidth="1"/>
    <col min="4362" max="4362" width="17.28515625" style="595" customWidth="1"/>
    <col min="4363" max="4368" width="14.85546875" style="595" customWidth="1"/>
    <col min="4369" max="4384" width="18.85546875" style="595" customWidth="1"/>
    <col min="4385" max="4603" width="9.140625" style="595"/>
    <col min="4604" max="4604" width="19.42578125" style="595" customWidth="1"/>
    <col min="4605" max="4605" width="18.42578125" style="595" customWidth="1"/>
    <col min="4606" max="4607" width="9.140625" style="595"/>
    <col min="4608" max="4608" width="31.5703125" style="595" customWidth="1"/>
    <col min="4609" max="4609" width="7.28515625" style="595" customWidth="1"/>
    <col min="4610" max="4610" width="9.140625" style="595"/>
    <col min="4611" max="4611" width="10.7109375" style="595" customWidth="1"/>
    <col min="4612" max="4612" width="9.7109375" style="595" customWidth="1"/>
    <col min="4613" max="4613" width="10.7109375" style="595" customWidth="1"/>
    <col min="4614" max="4614" width="12.42578125" style="595" bestFit="1" customWidth="1"/>
    <col min="4615" max="4615" width="7.42578125" style="595" customWidth="1"/>
    <col min="4616" max="4616" width="0" style="595" hidden="1" customWidth="1"/>
    <col min="4617" max="4617" width="16" style="595" customWidth="1"/>
    <col min="4618" max="4618" width="17.28515625" style="595" customWidth="1"/>
    <col min="4619" max="4624" width="14.85546875" style="595" customWidth="1"/>
    <col min="4625" max="4640" width="18.85546875" style="595" customWidth="1"/>
    <col min="4641" max="4859" width="9.140625" style="595"/>
    <col min="4860" max="4860" width="19.42578125" style="595" customWidth="1"/>
    <col min="4861" max="4861" width="18.42578125" style="595" customWidth="1"/>
    <col min="4862" max="4863" width="9.140625" style="595"/>
    <col min="4864" max="4864" width="31.5703125" style="595" customWidth="1"/>
    <col min="4865" max="4865" width="7.28515625" style="595" customWidth="1"/>
    <col min="4866" max="4866" width="9.140625" style="595"/>
    <col min="4867" max="4867" width="10.7109375" style="595" customWidth="1"/>
    <col min="4868" max="4868" width="9.7109375" style="595" customWidth="1"/>
    <col min="4869" max="4869" width="10.7109375" style="595" customWidth="1"/>
    <col min="4870" max="4870" width="12.42578125" style="595" bestFit="1" customWidth="1"/>
    <col min="4871" max="4871" width="7.42578125" style="595" customWidth="1"/>
    <col min="4872" max="4872" width="0" style="595" hidden="1" customWidth="1"/>
    <col min="4873" max="4873" width="16" style="595" customWidth="1"/>
    <col min="4874" max="4874" width="17.28515625" style="595" customWidth="1"/>
    <col min="4875" max="4880" width="14.85546875" style="595" customWidth="1"/>
    <col min="4881" max="4896" width="18.85546875" style="595" customWidth="1"/>
    <col min="4897" max="5115" width="9.140625" style="595"/>
    <col min="5116" max="5116" width="19.42578125" style="595" customWidth="1"/>
    <col min="5117" max="5117" width="18.42578125" style="595" customWidth="1"/>
    <col min="5118" max="5119" width="9.140625" style="595"/>
    <col min="5120" max="5120" width="31.5703125" style="595" customWidth="1"/>
    <col min="5121" max="5121" width="7.28515625" style="595" customWidth="1"/>
    <col min="5122" max="5122" width="9.140625" style="595"/>
    <col min="5123" max="5123" width="10.7109375" style="595" customWidth="1"/>
    <col min="5124" max="5124" width="9.7109375" style="595" customWidth="1"/>
    <col min="5125" max="5125" width="10.7109375" style="595" customWidth="1"/>
    <col min="5126" max="5126" width="12.42578125" style="595" bestFit="1" customWidth="1"/>
    <col min="5127" max="5127" width="7.42578125" style="595" customWidth="1"/>
    <col min="5128" max="5128" width="0" style="595" hidden="1" customWidth="1"/>
    <col min="5129" max="5129" width="16" style="595" customWidth="1"/>
    <col min="5130" max="5130" width="17.28515625" style="595" customWidth="1"/>
    <col min="5131" max="5136" width="14.85546875" style="595" customWidth="1"/>
    <col min="5137" max="5152" width="18.85546875" style="595" customWidth="1"/>
    <col min="5153" max="5371" width="9.140625" style="595"/>
    <col min="5372" max="5372" width="19.42578125" style="595" customWidth="1"/>
    <col min="5373" max="5373" width="18.42578125" style="595" customWidth="1"/>
    <col min="5374" max="5375" width="9.140625" style="595"/>
    <col min="5376" max="5376" width="31.5703125" style="595" customWidth="1"/>
    <col min="5377" max="5377" width="7.28515625" style="595" customWidth="1"/>
    <col min="5378" max="5378" width="9.140625" style="595"/>
    <col min="5379" max="5379" width="10.7109375" style="595" customWidth="1"/>
    <col min="5380" max="5380" width="9.7109375" style="595" customWidth="1"/>
    <col min="5381" max="5381" width="10.7109375" style="595" customWidth="1"/>
    <col min="5382" max="5382" width="12.42578125" style="595" bestFit="1" customWidth="1"/>
    <col min="5383" max="5383" width="7.42578125" style="595" customWidth="1"/>
    <col min="5384" max="5384" width="0" style="595" hidden="1" customWidth="1"/>
    <col min="5385" max="5385" width="16" style="595" customWidth="1"/>
    <col min="5386" max="5386" width="17.28515625" style="595" customWidth="1"/>
    <col min="5387" max="5392" width="14.85546875" style="595" customWidth="1"/>
    <col min="5393" max="5408" width="18.85546875" style="595" customWidth="1"/>
    <col min="5409" max="5627" width="9.140625" style="595"/>
    <col min="5628" max="5628" width="19.42578125" style="595" customWidth="1"/>
    <col min="5629" max="5629" width="18.42578125" style="595" customWidth="1"/>
    <col min="5630" max="5631" width="9.140625" style="595"/>
    <col min="5632" max="5632" width="31.5703125" style="595" customWidth="1"/>
    <col min="5633" max="5633" width="7.28515625" style="595" customWidth="1"/>
    <col min="5634" max="5634" width="9.140625" style="595"/>
    <col min="5635" max="5635" width="10.7109375" style="595" customWidth="1"/>
    <col min="5636" max="5636" width="9.7109375" style="595" customWidth="1"/>
    <col min="5637" max="5637" width="10.7109375" style="595" customWidth="1"/>
    <col min="5638" max="5638" width="12.42578125" style="595" bestFit="1" customWidth="1"/>
    <col min="5639" max="5639" width="7.42578125" style="595" customWidth="1"/>
    <col min="5640" max="5640" width="0" style="595" hidden="1" customWidth="1"/>
    <col min="5641" max="5641" width="16" style="595" customWidth="1"/>
    <col min="5642" max="5642" width="17.28515625" style="595" customWidth="1"/>
    <col min="5643" max="5648" width="14.85546875" style="595" customWidth="1"/>
    <col min="5649" max="5664" width="18.85546875" style="595" customWidth="1"/>
    <col min="5665" max="5883" width="9.140625" style="595"/>
    <col min="5884" max="5884" width="19.42578125" style="595" customWidth="1"/>
    <col min="5885" max="5885" width="18.42578125" style="595" customWidth="1"/>
    <col min="5886" max="5887" width="9.140625" style="595"/>
    <col min="5888" max="5888" width="31.5703125" style="595" customWidth="1"/>
    <col min="5889" max="5889" width="7.28515625" style="595" customWidth="1"/>
    <col min="5890" max="5890" width="9.140625" style="595"/>
    <col min="5891" max="5891" width="10.7109375" style="595" customWidth="1"/>
    <col min="5892" max="5892" width="9.7109375" style="595" customWidth="1"/>
    <col min="5893" max="5893" width="10.7109375" style="595" customWidth="1"/>
    <col min="5894" max="5894" width="12.42578125" style="595" bestFit="1" customWidth="1"/>
    <col min="5895" max="5895" width="7.42578125" style="595" customWidth="1"/>
    <col min="5896" max="5896" width="0" style="595" hidden="1" customWidth="1"/>
    <col min="5897" max="5897" width="16" style="595" customWidth="1"/>
    <col min="5898" max="5898" width="17.28515625" style="595" customWidth="1"/>
    <col min="5899" max="5904" width="14.85546875" style="595" customWidth="1"/>
    <col min="5905" max="5920" width="18.85546875" style="595" customWidth="1"/>
    <col min="5921" max="6139" width="9.140625" style="595"/>
    <col min="6140" max="6140" width="19.42578125" style="595" customWidth="1"/>
    <col min="6141" max="6141" width="18.42578125" style="595" customWidth="1"/>
    <col min="6142" max="6143" width="9.140625" style="595"/>
    <col min="6144" max="6144" width="31.5703125" style="595" customWidth="1"/>
    <col min="6145" max="6145" width="7.28515625" style="595" customWidth="1"/>
    <col min="6146" max="6146" width="9.140625" style="595"/>
    <col min="6147" max="6147" width="10.7109375" style="595" customWidth="1"/>
    <col min="6148" max="6148" width="9.7109375" style="595" customWidth="1"/>
    <col min="6149" max="6149" width="10.7109375" style="595" customWidth="1"/>
    <col min="6150" max="6150" width="12.42578125" style="595" bestFit="1" customWidth="1"/>
    <col min="6151" max="6151" width="7.42578125" style="595" customWidth="1"/>
    <col min="6152" max="6152" width="0" style="595" hidden="1" customWidth="1"/>
    <col min="6153" max="6153" width="16" style="595" customWidth="1"/>
    <col min="6154" max="6154" width="17.28515625" style="595" customWidth="1"/>
    <col min="6155" max="6160" width="14.85546875" style="595" customWidth="1"/>
    <col min="6161" max="6176" width="18.85546875" style="595" customWidth="1"/>
    <col min="6177" max="6395" width="9.140625" style="595"/>
    <col min="6396" max="6396" width="19.42578125" style="595" customWidth="1"/>
    <col min="6397" max="6397" width="18.42578125" style="595" customWidth="1"/>
    <col min="6398" max="6399" width="9.140625" style="595"/>
    <col min="6400" max="6400" width="31.5703125" style="595" customWidth="1"/>
    <col min="6401" max="6401" width="7.28515625" style="595" customWidth="1"/>
    <col min="6402" max="6402" width="9.140625" style="595"/>
    <col min="6403" max="6403" width="10.7109375" style="595" customWidth="1"/>
    <col min="6404" max="6404" width="9.7109375" style="595" customWidth="1"/>
    <col min="6405" max="6405" width="10.7109375" style="595" customWidth="1"/>
    <col min="6406" max="6406" width="12.42578125" style="595" bestFit="1" customWidth="1"/>
    <col min="6407" max="6407" width="7.42578125" style="595" customWidth="1"/>
    <col min="6408" max="6408" width="0" style="595" hidden="1" customWidth="1"/>
    <col min="6409" max="6409" width="16" style="595" customWidth="1"/>
    <col min="6410" max="6410" width="17.28515625" style="595" customWidth="1"/>
    <col min="6411" max="6416" width="14.85546875" style="595" customWidth="1"/>
    <col min="6417" max="6432" width="18.85546875" style="595" customWidth="1"/>
    <col min="6433" max="6651" width="9.140625" style="595"/>
    <col min="6652" max="6652" width="19.42578125" style="595" customWidth="1"/>
    <col min="6653" max="6653" width="18.42578125" style="595" customWidth="1"/>
    <col min="6654" max="6655" width="9.140625" style="595"/>
    <col min="6656" max="6656" width="31.5703125" style="595" customWidth="1"/>
    <col min="6657" max="6657" width="7.28515625" style="595" customWidth="1"/>
    <col min="6658" max="6658" width="9.140625" style="595"/>
    <col min="6659" max="6659" width="10.7109375" style="595" customWidth="1"/>
    <col min="6660" max="6660" width="9.7109375" style="595" customWidth="1"/>
    <col min="6661" max="6661" width="10.7109375" style="595" customWidth="1"/>
    <col min="6662" max="6662" width="12.42578125" style="595" bestFit="1" customWidth="1"/>
    <col min="6663" max="6663" width="7.42578125" style="595" customWidth="1"/>
    <col min="6664" max="6664" width="0" style="595" hidden="1" customWidth="1"/>
    <col min="6665" max="6665" width="16" style="595" customWidth="1"/>
    <col min="6666" max="6666" width="17.28515625" style="595" customWidth="1"/>
    <col min="6667" max="6672" width="14.85546875" style="595" customWidth="1"/>
    <col min="6673" max="6688" width="18.85546875" style="595" customWidth="1"/>
    <col min="6689" max="6907" width="9.140625" style="595"/>
    <col min="6908" max="6908" width="19.42578125" style="595" customWidth="1"/>
    <col min="6909" max="6909" width="18.42578125" style="595" customWidth="1"/>
    <col min="6910" max="6911" width="9.140625" style="595"/>
    <col min="6912" max="6912" width="31.5703125" style="595" customWidth="1"/>
    <col min="6913" max="6913" width="7.28515625" style="595" customWidth="1"/>
    <col min="6914" max="6914" width="9.140625" style="595"/>
    <col min="6915" max="6915" width="10.7109375" style="595" customWidth="1"/>
    <col min="6916" max="6916" width="9.7109375" style="595" customWidth="1"/>
    <col min="6917" max="6917" width="10.7109375" style="595" customWidth="1"/>
    <col min="6918" max="6918" width="12.42578125" style="595" bestFit="1" customWidth="1"/>
    <col min="6919" max="6919" width="7.42578125" style="595" customWidth="1"/>
    <col min="6920" max="6920" width="0" style="595" hidden="1" customWidth="1"/>
    <col min="6921" max="6921" width="16" style="595" customWidth="1"/>
    <col min="6922" max="6922" width="17.28515625" style="595" customWidth="1"/>
    <col min="6923" max="6928" width="14.85546875" style="595" customWidth="1"/>
    <col min="6929" max="6944" width="18.85546875" style="595" customWidth="1"/>
    <col min="6945" max="7163" width="9.140625" style="595"/>
    <col min="7164" max="7164" width="19.42578125" style="595" customWidth="1"/>
    <col min="7165" max="7165" width="18.42578125" style="595" customWidth="1"/>
    <col min="7166" max="7167" width="9.140625" style="595"/>
    <col min="7168" max="7168" width="31.5703125" style="595" customWidth="1"/>
    <col min="7169" max="7169" width="7.28515625" style="595" customWidth="1"/>
    <col min="7170" max="7170" width="9.140625" style="595"/>
    <col min="7171" max="7171" width="10.7109375" style="595" customWidth="1"/>
    <col min="7172" max="7172" width="9.7109375" style="595" customWidth="1"/>
    <col min="7173" max="7173" width="10.7109375" style="595" customWidth="1"/>
    <col min="7174" max="7174" width="12.42578125" style="595" bestFit="1" customWidth="1"/>
    <col min="7175" max="7175" width="7.42578125" style="595" customWidth="1"/>
    <col min="7176" max="7176" width="0" style="595" hidden="1" customWidth="1"/>
    <col min="7177" max="7177" width="16" style="595" customWidth="1"/>
    <col min="7178" max="7178" width="17.28515625" style="595" customWidth="1"/>
    <col min="7179" max="7184" width="14.85546875" style="595" customWidth="1"/>
    <col min="7185" max="7200" width="18.85546875" style="595" customWidth="1"/>
    <col min="7201" max="7419" width="9.140625" style="595"/>
    <col min="7420" max="7420" width="19.42578125" style="595" customWidth="1"/>
    <col min="7421" max="7421" width="18.42578125" style="595" customWidth="1"/>
    <col min="7422" max="7423" width="9.140625" style="595"/>
    <col min="7424" max="7424" width="31.5703125" style="595" customWidth="1"/>
    <col min="7425" max="7425" width="7.28515625" style="595" customWidth="1"/>
    <col min="7426" max="7426" width="9.140625" style="595"/>
    <col min="7427" max="7427" width="10.7109375" style="595" customWidth="1"/>
    <col min="7428" max="7428" width="9.7109375" style="595" customWidth="1"/>
    <col min="7429" max="7429" width="10.7109375" style="595" customWidth="1"/>
    <col min="7430" max="7430" width="12.42578125" style="595" bestFit="1" customWidth="1"/>
    <col min="7431" max="7431" width="7.42578125" style="595" customWidth="1"/>
    <col min="7432" max="7432" width="0" style="595" hidden="1" customWidth="1"/>
    <col min="7433" max="7433" width="16" style="595" customWidth="1"/>
    <col min="7434" max="7434" width="17.28515625" style="595" customWidth="1"/>
    <col min="7435" max="7440" width="14.85546875" style="595" customWidth="1"/>
    <col min="7441" max="7456" width="18.85546875" style="595" customWidth="1"/>
    <col min="7457" max="7675" width="9.140625" style="595"/>
    <col min="7676" max="7676" width="19.42578125" style="595" customWidth="1"/>
    <col min="7677" max="7677" width="18.42578125" style="595" customWidth="1"/>
    <col min="7678" max="7679" width="9.140625" style="595"/>
    <col min="7680" max="7680" width="31.5703125" style="595" customWidth="1"/>
    <col min="7681" max="7681" width="7.28515625" style="595" customWidth="1"/>
    <col min="7682" max="7682" width="9.140625" style="595"/>
    <col min="7683" max="7683" width="10.7109375" style="595" customWidth="1"/>
    <col min="7684" max="7684" width="9.7109375" style="595" customWidth="1"/>
    <col min="7685" max="7685" width="10.7109375" style="595" customWidth="1"/>
    <col min="7686" max="7686" width="12.42578125" style="595" bestFit="1" customWidth="1"/>
    <col min="7687" max="7687" width="7.42578125" style="595" customWidth="1"/>
    <col min="7688" max="7688" width="0" style="595" hidden="1" customWidth="1"/>
    <col min="7689" max="7689" width="16" style="595" customWidth="1"/>
    <col min="7690" max="7690" width="17.28515625" style="595" customWidth="1"/>
    <col min="7691" max="7696" width="14.85546875" style="595" customWidth="1"/>
    <col min="7697" max="7712" width="18.85546875" style="595" customWidth="1"/>
    <col min="7713" max="7931" width="9.140625" style="595"/>
    <col min="7932" max="7932" width="19.42578125" style="595" customWidth="1"/>
    <col min="7933" max="7933" width="18.42578125" style="595" customWidth="1"/>
    <col min="7934" max="7935" width="9.140625" style="595"/>
    <col min="7936" max="7936" width="31.5703125" style="595" customWidth="1"/>
    <col min="7937" max="7937" width="7.28515625" style="595" customWidth="1"/>
    <col min="7938" max="7938" width="9.140625" style="595"/>
    <col min="7939" max="7939" width="10.7109375" style="595" customWidth="1"/>
    <col min="7940" max="7940" width="9.7109375" style="595" customWidth="1"/>
    <col min="7941" max="7941" width="10.7109375" style="595" customWidth="1"/>
    <col min="7942" max="7942" width="12.42578125" style="595" bestFit="1" customWidth="1"/>
    <col min="7943" max="7943" width="7.42578125" style="595" customWidth="1"/>
    <col min="7944" max="7944" width="0" style="595" hidden="1" customWidth="1"/>
    <col min="7945" max="7945" width="16" style="595" customWidth="1"/>
    <col min="7946" max="7946" width="17.28515625" style="595" customWidth="1"/>
    <col min="7947" max="7952" width="14.85546875" style="595" customWidth="1"/>
    <col min="7953" max="7968" width="18.85546875" style="595" customWidth="1"/>
    <col min="7969" max="8187" width="9.140625" style="595"/>
    <col min="8188" max="8188" width="19.42578125" style="595" customWidth="1"/>
    <col min="8189" max="8189" width="18.42578125" style="595" customWidth="1"/>
    <col min="8190" max="8191" width="9.140625" style="595"/>
    <col min="8192" max="8192" width="31.5703125" style="595" customWidth="1"/>
    <col min="8193" max="8193" width="7.28515625" style="595" customWidth="1"/>
    <col min="8194" max="8194" width="9.140625" style="595"/>
    <col min="8195" max="8195" width="10.7109375" style="595" customWidth="1"/>
    <col min="8196" max="8196" width="9.7109375" style="595" customWidth="1"/>
    <col min="8197" max="8197" width="10.7109375" style="595" customWidth="1"/>
    <col min="8198" max="8198" width="12.42578125" style="595" bestFit="1" customWidth="1"/>
    <col min="8199" max="8199" width="7.42578125" style="595" customWidth="1"/>
    <col min="8200" max="8200" width="0" style="595" hidden="1" customWidth="1"/>
    <col min="8201" max="8201" width="16" style="595" customWidth="1"/>
    <col min="8202" max="8202" width="17.28515625" style="595" customWidth="1"/>
    <col min="8203" max="8208" width="14.85546875" style="595" customWidth="1"/>
    <col min="8209" max="8224" width="18.85546875" style="595" customWidth="1"/>
    <col min="8225" max="8443" width="9.140625" style="595"/>
    <col min="8444" max="8444" width="19.42578125" style="595" customWidth="1"/>
    <col min="8445" max="8445" width="18.42578125" style="595" customWidth="1"/>
    <col min="8446" max="8447" width="9.140625" style="595"/>
    <col min="8448" max="8448" width="31.5703125" style="595" customWidth="1"/>
    <col min="8449" max="8449" width="7.28515625" style="595" customWidth="1"/>
    <col min="8450" max="8450" width="9.140625" style="595"/>
    <col min="8451" max="8451" width="10.7109375" style="595" customWidth="1"/>
    <col min="8452" max="8452" width="9.7109375" style="595" customWidth="1"/>
    <col min="8453" max="8453" width="10.7109375" style="595" customWidth="1"/>
    <col min="8454" max="8454" width="12.42578125" style="595" bestFit="1" customWidth="1"/>
    <col min="8455" max="8455" width="7.42578125" style="595" customWidth="1"/>
    <col min="8456" max="8456" width="0" style="595" hidden="1" customWidth="1"/>
    <col min="8457" max="8457" width="16" style="595" customWidth="1"/>
    <col min="8458" max="8458" width="17.28515625" style="595" customWidth="1"/>
    <col min="8459" max="8464" width="14.85546875" style="595" customWidth="1"/>
    <col min="8465" max="8480" width="18.85546875" style="595" customWidth="1"/>
    <col min="8481" max="8699" width="9.140625" style="595"/>
    <col min="8700" max="8700" width="19.42578125" style="595" customWidth="1"/>
    <col min="8701" max="8701" width="18.42578125" style="595" customWidth="1"/>
    <col min="8702" max="8703" width="9.140625" style="595"/>
    <col min="8704" max="8704" width="31.5703125" style="595" customWidth="1"/>
    <col min="8705" max="8705" width="7.28515625" style="595" customWidth="1"/>
    <col min="8706" max="8706" width="9.140625" style="595"/>
    <col min="8707" max="8707" width="10.7109375" style="595" customWidth="1"/>
    <col min="8708" max="8708" width="9.7109375" style="595" customWidth="1"/>
    <col min="8709" max="8709" width="10.7109375" style="595" customWidth="1"/>
    <col min="8710" max="8710" width="12.42578125" style="595" bestFit="1" customWidth="1"/>
    <col min="8711" max="8711" width="7.42578125" style="595" customWidth="1"/>
    <col min="8712" max="8712" width="0" style="595" hidden="1" customWidth="1"/>
    <col min="8713" max="8713" width="16" style="595" customWidth="1"/>
    <col min="8714" max="8714" width="17.28515625" style="595" customWidth="1"/>
    <col min="8715" max="8720" width="14.85546875" style="595" customWidth="1"/>
    <col min="8721" max="8736" width="18.85546875" style="595" customWidth="1"/>
    <col min="8737" max="8955" width="9.140625" style="595"/>
    <col min="8956" max="8956" width="19.42578125" style="595" customWidth="1"/>
    <col min="8957" max="8957" width="18.42578125" style="595" customWidth="1"/>
    <col min="8958" max="8959" width="9.140625" style="595"/>
    <col min="8960" max="8960" width="31.5703125" style="595" customWidth="1"/>
    <col min="8961" max="8961" width="7.28515625" style="595" customWidth="1"/>
    <col min="8962" max="8962" width="9.140625" style="595"/>
    <col min="8963" max="8963" width="10.7109375" style="595" customWidth="1"/>
    <col min="8964" max="8964" width="9.7109375" style="595" customWidth="1"/>
    <col min="8965" max="8965" width="10.7109375" style="595" customWidth="1"/>
    <col min="8966" max="8966" width="12.42578125" style="595" bestFit="1" customWidth="1"/>
    <col min="8967" max="8967" width="7.42578125" style="595" customWidth="1"/>
    <col min="8968" max="8968" width="0" style="595" hidden="1" customWidth="1"/>
    <col min="8969" max="8969" width="16" style="595" customWidth="1"/>
    <col min="8970" max="8970" width="17.28515625" style="595" customWidth="1"/>
    <col min="8971" max="8976" width="14.85546875" style="595" customWidth="1"/>
    <col min="8977" max="8992" width="18.85546875" style="595" customWidth="1"/>
    <col min="8993" max="9211" width="9.140625" style="595"/>
    <col min="9212" max="9212" width="19.42578125" style="595" customWidth="1"/>
    <col min="9213" max="9213" width="18.42578125" style="595" customWidth="1"/>
    <col min="9214" max="9215" width="9.140625" style="595"/>
    <col min="9216" max="9216" width="31.5703125" style="595" customWidth="1"/>
    <col min="9217" max="9217" width="7.28515625" style="595" customWidth="1"/>
    <col min="9218" max="9218" width="9.140625" style="595"/>
    <col min="9219" max="9219" width="10.7109375" style="595" customWidth="1"/>
    <col min="9220" max="9220" width="9.7109375" style="595" customWidth="1"/>
    <col min="9221" max="9221" width="10.7109375" style="595" customWidth="1"/>
    <col min="9222" max="9222" width="12.42578125" style="595" bestFit="1" customWidth="1"/>
    <col min="9223" max="9223" width="7.42578125" style="595" customWidth="1"/>
    <col min="9224" max="9224" width="0" style="595" hidden="1" customWidth="1"/>
    <col min="9225" max="9225" width="16" style="595" customWidth="1"/>
    <col min="9226" max="9226" width="17.28515625" style="595" customWidth="1"/>
    <col min="9227" max="9232" width="14.85546875" style="595" customWidth="1"/>
    <col min="9233" max="9248" width="18.85546875" style="595" customWidth="1"/>
    <col min="9249" max="9467" width="9.140625" style="595"/>
    <col min="9468" max="9468" width="19.42578125" style="595" customWidth="1"/>
    <col min="9469" max="9469" width="18.42578125" style="595" customWidth="1"/>
    <col min="9470" max="9471" width="9.140625" style="595"/>
    <col min="9472" max="9472" width="31.5703125" style="595" customWidth="1"/>
    <col min="9473" max="9473" width="7.28515625" style="595" customWidth="1"/>
    <col min="9474" max="9474" width="9.140625" style="595"/>
    <col min="9475" max="9475" width="10.7109375" style="595" customWidth="1"/>
    <col min="9476" max="9476" width="9.7109375" style="595" customWidth="1"/>
    <col min="9477" max="9477" width="10.7109375" style="595" customWidth="1"/>
    <col min="9478" max="9478" width="12.42578125" style="595" bestFit="1" customWidth="1"/>
    <col min="9479" max="9479" width="7.42578125" style="595" customWidth="1"/>
    <col min="9480" max="9480" width="0" style="595" hidden="1" customWidth="1"/>
    <col min="9481" max="9481" width="16" style="595" customWidth="1"/>
    <col min="9482" max="9482" width="17.28515625" style="595" customWidth="1"/>
    <col min="9483" max="9488" width="14.85546875" style="595" customWidth="1"/>
    <col min="9489" max="9504" width="18.85546875" style="595" customWidth="1"/>
    <col min="9505" max="9723" width="9.140625" style="595"/>
    <col min="9724" max="9724" width="19.42578125" style="595" customWidth="1"/>
    <col min="9725" max="9725" width="18.42578125" style="595" customWidth="1"/>
    <col min="9726" max="9727" width="9.140625" style="595"/>
    <col min="9728" max="9728" width="31.5703125" style="595" customWidth="1"/>
    <col min="9729" max="9729" width="7.28515625" style="595" customWidth="1"/>
    <col min="9730" max="9730" width="9.140625" style="595"/>
    <col min="9731" max="9731" width="10.7109375" style="595" customWidth="1"/>
    <col min="9732" max="9732" width="9.7109375" style="595" customWidth="1"/>
    <col min="9733" max="9733" width="10.7109375" style="595" customWidth="1"/>
    <col min="9734" max="9734" width="12.42578125" style="595" bestFit="1" customWidth="1"/>
    <col min="9735" max="9735" width="7.42578125" style="595" customWidth="1"/>
    <col min="9736" max="9736" width="0" style="595" hidden="1" customWidth="1"/>
    <col min="9737" max="9737" width="16" style="595" customWidth="1"/>
    <col min="9738" max="9738" width="17.28515625" style="595" customWidth="1"/>
    <col min="9739" max="9744" width="14.85546875" style="595" customWidth="1"/>
    <col min="9745" max="9760" width="18.85546875" style="595" customWidth="1"/>
    <col min="9761" max="9979" width="9.140625" style="595"/>
    <col min="9980" max="9980" width="19.42578125" style="595" customWidth="1"/>
    <col min="9981" max="9981" width="18.42578125" style="595" customWidth="1"/>
    <col min="9982" max="9983" width="9.140625" style="595"/>
    <col min="9984" max="9984" width="31.5703125" style="595" customWidth="1"/>
    <col min="9985" max="9985" width="7.28515625" style="595" customWidth="1"/>
    <col min="9986" max="9986" width="9.140625" style="595"/>
    <col min="9987" max="9987" width="10.7109375" style="595" customWidth="1"/>
    <col min="9988" max="9988" width="9.7109375" style="595" customWidth="1"/>
    <col min="9989" max="9989" width="10.7109375" style="595" customWidth="1"/>
    <col min="9990" max="9990" width="12.42578125" style="595" bestFit="1" customWidth="1"/>
    <col min="9991" max="9991" width="7.42578125" style="595" customWidth="1"/>
    <col min="9992" max="9992" width="0" style="595" hidden="1" customWidth="1"/>
    <col min="9993" max="9993" width="16" style="595" customWidth="1"/>
    <col min="9994" max="9994" width="17.28515625" style="595" customWidth="1"/>
    <col min="9995" max="10000" width="14.85546875" style="595" customWidth="1"/>
    <col min="10001" max="10016" width="18.85546875" style="595" customWidth="1"/>
    <col min="10017" max="10235" width="9.140625" style="595"/>
    <col min="10236" max="10236" width="19.42578125" style="595" customWidth="1"/>
    <col min="10237" max="10237" width="18.42578125" style="595" customWidth="1"/>
    <col min="10238" max="10239" width="9.140625" style="595"/>
    <col min="10240" max="10240" width="31.5703125" style="595" customWidth="1"/>
    <col min="10241" max="10241" width="7.28515625" style="595" customWidth="1"/>
    <col min="10242" max="10242" width="9.140625" style="595"/>
    <col min="10243" max="10243" width="10.7109375" style="595" customWidth="1"/>
    <col min="10244" max="10244" width="9.7109375" style="595" customWidth="1"/>
    <col min="10245" max="10245" width="10.7109375" style="595" customWidth="1"/>
    <col min="10246" max="10246" width="12.42578125" style="595" bestFit="1" customWidth="1"/>
    <col min="10247" max="10247" width="7.42578125" style="595" customWidth="1"/>
    <col min="10248" max="10248" width="0" style="595" hidden="1" customWidth="1"/>
    <col min="10249" max="10249" width="16" style="595" customWidth="1"/>
    <col min="10250" max="10250" width="17.28515625" style="595" customWidth="1"/>
    <col min="10251" max="10256" width="14.85546875" style="595" customWidth="1"/>
    <col min="10257" max="10272" width="18.85546875" style="595" customWidth="1"/>
    <col min="10273" max="10491" width="9.140625" style="595"/>
    <col min="10492" max="10492" width="19.42578125" style="595" customWidth="1"/>
    <col min="10493" max="10493" width="18.42578125" style="595" customWidth="1"/>
    <col min="10494" max="10495" width="9.140625" style="595"/>
    <col min="10496" max="10496" width="31.5703125" style="595" customWidth="1"/>
    <col min="10497" max="10497" width="7.28515625" style="595" customWidth="1"/>
    <col min="10498" max="10498" width="9.140625" style="595"/>
    <col min="10499" max="10499" width="10.7109375" style="595" customWidth="1"/>
    <col min="10500" max="10500" width="9.7109375" style="595" customWidth="1"/>
    <col min="10501" max="10501" width="10.7109375" style="595" customWidth="1"/>
    <col min="10502" max="10502" width="12.42578125" style="595" bestFit="1" customWidth="1"/>
    <col min="10503" max="10503" width="7.42578125" style="595" customWidth="1"/>
    <col min="10504" max="10504" width="0" style="595" hidden="1" customWidth="1"/>
    <col min="10505" max="10505" width="16" style="595" customWidth="1"/>
    <col min="10506" max="10506" width="17.28515625" style="595" customWidth="1"/>
    <col min="10507" max="10512" width="14.85546875" style="595" customWidth="1"/>
    <col min="10513" max="10528" width="18.85546875" style="595" customWidth="1"/>
    <col min="10529" max="10747" width="9.140625" style="595"/>
    <col min="10748" max="10748" width="19.42578125" style="595" customWidth="1"/>
    <col min="10749" max="10749" width="18.42578125" style="595" customWidth="1"/>
    <col min="10750" max="10751" width="9.140625" style="595"/>
    <col min="10752" max="10752" width="31.5703125" style="595" customWidth="1"/>
    <col min="10753" max="10753" width="7.28515625" style="595" customWidth="1"/>
    <col min="10754" max="10754" width="9.140625" style="595"/>
    <col min="10755" max="10755" width="10.7109375" style="595" customWidth="1"/>
    <col min="10756" max="10756" width="9.7109375" style="595" customWidth="1"/>
    <col min="10757" max="10757" width="10.7109375" style="595" customWidth="1"/>
    <col min="10758" max="10758" width="12.42578125" style="595" bestFit="1" customWidth="1"/>
    <col min="10759" max="10759" width="7.42578125" style="595" customWidth="1"/>
    <col min="10760" max="10760" width="0" style="595" hidden="1" customWidth="1"/>
    <col min="10761" max="10761" width="16" style="595" customWidth="1"/>
    <col min="10762" max="10762" width="17.28515625" style="595" customWidth="1"/>
    <col min="10763" max="10768" width="14.85546875" style="595" customWidth="1"/>
    <col min="10769" max="10784" width="18.85546875" style="595" customWidth="1"/>
    <col min="10785" max="11003" width="9.140625" style="595"/>
    <col min="11004" max="11004" width="19.42578125" style="595" customWidth="1"/>
    <col min="11005" max="11005" width="18.42578125" style="595" customWidth="1"/>
    <col min="11006" max="11007" width="9.140625" style="595"/>
    <col min="11008" max="11008" width="31.5703125" style="595" customWidth="1"/>
    <col min="11009" max="11009" width="7.28515625" style="595" customWidth="1"/>
    <col min="11010" max="11010" width="9.140625" style="595"/>
    <col min="11011" max="11011" width="10.7109375" style="595" customWidth="1"/>
    <col min="11012" max="11012" width="9.7109375" style="595" customWidth="1"/>
    <col min="11013" max="11013" width="10.7109375" style="595" customWidth="1"/>
    <col min="11014" max="11014" width="12.42578125" style="595" bestFit="1" customWidth="1"/>
    <col min="11015" max="11015" width="7.42578125" style="595" customWidth="1"/>
    <col min="11016" max="11016" width="0" style="595" hidden="1" customWidth="1"/>
    <col min="11017" max="11017" width="16" style="595" customWidth="1"/>
    <col min="11018" max="11018" width="17.28515625" style="595" customWidth="1"/>
    <col min="11019" max="11024" width="14.85546875" style="595" customWidth="1"/>
    <col min="11025" max="11040" width="18.85546875" style="595" customWidth="1"/>
    <col min="11041" max="11259" width="9.140625" style="595"/>
    <col min="11260" max="11260" width="19.42578125" style="595" customWidth="1"/>
    <col min="11261" max="11261" width="18.42578125" style="595" customWidth="1"/>
    <col min="11262" max="11263" width="9.140625" style="595"/>
    <col min="11264" max="11264" width="31.5703125" style="595" customWidth="1"/>
    <col min="11265" max="11265" width="7.28515625" style="595" customWidth="1"/>
    <col min="11266" max="11266" width="9.140625" style="595"/>
    <col min="11267" max="11267" width="10.7109375" style="595" customWidth="1"/>
    <col min="11268" max="11268" width="9.7109375" style="595" customWidth="1"/>
    <col min="11269" max="11269" width="10.7109375" style="595" customWidth="1"/>
    <col min="11270" max="11270" width="12.42578125" style="595" bestFit="1" customWidth="1"/>
    <col min="11271" max="11271" width="7.42578125" style="595" customWidth="1"/>
    <col min="11272" max="11272" width="0" style="595" hidden="1" customWidth="1"/>
    <col min="11273" max="11273" width="16" style="595" customWidth="1"/>
    <col min="11274" max="11274" width="17.28515625" style="595" customWidth="1"/>
    <col min="11275" max="11280" width="14.85546875" style="595" customWidth="1"/>
    <col min="11281" max="11296" width="18.85546875" style="595" customWidth="1"/>
    <col min="11297" max="11515" width="9.140625" style="595"/>
    <col min="11516" max="11516" width="19.42578125" style="595" customWidth="1"/>
    <col min="11517" max="11517" width="18.42578125" style="595" customWidth="1"/>
    <col min="11518" max="11519" width="9.140625" style="595"/>
    <col min="11520" max="11520" width="31.5703125" style="595" customWidth="1"/>
    <col min="11521" max="11521" width="7.28515625" style="595" customWidth="1"/>
    <col min="11522" max="11522" width="9.140625" style="595"/>
    <col min="11523" max="11523" width="10.7109375" style="595" customWidth="1"/>
    <col min="11524" max="11524" width="9.7109375" style="595" customWidth="1"/>
    <col min="11525" max="11525" width="10.7109375" style="595" customWidth="1"/>
    <col min="11526" max="11526" width="12.42578125" style="595" bestFit="1" customWidth="1"/>
    <col min="11527" max="11527" width="7.42578125" style="595" customWidth="1"/>
    <col min="11528" max="11528" width="0" style="595" hidden="1" customWidth="1"/>
    <col min="11529" max="11529" width="16" style="595" customWidth="1"/>
    <col min="11530" max="11530" width="17.28515625" style="595" customWidth="1"/>
    <col min="11531" max="11536" width="14.85546875" style="595" customWidth="1"/>
    <col min="11537" max="11552" width="18.85546875" style="595" customWidth="1"/>
    <col min="11553" max="11771" width="9.140625" style="595"/>
    <col min="11772" max="11772" width="19.42578125" style="595" customWidth="1"/>
    <col min="11773" max="11773" width="18.42578125" style="595" customWidth="1"/>
    <col min="11774" max="11775" width="9.140625" style="595"/>
    <col min="11776" max="11776" width="31.5703125" style="595" customWidth="1"/>
    <col min="11777" max="11777" width="7.28515625" style="595" customWidth="1"/>
    <col min="11778" max="11778" width="9.140625" style="595"/>
    <col min="11779" max="11779" width="10.7109375" style="595" customWidth="1"/>
    <col min="11780" max="11780" width="9.7109375" style="595" customWidth="1"/>
    <col min="11781" max="11781" width="10.7109375" style="595" customWidth="1"/>
    <col min="11782" max="11782" width="12.42578125" style="595" bestFit="1" customWidth="1"/>
    <col min="11783" max="11783" width="7.42578125" style="595" customWidth="1"/>
    <col min="11784" max="11784" width="0" style="595" hidden="1" customWidth="1"/>
    <col min="11785" max="11785" width="16" style="595" customWidth="1"/>
    <col min="11786" max="11786" width="17.28515625" style="595" customWidth="1"/>
    <col min="11787" max="11792" width="14.85546875" style="595" customWidth="1"/>
    <col min="11793" max="11808" width="18.85546875" style="595" customWidth="1"/>
    <col min="11809" max="12027" width="9.140625" style="595"/>
    <col min="12028" max="12028" width="19.42578125" style="595" customWidth="1"/>
    <col min="12029" max="12029" width="18.42578125" style="595" customWidth="1"/>
    <col min="12030" max="12031" width="9.140625" style="595"/>
    <col min="12032" max="12032" width="31.5703125" style="595" customWidth="1"/>
    <col min="12033" max="12033" width="7.28515625" style="595" customWidth="1"/>
    <col min="12034" max="12034" width="9.140625" style="595"/>
    <col min="12035" max="12035" width="10.7109375" style="595" customWidth="1"/>
    <col min="12036" max="12036" width="9.7109375" style="595" customWidth="1"/>
    <col min="12037" max="12037" width="10.7109375" style="595" customWidth="1"/>
    <col min="12038" max="12038" width="12.42578125" style="595" bestFit="1" customWidth="1"/>
    <col min="12039" max="12039" width="7.42578125" style="595" customWidth="1"/>
    <col min="12040" max="12040" width="0" style="595" hidden="1" customWidth="1"/>
    <col min="12041" max="12041" width="16" style="595" customWidth="1"/>
    <col min="12042" max="12042" width="17.28515625" style="595" customWidth="1"/>
    <col min="12043" max="12048" width="14.85546875" style="595" customWidth="1"/>
    <col min="12049" max="12064" width="18.85546875" style="595" customWidth="1"/>
    <col min="12065" max="12283" width="9.140625" style="595"/>
    <col min="12284" max="12284" width="19.42578125" style="595" customWidth="1"/>
    <col min="12285" max="12285" width="18.42578125" style="595" customWidth="1"/>
    <col min="12286" max="12287" width="9.140625" style="595"/>
    <col min="12288" max="12288" width="31.5703125" style="595" customWidth="1"/>
    <col min="12289" max="12289" width="7.28515625" style="595" customWidth="1"/>
    <col min="12290" max="12290" width="9.140625" style="595"/>
    <col min="12291" max="12291" width="10.7109375" style="595" customWidth="1"/>
    <col min="12292" max="12292" width="9.7109375" style="595" customWidth="1"/>
    <col min="12293" max="12293" width="10.7109375" style="595" customWidth="1"/>
    <col min="12294" max="12294" width="12.42578125" style="595" bestFit="1" customWidth="1"/>
    <col min="12295" max="12295" width="7.42578125" style="595" customWidth="1"/>
    <col min="12296" max="12296" width="0" style="595" hidden="1" customWidth="1"/>
    <col min="12297" max="12297" width="16" style="595" customWidth="1"/>
    <col min="12298" max="12298" width="17.28515625" style="595" customWidth="1"/>
    <col min="12299" max="12304" width="14.85546875" style="595" customWidth="1"/>
    <col min="12305" max="12320" width="18.85546875" style="595" customWidth="1"/>
    <col min="12321" max="12539" width="9.140625" style="595"/>
    <col min="12540" max="12540" width="19.42578125" style="595" customWidth="1"/>
    <col min="12541" max="12541" width="18.42578125" style="595" customWidth="1"/>
    <col min="12542" max="12543" width="9.140625" style="595"/>
    <col min="12544" max="12544" width="31.5703125" style="595" customWidth="1"/>
    <col min="12545" max="12545" width="7.28515625" style="595" customWidth="1"/>
    <col min="12546" max="12546" width="9.140625" style="595"/>
    <col min="12547" max="12547" width="10.7109375" style="595" customWidth="1"/>
    <col min="12548" max="12548" width="9.7109375" style="595" customWidth="1"/>
    <col min="12549" max="12549" width="10.7109375" style="595" customWidth="1"/>
    <col min="12550" max="12550" width="12.42578125" style="595" bestFit="1" customWidth="1"/>
    <col min="12551" max="12551" width="7.42578125" style="595" customWidth="1"/>
    <col min="12552" max="12552" width="0" style="595" hidden="1" customWidth="1"/>
    <col min="12553" max="12553" width="16" style="595" customWidth="1"/>
    <col min="12554" max="12554" width="17.28515625" style="595" customWidth="1"/>
    <col min="12555" max="12560" width="14.85546875" style="595" customWidth="1"/>
    <col min="12561" max="12576" width="18.85546875" style="595" customWidth="1"/>
    <col min="12577" max="12795" width="9.140625" style="595"/>
    <col min="12796" max="12796" width="19.42578125" style="595" customWidth="1"/>
    <col min="12797" max="12797" width="18.42578125" style="595" customWidth="1"/>
    <col min="12798" max="12799" width="9.140625" style="595"/>
    <col min="12800" max="12800" width="31.5703125" style="595" customWidth="1"/>
    <col min="12801" max="12801" width="7.28515625" style="595" customWidth="1"/>
    <col min="12802" max="12802" width="9.140625" style="595"/>
    <col min="12803" max="12803" width="10.7109375" style="595" customWidth="1"/>
    <col min="12804" max="12804" width="9.7109375" style="595" customWidth="1"/>
    <col min="12805" max="12805" width="10.7109375" style="595" customWidth="1"/>
    <col min="12806" max="12806" width="12.42578125" style="595" bestFit="1" customWidth="1"/>
    <col min="12807" max="12807" width="7.42578125" style="595" customWidth="1"/>
    <col min="12808" max="12808" width="0" style="595" hidden="1" customWidth="1"/>
    <col min="12809" max="12809" width="16" style="595" customWidth="1"/>
    <col min="12810" max="12810" width="17.28515625" style="595" customWidth="1"/>
    <col min="12811" max="12816" width="14.85546875" style="595" customWidth="1"/>
    <col min="12817" max="12832" width="18.85546875" style="595" customWidth="1"/>
    <col min="12833" max="13051" width="9.140625" style="595"/>
    <col min="13052" max="13052" width="19.42578125" style="595" customWidth="1"/>
    <col min="13053" max="13053" width="18.42578125" style="595" customWidth="1"/>
    <col min="13054" max="13055" width="9.140625" style="595"/>
    <col min="13056" max="13056" width="31.5703125" style="595" customWidth="1"/>
    <col min="13057" max="13057" width="7.28515625" style="595" customWidth="1"/>
    <col min="13058" max="13058" width="9.140625" style="595"/>
    <col min="13059" max="13059" width="10.7109375" style="595" customWidth="1"/>
    <col min="13060" max="13060" width="9.7109375" style="595" customWidth="1"/>
    <col min="13061" max="13061" width="10.7109375" style="595" customWidth="1"/>
    <col min="13062" max="13062" width="12.42578125" style="595" bestFit="1" customWidth="1"/>
    <col min="13063" max="13063" width="7.42578125" style="595" customWidth="1"/>
    <col min="13064" max="13064" width="0" style="595" hidden="1" customWidth="1"/>
    <col min="13065" max="13065" width="16" style="595" customWidth="1"/>
    <col min="13066" max="13066" width="17.28515625" style="595" customWidth="1"/>
    <col min="13067" max="13072" width="14.85546875" style="595" customWidth="1"/>
    <col min="13073" max="13088" width="18.85546875" style="595" customWidth="1"/>
    <col min="13089" max="13307" width="9.140625" style="595"/>
    <col min="13308" max="13308" width="19.42578125" style="595" customWidth="1"/>
    <col min="13309" max="13309" width="18.42578125" style="595" customWidth="1"/>
    <col min="13310" max="13311" width="9.140625" style="595"/>
    <col min="13312" max="13312" width="31.5703125" style="595" customWidth="1"/>
    <col min="13313" max="13313" width="7.28515625" style="595" customWidth="1"/>
    <col min="13314" max="13314" width="9.140625" style="595"/>
    <col min="13315" max="13315" width="10.7109375" style="595" customWidth="1"/>
    <col min="13316" max="13316" width="9.7109375" style="595" customWidth="1"/>
    <col min="13317" max="13317" width="10.7109375" style="595" customWidth="1"/>
    <col min="13318" max="13318" width="12.42578125" style="595" bestFit="1" customWidth="1"/>
    <col min="13319" max="13319" width="7.42578125" style="595" customWidth="1"/>
    <col min="13320" max="13320" width="0" style="595" hidden="1" customWidth="1"/>
    <col min="13321" max="13321" width="16" style="595" customWidth="1"/>
    <col min="13322" max="13322" width="17.28515625" style="595" customWidth="1"/>
    <col min="13323" max="13328" width="14.85546875" style="595" customWidth="1"/>
    <col min="13329" max="13344" width="18.85546875" style="595" customWidth="1"/>
    <col min="13345" max="13563" width="9.140625" style="595"/>
    <col min="13564" max="13564" width="19.42578125" style="595" customWidth="1"/>
    <col min="13565" max="13565" width="18.42578125" style="595" customWidth="1"/>
    <col min="13566" max="13567" width="9.140625" style="595"/>
    <col min="13568" max="13568" width="31.5703125" style="595" customWidth="1"/>
    <col min="13569" max="13569" width="7.28515625" style="595" customWidth="1"/>
    <col min="13570" max="13570" width="9.140625" style="595"/>
    <col min="13571" max="13571" width="10.7109375" style="595" customWidth="1"/>
    <col min="13572" max="13572" width="9.7109375" style="595" customWidth="1"/>
    <col min="13573" max="13573" width="10.7109375" style="595" customWidth="1"/>
    <col min="13574" max="13574" width="12.42578125" style="595" bestFit="1" customWidth="1"/>
    <col min="13575" max="13575" width="7.42578125" style="595" customWidth="1"/>
    <col min="13576" max="13576" width="0" style="595" hidden="1" customWidth="1"/>
    <col min="13577" max="13577" width="16" style="595" customWidth="1"/>
    <col min="13578" max="13578" width="17.28515625" style="595" customWidth="1"/>
    <col min="13579" max="13584" width="14.85546875" style="595" customWidth="1"/>
    <col min="13585" max="13600" width="18.85546875" style="595" customWidth="1"/>
    <col min="13601" max="13819" width="9.140625" style="595"/>
    <col min="13820" max="13820" width="19.42578125" style="595" customWidth="1"/>
    <col min="13821" max="13821" width="18.42578125" style="595" customWidth="1"/>
    <col min="13822" max="13823" width="9.140625" style="595"/>
    <col min="13824" max="13824" width="31.5703125" style="595" customWidth="1"/>
    <col min="13825" max="13825" width="7.28515625" style="595" customWidth="1"/>
    <col min="13826" max="13826" width="9.140625" style="595"/>
    <col min="13827" max="13827" width="10.7109375" style="595" customWidth="1"/>
    <col min="13828" max="13828" width="9.7109375" style="595" customWidth="1"/>
    <col min="13829" max="13829" width="10.7109375" style="595" customWidth="1"/>
    <col min="13830" max="13830" width="12.42578125" style="595" bestFit="1" customWidth="1"/>
    <col min="13831" max="13831" width="7.42578125" style="595" customWidth="1"/>
    <col min="13832" max="13832" width="0" style="595" hidden="1" customWidth="1"/>
    <col min="13833" max="13833" width="16" style="595" customWidth="1"/>
    <col min="13834" max="13834" width="17.28515625" style="595" customWidth="1"/>
    <col min="13835" max="13840" width="14.85546875" style="595" customWidth="1"/>
    <col min="13841" max="13856" width="18.85546875" style="595" customWidth="1"/>
    <col min="13857" max="14075" width="9.140625" style="595"/>
    <col min="14076" max="14076" width="19.42578125" style="595" customWidth="1"/>
    <col min="14077" max="14077" width="18.42578125" style="595" customWidth="1"/>
    <col min="14078" max="14079" width="9.140625" style="595"/>
    <col min="14080" max="14080" width="31.5703125" style="595" customWidth="1"/>
    <col min="14081" max="14081" width="7.28515625" style="595" customWidth="1"/>
    <col min="14082" max="14082" width="9.140625" style="595"/>
    <col min="14083" max="14083" width="10.7109375" style="595" customWidth="1"/>
    <col min="14084" max="14084" width="9.7109375" style="595" customWidth="1"/>
    <col min="14085" max="14085" width="10.7109375" style="595" customWidth="1"/>
    <col min="14086" max="14086" width="12.42578125" style="595" bestFit="1" customWidth="1"/>
    <col min="14087" max="14087" width="7.42578125" style="595" customWidth="1"/>
    <col min="14088" max="14088" width="0" style="595" hidden="1" customWidth="1"/>
    <col min="14089" max="14089" width="16" style="595" customWidth="1"/>
    <col min="14090" max="14090" width="17.28515625" style="595" customWidth="1"/>
    <col min="14091" max="14096" width="14.85546875" style="595" customWidth="1"/>
    <col min="14097" max="14112" width="18.85546875" style="595" customWidth="1"/>
    <col min="14113" max="14331" width="9.140625" style="595"/>
    <col min="14332" max="14332" width="19.42578125" style="595" customWidth="1"/>
    <col min="14333" max="14333" width="18.42578125" style="595" customWidth="1"/>
    <col min="14334" max="14335" width="9.140625" style="595"/>
    <col min="14336" max="14336" width="31.5703125" style="595" customWidth="1"/>
    <col min="14337" max="14337" width="7.28515625" style="595" customWidth="1"/>
    <col min="14338" max="14338" width="9.140625" style="595"/>
    <col min="14339" max="14339" width="10.7109375" style="595" customWidth="1"/>
    <col min="14340" max="14340" width="9.7109375" style="595" customWidth="1"/>
    <col min="14341" max="14341" width="10.7109375" style="595" customWidth="1"/>
    <col min="14342" max="14342" width="12.42578125" style="595" bestFit="1" customWidth="1"/>
    <col min="14343" max="14343" width="7.42578125" style="595" customWidth="1"/>
    <col min="14344" max="14344" width="0" style="595" hidden="1" customWidth="1"/>
    <col min="14345" max="14345" width="16" style="595" customWidth="1"/>
    <col min="14346" max="14346" width="17.28515625" style="595" customWidth="1"/>
    <col min="14347" max="14352" width="14.85546875" style="595" customWidth="1"/>
    <col min="14353" max="14368" width="18.85546875" style="595" customWidth="1"/>
    <col min="14369" max="14587" width="9.140625" style="595"/>
    <col min="14588" max="14588" width="19.42578125" style="595" customWidth="1"/>
    <col min="14589" max="14589" width="18.42578125" style="595" customWidth="1"/>
    <col min="14590" max="14591" width="9.140625" style="595"/>
    <col min="14592" max="14592" width="31.5703125" style="595" customWidth="1"/>
    <col min="14593" max="14593" width="7.28515625" style="595" customWidth="1"/>
    <col min="14594" max="14594" width="9.140625" style="595"/>
    <col min="14595" max="14595" width="10.7109375" style="595" customWidth="1"/>
    <col min="14596" max="14596" width="9.7109375" style="595" customWidth="1"/>
    <col min="14597" max="14597" width="10.7109375" style="595" customWidth="1"/>
    <col min="14598" max="14598" width="12.42578125" style="595" bestFit="1" customWidth="1"/>
    <col min="14599" max="14599" width="7.42578125" style="595" customWidth="1"/>
    <col min="14600" max="14600" width="0" style="595" hidden="1" customWidth="1"/>
    <col min="14601" max="14601" width="16" style="595" customWidth="1"/>
    <col min="14602" max="14602" width="17.28515625" style="595" customWidth="1"/>
    <col min="14603" max="14608" width="14.85546875" style="595" customWidth="1"/>
    <col min="14609" max="14624" width="18.85546875" style="595" customWidth="1"/>
    <col min="14625" max="14843" width="9.140625" style="595"/>
    <col min="14844" max="14844" width="19.42578125" style="595" customWidth="1"/>
    <col min="14845" max="14845" width="18.42578125" style="595" customWidth="1"/>
    <col min="14846" max="14847" width="9.140625" style="595"/>
    <col min="14848" max="14848" width="31.5703125" style="595" customWidth="1"/>
    <col min="14849" max="14849" width="7.28515625" style="595" customWidth="1"/>
    <col min="14850" max="14850" width="9.140625" style="595"/>
    <col min="14851" max="14851" width="10.7109375" style="595" customWidth="1"/>
    <col min="14852" max="14852" width="9.7109375" style="595" customWidth="1"/>
    <col min="14853" max="14853" width="10.7109375" style="595" customWidth="1"/>
    <col min="14854" max="14854" width="12.42578125" style="595" bestFit="1" customWidth="1"/>
    <col min="14855" max="14855" width="7.42578125" style="595" customWidth="1"/>
    <col min="14856" max="14856" width="0" style="595" hidden="1" customWidth="1"/>
    <col min="14857" max="14857" width="16" style="595" customWidth="1"/>
    <col min="14858" max="14858" width="17.28515625" style="595" customWidth="1"/>
    <col min="14859" max="14864" width="14.85546875" style="595" customWidth="1"/>
    <col min="14865" max="14880" width="18.85546875" style="595" customWidth="1"/>
    <col min="14881" max="15099" width="9.140625" style="595"/>
    <col min="15100" max="15100" width="19.42578125" style="595" customWidth="1"/>
    <col min="15101" max="15101" width="18.42578125" style="595" customWidth="1"/>
    <col min="15102" max="15103" width="9.140625" style="595"/>
    <col min="15104" max="15104" width="31.5703125" style="595" customWidth="1"/>
    <col min="15105" max="15105" width="7.28515625" style="595" customWidth="1"/>
    <col min="15106" max="15106" width="9.140625" style="595"/>
    <col min="15107" max="15107" width="10.7109375" style="595" customWidth="1"/>
    <col min="15108" max="15108" width="9.7109375" style="595" customWidth="1"/>
    <col min="15109" max="15109" width="10.7109375" style="595" customWidth="1"/>
    <col min="15110" max="15110" width="12.42578125" style="595" bestFit="1" customWidth="1"/>
    <col min="15111" max="15111" width="7.42578125" style="595" customWidth="1"/>
    <col min="15112" max="15112" width="0" style="595" hidden="1" customWidth="1"/>
    <col min="15113" max="15113" width="16" style="595" customWidth="1"/>
    <col min="15114" max="15114" width="17.28515625" style="595" customWidth="1"/>
    <col min="15115" max="15120" width="14.85546875" style="595" customWidth="1"/>
    <col min="15121" max="15136" width="18.85546875" style="595" customWidth="1"/>
    <col min="15137" max="15355" width="9.140625" style="595"/>
    <col min="15356" max="15356" width="19.42578125" style="595" customWidth="1"/>
    <col min="15357" max="15357" width="18.42578125" style="595" customWidth="1"/>
    <col min="15358" max="15359" width="9.140625" style="595"/>
    <col min="15360" max="15360" width="31.5703125" style="595" customWidth="1"/>
    <col min="15361" max="15361" width="7.28515625" style="595" customWidth="1"/>
    <col min="15362" max="15362" width="9.140625" style="595"/>
    <col min="15363" max="15363" width="10.7109375" style="595" customWidth="1"/>
    <col min="15364" max="15364" width="9.7109375" style="595" customWidth="1"/>
    <col min="15365" max="15365" width="10.7109375" style="595" customWidth="1"/>
    <col min="15366" max="15366" width="12.42578125" style="595" bestFit="1" customWidth="1"/>
    <col min="15367" max="15367" width="7.42578125" style="595" customWidth="1"/>
    <col min="15368" max="15368" width="0" style="595" hidden="1" customWidth="1"/>
    <col min="15369" max="15369" width="16" style="595" customWidth="1"/>
    <col min="15370" max="15370" width="17.28515625" style="595" customWidth="1"/>
    <col min="15371" max="15376" width="14.85546875" style="595" customWidth="1"/>
    <col min="15377" max="15392" width="18.85546875" style="595" customWidth="1"/>
    <col min="15393" max="15611" width="9.140625" style="595"/>
    <col min="15612" max="15612" width="19.42578125" style="595" customWidth="1"/>
    <col min="15613" max="15613" width="18.42578125" style="595" customWidth="1"/>
    <col min="15614" max="15615" width="9.140625" style="595"/>
    <col min="15616" max="15616" width="31.5703125" style="595" customWidth="1"/>
    <col min="15617" max="15617" width="7.28515625" style="595" customWidth="1"/>
    <col min="15618" max="15618" width="9.140625" style="595"/>
    <col min="15619" max="15619" width="10.7109375" style="595" customWidth="1"/>
    <col min="15620" max="15620" width="9.7109375" style="595" customWidth="1"/>
    <col min="15621" max="15621" width="10.7109375" style="595" customWidth="1"/>
    <col min="15622" max="15622" width="12.42578125" style="595" bestFit="1" customWidth="1"/>
    <col min="15623" max="15623" width="7.42578125" style="595" customWidth="1"/>
    <col min="15624" max="15624" width="0" style="595" hidden="1" customWidth="1"/>
    <col min="15625" max="15625" width="16" style="595" customWidth="1"/>
    <col min="15626" max="15626" width="17.28515625" style="595" customWidth="1"/>
    <col min="15627" max="15632" width="14.85546875" style="595" customWidth="1"/>
    <col min="15633" max="15648" width="18.85546875" style="595" customWidth="1"/>
    <col min="15649" max="15867" width="9.140625" style="595"/>
    <col min="15868" max="15868" width="19.42578125" style="595" customWidth="1"/>
    <col min="15869" max="15869" width="18.42578125" style="595" customWidth="1"/>
    <col min="15870" max="15871" width="9.140625" style="595"/>
    <col min="15872" max="15872" width="31.5703125" style="595" customWidth="1"/>
    <col min="15873" max="15873" width="7.28515625" style="595" customWidth="1"/>
    <col min="15874" max="15874" width="9.140625" style="595"/>
    <col min="15875" max="15875" width="10.7109375" style="595" customWidth="1"/>
    <col min="15876" max="15876" width="9.7109375" style="595" customWidth="1"/>
    <col min="15877" max="15877" width="10.7109375" style="595" customWidth="1"/>
    <col min="15878" max="15878" width="12.42578125" style="595" bestFit="1" customWidth="1"/>
    <col min="15879" max="15879" width="7.42578125" style="595" customWidth="1"/>
    <col min="15880" max="15880" width="0" style="595" hidden="1" customWidth="1"/>
    <col min="15881" max="15881" width="16" style="595" customWidth="1"/>
    <col min="15882" max="15882" width="17.28515625" style="595" customWidth="1"/>
    <col min="15883" max="15888" width="14.85546875" style="595" customWidth="1"/>
    <col min="15889" max="15904" width="18.85546875" style="595" customWidth="1"/>
    <col min="15905" max="16123" width="9.140625" style="595"/>
    <col min="16124" max="16124" width="19.42578125" style="595" customWidth="1"/>
    <col min="16125" max="16125" width="18.42578125" style="595" customWidth="1"/>
    <col min="16126" max="16127" width="9.140625" style="595"/>
    <col min="16128" max="16128" width="31.5703125" style="595" customWidth="1"/>
    <col min="16129" max="16129" width="7.28515625" style="595" customWidth="1"/>
    <col min="16130" max="16130" width="9.140625" style="595"/>
    <col min="16131" max="16131" width="10.7109375" style="595" customWidth="1"/>
    <col min="16132" max="16132" width="9.7109375" style="595" customWidth="1"/>
    <col min="16133" max="16133" width="10.7109375" style="595" customWidth="1"/>
    <col min="16134" max="16134" width="12.42578125" style="595" bestFit="1" customWidth="1"/>
    <col min="16135" max="16135" width="7.42578125" style="595" customWidth="1"/>
    <col min="16136" max="16136" width="0" style="595" hidden="1" customWidth="1"/>
    <col min="16137" max="16137" width="16" style="595" customWidth="1"/>
    <col min="16138" max="16138" width="17.28515625" style="595" customWidth="1"/>
    <col min="16139" max="16144" width="14.85546875" style="595" customWidth="1"/>
    <col min="16145" max="16160" width="18.85546875" style="595" customWidth="1"/>
    <col min="16161" max="16384" width="9.140625" style="595"/>
  </cols>
  <sheetData>
    <row r="1" spans="1:12" x14ac:dyDescent="0.25">
      <c r="A1" s="1862"/>
      <c r="B1" s="1862"/>
      <c r="C1" s="1862"/>
      <c r="D1" s="1862"/>
      <c r="E1" s="1685"/>
      <c r="F1" s="1685"/>
      <c r="G1" s="1685"/>
      <c r="H1" s="1859" t="s">
        <v>525</v>
      </c>
      <c r="I1" s="1859"/>
      <c r="J1" s="1859"/>
      <c r="K1" s="1859"/>
      <c r="L1" s="1859"/>
    </row>
    <row r="2" spans="1:12" x14ac:dyDescent="0.25">
      <c r="A2" s="1685"/>
      <c r="B2" s="1685"/>
      <c r="C2" s="1685"/>
      <c r="D2" s="1685"/>
      <c r="E2" s="1685"/>
      <c r="F2" s="1685"/>
      <c r="G2" s="1685"/>
      <c r="H2" s="1859" t="s">
        <v>526</v>
      </c>
      <c r="I2" s="1859"/>
      <c r="J2" s="1859"/>
      <c r="K2" s="1859"/>
      <c r="L2" s="1859"/>
    </row>
    <row r="3" spans="1:12" x14ac:dyDescent="0.25">
      <c r="A3" s="1685"/>
      <c r="B3" s="1685"/>
      <c r="C3" s="1685"/>
      <c r="D3" s="1685"/>
      <c r="E3" s="1685"/>
      <c r="F3" s="1685"/>
      <c r="G3" s="1685"/>
      <c r="H3" s="1859" t="s">
        <v>527</v>
      </c>
      <c r="I3" s="1859"/>
      <c r="J3" s="1859"/>
      <c r="K3" s="1859"/>
      <c r="L3" s="1859"/>
    </row>
    <row r="4" spans="1:12" x14ac:dyDescent="0.25">
      <c r="A4" s="1685"/>
      <c r="B4" s="1685"/>
      <c r="C4" s="1685"/>
      <c r="D4" s="1685"/>
      <c r="E4" s="1685"/>
      <c r="F4" s="1685"/>
      <c r="G4" s="1685"/>
      <c r="H4" s="1685"/>
      <c r="I4" s="1685"/>
      <c r="J4" s="1685"/>
      <c r="K4" s="1860" t="s">
        <v>528</v>
      </c>
      <c r="L4" s="1861"/>
    </row>
    <row r="5" spans="1:12" x14ac:dyDescent="0.25">
      <c r="A5" s="1685"/>
      <c r="B5" s="1685"/>
      <c r="C5" s="1685"/>
      <c r="D5" s="1685"/>
      <c r="E5" s="1685"/>
      <c r="F5" s="1685"/>
      <c r="G5" s="1685"/>
      <c r="H5" s="1685"/>
      <c r="I5" s="1859" t="s">
        <v>501</v>
      </c>
      <c r="J5" s="1859"/>
      <c r="K5" s="1860">
        <v>322005</v>
      </c>
      <c r="L5" s="1861"/>
    </row>
    <row r="6" spans="1:12" x14ac:dyDescent="0.25">
      <c r="A6" s="1685"/>
      <c r="B6" s="1685"/>
      <c r="C6" s="1685"/>
      <c r="D6" s="1685"/>
      <c r="E6" s="1685"/>
      <c r="F6" s="1685"/>
      <c r="G6" s="1685"/>
      <c r="H6" s="1685"/>
      <c r="I6" s="1682"/>
      <c r="J6" s="1682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1682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1685"/>
      <c r="K8" s="1683"/>
      <c r="L8" s="1684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1682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1685"/>
      <c r="K10" s="1683"/>
      <c r="L10" s="1684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1682"/>
      <c r="K11" s="1871" t="str">
        <f>IF([3]Source!Y15&lt;&gt;"",[3]Source!Y15,"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1682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682"/>
      <c r="K13" s="597"/>
      <c r="L13" s="598"/>
    </row>
    <row r="14" spans="1:12" x14ac:dyDescent="0.25">
      <c r="A14" s="1685"/>
      <c r="B14" s="1685"/>
      <c r="C14" s="1685"/>
      <c r="D14" s="1685"/>
      <c r="E14" s="1685"/>
      <c r="F14" s="1685"/>
      <c r="G14" s="1685"/>
      <c r="H14" s="1859" t="s">
        <v>531</v>
      </c>
      <c r="I14" s="1859"/>
      <c r="J14" s="1873"/>
      <c r="K14" s="1860" t="str">
        <f>IF([3]Source!AC15&lt;&gt;"",[3]Source!AC15," ")</f>
        <v xml:space="preserve"> </v>
      </c>
      <c r="L14" s="1861"/>
    </row>
    <row r="15" spans="1:12" x14ac:dyDescent="0.25">
      <c r="A15" s="1685"/>
      <c r="B15" s="1685"/>
      <c r="C15" s="1685"/>
      <c r="D15" s="1685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1685"/>
      <c r="B16" s="1685"/>
      <c r="C16" s="1685"/>
      <c r="D16" s="1685"/>
      <c r="E16" s="1685"/>
      <c r="F16" s="1685"/>
      <c r="G16" s="1685"/>
      <c r="H16" s="1685"/>
      <c r="I16" s="1874" t="s">
        <v>516</v>
      </c>
      <c r="J16" s="1875"/>
      <c r="K16" s="1876">
        <v>45198</v>
      </c>
      <c r="L16" s="1877"/>
    </row>
    <row r="17" spans="1:32" x14ac:dyDescent="0.25">
      <c r="A17" s="1685"/>
      <c r="B17" s="1685"/>
      <c r="C17" s="1685"/>
      <c r="D17" s="1685"/>
      <c r="E17" s="1859" t="s">
        <v>581</v>
      </c>
      <c r="F17" s="1859"/>
      <c r="G17" s="1859"/>
      <c r="H17" s="1859"/>
      <c r="I17" s="1863" t="s">
        <v>514</v>
      </c>
      <c r="J17" s="1864"/>
      <c r="K17" s="1987" t="s">
        <v>667</v>
      </c>
      <c r="L17" s="1988"/>
    </row>
    <row r="18" spans="1:32" x14ac:dyDescent="0.25">
      <c r="A18" s="1685"/>
      <c r="B18" s="1685"/>
      <c r="C18" s="1685"/>
      <c r="D18" s="1685"/>
      <c r="E18" s="1685"/>
      <c r="F18" s="1685"/>
      <c r="G18" s="1685"/>
      <c r="H18" s="1685"/>
      <c r="I18" s="1874" t="s">
        <v>516</v>
      </c>
      <c r="J18" s="1875"/>
      <c r="K18" s="1989">
        <v>45566</v>
      </c>
      <c r="L18" s="1990"/>
    </row>
    <row r="19" spans="1:32" x14ac:dyDescent="0.25">
      <c r="A19" s="1685"/>
      <c r="B19" s="1685"/>
      <c r="C19" s="1685"/>
      <c r="D19" s="1685"/>
      <c r="E19" s="1685"/>
      <c r="F19" s="1685"/>
      <c r="G19" s="1685"/>
      <c r="H19" s="1685"/>
      <c r="I19" s="1685"/>
      <c r="J19" s="1685"/>
      <c r="K19" s="1685"/>
      <c r="L19" s="1685"/>
    </row>
    <row r="20" spans="1:32" s="606" customFormat="1" x14ac:dyDescent="0.2">
      <c r="A20" s="605"/>
      <c r="B20" s="605"/>
      <c r="C20" s="605"/>
      <c r="D20" s="605"/>
      <c r="E20" s="1878" t="s">
        <v>533</v>
      </c>
      <c r="F20" s="1879"/>
      <c r="G20" s="1878" t="s">
        <v>534</v>
      </c>
      <c r="H20" s="1882"/>
      <c r="I20" s="1878" t="s">
        <v>520</v>
      </c>
      <c r="J20" s="1879"/>
      <c r="K20" s="1879"/>
      <c r="L20" s="1882"/>
    </row>
    <row r="21" spans="1:32" s="606" customFormat="1" x14ac:dyDescent="0.2">
      <c r="A21" s="605"/>
      <c r="B21" s="605"/>
      <c r="C21" s="605"/>
      <c r="D21" s="605"/>
      <c r="E21" s="1880"/>
      <c r="F21" s="1881"/>
      <c r="G21" s="1880"/>
      <c r="H21" s="1883"/>
      <c r="I21" s="1884" t="s">
        <v>521</v>
      </c>
      <c r="J21" s="1885"/>
      <c r="K21" s="1884" t="s">
        <v>522</v>
      </c>
      <c r="L21" s="1886"/>
    </row>
    <row r="22" spans="1:32" x14ac:dyDescent="0.25">
      <c r="A22" s="1685"/>
      <c r="B22" s="1685"/>
      <c r="C22" s="1685"/>
      <c r="D22" s="1685"/>
      <c r="E22" s="1868">
        <v>7</v>
      </c>
      <c r="F22" s="1888"/>
      <c r="G22" s="1983">
        <v>45580</v>
      </c>
      <c r="H22" s="1984"/>
      <c r="I22" s="1985">
        <v>45567</v>
      </c>
      <c r="J22" s="1986"/>
      <c r="K22" s="1985">
        <f>G22</f>
        <v>45580</v>
      </c>
      <c r="L22" s="1991"/>
    </row>
    <row r="23" spans="1:32" x14ac:dyDescent="0.25">
      <c r="A23" s="1685"/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</row>
    <row r="24" spans="1:32" x14ac:dyDescent="0.25">
      <c r="A24" s="1685"/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</row>
    <row r="25" spans="1:32" s="607" customFormat="1" x14ac:dyDescent="0.25">
      <c r="A25" s="1890" t="s">
        <v>535</v>
      </c>
      <c r="B25" s="1890"/>
      <c r="C25" s="1890"/>
      <c r="D25" s="1890"/>
      <c r="E25" s="1890"/>
      <c r="F25" s="1890"/>
      <c r="G25" s="1890"/>
      <c r="H25" s="1890"/>
      <c r="I25" s="1890"/>
      <c r="J25" s="1890"/>
      <c r="K25" s="1890"/>
      <c r="L25" s="1890"/>
    </row>
    <row r="26" spans="1:32" ht="20.25" x14ac:dyDescent="0.3">
      <c r="A26" s="1685"/>
      <c r="B26" s="1685"/>
      <c r="C26" s="1685"/>
      <c r="D26" s="1685"/>
      <c r="E26" s="1685"/>
      <c r="F26" s="1685"/>
      <c r="G26" s="1685"/>
      <c r="H26" s="1685"/>
      <c r="I26" s="1685"/>
      <c r="J26" s="1685"/>
      <c r="K26" s="1685"/>
      <c r="L26" s="1685"/>
      <c r="M26" s="595" t="s">
        <v>583</v>
      </c>
      <c r="N26" s="912">
        <f>'[8]кс-6'!J830</f>
        <v>64038448.668614298</v>
      </c>
    </row>
    <row r="27" spans="1:32" ht="16.5" thickBot="1" x14ac:dyDescent="0.3">
      <c r="A27" s="1685"/>
      <c r="B27" s="1685"/>
      <c r="C27" s="1685"/>
      <c r="D27" s="1685"/>
      <c r="E27" s="1685"/>
      <c r="F27" s="1685"/>
      <c r="G27" s="1685"/>
      <c r="H27" s="1685"/>
      <c r="I27" s="1685"/>
      <c r="J27" s="1685"/>
      <c r="K27" s="1685"/>
      <c r="L27" s="1685"/>
    </row>
    <row r="28" spans="1:32" ht="15" customHeight="1" x14ac:dyDescent="0.25">
      <c r="A28" s="1918" t="s">
        <v>536</v>
      </c>
      <c r="B28" s="1920" t="s">
        <v>537</v>
      </c>
      <c r="C28" s="1920"/>
      <c r="D28" s="1920"/>
      <c r="E28" s="1920"/>
      <c r="F28" s="1920" t="s">
        <v>538</v>
      </c>
      <c r="G28" s="1920" t="s">
        <v>539</v>
      </c>
      <c r="H28" s="1920"/>
      <c r="I28" s="1920"/>
      <c r="J28" s="1920"/>
      <c r="K28" s="1920"/>
      <c r="L28" s="1921"/>
      <c r="M28" s="595" t="s">
        <v>584</v>
      </c>
      <c r="N28" s="737">
        <f>N26-V33</f>
        <v>613624.44286729395</v>
      </c>
      <c r="O28" s="736">
        <f>'[8]кс-6'!BF830</f>
        <v>613624.44758215162</v>
      </c>
      <c r="P28" s="737">
        <f>N28-O28</f>
        <v>-4.7148576704785228E-3</v>
      </c>
      <c r="Q28" s="737"/>
    </row>
    <row r="29" spans="1:32" ht="15" customHeight="1" x14ac:dyDescent="0.25">
      <c r="A29" s="1919"/>
      <c r="B29" s="1887"/>
      <c r="C29" s="1887"/>
      <c r="D29" s="1887"/>
      <c r="E29" s="1887"/>
      <c r="F29" s="1887"/>
      <c r="G29" s="1887" t="s">
        <v>540</v>
      </c>
      <c r="H29" s="1887"/>
      <c r="I29" s="1887" t="s">
        <v>541</v>
      </c>
      <c r="J29" s="1887"/>
      <c r="K29" s="1887" t="s">
        <v>542</v>
      </c>
      <c r="L29" s="1922"/>
    </row>
    <row r="30" spans="1:32" ht="15" customHeight="1" x14ac:dyDescent="0.25">
      <c r="A30" s="1919"/>
      <c r="B30" s="1887"/>
      <c r="C30" s="1887"/>
      <c r="D30" s="1887"/>
      <c r="E30" s="1887"/>
      <c r="F30" s="1887"/>
      <c r="G30" s="1887"/>
      <c r="H30" s="1887"/>
      <c r="I30" s="1887"/>
      <c r="J30" s="1887"/>
      <c r="K30" s="1887"/>
      <c r="L30" s="1922"/>
    </row>
    <row r="31" spans="1:32" ht="15" customHeight="1" x14ac:dyDescent="0.25">
      <c r="A31" s="1919"/>
      <c r="B31" s="1887"/>
      <c r="C31" s="1887"/>
      <c r="D31" s="1887"/>
      <c r="E31" s="1887"/>
      <c r="F31" s="1887"/>
      <c r="G31" s="1887"/>
      <c r="H31" s="1887"/>
      <c r="I31" s="1887"/>
      <c r="J31" s="1887"/>
      <c r="K31" s="1887"/>
      <c r="L31" s="1922"/>
    </row>
    <row r="32" spans="1:32" ht="15.75" customHeight="1" x14ac:dyDescent="0.25">
      <c r="A32" s="905">
        <v>1</v>
      </c>
      <c r="B32" s="1891">
        <v>2</v>
      </c>
      <c r="C32" s="1891"/>
      <c r="D32" s="1891"/>
      <c r="E32" s="1891"/>
      <c r="F32" s="1687">
        <v>3</v>
      </c>
      <c r="G32" s="1891">
        <v>4</v>
      </c>
      <c r="H32" s="1891"/>
      <c r="I32" s="1891">
        <v>5</v>
      </c>
      <c r="J32" s="1891"/>
      <c r="K32" s="1891">
        <v>6</v>
      </c>
      <c r="L32" s="1938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627</v>
      </c>
      <c r="S32" s="606" t="s">
        <v>662</v>
      </c>
      <c r="T32" s="606" t="s">
        <v>664</v>
      </c>
      <c r="U32" s="606" t="s">
        <v>628</v>
      </c>
      <c r="V32" s="609" t="s">
        <v>636</v>
      </c>
      <c r="W32" s="609"/>
      <c r="X32" s="609"/>
      <c r="Y32" s="609"/>
      <c r="Z32" s="609"/>
      <c r="AA32" s="609"/>
      <c r="AB32" s="609"/>
      <c r="AC32" s="609"/>
      <c r="AD32" s="609"/>
      <c r="AE32" s="609"/>
      <c r="AF32" s="609"/>
    </row>
    <row r="33" spans="1:32" s="615" customFormat="1" ht="32.25" customHeight="1" x14ac:dyDescent="0.2">
      <c r="A33" s="1689"/>
      <c r="B33" s="1892" t="s">
        <v>543</v>
      </c>
      <c r="C33" s="1892"/>
      <c r="D33" s="1892"/>
      <c r="E33" s="1892"/>
      <c r="F33" s="611"/>
      <c r="G33" s="1928">
        <f>G35+G37</f>
        <v>52854020.188122503</v>
      </c>
      <c r="H33" s="1976"/>
      <c r="I33" s="1928">
        <f>G33</f>
        <v>52854020.188122503</v>
      </c>
      <c r="J33" s="1976"/>
      <c r="K33" s="1939">
        <f>T33</f>
        <v>813570</v>
      </c>
      <c r="L33" s="1940"/>
      <c r="M33" s="909" t="s">
        <v>634</v>
      </c>
      <c r="N33" s="910">
        <v>11924464.77</v>
      </c>
      <c r="O33" s="911">
        <v>6513354.6600000001</v>
      </c>
      <c r="P33" s="911">
        <v>12894265.630000001</v>
      </c>
      <c r="Q33" s="911">
        <v>6530941.54</v>
      </c>
      <c r="R33" s="911">
        <f>'[8]кс-2 №5 В ПЕЧАТЬ'!J849/1.2</f>
        <v>3580929.1062473385</v>
      </c>
      <c r="S33" s="911">
        <f>'[8]кс-2 №6 В ПЕЧАТЬ'!J849/1.2</f>
        <v>10596494.481875164</v>
      </c>
      <c r="T33" s="911">
        <f>'кс-2 №7'!J849/1.2</f>
        <v>813570</v>
      </c>
      <c r="U33" s="911">
        <f>SUM(N33:T33)</f>
        <v>52854020.188122503</v>
      </c>
      <c r="V33" s="614">
        <f>U33*1.2</f>
        <v>63424824.225747004</v>
      </c>
      <c r="W33" s="614"/>
      <c r="X33" s="614"/>
      <c r="Y33" s="614"/>
      <c r="Z33" s="614"/>
      <c r="AA33" s="614"/>
      <c r="AB33" s="614"/>
      <c r="AC33" s="614"/>
      <c r="AD33" s="614"/>
      <c r="AE33" s="614"/>
      <c r="AF33" s="614"/>
    </row>
    <row r="34" spans="1:32" s="615" customFormat="1" ht="36.75" customHeight="1" x14ac:dyDescent="0.2">
      <c r="A34" s="1689"/>
      <c r="B34" s="1930" t="s">
        <v>665</v>
      </c>
      <c r="C34" s="1931"/>
      <c r="D34" s="1931"/>
      <c r="E34" s="1932"/>
      <c r="F34" s="611"/>
      <c r="G34" s="1928"/>
      <c r="H34" s="1976"/>
      <c r="I34" s="1928"/>
      <c r="J34" s="1976"/>
      <c r="K34" s="1928">
        <f>'кс-2 №7'!J849/1.2</f>
        <v>813570</v>
      </c>
      <c r="L34" s="1929"/>
      <c r="M34" s="1698" t="s">
        <v>658</v>
      </c>
      <c r="N34" s="1699"/>
      <c r="O34" s="1700"/>
      <c r="P34" s="1700"/>
      <c r="Q34" s="1700"/>
      <c r="R34" s="1700">
        <f>'[8]кс-2 №5корр'!J904/1.2</f>
        <v>-599238.09416666604</v>
      </c>
      <c r="S34" s="1700"/>
      <c r="T34" s="1700"/>
      <c r="U34" s="1700"/>
      <c r="V34" s="1701">
        <f>R34*1.2</f>
        <v>-719085.71299999917</v>
      </c>
      <c r="W34" s="1701"/>
      <c r="X34" s="614"/>
      <c r="Y34" s="614"/>
      <c r="Z34" s="614"/>
      <c r="AA34" s="614"/>
      <c r="AB34" s="614"/>
      <c r="AC34" s="614"/>
      <c r="AD34" s="614"/>
      <c r="AE34" s="614"/>
      <c r="AF34" s="614"/>
    </row>
    <row r="35" spans="1:32" s="615" customFormat="1" ht="25.5" hidden="1" customHeight="1" x14ac:dyDescent="0.2">
      <c r="A35" s="1689"/>
      <c r="B35" s="1923" t="s">
        <v>635</v>
      </c>
      <c r="C35" s="1924"/>
      <c r="D35" s="1924"/>
      <c r="E35" s="1925"/>
      <c r="F35" s="611"/>
      <c r="G35" s="1928">
        <f>N33+O33+P33+Q33+R33+S33+T33</f>
        <v>52854020.188122503</v>
      </c>
      <c r="H35" s="1976"/>
      <c r="I35" s="1928">
        <f>G35</f>
        <v>52854020.188122503</v>
      </c>
      <c r="J35" s="1976"/>
      <c r="K35" s="1928"/>
      <c r="L35" s="1929"/>
      <c r="M35" s="909"/>
      <c r="N35" s="910"/>
      <c r="O35" s="911"/>
      <c r="P35" s="911"/>
      <c r="Q35" s="911"/>
      <c r="R35" s="911"/>
      <c r="S35" s="911"/>
      <c r="T35" s="911"/>
      <c r="U35" s="911">
        <f>U33+U34</f>
        <v>52854020.188122503</v>
      </c>
      <c r="V35" s="614">
        <f>U35*1.2</f>
        <v>63424824.225747004</v>
      </c>
      <c r="W35" s="614"/>
      <c r="X35" s="614"/>
      <c r="Y35" s="614"/>
      <c r="Z35" s="614"/>
      <c r="AA35" s="614"/>
      <c r="AB35" s="614"/>
      <c r="AC35" s="614"/>
      <c r="AD35" s="614"/>
      <c r="AE35" s="614"/>
      <c r="AF35" s="614"/>
    </row>
    <row r="36" spans="1:32" s="615" customFormat="1" ht="25.5" hidden="1" customHeight="1" x14ac:dyDescent="0.2">
      <c r="A36" s="1689"/>
      <c r="B36" s="1933" t="s">
        <v>630</v>
      </c>
      <c r="C36" s="1934"/>
      <c r="D36" s="1934"/>
      <c r="E36" s="1935"/>
      <c r="F36" s="611"/>
      <c r="G36" s="1690"/>
      <c r="H36" s="1702"/>
      <c r="I36" s="1690"/>
      <c r="J36" s="1702"/>
      <c r="K36" s="1928"/>
      <c r="L36" s="1929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</row>
    <row r="37" spans="1:32" s="615" customFormat="1" hidden="1" x14ac:dyDescent="0.2">
      <c r="A37" s="1689"/>
      <c r="B37" s="1930" t="s">
        <v>631</v>
      </c>
      <c r="C37" s="1931"/>
      <c r="D37" s="1931"/>
      <c r="E37" s="1932"/>
      <c r="F37" s="611"/>
      <c r="G37" s="1974">
        <f>U34</f>
        <v>0</v>
      </c>
      <c r="H37" s="1975"/>
      <c r="I37" s="1974">
        <f>G37</f>
        <v>0</v>
      </c>
      <c r="J37" s="1975"/>
      <c r="K37" s="1928"/>
      <c r="L37" s="1929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  <c r="AF37" s="614"/>
    </row>
    <row r="38" spans="1:32" s="615" customFormat="1" ht="16.5" hidden="1" thickBot="1" x14ac:dyDescent="0.25">
      <c r="A38" s="907"/>
      <c r="B38" s="1943" t="s">
        <v>632</v>
      </c>
      <c r="C38" s="1943"/>
      <c r="D38" s="1943"/>
      <c r="E38" s="1943"/>
      <c r="F38" s="908"/>
      <c r="G38" s="1971">
        <v>0</v>
      </c>
      <c r="H38" s="1971"/>
      <c r="I38" s="1972">
        <v>0</v>
      </c>
      <c r="J38" s="1973"/>
      <c r="K38" s="1947"/>
      <c r="L38" s="1948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  <c r="AE38" s="613"/>
      <c r="AF38" s="613"/>
    </row>
    <row r="39" spans="1:32" s="615" customFormat="1" ht="15.75" customHeight="1" x14ac:dyDescent="0.2">
      <c r="A39" s="1899" t="s">
        <v>544</v>
      </c>
      <c r="B39" s="1899"/>
      <c r="C39" s="1899"/>
      <c r="D39" s="1899"/>
      <c r="E39" s="1899"/>
      <c r="F39" s="1899"/>
      <c r="G39" s="1951">
        <f>G33</f>
        <v>52854020.188122503</v>
      </c>
      <c r="H39" s="1952"/>
      <c r="I39" s="1951">
        <f>I33</f>
        <v>52854020.188122503</v>
      </c>
      <c r="J39" s="1952"/>
      <c r="K39" s="1951">
        <f>K33</f>
        <v>813570</v>
      </c>
      <c r="L39" s="1952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</row>
    <row r="40" spans="1:32" s="615" customFormat="1" ht="15.75" customHeight="1" x14ac:dyDescent="0.2">
      <c r="A40" s="1902" t="s">
        <v>545</v>
      </c>
      <c r="B40" s="1902"/>
      <c r="C40" s="1902"/>
      <c r="D40" s="1902"/>
      <c r="E40" s="1902"/>
      <c r="F40" s="1902"/>
      <c r="G40" s="1898"/>
      <c r="H40" s="1898"/>
      <c r="I40" s="1898"/>
      <c r="J40" s="1898"/>
      <c r="K40" s="1898">
        <f>0.2*K39</f>
        <v>162714</v>
      </c>
      <c r="L40" s="1898"/>
      <c r="M40" s="738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  <c r="AE40" s="613"/>
      <c r="AF40" s="613"/>
    </row>
    <row r="41" spans="1:32" s="615" customFormat="1" ht="15.75" customHeight="1" x14ac:dyDescent="0.2">
      <c r="A41" s="1899" t="s">
        <v>546</v>
      </c>
      <c r="B41" s="1899"/>
      <c r="C41" s="1899"/>
      <c r="D41" s="1899"/>
      <c r="E41" s="1899"/>
      <c r="F41" s="1899"/>
      <c r="G41" s="1904"/>
      <c r="H41" s="1904"/>
      <c r="I41" s="1904"/>
      <c r="J41" s="1904"/>
      <c r="K41" s="1904">
        <f>K39+K40</f>
        <v>976284</v>
      </c>
      <c r="L41" s="1904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  <c r="AE41" s="616"/>
      <c r="AF41" s="616"/>
    </row>
    <row r="42" spans="1:32" s="615" customFormat="1" ht="15.75" customHeight="1" x14ac:dyDescent="0.2">
      <c r="A42" s="1902" t="s">
        <v>659</v>
      </c>
      <c r="B42" s="1902"/>
      <c r="C42" s="1902"/>
      <c r="D42" s="1902"/>
      <c r="E42" s="1902"/>
      <c r="F42" s="1902"/>
      <c r="G42" s="1969"/>
      <c r="H42" s="1969"/>
      <c r="I42" s="1969"/>
      <c r="J42" s="1969"/>
      <c r="K42" s="1981">
        <f>K41*0.8439</f>
        <v>823886.06759999995</v>
      </c>
      <c r="L42" s="1981"/>
    </row>
    <row r="43" spans="1:32" s="615" customFormat="1" ht="15.75" customHeight="1" x14ac:dyDescent="0.2">
      <c r="A43" s="1899" t="s">
        <v>547</v>
      </c>
      <c r="B43" s="1899"/>
      <c r="C43" s="1899"/>
      <c r="D43" s="1899"/>
      <c r="E43" s="1899"/>
      <c r="F43" s="1899"/>
      <c r="G43" s="1903"/>
      <c r="H43" s="1903"/>
      <c r="I43" s="1903"/>
      <c r="J43" s="1903"/>
      <c r="K43" s="1982">
        <f>K41-K42</f>
        <v>152397.93240000005</v>
      </c>
      <c r="L43" s="1982"/>
    </row>
    <row r="44" spans="1:32" s="615" customFormat="1" ht="15.75" customHeight="1" x14ac:dyDescent="0.2">
      <c r="A44" s="1902" t="s">
        <v>383</v>
      </c>
      <c r="B44" s="1902"/>
      <c r="C44" s="1902"/>
      <c r="D44" s="1902"/>
      <c r="E44" s="1902"/>
      <c r="F44" s="1902"/>
      <c r="G44" s="1906"/>
      <c r="H44" s="1906"/>
      <c r="I44" s="1906"/>
      <c r="J44" s="1906"/>
      <c r="K44" s="1981">
        <f>K43/6</f>
        <v>25399.655400000007</v>
      </c>
      <c r="L44" s="1981"/>
    </row>
    <row r="45" spans="1:32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2" x14ac:dyDescent="0.25">
      <c r="A46" s="619"/>
      <c r="B46" s="1685"/>
      <c r="C46" s="1685"/>
      <c r="D46" s="1685"/>
      <c r="E46" s="1685"/>
      <c r="F46" s="1685"/>
      <c r="G46" s="1685"/>
      <c r="H46" s="1685"/>
      <c r="I46" s="1685"/>
      <c r="J46" s="1685"/>
      <c r="K46" s="1685"/>
      <c r="L46" s="1685"/>
    </row>
    <row r="47" spans="1:32" x14ac:dyDescent="0.25">
      <c r="A47" s="619"/>
      <c r="B47" s="1685"/>
      <c r="C47" s="1685"/>
      <c r="D47" s="1685"/>
      <c r="E47" s="1685"/>
      <c r="F47" s="1685"/>
      <c r="G47" s="1685"/>
      <c r="H47" s="1685"/>
      <c r="I47" s="1685"/>
      <c r="J47" s="1685"/>
      <c r="K47" s="1685"/>
      <c r="L47" s="1685"/>
    </row>
    <row r="48" spans="1:32" x14ac:dyDescent="0.25">
      <c r="A48" s="1685"/>
      <c r="B48" s="1685"/>
      <c r="C48" s="1685"/>
      <c r="D48" s="1685"/>
      <c r="E48" s="1685"/>
      <c r="F48" s="1685"/>
      <c r="G48" s="1685"/>
      <c r="H48" s="1685"/>
      <c r="I48" s="1685"/>
      <c r="J48" s="1685"/>
      <c r="K48" s="1685"/>
      <c r="L48" s="1685"/>
      <c r="N48" s="620"/>
    </row>
    <row r="49" spans="1:12" x14ac:dyDescent="0.25">
      <c r="A49" s="1685"/>
      <c r="B49" s="1685"/>
      <c r="C49" s="1685"/>
      <c r="D49" s="1685"/>
      <c r="E49" s="1685"/>
      <c r="F49" s="1685"/>
      <c r="G49" s="1685"/>
      <c r="H49" s="1685"/>
      <c r="I49" s="1685"/>
      <c r="J49" s="1685"/>
      <c r="K49" s="1685"/>
      <c r="L49" s="1685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08" t="s">
        <v>554</v>
      </c>
      <c r="C51" s="1908"/>
      <c r="D51" s="1908"/>
      <c r="E51" s="1908"/>
      <c r="F51" s="1908"/>
      <c r="G51" s="1908"/>
      <c r="H51" s="1908"/>
      <c r="I51" s="626"/>
      <c r="J51" s="1909" t="s">
        <v>555</v>
      </c>
      <c r="K51" s="1909"/>
      <c r="L51" s="1909"/>
    </row>
    <row r="52" spans="1:12" x14ac:dyDescent="0.25">
      <c r="A52" s="1685"/>
      <c r="B52" s="1685"/>
      <c r="C52" s="627"/>
      <c r="D52" s="627"/>
      <c r="E52" s="1907" t="s">
        <v>551</v>
      </c>
      <c r="F52" s="1907"/>
      <c r="G52" s="1907"/>
      <c r="H52" s="1907"/>
      <c r="I52" s="1907"/>
      <c r="J52" s="1907" t="s">
        <v>552</v>
      </c>
      <c r="K52" s="1907"/>
      <c r="L52" s="1907"/>
    </row>
    <row r="53" spans="1:12" x14ac:dyDescent="0.25">
      <c r="A53" s="621"/>
      <c r="B53" s="1685"/>
      <c r="C53" s="1685"/>
      <c r="D53" s="1685"/>
      <c r="E53" s="1685"/>
      <c r="F53" s="1685"/>
      <c r="G53" s="1685"/>
      <c r="H53" s="1685"/>
      <c r="I53" s="1685"/>
      <c r="J53" s="1685"/>
      <c r="K53" s="622"/>
      <c r="L53" s="1685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08" t="s">
        <v>549</v>
      </c>
      <c r="C55" s="1908"/>
      <c r="D55" s="1908"/>
      <c r="E55" s="1908"/>
      <c r="F55" s="1908"/>
      <c r="G55" s="1908"/>
      <c r="H55" s="1908"/>
      <c r="I55" s="626"/>
      <c r="J55" s="1909" t="s">
        <v>550</v>
      </c>
      <c r="K55" s="1909"/>
      <c r="L55" s="1909"/>
    </row>
    <row r="56" spans="1:12" x14ac:dyDescent="0.25">
      <c r="A56" s="1685"/>
      <c r="B56" s="1685"/>
      <c r="C56" s="627"/>
      <c r="D56" s="627"/>
      <c r="E56" s="1907" t="s">
        <v>551</v>
      </c>
      <c r="F56" s="1907"/>
      <c r="G56" s="1907"/>
      <c r="H56" s="1907"/>
      <c r="I56" s="1907"/>
      <c r="J56" s="1907" t="s">
        <v>552</v>
      </c>
      <c r="K56" s="1907"/>
      <c r="L56" s="1907"/>
    </row>
    <row r="57" spans="1:12" x14ac:dyDescent="0.25">
      <c r="A57" s="1685"/>
      <c r="B57" s="1685"/>
      <c r="C57" s="1685"/>
      <c r="D57" s="1685"/>
      <c r="E57" s="1685"/>
      <c r="F57" s="1685"/>
      <c r="G57" s="1685"/>
      <c r="H57" s="1685"/>
      <c r="I57" s="1685"/>
      <c r="J57" s="1685"/>
      <c r="K57" s="1682"/>
      <c r="L57" s="1685"/>
    </row>
    <row r="58" spans="1:12" x14ac:dyDescent="0.25">
      <c r="K58" s="1691"/>
    </row>
    <row r="59" spans="1:12" x14ac:dyDescent="0.25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2019-622E-4970-982E-47476D822B67}">
  <sheetPr>
    <tabColor rgb="FF7030A0"/>
    <pageSetUpPr fitToPage="1"/>
  </sheetPr>
  <dimension ref="A1:AK867"/>
  <sheetViews>
    <sheetView view="pageBreakPreview" topLeftCell="A7" zoomScale="80" zoomScaleNormal="80" zoomScaleSheetLayoutView="80" workbookViewId="0">
      <selection activeCell="I849" activeCellId="1" sqref="G849 I849"/>
    </sheetView>
  </sheetViews>
  <sheetFormatPr defaultColWidth="9.140625" defaultRowHeight="12.75" x14ac:dyDescent="0.2"/>
  <cols>
    <col min="1" max="1" width="14.28515625" style="1680" customWidth="1"/>
    <col min="2" max="2" width="62" style="545" customWidth="1"/>
    <col min="3" max="3" width="16.140625" style="563" customWidth="1"/>
    <col min="4" max="4" width="7.7109375" style="545" customWidth="1"/>
    <col min="5" max="5" width="9.42578125" style="545" customWidth="1"/>
    <col min="6" max="6" width="12.140625" style="545" customWidth="1"/>
    <col min="7" max="7" width="13.85546875" style="545" customWidth="1"/>
    <col min="8" max="8" width="14" style="545" customWidth="1"/>
    <col min="9" max="9" width="13.5703125" style="545" customWidth="1"/>
    <col min="10" max="10" width="18.42578125" style="545" customWidth="1"/>
    <col min="11" max="12" width="9.140625" style="1703"/>
    <col min="13" max="17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704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709" t="s">
        <v>502</v>
      </c>
    </row>
    <row r="5" spans="1:10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1681" t="s">
        <v>505</v>
      </c>
      <c r="J5" s="699" t="s">
        <v>506</v>
      </c>
    </row>
    <row r="6" spans="1:10" x14ac:dyDescent="0.2">
      <c r="A6" s="516"/>
      <c r="B6" s="1858" t="s">
        <v>507</v>
      </c>
      <c r="C6" s="1858"/>
      <c r="D6" s="1858"/>
      <c r="E6" s="1858"/>
      <c r="F6" s="1858"/>
      <c r="G6" s="1858"/>
      <c r="H6" s="511"/>
      <c r="I6" s="1681"/>
      <c r="J6" s="739"/>
    </row>
    <row r="7" spans="1:10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1681" t="s">
        <v>505</v>
      </c>
      <c r="J7" s="699" t="s">
        <v>510</v>
      </c>
    </row>
    <row r="8" spans="1:10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1681"/>
      <c r="J8" s="740"/>
    </row>
    <row r="9" spans="1:10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741"/>
    </row>
    <row r="10" spans="1:10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741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742"/>
    </row>
    <row r="12" spans="1:10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1681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681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1955" t="s">
        <v>581</v>
      </c>
      <c r="G14" s="1955"/>
      <c r="H14" s="1955"/>
      <c r="I14" s="921" t="s">
        <v>514</v>
      </c>
      <c r="J14" s="1833" t="s">
        <v>667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1834">
        <v>45566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8" t="s">
        <v>517</v>
      </c>
      <c r="I16" s="1849"/>
      <c r="J16" s="742"/>
    </row>
    <row r="17" spans="1:17" x14ac:dyDescent="0.2">
      <c r="A17" s="504"/>
      <c r="B17" s="505"/>
      <c r="C17" s="505"/>
      <c r="D17" s="506"/>
      <c r="E17" s="506"/>
      <c r="F17" s="506"/>
      <c r="G17" s="1850" t="s">
        <v>518</v>
      </c>
      <c r="H17" s="1852" t="s">
        <v>519</v>
      </c>
      <c r="I17" s="1854" t="s">
        <v>520</v>
      </c>
      <c r="J17" s="1855"/>
    </row>
    <row r="18" spans="1:17" x14ac:dyDescent="0.2">
      <c r="A18" s="504"/>
      <c r="B18" s="505"/>
      <c r="C18" s="505"/>
      <c r="D18" s="506"/>
      <c r="E18" s="506"/>
      <c r="F18" s="506"/>
      <c r="G18" s="1851"/>
      <c r="H18" s="1853"/>
      <c r="I18" s="1688" t="s">
        <v>521</v>
      </c>
      <c r="J18" s="709" t="s">
        <v>522</v>
      </c>
    </row>
    <row r="19" spans="1:17" x14ac:dyDescent="0.2">
      <c r="A19" s="504"/>
      <c r="B19" s="1679"/>
      <c r="C19" s="1679"/>
      <c r="D19" s="1679"/>
      <c r="E19" s="1679"/>
      <c r="F19" s="1679"/>
      <c r="G19" s="1688">
        <v>7</v>
      </c>
      <c r="H19" s="926">
        <v>45580</v>
      </c>
      <c r="I19" s="926">
        <v>45567</v>
      </c>
      <c r="J19" s="926">
        <f>H19</f>
        <v>45580</v>
      </c>
    </row>
    <row r="20" spans="1:17" ht="18" x14ac:dyDescent="0.2">
      <c r="A20" s="523"/>
      <c r="B20" s="1840" t="s">
        <v>523</v>
      </c>
      <c r="C20" s="1840"/>
      <c r="D20" s="1840"/>
      <c r="E20" s="1840"/>
      <c r="F20" s="1840"/>
      <c r="G20" s="1840"/>
      <c r="H20" s="710"/>
      <c r="I20" s="710"/>
      <c r="J20" s="710"/>
    </row>
    <row r="21" spans="1:17" ht="21" thickBot="1" x14ac:dyDescent="0.25">
      <c r="A21" s="79"/>
      <c r="B21" s="1840" t="s">
        <v>524</v>
      </c>
      <c r="C21" s="1841"/>
      <c r="D21" s="1841"/>
      <c r="E21" s="1841"/>
      <c r="F21" s="1841"/>
      <c r="G21" s="1841"/>
      <c r="H21" s="1842"/>
      <c r="I21" s="1842"/>
      <c r="J21" s="1842"/>
    </row>
    <row r="22" spans="1:17" s="1708" customFormat="1" ht="27" x14ac:dyDescent="0.2">
      <c r="A22" s="1705" t="s">
        <v>443</v>
      </c>
      <c r="B22" s="1672" t="s">
        <v>443</v>
      </c>
      <c r="C22" s="149"/>
      <c r="D22" s="1087"/>
      <c r="E22" s="1087"/>
      <c r="F22" s="1978" t="s">
        <v>444</v>
      </c>
      <c r="G22" s="1979"/>
      <c r="H22" s="1978" t="s">
        <v>445</v>
      </c>
      <c r="I22" s="1979"/>
      <c r="J22" s="151" t="s">
        <v>446</v>
      </c>
      <c r="K22" s="1706"/>
      <c r="L22" s="1706"/>
      <c r="M22" s="1707"/>
      <c r="N22" s="1707"/>
      <c r="O22" s="1707"/>
      <c r="P22" s="1707"/>
      <c r="Q22" s="1707"/>
    </row>
    <row r="23" spans="1:17" s="1708" customFormat="1" ht="13.5" x14ac:dyDescent="0.25">
      <c r="A23" s="971" t="s">
        <v>447</v>
      </c>
      <c r="B23" s="1709" t="s">
        <v>443</v>
      </c>
      <c r="C23" s="973"/>
      <c r="D23" s="1710" t="s">
        <v>448</v>
      </c>
      <c r="E23" s="1710" t="s">
        <v>449</v>
      </c>
      <c r="F23" s="1711" t="s">
        <v>450</v>
      </c>
      <c r="G23" s="1711" t="s">
        <v>451</v>
      </c>
      <c r="H23" s="1712" t="s">
        <v>452</v>
      </c>
      <c r="I23" s="1711" t="s">
        <v>451</v>
      </c>
      <c r="J23" s="1713"/>
      <c r="K23" s="1706"/>
      <c r="L23" s="1706"/>
      <c r="M23" s="1707"/>
      <c r="N23" s="1707"/>
      <c r="O23" s="1707"/>
      <c r="P23" s="1707"/>
      <c r="Q23" s="1707"/>
    </row>
    <row r="24" spans="1:17" s="1708" customFormat="1" ht="13.5" x14ac:dyDescent="0.25">
      <c r="A24" s="978" t="s">
        <v>0</v>
      </c>
      <c r="B24" s="1714" t="s">
        <v>453</v>
      </c>
      <c r="C24" s="979"/>
      <c r="D24" s="1710" t="s">
        <v>454</v>
      </c>
      <c r="E24" s="1710" t="s">
        <v>455</v>
      </c>
      <c r="F24" s="1715"/>
      <c r="G24" s="1716" t="s">
        <v>456</v>
      </c>
      <c r="H24" s="1715"/>
      <c r="I24" s="1716" t="s">
        <v>456</v>
      </c>
      <c r="J24" s="1717" t="s">
        <v>457</v>
      </c>
      <c r="K24" s="1706"/>
      <c r="L24" s="1706"/>
      <c r="M24" s="1707"/>
      <c r="N24" s="1707"/>
      <c r="O24" s="1707"/>
      <c r="P24" s="1707"/>
      <c r="Q24" s="1707"/>
    </row>
    <row r="25" spans="1:17" s="1708" customFormat="1" ht="13.5" thickBot="1" x14ac:dyDescent="0.25">
      <c r="A25" s="983">
        <v>1</v>
      </c>
      <c r="B25" s="985">
        <v>2</v>
      </c>
      <c r="C25" s="985"/>
      <c r="D25" s="985">
        <v>3</v>
      </c>
      <c r="E25" s="985">
        <v>4</v>
      </c>
      <c r="F25" s="985">
        <v>5</v>
      </c>
      <c r="G25" s="985">
        <v>6</v>
      </c>
      <c r="H25" s="985">
        <v>7</v>
      </c>
      <c r="I25" s="985">
        <v>8</v>
      </c>
      <c r="J25" s="986">
        <v>9</v>
      </c>
      <c r="K25" s="1706"/>
      <c r="L25" s="1706"/>
      <c r="M25" s="1707"/>
      <c r="N25" s="1707"/>
      <c r="O25" s="1707"/>
      <c r="P25" s="1707"/>
      <c r="Q25" s="1707"/>
    </row>
    <row r="26" spans="1:17" s="1708" customFormat="1" x14ac:dyDescent="0.2">
      <c r="A26" s="987"/>
      <c r="B26" s="989"/>
      <c r="C26" s="989"/>
      <c r="D26" s="989"/>
      <c r="E26" s="989"/>
      <c r="F26" s="990"/>
      <c r="G26" s="990"/>
      <c r="H26" s="990"/>
      <c r="I26" s="990"/>
      <c r="J26" s="991"/>
      <c r="K26" s="1706"/>
      <c r="L26" s="1706"/>
      <c r="M26" s="1707"/>
      <c r="N26" s="1707"/>
      <c r="O26" s="1707"/>
      <c r="P26" s="1707"/>
      <c r="Q26" s="1707"/>
    </row>
    <row r="27" spans="1:17" s="1708" customFormat="1" ht="13.5" x14ac:dyDescent="0.2">
      <c r="A27" s="978"/>
      <c r="B27" s="1718" t="s">
        <v>1</v>
      </c>
      <c r="C27" s="855"/>
      <c r="D27" s="855"/>
      <c r="E27" s="855"/>
      <c r="F27" s="855"/>
      <c r="G27" s="1719"/>
      <c r="H27" s="1719"/>
      <c r="I27" s="1719"/>
      <c r="J27" s="1719"/>
      <c r="K27" s="1706"/>
      <c r="L27" s="1706"/>
      <c r="M27" s="1707"/>
      <c r="N27" s="1707"/>
      <c r="O27" s="1707"/>
      <c r="P27" s="1707"/>
      <c r="Q27" s="1707"/>
    </row>
    <row r="28" spans="1:17" s="1708" customFormat="1" ht="13.5" x14ac:dyDescent="0.2">
      <c r="A28" s="788"/>
      <c r="B28" s="1720" t="s">
        <v>2</v>
      </c>
      <c r="C28" s="687"/>
      <c r="D28" s="711"/>
      <c r="E28" s="711"/>
      <c r="F28" s="711"/>
      <c r="G28" s="1719"/>
      <c r="H28" s="1719"/>
      <c r="I28" s="1719"/>
      <c r="J28" s="1719"/>
      <c r="K28" s="1706"/>
      <c r="L28" s="1706"/>
      <c r="M28" s="1707"/>
      <c r="N28" s="1707"/>
      <c r="O28" s="1707"/>
      <c r="P28" s="1707"/>
      <c r="Q28" s="1707"/>
    </row>
    <row r="29" spans="1:17" s="1708" customFormat="1" ht="13.5" x14ac:dyDescent="0.2">
      <c r="A29" s="788"/>
      <c r="B29" s="1721" t="s">
        <v>3</v>
      </c>
      <c r="C29" s="687"/>
      <c r="D29" s="711"/>
      <c r="E29" s="711"/>
      <c r="F29" s="711"/>
      <c r="G29" s="1719"/>
      <c r="H29" s="1719"/>
      <c r="I29" s="1719"/>
      <c r="J29" s="1719"/>
      <c r="K29" s="1706"/>
      <c r="L29" s="1706"/>
      <c r="M29" s="1707"/>
      <c r="N29" s="1707"/>
      <c r="O29" s="1707"/>
      <c r="P29" s="1707"/>
      <c r="Q29" s="1707"/>
    </row>
    <row r="30" spans="1:17" s="1708" customFormat="1" ht="25.5" hidden="1" x14ac:dyDescent="0.2">
      <c r="A30" s="788">
        <v>1</v>
      </c>
      <c r="B30" s="1002" t="s">
        <v>233</v>
      </c>
      <c r="C30" s="687" t="s">
        <v>234</v>
      </c>
      <c r="D30" s="711" t="s">
        <v>7</v>
      </c>
      <c r="E30" s="711"/>
      <c r="F30" s="1003">
        <v>29840</v>
      </c>
      <c r="G30" s="1003">
        <f>E30*F30</f>
        <v>0</v>
      </c>
      <c r="H30" s="1003">
        <v>157054</v>
      </c>
      <c r="I30" s="1003">
        <f>E30*H30</f>
        <v>0</v>
      </c>
      <c r="J30" s="1003">
        <f>G30+I30</f>
        <v>0</v>
      </c>
      <c r="K30" s="1706"/>
      <c r="L30" s="1706"/>
      <c r="M30" s="1707"/>
      <c r="N30" s="1707"/>
      <c r="O30" s="1707"/>
      <c r="P30" s="1707"/>
      <c r="Q30" s="1707"/>
    </row>
    <row r="31" spans="1:17" s="1708" customFormat="1" hidden="1" x14ac:dyDescent="0.2">
      <c r="A31" s="788">
        <v>2</v>
      </c>
      <c r="B31" s="1002" t="s">
        <v>235</v>
      </c>
      <c r="C31" s="687" t="s">
        <v>236</v>
      </c>
      <c r="D31" s="711" t="s">
        <v>7</v>
      </c>
      <c r="E31" s="711"/>
      <c r="F31" s="1003">
        <v>2500</v>
      </c>
      <c r="G31" s="1003">
        <f>E31*F31</f>
        <v>0</v>
      </c>
      <c r="H31" s="1003">
        <v>11167</v>
      </c>
      <c r="I31" s="1003">
        <f>E31*H31</f>
        <v>0</v>
      </c>
      <c r="J31" s="1003">
        <f>G31+I31</f>
        <v>0</v>
      </c>
      <c r="K31" s="1706"/>
      <c r="L31" s="1706"/>
      <c r="M31" s="1707"/>
      <c r="N31" s="1707"/>
      <c r="O31" s="1707"/>
      <c r="P31" s="1707"/>
      <c r="Q31" s="1707"/>
    </row>
    <row r="32" spans="1:17" s="1708" customFormat="1" ht="25.5" hidden="1" x14ac:dyDescent="0.2">
      <c r="A32" s="788">
        <v>3</v>
      </c>
      <c r="B32" s="1002" t="s">
        <v>328</v>
      </c>
      <c r="C32" s="687" t="s">
        <v>4</v>
      </c>
      <c r="D32" s="711" t="s">
        <v>5</v>
      </c>
      <c r="E32" s="711"/>
      <c r="F32" s="1003"/>
      <c r="G32" s="1003"/>
      <c r="H32" s="1003"/>
      <c r="I32" s="1003"/>
      <c r="J32" s="1003"/>
      <c r="K32" s="1706"/>
      <c r="L32" s="1706"/>
      <c r="M32" s="1707"/>
      <c r="N32" s="1707"/>
      <c r="O32" s="1707"/>
      <c r="P32" s="1707"/>
      <c r="Q32" s="1707"/>
    </row>
    <row r="33" spans="1:17" s="1708" customFormat="1" hidden="1" x14ac:dyDescent="0.2">
      <c r="A33" s="788">
        <v>4</v>
      </c>
      <c r="B33" s="1722" t="s">
        <v>6</v>
      </c>
      <c r="C33" s="687"/>
      <c r="D33" s="711" t="s">
        <v>7</v>
      </c>
      <c r="E33" s="711"/>
      <c r="F33" s="1003">
        <v>3500</v>
      </c>
      <c r="G33" s="1003">
        <f t="shared" ref="G33:G75" si="0">E33*F33</f>
        <v>0</v>
      </c>
      <c r="H33" s="1003">
        <v>12534</v>
      </c>
      <c r="I33" s="1003">
        <f t="shared" ref="I33:I75" si="1">E33*H33</f>
        <v>0</v>
      </c>
      <c r="J33" s="1003">
        <f>G33+I33</f>
        <v>0</v>
      </c>
      <c r="K33" s="1706"/>
      <c r="L33" s="1706"/>
      <c r="M33" s="1707"/>
      <c r="N33" s="1707"/>
      <c r="O33" s="1707"/>
      <c r="P33" s="1707"/>
      <c r="Q33" s="1707"/>
    </row>
    <row r="34" spans="1:17" s="1708" customFormat="1" hidden="1" x14ac:dyDescent="0.2">
      <c r="A34" s="788">
        <v>5</v>
      </c>
      <c r="B34" s="1722" t="s">
        <v>8</v>
      </c>
      <c r="C34" s="687"/>
      <c r="D34" s="711" t="s">
        <v>7</v>
      </c>
      <c r="E34" s="711"/>
      <c r="F34" s="1003">
        <v>3500</v>
      </c>
      <c r="G34" s="1003">
        <f t="shared" si="0"/>
        <v>0</v>
      </c>
      <c r="H34" s="1003">
        <v>10744</v>
      </c>
      <c r="I34" s="1003">
        <f t="shared" si="1"/>
        <v>0</v>
      </c>
      <c r="J34" s="1003">
        <f t="shared" ref="J34:J66" si="2">G34+I34</f>
        <v>0</v>
      </c>
      <c r="K34" s="1706"/>
      <c r="L34" s="1706"/>
      <c r="M34" s="1707"/>
      <c r="N34" s="1707"/>
      <c r="O34" s="1707"/>
      <c r="P34" s="1707"/>
      <c r="Q34" s="1707"/>
    </row>
    <row r="35" spans="1:17" hidden="1" x14ac:dyDescent="0.2">
      <c r="A35" s="788">
        <v>6</v>
      </c>
      <c r="B35" s="1722" t="s">
        <v>9</v>
      </c>
      <c r="C35" s="711"/>
      <c r="D35" s="711" t="s">
        <v>7</v>
      </c>
      <c r="E35" s="711"/>
      <c r="F35" s="1003">
        <v>3500</v>
      </c>
      <c r="G35" s="1003">
        <f t="shared" si="0"/>
        <v>0</v>
      </c>
      <c r="H35" s="1003">
        <v>8953</v>
      </c>
      <c r="I35" s="1003">
        <f t="shared" si="1"/>
        <v>0</v>
      </c>
      <c r="J35" s="1723">
        <f t="shared" si="2"/>
        <v>0</v>
      </c>
    </row>
    <row r="36" spans="1:17" s="1708" customFormat="1" hidden="1" x14ac:dyDescent="0.2">
      <c r="A36" s="788">
        <v>7</v>
      </c>
      <c r="B36" s="1722" t="s">
        <v>10</v>
      </c>
      <c r="C36" s="687"/>
      <c r="D36" s="711" t="s">
        <v>7</v>
      </c>
      <c r="E36" s="711"/>
      <c r="F36" s="1003">
        <v>3500</v>
      </c>
      <c r="G36" s="1003">
        <f t="shared" si="0"/>
        <v>0</v>
      </c>
      <c r="H36" s="1003">
        <v>7162</v>
      </c>
      <c r="I36" s="1003">
        <f t="shared" si="1"/>
        <v>0</v>
      </c>
      <c r="J36" s="1003">
        <f t="shared" si="2"/>
        <v>0</v>
      </c>
      <c r="K36" s="1706"/>
      <c r="L36" s="1706"/>
      <c r="M36" s="1707"/>
      <c r="N36" s="1707"/>
      <c r="O36" s="1707"/>
      <c r="P36" s="1707"/>
      <c r="Q36" s="1707"/>
    </row>
    <row r="37" spans="1:17" s="1708" customFormat="1" hidden="1" x14ac:dyDescent="0.2">
      <c r="A37" s="788">
        <v>6</v>
      </c>
      <c r="B37" s="1722" t="s">
        <v>586</v>
      </c>
      <c r="C37" s="687"/>
      <c r="D37" s="711" t="s">
        <v>7</v>
      </c>
      <c r="E37" s="711"/>
      <c r="F37" s="1003">
        <v>3500</v>
      </c>
      <c r="G37" s="1003">
        <f t="shared" si="0"/>
        <v>0</v>
      </c>
      <c r="H37" s="1003">
        <v>10080</v>
      </c>
      <c r="I37" s="1003">
        <f t="shared" si="1"/>
        <v>0</v>
      </c>
      <c r="J37" s="1003">
        <f t="shared" si="2"/>
        <v>0</v>
      </c>
      <c r="K37" s="1706"/>
      <c r="L37" s="1706"/>
      <c r="M37" s="1707"/>
      <c r="N37" s="1707"/>
      <c r="O37" s="1707"/>
      <c r="P37" s="1707"/>
      <c r="Q37" s="1707"/>
    </row>
    <row r="38" spans="1:17" s="1708" customFormat="1" hidden="1" x14ac:dyDescent="0.2">
      <c r="A38" s="788">
        <v>7</v>
      </c>
      <c r="B38" s="1722" t="s">
        <v>587</v>
      </c>
      <c r="C38" s="687"/>
      <c r="D38" s="711" t="s">
        <v>7</v>
      </c>
      <c r="E38" s="711"/>
      <c r="F38" s="1003">
        <v>3500</v>
      </c>
      <c r="G38" s="1003">
        <f t="shared" si="0"/>
        <v>0</v>
      </c>
      <c r="H38" s="1003">
        <v>19404</v>
      </c>
      <c r="I38" s="1003">
        <f t="shared" si="1"/>
        <v>0</v>
      </c>
      <c r="J38" s="1003">
        <f t="shared" si="2"/>
        <v>0</v>
      </c>
      <c r="K38" s="1706"/>
      <c r="L38" s="1706"/>
      <c r="M38" s="1707"/>
      <c r="N38" s="1707"/>
      <c r="O38" s="1707"/>
      <c r="P38" s="1707"/>
      <c r="Q38" s="1707"/>
    </row>
    <row r="39" spans="1:17" s="1708" customFormat="1" hidden="1" x14ac:dyDescent="0.2">
      <c r="A39" s="788">
        <v>8</v>
      </c>
      <c r="B39" s="1002" t="s">
        <v>11</v>
      </c>
      <c r="C39" s="687"/>
      <c r="D39" s="711" t="s">
        <v>5</v>
      </c>
      <c r="E39" s="711"/>
      <c r="F39" s="1003">
        <v>0</v>
      </c>
      <c r="G39" s="1003">
        <f t="shared" si="0"/>
        <v>0</v>
      </c>
      <c r="H39" s="1003">
        <v>316</v>
      </c>
      <c r="I39" s="1003">
        <f t="shared" si="1"/>
        <v>0</v>
      </c>
      <c r="J39" s="1003">
        <f t="shared" si="2"/>
        <v>0</v>
      </c>
      <c r="K39" s="1706"/>
      <c r="L39" s="1706"/>
      <c r="M39" s="1707"/>
      <c r="N39" s="1707"/>
      <c r="O39" s="1707"/>
      <c r="P39" s="1707"/>
      <c r="Q39" s="1707"/>
    </row>
    <row r="40" spans="1:17" s="1708" customFormat="1" ht="38.25" hidden="1" x14ac:dyDescent="0.2">
      <c r="A40" s="788">
        <v>9</v>
      </c>
      <c r="B40" s="1002" t="s">
        <v>12</v>
      </c>
      <c r="C40" s="687" t="s">
        <v>13</v>
      </c>
      <c r="D40" s="711" t="s">
        <v>14</v>
      </c>
      <c r="E40" s="711"/>
      <c r="F40" s="1003">
        <v>2000</v>
      </c>
      <c r="G40" s="1003">
        <f t="shared" si="0"/>
        <v>0</v>
      </c>
      <c r="H40" s="1003">
        <v>3793</v>
      </c>
      <c r="I40" s="1003">
        <f t="shared" si="1"/>
        <v>0</v>
      </c>
      <c r="J40" s="1004">
        <f t="shared" si="2"/>
        <v>0</v>
      </c>
      <c r="K40" s="1706"/>
      <c r="L40" s="1706"/>
      <c r="M40" s="1707"/>
      <c r="N40" s="1707"/>
      <c r="O40" s="1707"/>
      <c r="P40" s="1707"/>
      <c r="Q40" s="1707"/>
    </row>
    <row r="41" spans="1:17" s="1708" customFormat="1" hidden="1" x14ac:dyDescent="0.2">
      <c r="A41" s="788">
        <v>10</v>
      </c>
      <c r="B41" s="1002" t="s">
        <v>384</v>
      </c>
      <c r="C41" s="687" t="s">
        <v>433</v>
      </c>
      <c r="D41" s="711" t="s">
        <v>7</v>
      </c>
      <c r="E41" s="711"/>
      <c r="F41" s="1003">
        <v>1350</v>
      </c>
      <c r="G41" s="1003">
        <f t="shared" si="0"/>
        <v>0</v>
      </c>
      <c r="H41" s="1003">
        <v>24267.599999999999</v>
      </c>
      <c r="I41" s="1003">
        <f t="shared" si="1"/>
        <v>0</v>
      </c>
      <c r="J41" s="1004">
        <f t="shared" si="2"/>
        <v>0</v>
      </c>
      <c r="K41" s="1706"/>
      <c r="L41" s="1706"/>
      <c r="M41" s="1707"/>
      <c r="N41" s="1707"/>
      <c r="O41" s="1707"/>
      <c r="P41" s="1707"/>
      <c r="Q41" s="1707"/>
    </row>
    <row r="42" spans="1:17" s="1708" customFormat="1" hidden="1" x14ac:dyDescent="0.2">
      <c r="A42" s="788">
        <v>11</v>
      </c>
      <c r="B42" s="1002" t="s">
        <v>385</v>
      </c>
      <c r="C42" s="687"/>
      <c r="D42" s="711" t="s">
        <v>7</v>
      </c>
      <c r="E42" s="711"/>
      <c r="F42" s="1003">
        <v>1350</v>
      </c>
      <c r="G42" s="1003">
        <f t="shared" si="0"/>
        <v>0</v>
      </c>
      <c r="H42" s="1003">
        <v>3642</v>
      </c>
      <c r="I42" s="1003">
        <f t="shared" si="1"/>
        <v>0</v>
      </c>
      <c r="J42" s="1004">
        <f t="shared" si="2"/>
        <v>0</v>
      </c>
      <c r="K42" s="1706"/>
      <c r="L42" s="1706"/>
      <c r="M42" s="1707"/>
      <c r="N42" s="1707"/>
      <c r="O42" s="1707"/>
      <c r="P42" s="1707"/>
      <c r="Q42" s="1707"/>
    </row>
    <row r="43" spans="1:17" s="1708" customFormat="1" hidden="1" x14ac:dyDescent="0.2">
      <c r="A43" s="788">
        <v>12</v>
      </c>
      <c r="B43" s="1002" t="s">
        <v>386</v>
      </c>
      <c r="C43" s="687" t="s">
        <v>433</v>
      </c>
      <c r="D43" s="711" t="s">
        <v>7</v>
      </c>
      <c r="E43" s="711"/>
      <c r="F43" s="1003">
        <v>1200</v>
      </c>
      <c r="G43" s="1003">
        <f t="shared" si="0"/>
        <v>0</v>
      </c>
      <c r="H43" s="1003">
        <v>14666.4</v>
      </c>
      <c r="I43" s="1003">
        <f t="shared" si="1"/>
        <v>0</v>
      </c>
      <c r="J43" s="1004">
        <f t="shared" si="2"/>
        <v>0</v>
      </c>
      <c r="K43" s="1706"/>
      <c r="L43" s="1706"/>
      <c r="M43" s="1707"/>
      <c r="N43" s="1707"/>
      <c r="O43" s="1707"/>
      <c r="P43" s="1707"/>
      <c r="Q43" s="1707"/>
    </row>
    <row r="44" spans="1:17" s="1708" customFormat="1" hidden="1" x14ac:dyDescent="0.2">
      <c r="A44" s="788">
        <v>13</v>
      </c>
      <c r="B44" s="1002" t="s">
        <v>196</v>
      </c>
      <c r="C44" s="687"/>
      <c r="D44" s="711" t="s">
        <v>7</v>
      </c>
      <c r="E44" s="711"/>
      <c r="F44" s="1003">
        <v>1200</v>
      </c>
      <c r="G44" s="1003">
        <f t="shared" si="0"/>
        <v>0</v>
      </c>
      <c r="H44" s="1003">
        <v>2288.52</v>
      </c>
      <c r="I44" s="1003">
        <f t="shared" si="1"/>
        <v>0</v>
      </c>
      <c r="J44" s="1004">
        <f t="shared" si="2"/>
        <v>0</v>
      </c>
      <c r="K44" s="1706"/>
      <c r="L44" s="1706"/>
      <c r="M44" s="1707"/>
      <c r="N44" s="1707"/>
      <c r="O44" s="1707"/>
      <c r="P44" s="1707"/>
      <c r="Q44" s="1707"/>
    </row>
    <row r="45" spans="1:17" s="1708" customFormat="1" hidden="1" x14ac:dyDescent="0.2">
      <c r="A45" s="788">
        <v>14</v>
      </c>
      <c r="B45" s="1002" t="s">
        <v>15</v>
      </c>
      <c r="C45" s="687"/>
      <c r="D45" s="711" t="s">
        <v>7</v>
      </c>
      <c r="E45" s="711"/>
      <c r="F45" s="1003">
        <v>600</v>
      </c>
      <c r="G45" s="1003">
        <f t="shared" si="0"/>
        <v>0</v>
      </c>
      <c r="H45" s="1003">
        <v>335</v>
      </c>
      <c r="I45" s="1003">
        <f t="shared" si="1"/>
        <v>0</v>
      </c>
      <c r="J45" s="1004">
        <f t="shared" si="2"/>
        <v>0</v>
      </c>
      <c r="K45" s="1706"/>
      <c r="L45" s="1706"/>
      <c r="M45" s="1707"/>
      <c r="N45" s="1707"/>
      <c r="O45" s="1707"/>
      <c r="P45" s="1707"/>
      <c r="Q45" s="1707"/>
    </row>
    <row r="46" spans="1:17" s="735" customFormat="1" hidden="1" x14ac:dyDescent="0.2">
      <c r="A46" s="531">
        <v>15</v>
      </c>
      <c r="B46" s="541" t="s">
        <v>16</v>
      </c>
      <c r="C46" s="544"/>
      <c r="D46" s="542" t="s">
        <v>7</v>
      </c>
      <c r="E46" s="544"/>
      <c r="F46" s="543">
        <v>600</v>
      </c>
      <c r="G46" s="543">
        <f t="shared" si="0"/>
        <v>0</v>
      </c>
      <c r="H46" s="543">
        <v>534</v>
      </c>
      <c r="I46" s="543">
        <f t="shared" si="1"/>
        <v>0</v>
      </c>
      <c r="J46" s="657">
        <f t="shared" si="2"/>
        <v>0</v>
      </c>
      <c r="K46" s="1724"/>
      <c r="L46" s="1724"/>
      <c r="M46" s="1725"/>
      <c r="N46" s="1725"/>
      <c r="O46" s="1725"/>
      <c r="P46" s="1725"/>
      <c r="Q46" s="1725"/>
    </row>
    <row r="47" spans="1:17" s="1708" customFormat="1" hidden="1" x14ac:dyDescent="0.2">
      <c r="A47" s="788">
        <v>16</v>
      </c>
      <c r="B47" s="1002" t="s">
        <v>17</v>
      </c>
      <c r="C47" s="687"/>
      <c r="D47" s="711" t="s">
        <v>7</v>
      </c>
      <c r="E47" s="711"/>
      <c r="F47" s="1003">
        <v>600</v>
      </c>
      <c r="G47" s="1003">
        <f t="shared" si="0"/>
        <v>0</v>
      </c>
      <c r="H47" s="1003">
        <v>1026</v>
      </c>
      <c r="I47" s="1003">
        <f t="shared" si="1"/>
        <v>0</v>
      </c>
      <c r="J47" s="1004">
        <f t="shared" si="2"/>
        <v>0</v>
      </c>
      <c r="K47" s="1706"/>
      <c r="L47" s="1706"/>
      <c r="M47" s="1707"/>
      <c r="N47" s="1707"/>
      <c r="O47" s="1707"/>
      <c r="P47" s="1707"/>
      <c r="Q47" s="1707"/>
    </row>
    <row r="48" spans="1:17" s="1708" customFormat="1" hidden="1" x14ac:dyDescent="0.2">
      <c r="A48" s="788">
        <v>17</v>
      </c>
      <c r="B48" s="1002" t="s">
        <v>196</v>
      </c>
      <c r="C48" s="687"/>
      <c r="D48" s="711" t="s">
        <v>7</v>
      </c>
      <c r="E48" s="711"/>
      <c r="F48" s="1003">
        <v>1200</v>
      </c>
      <c r="G48" s="1003">
        <f t="shared" si="0"/>
        <v>0</v>
      </c>
      <c r="H48" s="1003">
        <v>2288.52</v>
      </c>
      <c r="I48" s="1003">
        <f t="shared" si="1"/>
        <v>0</v>
      </c>
      <c r="J48" s="1004">
        <f t="shared" si="2"/>
        <v>0</v>
      </c>
      <c r="K48" s="1706"/>
      <c r="L48" s="1706"/>
      <c r="M48" s="1707"/>
      <c r="N48" s="1707"/>
      <c r="O48" s="1707"/>
      <c r="P48" s="1707"/>
      <c r="Q48" s="1707"/>
    </row>
    <row r="49" spans="1:17" s="1708" customFormat="1" hidden="1" x14ac:dyDescent="0.2">
      <c r="A49" s="788">
        <v>18</v>
      </c>
      <c r="B49" s="1002" t="s">
        <v>385</v>
      </c>
      <c r="C49" s="687"/>
      <c r="D49" s="711" t="s">
        <v>7</v>
      </c>
      <c r="E49" s="711"/>
      <c r="F49" s="1003">
        <v>1350</v>
      </c>
      <c r="G49" s="1003">
        <f t="shared" si="0"/>
        <v>0</v>
      </c>
      <c r="H49" s="1003">
        <v>3277.7999999999997</v>
      </c>
      <c r="I49" s="1003">
        <f t="shared" si="1"/>
        <v>0</v>
      </c>
      <c r="J49" s="1004">
        <f t="shared" si="2"/>
        <v>0</v>
      </c>
      <c r="K49" s="1706"/>
      <c r="L49" s="1706"/>
      <c r="M49" s="1707"/>
      <c r="N49" s="1707"/>
      <c r="O49" s="1707"/>
      <c r="P49" s="1707"/>
      <c r="Q49" s="1707"/>
    </row>
    <row r="50" spans="1:17" s="1708" customFormat="1" hidden="1" x14ac:dyDescent="0.2">
      <c r="A50" s="788">
        <v>19</v>
      </c>
      <c r="B50" s="1002" t="s">
        <v>18</v>
      </c>
      <c r="C50" s="687"/>
      <c r="D50" s="711" t="s">
        <v>7</v>
      </c>
      <c r="E50" s="711"/>
      <c r="F50" s="1003">
        <v>1409</v>
      </c>
      <c r="G50" s="1003">
        <f t="shared" si="0"/>
        <v>0</v>
      </c>
      <c r="H50" s="1003">
        <v>7047</v>
      </c>
      <c r="I50" s="1003">
        <f t="shared" si="1"/>
        <v>0</v>
      </c>
      <c r="J50" s="1004">
        <f t="shared" si="2"/>
        <v>0</v>
      </c>
      <c r="K50" s="1706"/>
      <c r="L50" s="1706"/>
      <c r="M50" s="1707"/>
      <c r="N50" s="1707"/>
      <c r="O50" s="1707"/>
      <c r="P50" s="1707"/>
      <c r="Q50" s="1707"/>
    </row>
    <row r="51" spans="1:17" s="1708" customFormat="1" hidden="1" x14ac:dyDescent="0.2">
      <c r="A51" s="788">
        <v>20</v>
      </c>
      <c r="B51" s="1002" t="s">
        <v>19</v>
      </c>
      <c r="C51" s="687" t="s">
        <v>326</v>
      </c>
      <c r="D51" s="711" t="s">
        <v>7</v>
      </c>
      <c r="E51" s="711"/>
      <c r="F51" s="1003">
        <v>600</v>
      </c>
      <c r="G51" s="1003">
        <f t="shared" si="0"/>
        <v>0</v>
      </c>
      <c r="H51" s="1003">
        <v>928</v>
      </c>
      <c r="I51" s="1003">
        <f t="shared" si="1"/>
        <v>0</v>
      </c>
      <c r="J51" s="1004">
        <f t="shared" si="2"/>
        <v>0</v>
      </c>
      <c r="K51" s="1706"/>
      <c r="L51" s="1706"/>
      <c r="M51" s="1707"/>
      <c r="N51" s="1707"/>
      <c r="O51" s="1707"/>
      <c r="P51" s="1707"/>
      <c r="Q51" s="1707"/>
    </row>
    <row r="52" spans="1:17" s="1708" customFormat="1" hidden="1" x14ac:dyDescent="0.2">
      <c r="A52" s="788">
        <v>21</v>
      </c>
      <c r="B52" s="1002" t="s">
        <v>20</v>
      </c>
      <c r="C52" s="687"/>
      <c r="D52" s="711" t="s">
        <v>21</v>
      </c>
      <c r="E52" s="711"/>
      <c r="F52" s="1003">
        <v>1150</v>
      </c>
      <c r="G52" s="1003">
        <f t="shared" si="0"/>
        <v>0</v>
      </c>
      <c r="H52" s="1003">
        <v>755</v>
      </c>
      <c r="I52" s="1003">
        <f t="shared" si="1"/>
        <v>0</v>
      </c>
      <c r="J52" s="1004">
        <f t="shared" si="2"/>
        <v>0</v>
      </c>
      <c r="K52" s="1706"/>
      <c r="L52" s="1706"/>
      <c r="M52" s="1707"/>
      <c r="N52" s="1707"/>
      <c r="O52" s="1707"/>
      <c r="P52" s="1707"/>
      <c r="Q52" s="1707"/>
    </row>
    <row r="53" spans="1:17" s="1708" customFormat="1" x14ac:dyDescent="0.2">
      <c r="A53" s="788">
        <v>22</v>
      </c>
      <c r="B53" s="1002" t="s">
        <v>22</v>
      </c>
      <c r="C53" s="687"/>
      <c r="D53" s="711" t="s">
        <v>21</v>
      </c>
      <c r="E53" s="711">
        <v>13</v>
      </c>
      <c r="F53" s="1003">
        <v>1000</v>
      </c>
      <c r="G53" s="1003">
        <f t="shared" si="0"/>
        <v>13000</v>
      </c>
      <c r="H53" s="1003">
        <v>504</v>
      </c>
      <c r="I53" s="1003">
        <f t="shared" si="1"/>
        <v>6552</v>
      </c>
      <c r="J53" s="1004">
        <f t="shared" si="2"/>
        <v>19552</v>
      </c>
      <c r="K53" s="1706"/>
      <c r="L53" s="1706"/>
      <c r="M53" s="1707"/>
      <c r="N53" s="1707"/>
      <c r="O53" s="1707"/>
      <c r="P53" s="1707"/>
      <c r="Q53" s="1707"/>
    </row>
    <row r="54" spans="1:17" hidden="1" x14ac:dyDescent="0.2">
      <c r="A54" s="531">
        <v>23</v>
      </c>
      <c r="B54" s="541" t="s">
        <v>23</v>
      </c>
      <c r="C54" s="542"/>
      <c r="D54" s="542" t="s">
        <v>21</v>
      </c>
      <c r="E54" s="1726"/>
      <c r="F54" s="543">
        <v>700</v>
      </c>
      <c r="G54" s="543">
        <f t="shared" si="0"/>
        <v>0</v>
      </c>
      <c r="H54" s="543">
        <v>421</v>
      </c>
      <c r="I54" s="543">
        <f t="shared" si="1"/>
        <v>0</v>
      </c>
      <c r="J54" s="657">
        <f t="shared" si="2"/>
        <v>0</v>
      </c>
    </row>
    <row r="55" spans="1:17" hidden="1" x14ac:dyDescent="0.2">
      <c r="A55" s="531">
        <v>24</v>
      </c>
      <c r="B55" s="541" t="s">
        <v>24</v>
      </c>
      <c r="C55" s="542"/>
      <c r="D55" s="542" t="s">
        <v>21</v>
      </c>
      <c r="E55" s="1726"/>
      <c r="F55" s="543">
        <v>700</v>
      </c>
      <c r="G55" s="543">
        <f t="shared" si="0"/>
        <v>0</v>
      </c>
      <c r="H55" s="543">
        <v>332</v>
      </c>
      <c r="I55" s="543">
        <f t="shared" si="1"/>
        <v>0</v>
      </c>
      <c r="J55" s="657">
        <f t="shared" si="2"/>
        <v>0</v>
      </c>
    </row>
    <row r="56" spans="1:17" s="1708" customFormat="1" hidden="1" x14ac:dyDescent="0.2">
      <c r="A56" s="788">
        <v>25</v>
      </c>
      <c r="B56" s="1002" t="s">
        <v>25</v>
      </c>
      <c r="C56" s="687"/>
      <c r="D56" s="711" t="s">
        <v>21</v>
      </c>
      <c r="E56" s="711"/>
      <c r="F56" s="1003">
        <v>650</v>
      </c>
      <c r="G56" s="1003">
        <f t="shared" si="0"/>
        <v>0</v>
      </c>
      <c r="H56" s="1003">
        <v>237</v>
      </c>
      <c r="I56" s="1003">
        <f t="shared" si="1"/>
        <v>0</v>
      </c>
      <c r="J56" s="1004">
        <f t="shared" si="2"/>
        <v>0</v>
      </c>
      <c r="K56" s="1706"/>
      <c r="L56" s="1706"/>
      <c r="M56" s="1707"/>
      <c r="N56" s="1707"/>
      <c r="O56" s="1707"/>
      <c r="P56" s="1707"/>
      <c r="Q56" s="1707"/>
    </row>
    <row r="57" spans="1:17" hidden="1" x14ac:dyDescent="0.2">
      <c r="A57" s="531">
        <v>26</v>
      </c>
      <c r="B57" s="541" t="s">
        <v>26</v>
      </c>
      <c r="C57" s="533"/>
      <c r="D57" s="542" t="s">
        <v>21</v>
      </c>
      <c r="E57" s="1727"/>
      <c r="F57" s="543">
        <v>650</v>
      </c>
      <c r="G57" s="543">
        <f t="shared" si="0"/>
        <v>0</v>
      </c>
      <c r="H57" s="543">
        <v>199</v>
      </c>
      <c r="I57" s="543">
        <f t="shared" si="1"/>
        <v>0</v>
      </c>
      <c r="J57" s="657">
        <f t="shared" si="2"/>
        <v>0</v>
      </c>
    </row>
    <row r="58" spans="1:17" hidden="1" x14ac:dyDescent="0.2">
      <c r="A58" s="531">
        <v>27</v>
      </c>
      <c r="B58" s="541" t="s">
        <v>27</v>
      </c>
      <c r="C58" s="533"/>
      <c r="D58" s="542" t="s">
        <v>21</v>
      </c>
      <c r="E58" s="1726"/>
      <c r="F58" s="543">
        <v>650</v>
      </c>
      <c r="G58" s="543">
        <f t="shared" si="0"/>
        <v>0</v>
      </c>
      <c r="H58" s="543">
        <v>153</v>
      </c>
      <c r="I58" s="543">
        <f t="shared" si="1"/>
        <v>0</v>
      </c>
      <c r="J58" s="657">
        <f t="shared" si="2"/>
        <v>0</v>
      </c>
    </row>
    <row r="59" spans="1:17" hidden="1" x14ac:dyDescent="0.2">
      <c r="A59" s="531">
        <v>28</v>
      </c>
      <c r="B59" s="541" t="s">
        <v>291</v>
      </c>
      <c r="C59" s="533" t="s">
        <v>28</v>
      </c>
      <c r="D59" s="542" t="s">
        <v>21</v>
      </c>
      <c r="E59" s="1728"/>
      <c r="F59" s="543">
        <v>500</v>
      </c>
      <c r="G59" s="543">
        <f t="shared" si="0"/>
        <v>0</v>
      </c>
      <c r="H59" s="543">
        <v>149</v>
      </c>
      <c r="I59" s="543">
        <f t="shared" si="1"/>
        <v>0</v>
      </c>
      <c r="J59" s="750">
        <f t="shared" si="2"/>
        <v>0</v>
      </c>
    </row>
    <row r="60" spans="1:17" hidden="1" x14ac:dyDescent="0.2">
      <c r="A60" s="531">
        <v>29</v>
      </c>
      <c r="B60" s="541" t="s">
        <v>291</v>
      </c>
      <c r="C60" s="533" t="s">
        <v>29</v>
      </c>
      <c r="D60" s="542" t="s">
        <v>21</v>
      </c>
      <c r="E60" s="1726"/>
      <c r="F60" s="543">
        <v>500</v>
      </c>
      <c r="G60" s="543">
        <f t="shared" si="0"/>
        <v>0</v>
      </c>
      <c r="H60" s="543">
        <v>88</v>
      </c>
      <c r="I60" s="543">
        <f t="shared" si="1"/>
        <v>0</v>
      </c>
      <c r="J60" s="657">
        <f t="shared" si="2"/>
        <v>0</v>
      </c>
    </row>
    <row r="61" spans="1:17" s="1708" customFormat="1" hidden="1" x14ac:dyDescent="0.2">
      <c r="A61" s="788">
        <v>30</v>
      </c>
      <c r="B61" s="1002" t="s">
        <v>291</v>
      </c>
      <c r="C61" s="687" t="s">
        <v>30</v>
      </c>
      <c r="D61" s="711" t="s">
        <v>21</v>
      </c>
      <c r="E61" s="711"/>
      <c r="F61" s="1003">
        <v>500</v>
      </c>
      <c r="G61" s="1003">
        <f t="shared" si="0"/>
        <v>0</v>
      </c>
      <c r="H61" s="1003">
        <v>60</v>
      </c>
      <c r="I61" s="1003">
        <f t="shared" si="1"/>
        <v>0</v>
      </c>
      <c r="J61" s="1004">
        <f t="shared" si="2"/>
        <v>0</v>
      </c>
      <c r="K61" s="1706"/>
      <c r="L61" s="1706"/>
      <c r="M61" s="1707"/>
      <c r="N61" s="1707"/>
      <c r="O61" s="1707"/>
      <c r="P61" s="1707"/>
      <c r="Q61" s="1707"/>
    </row>
    <row r="62" spans="1:17" s="1708" customFormat="1" hidden="1" x14ac:dyDescent="0.2">
      <c r="A62" s="788">
        <v>31</v>
      </c>
      <c r="B62" s="1002" t="s">
        <v>31</v>
      </c>
      <c r="C62" s="860"/>
      <c r="D62" s="711" t="s">
        <v>32</v>
      </c>
      <c r="E62" s="711"/>
      <c r="F62" s="1003">
        <v>143680</v>
      </c>
      <c r="G62" s="1003">
        <f t="shared" si="0"/>
        <v>0</v>
      </c>
      <c r="H62" s="1003">
        <v>65776</v>
      </c>
      <c r="I62" s="1003">
        <f t="shared" si="1"/>
        <v>0</v>
      </c>
      <c r="J62" s="1004">
        <f t="shared" si="2"/>
        <v>0</v>
      </c>
      <c r="K62" s="1706"/>
      <c r="L62" s="1706"/>
      <c r="M62" s="1707"/>
      <c r="N62" s="1707"/>
      <c r="O62" s="1707"/>
      <c r="P62" s="1707"/>
      <c r="Q62" s="1707"/>
    </row>
    <row r="63" spans="1:17" s="1708" customFormat="1" hidden="1" x14ac:dyDescent="0.2">
      <c r="A63" s="788">
        <v>32</v>
      </c>
      <c r="B63" s="1002" t="s">
        <v>33</v>
      </c>
      <c r="C63" s="687" t="s">
        <v>34</v>
      </c>
      <c r="D63" s="711" t="s">
        <v>35</v>
      </c>
      <c r="E63" s="711"/>
      <c r="F63" s="1003">
        <v>0</v>
      </c>
      <c r="G63" s="1003">
        <f t="shared" si="0"/>
        <v>0</v>
      </c>
      <c r="H63" s="1003">
        <v>844</v>
      </c>
      <c r="I63" s="1003">
        <f t="shared" si="1"/>
        <v>0</v>
      </c>
      <c r="J63" s="1004">
        <f t="shared" si="2"/>
        <v>0</v>
      </c>
      <c r="K63" s="1706"/>
      <c r="L63" s="1706"/>
      <c r="M63" s="1707"/>
      <c r="N63" s="1707"/>
      <c r="O63" s="1707"/>
      <c r="P63" s="1707"/>
      <c r="Q63" s="1707"/>
    </row>
    <row r="64" spans="1:17" s="1708" customFormat="1" hidden="1" x14ac:dyDescent="0.2">
      <c r="A64" s="788">
        <v>33</v>
      </c>
      <c r="B64" s="1002" t="s">
        <v>33</v>
      </c>
      <c r="C64" s="687" t="s">
        <v>36</v>
      </c>
      <c r="D64" s="711" t="s">
        <v>35</v>
      </c>
      <c r="E64" s="711"/>
      <c r="F64" s="1003">
        <v>0</v>
      </c>
      <c r="G64" s="1003">
        <f t="shared" si="0"/>
        <v>0</v>
      </c>
      <c r="H64" s="1003">
        <v>471</v>
      </c>
      <c r="I64" s="1003">
        <f t="shared" si="1"/>
        <v>0</v>
      </c>
      <c r="J64" s="1004">
        <f t="shared" si="2"/>
        <v>0</v>
      </c>
      <c r="K64" s="1706"/>
      <c r="L64" s="1706"/>
      <c r="M64" s="1707"/>
      <c r="N64" s="1707"/>
      <c r="O64" s="1707"/>
      <c r="P64" s="1707"/>
      <c r="Q64" s="1707"/>
    </row>
    <row r="65" spans="1:17" s="1708" customFormat="1" hidden="1" x14ac:dyDescent="0.2">
      <c r="A65" s="788">
        <v>34</v>
      </c>
      <c r="B65" s="1002" t="s">
        <v>33</v>
      </c>
      <c r="C65" s="687" t="s">
        <v>37</v>
      </c>
      <c r="D65" s="711" t="s">
        <v>35</v>
      </c>
      <c r="E65" s="711"/>
      <c r="F65" s="1003">
        <v>0</v>
      </c>
      <c r="G65" s="1003">
        <f t="shared" si="0"/>
        <v>0</v>
      </c>
      <c r="H65" s="1003">
        <v>305</v>
      </c>
      <c r="I65" s="1003">
        <f t="shared" si="1"/>
        <v>0</v>
      </c>
      <c r="J65" s="1004">
        <f t="shared" si="2"/>
        <v>0</v>
      </c>
      <c r="K65" s="1706"/>
      <c r="L65" s="1706"/>
      <c r="M65" s="1707"/>
      <c r="N65" s="1707"/>
      <c r="O65" s="1707"/>
      <c r="P65" s="1707"/>
      <c r="Q65" s="1707"/>
    </row>
    <row r="66" spans="1:17" s="1708" customFormat="1" hidden="1" x14ac:dyDescent="0.2">
      <c r="A66" s="788">
        <v>35</v>
      </c>
      <c r="B66" s="1002" t="s">
        <v>33</v>
      </c>
      <c r="C66" s="687" t="s">
        <v>38</v>
      </c>
      <c r="D66" s="711" t="s">
        <v>35</v>
      </c>
      <c r="E66" s="711"/>
      <c r="F66" s="1003">
        <v>0</v>
      </c>
      <c r="G66" s="1003">
        <f t="shared" si="0"/>
        <v>0</v>
      </c>
      <c r="H66" s="1003">
        <v>237</v>
      </c>
      <c r="I66" s="1003">
        <f t="shared" si="1"/>
        <v>0</v>
      </c>
      <c r="J66" s="1004">
        <f t="shared" si="2"/>
        <v>0</v>
      </c>
      <c r="K66" s="1706"/>
      <c r="L66" s="1706"/>
      <c r="M66" s="1707"/>
      <c r="N66" s="1707"/>
      <c r="O66" s="1707"/>
      <c r="P66" s="1707"/>
      <c r="Q66" s="1707"/>
    </row>
    <row r="67" spans="1:17" s="1708" customFormat="1" hidden="1" x14ac:dyDescent="0.2">
      <c r="A67" s="788">
        <v>36</v>
      </c>
      <c r="B67" s="1002" t="s">
        <v>320</v>
      </c>
      <c r="C67" s="687"/>
      <c r="D67" s="711"/>
      <c r="E67" s="711"/>
      <c r="F67" s="711"/>
      <c r="G67" s="1003">
        <f t="shared" si="0"/>
        <v>0</v>
      </c>
      <c r="H67" s="1719"/>
      <c r="I67" s="1003">
        <f t="shared" si="1"/>
        <v>0</v>
      </c>
      <c r="J67" s="1719"/>
      <c r="K67" s="1706"/>
      <c r="L67" s="1706"/>
      <c r="M67" s="1707"/>
      <c r="N67" s="1707"/>
      <c r="O67" s="1707"/>
      <c r="P67" s="1707"/>
      <c r="Q67" s="1707"/>
    </row>
    <row r="68" spans="1:17" s="1708" customFormat="1" hidden="1" x14ac:dyDescent="0.2">
      <c r="A68" s="788">
        <v>37</v>
      </c>
      <c r="B68" s="1722" t="s">
        <v>39</v>
      </c>
      <c r="C68" s="687"/>
      <c r="D68" s="711" t="s">
        <v>21</v>
      </c>
      <c r="E68" s="711"/>
      <c r="F68" s="1003">
        <v>290</v>
      </c>
      <c r="G68" s="1003">
        <f t="shared" si="0"/>
        <v>0</v>
      </c>
      <c r="H68" s="1003">
        <v>115</v>
      </c>
      <c r="I68" s="1003">
        <f t="shared" si="1"/>
        <v>0</v>
      </c>
      <c r="J68" s="1004">
        <f t="shared" ref="J68:J75" si="3">G68+I68</f>
        <v>0</v>
      </c>
      <c r="K68" s="1706"/>
      <c r="L68" s="1706"/>
      <c r="M68" s="1707"/>
      <c r="N68" s="1707"/>
      <c r="O68" s="1707"/>
      <c r="P68" s="1707"/>
      <c r="Q68" s="1707"/>
    </row>
    <row r="69" spans="1:17" s="1708" customFormat="1" hidden="1" x14ac:dyDescent="0.2">
      <c r="A69" s="788">
        <v>38</v>
      </c>
      <c r="B69" s="1722" t="s">
        <v>319</v>
      </c>
      <c r="C69" s="687"/>
      <c r="D69" s="711" t="s">
        <v>21</v>
      </c>
      <c r="E69" s="711"/>
      <c r="F69" s="1003">
        <v>290</v>
      </c>
      <c r="G69" s="1003">
        <f t="shared" si="0"/>
        <v>0</v>
      </c>
      <c r="H69" s="1003">
        <v>89</v>
      </c>
      <c r="I69" s="1003">
        <f t="shared" si="1"/>
        <v>0</v>
      </c>
      <c r="J69" s="1004">
        <f t="shared" si="3"/>
        <v>0</v>
      </c>
      <c r="K69" s="1706"/>
      <c r="L69" s="1706"/>
      <c r="M69" s="1707"/>
      <c r="N69" s="1707"/>
      <c r="O69" s="1707"/>
      <c r="P69" s="1707"/>
      <c r="Q69" s="1707"/>
    </row>
    <row r="70" spans="1:17" s="1708" customFormat="1" hidden="1" x14ac:dyDescent="0.2">
      <c r="A70" s="788">
        <v>39</v>
      </c>
      <c r="B70" s="1722" t="s">
        <v>321</v>
      </c>
      <c r="C70" s="687"/>
      <c r="D70" s="711" t="s">
        <v>21</v>
      </c>
      <c r="E70" s="711"/>
      <c r="F70" s="1003">
        <v>290</v>
      </c>
      <c r="G70" s="1003">
        <f t="shared" si="0"/>
        <v>0</v>
      </c>
      <c r="H70" s="1003">
        <v>70</v>
      </c>
      <c r="I70" s="1003">
        <f t="shared" si="1"/>
        <v>0</v>
      </c>
      <c r="J70" s="1004">
        <f t="shared" si="3"/>
        <v>0</v>
      </c>
      <c r="K70" s="1706"/>
      <c r="L70" s="1706"/>
      <c r="M70" s="1707"/>
      <c r="N70" s="1707"/>
      <c r="O70" s="1707"/>
      <c r="P70" s="1707"/>
      <c r="Q70" s="1707"/>
    </row>
    <row r="71" spans="1:17" s="1708" customFormat="1" hidden="1" x14ac:dyDescent="0.2">
      <c r="A71" s="788">
        <v>40</v>
      </c>
      <c r="B71" s="1722" t="s">
        <v>322</v>
      </c>
      <c r="C71" s="687"/>
      <c r="D71" s="711" t="s">
        <v>21</v>
      </c>
      <c r="E71" s="711"/>
      <c r="F71" s="1003">
        <v>290</v>
      </c>
      <c r="G71" s="1003">
        <f t="shared" si="0"/>
        <v>0</v>
      </c>
      <c r="H71" s="1003">
        <v>59</v>
      </c>
      <c r="I71" s="1003">
        <f t="shared" si="1"/>
        <v>0</v>
      </c>
      <c r="J71" s="1004">
        <f t="shared" si="3"/>
        <v>0</v>
      </c>
      <c r="K71" s="1706"/>
      <c r="L71" s="1706"/>
      <c r="M71" s="1707"/>
      <c r="N71" s="1707"/>
      <c r="O71" s="1707"/>
      <c r="P71" s="1707"/>
      <c r="Q71" s="1707"/>
    </row>
    <row r="72" spans="1:17" s="1708" customFormat="1" hidden="1" x14ac:dyDescent="0.2">
      <c r="A72" s="788">
        <v>41</v>
      </c>
      <c r="B72" s="1722" t="s">
        <v>323</v>
      </c>
      <c r="C72" s="687"/>
      <c r="D72" s="711" t="s">
        <v>21</v>
      </c>
      <c r="E72" s="711"/>
      <c r="F72" s="1003">
        <v>290</v>
      </c>
      <c r="G72" s="1003">
        <f t="shared" si="0"/>
        <v>0</v>
      </c>
      <c r="H72" s="1003">
        <v>59</v>
      </c>
      <c r="I72" s="1003">
        <f t="shared" si="1"/>
        <v>0</v>
      </c>
      <c r="J72" s="1004">
        <f t="shared" si="3"/>
        <v>0</v>
      </c>
      <c r="K72" s="1706"/>
      <c r="L72" s="1706"/>
      <c r="M72" s="1707"/>
      <c r="N72" s="1707"/>
      <c r="O72" s="1707"/>
      <c r="P72" s="1707"/>
      <c r="Q72" s="1707"/>
    </row>
    <row r="73" spans="1:17" s="1708" customFormat="1" hidden="1" x14ac:dyDescent="0.2">
      <c r="A73" s="788">
        <v>42</v>
      </c>
      <c r="B73" s="1722" t="s">
        <v>324</v>
      </c>
      <c r="C73" s="687"/>
      <c r="D73" s="711" t="s">
        <v>21</v>
      </c>
      <c r="E73" s="711"/>
      <c r="F73" s="1003">
        <v>290</v>
      </c>
      <c r="G73" s="1003">
        <f t="shared" si="0"/>
        <v>0</v>
      </c>
      <c r="H73" s="1003">
        <v>45</v>
      </c>
      <c r="I73" s="1003">
        <f t="shared" si="1"/>
        <v>0</v>
      </c>
      <c r="J73" s="1004">
        <f t="shared" si="3"/>
        <v>0</v>
      </c>
      <c r="K73" s="1706"/>
      <c r="L73" s="1706"/>
      <c r="M73" s="1707"/>
      <c r="N73" s="1707"/>
      <c r="O73" s="1707"/>
      <c r="P73" s="1707"/>
      <c r="Q73" s="1707"/>
    </row>
    <row r="74" spans="1:17" s="1708" customFormat="1" hidden="1" x14ac:dyDescent="0.2">
      <c r="A74" s="788">
        <v>43</v>
      </c>
      <c r="B74" s="1722" t="s">
        <v>325</v>
      </c>
      <c r="C74" s="687"/>
      <c r="D74" s="711" t="s">
        <v>21</v>
      </c>
      <c r="E74" s="711"/>
      <c r="F74" s="1003">
        <v>290</v>
      </c>
      <c r="G74" s="1003">
        <f t="shared" si="0"/>
        <v>0</v>
      </c>
      <c r="H74" s="1003">
        <v>37</v>
      </c>
      <c r="I74" s="1003">
        <f t="shared" si="1"/>
        <v>0</v>
      </c>
      <c r="J74" s="1004">
        <f t="shared" si="3"/>
        <v>0</v>
      </c>
      <c r="K74" s="1706"/>
      <c r="L74" s="1706"/>
      <c r="M74" s="1707"/>
      <c r="N74" s="1707"/>
      <c r="O74" s="1707"/>
      <c r="P74" s="1707"/>
      <c r="Q74" s="1707"/>
    </row>
    <row r="75" spans="1:17" s="1708" customFormat="1" hidden="1" x14ac:dyDescent="0.2">
      <c r="A75" s="788">
        <v>44</v>
      </c>
      <c r="B75" s="1002" t="s">
        <v>40</v>
      </c>
      <c r="C75" s="860"/>
      <c r="D75" s="711" t="s">
        <v>41</v>
      </c>
      <c r="E75" s="711"/>
      <c r="F75" s="1003">
        <v>0</v>
      </c>
      <c r="G75" s="1003">
        <f t="shared" si="0"/>
        <v>0</v>
      </c>
      <c r="H75" s="1003">
        <v>66809</v>
      </c>
      <c r="I75" s="1003">
        <f t="shared" si="1"/>
        <v>0</v>
      </c>
      <c r="J75" s="1004">
        <f t="shared" si="3"/>
        <v>0</v>
      </c>
      <c r="K75" s="1706"/>
      <c r="L75" s="1706"/>
      <c r="M75" s="1707"/>
      <c r="N75" s="1707"/>
      <c r="O75" s="1707"/>
      <c r="P75" s="1707"/>
      <c r="Q75" s="1707"/>
    </row>
    <row r="76" spans="1:17" s="1708" customFormat="1" hidden="1" x14ac:dyDescent="0.2">
      <c r="A76" s="788">
        <v>45</v>
      </c>
      <c r="B76" s="1002"/>
      <c r="C76" s="860"/>
      <c r="D76" s="711"/>
      <c r="E76" s="711"/>
      <c r="F76" s="711"/>
      <c r="G76" s="1003"/>
      <c r="H76" s="1719"/>
      <c r="I76" s="1003"/>
      <c r="J76" s="1719"/>
      <c r="K76" s="1706"/>
      <c r="L76" s="1706"/>
      <c r="M76" s="1707"/>
      <c r="N76" s="1707"/>
      <c r="O76" s="1707"/>
      <c r="P76" s="1707"/>
      <c r="Q76" s="1707"/>
    </row>
    <row r="77" spans="1:17" s="1708" customFormat="1" hidden="1" x14ac:dyDescent="0.2">
      <c r="A77" s="788">
        <v>46</v>
      </c>
      <c r="B77" s="1729" t="s">
        <v>42</v>
      </c>
      <c r="C77" s="687"/>
      <c r="D77" s="711"/>
      <c r="E77" s="711"/>
      <c r="F77" s="711"/>
      <c r="G77" s="1003"/>
      <c r="H77" s="1719"/>
      <c r="I77" s="1003"/>
      <c r="J77" s="1719"/>
      <c r="K77" s="1706"/>
      <c r="L77" s="1706"/>
      <c r="M77" s="1707"/>
      <c r="N77" s="1707"/>
      <c r="O77" s="1707"/>
      <c r="P77" s="1707"/>
      <c r="Q77" s="1707"/>
    </row>
    <row r="78" spans="1:17" s="1708" customFormat="1" hidden="1" x14ac:dyDescent="0.2">
      <c r="A78" s="788">
        <v>47</v>
      </c>
      <c r="B78" s="1002" t="s">
        <v>19</v>
      </c>
      <c r="C78" s="687" t="s">
        <v>326</v>
      </c>
      <c r="D78" s="711" t="s">
        <v>14</v>
      </c>
      <c r="E78" s="711"/>
      <c r="F78" s="1003">
        <v>600</v>
      </c>
      <c r="G78" s="1003">
        <f t="shared" ref="G78:G84" si="4">E78*F78</f>
        <v>0</v>
      </c>
      <c r="H78" s="1003">
        <v>928</v>
      </c>
      <c r="I78" s="1003">
        <f t="shared" ref="I78:I84" si="5">E78*H78</f>
        <v>0</v>
      </c>
      <c r="J78" s="1004">
        <f t="shared" ref="J78:J84" si="6">G78+I78</f>
        <v>0</v>
      </c>
      <c r="K78" s="1706"/>
      <c r="L78" s="1706"/>
      <c r="M78" s="1707"/>
      <c r="N78" s="1707"/>
      <c r="O78" s="1707"/>
      <c r="P78" s="1707"/>
      <c r="Q78" s="1707"/>
    </row>
    <row r="79" spans="1:17" s="1708" customFormat="1" hidden="1" x14ac:dyDescent="0.2">
      <c r="A79" s="788">
        <v>48</v>
      </c>
      <c r="B79" s="1002" t="s">
        <v>17</v>
      </c>
      <c r="C79" s="687"/>
      <c r="D79" s="711" t="s">
        <v>14</v>
      </c>
      <c r="E79" s="711"/>
      <c r="F79" s="1003">
        <v>600</v>
      </c>
      <c r="G79" s="1003">
        <f t="shared" si="4"/>
        <v>0</v>
      </c>
      <c r="H79" s="1003">
        <v>1026</v>
      </c>
      <c r="I79" s="1003">
        <f t="shared" si="5"/>
        <v>0</v>
      </c>
      <c r="J79" s="1004">
        <f t="shared" si="6"/>
        <v>0</v>
      </c>
      <c r="K79" s="1706"/>
      <c r="L79" s="1706"/>
      <c r="M79" s="1707"/>
      <c r="N79" s="1707"/>
      <c r="O79" s="1707"/>
      <c r="P79" s="1707"/>
      <c r="Q79" s="1707"/>
    </row>
    <row r="80" spans="1:17" s="1708" customFormat="1" hidden="1" x14ac:dyDescent="0.2">
      <c r="A80" s="788">
        <v>49</v>
      </c>
      <c r="B80" s="1002" t="s">
        <v>43</v>
      </c>
      <c r="C80" s="687"/>
      <c r="D80" s="711" t="s">
        <v>21</v>
      </c>
      <c r="E80" s="711"/>
      <c r="F80" s="1003">
        <v>650</v>
      </c>
      <c r="G80" s="1003">
        <f t="shared" si="4"/>
        <v>0</v>
      </c>
      <c r="H80" s="1003">
        <v>237</v>
      </c>
      <c r="I80" s="1003">
        <f t="shared" si="5"/>
        <v>0</v>
      </c>
      <c r="J80" s="1004">
        <f t="shared" si="6"/>
        <v>0</v>
      </c>
      <c r="K80" s="1706"/>
      <c r="L80" s="1706"/>
      <c r="M80" s="1707"/>
      <c r="N80" s="1707"/>
      <c r="O80" s="1707"/>
      <c r="P80" s="1707"/>
      <c r="Q80" s="1707"/>
    </row>
    <row r="81" spans="1:17" s="1708" customFormat="1" hidden="1" x14ac:dyDescent="0.2">
      <c r="A81" s="788">
        <v>50</v>
      </c>
      <c r="B81" s="1002" t="s">
        <v>327</v>
      </c>
      <c r="C81" s="1001"/>
      <c r="D81" s="711" t="s">
        <v>21</v>
      </c>
      <c r="E81" s="711"/>
      <c r="F81" s="1003">
        <v>290</v>
      </c>
      <c r="G81" s="1003">
        <f t="shared" si="4"/>
        <v>0</v>
      </c>
      <c r="H81" s="1003">
        <v>45</v>
      </c>
      <c r="I81" s="1003">
        <f t="shared" si="5"/>
        <v>0</v>
      </c>
      <c r="J81" s="1004">
        <f t="shared" si="6"/>
        <v>0</v>
      </c>
      <c r="K81" s="1706"/>
      <c r="L81" s="1706"/>
      <c r="M81" s="1707"/>
      <c r="N81" s="1707"/>
      <c r="O81" s="1707"/>
      <c r="P81" s="1707"/>
      <c r="Q81" s="1707"/>
    </row>
    <row r="82" spans="1:17" s="1708" customFormat="1" hidden="1" x14ac:dyDescent="0.2">
      <c r="A82" s="788">
        <v>51</v>
      </c>
      <c r="B82" s="1002" t="s">
        <v>31</v>
      </c>
      <c r="C82" s="860"/>
      <c r="D82" s="711" t="s">
        <v>32</v>
      </c>
      <c r="E82" s="711"/>
      <c r="F82" s="1003">
        <v>0</v>
      </c>
      <c r="G82" s="1003">
        <f t="shared" si="4"/>
        <v>0</v>
      </c>
      <c r="H82" s="1003">
        <v>18486</v>
      </c>
      <c r="I82" s="1003">
        <f t="shared" si="5"/>
        <v>0</v>
      </c>
      <c r="J82" s="1004">
        <f t="shared" si="6"/>
        <v>0</v>
      </c>
      <c r="K82" s="1706"/>
      <c r="L82" s="1706"/>
      <c r="M82" s="1707"/>
      <c r="N82" s="1707"/>
      <c r="O82" s="1707"/>
      <c r="P82" s="1707"/>
      <c r="Q82" s="1707"/>
    </row>
    <row r="83" spans="1:17" s="1708" customFormat="1" hidden="1" x14ac:dyDescent="0.2">
      <c r="A83" s="788">
        <v>52</v>
      </c>
      <c r="B83" s="1002" t="s">
        <v>40</v>
      </c>
      <c r="C83" s="860"/>
      <c r="D83" s="711" t="s">
        <v>41</v>
      </c>
      <c r="E83" s="711"/>
      <c r="F83" s="1003">
        <v>0</v>
      </c>
      <c r="G83" s="1003">
        <f t="shared" si="4"/>
        <v>0</v>
      </c>
      <c r="H83" s="1003">
        <v>19270</v>
      </c>
      <c r="I83" s="1003">
        <f t="shared" si="5"/>
        <v>0</v>
      </c>
      <c r="J83" s="1004">
        <f t="shared" si="6"/>
        <v>0</v>
      </c>
      <c r="K83" s="1706"/>
      <c r="L83" s="1706"/>
      <c r="M83" s="1707"/>
      <c r="N83" s="1707"/>
      <c r="O83" s="1707"/>
      <c r="P83" s="1707"/>
      <c r="Q83" s="1707"/>
    </row>
    <row r="84" spans="1:17" s="1708" customFormat="1" hidden="1" x14ac:dyDescent="0.2">
      <c r="A84" s="788">
        <v>53</v>
      </c>
      <c r="B84" s="1002" t="s">
        <v>15</v>
      </c>
      <c r="C84" s="687"/>
      <c r="D84" s="711" t="s">
        <v>14</v>
      </c>
      <c r="E84" s="711"/>
      <c r="F84" s="1003">
        <v>600</v>
      </c>
      <c r="G84" s="1003">
        <f t="shared" si="4"/>
        <v>0</v>
      </c>
      <c r="H84" s="1003">
        <v>1026</v>
      </c>
      <c r="I84" s="1003">
        <f t="shared" si="5"/>
        <v>0</v>
      </c>
      <c r="J84" s="1004">
        <f t="shared" si="6"/>
        <v>0</v>
      </c>
      <c r="K84" s="1706"/>
      <c r="L84" s="1706"/>
      <c r="M84" s="1707"/>
      <c r="N84" s="1707"/>
      <c r="O84" s="1707"/>
      <c r="P84" s="1707"/>
      <c r="Q84" s="1707"/>
    </row>
    <row r="85" spans="1:17" s="1708" customFormat="1" hidden="1" x14ac:dyDescent="0.2">
      <c r="A85" s="788">
        <v>54</v>
      </c>
      <c r="B85" s="1002"/>
      <c r="C85" s="860"/>
      <c r="D85" s="711"/>
      <c r="E85" s="711"/>
      <c r="F85" s="711"/>
      <c r="G85" s="1003"/>
      <c r="H85" s="1719"/>
      <c r="I85" s="1003"/>
      <c r="J85" s="1719"/>
      <c r="K85" s="1706"/>
      <c r="L85" s="1706"/>
      <c r="M85" s="1707"/>
      <c r="N85" s="1707"/>
      <c r="O85" s="1707"/>
      <c r="P85" s="1707"/>
      <c r="Q85" s="1707"/>
    </row>
    <row r="86" spans="1:17" s="1708" customFormat="1" hidden="1" x14ac:dyDescent="0.2">
      <c r="A86" s="788">
        <v>55</v>
      </c>
      <c r="B86" s="1002"/>
      <c r="C86" s="860"/>
      <c r="D86" s="711"/>
      <c r="E86" s="711"/>
      <c r="F86" s="711"/>
      <c r="G86" s="1003"/>
      <c r="H86" s="1719"/>
      <c r="I86" s="1003"/>
      <c r="J86" s="1719"/>
      <c r="K86" s="1706"/>
      <c r="L86" s="1706"/>
      <c r="M86" s="1707"/>
      <c r="N86" s="1707"/>
      <c r="O86" s="1707"/>
      <c r="P86" s="1707"/>
      <c r="Q86" s="1707"/>
    </row>
    <row r="87" spans="1:17" s="1708" customFormat="1" hidden="1" x14ac:dyDescent="0.2">
      <c r="A87" s="788">
        <v>56</v>
      </c>
      <c r="B87" s="1729" t="s">
        <v>44</v>
      </c>
      <c r="C87" s="687"/>
      <c r="D87" s="711"/>
      <c r="E87" s="711"/>
      <c r="F87" s="711"/>
      <c r="G87" s="1003"/>
      <c r="H87" s="1719"/>
      <c r="I87" s="1003"/>
      <c r="J87" s="1719"/>
      <c r="K87" s="1706"/>
      <c r="L87" s="1706"/>
      <c r="M87" s="1707"/>
      <c r="N87" s="1707"/>
      <c r="O87" s="1707"/>
      <c r="P87" s="1707"/>
      <c r="Q87" s="1707"/>
    </row>
    <row r="88" spans="1:17" s="1708" customFormat="1" hidden="1" x14ac:dyDescent="0.2">
      <c r="A88" s="788">
        <v>57</v>
      </c>
      <c r="B88" s="1729" t="s">
        <v>45</v>
      </c>
      <c r="C88" s="687"/>
      <c r="D88" s="711"/>
      <c r="E88" s="711"/>
      <c r="F88" s="711"/>
      <c r="G88" s="1003"/>
      <c r="H88" s="1719"/>
      <c r="I88" s="1003"/>
      <c r="J88" s="1719"/>
      <c r="K88" s="1706"/>
      <c r="L88" s="1706"/>
      <c r="M88" s="1707"/>
      <c r="N88" s="1707"/>
      <c r="O88" s="1707"/>
      <c r="P88" s="1707"/>
      <c r="Q88" s="1707"/>
    </row>
    <row r="89" spans="1:17" s="1708" customFormat="1" hidden="1" x14ac:dyDescent="0.2">
      <c r="A89" s="788">
        <v>58</v>
      </c>
      <c r="B89" s="1002" t="s">
        <v>46</v>
      </c>
      <c r="C89" s="687" t="s">
        <v>329</v>
      </c>
      <c r="D89" s="711" t="s">
        <v>14</v>
      </c>
      <c r="E89" s="711"/>
      <c r="F89" s="1003">
        <v>1502</v>
      </c>
      <c r="G89" s="1003">
        <f t="shared" ref="G89:G113" si="7">E89*F89</f>
        <v>0</v>
      </c>
      <c r="H89" s="1003">
        <v>3517.6320000000001</v>
      </c>
      <c r="I89" s="1003">
        <f t="shared" ref="I89:I113" si="8">E89*H89</f>
        <v>0</v>
      </c>
      <c r="J89" s="1004">
        <f t="shared" ref="J89:J113" si="9">G89+I89</f>
        <v>0</v>
      </c>
      <c r="K89" s="1706"/>
      <c r="L89" s="1706"/>
      <c r="M89" s="1707"/>
      <c r="N89" s="1707"/>
      <c r="O89" s="1707"/>
      <c r="P89" s="1707"/>
      <c r="Q89" s="1707"/>
    </row>
    <row r="90" spans="1:17" s="1708" customFormat="1" ht="25.5" hidden="1" x14ac:dyDescent="0.2">
      <c r="A90" s="788">
        <v>59</v>
      </c>
      <c r="B90" s="1002" t="s">
        <v>239</v>
      </c>
      <c r="C90" s="687" t="s">
        <v>330</v>
      </c>
      <c r="D90" s="711" t="s">
        <v>14</v>
      </c>
      <c r="E90" s="711"/>
      <c r="F90" s="1003">
        <v>11286</v>
      </c>
      <c r="G90" s="1003">
        <f t="shared" si="7"/>
        <v>0</v>
      </c>
      <c r="H90" s="1003">
        <v>30822.432000000001</v>
      </c>
      <c r="I90" s="1003">
        <f t="shared" si="8"/>
        <v>0</v>
      </c>
      <c r="J90" s="1004">
        <f t="shared" si="9"/>
        <v>0</v>
      </c>
      <c r="K90" s="1706"/>
      <c r="L90" s="1706"/>
      <c r="M90" s="1707"/>
      <c r="N90" s="1707"/>
      <c r="O90" s="1707"/>
      <c r="P90" s="1707"/>
      <c r="Q90" s="1707"/>
    </row>
    <row r="91" spans="1:17" s="1708" customFormat="1" ht="38.25" hidden="1" x14ac:dyDescent="0.2">
      <c r="A91" s="788">
        <v>60</v>
      </c>
      <c r="B91" s="1002" t="s">
        <v>292</v>
      </c>
      <c r="C91" s="687" t="s">
        <v>331</v>
      </c>
      <c r="D91" s="711" t="s">
        <v>14</v>
      </c>
      <c r="E91" s="711"/>
      <c r="F91" s="1003">
        <f>3796+1227</f>
        <v>5023</v>
      </c>
      <c r="G91" s="1003">
        <f t="shared" si="7"/>
        <v>0</v>
      </c>
      <c r="H91" s="1003">
        <v>11761.895999999999</v>
      </c>
      <c r="I91" s="1003">
        <f t="shared" si="8"/>
        <v>0</v>
      </c>
      <c r="J91" s="1004">
        <f t="shared" si="9"/>
        <v>0</v>
      </c>
      <c r="K91" s="1706"/>
      <c r="L91" s="1706"/>
      <c r="M91" s="1707"/>
      <c r="N91" s="1707"/>
      <c r="O91" s="1707"/>
      <c r="P91" s="1707"/>
      <c r="Q91" s="1707"/>
    </row>
    <row r="92" spans="1:17" s="1708" customFormat="1" ht="25.5" hidden="1" x14ac:dyDescent="0.2">
      <c r="A92" s="788">
        <v>61</v>
      </c>
      <c r="B92" s="1002" t="s">
        <v>47</v>
      </c>
      <c r="C92" s="687" t="s">
        <v>332</v>
      </c>
      <c r="D92" s="711" t="s">
        <v>14</v>
      </c>
      <c r="E92" s="711"/>
      <c r="F92" s="1003">
        <v>10638</v>
      </c>
      <c r="G92" s="1003">
        <f t="shared" si="7"/>
        <v>0</v>
      </c>
      <c r="H92" s="1003">
        <v>24909.119999999999</v>
      </c>
      <c r="I92" s="1003">
        <f t="shared" si="8"/>
        <v>0</v>
      </c>
      <c r="J92" s="1004">
        <f t="shared" si="9"/>
        <v>0</v>
      </c>
      <c r="K92" s="1706"/>
      <c r="L92" s="1706"/>
      <c r="M92" s="1707"/>
      <c r="N92" s="1707"/>
      <c r="O92" s="1707"/>
      <c r="P92" s="1707"/>
      <c r="Q92" s="1707"/>
    </row>
    <row r="93" spans="1:17" s="1708" customFormat="1" ht="25.5" hidden="1" x14ac:dyDescent="0.2">
      <c r="A93" s="788">
        <v>62</v>
      </c>
      <c r="B93" s="1002" t="s">
        <v>290</v>
      </c>
      <c r="C93" s="687" t="s">
        <v>333</v>
      </c>
      <c r="D93" s="711" t="s">
        <v>14</v>
      </c>
      <c r="E93" s="711"/>
      <c r="F93" s="1003">
        <v>37939</v>
      </c>
      <c r="G93" s="1003">
        <f t="shared" si="7"/>
        <v>0</v>
      </c>
      <c r="H93" s="1003">
        <v>88833.599999999991</v>
      </c>
      <c r="I93" s="1003">
        <f t="shared" si="8"/>
        <v>0</v>
      </c>
      <c r="J93" s="1004">
        <f t="shared" si="9"/>
        <v>0</v>
      </c>
      <c r="K93" s="1706"/>
      <c r="L93" s="1706"/>
      <c r="M93" s="1707"/>
      <c r="N93" s="1707"/>
      <c r="O93" s="1707"/>
      <c r="P93" s="1707"/>
      <c r="Q93" s="1707"/>
    </row>
    <row r="94" spans="1:17" s="1708" customFormat="1" hidden="1" x14ac:dyDescent="0.2">
      <c r="A94" s="788">
        <v>63</v>
      </c>
      <c r="B94" s="1002" t="s">
        <v>46</v>
      </c>
      <c r="C94" s="687" t="s">
        <v>329</v>
      </c>
      <c r="D94" s="711" t="s">
        <v>14</v>
      </c>
      <c r="E94" s="711"/>
      <c r="F94" s="1003">
        <v>1502</v>
      </c>
      <c r="G94" s="1003">
        <f t="shared" si="7"/>
        <v>0</v>
      </c>
      <c r="H94" s="1003">
        <v>3517.6320000000001</v>
      </c>
      <c r="I94" s="1003">
        <f t="shared" si="8"/>
        <v>0</v>
      </c>
      <c r="J94" s="1004">
        <f t="shared" si="9"/>
        <v>0</v>
      </c>
      <c r="K94" s="1706"/>
      <c r="L94" s="1706"/>
      <c r="M94" s="1707"/>
      <c r="N94" s="1707"/>
      <c r="O94" s="1707"/>
      <c r="P94" s="1707"/>
      <c r="Q94" s="1707"/>
    </row>
    <row r="95" spans="1:17" s="1708" customFormat="1" ht="25.5" hidden="1" x14ac:dyDescent="0.2">
      <c r="A95" s="788">
        <v>64</v>
      </c>
      <c r="B95" s="1002" t="s">
        <v>49</v>
      </c>
      <c r="C95" s="687" t="s">
        <v>334</v>
      </c>
      <c r="D95" s="711" t="s">
        <v>14</v>
      </c>
      <c r="E95" s="711"/>
      <c r="F95" s="1003">
        <v>20865</v>
      </c>
      <c r="G95" s="1003">
        <f t="shared" si="7"/>
        <v>0</v>
      </c>
      <c r="H95" s="1003">
        <v>71535.599999999991</v>
      </c>
      <c r="I95" s="1003">
        <f t="shared" si="8"/>
        <v>0</v>
      </c>
      <c r="J95" s="1004">
        <f t="shared" si="9"/>
        <v>0</v>
      </c>
      <c r="K95" s="1706"/>
      <c r="L95" s="1706"/>
      <c r="M95" s="1707"/>
      <c r="N95" s="1707"/>
      <c r="O95" s="1707"/>
      <c r="P95" s="1707"/>
      <c r="Q95" s="1707"/>
    </row>
    <row r="96" spans="1:17" s="1708" customFormat="1" ht="25.5" hidden="1" x14ac:dyDescent="0.2">
      <c r="A96" s="788">
        <v>65</v>
      </c>
      <c r="B96" s="1002" t="s">
        <v>387</v>
      </c>
      <c r="C96" s="711" t="s">
        <v>388</v>
      </c>
      <c r="D96" s="711" t="s">
        <v>14</v>
      </c>
      <c r="E96" s="711"/>
      <c r="F96" s="1003">
        <v>4500</v>
      </c>
      <c r="G96" s="1003">
        <f t="shared" si="7"/>
        <v>0</v>
      </c>
      <c r="H96" s="1003">
        <v>16013.050000000001</v>
      </c>
      <c r="I96" s="1003">
        <f t="shared" si="8"/>
        <v>0</v>
      </c>
      <c r="J96" s="1004">
        <f t="shared" si="9"/>
        <v>0</v>
      </c>
      <c r="K96" s="1706"/>
      <c r="L96" s="1706"/>
      <c r="M96" s="1707"/>
      <c r="N96" s="1707"/>
      <c r="O96" s="1707"/>
      <c r="P96" s="1707"/>
      <c r="Q96" s="1707"/>
    </row>
    <row r="97" spans="1:17" s="1708" customFormat="1" ht="25.5" hidden="1" x14ac:dyDescent="0.2">
      <c r="A97" s="788">
        <v>66</v>
      </c>
      <c r="B97" s="1002" t="s">
        <v>387</v>
      </c>
      <c r="C97" s="711" t="s">
        <v>389</v>
      </c>
      <c r="D97" s="711" t="s">
        <v>14</v>
      </c>
      <c r="E97" s="711"/>
      <c r="F97" s="1003">
        <v>4500</v>
      </c>
      <c r="G97" s="1003">
        <f t="shared" si="7"/>
        <v>0</v>
      </c>
      <c r="H97" s="1003">
        <v>12276</v>
      </c>
      <c r="I97" s="1003">
        <f t="shared" si="8"/>
        <v>0</v>
      </c>
      <c r="J97" s="1004">
        <f t="shared" si="9"/>
        <v>0</v>
      </c>
      <c r="K97" s="1706"/>
      <c r="L97" s="1706"/>
      <c r="M97" s="1707"/>
      <c r="N97" s="1707"/>
      <c r="O97" s="1707"/>
      <c r="P97" s="1707"/>
      <c r="Q97" s="1707"/>
    </row>
    <row r="98" spans="1:17" s="1708" customFormat="1" ht="25.5" hidden="1" x14ac:dyDescent="0.2">
      <c r="A98" s="788">
        <v>67</v>
      </c>
      <c r="B98" s="1002" t="s">
        <v>82</v>
      </c>
      <c r="C98" s="711" t="s">
        <v>83</v>
      </c>
      <c r="D98" s="711" t="s">
        <v>56</v>
      </c>
      <c r="E98" s="711"/>
      <c r="F98" s="1003">
        <v>600</v>
      </c>
      <c r="G98" s="1003">
        <f t="shared" si="7"/>
        <v>0</v>
      </c>
      <c r="H98" s="1003">
        <v>588</v>
      </c>
      <c r="I98" s="1003">
        <f t="shared" si="8"/>
        <v>0</v>
      </c>
      <c r="J98" s="1004">
        <f t="shared" si="9"/>
        <v>0</v>
      </c>
      <c r="K98" s="1706"/>
      <c r="L98" s="1706"/>
      <c r="M98" s="1707"/>
      <c r="N98" s="1707"/>
      <c r="O98" s="1707"/>
      <c r="P98" s="1707"/>
      <c r="Q98" s="1707"/>
    </row>
    <row r="99" spans="1:17" s="1708" customFormat="1" ht="25.5" hidden="1" x14ac:dyDescent="0.2">
      <c r="A99" s="788">
        <v>68</v>
      </c>
      <c r="B99" s="1002" t="s">
        <v>151</v>
      </c>
      <c r="C99" s="711" t="s">
        <v>152</v>
      </c>
      <c r="D99" s="711" t="s">
        <v>56</v>
      </c>
      <c r="E99" s="711"/>
      <c r="F99" s="1003">
        <v>600</v>
      </c>
      <c r="G99" s="1003">
        <f t="shared" si="7"/>
        <v>0</v>
      </c>
      <c r="H99" s="1003">
        <v>381</v>
      </c>
      <c r="I99" s="1003">
        <f t="shared" si="8"/>
        <v>0</v>
      </c>
      <c r="J99" s="1004">
        <f t="shared" si="9"/>
        <v>0</v>
      </c>
      <c r="K99" s="1706"/>
      <c r="L99" s="1706"/>
      <c r="M99" s="1707"/>
      <c r="N99" s="1707"/>
      <c r="O99" s="1707"/>
      <c r="P99" s="1707"/>
      <c r="Q99" s="1707"/>
    </row>
    <row r="100" spans="1:17" s="1708" customFormat="1" hidden="1" x14ac:dyDescent="0.2">
      <c r="A100" s="788">
        <v>69</v>
      </c>
      <c r="B100" s="1002" t="s">
        <v>390</v>
      </c>
      <c r="C100" s="711" t="s">
        <v>391</v>
      </c>
      <c r="D100" s="711" t="s">
        <v>14</v>
      </c>
      <c r="E100" s="711"/>
      <c r="F100" s="1003">
        <v>400</v>
      </c>
      <c r="G100" s="1003">
        <f t="shared" si="7"/>
        <v>0</v>
      </c>
      <c r="H100" s="1003">
        <v>900</v>
      </c>
      <c r="I100" s="1003">
        <f t="shared" si="8"/>
        <v>0</v>
      </c>
      <c r="J100" s="1004">
        <f t="shared" si="9"/>
        <v>0</v>
      </c>
      <c r="K100" s="1706"/>
      <c r="L100" s="1706"/>
      <c r="M100" s="1707"/>
      <c r="N100" s="1707"/>
      <c r="O100" s="1707"/>
      <c r="P100" s="1707"/>
      <c r="Q100" s="1707"/>
    </row>
    <row r="101" spans="1:17" s="1708" customFormat="1" hidden="1" x14ac:dyDescent="0.2">
      <c r="A101" s="788">
        <v>70</v>
      </c>
      <c r="B101" s="1002" t="s">
        <v>392</v>
      </c>
      <c r="C101" s="711" t="s">
        <v>393</v>
      </c>
      <c r="D101" s="711" t="s">
        <v>14</v>
      </c>
      <c r="E101" s="711"/>
      <c r="F101" s="1003">
        <v>300</v>
      </c>
      <c r="G101" s="1003">
        <f t="shared" si="7"/>
        <v>0</v>
      </c>
      <c r="H101" s="1003">
        <v>234</v>
      </c>
      <c r="I101" s="1003">
        <f t="shared" si="8"/>
        <v>0</v>
      </c>
      <c r="J101" s="1004">
        <f t="shared" si="9"/>
        <v>0</v>
      </c>
      <c r="K101" s="1706"/>
      <c r="L101" s="1706"/>
      <c r="M101" s="1707"/>
      <c r="N101" s="1707"/>
      <c r="O101" s="1707"/>
      <c r="P101" s="1707"/>
      <c r="Q101" s="1707"/>
    </row>
    <row r="102" spans="1:17" s="1708" customFormat="1" hidden="1" x14ac:dyDescent="0.2">
      <c r="A102" s="788">
        <v>71</v>
      </c>
      <c r="B102" s="1002" t="s">
        <v>394</v>
      </c>
      <c r="C102" s="1005" t="s">
        <v>395</v>
      </c>
      <c r="D102" s="1005" t="s">
        <v>14</v>
      </c>
      <c r="E102" s="1005"/>
      <c r="F102" s="1003">
        <v>1250</v>
      </c>
      <c r="G102" s="1003">
        <f t="shared" si="7"/>
        <v>0</v>
      </c>
      <c r="H102" s="1003">
        <v>1163.3999999999999</v>
      </c>
      <c r="I102" s="1003">
        <f t="shared" si="8"/>
        <v>0</v>
      </c>
      <c r="J102" s="1004">
        <f t="shared" si="9"/>
        <v>0</v>
      </c>
      <c r="K102" s="1706"/>
      <c r="L102" s="1706"/>
      <c r="M102" s="1707"/>
      <c r="N102" s="1707"/>
      <c r="O102" s="1707"/>
      <c r="P102" s="1707"/>
      <c r="Q102" s="1707"/>
    </row>
    <row r="103" spans="1:17" s="1708" customFormat="1" hidden="1" x14ac:dyDescent="0.2">
      <c r="A103" s="788">
        <v>72</v>
      </c>
      <c r="B103" s="1002" t="s">
        <v>394</v>
      </c>
      <c r="C103" s="1005" t="s">
        <v>296</v>
      </c>
      <c r="D103" s="1005" t="s">
        <v>14</v>
      </c>
      <c r="E103" s="1005"/>
      <c r="F103" s="1003">
        <v>850</v>
      </c>
      <c r="G103" s="1003">
        <f t="shared" si="7"/>
        <v>0</v>
      </c>
      <c r="H103" s="1003">
        <v>347.2</v>
      </c>
      <c r="I103" s="1003">
        <f t="shared" si="8"/>
        <v>0</v>
      </c>
      <c r="J103" s="1004">
        <f t="shared" si="9"/>
        <v>0</v>
      </c>
      <c r="K103" s="1706"/>
      <c r="L103" s="1706"/>
      <c r="M103" s="1707"/>
      <c r="N103" s="1707"/>
      <c r="O103" s="1707"/>
      <c r="P103" s="1707"/>
      <c r="Q103" s="1707"/>
    </row>
    <row r="104" spans="1:17" s="1708" customFormat="1" hidden="1" x14ac:dyDescent="0.2">
      <c r="A104" s="788">
        <v>73</v>
      </c>
      <c r="B104" s="1002" t="s">
        <v>394</v>
      </c>
      <c r="C104" s="1005" t="s">
        <v>168</v>
      </c>
      <c r="D104" s="1005" t="s">
        <v>14</v>
      </c>
      <c r="E104" s="1005"/>
      <c r="F104" s="1003">
        <v>850</v>
      </c>
      <c r="G104" s="1003">
        <f t="shared" si="7"/>
        <v>0</v>
      </c>
      <c r="H104" s="1003">
        <v>311.87692307692305</v>
      </c>
      <c r="I104" s="1003">
        <f t="shared" si="8"/>
        <v>0</v>
      </c>
      <c r="J104" s="1004">
        <f t="shared" si="9"/>
        <v>0</v>
      </c>
      <c r="K104" s="1706"/>
      <c r="L104" s="1706"/>
      <c r="M104" s="1707"/>
      <c r="N104" s="1707"/>
      <c r="O104" s="1707"/>
      <c r="P104" s="1707"/>
      <c r="Q104" s="1707"/>
    </row>
    <row r="105" spans="1:17" s="1708" customFormat="1" hidden="1" x14ac:dyDescent="0.2">
      <c r="A105" s="788">
        <v>74</v>
      </c>
      <c r="B105" s="1002" t="s">
        <v>50</v>
      </c>
      <c r="C105" s="687" t="s">
        <v>184</v>
      </c>
      <c r="D105" s="711" t="s">
        <v>7</v>
      </c>
      <c r="E105" s="711"/>
      <c r="F105" s="1003">
        <v>1500</v>
      </c>
      <c r="G105" s="1003">
        <f t="shared" si="7"/>
        <v>0</v>
      </c>
      <c r="H105" s="1003">
        <v>4175</v>
      </c>
      <c r="I105" s="1003">
        <f t="shared" si="8"/>
        <v>0</v>
      </c>
      <c r="J105" s="1004">
        <f t="shared" si="9"/>
        <v>0</v>
      </c>
      <c r="K105" s="1706"/>
      <c r="L105" s="1706"/>
      <c r="M105" s="1707"/>
      <c r="N105" s="1707"/>
      <c r="O105" s="1707"/>
      <c r="P105" s="1707"/>
      <c r="Q105" s="1707"/>
    </row>
    <row r="106" spans="1:17" s="1708" customFormat="1" hidden="1" x14ac:dyDescent="0.2">
      <c r="A106" s="788">
        <v>75</v>
      </c>
      <c r="B106" s="1002" t="s">
        <v>51</v>
      </c>
      <c r="C106" s="687" t="s">
        <v>52</v>
      </c>
      <c r="D106" s="711" t="s">
        <v>7</v>
      </c>
      <c r="E106" s="711"/>
      <c r="F106" s="1003">
        <v>600</v>
      </c>
      <c r="G106" s="1003">
        <f t="shared" si="7"/>
        <v>0</v>
      </c>
      <c r="H106" s="1003">
        <v>784</v>
      </c>
      <c r="I106" s="1003">
        <f t="shared" si="8"/>
        <v>0</v>
      </c>
      <c r="J106" s="1004">
        <f t="shared" si="9"/>
        <v>0</v>
      </c>
      <c r="K106" s="1706"/>
      <c r="L106" s="1706"/>
      <c r="M106" s="1707"/>
      <c r="N106" s="1707"/>
      <c r="O106" s="1707"/>
      <c r="P106" s="1707"/>
      <c r="Q106" s="1707"/>
    </row>
    <row r="107" spans="1:17" s="1708" customFormat="1" hidden="1" x14ac:dyDescent="0.2">
      <c r="A107" s="788">
        <v>76</v>
      </c>
      <c r="B107" s="1002" t="s">
        <v>51</v>
      </c>
      <c r="C107" s="687" t="s">
        <v>53</v>
      </c>
      <c r="D107" s="711" t="s">
        <v>7</v>
      </c>
      <c r="E107" s="711"/>
      <c r="F107" s="1003">
        <v>600</v>
      </c>
      <c r="G107" s="1003">
        <f t="shared" si="7"/>
        <v>0</v>
      </c>
      <c r="H107" s="1003">
        <v>420</v>
      </c>
      <c r="I107" s="1003">
        <f t="shared" si="8"/>
        <v>0</v>
      </c>
      <c r="J107" s="1004">
        <f t="shared" si="9"/>
        <v>0</v>
      </c>
      <c r="K107" s="1706"/>
      <c r="L107" s="1706"/>
      <c r="M107" s="1707"/>
      <c r="N107" s="1707"/>
      <c r="O107" s="1707"/>
      <c r="P107" s="1707"/>
      <c r="Q107" s="1707"/>
    </row>
    <row r="108" spans="1:17" s="1708" customFormat="1" hidden="1" x14ac:dyDescent="0.2">
      <c r="A108" s="788">
        <v>77</v>
      </c>
      <c r="B108" s="1002" t="s">
        <v>54</v>
      </c>
      <c r="C108" s="687" t="s">
        <v>293</v>
      </c>
      <c r="D108" s="711" t="s">
        <v>7</v>
      </c>
      <c r="E108" s="711"/>
      <c r="F108" s="1003">
        <v>800</v>
      </c>
      <c r="G108" s="1003">
        <f t="shared" si="7"/>
        <v>0</v>
      </c>
      <c r="H108" s="1003">
        <v>721</v>
      </c>
      <c r="I108" s="1003">
        <f t="shared" si="8"/>
        <v>0</v>
      </c>
      <c r="J108" s="1004">
        <f t="shared" si="9"/>
        <v>0</v>
      </c>
      <c r="K108" s="1706"/>
      <c r="L108" s="1706"/>
      <c r="M108" s="1707"/>
      <c r="N108" s="1707"/>
      <c r="O108" s="1707"/>
      <c r="P108" s="1707"/>
      <c r="Q108" s="1707"/>
    </row>
    <row r="109" spans="1:17" s="1708" customFormat="1" hidden="1" x14ac:dyDescent="0.2">
      <c r="A109" s="788">
        <v>78</v>
      </c>
      <c r="B109" s="1002" t="s">
        <v>55</v>
      </c>
      <c r="C109" s="687"/>
      <c r="D109" s="711" t="s">
        <v>56</v>
      </c>
      <c r="E109" s="711"/>
      <c r="F109" s="1003">
        <v>1050</v>
      </c>
      <c r="G109" s="1003">
        <f t="shared" si="7"/>
        <v>0</v>
      </c>
      <c r="H109" s="1003">
        <v>840</v>
      </c>
      <c r="I109" s="1003">
        <f t="shared" si="8"/>
        <v>0</v>
      </c>
      <c r="J109" s="1004">
        <f t="shared" si="9"/>
        <v>0</v>
      </c>
      <c r="K109" s="1706"/>
      <c r="L109" s="1706"/>
      <c r="M109" s="1707"/>
      <c r="N109" s="1707"/>
      <c r="O109" s="1707"/>
      <c r="P109" s="1707"/>
      <c r="Q109" s="1707"/>
    </row>
    <row r="110" spans="1:17" hidden="1" x14ac:dyDescent="0.2">
      <c r="A110" s="531">
        <v>79</v>
      </c>
      <c r="B110" s="541" t="s">
        <v>57</v>
      </c>
      <c r="C110" s="538"/>
      <c r="D110" s="542" t="s">
        <v>56</v>
      </c>
      <c r="E110" s="1730"/>
      <c r="F110" s="543">
        <v>1050</v>
      </c>
      <c r="G110" s="543">
        <f t="shared" si="7"/>
        <v>0</v>
      </c>
      <c r="H110" s="543">
        <v>1190</v>
      </c>
      <c r="I110" s="543">
        <f t="shared" si="8"/>
        <v>0</v>
      </c>
      <c r="J110" s="750">
        <f t="shared" si="9"/>
        <v>0</v>
      </c>
    </row>
    <row r="111" spans="1:17" s="1708" customFormat="1" ht="25.5" hidden="1" x14ac:dyDescent="0.2">
      <c r="A111" s="788">
        <v>80</v>
      </c>
      <c r="B111" s="1002" t="s">
        <v>58</v>
      </c>
      <c r="C111" s="860"/>
      <c r="D111" s="711" t="s">
        <v>56</v>
      </c>
      <c r="E111" s="711"/>
      <c r="F111" s="1003">
        <v>1050</v>
      </c>
      <c r="G111" s="1003">
        <f t="shared" si="7"/>
        <v>0</v>
      </c>
      <c r="H111" s="1003">
        <v>2380</v>
      </c>
      <c r="I111" s="1003">
        <f t="shared" si="8"/>
        <v>0</v>
      </c>
      <c r="J111" s="1004">
        <f t="shared" si="9"/>
        <v>0</v>
      </c>
      <c r="K111" s="1706"/>
      <c r="L111" s="1706"/>
      <c r="M111" s="1707"/>
      <c r="N111" s="1707"/>
      <c r="O111" s="1707"/>
      <c r="P111" s="1707"/>
      <c r="Q111" s="1707"/>
    </row>
    <row r="112" spans="1:17" s="1708" customFormat="1" hidden="1" x14ac:dyDescent="0.2">
      <c r="A112" s="788">
        <v>81</v>
      </c>
      <c r="B112" s="1002" t="s">
        <v>59</v>
      </c>
      <c r="C112" s="687"/>
      <c r="D112" s="711" t="s">
        <v>56</v>
      </c>
      <c r="E112" s="711"/>
      <c r="F112" s="1003">
        <v>1050</v>
      </c>
      <c r="G112" s="1003">
        <f t="shared" si="7"/>
        <v>0</v>
      </c>
      <c r="H112" s="1003">
        <v>3080</v>
      </c>
      <c r="I112" s="1003">
        <f t="shared" si="8"/>
        <v>0</v>
      </c>
      <c r="J112" s="1004">
        <f t="shared" si="9"/>
        <v>0</v>
      </c>
      <c r="K112" s="1706"/>
      <c r="L112" s="1706"/>
      <c r="M112" s="1707"/>
      <c r="N112" s="1707"/>
      <c r="O112" s="1707"/>
      <c r="P112" s="1707"/>
      <c r="Q112" s="1707"/>
    </row>
    <row r="113" spans="1:17" s="1708" customFormat="1" hidden="1" x14ac:dyDescent="0.2">
      <c r="A113" s="788">
        <v>82</v>
      </c>
      <c r="B113" s="1002" t="s">
        <v>60</v>
      </c>
      <c r="C113" s="860"/>
      <c r="D113" s="711" t="s">
        <v>5</v>
      </c>
      <c r="E113" s="711"/>
      <c r="F113" s="1003">
        <v>0</v>
      </c>
      <c r="G113" s="1003">
        <f t="shared" si="7"/>
        <v>0</v>
      </c>
      <c r="H113" s="1003">
        <v>32642</v>
      </c>
      <c r="I113" s="1003">
        <f t="shared" si="8"/>
        <v>0</v>
      </c>
      <c r="J113" s="1004">
        <f t="shared" si="9"/>
        <v>0</v>
      </c>
      <c r="K113" s="1706"/>
      <c r="L113" s="1706"/>
      <c r="M113" s="1707"/>
      <c r="N113" s="1707"/>
      <c r="O113" s="1707"/>
      <c r="P113" s="1707"/>
      <c r="Q113" s="1707"/>
    </row>
    <row r="114" spans="1:17" s="1708" customFormat="1" hidden="1" x14ac:dyDescent="0.2">
      <c r="A114" s="788">
        <v>83</v>
      </c>
      <c r="B114" s="1729" t="s">
        <v>61</v>
      </c>
      <c r="C114" s="687"/>
      <c r="D114" s="711"/>
      <c r="E114" s="711"/>
      <c r="F114" s="711"/>
      <c r="G114" s="1003"/>
      <c r="H114" s="1719"/>
      <c r="I114" s="1003"/>
      <c r="J114" s="1719"/>
      <c r="K114" s="1706"/>
      <c r="L114" s="1706"/>
      <c r="M114" s="1707"/>
      <c r="N114" s="1707"/>
      <c r="O114" s="1707"/>
      <c r="P114" s="1707"/>
      <c r="Q114" s="1707"/>
    </row>
    <row r="115" spans="1:17" s="1708" customFormat="1" hidden="1" x14ac:dyDescent="0.2">
      <c r="A115" s="788">
        <v>84</v>
      </c>
      <c r="B115" s="1002" t="s">
        <v>294</v>
      </c>
      <c r="C115" s="687" t="s">
        <v>335</v>
      </c>
      <c r="D115" s="711" t="s">
        <v>14</v>
      </c>
      <c r="E115" s="711"/>
      <c r="F115" s="1003">
        <v>3518</v>
      </c>
      <c r="G115" s="1003">
        <f t="shared" ref="G115:G129" si="10">E115*F115</f>
        <v>0</v>
      </c>
      <c r="H115" s="1003">
        <v>7588.7999999999993</v>
      </c>
      <c r="I115" s="1003">
        <f t="shared" ref="I115:I129" si="11">E115*H115</f>
        <v>0</v>
      </c>
      <c r="J115" s="1004">
        <f t="shared" ref="J115:J129" si="12">G115+I115</f>
        <v>0</v>
      </c>
      <c r="K115" s="1706"/>
      <c r="L115" s="1706"/>
      <c r="M115" s="1707"/>
      <c r="N115" s="1707"/>
      <c r="O115" s="1707"/>
      <c r="P115" s="1707"/>
      <c r="Q115" s="1707"/>
    </row>
    <row r="116" spans="1:17" s="1708" customFormat="1" hidden="1" x14ac:dyDescent="0.2">
      <c r="A116" s="788">
        <v>85</v>
      </c>
      <c r="B116" s="1002" t="s">
        <v>62</v>
      </c>
      <c r="C116" s="687" t="s">
        <v>336</v>
      </c>
      <c r="D116" s="711" t="s">
        <v>14</v>
      </c>
      <c r="E116" s="711"/>
      <c r="F116" s="1003">
        <v>2005</v>
      </c>
      <c r="G116" s="1003">
        <f t="shared" si="10"/>
        <v>0</v>
      </c>
      <c r="H116" s="1003">
        <v>4910.3999999999996</v>
      </c>
      <c r="I116" s="1003">
        <f t="shared" si="11"/>
        <v>0</v>
      </c>
      <c r="J116" s="1004">
        <f t="shared" si="12"/>
        <v>0</v>
      </c>
      <c r="K116" s="1706"/>
      <c r="L116" s="1706"/>
      <c r="M116" s="1707"/>
      <c r="N116" s="1707"/>
      <c r="O116" s="1707"/>
      <c r="P116" s="1707"/>
      <c r="Q116" s="1707"/>
    </row>
    <row r="117" spans="1:17" s="1708" customFormat="1" hidden="1" x14ac:dyDescent="0.2">
      <c r="A117" s="788">
        <v>86</v>
      </c>
      <c r="B117" s="1002" t="s">
        <v>396</v>
      </c>
      <c r="C117" s="711" t="s">
        <v>296</v>
      </c>
      <c r="D117" s="711" t="s">
        <v>14</v>
      </c>
      <c r="E117" s="711"/>
      <c r="F117" s="1003">
        <v>4500</v>
      </c>
      <c r="G117" s="1003">
        <f t="shared" si="10"/>
        <v>0</v>
      </c>
      <c r="H117" s="1003">
        <v>4900</v>
      </c>
      <c r="I117" s="1003">
        <f t="shared" si="11"/>
        <v>0</v>
      </c>
      <c r="J117" s="1004">
        <f t="shared" si="12"/>
        <v>0</v>
      </c>
      <c r="K117" s="1706"/>
      <c r="L117" s="1706"/>
      <c r="M117" s="1707"/>
      <c r="N117" s="1707"/>
      <c r="O117" s="1707"/>
      <c r="P117" s="1707"/>
      <c r="Q117" s="1707"/>
    </row>
    <row r="118" spans="1:17" s="1708" customFormat="1" ht="25.5" hidden="1" x14ac:dyDescent="0.2">
      <c r="A118" s="788">
        <v>87</v>
      </c>
      <c r="B118" s="1002" t="s">
        <v>387</v>
      </c>
      <c r="C118" s="711" t="s">
        <v>397</v>
      </c>
      <c r="D118" s="711" t="s">
        <v>14</v>
      </c>
      <c r="E118" s="711"/>
      <c r="F118" s="1003">
        <v>4500</v>
      </c>
      <c r="G118" s="1003">
        <f t="shared" si="10"/>
        <v>0</v>
      </c>
      <c r="H118" s="1003">
        <v>11450.625</v>
      </c>
      <c r="I118" s="1003">
        <f t="shared" si="11"/>
        <v>0</v>
      </c>
      <c r="J118" s="1004">
        <f t="shared" si="12"/>
        <v>0</v>
      </c>
      <c r="K118" s="1706"/>
      <c r="L118" s="1706"/>
      <c r="M118" s="1707"/>
      <c r="N118" s="1707"/>
      <c r="O118" s="1707"/>
      <c r="P118" s="1707"/>
      <c r="Q118" s="1707"/>
    </row>
    <row r="119" spans="1:17" s="1708" customFormat="1" hidden="1" x14ac:dyDescent="0.2">
      <c r="A119" s="788">
        <v>88</v>
      </c>
      <c r="B119" s="1002" t="s">
        <v>398</v>
      </c>
      <c r="C119" s="711" t="s">
        <v>399</v>
      </c>
      <c r="D119" s="711" t="s">
        <v>14</v>
      </c>
      <c r="E119" s="711"/>
      <c r="F119" s="1003">
        <v>400</v>
      </c>
      <c r="G119" s="1003">
        <f t="shared" si="10"/>
        <v>0</v>
      </c>
      <c r="H119" s="1003">
        <v>952.8</v>
      </c>
      <c r="I119" s="1003">
        <f t="shared" si="11"/>
        <v>0</v>
      </c>
      <c r="J119" s="1004">
        <f t="shared" si="12"/>
        <v>0</v>
      </c>
      <c r="K119" s="1706"/>
      <c r="L119" s="1706"/>
      <c r="M119" s="1707"/>
      <c r="N119" s="1707"/>
      <c r="O119" s="1707"/>
      <c r="P119" s="1707"/>
      <c r="Q119" s="1707"/>
    </row>
    <row r="120" spans="1:17" s="1708" customFormat="1" hidden="1" x14ac:dyDescent="0.2">
      <c r="A120" s="788">
        <v>89</v>
      </c>
      <c r="B120" s="1002" t="s">
        <v>392</v>
      </c>
      <c r="C120" s="711" t="s">
        <v>393</v>
      </c>
      <c r="D120" s="711" t="s">
        <v>14</v>
      </c>
      <c r="E120" s="711"/>
      <c r="F120" s="1003">
        <v>300</v>
      </c>
      <c r="G120" s="1003">
        <f t="shared" si="10"/>
        <v>0</v>
      </c>
      <c r="H120" s="1003">
        <v>234</v>
      </c>
      <c r="I120" s="1003">
        <f t="shared" si="11"/>
        <v>0</v>
      </c>
      <c r="J120" s="1004">
        <f t="shared" si="12"/>
        <v>0</v>
      </c>
      <c r="K120" s="1706"/>
      <c r="L120" s="1706"/>
      <c r="M120" s="1707"/>
      <c r="N120" s="1707"/>
      <c r="O120" s="1707"/>
      <c r="P120" s="1707"/>
      <c r="Q120" s="1707"/>
    </row>
    <row r="121" spans="1:17" s="1708" customFormat="1" hidden="1" x14ac:dyDescent="0.2">
      <c r="A121" s="788">
        <v>90</v>
      </c>
      <c r="B121" s="1002" t="s">
        <v>394</v>
      </c>
      <c r="C121" s="1005" t="s">
        <v>158</v>
      </c>
      <c r="D121" s="1005" t="s">
        <v>14</v>
      </c>
      <c r="E121" s="1005"/>
      <c r="F121" s="1003">
        <v>850</v>
      </c>
      <c r="G121" s="1003">
        <f t="shared" si="10"/>
        <v>0</v>
      </c>
      <c r="H121" s="1003">
        <v>316.39999999999998</v>
      </c>
      <c r="I121" s="1003">
        <f t="shared" si="11"/>
        <v>0</v>
      </c>
      <c r="J121" s="1004">
        <f t="shared" si="12"/>
        <v>0</v>
      </c>
      <c r="K121" s="1706"/>
      <c r="L121" s="1706"/>
      <c r="M121" s="1707"/>
      <c r="N121" s="1707"/>
      <c r="O121" s="1707"/>
      <c r="P121" s="1707"/>
      <c r="Q121" s="1707"/>
    </row>
    <row r="122" spans="1:17" s="1708" customFormat="1" hidden="1" x14ac:dyDescent="0.2">
      <c r="A122" s="788">
        <v>91</v>
      </c>
      <c r="B122" s="1002" t="s">
        <v>394</v>
      </c>
      <c r="C122" s="1005" t="s">
        <v>168</v>
      </c>
      <c r="D122" s="1005" t="s">
        <v>14</v>
      </c>
      <c r="E122" s="1005"/>
      <c r="F122" s="1003">
        <v>850</v>
      </c>
      <c r="G122" s="1003">
        <f t="shared" si="10"/>
        <v>0</v>
      </c>
      <c r="H122" s="1003">
        <v>311.87692307692305</v>
      </c>
      <c r="I122" s="1003">
        <f t="shared" si="11"/>
        <v>0</v>
      </c>
      <c r="J122" s="1004">
        <f t="shared" si="12"/>
        <v>0</v>
      </c>
      <c r="K122" s="1706"/>
      <c r="L122" s="1706"/>
      <c r="M122" s="1707"/>
      <c r="N122" s="1707"/>
      <c r="O122" s="1707"/>
      <c r="P122" s="1707"/>
      <c r="Q122" s="1707"/>
    </row>
    <row r="123" spans="1:17" s="1708" customFormat="1" hidden="1" x14ac:dyDescent="0.2">
      <c r="A123" s="788">
        <v>92</v>
      </c>
      <c r="B123" s="1002" t="s">
        <v>63</v>
      </c>
      <c r="C123" s="687" t="s">
        <v>67</v>
      </c>
      <c r="D123" s="711" t="s">
        <v>14</v>
      </c>
      <c r="E123" s="711"/>
      <c r="F123" s="1003">
        <v>600</v>
      </c>
      <c r="G123" s="1003">
        <f t="shared" si="10"/>
        <v>0</v>
      </c>
      <c r="H123" s="1003">
        <v>630</v>
      </c>
      <c r="I123" s="1003">
        <f t="shared" si="11"/>
        <v>0</v>
      </c>
      <c r="J123" s="1004">
        <f t="shared" si="12"/>
        <v>0</v>
      </c>
      <c r="K123" s="1706"/>
      <c r="L123" s="1706"/>
      <c r="M123" s="1707"/>
      <c r="N123" s="1707"/>
      <c r="O123" s="1707"/>
      <c r="P123" s="1707"/>
      <c r="Q123" s="1707"/>
    </row>
    <row r="124" spans="1:17" s="1708" customFormat="1" hidden="1" x14ac:dyDescent="0.2">
      <c r="A124" s="788">
        <v>93</v>
      </c>
      <c r="B124" s="1002" t="s">
        <v>63</v>
      </c>
      <c r="C124" s="687" t="s">
        <v>64</v>
      </c>
      <c r="D124" s="711" t="s">
        <v>14</v>
      </c>
      <c r="E124" s="711"/>
      <c r="F124" s="1003">
        <v>600</v>
      </c>
      <c r="G124" s="1003">
        <f t="shared" si="10"/>
        <v>0</v>
      </c>
      <c r="H124" s="1003">
        <v>420</v>
      </c>
      <c r="I124" s="1003">
        <f t="shared" si="11"/>
        <v>0</v>
      </c>
      <c r="J124" s="1004">
        <f t="shared" si="12"/>
        <v>0</v>
      </c>
      <c r="K124" s="1706"/>
      <c r="L124" s="1706"/>
      <c r="M124" s="1707"/>
      <c r="N124" s="1707"/>
      <c r="O124" s="1707"/>
      <c r="P124" s="1707"/>
      <c r="Q124" s="1707"/>
    </row>
    <row r="125" spans="1:17" s="1708" customFormat="1" hidden="1" x14ac:dyDescent="0.2">
      <c r="A125" s="788">
        <v>94</v>
      </c>
      <c r="B125" s="1002" t="s">
        <v>295</v>
      </c>
      <c r="C125" s="687" t="s">
        <v>296</v>
      </c>
      <c r="D125" s="711" t="s">
        <v>7</v>
      </c>
      <c r="E125" s="711"/>
      <c r="F125" s="1003">
        <v>1200</v>
      </c>
      <c r="G125" s="1003">
        <f t="shared" si="10"/>
        <v>0</v>
      </c>
      <c r="H125" s="1003">
        <v>350</v>
      </c>
      <c r="I125" s="1003">
        <f t="shared" si="11"/>
        <v>0</v>
      </c>
      <c r="J125" s="1004">
        <f t="shared" si="12"/>
        <v>0</v>
      </c>
      <c r="K125" s="1706"/>
      <c r="L125" s="1706"/>
      <c r="M125" s="1707"/>
      <c r="N125" s="1707"/>
      <c r="O125" s="1707"/>
      <c r="P125" s="1707"/>
      <c r="Q125" s="1707"/>
    </row>
    <row r="126" spans="1:17" s="1708" customFormat="1" hidden="1" x14ac:dyDescent="0.2">
      <c r="A126" s="788">
        <v>95</v>
      </c>
      <c r="B126" s="1002" t="s">
        <v>72</v>
      </c>
      <c r="C126" s="687"/>
      <c r="D126" s="711" t="s">
        <v>56</v>
      </c>
      <c r="E126" s="711"/>
      <c r="F126" s="1003">
        <v>1050</v>
      </c>
      <c r="G126" s="1003">
        <f t="shared" si="10"/>
        <v>0</v>
      </c>
      <c r="H126" s="1003">
        <v>840</v>
      </c>
      <c r="I126" s="1003">
        <f t="shared" si="11"/>
        <v>0</v>
      </c>
      <c r="J126" s="1004">
        <f t="shared" si="12"/>
        <v>0</v>
      </c>
      <c r="K126" s="1706"/>
      <c r="L126" s="1706"/>
      <c r="M126" s="1707"/>
      <c r="N126" s="1707"/>
      <c r="O126" s="1707"/>
      <c r="P126" s="1707"/>
      <c r="Q126" s="1707"/>
    </row>
    <row r="127" spans="1:17" s="1708" customFormat="1" hidden="1" x14ac:dyDescent="0.2">
      <c r="A127" s="788">
        <v>96</v>
      </c>
      <c r="B127" s="1002" t="s">
        <v>73</v>
      </c>
      <c r="C127" s="687"/>
      <c r="D127" s="711" t="s">
        <v>56</v>
      </c>
      <c r="E127" s="711"/>
      <c r="F127" s="1003">
        <v>1050</v>
      </c>
      <c r="G127" s="1003">
        <f t="shared" si="10"/>
        <v>0</v>
      </c>
      <c r="H127" s="1003">
        <v>3080</v>
      </c>
      <c r="I127" s="1003">
        <f t="shared" si="11"/>
        <v>0</v>
      </c>
      <c r="J127" s="1004">
        <f t="shared" si="12"/>
        <v>0</v>
      </c>
      <c r="K127" s="1706"/>
      <c r="L127" s="1706"/>
      <c r="M127" s="1707"/>
      <c r="N127" s="1707"/>
      <c r="O127" s="1707"/>
      <c r="P127" s="1707"/>
      <c r="Q127" s="1707"/>
    </row>
    <row r="128" spans="1:17" s="1708" customFormat="1" hidden="1" x14ac:dyDescent="0.2">
      <c r="A128" s="788">
        <v>97</v>
      </c>
      <c r="B128" s="1002" t="s">
        <v>60</v>
      </c>
      <c r="C128" s="860"/>
      <c r="D128" s="711" t="s">
        <v>5</v>
      </c>
      <c r="E128" s="711"/>
      <c r="F128" s="1003">
        <v>0</v>
      </c>
      <c r="G128" s="1003">
        <f t="shared" si="10"/>
        <v>0</v>
      </c>
      <c r="H128" s="1003">
        <v>1218</v>
      </c>
      <c r="I128" s="1003">
        <f t="shared" si="11"/>
        <v>0</v>
      </c>
      <c r="J128" s="1004">
        <f t="shared" si="12"/>
        <v>0</v>
      </c>
      <c r="K128" s="1706"/>
      <c r="L128" s="1706"/>
      <c r="M128" s="1707"/>
      <c r="N128" s="1707"/>
      <c r="O128" s="1707"/>
      <c r="P128" s="1707"/>
      <c r="Q128" s="1707"/>
    </row>
    <row r="129" spans="1:17" s="1708" customFormat="1" ht="25.5" hidden="1" x14ac:dyDescent="0.2">
      <c r="A129" s="788">
        <v>98</v>
      </c>
      <c r="B129" s="1002" t="s">
        <v>82</v>
      </c>
      <c r="C129" s="711" t="s">
        <v>83</v>
      </c>
      <c r="D129" s="711" t="s">
        <v>56</v>
      </c>
      <c r="E129" s="711"/>
      <c r="F129" s="1003">
        <v>600</v>
      </c>
      <c r="G129" s="1003">
        <f t="shared" si="10"/>
        <v>0</v>
      </c>
      <c r="H129" s="1003">
        <v>588</v>
      </c>
      <c r="I129" s="1003">
        <f t="shared" si="11"/>
        <v>0</v>
      </c>
      <c r="J129" s="1004">
        <f t="shared" si="12"/>
        <v>0</v>
      </c>
      <c r="K129" s="1706"/>
      <c r="L129" s="1706"/>
      <c r="M129" s="1707"/>
      <c r="N129" s="1707"/>
      <c r="O129" s="1707"/>
      <c r="P129" s="1707"/>
      <c r="Q129" s="1707"/>
    </row>
    <row r="130" spans="1:17" s="1708" customFormat="1" hidden="1" x14ac:dyDescent="0.2">
      <c r="A130" s="788">
        <v>99</v>
      </c>
      <c r="B130" s="1729" t="s">
        <v>66</v>
      </c>
      <c r="C130" s="687"/>
      <c r="D130" s="711"/>
      <c r="E130" s="711"/>
      <c r="F130" s="711"/>
      <c r="G130" s="1003"/>
      <c r="H130" s="1719"/>
      <c r="I130" s="1003"/>
      <c r="J130" s="1719"/>
      <c r="K130" s="1706"/>
      <c r="L130" s="1706"/>
      <c r="M130" s="1707"/>
      <c r="N130" s="1707"/>
      <c r="O130" s="1707"/>
      <c r="P130" s="1707"/>
      <c r="Q130" s="1707"/>
    </row>
    <row r="131" spans="1:17" s="1708" customFormat="1" hidden="1" x14ac:dyDescent="0.2">
      <c r="A131" s="788">
        <v>100</v>
      </c>
      <c r="B131" s="1002" t="s">
        <v>297</v>
      </c>
      <c r="C131" s="687" t="s">
        <v>338</v>
      </c>
      <c r="D131" s="711" t="s">
        <v>14</v>
      </c>
      <c r="E131" s="711"/>
      <c r="F131" s="1003">
        <v>2829</v>
      </c>
      <c r="G131" s="1003">
        <f t="shared" ref="G131:G143" si="13">E131*F131</f>
        <v>0</v>
      </c>
      <c r="H131" s="1003">
        <v>5624.6399999999994</v>
      </c>
      <c r="I131" s="1003">
        <f t="shared" ref="I131:I143" si="14">E131*H131</f>
        <v>0</v>
      </c>
      <c r="J131" s="1004">
        <f t="shared" ref="J131:J143" si="15">G131+I131</f>
        <v>0</v>
      </c>
      <c r="K131" s="1706"/>
      <c r="L131" s="1706"/>
      <c r="M131" s="1707"/>
      <c r="N131" s="1707"/>
      <c r="O131" s="1707"/>
      <c r="P131" s="1707"/>
      <c r="Q131" s="1707"/>
    </row>
    <row r="132" spans="1:17" s="1708" customFormat="1" hidden="1" x14ac:dyDescent="0.2">
      <c r="A132" s="788">
        <v>101</v>
      </c>
      <c r="B132" s="1002" t="s">
        <v>62</v>
      </c>
      <c r="C132" s="687" t="s">
        <v>337</v>
      </c>
      <c r="D132" s="711" t="s">
        <v>14</v>
      </c>
      <c r="E132" s="711"/>
      <c r="F132" s="1003">
        <v>1681</v>
      </c>
      <c r="G132" s="1003">
        <f t="shared" si="13"/>
        <v>0</v>
      </c>
      <c r="H132" s="1003">
        <v>4575.5999999999995</v>
      </c>
      <c r="I132" s="1003">
        <f t="shared" si="14"/>
        <v>0</v>
      </c>
      <c r="J132" s="1004">
        <f t="shared" si="15"/>
        <v>0</v>
      </c>
      <c r="K132" s="1706"/>
      <c r="L132" s="1706"/>
      <c r="M132" s="1707"/>
      <c r="N132" s="1707"/>
      <c r="O132" s="1707"/>
      <c r="P132" s="1707"/>
      <c r="Q132" s="1707"/>
    </row>
    <row r="133" spans="1:17" s="1708" customFormat="1" hidden="1" x14ac:dyDescent="0.2">
      <c r="A133" s="788">
        <v>102</v>
      </c>
      <c r="B133" s="1002" t="s">
        <v>396</v>
      </c>
      <c r="C133" s="711" t="s">
        <v>296</v>
      </c>
      <c r="D133" s="711" t="s">
        <v>14</v>
      </c>
      <c r="E133" s="711"/>
      <c r="F133" s="1003">
        <v>4500</v>
      </c>
      <c r="G133" s="1003">
        <f t="shared" si="13"/>
        <v>0</v>
      </c>
      <c r="H133" s="1003">
        <v>4900</v>
      </c>
      <c r="I133" s="1003">
        <f t="shared" si="14"/>
        <v>0</v>
      </c>
      <c r="J133" s="1004">
        <f t="shared" si="15"/>
        <v>0</v>
      </c>
      <c r="K133" s="1706"/>
      <c r="L133" s="1706"/>
      <c r="M133" s="1707"/>
      <c r="N133" s="1707"/>
      <c r="O133" s="1707"/>
      <c r="P133" s="1707"/>
      <c r="Q133" s="1707"/>
    </row>
    <row r="134" spans="1:17" s="1708" customFormat="1" ht="25.5" hidden="1" x14ac:dyDescent="0.2">
      <c r="A134" s="788">
        <v>103</v>
      </c>
      <c r="B134" s="1002" t="s">
        <v>387</v>
      </c>
      <c r="C134" s="711" t="s">
        <v>400</v>
      </c>
      <c r="D134" s="711" t="s">
        <v>14</v>
      </c>
      <c r="E134" s="711"/>
      <c r="F134" s="1003">
        <v>4500</v>
      </c>
      <c r="G134" s="1003">
        <f t="shared" si="13"/>
        <v>0</v>
      </c>
      <c r="H134" s="1003">
        <v>11136.75</v>
      </c>
      <c r="I134" s="1003">
        <f t="shared" si="14"/>
        <v>0</v>
      </c>
      <c r="J134" s="1004">
        <f t="shared" si="15"/>
        <v>0</v>
      </c>
      <c r="K134" s="1706"/>
      <c r="L134" s="1706"/>
      <c r="M134" s="1707"/>
      <c r="N134" s="1707"/>
      <c r="O134" s="1707"/>
      <c r="P134" s="1707"/>
      <c r="Q134" s="1707"/>
    </row>
    <row r="135" spans="1:17" s="1708" customFormat="1" hidden="1" x14ac:dyDescent="0.2">
      <c r="A135" s="788">
        <v>104</v>
      </c>
      <c r="B135" s="1002" t="s">
        <v>398</v>
      </c>
      <c r="C135" s="711" t="s">
        <v>401</v>
      </c>
      <c r="D135" s="711" t="s">
        <v>14</v>
      </c>
      <c r="E135" s="711"/>
      <c r="F135" s="1003">
        <v>400</v>
      </c>
      <c r="G135" s="1003">
        <f t="shared" si="13"/>
        <v>0</v>
      </c>
      <c r="H135" s="1003">
        <v>952.8</v>
      </c>
      <c r="I135" s="1003">
        <f t="shared" si="14"/>
        <v>0</v>
      </c>
      <c r="J135" s="1004">
        <f t="shared" si="15"/>
        <v>0</v>
      </c>
      <c r="K135" s="1706"/>
      <c r="L135" s="1706"/>
      <c r="M135" s="1707"/>
      <c r="N135" s="1707"/>
      <c r="O135" s="1707"/>
      <c r="P135" s="1707"/>
      <c r="Q135" s="1707"/>
    </row>
    <row r="136" spans="1:17" s="1708" customFormat="1" hidden="1" x14ac:dyDescent="0.2">
      <c r="A136" s="788">
        <v>105</v>
      </c>
      <c r="B136" s="1002" t="s">
        <v>392</v>
      </c>
      <c r="C136" s="711" t="s">
        <v>393</v>
      </c>
      <c r="D136" s="711" t="s">
        <v>14</v>
      </c>
      <c r="E136" s="711"/>
      <c r="F136" s="1003">
        <v>300</v>
      </c>
      <c r="G136" s="1003">
        <f t="shared" si="13"/>
        <v>0</v>
      </c>
      <c r="H136" s="1003">
        <v>234</v>
      </c>
      <c r="I136" s="1003">
        <f t="shared" si="14"/>
        <v>0</v>
      </c>
      <c r="J136" s="1004">
        <f t="shared" si="15"/>
        <v>0</v>
      </c>
      <c r="K136" s="1706"/>
      <c r="L136" s="1706"/>
      <c r="M136" s="1707"/>
      <c r="N136" s="1707"/>
      <c r="O136" s="1707"/>
      <c r="P136" s="1707"/>
      <c r="Q136" s="1707"/>
    </row>
    <row r="137" spans="1:17" s="1708" customFormat="1" hidden="1" x14ac:dyDescent="0.2">
      <c r="A137" s="788">
        <v>106</v>
      </c>
      <c r="B137" s="1002" t="s">
        <v>394</v>
      </c>
      <c r="C137" s="1005" t="s">
        <v>168</v>
      </c>
      <c r="D137" s="1005" t="s">
        <v>14</v>
      </c>
      <c r="E137" s="1005"/>
      <c r="F137" s="1003">
        <v>850</v>
      </c>
      <c r="G137" s="1003">
        <f t="shared" si="13"/>
        <v>0</v>
      </c>
      <c r="H137" s="1003">
        <v>311.87692307692305</v>
      </c>
      <c r="I137" s="1003">
        <f t="shared" si="14"/>
        <v>0</v>
      </c>
      <c r="J137" s="1004">
        <f t="shared" si="15"/>
        <v>0</v>
      </c>
      <c r="K137" s="1706"/>
      <c r="L137" s="1706"/>
      <c r="M137" s="1707"/>
      <c r="N137" s="1707"/>
      <c r="O137" s="1707"/>
      <c r="P137" s="1707"/>
      <c r="Q137" s="1707"/>
    </row>
    <row r="138" spans="1:17" s="1708" customFormat="1" hidden="1" x14ac:dyDescent="0.2">
      <c r="A138" s="788">
        <v>107</v>
      </c>
      <c r="B138" s="1002" t="s">
        <v>63</v>
      </c>
      <c r="C138" s="687" t="s">
        <v>64</v>
      </c>
      <c r="D138" s="711" t="s">
        <v>7</v>
      </c>
      <c r="E138" s="711"/>
      <c r="F138" s="1003">
        <v>600</v>
      </c>
      <c r="G138" s="1003">
        <f t="shared" si="13"/>
        <v>0</v>
      </c>
      <c r="H138" s="1003">
        <v>420</v>
      </c>
      <c r="I138" s="1003">
        <f t="shared" si="14"/>
        <v>0</v>
      </c>
      <c r="J138" s="1004">
        <f t="shared" si="15"/>
        <v>0</v>
      </c>
      <c r="K138" s="1706"/>
      <c r="L138" s="1706"/>
      <c r="M138" s="1707"/>
      <c r="N138" s="1707"/>
      <c r="O138" s="1707"/>
      <c r="P138" s="1707"/>
      <c r="Q138" s="1707"/>
    </row>
    <row r="139" spans="1:17" s="1708" customFormat="1" hidden="1" x14ac:dyDescent="0.2">
      <c r="A139" s="788">
        <v>108</v>
      </c>
      <c r="B139" s="1002" t="s">
        <v>295</v>
      </c>
      <c r="C139" s="687" t="s">
        <v>168</v>
      </c>
      <c r="D139" s="711" t="s">
        <v>7</v>
      </c>
      <c r="E139" s="711"/>
      <c r="F139" s="1003">
        <v>1200</v>
      </c>
      <c r="G139" s="1003">
        <f t="shared" si="13"/>
        <v>0</v>
      </c>
      <c r="H139" s="1003">
        <v>300</v>
      </c>
      <c r="I139" s="1003">
        <f t="shared" si="14"/>
        <v>0</v>
      </c>
      <c r="J139" s="1004">
        <f t="shared" si="15"/>
        <v>0</v>
      </c>
      <c r="K139" s="1706"/>
      <c r="L139" s="1706"/>
      <c r="M139" s="1707"/>
      <c r="N139" s="1707"/>
      <c r="O139" s="1707"/>
      <c r="P139" s="1707"/>
      <c r="Q139" s="1707"/>
    </row>
    <row r="140" spans="1:17" s="1708" customFormat="1" hidden="1" x14ac:dyDescent="0.2">
      <c r="A140" s="788">
        <v>109</v>
      </c>
      <c r="B140" s="1002" t="s">
        <v>74</v>
      </c>
      <c r="C140" s="687"/>
      <c r="D140" s="711" t="s">
        <v>56</v>
      </c>
      <c r="E140" s="711"/>
      <c r="F140" s="1003">
        <v>1050</v>
      </c>
      <c r="G140" s="1003">
        <f t="shared" si="13"/>
        <v>0</v>
      </c>
      <c r="H140" s="1003">
        <v>840</v>
      </c>
      <c r="I140" s="1003">
        <f t="shared" si="14"/>
        <v>0</v>
      </c>
      <c r="J140" s="1004">
        <f t="shared" si="15"/>
        <v>0</v>
      </c>
      <c r="K140" s="1706"/>
      <c r="L140" s="1706"/>
      <c r="M140" s="1707"/>
      <c r="N140" s="1707"/>
      <c r="O140" s="1707"/>
      <c r="P140" s="1707"/>
      <c r="Q140" s="1707"/>
    </row>
    <row r="141" spans="1:17" s="1708" customFormat="1" hidden="1" x14ac:dyDescent="0.2">
      <c r="A141" s="788">
        <v>110</v>
      </c>
      <c r="B141" s="1002" t="s">
        <v>65</v>
      </c>
      <c r="C141" s="687"/>
      <c r="D141" s="711" t="s">
        <v>56</v>
      </c>
      <c r="E141" s="711"/>
      <c r="F141" s="1003">
        <v>1050</v>
      </c>
      <c r="G141" s="1003">
        <f t="shared" si="13"/>
        <v>0</v>
      </c>
      <c r="H141" s="1003">
        <v>3080</v>
      </c>
      <c r="I141" s="1003">
        <f t="shared" si="14"/>
        <v>0</v>
      </c>
      <c r="J141" s="1004">
        <f t="shared" si="15"/>
        <v>0</v>
      </c>
      <c r="K141" s="1706"/>
      <c r="L141" s="1706"/>
      <c r="M141" s="1707"/>
      <c r="N141" s="1707"/>
      <c r="O141" s="1707"/>
      <c r="P141" s="1707"/>
      <c r="Q141" s="1707"/>
    </row>
    <row r="142" spans="1:17" s="1708" customFormat="1" hidden="1" x14ac:dyDescent="0.2">
      <c r="A142" s="788">
        <v>111</v>
      </c>
      <c r="B142" s="1002" t="s">
        <v>60</v>
      </c>
      <c r="C142" s="860"/>
      <c r="D142" s="711" t="s">
        <v>5</v>
      </c>
      <c r="E142" s="711"/>
      <c r="F142" s="1003">
        <v>0</v>
      </c>
      <c r="G142" s="1003">
        <f t="shared" si="13"/>
        <v>0</v>
      </c>
      <c r="H142" s="1003">
        <v>1688</v>
      </c>
      <c r="I142" s="1003">
        <f t="shared" si="14"/>
        <v>0</v>
      </c>
      <c r="J142" s="1004">
        <f t="shared" si="15"/>
        <v>0</v>
      </c>
      <c r="K142" s="1706"/>
      <c r="L142" s="1706"/>
      <c r="M142" s="1707"/>
      <c r="N142" s="1707"/>
      <c r="O142" s="1707"/>
      <c r="P142" s="1707"/>
      <c r="Q142" s="1707"/>
    </row>
    <row r="143" spans="1:17" s="1708" customFormat="1" ht="25.5" hidden="1" x14ac:dyDescent="0.2">
      <c r="A143" s="788">
        <v>112</v>
      </c>
      <c r="B143" s="1002" t="s">
        <v>82</v>
      </c>
      <c r="C143" s="711" t="s">
        <v>83</v>
      </c>
      <c r="D143" s="711" t="s">
        <v>56</v>
      </c>
      <c r="E143" s="711"/>
      <c r="F143" s="1003">
        <v>600</v>
      </c>
      <c r="G143" s="1003">
        <f t="shared" si="13"/>
        <v>0</v>
      </c>
      <c r="H143" s="1003">
        <v>588</v>
      </c>
      <c r="I143" s="1003">
        <f t="shared" si="14"/>
        <v>0</v>
      </c>
      <c r="J143" s="1004">
        <f t="shared" si="15"/>
        <v>0</v>
      </c>
      <c r="K143" s="1706"/>
      <c r="L143" s="1706"/>
      <c r="M143" s="1707"/>
      <c r="N143" s="1707"/>
      <c r="O143" s="1707"/>
      <c r="P143" s="1707"/>
      <c r="Q143" s="1707"/>
    </row>
    <row r="144" spans="1:17" s="1708" customFormat="1" hidden="1" x14ac:dyDescent="0.2">
      <c r="A144" s="788">
        <v>113</v>
      </c>
      <c r="B144" s="1729" t="s">
        <v>68</v>
      </c>
      <c r="C144" s="687"/>
      <c r="D144" s="711"/>
      <c r="E144" s="711"/>
      <c r="F144" s="711"/>
      <c r="G144" s="1003"/>
      <c r="H144" s="1719"/>
      <c r="I144" s="1003"/>
      <c r="J144" s="1719"/>
      <c r="K144" s="1706"/>
      <c r="L144" s="1706"/>
      <c r="M144" s="1707"/>
      <c r="N144" s="1707"/>
      <c r="O144" s="1707"/>
      <c r="P144" s="1707"/>
      <c r="Q144" s="1707"/>
    </row>
    <row r="145" spans="1:17" s="1708" customFormat="1" hidden="1" x14ac:dyDescent="0.2">
      <c r="A145" s="788">
        <v>114</v>
      </c>
      <c r="B145" s="1002" t="s">
        <v>345</v>
      </c>
      <c r="C145" s="687" t="s">
        <v>340</v>
      </c>
      <c r="D145" s="711" t="s">
        <v>14</v>
      </c>
      <c r="E145" s="711"/>
      <c r="F145" s="1003">
        <v>4518</v>
      </c>
      <c r="G145" s="1003">
        <f t="shared" ref="G145:G161" si="16">E145*F145</f>
        <v>0</v>
      </c>
      <c r="H145" s="1003">
        <v>7588.7999999999993</v>
      </c>
      <c r="I145" s="1003">
        <f t="shared" ref="I145:I161" si="17">E145*H145</f>
        <v>0</v>
      </c>
      <c r="J145" s="1004">
        <f t="shared" ref="J145:J161" si="18">G145+I145</f>
        <v>0</v>
      </c>
      <c r="K145" s="1706"/>
      <c r="L145" s="1706"/>
      <c r="M145" s="1707"/>
      <c r="N145" s="1707"/>
      <c r="O145" s="1707"/>
      <c r="P145" s="1707"/>
      <c r="Q145" s="1707"/>
    </row>
    <row r="146" spans="1:17" s="1708" customFormat="1" hidden="1" x14ac:dyDescent="0.2">
      <c r="A146" s="788">
        <v>115</v>
      </c>
      <c r="B146" s="1002" t="s">
        <v>62</v>
      </c>
      <c r="C146" s="687" t="s">
        <v>339</v>
      </c>
      <c r="D146" s="711" t="s">
        <v>14</v>
      </c>
      <c r="E146" s="711"/>
      <c r="F146" s="1003">
        <v>3005</v>
      </c>
      <c r="G146" s="1003">
        <f t="shared" si="16"/>
        <v>0</v>
      </c>
      <c r="H146" s="1003">
        <v>5133.5999999999995</v>
      </c>
      <c r="I146" s="1003">
        <f t="shared" si="17"/>
        <v>0</v>
      </c>
      <c r="J146" s="1004">
        <f t="shared" si="18"/>
        <v>0</v>
      </c>
      <c r="K146" s="1706"/>
      <c r="L146" s="1706"/>
      <c r="M146" s="1707"/>
      <c r="N146" s="1707"/>
      <c r="O146" s="1707"/>
      <c r="P146" s="1707"/>
      <c r="Q146" s="1707"/>
    </row>
    <row r="147" spans="1:17" s="1708" customFormat="1" hidden="1" x14ac:dyDescent="0.2">
      <c r="A147" s="788">
        <v>116</v>
      </c>
      <c r="B147" s="1002" t="s">
        <v>402</v>
      </c>
      <c r="C147" s="711" t="s">
        <v>298</v>
      </c>
      <c r="D147" s="711" t="s">
        <v>14</v>
      </c>
      <c r="E147" s="711"/>
      <c r="F147" s="1003">
        <v>4500</v>
      </c>
      <c r="G147" s="1003">
        <f t="shared" si="16"/>
        <v>0</v>
      </c>
      <c r="H147" s="1003">
        <v>4900</v>
      </c>
      <c r="I147" s="1003">
        <f t="shared" si="17"/>
        <v>0</v>
      </c>
      <c r="J147" s="1004">
        <f t="shared" si="18"/>
        <v>0</v>
      </c>
      <c r="K147" s="1706"/>
      <c r="L147" s="1706"/>
      <c r="M147" s="1707"/>
      <c r="N147" s="1707"/>
      <c r="O147" s="1707"/>
      <c r="P147" s="1707"/>
      <c r="Q147" s="1707"/>
    </row>
    <row r="148" spans="1:17" s="1708" customFormat="1" ht="25.5" hidden="1" x14ac:dyDescent="0.2">
      <c r="A148" s="788">
        <v>117</v>
      </c>
      <c r="B148" s="1002" t="s">
        <v>387</v>
      </c>
      <c r="C148" s="711" t="s">
        <v>403</v>
      </c>
      <c r="D148" s="711" t="s">
        <v>14</v>
      </c>
      <c r="E148" s="711"/>
      <c r="F148" s="1003">
        <v>4500</v>
      </c>
      <c r="G148" s="1003">
        <f t="shared" si="16"/>
        <v>0</v>
      </c>
      <c r="H148" s="1003">
        <v>12807.650000000001</v>
      </c>
      <c r="I148" s="1003">
        <f t="shared" si="17"/>
        <v>0</v>
      </c>
      <c r="J148" s="1004">
        <f t="shared" si="18"/>
        <v>0</v>
      </c>
      <c r="K148" s="1706"/>
      <c r="L148" s="1706"/>
      <c r="M148" s="1707"/>
      <c r="N148" s="1707"/>
      <c r="O148" s="1707"/>
      <c r="P148" s="1707"/>
      <c r="Q148" s="1707"/>
    </row>
    <row r="149" spans="1:17" s="1708" customFormat="1" hidden="1" x14ac:dyDescent="0.2">
      <c r="A149" s="788">
        <v>118</v>
      </c>
      <c r="B149" s="1002" t="s">
        <v>398</v>
      </c>
      <c r="C149" s="711" t="s">
        <v>404</v>
      </c>
      <c r="D149" s="711" t="s">
        <v>14</v>
      </c>
      <c r="E149" s="711"/>
      <c r="F149" s="1003">
        <v>400</v>
      </c>
      <c r="G149" s="1003">
        <f t="shared" si="16"/>
        <v>0</v>
      </c>
      <c r="H149" s="1003">
        <v>952.8</v>
      </c>
      <c r="I149" s="1003">
        <f t="shared" si="17"/>
        <v>0</v>
      </c>
      <c r="J149" s="1004">
        <f t="shared" si="18"/>
        <v>0</v>
      </c>
      <c r="K149" s="1706"/>
      <c r="L149" s="1706"/>
      <c r="M149" s="1707"/>
      <c r="N149" s="1707"/>
      <c r="O149" s="1707"/>
      <c r="P149" s="1707"/>
      <c r="Q149" s="1707"/>
    </row>
    <row r="150" spans="1:17" s="1708" customFormat="1" hidden="1" x14ac:dyDescent="0.2">
      <c r="A150" s="788">
        <v>119</v>
      </c>
      <c r="B150" s="1002" t="s">
        <v>392</v>
      </c>
      <c r="C150" s="711" t="s">
        <v>393</v>
      </c>
      <c r="D150" s="711" t="s">
        <v>14</v>
      </c>
      <c r="E150" s="711"/>
      <c r="F150" s="1003">
        <v>300</v>
      </c>
      <c r="G150" s="1003">
        <f t="shared" si="16"/>
        <v>0</v>
      </c>
      <c r="H150" s="1003">
        <v>234</v>
      </c>
      <c r="I150" s="1003">
        <f t="shared" si="17"/>
        <v>0</v>
      </c>
      <c r="J150" s="1004">
        <f t="shared" si="18"/>
        <v>0</v>
      </c>
      <c r="K150" s="1706"/>
      <c r="L150" s="1706"/>
      <c r="M150" s="1707"/>
      <c r="N150" s="1707"/>
      <c r="O150" s="1707"/>
      <c r="P150" s="1707"/>
      <c r="Q150" s="1707"/>
    </row>
    <row r="151" spans="1:17" s="1708" customFormat="1" hidden="1" x14ac:dyDescent="0.2">
      <c r="A151" s="788">
        <v>120</v>
      </c>
      <c r="B151" s="1002" t="s">
        <v>394</v>
      </c>
      <c r="C151" s="1005" t="s">
        <v>296</v>
      </c>
      <c r="D151" s="1005" t="s">
        <v>14</v>
      </c>
      <c r="E151" s="1005"/>
      <c r="F151" s="1003">
        <v>850</v>
      </c>
      <c r="G151" s="1003">
        <f t="shared" si="16"/>
        <v>0</v>
      </c>
      <c r="H151" s="1003">
        <v>347.2</v>
      </c>
      <c r="I151" s="1003">
        <f t="shared" si="17"/>
        <v>0</v>
      </c>
      <c r="J151" s="1004">
        <f t="shared" si="18"/>
        <v>0</v>
      </c>
      <c r="K151" s="1706"/>
      <c r="L151" s="1706"/>
      <c r="M151" s="1707"/>
      <c r="N151" s="1707"/>
      <c r="O151" s="1707"/>
      <c r="P151" s="1707"/>
      <c r="Q151" s="1707"/>
    </row>
    <row r="152" spans="1:17" s="1708" customFormat="1" hidden="1" x14ac:dyDescent="0.2">
      <c r="A152" s="788">
        <v>121</v>
      </c>
      <c r="B152" s="1002" t="s">
        <v>394</v>
      </c>
      <c r="C152" s="1005" t="s">
        <v>158</v>
      </c>
      <c r="D152" s="1005" t="s">
        <v>14</v>
      </c>
      <c r="E152" s="1005"/>
      <c r="F152" s="1003">
        <v>850</v>
      </c>
      <c r="G152" s="1003">
        <f t="shared" si="16"/>
        <v>0</v>
      </c>
      <c r="H152" s="1003">
        <v>316.39999999999998</v>
      </c>
      <c r="I152" s="1003">
        <f t="shared" si="17"/>
        <v>0</v>
      </c>
      <c r="J152" s="1004">
        <f t="shared" si="18"/>
        <v>0</v>
      </c>
      <c r="K152" s="1706"/>
      <c r="L152" s="1706"/>
      <c r="M152" s="1707"/>
      <c r="N152" s="1707"/>
      <c r="O152" s="1707"/>
      <c r="P152" s="1707"/>
      <c r="Q152" s="1707"/>
    </row>
    <row r="153" spans="1:17" s="1708" customFormat="1" hidden="1" x14ac:dyDescent="0.2">
      <c r="A153" s="788">
        <v>122</v>
      </c>
      <c r="B153" s="1002" t="s">
        <v>394</v>
      </c>
      <c r="C153" s="1005" t="s">
        <v>168</v>
      </c>
      <c r="D153" s="1005" t="s">
        <v>14</v>
      </c>
      <c r="E153" s="1005"/>
      <c r="F153" s="1003">
        <v>850</v>
      </c>
      <c r="G153" s="1003">
        <f t="shared" si="16"/>
        <v>0</v>
      </c>
      <c r="H153" s="1003">
        <v>311.87692307692305</v>
      </c>
      <c r="I153" s="1003">
        <f t="shared" si="17"/>
        <v>0</v>
      </c>
      <c r="J153" s="1004">
        <f t="shared" si="18"/>
        <v>0</v>
      </c>
      <c r="K153" s="1706"/>
      <c r="L153" s="1706"/>
      <c r="M153" s="1707"/>
      <c r="N153" s="1707"/>
      <c r="O153" s="1707"/>
      <c r="P153" s="1707"/>
      <c r="Q153" s="1707"/>
    </row>
    <row r="154" spans="1:17" s="1708" customFormat="1" hidden="1" x14ac:dyDescent="0.2">
      <c r="A154" s="788">
        <v>123</v>
      </c>
      <c r="B154" s="1002" t="s">
        <v>63</v>
      </c>
      <c r="C154" s="687" t="s">
        <v>71</v>
      </c>
      <c r="D154" s="711" t="s">
        <v>7</v>
      </c>
      <c r="E154" s="711"/>
      <c r="F154" s="1003">
        <v>600</v>
      </c>
      <c r="G154" s="1003">
        <f t="shared" si="16"/>
        <v>0</v>
      </c>
      <c r="H154" s="1003">
        <v>784</v>
      </c>
      <c r="I154" s="1003">
        <f t="shared" si="17"/>
        <v>0</v>
      </c>
      <c r="J154" s="1004">
        <f t="shared" si="18"/>
        <v>0</v>
      </c>
      <c r="K154" s="1706"/>
      <c r="L154" s="1706"/>
      <c r="M154" s="1707"/>
      <c r="N154" s="1707"/>
      <c r="O154" s="1707"/>
      <c r="P154" s="1707"/>
      <c r="Q154" s="1707"/>
    </row>
    <row r="155" spans="1:17" s="1708" customFormat="1" hidden="1" x14ac:dyDescent="0.2">
      <c r="A155" s="788">
        <v>124</v>
      </c>
      <c r="B155" s="1002" t="s">
        <v>63</v>
      </c>
      <c r="C155" s="687" t="s">
        <v>67</v>
      </c>
      <c r="D155" s="711" t="s">
        <v>7</v>
      </c>
      <c r="E155" s="711"/>
      <c r="F155" s="1003">
        <v>600</v>
      </c>
      <c r="G155" s="1003">
        <f t="shared" si="16"/>
        <v>0</v>
      </c>
      <c r="H155" s="1003">
        <v>630</v>
      </c>
      <c r="I155" s="1003">
        <f t="shared" si="17"/>
        <v>0</v>
      </c>
      <c r="J155" s="1004">
        <f t="shared" si="18"/>
        <v>0</v>
      </c>
      <c r="K155" s="1706"/>
      <c r="L155" s="1706"/>
      <c r="M155" s="1707"/>
      <c r="N155" s="1707"/>
      <c r="O155" s="1707"/>
      <c r="P155" s="1707"/>
      <c r="Q155" s="1707"/>
    </row>
    <row r="156" spans="1:17" s="1708" customFormat="1" hidden="1" x14ac:dyDescent="0.2">
      <c r="A156" s="788">
        <v>125</v>
      </c>
      <c r="B156" s="1002" t="s">
        <v>63</v>
      </c>
      <c r="C156" s="687" t="s">
        <v>64</v>
      </c>
      <c r="D156" s="711" t="s">
        <v>7</v>
      </c>
      <c r="E156" s="711"/>
      <c r="F156" s="1003">
        <v>600</v>
      </c>
      <c r="G156" s="1003">
        <f t="shared" si="16"/>
        <v>0</v>
      </c>
      <c r="H156" s="1003">
        <v>420</v>
      </c>
      <c r="I156" s="1003">
        <f t="shared" si="17"/>
        <v>0</v>
      </c>
      <c r="J156" s="1004">
        <f t="shared" si="18"/>
        <v>0</v>
      </c>
      <c r="K156" s="1706"/>
      <c r="L156" s="1706"/>
      <c r="M156" s="1707"/>
      <c r="N156" s="1707"/>
      <c r="O156" s="1707"/>
      <c r="P156" s="1707"/>
      <c r="Q156" s="1707"/>
    </row>
    <row r="157" spans="1:17" s="1708" customFormat="1" hidden="1" x14ac:dyDescent="0.2">
      <c r="A157" s="788">
        <v>126</v>
      </c>
      <c r="B157" s="1002" t="s">
        <v>295</v>
      </c>
      <c r="C157" s="687" t="s">
        <v>298</v>
      </c>
      <c r="D157" s="711" t="s">
        <v>7</v>
      </c>
      <c r="E157" s="711"/>
      <c r="F157" s="1003">
        <v>1200</v>
      </c>
      <c r="G157" s="1003">
        <f t="shared" si="16"/>
        <v>0</v>
      </c>
      <c r="H157" s="1003">
        <v>450</v>
      </c>
      <c r="I157" s="1003">
        <f t="shared" si="17"/>
        <v>0</v>
      </c>
      <c r="J157" s="1004">
        <f t="shared" si="18"/>
        <v>0</v>
      </c>
      <c r="K157" s="1706"/>
      <c r="L157" s="1706"/>
      <c r="M157" s="1707"/>
      <c r="N157" s="1707"/>
      <c r="O157" s="1707"/>
      <c r="P157" s="1707"/>
      <c r="Q157" s="1707"/>
    </row>
    <row r="158" spans="1:17" s="1708" customFormat="1" hidden="1" x14ac:dyDescent="0.2">
      <c r="A158" s="788">
        <v>127</v>
      </c>
      <c r="B158" s="1002" t="s">
        <v>299</v>
      </c>
      <c r="C158" s="687"/>
      <c r="D158" s="711" t="s">
        <v>56</v>
      </c>
      <c r="E158" s="711"/>
      <c r="F158" s="1003">
        <v>1050</v>
      </c>
      <c r="G158" s="1003">
        <f t="shared" si="16"/>
        <v>0</v>
      </c>
      <c r="H158" s="1003">
        <v>840</v>
      </c>
      <c r="I158" s="1003">
        <f t="shared" si="17"/>
        <v>0</v>
      </c>
      <c r="J158" s="1004">
        <f t="shared" si="18"/>
        <v>0</v>
      </c>
      <c r="K158" s="1706"/>
      <c r="L158" s="1706"/>
      <c r="M158" s="1707"/>
      <c r="N158" s="1707"/>
      <c r="O158" s="1707"/>
      <c r="P158" s="1707"/>
      <c r="Q158" s="1707"/>
    </row>
    <row r="159" spans="1:17" s="1708" customFormat="1" hidden="1" x14ac:dyDescent="0.2">
      <c r="A159" s="788">
        <v>128</v>
      </c>
      <c r="B159" s="1002" t="s">
        <v>300</v>
      </c>
      <c r="C159" s="687"/>
      <c r="D159" s="711" t="s">
        <v>56</v>
      </c>
      <c r="E159" s="711"/>
      <c r="F159" s="1003">
        <v>1050</v>
      </c>
      <c r="G159" s="1003">
        <f t="shared" si="16"/>
        <v>0</v>
      </c>
      <c r="H159" s="1003">
        <v>3080</v>
      </c>
      <c r="I159" s="1003">
        <f t="shared" si="17"/>
        <v>0</v>
      </c>
      <c r="J159" s="1004">
        <f t="shared" si="18"/>
        <v>0</v>
      </c>
      <c r="K159" s="1706"/>
      <c r="L159" s="1706"/>
      <c r="M159" s="1707"/>
      <c r="N159" s="1707"/>
      <c r="O159" s="1707"/>
      <c r="P159" s="1707"/>
      <c r="Q159" s="1707"/>
    </row>
    <row r="160" spans="1:17" s="1708" customFormat="1" hidden="1" x14ac:dyDescent="0.2">
      <c r="A160" s="788">
        <v>129</v>
      </c>
      <c r="B160" s="1002" t="s">
        <v>60</v>
      </c>
      <c r="C160" s="860"/>
      <c r="D160" s="711" t="s">
        <v>5</v>
      </c>
      <c r="E160" s="711"/>
      <c r="F160" s="1003">
        <v>0</v>
      </c>
      <c r="G160" s="1003">
        <f t="shared" si="16"/>
        <v>0</v>
      </c>
      <c r="H160" s="1003">
        <v>4701</v>
      </c>
      <c r="I160" s="1003">
        <f t="shared" si="17"/>
        <v>0</v>
      </c>
      <c r="J160" s="1004">
        <f t="shared" si="18"/>
        <v>0</v>
      </c>
      <c r="K160" s="1706"/>
      <c r="L160" s="1706"/>
      <c r="M160" s="1707"/>
      <c r="N160" s="1707"/>
      <c r="O160" s="1707"/>
      <c r="P160" s="1707"/>
      <c r="Q160" s="1707"/>
    </row>
    <row r="161" spans="1:17" s="1708" customFormat="1" ht="25.5" hidden="1" x14ac:dyDescent="0.2">
      <c r="A161" s="788">
        <v>130</v>
      </c>
      <c r="B161" s="1002" t="s">
        <v>82</v>
      </c>
      <c r="C161" s="711" t="s">
        <v>83</v>
      </c>
      <c r="D161" s="711" t="s">
        <v>56</v>
      </c>
      <c r="E161" s="711"/>
      <c r="F161" s="1003">
        <v>600</v>
      </c>
      <c r="G161" s="1003">
        <f t="shared" si="16"/>
        <v>0</v>
      </c>
      <c r="H161" s="1003">
        <v>588</v>
      </c>
      <c r="I161" s="1003">
        <f t="shared" si="17"/>
        <v>0</v>
      </c>
      <c r="J161" s="1004">
        <f t="shared" si="18"/>
        <v>0</v>
      </c>
      <c r="K161" s="1706"/>
      <c r="L161" s="1706"/>
      <c r="M161" s="1707"/>
      <c r="N161" s="1707"/>
      <c r="O161" s="1707"/>
      <c r="P161" s="1707"/>
      <c r="Q161" s="1707"/>
    </row>
    <row r="162" spans="1:17" s="1708" customFormat="1" hidden="1" x14ac:dyDescent="0.2">
      <c r="A162" s="788">
        <v>131</v>
      </c>
      <c r="B162" s="1729" t="s">
        <v>69</v>
      </c>
      <c r="C162" s="687"/>
      <c r="D162" s="711"/>
      <c r="E162" s="711"/>
      <c r="F162" s="711"/>
      <c r="G162" s="1003"/>
      <c r="H162" s="1719"/>
      <c r="I162" s="1003"/>
      <c r="J162" s="1719"/>
      <c r="K162" s="1706"/>
      <c r="L162" s="1706"/>
      <c r="M162" s="1707"/>
      <c r="N162" s="1707"/>
      <c r="O162" s="1707"/>
      <c r="P162" s="1707"/>
      <c r="Q162" s="1707"/>
    </row>
    <row r="163" spans="1:17" s="1708" customFormat="1" hidden="1" x14ac:dyDescent="0.2">
      <c r="A163" s="788">
        <v>132</v>
      </c>
      <c r="B163" s="1002" t="s">
        <v>346</v>
      </c>
      <c r="C163" s="687" t="s">
        <v>341</v>
      </c>
      <c r="D163" s="711" t="s">
        <v>14</v>
      </c>
      <c r="E163" s="711"/>
      <c r="F163" s="1003">
        <v>4518</v>
      </c>
      <c r="G163" s="1003">
        <f t="shared" ref="G163:G177" si="19">E163*F163</f>
        <v>0</v>
      </c>
      <c r="H163" s="1003">
        <v>7588.7999999999993</v>
      </c>
      <c r="I163" s="1003">
        <f t="shared" ref="I163:I177" si="20">E163*H163</f>
        <v>0</v>
      </c>
      <c r="J163" s="1004">
        <f t="shared" ref="J163:J177" si="21">G163+I163</f>
        <v>0</v>
      </c>
      <c r="K163" s="1706"/>
      <c r="L163" s="1706"/>
      <c r="M163" s="1707"/>
      <c r="N163" s="1707"/>
      <c r="O163" s="1707"/>
      <c r="P163" s="1707"/>
      <c r="Q163" s="1707"/>
    </row>
    <row r="164" spans="1:17" s="1708" customFormat="1" hidden="1" x14ac:dyDescent="0.2">
      <c r="A164" s="788">
        <v>133</v>
      </c>
      <c r="B164" s="1002" t="s">
        <v>62</v>
      </c>
      <c r="C164" s="687" t="s">
        <v>339</v>
      </c>
      <c r="D164" s="711" t="s">
        <v>14</v>
      </c>
      <c r="E164" s="711"/>
      <c r="F164" s="1003">
        <v>3005</v>
      </c>
      <c r="G164" s="1003">
        <f t="shared" si="19"/>
        <v>0</v>
      </c>
      <c r="H164" s="1003">
        <v>5133.5999999999995</v>
      </c>
      <c r="I164" s="1003">
        <f t="shared" si="20"/>
        <v>0</v>
      </c>
      <c r="J164" s="1004">
        <f t="shared" si="21"/>
        <v>0</v>
      </c>
      <c r="K164" s="1706"/>
      <c r="L164" s="1706"/>
      <c r="M164" s="1707"/>
      <c r="N164" s="1707"/>
      <c r="O164" s="1707"/>
      <c r="P164" s="1707"/>
      <c r="Q164" s="1707"/>
    </row>
    <row r="165" spans="1:17" s="1708" customFormat="1" hidden="1" x14ac:dyDescent="0.2">
      <c r="A165" s="788">
        <v>134</v>
      </c>
      <c r="B165" s="1002" t="s">
        <v>402</v>
      </c>
      <c r="C165" s="711" t="s">
        <v>298</v>
      </c>
      <c r="D165" s="711" t="s">
        <v>14</v>
      </c>
      <c r="E165" s="711"/>
      <c r="F165" s="1003">
        <v>4500</v>
      </c>
      <c r="G165" s="1003">
        <f t="shared" si="19"/>
        <v>0</v>
      </c>
      <c r="H165" s="1003">
        <v>4900</v>
      </c>
      <c r="I165" s="1003">
        <f t="shared" si="20"/>
        <v>0</v>
      </c>
      <c r="J165" s="1004">
        <f t="shared" si="21"/>
        <v>0</v>
      </c>
      <c r="K165" s="1706"/>
      <c r="L165" s="1706"/>
      <c r="M165" s="1707"/>
      <c r="N165" s="1707"/>
      <c r="O165" s="1707"/>
      <c r="P165" s="1707"/>
      <c r="Q165" s="1707"/>
    </row>
    <row r="166" spans="1:17" s="1708" customFormat="1" ht="25.5" hidden="1" x14ac:dyDescent="0.2">
      <c r="A166" s="788">
        <v>135</v>
      </c>
      <c r="B166" s="1002" t="s">
        <v>387</v>
      </c>
      <c r="C166" s="711" t="s">
        <v>403</v>
      </c>
      <c r="D166" s="711" t="s">
        <v>14</v>
      </c>
      <c r="E166" s="711"/>
      <c r="F166" s="1003">
        <v>4500</v>
      </c>
      <c r="G166" s="1003">
        <f t="shared" si="19"/>
        <v>0</v>
      </c>
      <c r="H166" s="1003">
        <v>12807.650000000001</v>
      </c>
      <c r="I166" s="1003">
        <f t="shared" si="20"/>
        <v>0</v>
      </c>
      <c r="J166" s="1004">
        <f t="shared" si="21"/>
        <v>0</v>
      </c>
      <c r="K166" s="1706"/>
      <c r="L166" s="1706"/>
      <c r="M166" s="1707"/>
      <c r="N166" s="1707"/>
      <c r="O166" s="1707"/>
      <c r="P166" s="1707"/>
      <c r="Q166" s="1707"/>
    </row>
    <row r="167" spans="1:17" s="1708" customFormat="1" hidden="1" x14ac:dyDescent="0.2">
      <c r="A167" s="788">
        <v>136</v>
      </c>
      <c r="B167" s="1002" t="s">
        <v>398</v>
      </c>
      <c r="C167" s="711" t="s">
        <v>404</v>
      </c>
      <c r="D167" s="711" t="s">
        <v>14</v>
      </c>
      <c r="E167" s="711"/>
      <c r="F167" s="1003">
        <v>400</v>
      </c>
      <c r="G167" s="1003">
        <f t="shared" si="19"/>
        <v>0</v>
      </c>
      <c r="H167" s="1003">
        <v>952.8</v>
      </c>
      <c r="I167" s="1003">
        <f t="shared" si="20"/>
        <v>0</v>
      </c>
      <c r="J167" s="1004">
        <f t="shared" si="21"/>
        <v>0</v>
      </c>
      <c r="K167" s="1706"/>
      <c r="L167" s="1706"/>
      <c r="M167" s="1707"/>
      <c r="N167" s="1707"/>
      <c r="O167" s="1707"/>
      <c r="P167" s="1707"/>
      <c r="Q167" s="1707"/>
    </row>
    <row r="168" spans="1:17" s="1708" customFormat="1" hidden="1" x14ac:dyDescent="0.2">
      <c r="A168" s="788">
        <v>137</v>
      </c>
      <c r="B168" s="1002" t="s">
        <v>392</v>
      </c>
      <c r="C168" s="711" t="s">
        <v>393</v>
      </c>
      <c r="D168" s="711" t="s">
        <v>14</v>
      </c>
      <c r="E168" s="711"/>
      <c r="F168" s="1003">
        <v>300</v>
      </c>
      <c r="G168" s="1003">
        <f t="shared" si="19"/>
        <v>0</v>
      </c>
      <c r="H168" s="1003">
        <v>234</v>
      </c>
      <c r="I168" s="1003">
        <f t="shared" si="20"/>
        <v>0</v>
      </c>
      <c r="J168" s="1004">
        <f t="shared" si="21"/>
        <v>0</v>
      </c>
      <c r="K168" s="1706"/>
      <c r="L168" s="1706"/>
      <c r="M168" s="1707"/>
      <c r="N168" s="1707"/>
      <c r="O168" s="1707"/>
      <c r="P168" s="1707"/>
      <c r="Q168" s="1707"/>
    </row>
    <row r="169" spans="1:17" s="1708" customFormat="1" hidden="1" x14ac:dyDescent="0.2">
      <c r="A169" s="788">
        <v>138</v>
      </c>
      <c r="B169" s="1002" t="s">
        <v>394</v>
      </c>
      <c r="C169" s="1005" t="s">
        <v>296</v>
      </c>
      <c r="D169" s="1005" t="s">
        <v>14</v>
      </c>
      <c r="E169" s="1005"/>
      <c r="F169" s="1003">
        <v>850</v>
      </c>
      <c r="G169" s="1003">
        <f t="shared" si="19"/>
        <v>0</v>
      </c>
      <c r="H169" s="1003">
        <v>347.2</v>
      </c>
      <c r="I169" s="1003">
        <f t="shared" si="20"/>
        <v>0</v>
      </c>
      <c r="J169" s="1004">
        <f t="shared" si="21"/>
        <v>0</v>
      </c>
      <c r="K169" s="1706"/>
      <c r="L169" s="1706"/>
      <c r="M169" s="1707"/>
      <c r="N169" s="1707"/>
      <c r="O169" s="1707"/>
      <c r="P169" s="1707"/>
      <c r="Q169" s="1707"/>
    </row>
    <row r="170" spans="1:17" s="1708" customFormat="1" hidden="1" x14ac:dyDescent="0.2">
      <c r="A170" s="788">
        <v>139</v>
      </c>
      <c r="B170" s="1002" t="s">
        <v>394</v>
      </c>
      <c r="C170" s="1005" t="s">
        <v>168</v>
      </c>
      <c r="D170" s="1005" t="s">
        <v>14</v>
      </c>
      <c r="E170" s="1005"/>
      <c r="F170" s="1003">
        <v>850</v>
      </c>
      <c r="G170" s="1003">
        <f t="shared" si="19"/>
        <v>0</v>
      </c>
      <c r="H170" s="1003">
        <v>311.87692307692305</v>
      </c>
      <c r="I170" s="1003">
        <f t="shared" si="20"/>
        <v>0</v>
      </c>
      <c r="J170" s="1004">
        <f t="shared" si="21"/>
        <v>0</v>
      </c>
      <c r="K170" s="1706"/>
      <c r="L170" s="1706"/>
      <c r="M170" s="1707"/>
      <c r="N170" s="1707"/>
      <c r="O170" s="1707"/>
      <c r="P170" s="1707"/>
      <c r="Q170" s="1707"/>
    </row>
    <row r="171" spans="1:17" s="1708" customFormat="1" hidden="1" x14ac:dyDescent="0.2">
      <c r="A171" s="788">
        <v>140</v>
      </c>
      <c r="B171" s="1002" t="s">
        <v>63</v>
      </c>
      <c r="C171" s="687" t="s">
        <v>71</v>
      </c>
      <c r="D171" s="711" t="s">
        <v>7</v>
      </c>
      <c r="E171" s="711"/>
      <c r="F171" s="1003">
        <v>600</v>
      </c>
      <c r="G171" s="1003">
        <f t="shared" si="19"/>
        <v>0</v>
      </c>
      <c r="H171" s="1003">
        <v>784</v>
      </c>
      <c r="I171" s="1003">
        <f t="shared" si="20"/>
        <v>0</v>
      </c>
      <c r="J171" s="1004">
        <f t="shared" si="21"/>
        <v>0</v>
      </c>
      <c r="K171" s="1706"/>
      <c r="L171" s="1706"/>
      <c r="M171" s="1707"/>
      <c r="N171" s="1707"/>
      <c r="O171" s="1707"/>
      <c r="P171" s="1707"/>
      <c r="Q171" s="1707"/>
    </row>
    <row r="172" spans="1:17" s="1708" customFormat="1" hidden="1" x14ac:dyDescent="0.2">
      <c r="A172" s="788">
        <v>141</v>
      </c>
      <c r="B172" s="1002" t="s">
        <v>63</v>
      </c>
      <c r="C172" s="687" t="s">
        <v>64</v>
      </c>
      <c r="D172" s="711" t="s">
        <v>7</v>
      </c>
      <c r="E172" s="711"/>
      <c r="F172" s="1003">
        <v>600</v>
      </c>
      <c r="G172" s="1003">
        <f t="shared" si="19"/>
        <v>0</v>
      </c>
      <c r="H172" s="1003">
        <v>420</v>
      </c>
      <c r="I172" s="1003">
        <f t="shared" si="20"/>
        <v>0</v>
      </c>
      <c r="J172" s="1004">
        <f t="shared" si="21"/>
        <v>0</v>
      </c>
      <c r="K172" s="1706"/>
      <c r="L172" s="1706"/>
      <c r="M172" s="1707"/>
      <c r="N172" s="1707"/>
      <c r="O172" s="1707"/>
      <c r="P172" s="1707"/>
      <c r="Q172" s="1707"/>
    </row>
    <row r="173" spans="1:17" s="1708" customFormat="1" hidden="1" x14ac:dyDescent="0.2">
      <c r="A173" s="788">
        <v>142</v>
      </c>
      <c r="B173" s="1002" t="s">
        <v>295</v>
      </c>
      <c r="C173" s="687" t="s">
        <v>298</v>
      </c>
      <c r="D173" s="711" t="s">
        <v>7</v>
      </c>
      <c r="E173" s="711"/>
      <c r="F173" s="1003">
        <v>1200</v>
      </c>
      <c r="G173" s="1003">
        <f t="shared" si="19"/>
        <v>0</v>
      </c>
      <c r="H173" s="1003">
        <v>450</v>
      </c>
      <c r="I173" s="1003">
        <f t="shared" si="20"/>
        <v>0</v>
      </c>
      <c r="J173" s="1004">
        <f t="shared" si="21"/>
        <v>0</v>
      </c>
      <c r="K173" s="1706"/>
      <c r="L173" s="1706"/>
      <c r="M173" s="1707"/>
      <c r="N173" s="1707"/>
      <c r="O173" s="1707"/>
      <c r="P173" s="1707"/>
      <c r="Q173" s="1707"/>
    </row>
    <row r="174" spans="1:17" s="1708" customFormat="1" hidden="1" x14ac:dyDescent="0.2">
      <c r="A174" s="788">
        <v>143</v>
      </c>
      <c r="B174" s="1002" t="s">
        <v>299</v>
      </c>
      <c r="C174" s="687"/>
      <c r="D174" s="711" t="s">
        <v>56</v>
      </c>
      <c r="E174" s="711"/>
      <c r="F174" s="1003">
        <v>1050</v>
      </c>
      <c r="G174" s="1003">
        <f t="shared" si="19"/>
        <v>0</v>
      </c>
      <c r="H174" s="1003">
        <v>840</v>
      </c>
      <c r="I174" s="1003">
        <f t="shared" si="20"/>
        <v>0</v>
      </c>
      <c r="J174" s="1004">
        <f t="shared" si="21"/>
        <v>0</v>
      </c>
      <c r="K174" s="1706"/>
      <c r="L174" s="1706"/>
      <c r="M174" s="1707"/>
      <c r="N174" s="1707"/>
      <c r="O174" s="1707"/>
      <c r="P174" s="1707"/>
      <c r="Q174" s="1707"/>
    </row>
    <row r="175" spans="1:17" s="1708" customFormat="1" hidden="1" x14ac:dyDescent="0.2">
      <c r="A175" s="788">
        <v>144</v>
      </c>
      <c r="B175" s="1002" t="s">
        <v>300</v>
      </c>
      <c r="C175" s="687"/>
      <c r="D175" s="711" t="s">
        <v>56</v>
      </c>
      <c r="E175" s="711"/>
      <c r="F175" s="1003">
        <v>1050</v>
      </c>
      <c r="G175" s="1003">
        <f t="shared" si="19"/>
        <v>0</v>
      </c>
      <c r="H175" s="1003">
        <v>3080</v>
      </c>
      <c r="I175" s="1003">
        <f t="shared" si="20"/>
        <v>0</v>
      </c>
      <c r="J175" s="1004">
        <f t="shared" si="21"/>
        <v>0</v>
      </c>
      <c r="K175" s="1706"/>
      <c r="L175" s="1706"/>
      <c r="M175" s="1707"/>
      <c r="N175" s="1707"/>
      <c r="O175" s="1707"/>
      <c r="P175" s="1707"/>
      <c r="Q175" s="1707"/>
    </row>
    <row r="176" spans="1:17" s="1708" customFormat="1" hidden="1" x14ac:dyDescent="0.2">
      <c r="A176" s="788">
        <v>145</v>
      </c>
      <c r="B176" s="1002" t="s">
        <v>60</v>
      </c>
      <c r="C176" s="860"/>
      <c r="D176" s="711" t="s">
        <v>5</v>
      </c>
      <c r="E176" s="711"/>
      <c r="F176" s="1003">
        <v>0</v>
      </c>
      <c r="G176" s="1003">
        <f t="shared" si="19"/>
        <v>0</v>
      </c>
      <c r="H176" s="1003">
        <v>4701</v>
      </c>
      <c r="I176" s="1003">
        <f t="shared" si="20"/>
        <v>0</v>
      </c>
      <c r="J176" s="1004">
        <f t="shared" si="21"/>
        <v>0</v>
      </c>
      <c r="K176" s="1706"/>
      <c r="L176" s="1706"/>
      <c r="M176" s="1707"/>
      <c r="N176" s="1707"/>
      <c r="O176" s="1707"/>
      <c r="P176" s="1707"/>
      <c r="Q176" s="1707"/>
    </row>
    <row r="177" spans="1:17" s="1708" customFormat="1" ht="25.5" hidden="1" x14ac:dyDescent="0.2">
      <c r="A177" s="788">
        <v>146</v>
      </c>
      <c r="B177" s="1002" t="s">
        <v>82</v>
      </c>
      <c r="C177" s="711" t="s">
        <v>83</v>
      </c>
      <c r="D177" s="711" t="s">
        <v>56</v>
      </c>
      <c r="E177" s="711"/>
      <c r="F177" s="1003">
        <v>600</v>
      </c>
      <c r="G177" s="1003">
        <f t="shared" si="19"/>
        <v>0</v>
      </c>
      <c r="H177" s="1003">
        <v>588</v>
      </c>
      <c r="I177" s="1003">
        <f t="shared" si="20"/>
        <v>0</v>
      </c>
      <c r="J177" s="1004">
        <f t="shared" si="21"/>
        <v>0</v>
      </c>
      <c r="K177" s="1706"/>
      <c r="L177" s="1706"/>
      <c r="M177" s="1707"/>
      <c r="N177" s="1707"/>
      <c r="O177" s="1707"/>
      <c r="P177" s="1707"/>
      <c r="Q177" s="1707"/>
    </row>
    <row r="178" spans="1:17" s="1708" customFormat="1" hidden="1" x14ac:dyDescent="0.2">
      <c r="A178" s="788">
        <v>147</v>
      </c>
      <c r="B178" s="1729" t="s">
        <v>70</v>
      </c>
      <c r="C178" s="687"/>
      <c r="D178" s="711"/>
      <c r="E178" s="711"/>
      <c r="F178" s="711"/>
      <c r="G178" s="1003"/>
      <c r="H178" s="1719"/>
      <c r="I178" s="1003"/>
      <c r="J178" s="1719"/>
      <c r="K178" s="1706"/>
      <c r="L178" s="1706"/>
      <c r="M178" s="1707"/>
      <c r="N178" s="1707"/>
      <c r="O178" s="1707"/>
      <c r="P178" s="1707"/>
      <c r="Q178" s="1707"/>
    </row>
    <row r="179" spans="1:17" s="1707" customFormat="1" hidden="1" x14ac:dyDescent="0.2">
      <c r="A179" s="788">
        <v>148</v>
      </c>
      <c r="B179" s="1002" t="s">
        <v>347</v>
      </c>
      <c r="C179" s="687" t="s">
        <v>341</v>
      </c>
      <c r="D179" s="711" t="s">
        <v>14</v>
      </c>
      <c r="E179" s="711"/>
      <c r="F179" s="1003">
        <v>4518</v>
      </c>
      <c r="G179" s="1003">
        <f t="shared" ref="G179:G194" si="22">E179*F179</f>
        <v>0</v>
      </c>
      <c r="H179" s="1003">
        <v>7588.7999999999993</v>
      </c>
      <c r="I179" s="1003">
        <f t="shared" ref="I179:I194" si="23">E179*H179</f>
        <v>0</v>
      </c>
      <c r="J179" s="1004">
        <f t="shared" ref="J179:J194" si="24">G179+I179</f>
        <v>0</v>
      </c>
      <c r="K179" s="1706"/>
      <c r="L179" s="1706"/>
    </row>
    <row r="180" spans="1:17" s="1708" customFormat="1" hidden="1" x14ac:dyDescent="0.2">
      <c r="A180" s="788">
        <v>149</v>
      </c>
      <c r="B180" s="1002" t="s">
        <v>62</v>
      </c>
      <c r="C180" s="687" t="s">
        <v>339</v>
      </c>
      <c r="D180" s="711" t="s">
        <v>14</v>
      </c>
      <c r="E180" s="711"/>
      <c r="F180" s="1003">
        <v>3005</v>
      </c>
      <c r="G180" s="1003">
        <f t="shared" si="22"/>
        <v>0</v>
      </c>
      <c r="H180" s="1003">
        <v>5133.5999999999995</v>
      </c>
      <c r="I180" s="1003">
        <f t="shared" si="23"/>
        <v>0</v>
      </c>
      <c r="J180" s="1004">
        <f t="shared" si="24"/>
        <v>0</v>
      </c>
      <c r="K180" s="1706"/>
      <c r="L180" s="1706"/>
      <c r="M180" s="1707"/>
      <c r="N180" s="1707"/>
      <c r="O180" s="1707"/>
      <c r="P180" s="1707"/>
      <c r="Q180" s="1707"/>
    </row>
    <row r="181" spans="1:17" s="1708" customFormat="1" hidden="1" x14ac:dyDescent="0.2">
      <c r="A181" s="788">
        <v>150</v>
      </c>
      <c r="B181" s="1002" t="s">
        <v>402</v>
      </c>
      <c r="C181" s="711" t="s">
        <v>298</v>
      </c>
      <c r="D181" s="711" t="s">
        <v>14</v>
      </c>
      <c r="E181" s="711"/>
      <c r="F181" s="1003">
        <v>4500</v>
      </c>
      <c r="G181" s="1003">
        <f t="shared" si="22"/>
        <v>0</v>
      </c>
      <c r="H181" s="1003">
        <v>4900</v>
      </c>
      <c r="I181" s="1003">
        <f t="shared" si="23"/>
        <v>0</v>
      </c>
      <c r="J181" s="1004">
        <f t="shared" si="24"/>
        <v>0</v>
      </c>
      <c r="K181" s="1706"/>
      <c r="L181" s="1706"/>
      <c r="M181" s="1707"/>
      <c r="N181" s="1707"/>
      <c r="O181" s="1707"/>
      <c r="P181" s="1707"/>
      <c r="Q181" s="1707"/>
    </row>
    <row r="182" spans="1:17" s="1708" customFormat="1" ht="25.5" hidden="1" x14ac:dyDescent="0.2">
      <c r="A182" s="788">
        <v>151</v>
      </c>
      <c r="B182" s="1002" t="s">
        <v>387</v>
      </c>
      <c r="C182" s="711" t="s">
        <v>403</v>
      </c>
      <c r="D182" s="711" t="s">
        <v>14</v>
      </c>
      <c r="E182" s="711"/>
      <c r="F182" s="1003">
        <v>4500</v>
      </c>
      <c r="G182" s="1003">
        <f t="shared" si="22"/>
        <v>0</v>
      </c>
      <c r="H182" s="1003">
        <v>12807.650000000001</v>
      </c>
      <c r="I182" s="1003">
        <f t="shared" si="23"/>
        <v>0</v>
      </c>
      <c r="J182" s="1004">
        <f t="shared" si="24"/>
        <v>0</v>
      </c>
      <c r="K182" s="1706"/>
      <c r="L182" s="1706"/>
      <c r="M182" s="1707"/>
      <c r="N182" s="1707"/>
      <c r="O182" s="1707"/>
      <c r="P182" s="1707"/>
      <c r="Q182" s="1707"/>
    </row>
    <row r="183" spans="1:17" s="1708" customFormat="1" hidden="1" x14ac:dyDescent="0.2">
      <c r="A183" s="788">
        <v>152</v>
      </c>
      <c r="B183" s="1002" t="s">
        <v>398</v>
      </c>
      <c r="C183" s="711" t="s">
        <v>404</v>
      </c>
      <c r="D183" s="711" t="s">
        <v>14</v>
      </c>
      <c r="E183" s="711"/>
      <c r="F183" s="1003">
        <v>400</v>
      </c>
      <c r="G183" s="1003">
        <f t="shared" si="22"/>
        <v>0</v>
      </c>
      <c r="H183" s="1003">
        <v>952.8</v>
      </c>
      <c r="I183" s="1003">
        <f t="shared" si="23"/>
        <v>0</v>
      </c>
      <c r="J183" s="1004">
        <f t="shared" si="24"/>
        <v>0</v>
      </c>
      <c r="K183" s="1706"/>
      <c r="L183" s="1706"/>
      <c r="M183" s="1707"/>
      <c r="N183" s="1707"/>
      <c r="O183" s="1707"/>
      <c r="P183" s="1707"/>
      <c r="Q183" s="1707"/>
    </row>
    <row r="184" spans="1:17" s="1708" customFormat="1" hidden="1" x14ac:dyDescent="0.2">
      <c r="A184" s="788">
        <v>153</v>
      </c>
      <c r="B184" s="1002" t="s">
        <v>392</v>
      </c>
      <c r="C184" s="711" t="s">
        <v>393</v>
      </c>
      <c r="D184" s="711" t="s">
        <v>14</v>
      </c>
      <c r="E184" s="711"/>
      <c r="F184" s="1003">
        <v>300</v>
      </c>
      <c r="G184" s="1003">
        <f t="shared" si="22"/>
        <v>0</v>
      </c>
      <c r="H184" s="1003">
        <v>234</v>
      </c>
      <c r="I184" s="1003">
        <f t="shared" si="23"/>
        <v>0</v>
      </c>
      <c r="J184" s="1004">
        <f t="shared" si="24"/>
        <v>0</v>
      </c>
      <c r="K184" s="1706"/>
      <c r="L184" s="1706"/>
      <c r="M184" s="1707"/>
      <c r="N184" s="1707"/>
      <c r="O184" s="1707"/>
      <c r="P184" s="1707"/>
      <c r="Q184" s="1707"/>
    </row>
    <row r="185" spans="1:17" s="1708" customFormat="1" hidden="1" x14ac:dyDescent="0.2">
      <c r="A185" s="788">
        <v>154</v>
      </c>
      <c r="B185" s="1002" t="s">
        <v>394</v>
      </c>
      <c r="C185" s="1005" t="s">
        <v>296</v>
      </c>
      <c r="D185" s="1005" t="s">
        <v>14</v>
      </c>
      <c r="E185" s="1005"/>
      <c r="F185" s="1003">
        <v>850</v>
      </c>
      <c r="G185" s="1003">
        <f t="shared" si="22"/>
        <v>0</v>
      </c>
      <c r="H185" s="1003">
        <v>347.2</v>
      </c>
      <c r="I185" s="1003">
        <f t="shared" si="23"/>
        <v>0</v>
      </c>
      <c r="J185" s="1004">
        <f t="shared" si="24"/>
        <v>0</v>
      </c>
      <c r="K185" s="1706"/>
      <c r="L185" s="1706"/>
      <c r="M185" s="1707"/>
      <c r="N185" s="1707"/>
      <c r="O185" s="1707"/>
      <c r="P185" s="1707"/>
      <c r="Q185" s="1707"/>
    </row>
    <row r="186" spans="1:17" s="1708" customFormat="1" hidden="1" x14ac:dyDescent="0.2">
      <c r="A186" s="788">
        <v>155</v>
      </c>
      <c r="B186" s="1002" t="s">
        <v>394</v>
      </c>
      <c r="C186" s="1005" t="s">
        <v>158</v>
      </c>
      <c r="D186" s="1005" t="s">
        <v>14</v>
      </c>
      <c r="E186" s="1005"/>
      <c r="F186" s="1003">
        <v>850</v>
      </c>
      <c r="G186" s="1003">
        <f t="shared" si="22"/>
        <v>0</v>
      </c>
      <c r="H186" s="1003">
        <v>316.39999999999998</v>
      </c>
      <c r="I186" s="1003">
        <f t="shared" si="23"/>
        <v>0</v>
      </c>
      <c r="J186" s="1004">
        <f t="shared" si="24"/>
        <v>0</v>
      </c>
      <c r="K186" s="1706"/>
      <c r="L186" s="1706"/>
      <c r="M186" s="1707"/>
      <c r="N186" s="1707"/>
      <c r="O186" s="1707"/>
      <c r="P186" s="1707"/>
      <c r="Q186" s="1707"/>
    </row>
    <row r="187" spans="1:17" s="1708" customFormat="1" hidden="1" x14ac:dyDescent="0.2">
      <c r="A187" s="788">
        <v>156</v>
      </c>
      <c r="B187" s="1002" t="s">
        <v>394</v>
      </c>
      <c r="C187" s="1005" t="s">
        <v>168</v>
      </c>
      <c r="D187" s="1005" t="s">
        <v>14</v>
      </c>
      <c r="E187" s="1005"/>
      <c r="F187" s="1003">
        <v>850</v>
      </c>
      <c r="G187" s="1003">
        <f t="shared" si="22"/>
        <v>0</v>
      </c>
      <c r="H187" s="1003">
        <v>311.87692307692305</v>
      </c>
      <c r="I187" s="1003">
        <f t="shared" si="23"/>
        <v>0</v>
      </c>
      <c r="J187" s="1004">
        <f t="shared" si="24"/>
        <v>0</v>
      </c>
      <c r="K187" s="1706"/>
      <c r="L187" s="1706"/>
      <c r="M187" s="1707"/>
      <c r="N187" s="1707"/>
      <c r="O187" s="1707"/>
      <c r="P187" s="1707"/>
      <c r="Q187" s="1707"/>
    </row>
    <row r="188" spans="1:17" s="1708" customFormat="1" hidden="1" x14ac:dyDescent="0.2">
      <c r="A188" s="788">
        <v>157</v>
      </c>
      <c r="B188" s="1002" t="s">
        <v>63</v>
      </c>
      <c r="C188" s="687" t="s">
        <v>71</v>
      </c>
      <c r="D188" s="711" t="s">
        <v>7</v>
      </c>
      <c r="E188" s="711"/>
      <c r="F188" s="1003">
        <v>600</v>
      </c>
      <c r="G188" s="1003">
        <f t="shared" si="22"/>
        <v>0</v>
      </c>
      <c r="H188" s="1003">
        <v>784</v>
      </c>
      <c r="I188" s="1003">
        <f t="shared" si="23"/>
        <v>0</v>
      </c>
      <c r="J188" s="1004">
        <f t="shared" si="24"/>
        <v>0</v>
      </c>
      <c r="K188" s="1706"/>
      <c r="L188" s="1706"/>
      <c r="M188" s="1707"/>
      <c r="N188" s="1707"/>
      <c r="O188" s="1707"/>
      <c r="P188" s="1707"/>
      <c r="Q188" s="1707"/>
    </row>
    <row r="189" spans="1:17" s="1708" customFormat="1" hidden="1" x14ac:dyDescent="0.2">
      <c r="A189" s="788">
        <v>158</v>
      </c>
      <c r="B189" s="1002" t="s">
        <v>63</v>
      </c>
      <c r="C189" s="687" t="s">
        <v>64</v>
      </c>
      <c r="D189" s="711" t="s">
        <v>7</v>
      </c>
      <c r="E189" s="711"/>
      <c r="F189" s="1003">
        <v>600</v>
      </c>
      <c r="G189" s="1003">
        <f t="shared" si="22"/>
        <v>0</v>
      </c>
      <c r="H189" s="1003">
        <v>420</v>
      </c>
      <c r="I189" s="1003">
        <f t="shared" si="23"/>
        <v>0</v>
      </c>
      <c r="J189" s="1004">
        <f t="shared" si="24"/>
        <v>0</v>
      </c>
      <c r="K189" s="1706"/>
      <c r="L189" s="1706"/>
      <c r="M189" s="1707"/>
      <c r="N189" s="1707"/>
      <c r="O189" s="1707"/>
      <c r="P189" s="1707"/>
      <c r="Q189" s="1707"/>
    </row>
    <row r="190" spans="1:17" s="1708" customFormat="1" hidden="1" x14ac:dyDescent="0.2">
      <c r="A190" s="788">
        <v>159</v>
      </c>
      <c r="B190" s="1002" t="s">
        <v>295</v>
      </c>
      <c r="C190" s="687" t="s">
        <v>298</v>
      </c>
      <c r="D190" s="711" t="s">
        <v>7</v>
      </c>
      <c r="E190" s="711"/>
      <c r="F190" s="1003">
        <v>1200</v>
      </c>
      <c r="G190" s="1003">
        <f t="shared" si="22"/>
        <v>0</v>
      </c>
      <c r="H190" s="1003">
        <v>450</v>
      </c>
      <c r="I190" s="1003">
        <f t="shared" si="23"/>
        <v>0</v>
      </c>
      <c r="J190" s="1004">
        <f t="shared" si="24"/>
        <v>0</v>
      </c>
      <c r="K190" s="1706"/>
      <c r="L190" s="1706"/>
      <c r="M190" s="1707"/>
      <c r="N190" s="1707"/>
      <c r="O190" s="1707"/>
      <c r="P190" s="1707"/>
      <c r="Q190" s="1707"/>
    </row>
    <row r="191" spans="1:17" s="1708" customFormat="1" hidden="1" x14ac:dyDescent="0.2">
      <c r="A191" s="788">
        <v>160</v>
      </c>
      <c r="B191" s="1002" t="s">
        <v>299</v>
      </c>
      <c r="C191" s="687"/>
      <c r="D191" s="711" t="s">
        <v>56</v>
      </c>
      <c r="E191" s="711"/>
      <c r="F191" s="1003">
        <v>1050</v>
      </c>
      <c r="G191" s="1003">
        <f t="shared" si="22"/>
        <v>0</v>
      </c>
      <c r="H191" s="1003">
        <v>840</v>
      </c>
      <c r="I191" s="1003">
        <f t="shared" si="23"/>
        <v>0</v>
      </c>
      <c r="J191" s="1004">
        <f t="shared" si="24"/>
        <v>0</v>
      </c>
      <c r="K191" s="1706"/>
      <c r="L191" s="1706"/>
      <c r="M191" s="1707"/>
      <c r="N191" s="1707"/>
      <c r="O191" s="1707"/>
      <c r="P191" s="1707"/>
      <c r="Q191" s="1707"/>
    </row>
    <row r="192" spans="1:17" s="1708" customFormat="1" hidden="1" x14ac:dyDescent="0.2">
      <c r="A192" s="788">
        <v>161</v>
      </c>
      <c r="B192" s="1002" t="s">
        <v>300</v>
      </c>
      <c r="C192" s="687"/>
      <c r="D192" s="711" t="s">
        <v>56</v>
      </c>
      <c r="E192" s="711"/>
      <c r="F192" s="1003">
        <v>1050</v>
      </c>
      <c r="G192" s="1003">
        <f t="shared" si="22"/>
        <v>0</v>
      </c>
      <c r="H192" s="1003">
        <v>3080</v>
      </c>
      <c r="I192" s="1003">
        <f t="shared" si="23"/>
        <v>0</v>
      </c>
      <c r="J192" s="1004">
        <f t="shared" si="24"/>
        <v>0</v>
      </c>
      <c r="K192" s="1706"/>
      <c r="L192" s="1706"/>
      <c r="M192" s="1707"/>
      <c r="N192" s="1707"/>
      <c r="O192" s="1707"/>
      <c r="P192" s="1707"/>
      <c r="Q192" s="1707"/>
    </row>
    <row r="193" spans="1:17" s="1708" customFormat="1" hidden="1" x14ac:dyDescent="0.2">
      <c r="A193" s="788">
        <v>162</v>
      </c>
      <c r="B193" s="1002" t="s">
        <v>60</v>
      </c>
      <c r="C193" s="860"/>
      <c r="D193" s="711" t="s">
        <v>5</v>
      </c>
      <c r="E193" s="711"/>
      <c r="F193" s="1003">
        <v>0</v>
      </c>
      <c r="G193" s="1003">
        <f t="shared" si="22"/>
        <v>0</v>
      </c>
      <c r="H193" s="1003">
        <v>4701</v>
      </c>
      <c r="I193" s="1003">
        <f t="shared" si="23"/>
        <v>0</v>
      </c>
      <c r="J193" s="1004">
        <f t="shared" si="24"/>
        <v>0</v>
      </c>
      <c r="K193" s="1706"/>
      <c r="L193" s="1706"/>
      <c r="M193" s="1707"/>
      <c r="N193" s="1707"/>
      <c r="O193" s="1707"/>
      <c r="P193" s="1707"/>
      <c r="Q193" s="1707"/>
    </row>
    <row r="194" spans="1:17" s="1708" customFormat="1" ht="25.5" hidden="1" x14ac:dyDescent="0.2">
      <c r="A194" s="788">
        <v>163</v>
      </c>
      <c r="B194" s="1002" t="s">
        <v>82</v>
      </c>
      <c r="C194" s="711" t="s">
        <v>83</v>
      </c>
      <c r="D194" s="711" t="s">
        <v>56</v>
      </c>
      <c r="E194" s="711"/>
      <c r="F194" s="1003">
        <v>600</v>
      </c>
      <c r="G194" s="1003">
        <f t="shared" si="22"/>
        <v>0</v>
      </c>
      <c r="H194" s="1003">
        <v>588</v>
      </c>
      <c r="I194" s="1003">
        <f t="shared" si="23"/>
        <v>0</v>
      </c>
      <c r="J194" s="1004">
        <f t="shared" si="24"/>
        <v>0</v>
      </c>
      <c r="K194" s="1706"/>
      <c r="L194" s="1706"/>
      <c r="M194" s="1707"/>
      <c r="N194" s="1707"/>
      <c r="O194" s="1707"/>
      <c r="P194" s="1707"/>
      <c r="Q194" s="1707"/>
    </row>
    <row r="195" spans="1:17" s="1708" customFormat="1" ht="13.5" hidden="1" x14ac:dyDescent="0.2">
      <c r="A195" s="788">
        <v>164</v>
      </c>
      <c r="B195" s="1720" t="s">
        <v>405</v>
      </c>
      <c r="C195" s="687"/>
      <c r="D195" s="711"/>
      <c r="E195" s="711"/>
      <c r="F195" s="711"/>
      <c r="G195" s="1003"/>
      <c r="H195" s="1719"/>
      <c r="I195" s="1003"/>
      <c r="J195" s="1719"/>
      <c r="K195" s="1706"/>
      <c r="L195" s="1706"/>
      <c r="M195" s="1707"/>
      <c r="N195" s="1707"/>
      <c r="O195" s="1707"/>
      <c r="P195" s="1707"/>
      <c r="Q195" s="1707"/>
    </row>
    <row r="196" spans="1:17" s="1708" customFormat="1" hidden="1" x14ac:dyDescent="0.2">
      <c r="A196" s="788">
        <v>165</v>
      </c>
      <c r="B196" s="1002" t="s">
        <v>297</v>
      </c>
      <c r="C196" s="687" t="s">
        <v>338</v>
      </c>
      <c r="D196" s="711" t="s">
        <v>14</v>
      </c>
      <c r="E196" s="711"/>
      <c r="F196" s="1003">
        <v>2829</v>
      </c>
      <c r="G196" s="1003">
        <f t="shared" ref="G196:G207" si="25">E196*F196</f>
        <v>0</v>
      </c>
      <c r="H196" s="1003">
        <v>5624.6399999999994</v>
      </c>
      <c r="I196" s="1003">
        <f t="shared" ref="I196:I207" si="26">E196*H196</f>
        <v>0</v>
      </c>
      <c r="J196" s="1004">
        <f t="shared" ref="J196:J207" si="27">G196+I196</f>
        <v>0</v>
      </c>
      <c r="K196" s="1706"/>
      <c r="L196" s="1706"/>
      <c r="M196" s="1707"/>
      <c r="N196" s="1707"/>
      <c r="O196" s="1707"/>
      <c r="P196" s="1707"/>
      <c r="Q196" s="1707"/>
    </row>
    <row r="197" spans="1:17" s="1708" customFormat="1" hidden="1" x14ac:dyDescent="0.2">
      <c r="A197" s="788">
        <v>166</v>
      </c>
      <c r="B197" s="1002" t="s">
        <v>62</v>
      </c>
      <c r="C197" s="687" t="s">
        <v>337</v>
      </c>
      <c r="D197" s="711" t="s">
        <v>14</v>
      </c>
      <c r="E197" s="711"/>
      <c r="F197" s="1003">
        <v>1681</v>
      </c>
      <c r="G197" s="1003">
        <f t="shared" si="25"/>
        <v>0</v>
      </c>
      <c r="H197" s="1003">
        <v>4575.5999999999995</v>
      </c>
      <c r="I197" s="1003">
        <f t="shared" si="26"/>
        <v>0</v>
      </c>
      <c r="J197" s="1004">
        <f t="shared" si="27"/>
        <v>0</v>
      </c>
      <c r="K197" s="1706"/>
      <c r="L197" s="1706"/>
      <c r="M197" s="1707"/>
      <c r="N197" s="1707"/>
      <c r="O197" s="1707"/>
      <c r="P197" s="1707"/>
      <c r="Q197" s="1707"/>
    </row>
    <row r="198" spans="1:17" s="1708" customFormat="1" hidden="1" x14ac:dyDescent="0.2">
      <c r="A198" s="788">
        <v>167</v>
      </c>
      <c r="B198" s="1002" t="s">
        <v>396</v>
      </c>
      <c r="C198" s="711" t="s">
        <v>296</v>
      </c>
      <c r="D198" s="711" t="s">
        <v>14</v>
      </c>
      <c r="E198" s="711"/>
      <c r="F198" s="1003">
        <v>4500</v>
      </c>
      <c r="G198" s="1003">
        <f t="shared" si="25"/>
        <v>0</v>
      </c>
      <c r="H198" s="1003">
        <v>4900</v>
      </c>
      <c r="I198" s="1003">
        <f t="shared" si="26"/>
        <v>0</v>
      </c>
      <c r="J198" s="1004">
        <f t="shared" si="27"/>
        <v>0</v>
      </c>
      <c r="K198" s="1706"/>
      <c r="L198" s="1706"/>
      <c r="M198" s="1707"/>
      <c r="N198" s="1707"/>
      <c r="O198" s="1707"/>
      <c r="P198" s="1707"/>
      <c r="Q198" s="1707"/>
    </row>
    <row r="199" spans="1:17" s="1708" customFormat="1" ht="25.5" hidden="1" x14ac:dyDescent="0.2">
      <c r="A199" s="788">
        <v>168</v>
      </c>
      <c r="B199" s="1002" t="s">
        <v>387</v>
      </c>
      <c r="C199" s="711" t="s">
        <v>400</v>
      </c>
      <c r="D199" s="711" t="s">
        <v>14</v>
      </c>
      <c r="E199" s="711"/>
      <c r="F199" s="1003">
        <v>4500</v>
      </c>
      <c r="G199" s="1003">
        <f t="shared" si="25"/>
        <v>0</v>
      </c>
      <c r="H199" s="1003">
        <v>11136.75</v>
      </c>
      <c r="I199" s="1003">
        <f t="shared" si="26"/>
        <v>0</v>
      </c>
      <c r="J199" s="1004">
        <f t="shared" si="27"/>
        <v>0</v>
      </c>
      <c r="K199" s="1706"/>
      <c r="L199" s="1706"/>
      <c r="M199" s="1707"/>
      <c r="N199" s="1707"/>
      <c r="O199" s="1707"/>
      <c r="P199" s="1707"/>
      <c r="Q199" s="1707"/>
    </row>
    <row r="200" spans="1:17" s="1708" customFormat="1" hidden="1" x14ac:dyDescent="0.2">
      <c r="A200" s="788">
        <v>169</v>
      </c>
      <c r="B200" s="1002" t="s">
        <v>392</v>
      </c>
      <c r="C200" s="711" t="s">
        <v>393</v>
      </c>
      <c r="D200" s="711" t="s">
        <v>14</v>
      </c>
      <c r="E200" s="711"/>
      <c r="F200" s="1003">
        <v>300</v>
      </c>
      <c r="G200" s="1003">
        <f t="shared" si="25"/>
        <v>0</v>
      </c>
      <c r="H200" s="1003">
        <v>234</v>
      </c>
      <c r="I200" s="1003">
        <f t="shared" si="26"/>
        <v>0</v>
      </c>
      <c r="J200" s="1004">
        <f t="shared" si="27"/>
        <v>0</v>
      </c>
      <c r="K200" s="1706"/>
      <c r="L200" s="1706"/>
      <c r="M200" s="1707"/>
      <c r="N200" s="1707"/>
      <c r="O200" s="1707"/>
      <c r="P200" s="1707"/>
      <c r="Q200" s="1707"/>
    </row>
    <row r="201" spans="1:17" s="1708" customFormat="1" hidden="1" x14ac:dyDescent="0.2">
      <c r="A201" s="788">
        <v>170</v>
      </c>
      <c r="B201" s="1002" t="s">
        <v>394</v>
      </c>
      <c r="C201" s="1005" t="s">
        <v>168</v>
      </c>
      <c r="D201" s="1005" t="s">
        <v>14</v>
      </c>
      <c r="E201" s="1005"/>
      <c r="F201" s="1003">
        <v>850</v>
      </c>
      <c r="G201" s="1003">
        <f t="shared" si="25"/>
        <v>0</v>
      </c>
      <c r="H201" s="1003">
        <v>311.87692307692305</v>
      </c>
      <c r="I201" s="1003">
        <f t="shared" si="26"/>
        <v>0</v>
      </c>
      <c r="J201" s="1004">
        <f t="shared" si="27"/>
        <v>0</v>
      </c>
      <c r="K201" s="1706"/>
      <c r="L201" s="1706"/>
      <c r="M201" s="1707"/>
      <c r="N201" s="1707"/>
      <c r="O201" s="1707"/>
      <c r="P201" s="1707"/>
      <c r="Q201" s="1707"/>
    </row>
    <row r="202" spans="1:17" s="1708" customFormat="1" hidden="1" x14ac:dyDescent="0.2">
      <c r="A202" s="788">
        <v>171</v>
      </c>
      <c r="B202" s="1002" t="s">
        <v>63</v>
      </c>
      <c r="C202" s="687" t="s">
        <v>64</v>
      </c>
      <c r="D202" s="711" t="s">
        <v>7</v>
      </c>
      <c r="E202" s="711"/>
      <c r="F202" s="1003">
        <v>600</v>
      </c>
      <c r="G202" s="1003">
        <f t="shared" si="25"/>
        <v>0</v>
      </c>
      <c r="H202" s="1003">
        <v>420</v>
      </c>
      <c r="I202" s="1003">
        <f t="shared" si="26"/>
        <v>0</v>
      </c>
      <c r="J202" s="1004">
        <f t="shared" si="27"/>
        <v>0</v>
      </c>
      <c r="K202" s="1706"/>
      <c r="L202" s="1706"/>
      <c r="M202" s="1707"/>
      <c r="N202" s="1707"/>
      <c r="O202" s="1707"/>
      <c r="P202" s="1707"/>
      <c r="Q202" s="1707"/>
    </row>
    <row r="203" spans="1:17" s="1708" customFormat="1" hidden="1" x14ac:dyDescent="0.2">
      <c r="A203" s="788">
        <v>172</v>
      </c>
      <c r="B203" s="1002" t="s">
        <v>295</v>
      </c>
      <c r="C203" s="687" t="s">
        <v>168</v>
      </c>
      <c r="D203" s="711" t="s">
        <v>7</v>
      </c>
      <c r="E203" s="711"/>
      <c r="F203" s="1003">
        <v>1200</v>
      </c>
      <c r="G203" s="1003">
        <f t="shared" si="25"/>
        <v>0</v>
      </c>
      <c r="H203" s="1003">
        <v>300</v>
      </c>
      <c r="I203" s="1003">
        <f t="shared" si="26"/>
        <v>0</v>
      </c>
      <c r="J203" s="1004">
        <f t="shared" si="27"/>
        <v>0</v>
      </c>
      <c r="K203" s="1706"/>
      <c r="L203" s="1706"/>
      <c r="M203" s="1707"/>
      <c r="N203" s="1707"/>
      <c r="O203" s="1707"/>
      <c r="P203" s="1707"/>
      <c r="Q203" s="1707"/>
    </row>
    <row r="204" spans="1:17" s="1708" customFormat="1" hidden="1" x14ac:dyDescent="0.2">
      <c r="A204" s="788">
        <v>173</v>
      </c>
      <c r="B204" s="1002" t="s">
        <v>74</v>
      </c>
      <c r="C204" s="687"/>
      <c r="D204" s="711" t="s">
        <v>56</v>
      </c>
      <c r="E204" s="711"/>
      <c r="F204" s="1003">
        <v>1050</v>
      </c>
      <c r="G204" s="1003">
        <f t="shared" si="25"/>
        <v>0</v>
      </c>
      <c r="H204" s="1003">
        <v>840</v>
      </c>
      <c r="I204" s="1003">
        <f t="shared" si="26"/>
        <v>0</v>
      </c>
      <c r="J204" s="1004">
        <f t="shared" si="27"/>
        <v>0</v>
      </c>
      <c r="K204" s="1706"/>
      <c r="L204" s="1706"/>
      <c r="M204" s="1707"/>
      <c r="N204" s="1707"/>
      <c r="O204" s="1707"/>
      <c r="P204" s="1707"/>
      <c r="Q204" s="1707"/>
    </row>
    <row r="205" spans="1:17" s="1708" customFormat="1" hidden="1" x14ac:dyDescent="0.2">
      <c r="A205" s="788">
        <v>174</v>
      </c>
      <c r="B205" s="1002" t="s">
        <v>65</v>
      </c>
      <c r="C205" s="687"/>
      <c r="D205" s="711" t="s">
        <v>56</v>
      </c>
      <c r="E205" s="711"/>
      <c r="F205" s="1003">
        <v>1050</v>
      </c>
      <c r="G205" s="1003">
        <f t="shared" si="25"/>
        <v>0</v>
      </c>
      <c r="H205" s="1003">
        <v>3080</v>
      </c>
      <c r="I205" s="1003">
        <f t="shared" si="26"/>
        <v>0</v>
      </c>
      <c r="J205" s="1004">
        <f t="shared" si="27"/>
        <v>0</v>
      </c>
      <c r="K205" s="1706"/>
      <c r="L205" s="1706"/>
      <c r="M205" s="1707"/>
      <c r="N205" s="1707"/>
      <c r="O205" s="1707"/>
      <c r="P205" s="1707"/>
      <c r="Q205" s="1707"/>
    </row>
    <row r="206" spans="1:17" s="1708" customFormat="1" ht="25.5" hidden="1" x14ac:dyDescent="0.2">
      <c r="A206" s="788">
        <v>175</v>
      </c>
      <c r="B206" s="1002" t="s">
        <v>82</v>
      </c>
      <c r="C206" s="711" t="s">
        <v>83</v>
      </c>
      <c r="D206" s="711" t="s">
        <v>56</v>
      </c>
      <c r="E206" s="711"/>
      <c r="F206" s="1003">
        <v>600</v>
      </c>
      <c r="G206" s="1003">
        <f t="shared" si="25"/>
        <v>0</v>
      </c>
      <c r="H206" s="1003">
        <v>588</v>
      </c>
      <c r="I206" s="1003">
        <f t="shared" si="26"/>
        <v>0</v>
      </c>
      <c r="J206" s="1004">
        <f t="shared" si="27"/>
        <v>0</v>
      </c>
      <c r="K206" s="1706"/>
      <c r="L206" s="1706"/>
      <c r="M206" s="1707"/>
      <c r="N206" s="1707"/>
      <c r="O206" s="1707"/>
      <c r="P206" s="1707"/>
      <c r="Q206" s="1707"/>
    </row>
    <row r="207" spans="1:17" s="1708" customFormat="1" hidden="1" x14ac:dyDescent="0.2">
      <c r="A207" s="788">
        <v>176</v>
      </c>
      <c r="B207" s="1002" t="s">
        <v>60</v>
      </c>
      <c r="C207" s="860"/>
      <c r="D207" s="711" t="s">
        <v>5</v>
      </c>
      <c r="E207" s="711"/>
      <c r="F207" s="1003">
        <v>0</v>
      </c>
      <c r="G207" s="1003">
        <f t="shared" si="25"/>
        <v>0</v>
      </c>
      <c r="H207" s="1003">
        <v>1688</v>
      </c>
      <c r="I207" s="1003">
        <f t="shared" si="26"/>
        <v>0</v>
      </c>
      <c r="J207" s="1004">
        <f t="shared" si="27"/>
        <v>0</v>
      </c>
      <c r="K207" s="1706"/>
      <c r="L207" s="1706"/>
      <c r="M207" s="1707"/>
      <c r="N207" s="1707"/>
      <c r="O207" s="1707"/>
      <c r="P207" s="1707"/>
      <c r="Q207" s="1707"/>
    </row>
    <row r="208" spans="1:17" s="1708" customFormat="1" hidden="1" x14ac:dyDescent="0.2">
      <c r="A208" s="788">
        <v>177</v>
      </c>
      <c r="B208" s="1729" t="s">
        <v>75</v>
      </c>
      <c r="C208" s="687"/>
      <c r="D208" s="711"/>
      <c r="E208" s="711"/>
      <c r="F208" s="711"/>
      <c r="G208" s="1003"/>
      <c r="H208" s="1719"/>
      <c r="I208" s="1003"/>
      <c r="J208" s="1719"/>
      <c r="K208" s="1706"/>
      <c r="L208" s="1706"/>
      <c r="M208" s="1707"/>
      <c r="N208" s="1707"/>
      <c r="O208" s="1707"/>
      <c r="P208" s="1707"/>
      <c r="Q208" s="1707"/>
    </row>
    <row r="209" spans="1:17" s="1708" customFormat="1" ht="25.5" hidden="1" x14ac:dyDescent="0.2">
      <c r="A209" s="788">
        <v>178</v>
      </c>
      <c r="B209" s="1002" t="s">
        <v>76</v>
      </c>
      <c r="C209" s="687" t="s">
        <v>342</v>
      </c>
      <c r="D209" s="711" t="s">
        <v>7</v>
      </c>
      <c r="E209" s="711"/>
      <c r="F209" s="1003">
        <v>25108</v>
      </c>
      <c r="G209" s="1003">
        <f t="shared" ref="G209:G230" si="28">E209*F209</f>
        <v>0</v>
      </c>
      <c r="H209" s="1003">
        <v>69455.376000000004</v>
      </c>
      <c r="I209" s="1003">
        <f t="shared" ref="I209:I230" si="29">E209*H209</f>
        <v>0</v>
      </c>
      <c r="J209" s="1004">
        <f t="shared" ref="J209:J219" si="30">G209+I209</f>
        <v>0</v>
      </c>
      <c r="K209" s="1706"/>
      <c r="L209" s="1706"/>
      <c r="M209" s="1707"/>
      <c r="N209" s="1707"/>
      <c r="O209" s="1707"/>
      <c r="P209" s="1707"/>
      <c r="Q209" s="1707"/>
    </row>
    <row r="210" spans="1:17" s="1708" customFormat="1" ht="38.25" hidden="1" x14ac:dyDescent="0.2">
      <c r="A210" s="788">
        <v>179</v>
      </c>
      <c r="B210" s="1002" t="s">
        <v>285</v>
      </c>
      <c r="C210" s="687" t="s">
        <v>343</v>
      </c>
      <c r="D210" s="711" t="s">
        <v>7</v>
      </c>
      <c r="E210" s="711"/>
      <c r="F210" s="1003">
        <v>5616</v>
      </c>
      <c r="G210" s="1003">
        <f t="shared" si="28"/>
        <v>0</v>
      </c>
      <c r="H210" s="1003">
        <v>12134.640000000001</v>
      </c>
      <c r="I210" s="1003">
        <f t="shared" si="29"/>
        <v>0</v>
      </c>
      <c r="J210" s="1004">
        <f t="shared" si="30"/>
        <v>0</v>
      </c>
      <c r="K210" s="1706"/>
      <c r="L210" s="1706"/>
      <c r="M210" s="1707"/>
      <c r="N210" s="1707"/>
      <c r="O210" s="1707"/>
      <c r="P210" s="1707"/>
      <c r="Q210" s="1707"/>
    </row>
    <row r="211" spans="1:17" s="1708" customFormat="1" ht="38.25" hidden="1" x14ac:dyDescent="0.2">
      <c r="A211" s="788">
        <v>180</v>
      </c>
      <c r="B211" s="1002" t="s">
        <v>286</v>
      </c>
      <c r="C211" s="687" t="s">
        <v>344</v>
      </c>
      <c r="D211" s="711" t="s">
        <v>7</v>
      </c>
      <c r="E211" s="711"/>
      <c r="F211" s="1003">
        <v>5577</v>
      </c>
      <c r="G211" s="1003">
        <f t="shared" si="28"/>
        <v>0</v>
      </c>
      <c r="H211" s="1003">
        <v>12144.312</v>
      </c>
      <c r="I211" s="1003">
        <f t="shared" si="29"/>
        <v>0</v>
      </c>
      <c r="J211" s="1004">
        <f t="shared" si="30"/>
        <v>0</v>
      </c>
      <c r="K211" s="1706"/>
      <c r="L211" s="1706"/>
      <c r="M211" s="1707"/>
      <c r="N211" s="1707"/>
      <c r="O211" s="1707"/>
      <c r="P211" s="1707"/>
      <c r="Q211" s="1707"/>
    </row>
    <row r="212" spans="1:17" s="1708" customFormat="1" hidden="1" x14ac:dyDescent="0.2">
      <c r="A212" s="788">
        <v>181</v>
      </c>
      <c r="B212" s="1002" t="s">
        <v>77</v>
      </c>
      <c r="C212" s="687" t="s">
        <v>78</v>
      </c>
      <c r="D212" s="711" t="s">
        <v>7</v>
      </c>
      <c r="E212" s="711"/>
      <c r="F212" s="1003">
        <v>1554</v>
      </c>
      <c r="G212" s="1003">
        <f t="shared" si="28"/>
        <v>0</v>
      </c>
      <c r="H212" s="1003">
        <v>3826</v>
      </c>
      <c r="I212" s="1003">
        <f t="shared" si="29"/>
        <v>0</v>
      </c>
      <c r="J212" s="1004">
        <f t="shared" si="30"/>
        <v>0</v>
      </c>
      <c r="K212" s="1706"/>
      <c r="L212" s="1706"/>
      <c r="M212" s="1707"/>
      <c r="N212" s="1707"/>
      <c r="O212" s="1707"/>
      <c r="P212" s="1707"/>
      <c r="Q212" s="1707"/>
    </row>
    <row r="213" spans="1:17" s="1708" customFormat="1" hidden="1" x14ac:dyDescent="0.2">
      <c r="A213" s="788">
        <v>182</v>
      </c>
      <c r="B213" s="1002" t="s">
        <v>79</v>
      </c>
      <c r="C213" s="687" t="s">
        <v>78</v>
      </c>
      <c r="D213" s="711" t="s">
        <v>7</v>
      </c>
      <c r="E213" s="87"/>
      <c r="F213" s="1003">
        <v>2032</v>
      </c>
      <c r="G213" s="1003">
        <f t="shared" si="28"/>
        <v>0</v>
      </c>
      <c r="H213" s="1003">
        <v>5000</v>
      </c>
      <c r="I213" s="1003">
        <f t="shared" si="29"/>
        <v>0</v>
      </c>
      <c r="J213" s="1004">
        <f t="shared" si="30"/>
        <v>0</v>
      </c>
      <c r="K213" s="1706"/>
      <c r="L213" s="1706"/>
      <c r="M213" s="1707"/>
      <c r="N213" s="1707"/>
      <c r="O213" s="1707"/>
      <c r="P213" s="1707"/>
      <c r="Q213" s="1707"/>
    </row>
    <row r="214" spans="1:17" s="1708" customFormat="1" hidden="1" x14ac:dyDescent="0.2">
      <c r="A214" s="788">
        <v>183</v>
      </c>
      <c r="B214" s="1002" t="s">
        <v>50</v>
      </c>
      <c r="C214" s="687" t="s">
        <v>78</v>
      </c>
      <c r="D214" s="711" t="s">
        <v>7</v>
      </c>
      <c r="E214" s="711"/>
      <c r="F214" s="1003">
        <v>1500</v>
      </c>
      <c r="G214" s="1003">
        <f t="shared" si="28"/>
        <v>0</v>
      </c>
      <c r="H214" s="1003">
        <v>4557</v>
      </c>
      <c r="I214" s="1003">
        <f t="shared" si="29"/>
        <v>0</v>
      </c>
      <c r="J214" s="1004">
        <f t="shared" si="30"/>
        <v>0</v>
      </c>
      <c r="K214" s="1706"/>
      <c r="L214" s="1706"/>
      <c r="M214" s="1707"/>
      <c r="N214" s="1707"/>
      <c r="O214" s="1707"/>
      <c r="P214" s="1707"/>
      <c r="Q214" s="1707"/>
    </row>
    <row r="215" spans="1:17" s="1708" customFormat="1" hidden="1" x14ac:dyDescent="0.2">
      <c r="A215" s="788">
        <v>184</v>
      </c>
      <c r="B215" s="1002" t="s">
        <v>80</v>
      </c>
      <c r="C215" s="687" t="s">
        <v>81</v>
      </c>
      <c r="D215" s="711" t="s">
        <v>7</v>
      </c>
      <c r="E215" s="711"/>
      <c r="F215" s="1003">
        <v>1500</v>
      </c>
      <c r="G215" s="1003">
        <f t="shared" si="28"/>
        <v>0</v>
      </c>
      <c r="H215" s="1003">
        <v>2499</v>
      </c>
      <c r="I215" s="1003">
        <f t="shared" si="29"/>
        <v>0</v>
      </c>
      <c r="J215" s="1004">
        <f t="shared" si="30"/>
        <v>0</v>
      </c>
      <c r="K215" s="1706"/>
      <c r="L215" s="1706"/>
      <c r="M215" s="1707"/>
      <c r="N215" s="1707"/>
      <c r="O215" s="1707"/>
      <c r="P215" s="1707"/>
      <c r="Q215" s="1707"/>
    </row>
    <row r="216" spans="1:17" s="1708" customFormat="1" ht="25.5" hidden="1" x14ac:dyDescent="0.2">
      <c r="A216" s="788">
        <v>185</v>
      </c>
      <c r="B216" s="1002" t="s">
        <v>440</v>
      </c>
      <c r="C216" s="687"/>
      <c r="D216" s="711" t="s">
        <v>56</v>
      </c>
      <c r="E216" s="1731"/>
      <c r="F216" s="1003">
        <v>1200</v>
      </c>
      <c r="G216" s="1003">
        <f t="shared" si="28"/>
        <v>0</v>
      </c>
      <c r="H216" s="1003">
        <v>3017</v>
      </c>
      <c r="I216" s="1003">
        <f t="shared" si="29"/>
        <v>0</v>
      </c>
      <c r="J216" s="1004">
        <f t="shared" si="30"/>
        <v>0</v>
      </c>
      <c r="K216" s="1706"/>
      <c r="L216" s="1706"/>
      <c r="M216" s="1707"/>
      <c r="N216" s="1707"/>
      <c r="O216" s="1707"/>
      <c r="P216" s="1707"/>
      <c r="Q216" s="1707"/>
    </row>
    <row r="217" spans="1:17" s="1708" customFormat="1" hidden="1" x14ac:dyDescent="0.2">
      <c r="A217" s="788">
        <v>186</v>
      </c>
      <c r="B217" s="1002" t="s">
        <v>441</v>
      </c>
      <c r="C217" s="687"/>
      <c r="D217" s="711" t="s">
        <v>56</v>
      </c>
      <c r="E217" s="711"/>
      <c r="F217" s="1003">
        <v>1200</v>
      </c>
      <c r="G217" s="1003">
        <f t="shared" si="28"/>
        <v>0</v>
      </c>
      <c r="H217" s="1003">
        <v>1933</v>
      </c>
      <c r="I217" s="1003">
        <f t="shared" si="29"/>
        <v>0</v>
      </c>
      <c r="J217" s="1004">
        <f t="shared" si="30"/>
        <v>0</v>
      </c>
      <c r="K217" s="1706"/>
      <c r="L217" s="1706"/>
      <c r="M217" s="1707"/>
      <c r="N217" s="1707"/>
      <c r="O217" s="1707"/>
      <c r="P217" s="1707"/>
      <c r="Q217" s="1707"/>
    </row>
    <row r="218" spans="1:17" s="1708" customFormat="1" ht="25.5" hidden="1" x14ac:dyDescent="0.2">
      <c r="A218" s="788">
        <v>187</v>
      </c>
      <c r="B218" s="1002" t="s">
        <v>82</v>
      </c>
      <c r="C218" s="687" t="s">
        <v>83</v>
      </c>
      <c r="D218" s="711" t="s">
        <v>56</v>
      </c>
      <c r="E218" s="1732"/>
      <c r="F218" s="1003">
        <v>600</v>
      </c>
      <c r="G218" s="1003">
        <f t="shared" si="28"/>
        <v>0</v>
      </c>
      <c r="H218" s="1003">
        <v>588</v>
      </c>
      <c r="I218" s="1003">
        <f t="shared" si="29"/>
        <v>0</v>
      </c>
      <c r="J218" s="1004">
        <f t="shared" si="30"/>
        <v>0</v>
      </c>
      <c r="K218" s="1706"/>
      <c r="L218" s="1706"/>
      <c r="M218" s="1707"/>
      <c r="N218" s="1707"/>
      <c r="O218" s="1707"/>
      <c r="P218" s="1707"/>
      <c r="Q218" s="1707"/>
    </row>
    <row r="219" spans="1:17" s="1708" customFormat="1" hidden="1" x14ac:dyDescent="0.2">
      <c r="A219" s="788">
        <v>188</v>
      </c>
      <c r="B219" s="1002" t="s">
        <v>60</v>
      </c>
      <c r="C219" s="860"/>
      <c r="D219" s="711" t="s">
        <v>5</v>
      </c>
      <c r="E219" s="711"/>
      <c r="F219" s="1003">
        <v>0</v>
      </c>
      <c r="G219" s="1003">
        <f t="shared" si="28"/>
        <v>0</v>
      </c>
      <c r="H219" s="1003">
        <v>35562</v>
      </c>
      <c r="I219" s="1003">
        <f t="shared" si="29"/>
        <v>0</v>
      </c>
      <c r="J219" s="1004">
        <f t="shared" si="30"/>
        <v>0</v>
      </c>
      <c r="K219" s="1706"/>
      <c r="L219" s="1706"/>
      <c r="M219" s="1707"/>
      <c r="N219" s="1707"/>
      <c r="O219" s="1707"/>
      <c r="P219" s="1707"/>
      <c r="Q219" s="1707"/>
    </row>
    <row r="220" spans="1:17" s="1708" customFormat="1" hidden="1" x14ac:dyDescent="0.2">
      <c r="A220" s="788">
        <v>189</v>
      </c>
      <c r="B220" s="1729" t="s">
        <v>84</v>
      </c>
      <c r="C220" s="687"/>
      <c r="D220" s="711"/>
      <c r="E220" s="711"/>
      <c r="F220" s="711"/>
      <c r="G220" s="1003">
        <f t="shared" si="28"/>
        <v>0</v>
      </c>
      <c r="H220" s="1719"/>
      <c r="I220" s="1003">
        <f t="shared" si="29"/>
        <v>0</v>
      </c>
      <c r="J220" s="1719"/>
      <c r="K220" s="1706"/>
      <c r="L220" s="1706"/>
      <c r="M220" s="1707"/>
      <c r="N220" s="1707"/>
      <c r="O220" s="1707"/>
      <c r="P220" s="1707"/>
      <c r="Q220" s="1707"/>
    </row>
    <row r="221" spans="1:17" s="1708" customFormat="1" ht="25.5" hidden="1" x14ac:dyDescent="0.2">
      <c r="A221" s="788">
        <v>190</v>
      </c>
      <c r="B221" s="1002" t="s">
        <v>85</v>
      </c>
      <c r="C221" s="687" t="s">
        <v>348</v>
      </c>
      <c r="D221" s="711" t="s">
        <v>7</v>
      </c>
      <c r="E221" s="711"/>
      <c r="F221" s="1003">
        <v>115637</v>
      </c>
      <c r="G221" s="1003">
        <f t="shared" si="28"/>
        <v>0</v>
      </c>
      <c r="H221" s="1003">
        <v>310498.728</v>
      </c>
      <c r="I221" s="1003">
        <f t="shared" si="29"/>
        <v>0</v>
      </c>
      <c r="J221" s="1004">
        <f t="shared" ref="J221:J230" si="31">G221+I221</f>
        <v>0</v>
      </c>
      <c r="K221" s="1706"/>
      <c r="L221" s="1706"/>
      <c r="M221" s="1707"/>
      <c r="N221" s="1707"/>
      <c r="O221" s="1707"/>
      <c r="P221" s="1707"/>
      <c r="Q221" s="1707"/>
    </row>
    <row r="222" spans="1:17" s="1708" customFormat="1" ht="38.25" hidden="1" x14ac:dyDescent="0.2">
      <c r="A222" s="788">
        <v>191</v>
      </c>
      <c r="B222" s="1002" t="s">
        <v>406</v>
      </c>
      <c r="C222" s="687" t="s">
        <v>407</v>
      </c>
      <c r="D222" s="711" t="s">
        <v>7</v>
      </c>
      <c r="E222" s="711"/>
      <c r="F222" s="1003">
        <v>6729</v>
      </c>
      <c r="G222" s="1003">
        <f t="shared" si="28"/>
        <v>0</v>
      </c>
      <c r="H222" s="1003">
        <v>14539.247999999998</v>
      </c>
      <c r="I222" s="1003">
        <f t="shared" si="29"/>
        <v>0</v>
      </c>
      <c r="J222" s="1004">
        <f t="shared" si="31"/>
        <v>0</v>
      </c>
      <c r="K222" s="1706"/>
      <c r="L222" s="1706"/>
      <c r="M222" s="1707"/>
      <c r="N222" s="1707"/>
      <c r="O222" s="1707"/>
      <c r="P222" s="1707"/>
      <c r="Q222" s="1707"/>
    </row>
    <row r="223" spans="1:17" s="1708" customFormat="1" ht="38.25" hidden="1" x14ac:dyDescent="0.2">
      <c r="A223" s="788">
        <v>192</v>
      </c>
      <c r="B223" s="1002" t="s">
        <v>287</v>
      </c>
      <c r="C223" s="687" t="s">
        <v>349</v>
      </c>
      <c r="D223" s="711" t="s">
        <v>7</v>
      </c>
      <c r="E223" s="711"/>
      <c r="F223" s="1003">
        <v>8615</v>
      </c>
      <c r="G223" s="1003">
        <f t="shared" si="28"/>
        <v>0</v>
      </c>
      <c r="H223" s="1003">
        <v>18744.335999999999</v>
      </c>
      <c r="I223" s="1003">
        <f t="shared" si="29"/>
        <v>0</v>
      </c>
      <c r="J223" s="1004">
        <f t="shared" si="31"/>
        <v>0</v>
      </c>
      <c r="K223" s="1706"/>
      <c r="L223" s="1706"/>
      <c r="M223" s="1707"/>
      <c r="N223" s="1707"/>
      <c r="O223" s="1707"/>
      <c r="P223" s="1707"/>
      <c r="Q223" s="1707"/>
    </row>
    <row r="224" spans="1:17" s="1708" customFormat="1" hidden="1" x14ac:dyDescent="0.2">
      <c r="A224" s="788">
        <v>193</v>
      </c>
      <c r="B224" s="1002" t="s">
        <v>86</v>
      </c>
      <c r="C224" s="687" t="s">
        <v>87</v>
      </c>
      <c r="D224" s="711" t="s">
        <v>7</v>
      </c>
      <c r="E224" s="711"/>
      <c r="F224" s="1003">
        <v>3841</v>
      </c>
      <c r="G224" s="1003">
        <f t="shared" si="28"/>
        <v>0</v>
      </c>
      <c r="H224" s="1003">
        <v>8657</v>
      </c>
      <c r="I224" s="1003">
        <f t="shared" si="29"/>
        <v>0</v>
      </c>
      <c r="J224" s="1004">
        <f t="shared" si="31"/>
        <v>0</v>
      </c>
      <c r="K224" s="1706"/>
      <c r="L224" s="1706"/>
      <c r="M224" s="1707"/>
      <c r="N224" s="1707"/>
      <c r="O224" s="1707"/>
      <c r="P224" s="1707"/>
      <c r="Q224" s="1707"/>
    </row>
    <row r="225" spans="1:17" s="1708" customFormat="1" hidden="1" x14ac:dyDescent="0.2">
      <c r="A225" s="788">
        <v>194</v>
      </c>
      <c r="B225" s="1002" t="s">
        <v>80</v>
      </c>
      <c r="C225" s="687" t="s">
        <v>408</v>
      </c>
      <c r="D225" s="711" t="s">
        <v>7</v>
      </c>
      <c r="E225" s="711"/>
      <c r="F225" s="711">
        <v>1500</v>
      </c>
      <c r="G225" s="1003">
        <f t="shared" si="28"/>
        <v>0</v>
      </c>
      <c r="H225" s="1719">
        <v>3528</v>
      </c>
      <c r="I225" s="1003">
        <f t="shared" si="29"/>
        <v>0</v>
      </c>
      <c r="J225" s="1004">
        <f t="shared" si="31"/>
        <v>0</v>
      </c>
      <c r="K225" s="1706"/>
      <c r="L225" s="1706"/>
      <c r="M225" s="1707"/>
      <c r="N225" s="1707"/>
      <c r="O225" s="1707"/>
      <c r="P225" s="1707"/>
      <c r="Q225" s="1707"/>
    </row>
    <row r="226" spans="1:17" s="1708" customFormat="1" hidden="1" x14ac:dyDescent="0.2">
      <c r="A226" s="788">
        <v>195</v>
      </c>
      <c r="B226" s="1002" t="s">
        <v>88</v>
      </c>
      <c r="C226" s="687"/>
      <c r="D226" s="711" t="s">
        <v>7</v>
      </c>
      <c r="E226" s="711"/>
      <c r="F226" s="1003">
        <v>1560</v>
      </c>
      <c r="G226" s="1003">
        <f t="shared" si="28"/>
        <v>0</v>
      </c>
      <c r="H226" s="1003">
        <v>5971</v>
      </c>
      <c r="I226" s="1003">
        <f t="shared" si="29"/>
        <v>0</v>
      </c>
      <c r="J226" s="1004">
        <f t="shared" si="31"/>
        <v>0</v>
      </c>
      <c r="K226" s="1706"/>
      <c r="L226" s="1706"/>
      <c r="M226" s="1707"/>
      <c r="N226" s="1707"/>
      <c r="O226" s="1707"/>
      <c r="P226" s="1707"/>
      <c r="Q226" s="1707"/>
    </row>
    <row r="227" spans="1:17" s="1708" customFormat="1" ht="25.5" hidden="1" x14ac:dyDescent="0.2">
      <c r="A227" s="788">
        <v>196</v>
      </c>
      <c r="B227" s="1002" t="s">
        <v>89</v>
      </c>
      <c r="C227" s="687"/>
      <c r="D227" s="711" t="s">
        <v>56</v>
      </c>
      <c r="E227" s="711"/>
      <c r="F227" s="1003">
        <v>1200</v>
      </c>
      <c r="G227" s="1003">
        <f t="shared" si="28"/>
        <v>0</v>
      </c>
      <c r="H227" s="1003">
        <v>3440</v>
      </c>
      <c r="I227" s="1003">
        <f t="shared" si="29"/>
        <v>0</v>
      </c>
      <c r="J227" s="1004">
        <f t="shared" si="31"/>
        <v>0</v>
      </c>
      <c r="K227" s="1706"/>
      <c r="L227" s="1706"/>
      <c r="M227" s="1707"/>
      <c r="N227" s="1707"/>
      <c r="O227" s="1707"/>
      <c r="P227" s="1707"/>
      <c r="Q227" s="1707"/>
    </row>
    <row r="228" spans="1:17" s="1708" customFormat="1" hidden="1" x14ac:dyDescent="0.2">
      <c r="A228" s="788">
        <v>197</v>
      </c>
      <c r="B228" s="1002" t="s">
        <v>90</v>
      </c>
      <c r="C228" s="687"/>
      <c r="D228" s="711" t="s">
        <v>56</v>
      </c>
      <c r="E228" s="711"/>
      <c r="F228" s="1003">
        <v>1200</v>
      </c>
      <c r="G228" s="1003">
        <f t="shared" si="28"/>
        <v>0</v>
      </c>
      <c r="H228" s="1003">
        <v>2078</v>
      </c>
      <c r="I228" s="1003">
        <f t="shared" si="29"/>
        <v>0</v>
      </c>
      <c r="J228" s="1004">
        <f t="shared" si="31"/>
        <v>0</v>
      </c>
      <c r="K228" s="1706"/>
      <c r="L228" s="1706"/>
      <c r="M228" s="1707"/>
      <c r="N228" s="1707"/>
      <c r="O228" s="1707"/>
      <c r="P228" s="1707"/>
      <c r="Q228" s="1707"/>
    </row>
    <row r="229" spans="1:17" s="1708" customFormat="1" ht="25.5" hidden="1" x14ac:dyDescent="0.2">
      <c r="A229" s="788">
        <v>198</v>
      </c>
      <c r="B229" s="1002" t="s">
        <v>82</v>
      </c>
      <c r="C229" s="687" t="s">
        <v>83</v>
      </c>
      <c r="D229" s="711" t="s">
        <v>56</v>
      </c>
      <c r="E229" s="711"/>
      <c r="F229" s="1003">
        <v>600</v>
      </c>
      <c r="G229" s="1003">
        <f t="shared" si="28"/>
        <v>0</v>
      </c>
      <c r="H229" s="1003">
        <v>588</v>
      </c>
      <c r="I229" s="1003">
        <f t="shared" si="29"/>
        <v>0</v>
      </c>
      <c r="J229" s="1004">
        <f t="shared" si="31"/>
        <v>0</v>
      </c>
      <c r="K229" s="1706"/>
      <c r="L229" s="1706"/>
      <c r="M229" s="1707"/>
      <c r="N229" s="1707"/>
      <c r="O229" s="1707"/>
      <c r="P229" s="1707"/>
      <c r="Q229" s="1707"/>
    </row>
    <row r="230" spans="1:17" s="1708" customFormat="1" hidden="1" x14ac:dyDescent="0.2">
      <c r="A230" s="788">
        <v>199</v>
      </c>
      <c r="B230" s="1002" t="s">
        <v>60</v>
      </c>
      <c r="C230" s="860"/>
      <c r="D230" s="711" t="s">
        <v>5</v>
      </c>
      <c r="E230" s="711"/>
      <c r="F230" s="1003">
        <v>0</v>
      </c>
      <c r="G230" s="1003">
        <f t="shared" si="28"/>
        <v>0</v>
      </c>
      <c r="H230" s="1003">
        <v>31415</v>
      </c>
      <c r="I230" s="1003">
        <f t="shared" si="29"/>
        <v>0</v>
      </c>
      <c r="J230" s="1004">
        <f t="shared" si="31"/>
        <v>0</v>
      </c>
      <c r="K230" s="1706"/>
      <c r="L230" s="1706"/>
      <c r="M230" s="1707"/>
      <c r="N230" s="1707"/>
      <c r="O230" s="1707"/>
      <c r="P230" s="1707"/>
      <c r="Q230" s="1707"/>
    </row>
    <row r="231" spans="1:17" s="1708" customFormat="1" hidden="1" x14ac:dyDescent="0.2">
      <c r="A231" s="788">
        <v>200</v>
      </c>
      <c r="B231" s="1729" t="s">
        <v>91</v>
      </c>
      <c r="C231" s="687"/>
      <c r="D231" s="711"/>
      <c r="E231" s="711"/>
      <c r="F231" s="711"/>
      <c r="G231" s="1003"/>
      <c r="H231" s="1719"/>
      <c r="I231" s="1003"/>
      <c r="J231" s="1719"/>
      <c r="K231" s="1706"/>
      <c r="L231" s="1706"/>
      <c r="M231" s="1707"/>
      <c r="N231" s="1707"/>
      <c r="O231" s="1707"/>
      <c r="P231" s="1707"/>
      <c r="Q231" s="1707"/>
    </row>
    <row r="232" spans="1:17" s="1708" customFormat="1" hidden="1" x14ac:dyDescent="0.2">
      <c r="A232" s="788">
        <v>201</v>
      </c>
      <c r="B232" s="1729" t="s">
        <v>92</v>
      </c>
      <c r="C232" s="687"/>
      <c r="D232" s="711"/>
      <c r="E232" s="711"/>
      <c r="F232" s="711"/>
      <c r="G232" s="1003"/>
      <c r="H232" s="1719"/>
      <c r="I232" s="1003"/>
      <c r="J232" s="1719"/>
      <c r="K232" s="1706"/>
      <c r="L232" s="1706"/>
      <c r="M232" s="1707"/>
      <c r="N232" s="1707"/>
      <c r="O232" s="1707"/>
      <c r="P232" s="1707"/>
      <c r="Q232" s="1707"/>
    </row>
    <row r="233" spans="1:17" s="1708" customFormat="1" ht="25.5" hidden="1" x14ac:dyDescent="0.2">
      <c r="A233" s="788">
        <v>202</v>
      </c>
      <c r="B233" s="1002" t="s">
        <v>312</v>
      </c>
      <c r="C233" s="687"/>
      <c r="D233" s="711" t="s">
        <v>5</v>
      </c>
      <c r="E233" s="711"/>
      <c r="F233" s="711"/>
      <c r="G233" s="1003"/>
      <c r="H233" s="1719"/>
      <c r="I233" s="1003"/>
      <c r="J233" s="1719"/>
      <c r="K233" s="1706"/>
      <c r="L233" s="1706"/>
      <c r="M233" s="1707"/>
      <c r="N233" s="1707"/>
      <c r="O233" s="1707"/>
      <c r="P233" s="1707"/>
      <c r="Q233" s="1707"/>
    </row>
    <row r="234" spans="1:17" s="1708" customFormat="1" ht="25.5" hidden="1" x14ac:dyDescent="0.2">
      <c r="A234" s="788">
        <v>203</v>
      </c>
      <c r="B234" s="1722" t="s">
        <v>93</v>
      </c>
      <c r="C234" s="687" t="s">
        <v>313</v>
      </c>
      <c r="D234" s="711" t="s">
        <v>7</v>
      </c>
      <c r="E234" s="711"/>
      <c r="F234" s="1003">
        <v>14000</v>
      </c>
      <c r="G234" s="1003">
        <f t="shared" ref="G234:G248" si="32">E234*F234</f>
        <v>0</v>
      </c>
      <c r="H234" s="1003">
        <v>45868</v>
      </c>
      <c r="I234" s="1003">
        <f t="shared" ref="I234:I248" si="33">E234*H234</f>
        <v>0</v>
      </c>
      <c r="J234" s="1004">
        <f t="shared" ref="J234:J236" si="34">G234+I234</f>
        <v>0</v>
      </c>
      <c r="K234" s="1706"/>
      <c r="L234" s="1706"/>
      <c r="M234" s="1707"/>
      <c r="N234" s="1707"/>
      <c r="O234" s="1707"/>
      <c r="P234" s="1707"/>
      <c r="Q234" s="1707"/>
    </row>
    <row r="235" spans="1:17" s="1708" customFormat="1" ht="25.5" hidden="1" x14ac:dyDescent="0.2">
      <c r="A235" s="788">
        <v>204</v>
      </c>
      <c r="B235" s="1722" t="s">
        <v>93</v>
      </c>
      <c r="C235" s="687" t="s">
        <v>314</v>
      </c>
      <c r="D235" s="711" t="s">
        <v>7</v>
      </c>
      <c r="E235" s="711"/>
      <c r="F235" s="1003">
        <v>14000</v>
      </c>
      <c r="G235" s="1003">
        <f t="shared" si="32"/>
        <v>0</v>
      </c>
      <c r="H235" s="1003">
        <v>37474</v>
      </c>
      <c r="I235" s="1003">
        <f t="shared" si="33"/>
        <v>0</v>
      </c>
      <c r="J235" s="1004">
        <f t="shared" si="34"/>
        <v>0</v>
      </c>
      <c r="K235" s="1706"/>
      <c r="L235" s="1706"/>
      <c r="M235" s="1707"/>
      <c r="N235" s="1707"/>
      <c r="O235" s="1707"/>
      <c r="P235" s="1707"/>
      <c r="Q235" s="1707"/>
    </row>
    <row r="236" spans="1:17" s="1708" customFormat="1" ht="38.25" hidden="1" x14ac:dyDescent="0.2">
      <c r="A236" s="788">
        <v>205</v>
      </c>
      <c r="B236" s="1722" t="s">
        <v>94</v>
      </c>
      <c r="C236" s="687" t="s">
        <v>315</v>
      </c>
      <c r="D236" s="711" t="s">
        <v>7</v>
      </c>
      <c r="E236" s="711"/>
      <c r="F236" s="1003">
        <v>44166</v>
      </c>
      <c r="G236" s="1003">
        <f t="shared" si="32"/>
        <v>0</v>
      </c>
      <c r="H236" s="1003">
        <v>294438.13</v>
      </c>
      <c r="I236" s="1003">
        <f t="shared" si="33"/>
        <v>0</v>
      </c>
      <c r="J236" s="1004">
        <f t="shared" si="34"/>
        <v>0</v>
      </c>
      <c r="K236" s="1706"/>
      <c r="L236" s="1706"/>
      <c r="M236" s="1707"/>
      <c r="N236" s="1707"/>
      <c r="O236" s="1707"/>
      <c r="P236" s="1707"/>
      <c r="Q236" s="1707"/>
    </row>
    <row r="237" spans="1:17" s="1708" customFormat="1" hidden="1" x14ac:dyDescent="0.2">
      <c r="A237" s="788">
        <v>206</v>
      </c>
      <c r="B237" s="1722" t="s">
        <v>95</v>
      </c>
      <c r="C237" s="687"/>
      <c r="D237" s="711" t="s">
        <v>7</v>
      </c>
      <c r="E237" s="711"/>
      <c r="F237" s="1003"/>
      <c r="G237" s="1003">
        <f t="shared" si="32"/>
        <v>0</v>
      </c>
      <c r="H237" s="1003"/>
      <c r="I237" s="1003">
        <f t="shared" si="33"/>
        <v>0</v>
      </c>
      <c r="J237" s="1004"/>
      <c r="K237" s="1706"/>
      <c r="L237" s="1706"/>
      <c r="M237" s="1707"/>
      <c r="N237" s="1707"/>
      <c r="O237" s="1707"/>
      <c r="P237" s="1707"/>
      <c r="Q237" s="1707"/>
    </row>
    <row r="238" spans="1:17" s="1708" customFormat="1" ht="21" customHeight="1" x14ac:dyDescent="0.2">
      <c r="A238" s="788">
        <v>207</v>
      </c>
      <c r="B238" s="1002" t="s">
        <v>245</v>
      </c>
      <c r="C238" s="687"/>
      <c r="D238" s="711"/>
      <c r="E238" s="711"/>
      <c r="F238" s="1003"/>
      <c r="G238" s="1003">
        <f t="shared" si="32"/>
        <v>0</v>
      </c>
      <c r="H238" s="1003"/>
      <c r="I238" s="1003">
        <f t="shared" si="33"/>
        <v>0</v>
      </c>
      <c r="J238" s="1004"/>
      <c r="K238" s="1706"/>
      <c r="L238" s="1706"/>
      <c r="M238" s="1707"/>
      <c r="N238" s="1707"/>
      <c r="O238" s="1707"/>
      <c r="P238" s="1707"/>
      <c r="Q238" s="1707"/>
    </row>
    <row r="239" spans="1:17" s="1708" customFormat="1" ht="21" hidden="1" customHeight="1" x14ac:dyDescent="0.2">
      <c r="A239" s="788">
        <v>208</v>
      </c>
      <c r="B239" s="1722" t="s">
        <v>307</v>
      </c>
      <c r="C239" s="687"/>
      <c r="D239" s="711" t="s">
        <v>96</v>
      </c>
      <c r="E239" s="711"/>
      <c r="F239" s="1003">
        <f>250+105</f>
        <v>355</v>
      </c>
      <c r="G239" s="1003">
        <f t="shared" si="32"/>
        <v>0</v>
      </c>
      <c r="H239" s="1003">
        <v>240</v>
      </c>
      <c r="I239" s="1003">
        <f t="shared" si="33"/>
        <v>0</v>
      </c>
      <c r="J239" s="1004">
        <f t="shared" ref="J239:J248" si="35">G239+I239</f>
        <v>0</v>
      </c>
      <c r="K239" s="1706"/>
      <c r="L239" s="1706"/>
      <c r="M239" s="1707"/>
      <c r="N239" s="1707"/>
      <c r="O239" s="1707"/>
      <c r="P239" s="1707"/>
      <c r="Q239" s="1707"/>
    </row>
    <row r="240" spans="1:17" s="1708" customFormat="1" ht="24.75" customHeight="1" x14ac:dyDescent="0.2">
      <c r="A240" s="788">
        <v>209</v>
      </c>
      <c r="B240" s="1722" t="s">
        <v>308</v>
      </c>
      <c r="C240" s="687"/>
      <c r="D240" s="711" t="s">
        <v>96</v>
      </c>
      <c r="E240" s="711">
        <v>14</v>
      </c>
      <c r="F240" s="1003">
        <f>330+105</f>
        <v>435</v>
      </c>
      <c r="G240" s="1003">
        <f t="shared" si="32"/>
        <v>6090</v>
      </c>
      <c r="H240" s="1003">
        <v>403</v>
      </c>
      <c r="I240" s="1003">
        <f t="shared" si="33"/>
        <v>5642</v>
      </c>
      <c r="J240" s="1004">
        <f t="shared" si="35"/>
        <v>11732</v>
      </c>
      <c r="K240" s="1706"/>
      <c r="L240" s="1706"/>
      <c r="M240" s="1707"/>
      <c r="N240" s="1707"/>
      <c r="O240" s="1707"/>
      <c r="P240" s="1707"/>
      <c r="Q240" s="1707"/>
    </row>
    <row r="241" spans="1:17" s="1708" customFormat="1" ht="23.25" hidden="1" customHeight="1" x14ac:dyDescent="0.2">
      <c r="A241" s="788">
        <v>210</v>
      </c>
      <c r="B241" s="1722" t="s">
        <v>97</v>
      </c>
      <c r="C241" s="687"/>
      <c r="D241" s="711" t="s">
        <v>96</v>
      </c>
      <c r="E241" s="711"/>
      <c r="F241" s="1003">
        <f>352+105</f>
        <v>457</v>
      </c>
      <c r="G241" s="1003">
        <f t="shared" si="32"/>
        <v>0</v>
      </c>
      <c r="H241" s="1003">
        <v>524</v>
      </c>
      <c r="I241" s="1003">
        <f t="shared" si="33"/>
        <v>0</v>
      </c>
      <c r="J241" s="1004">
        <f t="shared" si="35"/>
        <v>0</v>
      </c>
      <c r="K241" s="1706"/>
      <c r="L241" s="1706"/>
      <c r="M241" s="1707"/>
      <c r="N241" s="1707"/>
      <c r="O241" s="1707"/>
      <c r="P241" s="1707"/>
      <c r="Q241" s="1707"/>
    </row>
    <row r="242" spans="1:17" s="1708" customFormat="1" ht="22.5" hidden="1" customHeight="1" x14ac:dyDescent="0.2">
      <c r="A242" s="788">
        <v>211</v>
      </c>
      <c r="B242" s="1722" t="s">
        <v>309</v>
      </c>
      <c r="C242" s="687"/>
      <c r="D242" s="711" t="s">
        <v>96</v>
      </c>
      <c r="E242" s="711"/>
      <c r="F242" s="1003">
        <f>396+105</f>
        <v>501</v>
      </c>
      <c r="G242" s="1003">
        <f t="shared" si="32"/>
        <v>0</v>
      </c>
      <c r="H242" s="1003">
        <v>877</v>
      </c>
      <c r="I242" s="1003">
        <f t="shared" si="33"/>
        <v>0</v>
      </c>
      <c r="J242" s="1004">
        <f t="shared" si="35"/>
        <v>0</v>
      </c>
      <c r="K242" s="1706"/>
      <c r="L242" s="1706"/>
      <c r="M242" s="1707"/>
      <c r="N242" s="1707"/>
      <c r="O242" s="1707"/>
      <c r="P242" s="1707"/>
      <c r="Q242" s="1707"/>
    </row>
    <row r="243" spans="1:17" s="1708" customFormat="1" ht="24.75" hidden="1" customHeight="1" x14ac:dyDescent="0.2">
      <c r="A243" s="788">
        <v>212</v>
      </c>
      <c r="B243" s="1002" t="s">
        <v>98</v>
      </c>
      <c r="C243" s="687" t="s">
        <v>99</v>
      </c>
      <c r="D243" s="711" t="s">
        <v>7</v>
      </c>
      <c r="E243" s="711"/>
      <c r="F243" s="1003">
        <v>2500</v>
      </c>
      <c r="G243" s="1003">
        <f t="shared" si="32"/>
        <v>0</v>
      </c>
      <c r="H243" s="1003">
        <v>8211</v>
      </c>
      <c r="I243" s="1003">
        <f t="shared" si="33"/>
        <v>0</v>
      </c>
      <c r="J243" s="1004">
        <f t="shared" si="35"/>
        <v>0</v>
      </c>
      <c r="K243" s="1706"/>
      <c r="L243" s="1706"/>
      <c r="M243" s="1707"/>
      <c r="N243" s="1707"/>
      <c r="O243" s="1707"/>
      <c r="P243" s="1707"/>
      <c r="Q243" s="1707"/>
    </row>
    <row r="244" spans="1:17" s="1708" customFormat="1" ht="18" hidden="1" customHeight="1" x14ac:dyDescent="0.2">
      <c r="A244" s="788">
        <v>213</v>
      </c>
      <c r="B244" s="1002" t="s">
        <v>310</v>
      </c>
      <c r="C244" s="687"/>
      <c r="D244" s="711" t="s">
        <v>7</v>
      </c>
      <c r="E244" s="711"/>
      <c r="F244" s="1003">
        <v>2500</v>
      </c>
      <c r="G244" s="1003">
        <f t="shared" si="32"/>
        <v>0</v>
      </c>
      <c r="H244" s="1003">
        <v>5000</v>
      </c>
      <c r="I244" s="1003">
        <f t="shared" si="33"/>
        <v>0</v>
      </c>
      <c r="J244" s="1004">
        <f t="shared" si="35"/>
        <v>0</v>
      </c>
      <c r="K244" s="1706"/>
      <c r="L244" s="1706"/>
      <c r="M244" s="1707"/>
      <c r="N244" s="1707"/>
      <c r="O244" s="1707"/>
      <c r="P244" s="1707"/>
      <c r="Q244" s="1707"/>
    </row>
    <row r="245" spans="1:17" s="1708" customFormat="1" ht="30" hidden="1" customHeight="1" thickBot="1" x14ac:dyDescent="0.25">
      <c r="A245" s="1733">
        <v>214</v>
      </c>
      <c r="B245" s="1734" t="s">
        <v>100</v>
      </c>
      <c r="C245" s="1009" t="s">
        <v>30</v>
      </c>
      <c r="D245" s="1735" t="s">
        <v>96</v>
      </c>
      <c r="E245" s="1735"/>
      <c r="F245" s="1736">
        <v>500</v>
      </c>
      <c r="G245" s="1736">
        <f t="shared" si="32"/>
        <v>0</v>
      </c>
      <c r="H245" s="1736">
        <v>117</v>
      </c>
      <c r="I245" s="1736">
        <f t="shared" si="33"/>
        <v>0</v>
      </c>
      <c r="J245" s="1737">
        <f t="shared" si="35"/>
        <v>0</v>
      </c>
      <c r="K245" s="1706"/>
      <c r="L245" s="1706"/>
      <c r="M245" s="1707"/>
      <c r="N245" s="1707"/>
      <c r="O245" s="1707"/>
      <c r="P245" s="1707"/>
      <c r="Q245" s="1707"/>
    </row>
    <row r="246" spans="1:17" s="1708" customFormat="1" ht="22.5" hidden="1" customHeight="1" thickTop="1" x14ac:dyDescent="0.2">
      <c r="A246" s="1738">
        <v>215</v>
      </c>
      <c r="B246" s="1739" t="s">
        <v>101</v>
      </c>
      <c r="C246" s="1740"/>
      <c r="D246" s="1741" t="s">
        <v>5</v>
      </c>
      <c r="E246" s="1741"/>
      <c r="F246" s="1742">
        <v>0</v>
      </c>
      <c r="G246" s="1742">
        <f t="shared" si="32"/>
        <v>0</v>
      </c>
      <c r="H246" s="1742">
        <v>12600</v>
      </c>
      <c r="I246" s="1742">
        <f t="shared" si="33"/>
        <v>0</v>
      </c>
      <c r="J246" s="1743">
        <f t="shared" si="35"/>
        <v>0</v>
      </c>
      <c r="K246" s="1706"/>
      <c r="L246" s="1706"/>
      <c r="M246" s="1707"/>
      <c r="N246" s="1707"/>
      <c r="O246" s="1707"/>
      <c r="P246" s="1707"/>
      <c r="Q246" s="1707"/>
    </row>
    <row r="247" spans="1:17" s="1708" customFormat="1" ht="15.75" hidden="1" customHeight="1" x14ac:dyDescent="0.2">
      <c r="A247" s="788">
        <v>216</v>
      </c>
      <c r="B247" s="1002" t="s">
        <v>432</v>
      </c>
      <c r="C247" s="711"/>
      <c r="D247" s="711" t="s">
        <v>32</v>
      </c>
      <c r="E247" s="711"/>
      <c r="F247" s="1003">
        <v>366000</v>
      </c>
      <c r="G247" s="1003">
        <f t="shared" si="32"/>
        <v>0</v>
      </c>
      <c r="H247" s="1003">
        <v>0</v>
      </c>
      <c r="I247" s="1003">
        <f t="shared" si="33"/>
        <v>0</v>
      </c>
      <c r="J247" s="1004">
        <f t="shared" si="35"/>
        <v>0</v>
      </c>
      <c r="K247" s="1706"/>
      <c r="L247" s="1706"/>
      <c r="M247" s="1707"/>
      <c r="N247" s="1707"/>
      <c r="O247" s="1707"/>
      <c r="P247" s="1707"/>
      <c r="Q247" s="1707"/>
    </row>
    <row r="248" spans="1:17" s="1708" customFormat="1" ht="18" customHeight="1" x14ac:dyDescent="0.2">
      <c r="A248" s="1744">
        <v>217</v>
      </c>
      <c r="B248" s="1745" t="s">
        <v>104</v>
      </c>
      <c r="C248" s="1030"/>
      <c r="D248" s="1746" t="s">
        <v>32</v>
      </c>
      <c r="E248" s="1746">
        <v>1</v>
      </c>
      <c r="F248" s="1747">
        <v>162000</v>
      </c>
      <c r="G248" s="1747">
        <f t="shared" si="32"/>
        <v>162000</v>
      </c>
      <c r="H248" s="1747">
        <v>0</v>
      </c>
      <c r="I248" s="1747">
        <f t="shared" si="33"/>
        <v>0</v>
      </c>
      <c r="J248" s="1748">
        <f t="shared" si="35"/>
        <v>162000</v>
      </c>
      <c r="K248" s="1706"/>
      <c r="L248" s="1706"/>
      <c r="M248" s="1707"/>
      <c r="N248" s="1707"/>
      <c r="O248" s="1707"/>
      <c r="P248" s="1707"/>
      <c r="Q248" s="1707"/>
    </row>
    <row r="249" spans="1:17" s="1708" customFormat="1" ht="13.5" hidden="1" thickBot="1" x14ac:dyDescent="0.25">
      <c r="A249" s="1733">
        <v>218</v>
      </c>
      <c r="B249" s="1749" t="s">
        <v>436</v>
      </c>
      <c r="C249" s="1750"/>
      <c r="D249" s="1751"/>
      <c r="E249" s="1735"/>
      <c r="F249" s="1736"/>
      <c r="G249" s="1752">
        <f>SUM(G30:G248)</f>
        <v>181090</v>
      </c>
      <c r="H249" s="1736"/>
      <c r="I249" s="1752">
        <f>SUM(I30:I248)</f>
        <v>12194</v>
      </c>
      <c r="J249" s="1752">
        <f>SUM(J30:J248)</f>
        <v>193284</v>
      </c>
      <c r="K249" s="1706"/>
      <c r="L249" s="1706"/>
      <c r="M249" s="1707"/>
      <c r="N249" s="1707"/>
      <c r="O249" s="1707"/>
      <c r="P249" s="1707"/>
      <c r="Q249" s="1707"/>
    </row>
    <row r="250" spans="1:17" s="1708" customFormat="1" hidden="1" x14ac:dyDescent="0.2">
      <c r="A250" s="1738">
        <v>219</v>
      </c>
      <c r="B250" s="1753"/>
      <c r="C250" s="1019"/>
      <c r="D250" s="1754"/>
      <c r="E250" s="1755"/>
      <c r="F250" s="1755"/>
      <c r="G250" s="1742"/>
      <c r="H250" s="1756"/>
      <c r="I250" s="1742"/>
      <c r="J250" s="1756"/>
      <c r="K250" s="1706"/>
      <c r="L250" s="1706"/>
      <c r="M250" s="1707"/>
      <c r="N250" s="1707"/>
      <c r="O250" s="1707"/>
      <c r="P250" s="1707"/>
      <c r="Q250" s="1707"/>
    </row>
    <row r="251" spans="1:17" s="1708" customFormat="1" ht="13.5" x14ac:dyDescent="0.2">
      <c r="A251" s="788">
        <v>220</v>
      </c>
      <c r="B251" s="1718" t="s">
        <v>105</v>
      </c>
      <c r="C251" s="855"/>
      <c r="D251" s="855"/>
      <c r="E251" s="855"/>
      <c r="F251" s="855"/>
      <c r="G251" s="1003"/>
      <c r="H251" s="1719"/>
      <c r="I251" s="1003"/>
      <c r="J251" s="1719"/>
      <c r="K251" s="1706"/>
      <c r="L251" s="1706"/>
      <c r="M251" s="1707"/>
      <c r="N251" s="1707"/>
      <c r="O251" s="1707"/>
      <c r="P251" s="1707"/>
      <c r="Q251" s="1707"/>
    </row>
    <row r="252" spans="1:17" s="1708" customFormat="1" hidden="1" x14ac:dyDescent="0.2">
      <c r="A252" s="788">
        <v>221</v>
      </c>
      <c r="B252" s="1757" t="s">
        <v>44</v>
      </c>
      <c r="C252" s="860"/>
      <c r="D252" s="711"/>
      <c r="E252" s="711"/>
      <c r="F252" s="711"/>
      <c r="G252" s="1003"/>
      <c r="H252" s="1719"/>
      <c r="I252" s="1003"/>
      <c r="J252" s="1719"/>
      <c r="K252" s="1706"/>
      <c r="L252" s="1706"/>
      <c r="M252" s="1707"/>
      <c r="N252" s="1707"/>
      <c r="O252" s="1707"/>
      <c r="P252" s="1707"/>
      <c r="Q252" s="1707"/>
    </row>
    <row r="253" spans="1:17" s="1708" customFormat="1" hidden="1" x14ac:dyDescent="0.2">
      <c r="A253" s="788">
        <v>222</v>
      </c>
      <c r="B253" s="1757" t="s">
        <v>106</v>
      </c>
      <c r="C253" s="860"/>
      <c r="D253" s="711"/>
      <c r="E253" s="711"/>
      <c r="F253" s="711"/>
      <c r="G253" s="1003"/>
      <c r="H253" s="1719"/>
      <c r="I253" s="1003"/>
      <c r="J253" s="1719"/>
      <c r="K253" s="1706"/>
      <c r="L253" s="1706"/>
      <c r="M253" s="1707"/>
      <c r="N253" s="1707"/>
      <c r="O253" s="1707"/>
      <c r="P253" s="1707"/>
      <c r="Q253" s="1707"/>
    </row>
    <row r="254" spans="1:17" s="1708" customFormat="1" hidden="1" x14ac:dyDescent="0.2">
      <c r="A254" s="788">
        <v>223</v>
      </c>
      <c r="B254" s="1757" t="s">
        <v>107</v>
      </c>
      <c r="C254" s="860"/>
      <c r="D254" s="711"/>
      <c r="E254" s="711"/>
      <c r="F254" s="711"/>
      <c r="G254" s="1003"/>
      <c r="H254" s="1719"/>
      <c r="I254" s="1003"/>
      <c r="J254" s="1719"/>
      <c r="K254" s="1706"/>
      <c r="L254" s="1706"/>
      <c r="M254" s="1707"/>
      <c r="N254" s="1707"/>
      <c r="O254" s="1707"/>
      <c r="P254" s="1707"/>
      <c r="Q254" s="1707"/>
    </row>
    <row r="255" spans="1:17" s="1708" customFormat="1" hidden="1" x14ac:dyDescent="0.2">
      <c r="A255" s="788">
        <v>224</v>
      </c>
      <c r="B255" s="1757" t="s">
        <v>108</v>
      </c>
      <c r="C255" s="860"/>
      <c r="D255" s="711"/>
      <c r="E255" s="711"/>
      <c r="F255" s="711"/>
      <c r="G255" s="1003"/>
      <c r="H255" s="1719"/>
      <c r="I255" s="1003"/>
      <c r="J255" s="1719"/>
      <c r="K255" s="1706"/>
      <c r="L255" s="1706"/>
      <c r="M255" s="1707"/>
      <c r="N255" s="1707"/>
      <c r="O255" s="1707"/>
      <c r="P255" s="1707"/>
      <c r="Q255" s="1707"/>
    </row>
    <row r="256" spans="1:17" s="1708" customFormat="1" ht="38.25" hidden="1" x14ac:dyDescent="0.2">
      <c r="A256" s="788">
        <v>225</v>
      </c>
      <c r="B256" s="1002" t="s">
        <v>109</v>
      </c>
      <c r="C256" s="687" t="s">
        <v>350</v>
      </c>
      <c r="D256" s="711" t="s">
        <v>14</v>
      </c>
      <c r="E256" s="711"/>
      <c r="F256" s="1003">
        <v>228206.58</v>
      </c>
      <c r="G256" s="1003">
        <f>E256*F256</f>
        <v>0</v>
      </c>
      <c r="H256" s="1003">
        <v>566028.50399999996</v>
      </c>
      <c r="I256" s="1003">
        <f>E256*H256</f>
        <v>0</v>
      </c>
      <c r="J256" s="1004">
        <f t="shared" ref="J256:J266" si="36">G256+I256</f>
        <v>0</v>
      </c>
      <c r="K256" s="1706"/>
      <c r="L256" s="1706"/>
      <c r="M256" s="1707"/>
      <c r="N256" s="1707"/>
      <c r="O256" s="1707"/>
      <c r="P256" s="1707"/>
      <c r="Q256" s="1707"/>
    </row>
    <row r="257" spans="1:17" s="1708" customFormat="1" ht="38.25" hidden="1" x14ac:dyDescent="0.2">
      <c r="A257" s="788">
        <v>226</v>
      </c>
      <c r="B257" s="1002" t="s">
        <v>110</v>
      </c>
      <c r="C257" s="687" t="s">
        <v>351</v>
      </c>
      <c r="D257" s="711" t="s">
        <v>14</v>
      </c>
      <c r="E257" s="711"/>
      <c r="F257" s="1003">
        <v>77780.28</v>
      </c>
      <c r="G257" s="1003">
        <f>E257*F257</f>
        <v>0</v>
      </c>
      <c r="H257" s="1003">
        <v>200330.92799999999</v>
      </c>
      <c r="I257" s="1003">
        <f>E257*H257</f>
        <v>0</v>
      </c>
      <c r="J257" s="1004">
        <f t="shared" si="36"/>
        <v>0</v>
      </c>
      <c r="K257" s="1706"/>
      <c r="L257" s="1706"/>
      <c r="M257" s="1707"/>
      <c r="N257" s="1707"/>
      <c r="O257" s="1707"/>
      <c r="P257" s="1707"/>
      <c r="Q257" s="1707"/>
    </row>
    <row r="258" spans="1:17" s="1708" customFormat="1" hidden="1" x14ac:dyDescent="0.2">
      <c r="A258" s="788">
        <v>227</v>
      </c>
      <c r="B258" s="1002" t="s">
        <v>111</v>
      </c>
      <c r="C258" s="687" t="s">
        <v>352</v>
      </c>
      <c r="D258" s="711" t="s">
        <v>14</v>
      </c>
      <c r="E258" s="711"/>
      <c r="F258" s="1003">
        <v>32933</v>
      </c>
      <c r="G258" s="1003">
        <f>E258*F258</f>
        <v>0</v>
      </c>
      <c r="H258" s="1003">
        <v>103503.048</v>
      </c>
      <c r="I258" s="1003">
        <f>E258*H258</f>
        <v>0</v>
      </c>
      <c r="J258" s="1004">
        <f t="shared" si="36"/>
        <v>0</v>
      </c>
      <c r="K258" s="1706"/>
      <c r="L258" s="1706"/>
      <c r="M258" s="1707"/>
      <c r="N258" s="1707"/>
      <c r="O258" s="1707"/>
      <c r="P258" s="1707"/>
      <c r="Q258" s="1707"/>
    </row>
    <row r="259" spans="1:17" s="1708" customFormat="1" hidden="1" x14ac:dyDescent="0.2">
      <c r="A259" s="788">
        <v>228</v>
      </c>
      <c r="B259" s="1757" t="s">
        <v>112</v>
      </c>
      <c r="C259" s="860"/>
      <c r="D259" s="711"/>
      <c r="E259" s="711"/>
      <c r="F259" s="1003"/>
      <c r="G259" s="1003"/>
      <c r="H259" s="1003"/>
      <c r="I259" s="1003"/>
      <c r="J259" s="1004"/>
      <c r="K259" s="1706"/>
      <c r="L259" s="1706"/>
      <c r="M259" s="1707"/>
      <c r="N259" s="1707"/>
      <c r="O259" s="1707"/>
      <c r="P259" s="1707"/>
      <c r="Q259" s="1707"/>
    </row>
    <row r="260" spans="1:17" s="1708" customFormat="1" ht="38.25" hidden="1" x14ac:dyDescent="0.2">
      <c r="A260" s="788">
        <v>229</v>
      </c>
      <c r="B260" s="1002" t="s">
        <v>113</v>
      </c>
      <c r="C260" s="687" t="s">
        <v>353</v>
      </c>
      <c r="D260" s="711" t="s">
        <v>14</v>
      </c>
      <c r="E260" s="711"/>
      <c r="F260" s="1003">
        <v>221688.18</v>
      </c>
      <c r="G260" s="1003">
        <f>E260*F260</f>
        <v>0</v>
      </c>
      <c r="H260" s="1003">
        <v>565704.12</v>
      </c>
      <c r="I260" s="1003">
        <f>E260*H260</f>
        <v>0</v>
      </c>
      <c r="J260" s="1004">
        <f t="shared" si="36"/>
        <v>0</v>
      </c>
      <c r="K260" s="1706"/>
      <c r="L260" s="1706"/>
      <c r="M260" s="1707"/>
      <c r="N260" s="1707"/>
      <c r="O260" s="1707"/>
      <c r="P260" s="1707"/>
      <c r="Q260" s="1707"/>
    </row>
    <row r="261" spans="1:17" s="1708" customFormat="1" ht="38.25" hidden="1" x14ac:dyDescent="0.2">
      <c r="A261" s="788">
        <v>230</v>
      </c>
      <c r="B261" s="1002" t="s">
        <v>110</v>
      </c>
      <c r="C261" s="687" t="s">
        <v>354</v>
      </c>
      <c r="D261" s="711" t="s">
        <v>14</v>
      </c>
      <c r="E261" s="711"/>
      <c r="F261" s="1003">
        <v>77780.28</v>
      </c>
      <c r="G261" s="1003">
        <f>E261*F261</f>
        <v>0</v>
      </c>
      <c r="H261" s="1003">
        <v>200330.92799999999</v>
      </c>
      <c r="I261" s="1003">
        <f>E261*H261</f>
        <v>0</v>
      </c>
      <c r="J261" s="1004">
        <f t="shared" si="36"/>
        <v>0</v>
      </c>
      <c r="K261" s="1706"/>
      <c r="L261" s="1706"/>
      <c r="M261" s="1707"/>
      <c r="N261" s="1707"/>
      <c r="O261" s="1707"/>
      <c r="P261" s="1707"/>
      <c r="Q261" s="1707"/>
    </row>
    <row r="262" spans="1:17" s="1708" customFormat="1" hidden="1" x14ac:dyDescent="0.2">
      <c r="A262" s="788">
        <v>231</v>
      </c>
      <c r="B262" s="1002" t="s">
        <v>111</v>
      </c>
      <c r="C262" s="687" t="s">
        <v>352</v>
      </c>
      <c r="D262" s="711" t="s">
        <v>14</v>
      </c>
      <c r="E262" s="711"/>
      <c r="F262" s="1003">
        <v>32933</v>
      </c>
      <c r="G262" s="1003">
        <f>E262*F262</f>
        <v>0</v>
      </c>
      <c r="H262" s="1003">
        <v>103503.048</v>
      </c>
      <c r="I262" s="1003">
        <f>E262*H262</f>
        <v>0</v>
      </c>
      <c r="J262" s="1004">
        <f t="shared" si="36"/>
        <v>0</v>
      </c>
      <c r="K262" s="1706"/>
      <c r="L262" s="1706"/>
      <c r="M262" s="1707"/>
      <c r="N262" s="1707"/>
      <c r="O262" s="1707"/>
      <c r="P262" s="1707"/>
      <c r="Q262" s="1707"/>
    </row>
    <row r="263" spans="1:17" s="1708" customFormat="1" hidden="1" x14ac:dyDescent="0.2">
      <c r="A263" s="788">
        <v>232</v>
      </c>
      <c r="B263" s="1757" t="s">
        <v>114</v>
      </c>
      <c r="C263" s="860"/>
      <c r="D263" s="711"/>
      <c r="E263" s="711"/>
      <c r="F263" s="1003"/>
      <c r="G263" s="1003"/>
      <c r="H263" s="1003"/>
      <c r="I263" s="1003"/>
      <c r="J263" s="1004"/>
      <c r="K263" s="1706"/>
      <c r="L263" s="1706"/>
      <c r="M263" s="1707"/>
      <c r="N263" s="1707"/>
      <c r="O263" s="1707"/>
      <c r="P263" s="1707"/>
      <c r="Q263" s="1707"/>
    </row>
    <row r="264" spans="1:17" s="1708" customFormat="1" ht="38.25" hidden="1" x14ac:dyDescent="0.2">
      <c r="A264" s="788">
        <v>233</v>
      </c>
      <c r="B264" s="1002" t="s">
        <v>115</v>
      </c>
      <c r="C264" s="687" t="s">
        <v>355</v>
      </c>
      <c r="D264" s="711" t="s">
        <v>14</v>
      </c>
      <c r="E264" s="711"/>
      <c r="F264" s="1003">
        <v>174873.3</v>
      </c>
      <c r="G264" s="1003">
        <f>E264*F264</f>
        <v>0</v>
      </c>
      <c r="H264" s="1003">
        <v>469767.55200000003</v>
      </c>
      <c r="I264" s="1003">
        <f>E264*H264</f>
        <v>0</v>
      </c>
      <c r="J264" s="1004">
        <f t="shared" si="36"/>
        <v>0</v>
      </c>
      <c r="K264" s="1706"/>
      <c r="L264" s="1706"/>
      <c r="M264" s="1707"/>
      <c r="N264" s="1707"/>
      <c r="O264" s="1707"/>
      <c r="P264" s="1707"/>
      <c r="Q264" s="1707"/>
    </row>
    <row r="265" spans="1:17" s="1708" customFormat="1" ht="38.25" hidden="1" x14ac:dyDescent="0.2">
      <c r="A265" s="788">
        <v>234</v>
      </c>
      <c r="B265" s="1002" t="s">
        <v>110</v>
      </c>
      <c r="C265" s="687" t="s">
        <v>351</v>
      </c>
      <c r="D265" s="711" t="s">
        <v>14</v>
      </c>
      <c r="E265" s="711"/>
      <c r="F265" s="1003">
        <v>77780.28</v>
      </c>
      <c r="G265" s="1003">
        <f>E265*F265</f>
        <v>0</v>
      </c>
      <c r="H265" s="1003">
        <v>160846.10400000002</v>
      </c>
      <c r="I265" s="1003">
        <f>E265*H265</f>
        <v>0</v>
      </c>
      <c r="J265" s="1004">
        <f t="shared" si="36"/>
        <v>0</v>
      </c>
      <c r="K265" s="1706"/>
      <c r="L265" s="1706"/>
      <c r="M265" s="1707"/>
      <c r="N265" s="1707"/>
      <c r="O265" s="1707"/>
      <c r="P265" s="1707"/>
      <c r="Q265" s="1707"/>
    </row>
    <row r="266" spans="1:17" s="1708" customFormat="1" hidden="1" x14ac:dyDescent="0.2">
      <c r="A266" s="788">
        <v>235</v>
      </c>
      <c r="B266" s="1002" t="s">
        <v>111</v>
      </c>
      <c r="C266" s="687" t="s">
        <v>356</v>
      </c>
      <c r="D266" s="711" t="s">
        <v>14</v>
      </c>
      <c r="E266" s="711"/>
      <c r="F266" s="1003">
        <v>22827</v>
      </c>
      <c r="G266" s="1003">
        <f>E266*F266</f>
        <v>0</v>
      </c>
      <c r="H266" s="1003">
        <v>62594.207999999991</v>
      </c>
      <c r="I266" s="1003">
        <f>E266*H266</f>
        <v>0</v>
      </c>
      <c r="J266" s="1004">
        <f t="shared" si="36"/>
        <v>0</v>
      </c>
      <c r="K266" s="1706"/>
      <c r="L266" s="1706"/>
      <c r="M266" s="1707"/>
      <c r="N266" s="1707"/>
      <c r="O266" s="1707"/>
      <c r="P266" s="1707"/>
      <c r="Q266" s="1707"/>
    </row>
    <row r="267" spans="1:17" s="1708" customFormat="1" hidden="1" x14ac:dyDescent="0.2">
      <c r="A267" s="788">
        <v>236</v>
      </c>
      <c r="B267" s="1758"/>
      <c r="C267" s="1026"/>
      <c r="D267" s="1758"/>
      <c r="E267" s="1758"/>
      <c r="F267" s="1759"/>
      <c r="G267" s="1003"/>
      <c r="H267" s="1759"/>
      <c r="I267" s="1003"/>
      <c r="J267" s="1759"/>
      <c r="K267" s="1706"/>
      <c r="L267" s="1706"/>
      <c r="M267" s="1707"/>
      <c r="N267" s="1707"/>
      <c r="O267" s="1707"/>
      <c r="P267" s="1707"/>
      <c r="Q267" s="1707"/>
    </row>
    <row r="268" spans="1:17" s="1708" customFormat="1" hidden="1" x14ac:dyDescent="0.2">
      <c r="A268" s="788">
        <v>237</v>
      </c>
      <c r="B268" s="1757" t="s">
        <v>116</v>
      </c>
      <c r="C268" s="860"/>
      <c r="D268" s="711"/>
      <c r="E268" s="711"/>
      <c r="F268" s="1003"/>
      <c r="G268" s="1003"/>
      <c r="H268" s="1003"/>
      <c r="I268" s="1003"/>
      <c r="J268" s="1004"/>
      <c r="K268" s="1706"/>
      <c r="L268" s="1706"/>
      <c r="M268" s="1707"/>
      <c r="N268" s="1707"/>
      <c r="O268" s="1707"/>
      <c r="P268" s="1707"/>
      <c r="Q268" s="1707"/>
    </row>
    <row r="269" spans="1:17" s="1708" customFormat="1" ht="38.25" hidden="1" x14ac:dyDescent="0.2">
      <c r="A269" s="788">
        <v>238</v>
      </c>
      <c r="B269" s="1002" t="s">
        <v>117</v>
      </c>
      <c r="C269" s="687" t="s">
        <v>357</v>
      </c>
      <c r="D269" s="711" t="s">
        <v>14</v>
      </c>
      <c r="E269" s="711"/>
      <c r="F269" s="1003">
        <v>174873.3</v>
      </c>
      <c r="G269" s="1003">
        <f>E269*F269</f>
        <v>0</v>
      </c>
      <c r="H269" s="1003">
        <v>469474.41599999997</v>
      </c>
      <c r="I269" s="1003">
        <f>E269*H269</f>
        <v>0</v>
      </c>
      <c r="J269" s="1004">
        <f t="shared" ref="J269:J271" si="37">G269+I269</f>
        <v>0</v>
      </c>
      <c r="K269" s="1706"/>
      <c r="L269" s="1706"/>
      <c r="M269" s="1707"/>
      <c r="N269" s="1707"/>
      <c r="O269" s="1707"/>
      <c r="P269" s="1707"/>
      <c r="Q269" s="1707"/>
    </row>
    <row r="270" spans="1:17" s="1708" customFormat="1" ht="38.25" hidden="1" x14ac:dyDescent="0.2">
      <c r="A270" s="788">
        <v>239</v>
      </c>
      <c r="B270" s="1002" t="s">
        <v>110</v>
      </c>
      <c r="C270" s="687" t="s">
        <v>351</v>
      </c>
      <c r="D270" s="711" t="s">
        <v>14</v>
      </c>
      <c r="E270" s="711"/>
      <c r="F270" s="1003">
        <v>77780.28</v>
      </c>
      <c r="G270" s="1003">
        <f>E270*F270</f>
        <v>0</v>
      </c>
      <c r="H270" s="1003">
        <v>160846.10400000002</v>
      </c>
      <c r="I270" s="1003">
        <f>E270*H270</f>
        <v>0</v>
      </c>
      <c r="J270" s="1004">
        <f t="shared" si="37"/>
        <v>0</v>
      </c>
      <c r="K270" s="1706"/>
      <c r="L270" s="1706"/>
      <c r="M270" s="1707"/>
      <c r="N270" s="1707"/>
      <c r="O270" s="1707"/>
      <c r="P270" s="1707"/>
      <c r="Q270" s="1707"/>
    </row>
    <row r="271" spans="1:17" s="1708" customFormat="1" hidden="1" x14ac:dyDescent="0.2">
      <c r="A271" s="788">
        <v>240</v>
      </c>
      <c r="B271" s="1002" t="s">
        <v>111</v>
      </c>
      <c r="C271" s="687" t="s">
        <v>356</v>
      </c>
      <c r="D271" s="711" t="s">
        <v>14</v>
      </c>
      <c r="E271" s="711"/>
      <c r="F271" s="1003">
        <v>22827</v>
      </c>
      <c r="G271" s="1003">
        <f>E271*F271</f>
        <v>0</v>
      </c>
      <c r="H271" s="1003">
        <v>62594.207999999991</v>
      </c>
      <c r="I271" s="1003">
        <f>E271*H271</f>
        <v>0</v>
      </c>
      <c r="J271" s="1004">
        <f t="shared" si="37"/>
        <v>0</v>
      </c>
      <c r="K271" s="1706"/>
      <c r="L271" s="1706"/>
      <c r="M271" s="1707"/>
      <c r="N271" s="1707"/>
      <c r="O271" s="1707"/>
      <c r="P271" s="1707"/>
      <c r="Q271" s="1707"/>
    </row>
    <row r="272" spans="1:17" s="1708" customFormat="1" hidden="1" x14ac:dyDescent="0.2">
      <c r="A272" s="788">
        <v>241</v>
      </c>
      <c r="B272" s="1757" t="s">
        <v>118</v>
      </c>
      <c r="C272" s="860"/>
      <c r="D272" s="711"/>
      <c r="E272" s="711"/>
      <c r="F272" s="1003"/>
      <c r="G272" s="1003"/>
      <c r="H272" s="1003"/>
      <c r="I272" s="1003"/>
      <c r="J272" s="1004"/>
      <c r="K272" s="1706"/>
      <c r="L272" s="1706"/>
      <c r="M272" s="1707"/>
      <c r="N272" s="1707"/>
      <c r="O272" s="1707"/>
      <c r="P272" s="1707"/>
      <c r="Q272" s="1707"/>
    </row>
    <row r="273" spans="1:17" s="1708" customFormat="1" ht="38.25" hidden="1" x14ac:dyDescent="0.2">
      <c r="A273" s="788">
        <v>242</v>
      </c>
      <c r="B273" s="1002" t="s">
        <v>119</v>
      </c>
      <c r="C273" s="687" t="s">
        <v>355</v>
      </c>
      <c r="D273" s="711" t="s">
        <v>14</v>
      </c>
      <c r="E273" s="711"/>
      <c r="F273" s="1003">
        <v>174873.3</v>
      </c>
      <c r="G273" s="1003">
        <f>E273*F273</f>
        <v>0</v>
      </c>
      <c r="H273" s="1003">
        <v>469767.55200000003</v>
      </c>
      <c r="I273" s="1003">
        <f>E273*H273</f>
        <v>0</v>
      </c>
      <c r="J273" s="1004">
        <f t="shared" ref="J273:J279" si="38">G273+I273</f>
        <v>0</v>
      </c>
      <c r="K273" s="1706"/>
      <c r="L273" s="1706"/>
      <c r="M273" s="1707"/>
      <c r="N273" s="1707"/>
      <c r="O273" s="1707"/>
      <c r="P273" s="1707"/>
      <c r="Q273" s="1707"/>
    </row>
    <row r="274" spans="1:17" s="1708" customFormat="1" ht="38.25" hidden="1" x14ac:dyDescent="0.2">
      <c r="A274" s="788">
        <v>243</v>
      </c>
      <c r="B274" s="1002" t="s">
        <v>110</v>
      </c>
      <c r="C274" s="687" t="s">
        <v>351</v>
      </c>
      <c r="D274" s="711" t="s">
        <v>14</v>
      </c>
      <c r="E274" s="711"/>
      <c r="F274" s="1003">
        <v>77780.28</v>
      </c>
      <c r="G274" s="1003">
        <f>E274*F274</f>
        <v>0</v>
      </c>
      <c r="H274" s="1003">
        <v>160846.10400000002</v>
      </c>
      <c r="I274" s="1003">
        <f>E274*H274</f>
        <v>0</v>
      </c>
      <c r="J274" s="1004">
        <f t="shared" si="38"/>
        <v>0</v>
      </c>
      <c r="K274" s="1706"/>
      <c r="L274" s="1706"/>
      <c r="M274" s="1707"/>
      <c r="N274" s="1707"/>
      <c r="O274" s="1707"/>
      <c r="P274" s="1707"/>
      <c r="Q274" s="1707"/>
    </row>
    <row r="275" spans="1:17" s="1708" customFormat="1" hidden="1" x14ac:dyDescent="0.2">
      <c r="A275" s="788">
        <v>244</v>
      </c>
      <c r="B275" s="1002" t="s">
        <v>111</v>
      </c>
      <c r="C275" s="687" t="s">
        <v>356</v>
      </c>
      <c r="D275" s="711" t="s">
        <v>14</v>
      </c>
      <c r="E275" s="711"/>
      <c r="F275" s="1003">
        <v>22827</v>
      </c>
      <c r="G275" s="1003">
        <f>E275*F275</f>
        <v>0</v>
      </c>
      <c r="H275" s="1003">
        <v>62594.207999999991</v>
      </c>
      <c r="I275" s="1003">
        <f>E275*H275</f>
        <v>0</v>
      </c>
      <c r="J275" s="1004">
        <f t="shared" si="38"/>
        <v>0</v>
      </c>
      <c r="K275" s="1706"/>
      <c r="L275" s="1706"/>
      <c r="M275" s="1707"/>
      <c r="N275" s="1707"/>
      <c r="O275" s="1707"/>
      <c r="P275" s="1707"/>
      <c r="Q275" s="1707"/>
    </row>
    <row r="276" spans="1:17" s="1708" customFormat="1" hidden="1" x14ac:dyDescent="0.2">
      <c r="A276" s="788">
        <v>245</v>
      </c>
      <c r="B276" s="1757" t="s">
        <v>120</v>
      </c>
      <c r="C276" s="860"/>
      <c r="D276" s="711"/>
      <c r="E276" s="711"/>
      <c r="F276" s="1003"/>
      <c r="G276" s="1003"/>
      <c r="H276" s="1003"/>
      <c r="I276" s="1003"/>
      <c r="J276" s="1004"/>
      <c r="K276" s="1706"/>
      <c r="L276" s="1706"/>
      <c r="M276" s="1707"/>
      <c r="N276" s="1707"/>
      <c r="O276" s="1707"/>
      <c r="P276" s="1707"/>
      <c r="Q276" s="1707"/>
    </row>
    <row r="277" spans="1:17" s="1708" customFormat="1" ht="38.25" hidden="1" x14ac:dyDescent="0.2">
      <c r="A277" s="788">
        <v>246</v>
      </c>
      <c r="B277" s="1002" t="s">
        <v>121</v>
      </c>
      <c r="C277" s="687" t="s">
        <v>358</v>
      </c>
      <c r="D277" s="711" t="s">
        <v>14</v>
      </c>
      <c r="E277" s="711"/>
      <c r="F277" s="1003">
        <v>174873.3</v>
      </c>
      <c r="G277" s="1003">
        <f>E277*F277</f>
        <v>0</v>
      </c>
      <c r="H277" s="1003">
        <v>469767.55200000003</v>
      </c>
      <c r="I277" s="1003">
        <f>E277*H277</f>
        <v>0</v>
      </c>
      <c r="J277" s="1004">
        <f t="shared" si="38"/>
        <v>0</v>
      </c>
      <c r="K277" s="1706"/>
      <c r="L277" s="1706"/>
      <c r="M277" s="1707"/>
      <c r="N277" s="1707"/>
      <c r="O277" s="1707"/>
      <c r="P277" s="1707"/>
      <c r="Q277" s="1707"/>
    </row>
    <row r="278" spans="1:17" s="1708" customFormat="1" ht="38.25" hidden="1" x14ac:dyDescent="0.2">
      <c r="A278" s="788">
        <v>247</v>
      </c>
      <c r="B278" s="1002" t="s">
        <v>110</v>
      </c>
      <c r="C278" s="687" t="s">
        <v>351</v>
      </c>
      <c r="D278" s="711" t="s">
        <v>14</v>
      </c>
      <c r="E278" s="711"/>
      <c r="F278" s="1003">
        <v>77780.28</v>
      </c>
      <c r="G278" s="1003">
        <f>E278*F278</f>
        <v>0</v>
      </c>
      <c r="H278" s="1003">
        <v>160846.10400000002</v>
      </c>
      <c r="I278" s="1003">
        <f>E278*H278</f>
        <v>0</v>
      </c>
      <c r="J278" s="1004">
        <f t="shared" si="38"/>
        <v>0</v>
      </c>
      <c r="K278" s="1706"/>
      <c r="L278" s="1706"/>
      <c r="M278" s="1707"/>
      <c r="N278" s="1707"/>
      <c r="O278" s="1707"/>
      <c r="P278" s="1707"/>
      <c r="Q278" s="1707"/>
    </row>
    <row r="279" spans="1:17" s="1708" customFormat="1" hidden="1" x14ac:dyDescent="0.2">
      <c r="A279" s="788">
        <v>248</v>
      </c>
      <c r="B279" s="1002" t="s">
        <v>111</v>
      </c>
      <c r="C279" s="687" t="s">
        <v>356</v>
      </c>
      <c r="D279" s="711" t="s">
        <v>14</v>
      </c>
      <c r="E279" s="711"/>
      <c r="F279" s="1003">
        <v>22827</v>
      </c>
      <c r="G279" s="1003">
        <f>E279*F279</f>
        <v>0</v>
      </c>
      <c r="H279" s="1003">
        <v>62594.207999999991</v>
      </c>
      <c r="I279" s="1003">
        <f>E279*H279</f>
        <v>0</v>
      </c>
      <c r="J279" s="1004">
        <f t="shared" si="38"/>
        <v>0</v>
      </c>
      <c r="K279" s="1706"/>
      <c r="L279" s="1706"/>
      <c r="M279" s="1707"/>
      <c r="N279" s="1707"/>
      <c r="O279" s="1707"/>
      <c r="P279" s="1707"/>
      <c r="Q279" s="1707"/>
    </row>
    <row r="280" spans="1:17" s="1708" customFormat="1" hidden="1" x14ac:dyDescent="0.2">
      <c r="A280" s="788">
        <v>249</v>
      </c>
      <c r="B280" s="1757" t="s">
        <v>122</v>
      </c>
      <c r="C280" s="860"/>
      <c r="D280" s="711"/>
      <c r="E280" s="711"/>
      <c r="F280" s="711"/>
      <c r="G280" s="1003"/>
      <c r="H280" s="1719"/>
      <c r="I280" s="1003"/>
      <c r="J280" s="1719"/>
      <c r="K280" s="1706"/>
      <c r="L280" s="1706"/>
      <c r="M280" s="1707"/>
      <c r="N280" s="1707"/>
      <c r="O280" s="1707"/>
      <c r="P280" s="1707"/>
      <c r="Q280" s="1707"/>
    </row>
    <row r="281" spans="1:17" s="1708" customFormat="1" ht="25.5" hidden="1" x14ac:dyDescent="0.2">
      <c r="A281" s="788">
        <v>250</v>
      </c>
      <c r="B281" s="1002" t="s">
        <v>123</v>
      </c>
      <c r="C281" s="687" t="s">
        <v>359</v>
      </c>
      <c r="D281" s="711" t="s">
        <v>14</v>
      </c>
      <c r="E281" s="711"/>
      <c r="F281" s="1003">
        <v>134605.79999999999</v>
      </c>
      <c r="G281" s="1003">
        <f>E281*F281</f>
        <v>0</v>
      </c>
      <c r="H281" s="1003">
        <v>281150.90399999998</v>
      </c>
      <c r="I281" s="1003">
        <f>E281*H281</f>
        <v>0</v>
      </c>
      <c r="J281" s="1004">
        <f t="shared" ref="J281:J284" si="39">G281+I281</f>
        <v>0</v>
      </c>
      <c r="K281" s="1706"/>
      <c r="L281" s="1706"/>
      <c r="M281" s="1707"/>
      <c r="N281" s="1707"/>
      <c r="O281" s="1707"/>
      <c r="P281" s="1707"/>
      <c r="Q281" s="1707"/>
    </row>
    <row r="282" spans="1:17" s="1708" customFormat="1" hidden="1" x14ac:dyDescent="0.2">
      <c r="A282" s="788">
        <v>251</v>
      </c>
      <c r="B282" s="1002" t="s">
        <v>110</v>
      </c>
      <c r="C282" s="687" t="s">
        <v>360</v>
      </c>
      <c r="D282" s="711" t="s">
        <v>14</v>
      </c>
      <c r="E282" s="711"/>
      <c r="F282" s="1003">
        <v>49482.079999999994</v>
      </c>
      <c r="G282" s="1003">
        <f>E282*F282</f>
        <v>0</v>
      </c>
      <c r="H282" s="1003">
        <v>30335.111999999997</v>
      </c>
      <c r="I282" s="1003">
        <f>E282*H282</f>
        <v>0</v>
      </c>
      <c r="J282" s="1004">
        <f t="shared" si="39"/>
        <v>0</v>
      </c>
      <c r="K282" s="1706"/>
      <c r="L282" s="1706"/>
      <c r="M282" s="1707"/>
      <c r="N282" s="1707"/>
      <c r="O282" s="1707"/>
      <c r="P282" s="1707"/>
      <c r="Q282" s="1707"/>
    </row>
    <row r="283" spans="1:17" s="1708" customFormat="1" hidden="1" x14ac:dyDescent="0.2">
      <c r="A283" s="788">
        <v>252</v>
      </c>
      <c r="B283" s="1002" t="s">
        <v>111</v>
      </c>
      <c r="C283" s="687" t="s">
        <v>361</v>
      </c>
      <c r="D283" s="711" t="s">
        <v>14</v>
      </c>
      <c r="E283" s="711"/>
      <c r="F283" s="1003">
        <v>12559</v>
      </c>
      <c r="G283" s="1003">
        <f>E283*F283</f>
        <v>0</v>
      </c>
      <c r="H283" s="1003">
        <v>42774.791999999994</v>
      </c>
      <c r="I283" s="1003">
        <f>E283*H283</f>
        <v>0</v>
      </c>
      <c r="J283" s="1004">
        <f t="shared" si="39"/>
        <v>0</v>
      </c>
      <c r="K283" s="1706"/>
      <c r="L283" s="1706"/>
      <c r="M283" s="1707"/>
      <c r="N283" s="1707"/>
      <c r="O283" s="1707"/>
      <c r="P283" s="1707"/>
      <c r="Q283" s="1707"/>
    </row>
    <row r="284" spans="1:17" s="1708" customFormat="1" hidden="1" x14ac:dyDescent="0.2">
      <c r="A284" s="788">
        <v>253</v>
      </c>
      <c r="B284" s="1002" t="s">
        <v>111</v>
      </c>
      <c r="C284" s="687" t="s">
        <v>361</v>
      </c>
      <c r="D284" s="711" t="s">
        <v>14</v>
      </c>
      <c r="E284" s="711"/>
      <c r="F284" s="1003">
        <v>10969</v>
      </c>
      <c r="G284" s="1003">
        <f>E284*F284</f>
        <v>0</v>
      </c>
      <c r="H284" s="1003">
        <v>42774.791999999994</v>
      </c>
      <c r="I284" s="1003">
        <f>E284*H284</f>
        <v>0</v>
      </c>
      <c r="J284" s="1004">
        <f t="shared" si="39"/>
        <v>0</v>
      </c>
      <c r="K284" s="1706"/>
      <c r="L284" s="1706"/>
      <c r="M284" s="1707"/>
      <c r="N284" s="1707"/>
      <c r="O284" s="1707"/>
      <c r="P284" s="1707"/>
      <c r="Q284" s="1707"/>
    </row>
    <row r="285" spans="1:17" s="1708" customFormat="1" hidden="1" x14ac:dyDescent="0.2">
      <c r="A285" s="788">
        <v>254</v>
      </c>
      <c r="B285" s="1757" t="s">
        <v>124</v>
      </c>
      <c r="C285" s="860"/>
      <c r="D285" s="711"/>
      <c r="E285" s="711"/>
      <c r="F285" s="711"/>
      <c r="G285" s="1003"/>
      <c r="H285" s="1719"/>
      <c r="I285" s="1003"/>
      <c r="J285" s="1719"/>
      <c r="K285" s="1706"/>
      <c r="L285" s="1706"/>
      <c r="M285" s="1707"/>
      <c r="N285" s="1707"/>
      <c r="O285" s="1707"/>
      <c r="P285" s="1707"/>
      <c r="Q285" s="1707"/>
    </row>
    <row r="286" spans="1:17" s="1708" customFormat="1" ht="38.25" hidden="1" x14ac:dyDescent="0.2">
      <c r="A286" s="788">
        <v>255</v>
      </c>
      <c r="B286" s="1002" t="s">
        <v>125</v>
      </c>
      <c r="C286" s="687" t="s">
        <v>461</v>
      </c>
      <c r="D286" s="711" t="s">
        <v>14</v>
      </c>
      <c r="E286" s="711"/>
      <c r="F286" s="1003">
        <v>69989.22</v>
      </c>
      <c r="G286" s="1003">
        <f>E286*F286</f>
        <v>0</v>
      </c>
      <c r="H286" s="1003">
        <v>236992</v>
      </c>
      <c r="I286" s="1003">
        <f>E286*H286</f>
        <v>0</v>
      </c>
      <c r="J286" s="1004">
        <f t="shared" ref="J286:J289" si="40">G286+I286</f>
        <v>0</v>
      </c>
      <c r="K286" s="1706"/>
      <c r="L286" s="1706"/>
      <c r="M286" s="1707"/>
      <c r="N286" s="1707"/>
      <c r="O286" s="1707"/>
      <c r="P286" s="1707"/>
      <c r="Q286" s="1707"/>
    </row>
    <row r="287" spans="1:17" s="1708" customFormat="1" ht="25.5" hidden="1" x14ac:dyDescent="0.2">
      <c r="A287" s="788">
        <v>256</v>
      </c>
      <c r="B287" s="1002" t="s">
        <v>126</v>
      </c>
      <c r="C287" s="687" t="s">
        <v>462</v>
      </c>
      <c r="D287" s="711" t="s">
        <v>14</v>
      </c>
      <c r="E287" s="711"/>
      <c r="F287" s="1003">
        <v>18412.38</v>
      </c>
      <c r="G287" s="1003">
        <f>E287*F287</f>
        <v>0</v>
      </c>
      <c r="H287" s="1003">
        <v>47103</v>
      </c>
      <c r="I287" s="1003">
        <f>E287*H287</f>
        <v>0</v>
      </c>
      <c r="J287" s="1004">
        <f t="shared" si="40"/>
        <v>0</v>
      </c>
      <c r="K287" s="1706"/>
      <c r="L287" s="1706"/>
      <c r="M287" s="1707"/>
      <c r="N287" s="1707"/>
      <c r="O287" s="1707"/>
      <c r="P287" s="1707"/>
      <c r="Q287" s="1707"/>
    </row>
    <row r="288" spans="1:17" s="1708" customFormat="1" ht="25.5" hidden="1" x14ac:dyDescent="0.2">
      <c r="A288" s="788">
        <v>257</v>
      </c>
      <c r="B288" s="1002" t="s">
        <v>110</v>
      </c>
      <c r="C288" s="687" t="s">
        <v>463</v>
      </c>
      <c r="D288" s="711" t="s">
        <v>14</v>
      </c>
      <c r="E288" s="711"/>
      <c r="F288" s="1003">
        <v>21322.87</v>
      </c>
      <c r="G288" s="1003">
        <f>E288*F288</f>
        <v>0</v>
      </c>
      <c r="H288" s="1003">
        <v>39580</v>
      </c>
      <c r="I288" s="1003">
        <f>E288*H288</f>
        <v>0</v>
      </c>
      <c r="J288" s="1004">
        <f t="shared" si="40"/>
        <v>0</v>
      </c>
      <c r="K288" s="1706"/>
      <c r="L288" s="1706"/>
      <c r="M288" s="1707"/>
      <c r="N288" s="1707"/>
      <c r="O288" s="1707"/>
      <c r="P288" s="1707"/>
      <c r="Q288" s="1707"/>
    </row>
    <row r="289" spans="1:17" s="1708" customFormat="1" hidden="1" x14ac:dyDescent="0.2">
      <c r="A289" s="788">
        <v>258</v>
      </c>
      <c r="B289" s="1002" t="s">
        <v>111</v>
      </c>
      <c r="C289" s="687" t="s">
        <v>464</v>
      </c>
      <c r="D289" s="711" t="s">
        <v>14</v>
      </c>
      <c r="E289" s="711"/>
      <c r="F289" s="1003">
        <v>19916</v>
      </c>
      <c r="G289" s="1003">
        <f>E289*F289</f>
        <v>0</v>
      </c>
      <c r="H289" s="1003">
        <v>168216</v>
      </c>
      <c r="I289" s="1003">
        <f>E289*H289</f>
        <v>0</v>
      </c>
      <c r="J289" s="1004">
        <f t="shared" si="40"/>
        <v>0</v>
      </c>
      <c r="K289" s="1706"/>
      <c r="L289" s="1706"/>
      <c r="M289" s="1707"/>
      <c r="N289" s="1707"/>
      <c r="O289" s="1707"/>
      <c r="P289" s="1707"/>
      <c r="Q289" s="1707"/>
    </row>
    <row r="290" spans="1:17" s="1708" customFormat="1" hidden="1" x14ac:dyDescent="0.2">
      <c r="A290" s="788">
        <v>259</v>
      </c>
      <c r="B290" s="1757" t="s">
        <v>127</v>
      </c>
      <c r="C290" s="860"/>
      <c r="D290" s="711"/>
      <c r="E290" s="711"/>
      <c r="F290" s="711"/>
      <c r="G290" s="1003"/>
      <c r="H290" s="1719"/>
      <c r="I290" s="1003"/>
      <c r="J290" s="1719"/>
      <c r="K290" s="1706"/>
      <c r="L290" s="1706"/>
      <c r="M290" s="1707"/>
      <c r="N290" s="1707"/>
      <c r="O290" s="1707"/>
      <c r="P290" s="1707"/>
      <c r="Q290" s="1707"/>
    </row>
    <row r="291" spans="1:17" s="1708" customFormat="1" ht="38.25" hidden="1" x14ac:dyDescent="0.2">
      <c r="A291" s="788">
        <v>260</v>
      </c>
      <c r="B291" s="1002" t="s">
        <v>125</v>
      </c>
      <c r="C291" s="687" t="s">
        <v>362</v>
      </c>
      <c r="D291" s="711" t="s">
        <v>14</v>
      </c>
      <c r="E291" s="711"/>
      <c r="F291" s="1003">
        <v>69989.22</v>
      </c>
      <c r="G291" s="1003">
        <f>E291*F291</f>
        <v>0</v>
      </c>
      <c r="H291" s="1003">
        <v>159975.62399999998</v>
      </c>
      <c r="I291" s="1003">
        <f>E291*H291</f>
        <v>0</v>
      </c>
      <c r="J291" s="1004">
        <f t="shared" ref="J291:J294" si="41">G291+I291</f>
        <v>0</v>
      </c>
      <c r="K291" s="1706"/>
      <c r="L291" s="1706"/>
      <c r="M291" s="1707"/>
      <c r="N291" s="1707"/>
      <c r="O291" s="1707"/>
      <c r="P291" s="1707"/>
      <c r="Q291" s="1707"/>
    </row>
    <row r="292" spans="1:17" s="1708" customFormat="1" ht="25.5" hidden="1" x14ac:dyDescent="0.2">
      <c r="A292" s="788">
        <v>261</v>
      </c>
      <c r="B292" s="1002" t="s">
        <v>126</v>
      </c>
      <c r="C292" s="687" t="s">
        <v>363</v>
      </c>
      <c r="D292" s="711" t="s">
        <v>14</v>
      </c>
      <c r="E292" s="711"/>
      <c r="F292" s="1003">
        <v>18412.38</v>
      </c>
      <c r="G292" s="1003">
        <f>E292*F292</f>
        <v>0</v>
      </c>
      <c r="H292" s="1003">
        <v>38478.191999999995</v>
      </c>
      <c r="I292" s="1003">
        <f>E292*H292</f>
        <v>0</v>
      </c>
      <c r="J292" s="1004">
        <f t="shared" si="41"/>
        <v>0</v>
      </c>
      <c r="K292" s="1706"/>
      <c r="L292" s="1706"/>
      <c r="M292" s="1707"/>
      <c r="N292" s="1707"/>
      <c r="O292" s="1707"/>
      <c r="P292" s="1707"/>
      <c r="Q292" s="1707"/>
    </row>
    <row r="293" spans="1:17" s="1708" customFormat="1" ht="25.5" hidden="1" x14ac:dyDescent="0.2">
      <c r="A293" s="788">
        <v>262</v>
      </c>
      <c r="B293" s="1002" t="s">
        <v>128</v>
      </c>
      <c r="C293" s="687" t="s">
        <v>365</v>
      </c>
      <c r="D293" s="711" t="s">
        <v>14</v>
      </c>
      <c r="E293" s="711"/>
      <c r="F293" s="1003">
        <v>21322.87</v>
      </c>
      <c r="G293" s="1003">
        <f>E293*F293</f>
        <v>0</v>
      </c>
      <c r="H293" s="1003">
        <v>33285.072</v>
      </c>
      <c r="I293" s="1003">
        <f>E293*H293</f>
        <v>0</v>
      </c>
      <c r="J293" s="1004">
        <f t="shared" si="41"/>
        <v>0</v>
      </c>
      <c r="K293" s="1706"/>
      <c r="L293" s="1706"/>
      <c r="M293" s="1707"/>
      <c r="N293" s="1707"/>
      <c r="O293" s="1707"/>
      <c r="P293" s="1707"/>
      <c r="Q293" s="1707"/>
    </row>
    <row r="294" spans="1:17" s="1708" customFormat="1" hidden="1" x14ac:dyDescent="0.2">
      <c r="A294" s="788">
        <v>263</v>
      </c>
      <c r="B294" s="1002" t="s">
        <v>111</v>
      </c>
      <c r="C294" s="687" t="s">
        <v>364</v>
      </c>
      <c r="D294" s="711" t="s">
        <v>14</v>
      </c>
      <c r="E294" s="711"/>
      <c r="F294" s="1003">
        <v>19916</v>
      </c>
      <c r="G294" s="1003">
        <f>E294*F294</f>
        <v>0</v>
      </c>
      <c r="H294" s="1003">
        <v>62594.207999999991</v>
      </c>
      <c r="I294" s="1003">
        <f>E294*H294</f>
        <v>0</v>
      </c>
      <c r="J294" s="1004">
        <f t="shared" si="41"/>
        <v>0</v>
      </c>
      <c r="K294" s="1706"/>
      <c r="L294" s="1706"/>
      <c r="M294" s="1707"/>
      <c r="N294" s="1707"/>
      <c r="O294" s="1707"/>
      <c r="P294" s="1707"/>
      <c r="Q294" s="1707"/>
    </row>
    <row r="295" spans="1:17" s="1708" customFormat="1" hidden="1" x14ac:dyDescent="0.2">
      <c r="A295" s="788">
        <v>264</v>
      </c>
      <c r="B295" s="1757" t="s">
        <v>409</v>
      </c>
      <c r="C295" s="860"/>
      <c r="D295" s="711"/>
      <c r="E295" s="711"/>
      <c r="F295" s="711"/>
      <c r="G295" s="1003"/>
      <c r="H295" s="1719"/>
      <c r="I295" s="1003"/>
      <c r="J295" s="1719"/>
      <c r="K295" s="1706"/>
      <c r="L295" s="1706"/>
      <c r="M295" s="1707"/>
      <c r="N295" s="1707"/>
      <c r="O295" s="1707"/>
      <c r="P295" s="1707"/>
      <c r="Q295" s="1707"/>
    </row>
    <row r="296" spans="1:17" s="1708" customFormat="1" ht="38.25" hidden="1" x14ac:dyDescent="0.2">
      <c r="A296" s="788">
        <v>265</v>
      </c>
      <c r="B296" s="1002" t="s">
        <v>125</v>
      </c>
      <c r="C296" s="687" t="s">
        <v>362</v>
      </c>
      <c r="D296" s="711" t="s">
        <v>14</v>
      </c>
      <c r="E296" s="711"/>
      <c r="F296" s="1760">
        <v>69989.22</v>
      </c>
      <c r="G296" s="1003">
        <f>E296*F296</f>
        <v>0</v>
      </c>
      <c r="H296" s="1760">
        <v>159975.62399999998</v>
      </c>
      <c r="I296" s="1003">
        <f>E296*H296</f>
        <v>0</v>
      </c>
      <c r="J296" s="1761">
        <f t="shared" ref="J296:J299" si="42">G296+I296</f>
        <v>0</v>
      </c>
      <c r="K296" s="1706"/>
      <c r="L296" s="1706"/>
      <c r="M296" s="1707"/>
      <c r="N296" s="1707"/>
      <c r="O296" s="1707"/>
      <c r="P296" s="1707"/>
      <c r="Q296" s="1707"/>
    </row>
    <row r="297" spans="1:17" s="1708" customFormat="1" ht="25.5" hidden="1" x14ac:dyDescent="0.2">
      <c r="A297" s="788">
        <v>266</v>
      </c>
      <c r="B297" s="1002" t="s">
        <v>126</v>
      </c>
      <c r="C297" s="687" t="s">
        <v>363</v>
      </c>
      <c r="D297" s="711" t="s">
        <v>14</v>
      </c>
      <c r="E297" s="711"/>
      <c r="F297" s="1760">
        <v>18412.38</v>
      </c>
      <c r="G297" s="1003">
        <f>E297*F297</f>
        <v>0</v>
      </c>
      <c r="H297" s="1760">
        <v>38478.191999999995</v>
      </c>
      <c r="I297" s="1003">
        <f>E297*H297</f>
        <v>0</v>
      </c>
      <c r="J297" s="1761">
        <f t="shared" si="42"/>
        <v>0</v>
      </c>
      <c r="K297" s="1706"/>
      <c r="L297" s="1706"/>
      <c r="M297" s="1707"/>
      <c r="N297" s="1707"/>
      <c r="O297" s="1707"/>
      <c r="P297" s="1707"/>
      <c r="Q297" s="1707"/>
    </row>
    <row r="298" spans="1:17" s="1708" customFormat="1" ht="25.5" hidden="1" x14ac:dyDescent="0.2">
      <c r="A298" s="788">
        <v>267</v>
      </c>
      <c r="B298" s="1002" t="s">
        <v>128</v>
      </c>
      <c r="C298" s="687" t="s">
        <v>365</v>
      </c>
      <c r="D298" s="711" t="s">
        <v>14</v>
      </c>
      <c r="E298" s="711"/>
      <c r="F298" s="1760">
        <v>21322.87</v>
      </c>
      <c r="G298" s="1003">
        <f>E298*F298</f>
        <v>0</v>
      </c>
      <c r="H298" s="1760">
        <v>33285.072</v>
      </c>
      <c r="I298" s="1003">
        <f>E298*H298</f>
        <v>0</v>
      </c>
      <c r="J298" s="1761">
        <f t="shared" si="42"/>
        <v>0</v>
      </c>
      <c r="K298" s="1706"/>
      <c r="L298" s="1706"/>
      <c r="M298" s="1707"/>
      <c r="N298" s="1707"/>
      <c r="O298" s="1707"/>
      <c r="P298" s="1707"/>
      <c r="Q298" s="1707"/>
    </row>
    <row r="299" spans="1:17" s="1708" customFormat="1" hidden="1" x14ac:dyDescent="0.2">
      <c r="A299" s="788">
        <v>268</v>
      </c>
      <c r="B299" s="1002" t="s">
        <v>111</v>
      </c>
      <c r="C299" s="687" t="s">
        <v>364</v>
      </c>
      <c r="D299" s="711" t="s">
        <v>14</v>
      </c>
      <c r="E299" s="711"/>
      <c r="F299" s="1760">
        <v>19916</v>
      </c>
      <c r="G299" s="1003">
        <f>E299*F299</f>
        <v>0</v>
      </c>
      <c r="H299" s="1760">
        <v>62594.207999999991</v>
      </c>
      <c r="I299" s="1003">
        <f>E299*H299</f>
        <v>0</v>
      </c>
      <c r="J299" s="1761">
        <f t="shared" si="42"/>
        <v>0</v>
      </c>
      <c r="K299" s="1706"/>
      <c r="L299" s="1706"/>
      <c r="M299" s="1707"/>
      <c r="N299" s="1707"/>
      <c r="O299" s="1707"/>
      <c r="P299" s="1707"/>
      <c r="Q299" s="1707"/>
    </row>
    <row r="300" spans="1:17" s="1708" customFormat="1" hidden="1" x14ac:dyDescent="0.2">
      <c r="A300" s="788">
        <v>269</v>
      </c>
      <c r="B300" s="1757"/>
      <c r="C300" s="860"/>
      <c r="D300" s="711"/>
      <c r="E300" s="711"/>
      <c r="F300" s="711"/>
      <c r="G300" s="1003"/>
      <c r="H300" s="1719"/>
      <c r="I300" s="1003"/>
      <c r="J300" s="1719"/>
      <c r="K300" s="1706"/>
      <c r="L300" s="1706"/>
      <c r="M300" s="1707"/>
      <c r="N300" s="1707"/>
      <c r="O300" s="1707"/>
      <c r="P300" s="1707"/>
      <c r="Q300" s="1707"/>
    </row>
    <row r="301" spans="1:17" s="1708" customFormat="1" hidden="1" x14ac:dyDescent="0.2">
      <c r="A301" s="788">
        <v>270</v>
      </c>
      <c r="B301" s="1757" t="s">
        <v>129</v>
      </c>
      <c r="C301" s="860"/>
      <c r="D301" s="711"/>
      <c r="E301" s="711"/>
      <c r="F301" s="711"/>
      <c r="G301" s="1003"/>
      <c r="H301" s="1719"/>
      <c r="I301" s="1003"/>
      <c r="J301" s="1719"/>
      <c r="K301" s="1706"/>
      <c r="L301" s="1706"/>
      <c r="M301" s="1707"/>
      <c r="N301" s="1707"/>
      <c r="O301" s="1707"/>
      <c r="P301" s="1707"/>
      <c r="Q301" s="1707"/>
    </row>
    <row r="302" spans="1:17" s="1708" customFormat="1" hidden="1" x14ac:dyDescent="0.2">
      <c r="A302" s="788">
        <v>271</v>
      </c>
      <c r="B302" s="1757" t="s">
        <v>108</v>
      </c>
      <c r="C302" s="860"/>
      <c r="D302" s="711"/>
      <c r="E302" s="711"/>
      <c r="F302" s="711"/>
      <c r="G302" s="1003"/>
      <c r="H302" s="1719"/>
      <c r="I302" s="1003"/>
      <c r="J302" s="1719"/>
      <c r="K302" s="1706"/>
      <c r="L302" s="1706"/>
      <c r="M302" s="1707"/>
      <c r="N302" s="1707"/>
      <c r="O302" s="1707"/>
      <c r="P302" s="1707"/>
      <c r="Q302" s="1707"/>
    </row>
    <row r="303" spans="1:17" s="1708" customFormat="1" ht="38.25" hidden="1" x14ac:dyDescent="0.2">
      <c r="A303" s="788">
        <v>272</v>
      </c>
      <c r="B303" s="1002" t="s">
        <v>288</v>
      </c>
      <c r="C303" s="687" t="s">
        <v>376</v>
      </c>
      <c r="D303" s="711" t="s">
        <v>14</v>
      </c>
      <c r="E303" s="711"/>
      <c r="F303" s="1003">
        <v>13504.75</v>
      </c>
      <c r="G303" s="1003">
        <f t="shared" ref="G303:G328" si="43">E303*F303</f>
        <v>0</v>
      </c>
      <c r="H303" s="1003">
        <v>36380.111999999994</v>
      </c>
      <c r="I303" s="1003">
        <f t="shared" ref="I303:I328" si="44">E303*H303</f>
        <v>0</v>
      </c>
      <c r="J303" s="1004">
        <f t="shared" ref="J303:J308" si="45">G303+I303</f>
        <v>0</v>
      </c>
      <c r="K303" s="1706"/>
      <c r="L303" s="1706"/>
      <c r="M303" s="1707"/>
      <c r="N303" s="1707"/>
      <c r="O303" s="1707"/>
      <c r="P303" s="1707"/>
      <c r="Q303" s="1707"/>
    </row>
    <row r="304" spans="1:17" s="1708" customFormat="1" ht="25.5" hidden="1" x14ac:dyDescent="0.2">
      <c r="A304" s="788">
        <v>273</v>
      </c>
      <c r="B304" s="1002" t="s">
        <v>237</v>
      </c>
      <c r="C304" s="687" t="s">
        <v>366</v>
      </c>
      <c r="D304" s="711" t="s">
        <v>14</v>
      </c>
      <c r="E304" s="711"/>
      <c r="F304" s="1003">
        <v>6467</v>
      </c>
      <c r="G304" s="1003">
        <f t="shared" si="43"/>
        <v>0</v>
      </c>
      <c r="H304" s="1003">
        <v>17422.248</v>
      </c>
      <c r="I304" s="1003">
        <f t="shared" si="44"/>
        <v>0</v>
      </c>
      <c r="J304" s="1004">
        <f t="shared" si="45"/>
        <v>0</v>
      </c>
      <c r="K304" s="1706"/>
      <c r="L304" s="1706"/>
      <c r="M304" s="1707"/>
      <c r="N304" s="1707"/>
      <c r="O304" s="1707"/>
      <c r="P304" s="1707"/>
      <c r="Q304" s="1707"/>
    </row>
    <row r="305" spans="1:17" s="1708" customFormat="1" hidden="1" x14ac:dyDescent="0.2">
      <c r="A305" s="788">
        <v>274</v>
      </c>
      <c r="B305" s="1002" t="s">
        <v>130</v>
      </c>
      <c r="C305" s="860" t="s">
        <v>131</v>
      </c>
      <c r="D305" s="711" t="s">
        <v>14</v>
      </c>
      <c r="E305" s="711"/>
      <c r="F305" s="1003">
        <v>3004.89</v>
      </c>
      <c r="G305" s="1003">
        <f t="shared" si="43"/>
        <v>0</v>
      </c>
      <c r="H305" s="1003">
        <v>7329</v>
      </c>
      <c r="I305" s="1003">
        <f t="shared" si="44"/>
        <v>0</v>
      </c>
      <c r="J305" s="1004">
        <f t="shared" si="45"/>
        <v>0</v>
      </c>
      <c r="K305" s="1706"/>
      <c r="L305" s="1706"/>
      <c r="M305" s="1707"/>
      <c r="N305" s="1707"/>
      <c r="O305" s="1707"/>
      <c r="P305" s="1707"/>
      <c r="Q305" s="1707"/>
    </row>
    <row r="306" spans="1:17" s="1708" customFormat="1" hidden="1" x14ac:dyDescent="0.2">
      <c r="A306" s="788">
        <v>275</v>
      </c>
      <c r="B306" s="1002" t="s">
        <v>132</v>
      </c>
      <c r="C306" s="860" t="s">
        <v>133</v>
      </c>
      <c r="D306" s="711" t="s">
        <v>14</v>
      </c>
      <c r="E306" s="711"/>
      <c r="F306" s="1003">
        <v>4003.24</v>
      </c>
      <c r="G306" s="1003">
        <f t="shared" si="43"/>
        <v>0</v>
      </c>
      <c r="H306" s="1003">
        <v>9764</v>
      </c>
      <c r="I306" s="1003">
        <f t="shared" si="44"/>
        <v>0</v>
      </c>
      <c r="J306" s="1004">
        <f t="shared" si="45"/>
        <v>0</v>
      </c>
      <c r="K306" s="1706"/>
      <c r="L306" s="1706"/>
      <c r="M306" s="1707"/>
      <c r="N306" s="1707"/>
      <c r="O306" s="1707"/>
      <c r="P306" s="1707"/>
      <c r="Q306" s="1707"/>
    </row>
    <row r="307" spans="1:17" s="1708" customFormat="1" hidden="1" x14ac:dyDescent="0.2">
      <c r="A307" s="788">
        <v>276</v>
      </c>
      <c r="B307" s="1002" t="s">
        <v>134</v>
      </c>
      <c r="C307" s="860"/>
      <c r="D307" s="711" t="s">
        <v>14</v>
      </c>
      <c r="E307" s="711"/>
      <c r="F307" s="1003">
        <v>800</v>
      </c>
      <c r="G307" s="1003">
        <f t="shared" si="43"/>
        <v>0</v>
      </c>
      <c r="H307" s="1003">
        <v>2142</v>
      </c>
      <c r="I307" s="1003">
        <f t="shared" si="44"/>
        <v>0</v>
      </c>
      <c r="J307" s="1004">
        <f t="shared" si="45"/>
        <v>0</v>
      </c>
      <c r="K307" s="1706"/>
      <c r="L307" s="1706"/>
      <c r="M307" s="1707"/>
      <c r="N307" s="1707"/>
      <c r="O307" s="1707"/>
      <c r="P307" s="1707"/>
      <c r="Q307" s="1707"/>
    </row>
    <row r="308" spans="1:17" s="1708" customFormat="1" hidden="1" x14ac:dyDescent="0.2">
      <c r="A308" s="788">
        <v>277</v>
      </c>
      <c r="B308" s="1002" t="s">
        <v>135</v>
      </c>
      <c r="C308" s="860"/>
      <c r="D308" s="711" t="s">
        <v>56</v>
      </c>
      <c r="E308" s="711"/>
      <c r="F308" s="1003">
        <v>1875</v>
      </c>
      <c r="G308" s="1003">
        <f t="shared" si="43"/>
        <v>0</v>
      </c>
      <c r="H308" s="1003">
        <v>869</v>
      </c>
      <c r="I308" s="1003">
        <f t="shared" si="44"/>
        <v>0</v>
      </c>
      <c r="J308" s="1004">
        <f t="shared" si="45"/>
        <v>0</v>
      </c>
      <c r="K308" s="1706"/>
      <c r="L308" s="1706"/>
      <c r="M308" s="1707"/>
      <c r="N308" s="1707"/>
      <c r="O308" s="1707"/>
      <c r="P308" s="1707"/>
      <c r="Q308" s="1707"/>
    </row>
    <row r="309" spans="1:17" s="1708" customFormat="1" hidden="1" x14ac:dyDescent="0.2">
      <c r="A309" s="788">
        <v>278</v>
      </c>
      <c r="B309" s="1002" t="s">
        <v>136</v>
      </c>
      <c r="C309" s="860"/>
      <c r="D309" s="711" t="s">
        <v>137</v>
      </c>
      <c r="E309" s="711"/>
      <c r="F309" s="1003"/>
      <c r="G309" s="1003">
        <f t="shared" si="43"/>
        <v>0</v>
      </c>
      <c r="H309" s="1003"/>
      <c r="I309" s="1003">
        <f t="shared" si="44"/>
        <v>0</v>
      </c>
      <c r="J309" s="1004"/>
      <c r="K309" s="1706"/>
      <c r="L309" s="1706"/>
      <c r="M309" s="1707"/>
      <c r="N309" s="1707"/>
      <c r="O309" s="1707"/>
      <c r="P309" s="1707"/>
      <c r="Q309" s="1707"/>
    </row>
    <row r="310" spans="1:17" s="1708" customFormat="1" hidden="1" x14ac:dyDescent="0.2">
      <c r="A310" s="788">
        <v>279</v>
      </c>
      <c r="B310" s="1002" t="s">
        <v>138</v>
      </c>
      <c r="C310" s="860"/>
      <c r="D310" s="711" t="s">
        <v>137</v>
      </c>
      <c r="E310" s="711"/>
      <c r="F310" s="1003"/>
      <c r="G310" s="1003">
        <f t="shared" si="43"/>
        <v>0</v>
      </c>
      <c r="H310" s="1003"/>
      <c r="I310" s="1003">
        <f t="shared" si="44"/>
        <v>0</v>
      </c>
      <c r="J310" s="1004"/>
      <c r="K310" s="1706"/>
      <c r="L310" s="1706"/>
      <c r="M310" s="1707"/>
      <c r="N310" s="1707"/>
      <c r="O310" s="1707"/>
      <c r="P310" s="1707"/>
      <c r="Q310" s="1707"/>
    </row>
    <row r="311" spans="1:17" hidden="1" x14ac:dyDescent="0.2">
      <c r="A311" s="531">
        <v>280</v>
      </c>
      <c r="B311" s="541" t="s">
        <v>139</v>
      </c>
      <c r="C311" s="538"/>
      <c r="D311" s="542" t="s">
        <v>56</v>
      </c>
      <c r="E311" s="1728"/>
      <c r="F311" s="543">
        <v>1875</v>
      </c>
      <c r="G311" s="543">
        <f t="shared" si="43"/>
        <v>0</v>
      </c>
      <c r="H311" s="543">
        <v>1617</v>
      </c>
      <c r="I311" s="543">
        <f t="shared" si="44"/>
        <v>0</v>
      </c>
      <c r="J311" s="657">
        <f t="shared" ref="J311:J312" si="46">G311+I311</f>
        <v>0</v>
      </c>
    </row>
    <row r="312" spans="1:17" s="1708" customFormat="1" hidden="1" x14ac:dyDescent="0.2">
      <c r="A312" s="788">
        <v>281</v>
      </c>
      <c r="B312" s="1002" t="s">
        <v>140</v>
      </c>
      <c r="C312" s="860"/>
      <c r="D312" s="711" t="s">
        <v>56</v>
      </c>
      <c r="E312" s="711"/>
      <c r="F312" s="1003">
        <v>1875</v>
      </c>
      <c r="G312" s="1003">
        <f t="shared" si="43"/>
        <v>0</v>
      </c>
      <c r="H312" s="1003">
        <v>1226</v>
      </c>
      <c r="I312" s="1003">
        <f t="shared" si="44"/>
        <v>0</v>
      </c>
      <c r="J312" s="1004">
        <f t="shared" si="46"/>
        <v>0</v>
      </c>
      <c r="K312" s="1706"/>
      <c r="L312" s="1706"/>
      <c r="M312" s="1707"/>
      <c r="N312" s="1707"/>
      <c r="O312" s="1707"/>
      <c r="P312" s="1707"/>
      <c r="Q312" s="1707"/>
    </row>
    <row r="313" spans="1:17" s="1708" customFormat="1" hidden="1" x14ac:dyDescent="0.2">
      <c r="A313" s="788">
        <v>282</v>
      </c>
      <c r="B313" s="1002" t="s">
        <v>141</v>
      </c>
      <c r="C313" s="860"/>
      <c r="D313" s="711" t="s">
        <v>137</v>
      </c>
      <c r="E313" s="711"/>
      <c r="F313" s="1003"/>
      <c r="G313" s="1003">
        <f t="shared" si="43"/>
        <v>0</v>
      </c>
      <c r="H313" s="1003"/>
      <c r="I313" s="1003">
        <f t="shared" si="44"/>
        <v>0</v>
      </c>
      <c r="J313" s="1004"/>
      <c r="K313" s="1706"/>
      <c r="L313" s="1706"/>
      <c r="M313" s="1707"/>
      <c r="N313" s="1707"/>
      <c r="O313" s="1707"/>
      <c r="P313" s="1707"/>
      <c r="Q313" s="1707"/>
    </row>
    <row r="314" spans="1:17" s="1708" customFormat="1" hidden="1" x14ac:dyDescent="0.2">
      <c r="A314" s="788">
        <v>283</v>
      </c>
      <c r="B314" s="1002" t="s">
        <v>142</v>
      </c>
      <c r="C314" s="860"/>
      <c r="D314" s="711" t="s">
        <v>137</v>
      </c>
      <c r="E314" s="711"/>
      <c r="F314" s="1003"/>
      <c r="G314" s="1003">
        <f t="shared" si="43"/>
        <v>0</v>
      </c>
      <c r="H314" s="1003"/>
      <c r="I314" s="1003">
        <f t="shared" si="44"/>
        <v>0</v>
      </c>
      <c r="J314" s="1004"/>
      <c r="K314" s="1706"/>
      <c r="L314" s="1706"/>
      <c r="M314" s="1707"/>
      <c r="N314" s="1707"/>
      <c r="O314" s="1707"/>
      <c r="P314" s="1707"/>
      <c r="Q314" s="1707"/>
    </row>
    <row r="315" spans="1:17" s="1708" customFormat="1" hidden="1" x14ac:dyDescent="0.2">
      <c r="A315" s="788">
        <v>284</v>
      </c>
      <c r="B315" s="1002" t="s">
        <v>143</v>
      </c>
      <c r="C315" s="860"/>
      <c r="D315" s="711" t="s">
        <v>137</v>
      </c>
      <c r="E315" s="711"/>
      <c r="F315" s="1003"/>
      <c r="G315" s="1003">
        <f t="shared" si="43"/>
        <v>0</v>
      </c>
      <c r="H315" s="1003"/>
      <c r="I315" s="1003">
        <f t="shared" si="44"/>
        <v>0</v>
      </c>
      <c r="J315" s="1004"/>
      <c r="K315" s="1706"/>
      <c r="L315" s="1706"/>
      <c r="M315" s="1707"/>
      <c r="N315" s="1707"/>
      <c r="O315" s="1707"/>
      <c r="P315" s="1707"/>
      <c r="Q315" s="1707"/>
    </row>
    <row r="316" spans="1:17" hidden="1" x14ac:dyDescent="0.2">
      <c r="A316" s="531">
        <v>285</v>
      </c>
      <c r="B316" s="541" t="s">
        <v>144</v>
      </c>
      <c r="C316" s="538"/>
      <c r="D316" s="542" t="s">
        <v>56</v>
      </c>
      <c r="E316" s="1728"/>
      <c r="F316" s="543">
        <v>1875</v>
      </c>
      <c r="G316" s="543">
        <f t="shared" si="43"/>
        <v>0</v>
      </c>
      <c r="H316" s="543">
        <v>2132</v>
      </c>
      <c r="I316" s="543">
        <f t="shared" si="44"/>
        <v>0</v>
      </c>
      <c r="J316" s="657">
        <f t="shared" ref="J316:J317" si="47">G316+I316</f>
        <v>0</v>
      </c>
    </row>
    <row r="317" spans="1:17" s="1708" customFormat="1" ht="25.5" hidden="1" x14ac:dyDescent="0.2">
      <c r="A317" s="788"/>
      <c r="B317" s="1002" t="s">
        <v>588</v>
      </c>
      <c r="C317" s="860"/>
      <c r="D317" s="711" t="s">
        <v>56</v>
      </c>
      <c r="E317" s="711"/>
      <c r="F317" s="1003">
        <v>2075</v>
      </c>
      <c r="G317" s="1003">
        <f t="shared" si="43"/>
        <v>0</v>
      </c>
      <c r="H317" s="1003">
        <v>1226</v>
      </c>
      <c r="I317" s="1003">
        <f t="shared" si="44"/>
        <v>0</v>
      </c>
      <c r="J317" s="1004">
        <f t="shared" si="47"/>
        <v>0</v>
      </c>
      <c r="K317" s="1706"/>
      <c r="L317" s="1706"/>
      <c r="M317" s="1707"/>
      <c r="N317" s="1707"/>
      <c r="O317" s="1707"/>
      <c r="P317" s="1707"/>
      <c r="Q317" s="1707"/>
    </row>
    <row r="318" spans="1:17" s="1708" customFormat="1" hidden="1" x14ac:dyDescent="0.2">
      <c r="A318" s="788"/>
      <c r="B318" s="1002" t="s">
        <v>589</v>
      </c>
      <c r="C318" s="860"/>
      <c r="D318" s="711" t="s">
        <v>137</v>
      </c>
      <c r="E318" s="711"/>
      <c r="F318" s="1003"/>
      <c r="G318" s="1003">
        <f t="shared" si="43"/>
        <v>0</v>
      </c>
      <c r="H318" s="1003"/>
      <c r="I318" s="1003">
        <f t="shared" si="44"/>
        <v>0</v>
      </c>
      <c r="J318" s="1004"/>
      <c r="K318" s="1706"/>
      <c r="L318" s="1706"/>
      <c r="M318" s="1707"/>
      <c r="N318" s="1707"/>
      <c r="O318" s="1707"/>
      <c r="P318" s="1707"/>
      <c r="Q318" s="1707"/>
    </row>
    <row r="319" spans="1:17" s="1708" customFormat="1" ht="25.5" hidden="1" x14ac:dyDescent="0.2">
      <c r="A319" s="788"/>
      <c r="B319" s="1002" t="s">
        <v>590</v>
      </c>
      <c r="C319" s="860"/>
      <c r="D319" s="711" t="s">
        <v>56</v>
      </c>
      <c r="E319" s="1731"/>
      <c r="F319" s="1003">
        <v>2075</v>
      </c>
      <c r="G319" s="1003">
        <f t="shared" si="43"/>
        <v>0</v>
      </c>
      <c r="H319" s="1003">
        <v>2132</v>
      </c>
      <c r="I319" s="1003">
        <f t="shared" si="44"/>
        <v>0</v>
      </c>
      <c r="J319" s="1004">
        <f t="shared" ref="J319:J320" si="48">G319+I319</f>
        <v>0</v>
      </c>
      <c r="K319" s="1706"/>
      <c r="L319" s="1706"/>
      <c r="M319" s="1707"/>
      <c r="N319" s="1707"/>
      <c r="O319" s="1707"/>
      <c r="P319" s="1707"/>
      <c r="Q319" s="1707"/>
    </row>
    <row r="320" spans="1:17" hidden="1" x14ac:dyDescent="0.2">
      <c r="A320" s="531">
        <v>286</v>
      </c>
      <c r="B320" s="541" t="s">
        <v>145</v>
      </c>
      <c r="C320" s="538"/>
      <c r="D320" s="542" t="s">
        <v>56</v>
      </c>
      <c r="E320" s="1727"/>
      <c r="F320" s="543">
        <v>1875</v>
      </c>
      <c r="G320" s="543">
        <f t="shared" si="43"/>
        <v>0</v>
      </c>
      <c r="H320" s="543">
        <v>1190</v>
      </c>
      <c r="I320" s="543">
        <f t="shared" si="44"/>
        <v>0</v>
      </c>
      <c r="J320" s="750">
        <f t="shared" si="48"/>
        <v>0</v>
      </c>
    </row>
    <row r="321" spans="1:17" s="1708" customFormat="1" hidden="1" x14ac:dyDescent="0.2">
      <c r="A321" s="788">
        <v>287</v>
      </c>
      <c r="B321" s="1002" t="s">
        <v>146</v>
      </c>
      <c r="C321" s="860"/>
      <c r="D321" s="711" t="s">
        <v>137</v>
      </c>
      <c r="E321" s="711"/>
      <c r="F321" s="1003"/>
      <c r="G321" s="1003">
        <f t="shared" si="43"/>
        <v>0</v>
      </c>
      <c r="H321" s="1003"/>
      <c r="I321" s="1003">
        <f t="shared" si="44"/>
        <v>0</v>
      </c>
      <c r="J321" s="1004"/>
      <c r="K321" s="1706"/>
      <c r="L321" s="1706"/>
      <c r="M321" s="1707"/>
      <c r="N321" s="1707"/>
      <c r="O321" s="1707"/>
      <c r="P321" s="1707"/>
      <c r="Q321" s="1707"/>
    </row>
    <row r="322" spans="1:17" ht="25.5" hidden="1" x14ac:dyDescent="0.2">
      <c r="A322" s="531">
        <v>288</v>
      </c>
      <c r="B322" s="541" t="s">
        <v>147</v>
      </c>
      <c r="C322" s="538"/>
      <c r="D322" s="542" t="s">
        <v>56</v>
      </c>
      <c r="E322" s="1731"/>
      <c r="F322" s="543">
        <v>1875</v>
      </c>
      <c r="G322" s="543">
        <f t="shared" si="43"/>
        <v>0</v>
      </c>
      <c r="H322" s="543">
        <v>1764</v>
      </c>
      <c r="I322" s="543">
        <f t="shared" si="44"/>
        <v>0</v>
      </c>
      <c r="J322" s="750">
        <f t="shared" ref="J322:J323" si="49">G322+I322</f>
        <v>0</v>
      </c>
    </row>
    <row r="323" spans="1:17" s="1708" customFormat="1" hidden="1" x14ac:dyDescent="0.2">
      <c r="A323" s="788">
        <v>289</v>
      </c>
      <c r="B323" s="1002" t="s">
        <v>148</v>
      </c>
      <c r="C323" s="860"/>
      <c r="D323" s="711" t="s">
        <v>56</v>
      </c>
      <c r="E323" s="711"/>
      <c r="F323" s="1003">
        <v>1875</v>
      </c>
      <c r="G323" s="1003">
        <f t="shared" si="43"/>
        <v>0</v>
      </c>
      <c r="H323" s="1003">
        <v>1428</v>
      </c>
      <c r="I323" s="1003">
        <f t="shared" si="44"/>
        <v>0</v>
      </c>
      <c r="J323" s="1004">
        <f t="shared" si="49"/>
        <v>0</v>
      </c>
      <c r="K323" s="1706"/>
      <c r="L323" s="1706"/>
      <c r="M323" s="1707"/>
      <c r="N323" s="1707"/>
      <c r="O323" s="1707"/>
      <c r="P323" s="1707"/>
      <c r="Q323" s="1707"/>
    </row>
    <row r="324" spans="1:17" s="1708" customFormat="1" hidden="1" x14ac:dyDescent="0.2">
      <c r="A324" s="788">
        <v>290</v>
      </c>
      <c r="B324" s="1002" t="s">
        <v>149</v>
      </c>
      <c r="C324" s="860"/>
      <c r="D324" s="711" t="s">
        <v>137</v>
      </c>
      <c r="E324" s="711"/>
      <c r="F324" s="1003"/>
      <c r="G324" s="1003">
        <f t="shared" si="43"/>
        <v>0</v>
      </c>
      <c r="H324" s="1003"/>
      <c r="I324" s="1003">
        <f t="shared" si="44"/>
        <v>0</v>
      </c>
      <c r="J324" s="1004"/>
      <c r="K324" s="1706"/>
      <c r="L324" s="1706"/>
      <c r="M324" s="1707"/>
      <c r="N324" s="1707"/>
      <c r="O324" s="1707"/>
      <c r="P324" s="1707"/>
      <c r="Q324" s="1707"/>
    </row>
    <row r="325" spans="1:17" hidden="1" x14ac:dyDescent="0.2">
      <c r="A325" s="531">
        <v>291</v>
      </c>
      <c r="B325" s="541" t="s">
        <v>150</v>
      </c>
      <c r="C325" s="537"/>
      <c r="D325" s="544" t="s">
        <v>56</v>
      </c>
      <c r="E325" s="1730"/>
      <c r="F325" s="543">
        <v>1875</v>
      </c>
      <c r="G325" s="543">
        <f t="shared" si="43"/>
        <v>0</v>
      </c>
      <c r="H325" s="543">
        <v>2646</v>
      </c>
      <c r="I325" s="543">
        <f t="shared" si="44"/>
        <v>0</v>
      </c>
      <c r="J325" s="657">
        <f t="shared" ref="J325:J328" si="50">G325+I325</f>
        <v>0</v>
      </c>
    </row>
    <row r="326" spans="1:17" s="1708" customFormat="1" ht="25.5" hidden="1" x14ac:dyDescent="0.2">
      <c r="A326" s="788">
        <v>292</v>
      </c>
      <c r="B326" s="1002" t="s">
        <v>151</v>
      </c>
      <c r="C326" s="687" t="s">
        <v>152</v>
      </c>
      <c r="D326" s="711" t="s">
        <v>56</v>
      </c>
      <c r="E326" s="711"/>
      <c r="F326" s="1003">
        <v>600</v>
      </c>
      <c r="G326" s="1003">
        <f t="shared" si="43"/>
        <v>0</v>
      </c>
      <c r="H326" s="1003">
        <v>381</v>
      </c>
      <c r="I326" s="1003">
        <f t="shared" si="44"/>
        <v>0</v>
      </c>
      <c r="J326" s="1004">
        <f t="shared" si="50"/>
        <v>0</v>
      </c>
      <c r="K326" s="1706"/>
      <c r="L326" s="1706"/>
      <c r="M326" s="1707"/>
      <c r="N326" s="1707"/>
      <c r="O326" s="1707"/>
      <c r="P326" s="1707"/>
      <c r="Q326" s="1707"/>
    </row>
    <row r="327" spans="1:17" s="1708" customFormat="1" hidden="1" x14ac:dyDescent="0.2">
      <c r="A327" s="788">
        <v>293</v>
      </c>
      <c r="B327" s="1002" t="s">
        <v>153</v>
      </c>
      <c r="C327" s="860"/>
      <c r="D327" s="711" t="s">
        <v>56</v>
      </c>
      <c r="E327" s="711"/>
      <c r="F327" s="1003">
        <v>1000</v>
      </c>
      <c r="G327" s="1003">
        <f t="shared" si="43"/>
        <v>0</v>
      </c>
      <c r="H327" s="1003">
        <v>123</v>
      </c>
      <c r="I327" s="1003">
        <f t="shared" si="44"/>
        <v>0</v>
      </c>
      <c r="J327" s="1004">
        <f t="shared" si="50"/>
        <v>0</v>
      </c>
      <c r="K327" s="1706"/>
      <c r="L327" s="1706"/>
      <c r="M327" s="1707"/>
      <c r="N327" s="1707"/>
      <c r="O327" s="1707"/>
      <c r="P327" s="1707"/>
      <c r="Q327" s="1707"/>
    </row>
    <row r="328" spans="1:17" s="1708" customFormat="1" hidden="1" x14ac:dyDescent="0.2">
      <c r="A328" s="788">
        <v>294</v>
      </c>
      <c r="B328" s="1002" t="s">
        <v>60</v>
      </c>
      <c r="C328" s="860"/>
      <c r="D328" s="711" t="s">
        <v>5</v>
      </c>
      <c r="E328" s="711"/>
      <c r="F328" s="1003">
        <v>0</v>
      </c>
      <c r="G328" s="1003">
        <f t="shared" si="43"/>
        <v>0</v>
      </c>
      <c r="H328" s="1003">
        <v>137961</v>
      </c>
      <c r="I328" s="1003">
        <f t="shared" si="44"/>
        <v>0</v>
      </c>
      <c r="J328" s="1004">
        <f t="shared" si="50"/>
        <v>0</v>
      </c>
      <c r="K328" s="1706"/>
      <c r="L328" s="1706"/>
      <c r="M328" s="1707"/>
      <c r="N328" s="1707"/>
      <c r="O328" s="1707"/>
      <c r="P328" s="1707"/>
      <c r="Q328" s="1707"/>
    </row>
    <row r="329" spans="1:17" s="1708" customFormat="1" hidden="1" x14ac:dyDescent="0.2">
      <c r="A329" s="788">
        <v>295</v>
      </c>
      <c r="B329" s="1762" t="s">
        <v>112</v>
      </c>
      <c r="C329" s="860"/>
      <c r="D329" s="711"/>
      <c r="E329" s="711"/>
      <c r="F329" s="711"/>
      <c r="G329" s="1003"/>
      <c r="H329" s="1719"/>
      <c r="I329" s="1003"/>
      <c r="J329" s="1719"/>
      <c r="K329" s="1706"/>
      <c r="L329" s="1706"/>
      <c r="M329" s="1707"/>
      <c r="N329" s="1707"/>
      <c r="O329" s="1707"/>
      <c r="P329" s="1707"/>
      <c r="Q329" s="1707"/>
    </row>
    <row r="330" spans="1:17" s="1708" customFormat="1" ht="38.25" hidden="1" x14ac:dyDescent="0.2">
      <c r="A330" s="788">
        <v>296</v>
      </c>
      <c r="B330" s="1002" t="s">
        <v>288</v>
      </c>
      <c r="C330" s="687" t="s">
        <v>376</v>
      </c>
      <c r="D330" s="711" t="s">
        <v>14</v>
      </c>
      <c r="E330" s="711"/>
      <c r="F330" s="1003">
        <v>13504.75</v>
      </c>
      <c r="G330" s="1003">
        <f t="shared" ref="G330:G355" si="51">E330*F330</f>
        <v>0</v>
      </c>
      <c r="H330" s="1003">
        <v>36380.111999999994</v>
      </c>
      <c r="I330" s="1003">
        <f t="shared" ref="I330:I355" si="52">E330*H330</f>
        <v>0</v>
      </c>
      <c r="J330" s="1004">
        <f t="shared" ref="J330:J335" si="53">G330+I330</f>
        <v>0</v>
      </c>
      <c r="K330" s="1706"/>
      <c r="L330" s="1706"/>
      <c r="M330" s="1707"/>
      <c r="N330" s="1707"/>
      <c r="O330" s="1707"/>
      <c r="P330" s="1707"/>
      <c r="Q330" s="1707"/>
    </row>
    <row r="331" spans="1:17" s="1708" customFormat="1" ht="25.5" hidden="1" x14ac:dyDescent="0.2">
      <c r="A331" s="788">
        <v>297</v>
      </c>
      <c r="B331" s="1002" t="s">
        <v>237</v>
      </c>
      <c r="C331" s="687" t="s">
        <v>366</v>
      </c>
      <c r="D331" s="711" t="s">
        <v>14</v>
      </c>
      <c r="E331" s="711"/>
      <c r="F331" s="1003">
        <v>6467</v>
      </c>
      <c r="G331" s="1003">
        <f t="shared" si="51"/>
        <v>0</v>
      </c>
      <c r="H331" s="1003">
        <v>17422.248</v>
      </c>
      <c r="I331" s="1003">
        <f t="shared" si="52"/>
        <v>0</v>
      </c>
      <c r="J331" s="1004">
        <f t="shared" si="53"/>
        <v>0</v>
      </c>
      <c r="K331" s="1706"/>
      <c r="L331" s="1706"/>
      <c r="M331" s="1707"/>
      <c r="N331" s="1707"/>
      <c r="O331" s="1707"/>
      <c r="P331" s="1707"/>
      <c r="Q331" s="1707"/>
    </row>
    <row r="332" spans="1:17" s="1708" customFormat="1" hidden="1" x14ac:dyDescent="0.2">
      <c r="A332" s="788">
        <v>298</v>
      </c>
      <c r="B332" s="1002" t="s">
        <v>130</v>
      </c>
      <c r="C332" s="860" t="s">
        <v>131</v>
      </c>
      <c r="D332" s="711" t="s">
        <v>14</v>
      </c>
      <c r="E332" s="711"/>
      <c r="F332" s="1003">
        <v>3004.89</v>
      </c>
      <c r="G332" s="1003">
        <f t="shared" si="51"/>
        <v>0</v>
      </c>
      <c r="H332" s="1003">
        <v>7329</v>
      </c>
      <c r="I332" s="1003">
        <f t="shared" si="52"/>
        <v>0</v>
      </c>
      <c r="J332" s="1004">
        <f t="shared" si="53"/>
        <v>0</v>
      </c>
      <c r="K332" s="1706"/>
      <c r="L332" s="1706"/>
      <c r="M332" s="1707"/>
      <c r="N332" s="1707"/>
      <c r="O332" s="1707"/>
      <c r="P332" s="1707"/>
      <c r="Q332" s="1707"/>
    </row>
    <row r="333" spans="1:17" s="1708" customFormat="1" hidden="1" x14ac:dyDescent="0.2">
      <c r="A333" s="788">
        <v>299</v>
      </c>
      <c r="B333" s="1002" t="s">
        <v>132</v>
      </c>
      <c r="C333" s="860" t="s">
        <v>133</v>
      </c>
      <c r="D333" s="711" t="s">
        <v>14</v>
      </c>
      <c r="E333" s="711"/>
      <c r="F333" s="1003">
        <v>4003.24</v>
      </c>
      <c r="G333" s="1003">
        <f t="shared" si="51"/>
        <v>0</v>
      </c>
      <c r="H333" s="1003">
        <v>9764</v>
      </c>
      <c r="I333" s="1003">
        <f t="shared" si="52"/>
        <v>0</v>
      </c>
      <c r="J333" s="1004">
        <f t="shared" si="53"/>
        <v>0</v>
      </c>
      <c r="K333" s="1706"/>
      <c r="L333" s="1706"/>
      <c r="M333" s="1707"/>
      <c r="N333" s="1707"/>
      <c r="O333" s="1707"/>
      <c r="P333" s="1707"/>
      <c r="Q333" s="1707"/>
    </row>
    <row r="334" spans="1:17" s="1708" customFormat="1" hidden="1" x14ac:dyDescent="0.2">
      <c r="A334" s="788">
        <v>300</v>
      </c>
      <c r="B334" s="1002" t="s">
        <v>134</v>
      </c>
      <c r="C334" s="860"/>
      <c r="D334" s="711" t="s">
        <v>14</v>
      </c>
      <c r="E334" s="711"/>
      <c r="F334" s="1003">
        <v>800</v>
      </c>
      <c r="G334" s="1003">
        <f t="shared" si="51"/>
        <v>0</v>
      </c>
      <c r="H334" s="1003">
        <v>2142</v>
      </c>
      <c r="I334" s="1003">
        <f t="shared" si="52"/>
        <v>0</v>
      </c>
      <c r="J334" s="1004">
        <f t="shared" si="53"/>
        <v>0</v>
      </c>
      <c r="K334" s="1706"/>
      <c r="L334" s="1706"/>
      <c r="M334" s="1707"/>
      <c r="N334" s="1707"/>
      <c r="O334" s="1707"/>
      <c r="P334" s="1707"/>
      <c r="Q334" s="1707"/>
    </row>
    <row r="335" spans="1:17" s="1708" customFormat="1" hidden="1" x14ac:dyDescent="0.2">
      <c r="A335" s="788">
        <v>301</v>
      </c>
      <c r="B335" s="1002" t="s">
        <v>135</v>
      </c>
      <c r="C335" s="860"/>
      <c r="D335" s="711" t="s">
        <v>56</v>
      </c>
      <c r="E335" s="711"/>
      <c r="F335" s="1003">
        <v>1875</v>
      </c>
      <c r="G335" s="1003">
        <f t="shared" si="51"/>
        <v>0</v>
      </c>
      <c r="H335" s="1003">
        <v>869</v>
      </c>
      <c r="I335" s="1003">
        <f t="shared" si="52"/>
        <v>0</v>
      </c>
      <c r="J335" s="1004">
        <f t="shared" si="53"/>
        <v>0</v>
      </c>
      <c r="K335" s="1706"/>
      <c r="L335" s="1706"/>
      <c r="M335" s="1707"/>
      <c r="N335" s="1707"/>
      <c r="O335" s="1707"/>
      <c r="P335" s="1707"/>
      <c r="Q335" s="1707"/>
    </row>
    <row r="336" spans="1:17" s="1708" customFormat="1" hidden="1" x14ac:dyDescent="0.2">
      <c r="A336" s="788">
        <v>302</v>
      </c>
      <c r="B336" s="1002" t="s">
        <v>136</v>
      </c>
      <c r="C336" s="860"/>
      <c r="D336" s="711" t="s">
        <v>137</v>
      </c>
      <c r="E336" s="711"/>
      <c r="F336" s="1003"/>
      <c r="G336" s="1003">
        <f t="shared" si="51"/>
        <v>0</v>
      </c>
      <c r="H336" s="1003"/>
      <c r="I336" s="1003">
        <f t="shared" si="52"/>
        <v>0</v>
      </c>
      <c r="J336" s="1004"/>
      <c r="K336" s="1706"/>
      <c r="L336" s="1706"/>
      <c r="M336" s="1707"/>
      <c r="N336" s="1707"/>
      <c r="O336" s="1707"/>
      <c r="P336" s="1707"/>
      <c r="Q336" s="1707"/>
    </row>
    <row r="337" spans="1:17" s="1708" customFormat="1" hidden="1" x14ac:dyDescent="0.2">
      <c r="A337" s="788">
        <v>303</v>
      </c>
      <c r="B337" s="1002" t="s">
        <v>138</v>
      </c>
      <c r="C337" s="860"/>
      <c r="D337" s="711" t="s">
        <v>137</v>
      </c>
      <c r="E337" s="711"/>
      <c r="F337" s="1003"/>
      <c r="G337" s="1003">
        <f t="shared" si="51"/>
        <v>0</v>
      </c>
      <c r="H337" s="1003"/>
      <c r="I337" s="1003">
        <f t="shared" si="52"/>
        <v>0</v>
      </c>
      <c r="J337" s="1004"/>
      <c r="K337" s="1706"/>
      <c r="L337" s="1706"/>
      <c r="M337" s="1707"/>
      <c r="N337" s="1707"/>
      <c r="O337" s="1707"/>
      <c r="P337" s="1707"/>
      <c r="Q337" s="1707"/>
    </row>
    <row r="338" spans="1:17" s="1708" customFormat="1" hidden="1" x14ac:dyDescent="0.2">
      <c r="A338" s="788">
        <v>304</v>
      </c>
      <c r="B338" s="1002" t="s">
        <v>139</v>
      </c>
      <c r="C338" s="860"/>
      <c r="D338" s="711" t="s">
        <v>56</v>
      </c>
      <c r="E338" s="1727"/>
      <c r="F338" s="1003">
        <v>1875</v>
      </c>
      <c r="G338" s="1003">
        <f t="shared" si="51"/>
        <v>0</v>
      </c>
      <c r="H338" s="1003">
        <v>1617</v>
      </c>
      <c r="I338" s="1003">
        <f t="shared" si="52"/>
        <v>0</v>
      </c>
      <c r="J338" s="1004">
        <f t="shared" ref="J338:J339" si="54">G338+I338</f>
        <v>0</v>
      </c>
      <c r="K338" s="1706"/>
      <c r="L338" s="1706"/>
      <c r="M338" s="1707"/>
      <c r="N338" s="1707"/>
      <c r="O338" s="1707"/>
      <c r="P338" s="1707"/>
      <c r="Q338" s="1707"/>
    </row>
    <row r="339" spans="1:17" s="1708" customFormat="1" hidden="1" x14ac:dyDescent="0.2">
      <c r="A339" s="788">
        <v>305</v>
      </c>
      <c r="B339" s="1002" t="s">
        <v>140</v>
      </c>
      <c r="C339" s="860"/>
      <c r="D339" s="711" t="s">
        <v>56</v>
      </c>
      <c r="E339" s="711"/>
      <c r="F339" s="1003">
        <v>1875</v>
      </c>
      <c r="G339" s="1003">
        <f t="shared" si="51"/>
        <v>0</v>
      </c>
      <c r="H339" s="1003">
        <v>1226</v>
      </c>
      <c r="I339" s="1003">
        <f t="shared" si="52"/>
        <v>0</v>
      </c>
      <c r="J339" s="1004">
        <f t="shared" si="54"/>
        <v>0</v>
      </c>
      <c r="K339" s="1706"/>
      <c r="L339" s="1706"/>
      <c r="M339" s="1707"/>
      <c r="N339" s="1707"/>
      <c r="O339" s="1707"/>
      <c r="P339" s="1707"/>
      <c r="Q339" s="1707"/>
    </row>
    <row r="340" spans="1:17" s="1708" customFormat="1" hidden="1" x14ac:dyDescent="0.2">
      <c r="A340" s="788">
        <v>306</v>
      </c>
      <c r="B340" s="1002" t="s">
        <v>141</v>
      </c>
      <c r="C340" s="860"/>
      <c r="D340" s="711" t="s">
        <v>137</v>
      </c>
      <c r="E340" s="711"/>
      <c r="F340" s="1003"/>
      <c r="G340" s="1003">
        <f t="shared" si="51"/>
        <v>0</v>
      </c>
      <c r="H340" s="1003"/>
      <c r="I340" s="1003">
        <f t="shared" si="52"/>
        <v>0</v>
      </c>
      <c r="J340" s="1004"/>
      <c r="K340" s="1706"/>
      <c r="L340" s="1706"/>
      <c r="M340" s="1707"/>
      <c r="N340" s="1707"/>
      <c r="O340" s="1707"/>
      <c r="P340" s="1707"/>
      <c r="Q340" s="1707"/>
    </row>
    <row r="341" spans="1:17" s="1708" customFormat="1" hidden="1" x14ac:dyDescent="0.2">
      <c r="A341" s="788">
        <v>307</v>
      </c>
      <c r="B341" s="1002" t="s">
        <v>142</v>
      </c>
      <c r="C341" s="860"/>
      <c r="D341" s="711" t="s">
        <v>137</v>
      </c>
      <c r="E341" s="711"/>
      <c r="F341" s="1003"/>
      <c r="G341" s="1003">
        <f t="shared" si="51"/>
        <v>0</v>
      </c>
      <c r="H341" s="1003"/>
      <c r="I341" s="1003">
        <f t="shared" si="52"/>
        <v>0</v>
      </c>
      <c r="J341" s="1004"/>
      <c r="K341" s="1706"/>
      <c r="L341" s="1706"/>
      <c r="M341" s="1707"/>
      <c r="N341" s="1707"/>
      <c r="O341" s="1707"/>
      <c r="P341" s="1707"/>
      <c r="Q341" s="1707"/>
    </row>
    <row r="342" spans="1:17" s="1708" customFormat="1" hidden="1" x14ac:dyDescent="0.2">
      <c r="A342" s="788">
        <v>308</v>
      </c>
      <c r="B342" s="1002" t="s">
        <v>143</v>
      </c>
      <c r="C342" s="860"/>
      <c r="D342" s="711" t="s">
        <v>137</v>
      </c>
      <c r="E342" s="711"/>
      <c r="F342" s="1003"/>
      <c r="G342" s="1003">
        <f t="shared" si="51"/>
        <v>0</v>
      </c>
      <c r="H342" s="1003"/>
      <c r="I342" s="1003">
        <f t="shared" si="52"/>
        <v>0</v>
      </c>
      <c r="J342" s="1004"/>
      <c r="K342" s="1706"/>
      <c r="L342" s="1706"/>
      <c r="M342" s="1707"/>
      <c r="N342" s="1707"/>
      <c r="O342" s="1707"/>
      <c r="P342" s="1707"/>
      <c r="Q342" s="1707"/>
    </row>
    <row r="343" spans="1:17" hidden="1" x14ac:dyDescent="0.2">
      <c r="A343" s="531">
        <v>309</v>
      </c>
      <c r="B343" s="541" t="s">
        <v>144</v>
      </c>
      <c r="C343" s="537"/>
      <c r="D343" s="544" t="s">
        <v>56</v>
      </c>
      <c r="E343" s="1730"/>
      <c r="F343" s="543">
        <v>1875</v>
      </c>
      <c r="G343" s="543">
        <f t="shared" si="51"/>
        <v>0</v>
      </c>
      <c r="H343" s="543">
        <v>2132</v>
      </c>
      <c r="I343" s="543">
        <f t="shared" si="52"/>
        <v>0</v>
      </c>
      <c r="J343" s="657">
        <f t="shared" ref="J343:J347" si="55">G343+I343</f>
        <v>0</v>
      </c>
    </row>
    <row r="344" spans="1:17" s="1708" customFormat="1" ht="25.5" hidden="1" x14ac:dyDescent="0.2">
      <c r="A344" s="788"/>
      <c r="B344" s="1002" t="s">
        <v>588</v>
      </c>
      <c r="C344" s="860"/>
      <c r="D344" s="711" t="s">
        <v>56</v>
      </c>
      <c r="E344" s="711"/>
      <c r="F344" s="1003">
        <v>2075</v>
      </c>
      <c r="G344" s="1003">
        <f t="shared" si="51"/>
        <v>0</v>
      </c>
      <c r="H344" s="1003">
        <v>1226</v>
      </c>
      <c r="I344" s="1003">
        <f t="shared" si="52"/>
        <v>0</v>
      </c>
      <c r="J344" s="1004">
        <f t="shared" si="55"/>
        <v>0</v>
      </c>
      <c r="K344" s="1706"/>
      <c r="L344" s="1706"/>
      <c r="M344" s="1707"/>
      <c r="N344" s="1707"/>
      <c r="O344" s="1707"/>
      <c r="P344" s="1707"/>
      <c r="Q344" s="1707"/>
    </row>
    <row r="345" spans="1:17" s="1708" customFormat="1" hidden="1" x14ac:dyDescent="0.2">
      <c r="A345" s="788"/>
      <c r="B345" s="1002" t="s">
        <v>589</v>
      </c>
      <c r="C345" s="860"/>
      <c r="D345" s="711" t="s">
        <v>137</v>
      </c>
      <c r="E345" s="711"/>
      <c r="F345" s="1003"/>
      <c r="G345" s="1003">
        <f t="shared" si="51"/>
        <v>0</v>
      </c>
      <c r="H345" s="1003"/>
      <c r="I345" s="1003">
        <f t="shared" si="52"/>
        <v>0</v>
      </c>
      <c r="J345" s="1004"/>
      <c r="K345" s="1706"/>
      <c r="L345" s="1706"/>
      <c r="M345" s="1707"/>
      <c r="N345" s="1707"/>
      <c r="O345" s="1707"/>
      <c r="P345" s="1707"/>
      <c r="Q345" s="1707"/>
    </row>
    <row r="346" spans="1:17" s="1708" customFormat="1" ht="25.5" hidden="1" x14ac:dyDescent="0.2">
      <c r="A346" s="788"/>
      <c r="B346" s="1002" t="s">
        <v>590</v>
      </c>
      <c r="C346" s="860"/>
      <c r="D346" s="711" t="s">
        <v>56</v>
      </c>
      <c r="E346" s="1727"/>
      <c r="F346" s="1003">
        <v>2075</v>
      </c>
      <c r="G346" s="1003">
        <f t="shared" si="51"/>
        <v>0</v>
      </c>
      <c r="H346" s="1003">
        <v>2132</v>
      </c>
      <c r="I346" s="1003">
        <f t="shared" si="52"/>
        <v>0</v>
      </c>
      <c r="J346" s="1004">
        <f t="shared" ref="J346" si="56">G346+I346</f>
        <v>0</v>
      </c>
      <c r="K346" s="1706"/>
      <c r="L346" s="1706"/>
      <c r="M346" s="1707"/>
      <c r="N346" s="1707"/>
      <c r="O346" s="1707"/>
      <c r="P346" s="1707"/>
      <c r="Q346" s="1707"/>
    </row>
    <row r="347" spans="1:17" s="1708" customFormat="1" hidden="1" x14ac:dyDescent="0.2">
      <c r="A347" s="788">
        <v>310</v>
      </c>
      <c r="B347" s="1002" t="s">
        <v>145</v>
      </c>
      <c r="C347" s="860"/>
      <c r="D347" s="711" t="s">
        <v>56</v>
      </c>
      <c r="E347" s="711"/>
      <c r="F347" s="1003">
        <v>1875</v>
      </c>
      <c r="G347" s="1003">
        <f t="shared" si="51"/>
        <v>0</v>
      </c>
      <c r="H347" s="1003">
        <v>1190</v>
      </c>
      <c r="I347" s="1003">
        <f t="shared" si="52"/>
        <v>0</v>
      </c>
      <c r="J347" s="1004">
        <f t="shared" si="55"/>
        <v>0</v>
      </c>
      <c r="K347" s="1706"/>
      <c r="L347" s="1706"/>
      <c r="M347" s="1707"/>
      <c r="N347" s="1707"/>
      <c r="O347" s="1707"/>
      <c r="P347" s="1707"/>
      <c r="Q347" s="1707"/>
    </row>
    <row r="348" spans="1:17" s="1708" customFormat="1" hidden="1" x14ac:dyDescent="0.2">
      <c r="A348" s="788">
        <v>311</v>
      </c>
      <c r="B348" s="1002" t="s">
        <v>146</v>
      </c>
      <c r="C348" s="860"/>
      <c r="D348" s="711" t="s">
        <v>137</v>
      </c>
      <c r="E348" s="711"/>
      <c r="F348" s="1003"/>
      <c r="G348" s="1003">
        <f t="shared" si="51"/>
        <v>0</v>
      </c>
      <c r="H348" s="1003"/>
      <c r="I348" s="1003">
        <f t="shared" si="52"/>
        <v>0</v>
      </c>
      <c r="J348" s="1004"/>
      <c r="K348" s="1706"/>
      <c r="L348" s="1706"/>
      <c r="M348" s="1707"/>
      <c r="N348" s="1707"/>
      <c r="O348" s="1707"/>
      <c r="P348" s="1707"/>
      <c r="Q348" s="1707"/>
    </row>
    <row r="349" spans="1:17" s="1708" customFormat="1" ht="25.5" hidden="1" x14ac:dyDescent="0.2">
      <c r="A349" s="788">
        <v>312</v>
      </c>
      <c r="B349" s="1002" t="s">
        <v>147</v>
      </c>
      <c r="C349" s="860"/>
      <c r="D349" s="711" t="s">
        <v>56</v>
      </c>
      <c r="E349" s="1727"/>
      <c r="F349" s="1003">
        <v>1875</v>
      </c>
      <c r="G349" s="1003">
        <f t="shared" si="51"/>
        <v>0</v>
      </c>
      <c r="H349" s="1003">
        <v>1764</v>
      </c>
      <c r="I349" s="1003">
        <f t="shared" si="52"/>
        <v>0</v>
      </c>
      <c r="J349" s="1004">
        <f t="shared" ref="J349:J350" si="57">G349+I349</f>
        <v>0</v>
      </c>
      <c r="K349" s="1706"/>
      <c r="L349" s="1706"/>
      <c r="M349" s="1707"/>
      <c r="N349" s="1707"/>
      <c r="O349" s="1707"/>
      <c r="P349" s="1707"/>
      <c r="Q349" s="1707"/>
    </row>
    <row r="350" spans="1:17" s="1708" customFormat="1" hidden="1" x14ac:dyDescent="0.2">
      <c r="A350" s="788">
        <v>313</v>
      </c>
      <c r="B350" s="1002" t="s">
        <v>148</v>
      </c>
      <c r="C350" s="860"/>
      <c r="D350" s="711" t="s">
        <v>56</v>
      </c>
      <c r="E350" s="711"/>
      <c r="F350" s="1003">
        <v>1875</v>
      </c>
      <c r="G350" s="1003">
        <f t="shared" si="51"/>
        <v>0</v>
      </c>
      <c r="H350" s="1003">
        <v>1428</v>
      </c>
      <c r="I350" s="1003">
        <f t="shared" si="52"/>
        <v>0</v>
      </c>
      <c r="J350" s="1004">
        <f t="shared" si="57"/>
        <v>0</v>
      </c>
      <c r="K350" s="1706"/>
      <c r="L350" s="1706"/>
      <c r="M350" s="1707"/>
      <c r="N350" s="1707"/>
      <c r="O350" s="1707"/>
      <c r="P350" s="1707"/>
      <c r="Q350" s="1707"/>
    </row>
    <row r="351" spans="1:17" s="1708" customFormat="1" hidden="1" x14ac:dyDescent="0.2">
      <c r="A351" s="788">
        <v>314</v>
      </c>
      <c r="B351" s="1002" t="s">
        <v>149</v>
      </c>
      <c r="C351" s="860"/>
      <c r="D351" s="711" t="s">
        <v>137</v>
      </c>
      <c r="E351" s="711"/>
      <c r="F351" s="1003"/>
      <c r="G351" s="1003">
        <f t="shared" si="51"/>
        <v>0</v>
      </c>
      <c r="H351" s="1003"/>
      <c r="I351" s="1003">
        <f t="shared" si="52"/>
        <v>0</v>
      </c>
      <c r="J351" s="1004"/>
      <c r="K351" s="1706"/>
      <c r="L351" s="1706"/>
      <c r="M351" s="1707"/>
      <c r="N351" s="1707"/>
      <c r="O351" s="1707"/>
      <c r="P351" s="1707"/>
      <c r="Q351" s="1707"/>
    </row>
    <row r="352" spans="1:17" hidden="1" x14ac:dyDescent="0.2">
      <c r="A352" s="531">
        <v>315</v>
      </c>
      <c r="B352" s="541" t="s">
        <v>150</v>
      </c>
      <c r="C352" s="537"/>
      <c r="D352" s="544" t="s">
        <v>56</v>
      </c>
      <c r="E352" s="1730"/>
      <c r="F352" s="543">
        <v>1875</v>
      </c>
      <c r="G352" s="543">
        <f t="shared" si="51"/>
        <v>0</v>
      </c>
      <c r="H352" s="543">
        <v>2646</v>
      </c>
      <c r="I352" s="543">
        <f t="shared" si="52"/>
        <v>0</v>
      </c>
      <c r="J352" s="657">
        <f t="shared" ref="J352:J355" si="58">G352+I352</f>
        <v>0</v>
      </c>
    </row>
    <row r="353" spans="1:17" s="1708" customFormat="1" ht="25.5" hidden="1" x14ac:dyDescent="0.2">
      <c r="A353" s="788">
        <v>316</v>
      </c>
      <c r="B353" s="1002" t="s">
        <v>151</v>
      </c>
      <c r="C353" s="687" t="s">
        <v>152</v>
      </c>
      <c r="D353" s="711" t="s">
        <v>56</v>
      </c>
      <c r="E353" s="711"/>
      <c r="F353" s="1003">
        <v>600</v>
      </c>
      <c r="G353" s="1003">
        <f t="shared" si="51"/>
        <v>0</v>
      </c>
      <c r="H353" s="1003">
        <v>381</v>
      </c>
      <c r="I353" s="1003">
        <f t="shared" si="52"/>
        <v>0</v>
      </c>
      <c r="J353" s="1004">
        <f t="shared" si="58"/>
        <v>0</v>
      </c>
      <c r="K353" s="1706"/>
      <c r="L353" s="1706"/>
      <c r="M353" s="1707"/>
      <c r="N353" s="1707"/>
      <c r="O353" s="1707"/>
      <c r="P353" s="1707"/>
      <c r="Q353" s="1707"/>
    </row>
    <row r="354" spans="1:17" s="1708" customFormat="1" hidden="1" x14ac:dyDescent="0.2">
      <c r="A354" s="788">
        <v>317</v>
      </c>
      <c r="B354" s="1002" t="s">
        <v>153</v>
      </c>
      <c r="C354" s="860"/>
      <c r="D354" s="711" t="s">
        <v>56</v>
      </c>
      <c r="E354" s="711"/>
      <c r="F354" s="1003">
        <v>1000</v>
      </c>
      <c r="G354" s="1003">
        <f t="shared" si="51"/>
        <v>0</v>
      </c>
      <c r="H354" s="1003">
        <v>123</v>
      </c>
      <c r="I354" s="1003">
        <f t="shared" si="52"/>
        <v>0</v>
      </c>
      <c r="J354" s="1004">
        <f t="shared" si="58"/>
        <v>0</v>
      </c>
      <c r="K354" s="1706"/>
      <c r="L354" s="1706"/>
      <c r="M354" s="1707"/>
      <c r="N354" s="1707"/>
      <c r="O354" s="1707"/>
      <c r="P354" s="1707"/>
      <c r="Q354" s="1707"/>
    </row>
    <row r="355" spans="1:17" s="1708" customFormat="1" hidden="1" x14ac:dyDescent="0.2">
      <c r="A355" s="788">
        <v>318</v>
      </c>
      <c r="B355" s="1002" t="s">
        <v>60</v>
      </c>
      <c r="C355" s="860"/>
      <c r="D355" s="711" t="s">
        <v>5</v>
      </c>
      <c r="E355" s="711"/>
      <c r="F355" s="1003">
        <v>0</v>
      </c>
      <c r="G355" s="1003">
        <f t="shared" si="51"/>
        <v>0</v>
      </c>
      <c r="H355" s="1003">
        <v>137961</v>
      </c>
      <c r="I355" s="1003">
        <f t="shared" si="52"/>
        <v>0</v>
      </c>
      <c r="J355" s="1004">
        <f t="shared" si="58"/>
        <v>0</v>
      </c>
      <c r="K355" s="1706"/>
      <c r="L355" s="1706"/>
      <c r="M355" s="1707"/>
      <c r="N355" s="1707"/>
      <c r="O355" s="1707"/>
      <c r="P355" s="1707"/>
      <c r="Q355" s="1707"/>
    </row>
    <row r="356" spans="1:17" s="1708" customFormat="1" hidden="1" x14ac:dyDescent="0.2">
      <c r="A356" s="788">
        <v>319</v>
      </c>
      <c r="B356" s="1762" t="s">
        <v>114</v>
      </c>
      <c r="C356" s="860"/>
      <c r="D356" s="711"/>
      <c r="E356" s="711"/>
      <c r="F356" s="711"/>
      <c r="G356" s="1003"/>
      <c r="H356" s="1719"/>
      <c r="I356" s="1003"/>
      <c r="J356" s="1719"/>
      <c r="K356" s="1706"/>
      <c r="L356" s="1706"/>
      <c r="M356" s="1707"/>
      <c r="N356" s="1707"/>
      <c r="O356" s="1707"/>
      <c r="P356" s="1707"/>
      <c r="Q356" s="1707"/>
    </row>
    <row r="357" spans="1:17" s="1708" customFormat="1" ht="25.5" hidden="1" x14ac:dyDescent="0.2">
      <c r="A357" s="788">
        <v>320</v>
      </c>
      <c r="B357" s="1002" t="s">
        <v>289</v>
      </c>
      <c r="C357" s="687" t="s">
        <v>367</v>
      </c>
      <c r="D357" s="711" t="s">
        <v>14</v>
      </c>
      <c r="E357" s="711"/>
      <c r="F357" s="1003">
        <v>8293.6</v>
      </c>
      <c r="G357" s="1003">
        <f t="shared" ref="G357:G380" si="59">E357*F357</f>
        <v>0</v>
      </c>
      <c r="H357" s="1003">
        <v>22342.319999999996</v>
      </c>
      <c r="I357" s="1003">
        <f t="shared" ref="I357:I380" si="60">E357*H357</f>
        <v>0</v>
      </c>
      <c r="J357" s="1004">
        <f t="shared" ref="J357:J362" si="61">G357+I357</f>
        <v>0</v>
      </c>
      <c r="K357" s="1706"/>
      <c r="L357" s="1706"/>
      <c r="M357" s="1707"/>
      <c r="N357" s="1707"/>
      <c r="O357" s="1707"/>
      <c r="P357" s="1707"/>
      <c r="Q357" s="1707"/>
    </row>
    <row r="358" spans="1:17" s="1708" customFormat="1" hidden="1" x14ac:dyDescent="0.2">
      <c r="A358" s="788">
        <v>321</v>
      </c>
      <c r="B358" s="1002" t="s">
        <v>154</v>
      </c>
      <c r="C358" s="860" t="s">
        <v>155</v>
      </c>
      <c r="D358" s="711" t="s">
        <v>14</v>
      </c>
      <c r="E358" s="711"/>
      <c r="F358" s="1003">
        <v>800</v>
      </c>
      <c r="G358" s="1003">
        <f t="shared" si="59"/>
        <v>0</v>
      </c>
      <c r="H358" s="1003">
        <v>1021</v>
      </c>
      <c r="I358" s="1003">
        <f t="shared" si="60"/>
        <v>0</v>
      </c>
      <c r="J358" s="1004">
        <f t="shared" si="61"/>
        <v>0</v>
      </c>
      <c r="K358" s="1706"/>
      <c r="L358" s="1706"/>
      <c r="M358" s="1707"/>
      <c r="N358" s="1707"/>
      <c r="O358" s="1707"/>
      <c r="P358" s="1707"/>
      <c r="Q358" s="1707"/>
    </row>
    <row r="359" spans="1:17" s="1708" customFormat="1" hidden="1" x14ac:dyDescent="0.2">
      <c r="A359" s="788">
        <v>322</v>
      </c>
      <c r="B359" s="1002" t="s">
        <v>132</v>
      </c>
      <c r="C359" s="860" t="s">
        <v>133</v>
      </c>
      <c r="D359" s="711" t="s">
        <v>14</v>
      </c>
      <c r="E359" s="711"/>
      <c r="F359" s="1003">
        <v>4003.24</v>
      </c>
      <c r="G359" s="1003">
        <f t="shared" si="59"/>
        <v>0</v>
      </c>
      <c r="H359" s="1003">
        <v>9764</v>
      </c>
      <c r="I359" s="1003">
        <f t="shared" si="60"/>
        <v>0</v>
      </c>
      <c r="J359" s="1004">
        <f t="shared" si="61"/>
        <v>0</v>
      </c>
      <c r="K359" s="1706"/>
      <c r="L359" s="1706"/>
      <c r="M359" s="1707"/>
      <c r="N359" s="1707"/>
      <c r="O359" s="1707"/>
      <c r="P359" s="1707"/>
      <c r="Q359" s="1707"/>
    </row>
    <row r="360" spans="1:17" s="1708" customFormat="1" hidden="1" x14ac:dyDescent="0.2">
      <c r="A360" s="788">
        <v>323</v>
      </c>
      <c r="B360" s="1002" t="s">
        <v>156</v>
      </c>
      <c r="C360" s="860"/>
      <c r="D360" s="711" t="s">
        <v>14</v>
      </c>
      <c r="E360" s="711"/>
      <c r="F360" s="1003">
        <v>600</v>
      </c>
      <c r="G360" s="1003">
        <f t="shared" si="59"/>
        <v>0</v>
      </c>
      <c r="H360" s="1003">
        <v>595</v>
      </c>
      <c r="I360" s="1003">
        <f t="shared" si="60"/>
        <v>0</v>
      </c>
      <c r="J360" s="1004">
        <f t="shared" si="61"/>
        <v>0</v>
      </c>
      <c r="K360" s="1706"/>
      <c r="L360" s="1706"/>
      <c r="M360" s="1707"/>
      <c r="N360" s="1707"/>
      <c r="O360" s="1707"/>
      <c r="P360" s="1707"/>
      <c r="Q360" s="1707"/>
    </row>
    <row r="361" spans="1:17" s="1708" customFormat="1" hidden="1" x14ac:dyDescent="0.2">
      <c r="A361" s="788">
        <v>324</v>
      </c>
      <c r="B361" s="1002" t="s">
        <v>134</v>
      </c>
      <c r="C361" s="860"/>
      <c r="D361" s="711" t="s">
        <v>14</v>
      </c>
      <c r="E361" s="711"/>
      <c r="F361" s="1003">
        <v>800</v>
      </c>
      <c r="G361" s="1003">
        <f t="shared" si="59"/>
        <v>0</v>
      </c>
      <c r="H361" s="1003">
        <v>2142</v>
      </c>
      <c r="I361" s="1003">
        <f t="shared" si="60"/>
        <v>0</v>
      </c>
      <c r="J361" s="1004">
        <f t="shared" si="61"/>
        <v>0</v>
      </c>
      <c r="K361" s="1706"/>
      <c r="L361" s="1706"/>
      <c r="M361" s="1707"/>
      <c r="N361" s="1707"/>
      <c r="O361" s="1707"/>
      <c r="P361" s="1707"/>
      <c r="Q361" s="1707"/>
    </row>
    <row r="362" spans="1:17" s="1708" customFormat="1" hidden="1" x14ac:dyDescent="0.2">
      <c r="A362" s="788">
        <v>325</v>
      </c>
      <c r="B362" s="1002" t="s">
        <v>157</v>
      </c>
      <c r="C362" s="687"/>
      <c r="D362" s="711" t="s">
        <v>56</v>
      </c>
      <c r="E362" s="1732"/>
      <c r="F362" s="1003">
        <v>900</v>
      </c>
      <c r="G362" s="1003">
        <f t="shared" si="59"/>
        <v>0</v>
      </c>
      <c r="H362" s="1003">
        <v>840</v>
      </c>
      <c r="I362" s="1003">
        <f t="shared" si="60"/>
        <v>0</v>
      </c>
      <c r="J362" s="1004">
        <f t="shared" si="61"/>
        <v>0</v>
      </c>
      <c r="K362" s="1706"/>
      <c r="L362" s="1706"/>
      <c r="M362" s="1707"/>
      <c r="N362" s="1707"/>
      <c r="O362" s="1707"/>
      <c r="P362" s="1707"/>
      <c r="Q362" s="1707"/>
    </row>
    <row r="363" spans="1:17" s="1708" customFormat="1" hidden="1" x14ac:dyDescent="0.2">
      <c r="A363" s="788">
        <v>326</v>
      </c>
      <c r="B363" s="1002" t="s">
        <v>158</v>
      </c>
      <c r="C363" s="860"/>
      <c r="D363" s="711" t="s">
        <v>137</v>
      </c>
      <c r="E363" s="711"/>
      <c r="F363" s="1003"/>
      <c r="G363" s="1003">
        <f t="shared" si="59"/>
        <v>0</v>
      </c>
      <c r="H363" s="1003"/>
      <c r="I363" s="1003">
        <f t="shared" si="60"/>
        <v>0</v>
      </c>
      <c r="J363" s="1004"/>
      <c r="K363" s="1706"/>
      <c r="L363" s="1706"/>
      <c r="M363" s="1707"/>
      <c r="N363" s="1707"/>
      <c r="O363" s="1707"/>
      <c r="P363" s="1707"/>
      <c r="Q363" s="1707"/>
    </row>
    <row r="364" spans="1:17" s="1708" customFormat="1" hidden="1" x14ac:dyDescent="0.2">
      <c r="A364" s="788">
        <v>327</v>
      </c>
      <c r="B364" s="1002" t="s">
        <v>159</v>
      </c>
      <c r="C364" s="687"/>
      <c r="D364" s="711" t="s">
        <v>56</v>
      </c>
      <c r="E364" s="1764"/>
      <c r="F364" s="1003">
        <v>900</v>
      </c>
      <c r="G364" s="1003">
        <f t="shared" si="59"/>
        <v>0</v>
      </c>
      <c r="H364" s="1003">
        <v>3080</v>
      </c>
      <c r="I364" s="1003">
        <f t="shared" si="60"/>
        <v>0</v>
      </c>
      <c r="J364" s="1004">
        <f t="shared" ref="J364:J365" si="62">G364+I364</f>
        <v>0</v>
      </c>
      <c r="K364" s="1706"/>
      <c r="L364" s="1706"/>
      <c r="M364" s="1707"/>
      <c r="N364" s="1707"/>
      <c r="O364" s="1707"/>
      <c r="P364" s="1707"/>
      <c r="Q364" s="1707"/>
    </row>
    <row r="365" spans="1:17" s="1708" customFormat="1" hidden="1" x14ac:dyDescent="0.2">
      <c r="A365" s="788">
        <v>328</v>
      </c>
      <c r="B365" s="1002" t="s">
        <v>135</v>
      </c>
      <c r="C365" s="860"/>
      <c r="D365" s="711" t="s">
        <v>56</v>
      </c>
      <c r="E365" s="711"/>
      <c r="F365" s="1003">
        <v>1875</v>
      </c>
      <c r="G365" s="1003">
        <f t="shared" si="59"/>
        <v>0</v>
      </c>
      <c r="H365" s="1003">
        <v>869</v>
      </c>
      <c r="I365" s="1003">
        <f t="shared" si="60"/>
        <v>0</v>
      </c>
      <c r="J365" s="1004">
        <f t="shared" si="62"/>
        <v>0</v>
      </c>
      <c r="K365" s="1706"/>
      <c r="L365" s="1706"/>
      <c r="M365" s="1707"/>
      <c r="N365" s="1707"/>
      <c r="O365" s="1707"/>
      <c r="P365" s="1707"/>
      <c r="Q365" s="1707"/>
    </row>
    <row r="366" spans="1:17" s="1708" customFormat="1" hidden="1" x14ac:dyDescent="0.2">
      <c r="A366" s="788">
        <v>329</v>
      </c>
      <c r="B366" s="1002" t="s">
        <v>136</v>
      </c>
      <c r="C366" s="860"/>
      <c r="D366" s="711" t="s">
        <v>137</v>
      </c>
      <c r="E366" s="711"/>
      <c r="F366" s="1003"/>
      <c r="G366" s="1003">
        <f t="shared" si="59"/>
        <v>0</v>
      </c>
      <c r="H366" s="1003"/>
      <c r="I366" s="1003">
        <f t="shared" si="60"/>
        <v>0</v>
      </c>
      <c r="J366" s="1004"/>
      <c r="K366" s="1706"/>
      <c r="L366" s="1706"/>
      <c r="M366" s="1707"/>
      <c r="N366" s="1707"/>
      <c r="O366" s="1707"/>
      <c r="P366" s="1707"/>
      <c r="Q366" s="1707"/>
    </row>
    <row r="367" spans="1:17" s="1708" customFormat="1" hidden="1" x14ac:dyDescent="0.2">
      <c r="A367" s="788">
        <v>330</v>
      </c>
      <c r="B367" s="1002" t="s">
        <v>160</v>
      </c>
      <c r="C367" s="860"/>
      <c r="D367" s="711" t="s">
        <v>137</v>
      </c>
      <c r="E367" s="711"/>
      <c r="F367" s="1003"/>
      <c r="G367" s="1003">
        <f t="shared" si="59"/>
        <v>0</v>
      </c>
      <c r="H367" s="1003"/>
      <c r="I367" s="1003">
        <f t="shared" si="60"/>
        <v>0</v>
      </c>
      <c r="J367" s="1004"/>
      <c r="K367" s="1706"/>
      <c r="L367" s="1706"/>
      <c r="M367" s="1707"/>
      <c r="N367" s="1707"/>
      <c r="O367" s="1707"/>
      <c r="P367" s="1707"/>
      <c r="Q367" s="1707"/>
    </row>
    <row r="368" spans="1:17" s="1708" customFormat="1" hidden="1" x14ac:dyDescent="0.2">
      <c r="A368" s="788">
        <v>331</v>
      </c>
      <c r="B368" s="1002" t="s">
        <v>161</v>
      </c>
      <c r="C368" s="860"/>
      <c r="D368" s="711" t="s">
        <v>137</v>
      </c>
      <c r="E368" s="711"/>
      <c r="F368" s="1003"/>
      <c r="G368" s="1003">
        <f t="shared" si="59"/>
        <v>0</v>
      </c>
      <c r="H368" s="1003"/>
      <c r="I368" s="1003">
        <f t="shared" si="60"/>
        <v>0</v>
      </c>
      <c r="J368" s="1004"/>
      <c r="K368" s="1706"/>
      <c r="L368" s="1706"/>
      <c r="M368" s="1707"/>
      <c r="N368" s="1707"/>
      <c r="O368" s="1707"/>
      <c r="P368" s="1707"/>
      <c r="Q368" s="1707"/>
    </row>
    <row r="369" spans="1:17" s="1708" customFormat="1" hidden="1" x14ac:dyDescent="0.2">
      <c r="A369" s="788">
        <v>332</v>
      </c>
      <c r="B369" s="1002" t="s">
        <v>138</v>
      </c>
      <c r="C369" s="860"/>
      <c r="D369" s="711" t="s">
        <v>137</v>
      </c>
      <c r="E369" s="711"/>
      <c r="F369" s="1003"/>
      <c r="G369" s="1003">
        <f t="shared" si="59"/>
        <v>0</v>
      </c>
      <c r="H369" s="1003"/>
      <c r="I369" s="1003">
        <f t="shared" si="60"/>
        <v>0</v>
      </c>
      <c r="J369" s="1004"/>
      <c r="K369" s="1706"/>
      <c r="L369" s="1706"/>
      <c r="M369" s="1707"/>
      <c r="N369" s="1707"/>
      <c r="O369" s="1707"/>
      <c r="P369" s="1707"/>
      <c r="Q369" s="1707"/>
    </row>
    <row r="370" spans="1:17" s="1708" customFormat="1" hidden="1" x14ac:dyDescent="0.2">
      <c r="A370" s="788">
        <v>333</v>
      </c>
      <c r="B370" s="1002" t="s">
        <v>162</v>
      </c>
      <c r="C370" s="860"/>
      <c r="D370" s="711" t="s">
        <v>137</v>
      </c>
      <c r="E370" s="711"/>
      <c r="F370" s="1003"/>
      <c r="G370" s="1003">
        <f t="shared" si="59"/>
        <v>0</v>
      </c>
      <c r="H370" s="1003"/>
      <c r="I370" s="1003">
        <f t="shared" si="60"/>
        <v>0</v>
      </c>
      <c r="J370" s="1004"/>
      <c r="K370" s="1706"/>
      <c r="L370" s="1706"/>
      <c r="M370" s="1707"/>
      <c r="N370" s="1707"/>
      <c r="O370" s="1707"/>
      <c r="P370" s="1707"/>
      <c r="Q370" s="1707"/>
    </row>
    <row r="371" spans="1:17" s="1708" customFormat="1" hidden="1" x14ac:dyDescent="0.2">
      <c r="A371" s="788">
        <v>334</v>
      </c>
      <c r="B371" s="1002" t="s">
        <v>139</v>
      </c>
      <c r="C371" s="860"/>
      <c r="D371" s="711" t="s">
        <v>56</v>
      </c>
      <c r="E371" s="1731"/>
      <c r="F371" s="1003">
        <v>1875</v>
      </c>
      <c r="G371" s="1003">
        <f t="shared" si="59"/>
        <v>0</v>
      </c>
      <c r="H371" s="1003">
        <v>1617</v>
      </c>
      <c r="I371" s="1003">
        <f t="shared" si="60"/>
        <v>0</v>
      </c>
      <c r="J371" s="1004">
        <f t="shared" ref="J371:J372" si="63">G371+I371</f>
        <v>0</v>
      </c>
      <c r="K371" s="1706"/>
      <c r="L371" s="1706"/>
      <c r="M371" s="1707"/>
      <c r="N371" s="1707"/>
      <c r="O371" s="1707"/>
      <c r="P371" s="1707"/>
      <c r="Q371" s="1707"/>
    </row>
    <row r="372" spans="1:17" s="1708" customFormat="1" hidden="1" x14ac:dyDescent="0.2">
      <c r="A372" s="788">
        <v>335</v>
      </c>
      <c r="B372" s="1002" t="s">
        <v>140</v>
      </c>
      <c r="C372" s="860"/>
      <c r="D372" s="711" t="s">
        <v>56</v>
      </c>
      <c r="E372" s="711"/>
      <c r="F372" s="1003">
        <v>1875</v>
      </c>
      <c r="G372" s="1003">
        <f t="shared" si="59"/>
        <v>0</v>
      </c>
      <c r="H372" s="1003">
        <v>1226</v>
      </c>
      <c r="I372" s="1003">
        <f t="shared" si="60"/>
        <v>0</v>
      </c>
      <c r="J372" s="1004">
        <f t="shared" si="63"/>
        <v>0</v>
      </c>
      <c r="K372" s="1706"/>
      <c r="L372" s="1706"/>
      <c r="M372" s="1707"/>
      <c r="N372" s="1707"/>
      <c r="O372" s="1707"/>
      <c r="P372" s="1707"/>
      <c r="Q372" s="1707"/>
    </row>
    <row r="373" spans="1:17" s="1708" customFormat="1" hidden="1" x14ac:dyDescent="0.2">
      <c r="A373" s="788">
        <v>336</v>
      </c>
      <c r="B373" s="1002" t="s">
        <v>163</v>
      </c>
      <c r="C373" s="860"/>
      <c r="D373" s="711" t="s">
        <v>137</v>
      </c>
      <c r="E373" s="711"/>
      <c r="F373" s="1003"/>
      <c r="G373" s="1003">
        <f t="shared" si="59"/>
        <v>0</v>
      </c>
      <c r="H373" s="1003"/>
      <c r="I373" s="1003">
        <f t="shared" si="60"/>
        <v>0</v>
      </c>
      <c r="J373" s="1004"/>
      <c r="K373" s="1706"/>
      <c r="L373" s="1706"/>
      <c r="M373" s="1707"/>
      <c r="N373" s="1707"/>
      <c r="O373" s="1707"/>
      <c r="P373" s="1707"/>
      <c r="Q373" s="1707"/>
    </row>
    <row r="374" spans="1:17" s="1708" customFormat="1" hidden="1" x14ac:dyDescent="0.2">
      <c r="A374" s="788">
        <v>337</v>
      </c>
      <c r="B374" s="1002" t="s">
        <v>144</v>
      </c>
      <c r="C374" s="860"/>
      <c r="D374" s="711" t="s">
        <v>56</v>
      </c>
      <c r="E374" s="1764"/>
      <c r="F374" s="1003">
        <v>1875</v>
      </c>
      <c r="G374" s="1003">
        <f t="shared" si="59"/>
        <v>0</v>
      </c>
      <c r="H374" s="1003">
        <v>2132</v>
      </c>
      <c r="I374" s="1003">
        <f t="shared" si="60"/>
        <v>0</v>
      </c>
      <c r="J374" s="1004">
        <f t="shared" ref="J374:J375" si="64">G374+I374</f>
        <v>0</v>
      </c>
      <c r="K374" s="1706"/>
      <c r="L374" s="1706"/>
      <c r="M374" s="1707"/>
      <c r="N374" s="1707"/>
      <c r="O374" s="1707"/>
      <c r="P374" s="1707"/>
      <c r="Q374" s="1707"/>
    </row>
    <row r="375" spans="1:17" s="1708" customFormat="1" hidden="1" x14ac:dyDescent="0.2">
      <c r="A375" s="788">
        <v>338</v>
      </c>
      <c r="B375" s="1002" t="s">
        <v>148</v>
      </c>
      <c r="C375" s="860"/>
      <c r="D375" s="711" t="s">
        <v>56</v>
      </c>
      <c r="E375" s="711"/>
      <c r="F375" s="1003">
        <v>1875</v>
      </c>
      <c r="G375" s="1003">
        <f t="shared" si="59"/>
        <v>0</v>
      </c>
      <c r="H375" s="1003">
        <v>1428</v>
      </c>
      <c r="I375" s="1003">
        <f t="shared" si="60"/>
        <v>0</v>
      </c>
      <c r="J375" s="1004">
        <f t="shared" si="64"/>
        <v>0</v>
      </c>
      <c r="K375" s="1706"/>
      <c r="L375" s="1706"/>
      <c r="M375" s="1707"/>
      <c r="N375" s="1707"/>
      <c r="O375" s="1707"/>
      <c r="P375" s="1707"/>
      <c r="Q375" s="1707"/>
    </row>
    <row r="376" spans="1:17" s="1708" customFormat="1" hidden="1" x14ac:dyDescent="0.2">
      <c r="A376" s="788">
        <v>339</v>
      </c>
      <c r="B376" s="1002" t="s">
        <v>164</v>
      </c>
      <c r="C376" s="860"/>
      <c r="D376" s="711" t="s">
        <v>137</v>
      </c>
      <c r="E376" s="711"/>
      <c r="F376" s="1003"/>
      <c r="G376" s="1003">
        <f t="shared" si="59"/>
        <v>0</v>
      </c>
      <c r="H376" s="1003"/>
      <c r="I376" s="1003">
        <f t="shared" si="60"/>
        <v>0</v>
      </c>
      <c r="J376" s="1004"/>
      <c r="K376" s="1706"/>
      <c r="L376" s="1706"/>
      <c r="M376" s="1707"/>
      <c r="N376" s="1707"/>
      <c r="O376" s="1707"/>
      <c r="P376" s="1707"/>
      <c r="Q376" s="1707"/>
    </row>
    <row r="377" spans="1:17" s="1708" customFormat="1" hidden="1" x14ac:dyDescent="0.2">
      <c r="A377" s="788">
        <v>340</v>
      </c>
      <c r="B377" s="1002" t="s">
        <v>150</v>
      </c>
      <c r="C377" s="860"/>
      <c r="D377" s="711" t="s">
        <v>56</v>
      </c>
      <c r="E377" s="1731"/>
      <c r="F377" s="1003">
        <v>1875</v>
      </c>
      <c r="G377" s="1003">
        <f t="shared" si="59"/>
        <v>0</v>
      </c>
      <c r="H377" s="1003">
        <v>2646</v>
      </c>
      <c r="I377" s="1003">
        <f t="shared" si="60"/>
        <v>0</v>
      </c>
      <c r="J377" s="1004">
        <f t="shared" ref="J377:J380" si="65">G377+I377</f>
        <v>0</v>
      </c>
      <c r="K377" s="1706"/>
      <c r="L377" s="1706"/>
      <c r="M377" s="1707"/>
      <c r="N377" s="1707"/>
      <c r="O377" s="1707"/>
      <c r="P377" s="1707"/>
      <c r="Q377" s="1707"/>
    </row>
    <row r="378" spans="1:17" s="1708" customFormat="1" ht="25.5" hidden="1" x14ac:dyDescent="0.2">
      <c r="A378" s="788">
        <v>341</v>
      </c>
      <c r="B378" s="1002" t="s">
        <v>151</v>
      </c>
      <c r="C378" s="687" t="s">
        <v>152</v>
      </c>
      <c r="D378" s="711" t="s">
        <v>56</v>
      </c>
      <c r="E378" s="711"/>
      <c r="F378" s="1003">
        <v>600</v>
      </c>
      <c r="G378" s="1003">
        <f t="shared" si="59"/>
        <v>0</v>
      </c>
      <c r="H378" s="1003">
        <v>381</v>
      </c>
      <c r="I378" s="1003">
        <f t="shared" si="60"/>
        <v>0</v>
      </c>
      <c r="J378" s="1004">
        <f t="shared" si="65"/>
        <v>0</v>
      </c>
      <c r="K378" s="1706"/>
      <c r="L378" s="1706"/>
      <c r="M378" s="1707"/>
      <c r="N378" s="1707"/>
      <c r="O378" s="1707"/>
      <c r="P378" s="1707"/>
      <c r="Q378" s="1707"/>
    </row>
    <row r="379" spans="1:17" s="1708" customFormat="1" hidden="1" x14ac:dyDescent="0.2">
      <c r="A379" s="788">
        <v>342</v>
      </c>
      <c r="B379" s="1002" t="s">
        <v>153</v>
      </c>
      <c r="C379" s="860"/>
      <c r="D379" s="711" t="s">
        <v>56</v>
      </c>
      <c r="E379" s="711"/>
      <c r="F379" s="1003">
        <v>1000</v>
      </c>
      <c r="G379" s="1003">
        <f t="shared" si="59"/>
        <v>0</v>
      </c>
      <c r="H379" s="1003">
        <v>123</v>
      </c>
      <c r="I379" s="1003">
        <f t="shared" si="60"/>
        <v>0</v>
      </c>
      <c r="J379" s="1004">
        <f t="shared" si="65"/>
        <v>0</v>
      </c>
      <c r="K379" s="1706"/>
      <c r="L379" s="1706"/>
      <c r="M379" s="1707"/>
      <c r="N379" s="1707"/>
      <c r="O379" s="1707"/>
      <c r="P379" s="1707"/>
      <c r="Q379" s="1707"/>
    </row>
    <row r="380" spans="1:17" s="1708" customFormat="1" hidden="1" x14ac:dyDescent="0.2">
      <c r="A380" s="788">
        <v>343</v>
      </c>
      <c r="B380" s="1002" t="s">
        <v>60</v>
      </c>
      <c r="C380" s="860"/>
      <c r="D380" s="711" t="s">
        <v>5</v>
      </c>
      <c r="E380" s="711"/>
      <c r="F380" s="1003">
        <v>0</v>
      </c>
      <c r="G380" s="1003">
        <f t="shared" si="59"/>
        <v>0</v>
      </c>
      <c r="H380" s="1003">
        <v>101443</v>
      </c>
      <c r="I380" s="1003">
        <f t="shared" si="60"/>
        <v>0</v>
      </c>
      <c r="J380" s="1004">
        <f t="shared" si="65"/>
        <v>0</v>
      </c>
      <c r="K380" s="1706"/>
      <c r="L380" s="1706"/>
      <c r="M380" s="1707"/>
      <c r="N380" s="1707"/>
      <c r="O380" s="1707"/>
      <c r="P380" s="1707"/>
      <c r="Q380" s="1707"/>
    </row>
    <row r="381" spans="1:17" s="1708" customFormat="1" hidden="1" x14ac:dyDescent="0.2">
      <c r="A381" s="788">
        <v>344</v>
      </c>
      <c r="B381" s="1762" t="s">
        <v>116</v>
      </c>
      <c r="C381" s="860"/>
      <c r="D381" s="711"/>
      <c r="E381" s="711"/>
      <c r="F381" s="711"/>
      <c r="G381" s="1003"/>
      <c r="H381" s="1719"/>
      <c r="I381" s="1003"/>
      <c r="J381" s="1719"/>
      <c r="K381" s="1706"/>
      <c r="L381" s="1706"/>
      <c r="M381" s="1707"/>
      <c r="N381" s="1707"/>
      <c r="O381" s="1707"/>
      <c r="P381" s="1707"/>
      <c r="Q381" s="1707"/>
    </row>
    <row r="382" spans="1:17" s="1708" customFormat="1" ht="25.5" hidden="1" x14ac:dyDescent="0.2">
      <c r="A382" s="788">
        <v>345</v>
      </c>
      <c r="B382" s="1002" t="s">
        <v>289</v>
      </c>
      <c r="C382" s="687" t="s">
        <v>367</v>
      </c>
      <c r="D382" s="711" t="s">
        <v>14</v>
      </c>
      <c r="E382" s="711"/>
      <c r="F382" s="1003">
        <v>8293.6</v>
      </c>
      <c r="G382" s="1003">
        <f t="shared" ref="G382:G399" si="66">E382*F382</f>
        <v>0</v>
      </c>
      <c r="H382" s="1003">
        <v>22342.319999999996</v>
      </c>
      <c r="I382" s="1003">
        <f t="shared" ref="I382:I399" si="67">E382*H382</f>
        <v>0</v>
      </c>
      <c r="J382" s="1004">
        <f t="shared" ref="J382:J385" si="68">G382+I382</f>
        <v>0</v>
      </c>
      <c r="K382" s="1706"/>
      <c r="L382" s="1706"/>
      <c r="M382" s="1707"/>
      <c r="N382" s="1707"/>
      <c r="O382" s="1707"/>
      <c r="P382" s="1707"/>
      <c r="Q382" s="1707"/>
    </row>
    <row r="383" spans="1:17" s="1708" customFormat="1" hidden="1" x14ac:dyDescent="0.2">
      <c r="A383" s="788">
        <v>346</v>
      </c>
      <c r="B383" s="1002" t="s">
        <v>132</v>
      </c>
      <c r="C383" s="860" t="s">
        <v>133</v>
      </c>
      <c r="D383" s="711" t="s">
        <v>14</v>
      </c>
      <c r="E383" s="711"/>
      <c r="F383" s="1003">
        <v>4003.24</v>
      </c>
      <c r="G383" s="1003">
        <f t="shared" si="66"/>
        <v>0</v>
      </c>
      <c r="H383" s="1003">
        <v>9764</v>
      </c>
      <c r="I383" s="1003">
        <f t="shared" si="67"/>
        <v>0</v>
      </c>
      <c r="J383" s="1004">
        <f t="shared" si="68"/>
        <v>0</v>
      </c>
      <c r="K383" s="1706"/>
      <c r="L383" s="1706"/>
      <c r="M383" s="1707"/>
      <c r="N383" s="1707"/>
      <c r="O383" s="1707"/>
      <c r="P383" s="1707"/>
      <c r="Q383" s="1707"/>
    </row>
    <row r="384" spans="1:17" s="1708" customFormat="1" hidden="1" x14ac:dyDescent="0.2">
      <c r="A384" s="788">
        <v>347</v>
      </c>
      <c r="B384" s="1002" t="s">
        <v>134</v>
      </c>
      <c r="C384" s="860"/>
      <c r="D384" s="711" t="s">
        <v>14</v>
      </c>
      <c r="E384" s="711"/>
      <c r="F384" s="1003">
        <v>800</v>
      </c>
      <c r="G384" s="1003">
        <f t="shared" si="66"/>
        <v>0</v>
      </c>
      <c r="H384" s="1003">
        <v>2142</v>
      </c>
      <c r="I384" s="1003">
        <f t="shared" si="67"/>
        <v>0</v>
      </c>
      <c r="J384" s="1004">
        <f t="shared" si="68"/>
        <v>0</v>
      </c>
      <c r="K384" s="1706"/>
      <c r="L384" s="1706"/>
      <c r="M384" s="1707"/>
      <c r="N384" s="1707"/>
      <c r="O384" s="1707"/>
      <c r="P384" s="1707"/>
      <c r="Q384" s="1707"/>
    </row>
    <row r="385" spans="1:17" s="1708" customFormat="1" hidden="1" x14ac:dyDescent="0.2">
      <c r="A385" s="788">
        <v>348</v>
      </c>
      <c r="B385" s="1002" t="s">
        <v>135</v>
      </c>
      <c r="C385" s="860"/>
      <c r="D385" s="711" t="s">
        <v>56</v>
      </c>
      <c r="E385" s="711"/>
      <c r="F385" s="1003">
        <v>1875</v>
      </c>
      <c r="G385" s="1003">
        <f t="shared" si="66"/>
        <v>0</v>
      </c>
      <c r="H385" s="1003">
        <v>869</v>
      </c>
      <c r="I385" s="1003">
        <f t="shared" si="67"/>
        <v>0</v>
      </c>
      <c r="J385" s="1004">
        <f t="shared" si="68"/>
        <v>0</v>
      </c>
      <c r="K385" s="1706"/>
      <c r="L385" s="1706"/>
      <c r="M385" s="1707"/>
      <c r="N385" s="1707"/>
      <c r="O385" s="1707"/>
      <c r="P385" s="1707"/>
      <c r="Q385" s="1707"/>
    </row>
    <row r="386" spans="1:17" s="1708" customFormat="1" hidden="1" x14ac:dyDescent="0.2">
      <c r="A386" s="788">
        <v>349</v>
      </c>
      <c r="B386" s="1002" t="s">
        <v>136</v>
      </c>
      <c r="C386" s="860"/>
      <c r="D386" s="711" t="s">
        <v>137</v>
      </c>
      <c r="E386" s="711"/>
      <c r="F386" s="1003"/>
      <c r="G386" s="1003">
        <f t="shared" si="66"/>
        <v>0</v>
      </c>
      <c r="H386" s="1003"/>
      <c r="I386" s="1003">
        <f t="shared" si="67"/>
        <v>0</v>
      </c>
      <c r="J386" s="1004"/>
      <c r="K386" s="1706"/>
      <c r="L386" s="1706"/>
      <c r="M386" s="1707"/>
      <c r="N386" s="1707"/>
      <c r="O386" s="1707"/>
      <c r="P386" s="1707"/>
      <c r="Q386" s="1707"/>
    </row>
    <row r="387" spans="1:17" s="1708" customFormat="1" hidden="1" x14ac:dyDescent="0.2">
      <c r="A387" s="788">
        <v>350</v>
      </c>
      <c r="B387" s="1002" t="s">
        <v>161</v>
      </c>
      <c r="C387" s="860"/>
      <c r="D387" s="711" t="s">
        <v>137</v>
      </c>
      <c r="E387" s="711"/>
      <c r="F387" s="1003"/>
      <c r="G387" s="1003">
        <f t="shared" si="66"/>
        <v>0</v>
      </c>
      <c r="H387" s="1003"/>
      <c r="I387" s="1003">
        <f t="shared" si="67"/>
        <v>0</v>
      </c>
      <c r="J387" s="1004"/>
      <c r="K387" s="1706"/>
      <c r="L387" s="1706"/>
      <c r="M387" s="1707"/>
      <c r="N387" s="1707"/>
      <c r="O387" s="1707"/>
      <c r="P387" s="1707"/>
      <c r="Q387" s="1707"/>
    </row>
    <row r="388" spans="1:17" s="1708" customFormat="1" hidden="1" x14ac:dyDescent="0.2">
      <c r="A388" s="788">
        <v>351</v>
      </c>
      <c r="B388" s="1002" t="s">
        <v>138</v>
      </c>
      <c r="C388" s="860"/>
      <c r="D388" s="711" t="s">
        <v>137</v>
      </c>
      <c r="E388" s="711"/>
      <c r="F388" s="1003"/>
      <c r="G388" s="1003">
        <f t="shared" si="66"/>
        <v>0</v>
      </c>
      <c r="H388" s="1003"/>
      <c r="I388" s="1003">
        <f t="shared" si="67"/>
        <v>0</v>
      </c>
      <c r="J388" s="1004"/>
      <c r="K388" s="1706"/>
      <c r="L388" s="1706"/>
      <c r="M388" s="1707"/>
      <c r="N388" s="1707"/>
      <c r="O388" s="1707"/>
      <c r="P388" s="1707"/>
      <c r="Q388" s="1707"/>
    </row>
    <row r="389" spans="1:17" s="1708" customFormat="1" hidden="1" x14ac:dyDescent="0.2">
      <c r="A389" s="788">
        <v>352</v>
      </c>
      <c r="B389" s="1002" t="s">
        <v>162</v>
      </c>
      <c r="C389" s="860"/>
      <c r="D389" s="711" t="s">
        <v>137</v>
      </c>
      <c r="E389" s="711"/>
      <c r="F389" s="1003"/>
      <c r="G389" s="1003">
        <f t="shared" si="66"/>
        <v>0</v>
      </c>
      <c r="H389" s="1003"/>
      <c r="I389" s="1003">
        <f t="shared" si="67"/>
        <v>0</v>
      </c>
      <c r="J389" s="1004"/>
      <c r="K389" s="1706"/>
      <c r="L389" s="1706"/>
      <c r="M389" s="1707"/>
      <c r="N389" s="1707"/>
      <c r="O389" s="1707"/>
      <c r="P389" s="1707"/>
      <c r="Q389" s="1707"/>
    </row>
    <row r="390" spans="1:17" s="1708" customFormat="1" hidden="1" x14ac:dyDescent="0.2">
      <c r="A390" s="788">
        <v>353</v>
      </c>
      <c r="B390" s="1002" t="s">
        <v>139</v>
      </c>
      <c r="C390" s="860"/>
      <c r="D390" s="711" t="s">
        <v>56</v>
      </c>
      <c r="E390" s="1727"/>
      <c r="F390" s="1003">
        <v>1875</v>
      </c>
      <c r="G390" s="1003">
        <f t="shared" si="66"/>
        <v>0</v>
      </c>
      <c r="H390" s="1003">
        <v>1617</v>
      </c>
      <c r="I390" s="1003">
        <f t="shared" si="67"/>
        <v>0</v>
      </c>
      <c r="J390" s="1004">
        <f t="shared" ref="J390:J391" si="69">G390+I390</f>
        <v>0</v>
      </c>
      <c r="K390" s="1706"/>
      <c r="L390" s="1706"/>
      <c r="M390" s="1707"/>
      <c r="N390" s="1707"/>
      <c r="O390" s="1707"/>
      <c r="P390" s="1707"/>
      <c r="Q390" s="1707"/>
    </row>
    <row r="391" spans="1:17" s="1708" customFormat="1" hidden="1" x14ac:dyDescent="0.2">
      <c r="A391" s="788">
        <v>354</v>
      </c>
      <c r="B391" s="1002" t="s">
        <v>140</v>
      </c>
      <c r="C391" s="860"/>
      <c r="D391" s="711" t="s">
        <v>56</v>
      </c>
      <c r="E391" s="711"/>
      <c r="F391" s="1003">
        <v>1875</v>
      </c>
      <c r="G391" s="1003">
        <f t="shared" si="66"/>
        <v>0</v>
      </c>
      <c r="H391" s="1003">
        <v>1226</v>
      </c>
      <c r="I391" s="1003">
        <f t="shared" si="67"/>
        <v>0</v>
      </c>
      <c r="J391" s="1004">
        <f t="shared" si="69"/>
        <v>0</v>
      </c>
      <c r="K391" s="1706"/>
      <c r="L391" s="1706"/>
      <c r="M391" s="1707"/>
      <c r="N391" s="1707"/>
      <c r="O391" s="1707"/>
      <c r="P391" s="1707"/>
      <c r="Q391" s="1707"/>
    </row>
    <row r="392" spans="1:17" s="1708" customFormat="1" hidden="1" x14ac:dyDescent="0.2">
      <c r="A392" s="788">
        <v>355</v>
      </c>
      <c r="B392" s="1002" t="s">
        <v>163</v>
      </c>
      <c r="C392" s="860"/>
      <c r="D392" s="711" t="s">
        <v>137</v>
      </c>
      <c r="E392" s="711"/>
      <c r="F392" s="1003"/>
      <c r="G392" s="1003">
        <f t="shared" si="66"/>
        <v>0</v>
      </c>
      <c r="H392" s="1003"/>
      <c r="I392" s="1003">
        <f t="shared" si="67"/>
        <v>0</v>
      </c>
      <c r="J392" s="1004"/>
      <c r="K392" s="1706"/>
      <c r="L392" s="1706"/>
      <c r="M392" s="1707"/>
      <c r="N392" s="1707"/>
      <c r="O392" s="1707"/>
      <c r="P392" s="1707"/>
      <c r="Q392" s="1707"/>
    </row>
    <row r="393" spans="1:17" s="1708" customFormat="1" hidden="1" x14ac:dyDescent="0.2">
      <c r="A393" s="788">
        <v>356</v>
      </c>
      <c r="B393" s="1002" t="s">
        <v>144</v>
      </c>
      <c r="C393" s="860"/>
      <c r="D393" s="711" t="s">
        <v>56</v>
      </c>
      <c r="E393" s="1727"/>
      <c r="F393" s="1003">
        <v>1875</v>
      </c>
      <c r="G393" s="1003">
        <f t="shared" si="66"/>
        <v>0</v>
      </c>
      <c r="H393" s="1003">
        <v>2132</v>
      </c>
      <c r="I393" s="1003">
        <f t="shared" si="67"/>
        <v>0</v>
      </c>
      <c r="J393" s="1004">
        <f t="shared" ref="J393:J394" si="70">G393+I393</f>
        <v>0</v>
      </c>
      <c r="K393" s="1706"/>
      <c r="L393" s="1706"/>
      <c r="M393" s="1707"/>
      <c r="N393" s="1707"/>
      <c r="O393" s="1707"/>
      <c r="P393" s="1707"/>
      <c r="Q393" s="1707"/>
    </row>
    <row r="394" spans="1:17" s="1708" customFormat="1" hidden="1" x14ac:dyDescent="0.2">
      <c r="A394" s="788">
        <v>357</v>
      </c>
      <c r="B394" s="1002" t="s">
        <v>148</v>
      </c>
      <c r="C394" s="860"/>
      <c r="D394" s="711" t="s">
        <v>56</v>
      </c>
      <c r="E394" s="711"/>
      <c r="F394" s="1003">
        <v>1875</v>
      </c>
      <c r="G394" s="1003">
        <f t="shared" si="66"/>
        <v>0</v>
      </c>
      <c r="H394" s="1003">
        <v>1428</v>
      </c>
      <c r="I394" s="1003">
        <f t="shared" si="67"/>
        <v>0</v>
      </c>
      <c r="J394" s="1004">
        <f t="shared" si="70"/>
        <v>0</v>
      </c>
      <c r="K394" s="1706"/>
      <c r="L394" s="1706"/>
      <c r="M394" s="1707"/>
      <c r="N394" s="1707"/>
      <c r="O394" s="1707"/>
      <c r="P394" s="1707"/>
      <c r="Q394" s="1707"/>
    </row>
    <row r="395" spans="1:17" s="1708" customFormat="1" hidden="1" x14ac:dyDescent="0.2">
      <c r="A395" s="788">
        <v>358</v>
      </c>
      <c r="B395" s="1002" t="s">
        <v>164</v>
      </c>
      <c r="C395" s="860"/>
      <c r="D395" s="711" t="s">
        <v>137</v>
      </c>
      <c r="E395" s="711"/>
      <c r="F395" s="1003"/>
      <c r="G395" s="1003">
        <f t="shared" si="66"/>
        <v>0</v>
      </c>
      <c r="H395" s="1003"/>
      <c r="I395" s="1003">
        <f t="shared" si="67"/>
        <v>0</v>
      </c>
      <c r="J395" s="1004"/>
      <c r="K395" s="1706"/>
      <c r="L395" s="1706"/>
      <c r="M395" s="1707"/>
      <c r="N395" s="1707"/>
      <c r="O395" s="1707"/>
      <c r="P395" s="1707"/>
      <c r="Q395" s="1707"/>
    </row>
    <row r="396" spans="1:17" s="1708" customFormat="1" hidden="1" x14ac:dyDescent="0.2">
      <c r="A396" s="788">
        <v>359</v>
      </c>
      <c r="B396" s="1002" t="s">
        <v>150</v>
      </c>
      <c r="C396" s="860"/>
      <c r="D396" s="711" t="s">
        <v>56</v>
      </c>
      <c r="E396" s="1764"/>
      <c r="F396" s="1003">
        <v>1875</v>
      </c>
      <c r="G396" s="1003">
        <f t="shared" si="66"/>
        <v>0</v>
      </c>
      <c r="H396" s="1003">
        <v>2646</v>
      </c>
      <c r="I396" s="1003">
        <f t="shared" si="67"/>
        <v>0</v>
      </c>
      <c r="J396" s="1004">
        <f t="shared" ref="J396:J399" si="71">G396+I396</f>
        <v>0</v>
      </c>
      <c r="K396" s="1706"/>
      <c r="L396" s="1706"/>
      <c r="M396" s="1707"/>
      <c r="N396" s="1707"/>
      <c r="O396" s="1707"/>
      <c r="P396" s="1707"/>
      <c r="Q396" s="1707"/>
    </row>
    <row r="397" spans="1:17" s="1708" customFormat="1" ht="25.5" hidden="1" x14ac:dyDescent="0.2">
      <c r="A397" s="788">
        <v>360</v>
      </c>
      <c r="B397" s="1002" t="s">
        <v>151</v>
      </c>
      <c r="C397" s="687" t="s">
        <v>152</v>
      </c>
      <c r="D397" s="711" t="s">
        <v>56</v>
      </c>
      <c r="E397" s="711"/>
      <c r="F397" s="1003">
        <v>600</v>
      </c>
      <c r="G397" s="1003">
        <f t="shared" si="66"/>
        <v>0</v>
      </c>
      <c r="H397" s="1003">
        <v>381</v>
      </c>
      <c r="I397" s="1003">
        <f t="shared" si="67"/>
        <v>0</v>
      </c>
      <c r="J397" s="1004">
        <f t="shared" si="71"/>
        <v>0</v>
      </c>
      <c r="K397" s="1706"/>
      <c r="L397" s="1706"/>
      <c r="M397" s="1707"/>
      <c r="N397" s="1707"/>
      <c r="O397" s="1707"/>
      <c r="P397" s="1707"/>
      <c r="Q397" s="1707"/>
    </row>
    <row r="398" spans="1:17" hidden="1" x14ac:dyDescent="0.2">
      <c r="A398" s="531">
        <v>361</v>
      </c>
      <c r="B398" s="541" t="s">
        <v>153</v>
      </c>
      <c r="C398" s="537"/>
      <c r="D398" s="544" t="s">
        <v>56</v>
      </c>
      <c r="E398" s="544"/>
      <c r="F398" s="543">
        <v>1000</v>
      </c>
      <c r="G398" s="543">
        <f t="shared" si="66"/>
        <v>0</v>
      </c>
      <c r="H398" s="543">
        <v>123</v>
      </c>
      <c r="I398" s="543">
        <f t="shared" si="67"/>
        <v>0</v>
      </c>
      <c r="J398" s="657">
        <f t="shared" si="71"/>
        <v>0</v>
      </c>
    </row>
    <row r="399" spans="1:17" s="1708" customFormat="1" hidden="1" x14ac:dyDescent="0.2">
      <c r="A399" s="788">
        <v>362</v>
      </c>
      <c r="B399" s="1002" t="s">
        <v>60</v>
      </c>
      <c r="C399" s="860"/>
      <c r="D399" s="711" t="s">
        <v>5</v>
      </c>
      <c r="E399" s="711"/>
      <c r="F399" s="1003">
        <v>0</v>
      </c>
      <c r="G399" s="1003">
        <f t="shared" si="66"/>
        <v>0</v>
      </c>
      <c r="H399" s="1003">
        <v>96507</v>
      </c>
      <c r="I399" s="1003">
        <f t="shared" si="67"/>
        <v>0</v>
      </c>
      <c r="J399" s="1004">
        <f t="shared" si="71"/>
        <v>0</v>
      </c>
      <c r="K399" s="1706"/>
      <c r="L399" s="1706"/>
      <c r="M399" s="1707"/>
      <c r="N399" s="1707"/>
      <c r="O399" s="1707"/>
      <c r="P399" s="1707"/>
      <c r="Q399" s="1707"/>
    </row>
    <row r="400" spans="1:17" s="1708" customFormat="1" hidden="1" x14ac:dyDescent="0.2">
      <c r="A400" s="788">
        <v>363</v>
      </c>
      <c r="B400" s="1762" t="s">
        <v>118</v>
      </c>
      <c r="C400" s="860"/>
      <c r="D400" s="711"/>
      <c r="E400" s="711"/>
      <c r="F400" s="711"/>
      <c r="G400" s="1003"/>
      <c r="H400" s="1719"/>
      <c r="I400" s="1003"/>
      <c r="J400" s="1719"/>
      <c r="K400" s="1706"/>
      <c r="L400" s="1706"/>
      <c r="M400" s="1707"/>
      <c r="N400" s="1707"/>
      <c r="O400" s="1707"/>
      <c r="P400" s="1707"/>
      <c r="Q400" s="1707"/>
    </row>
    <row r="401" spans="1:17" s="1708" customFormat="1" ht="25.5" hidden="1" x14ac:dyDescent="0.2">
      <c r="A401" s="788">
        <v>364</v>
      </c>
      <c r="B401" s="1002" t="s">
        <v>289</v>
      </c>
      <c r="C401" s="687" t="s">
        <v>367</v>
      </c>
      <c r="D401" s="711" t="s">
        <v>14</v>
      </c>
      <c r="E401" s="711"/>
      <c r="F401" s="1003">
        <v>8293.6</v>
      </c>
      <c r="G401" s="1003">
        <f t="shared" ref="G401:G417" si="72">E401*F401</f>
        <v>0</v>
      </c>
      <c r="H401" s="1003">
        <v>22342.319999999996</v>
      </c>
      <c r="I401" s="1003">
        <f t="shared" ref="I401:I417" si="73">E401*H401</f>
        <v>0</v>
      </c>
      <c r="J401" s="1004">
        <f t="shared" ref="J401:J404" si="74">G401+I401</f>
        <v>0</v>
      </c>
      <c r="K401" s="1706"/>
      <c r="L401" s="1706"/>
      <c r="M401" s="1707"/>
      <c r="N401" s="1707"/>
      <c r="O401" s="1707"/>
      <c r="P401" s="1707"/>
      <c r="Q401" s="1707"/>
    </row>
    <row r="402" spans="1:17" s="1708" customFormat="1" hidden="1" x14ac:dyDescent="0.2">
      <c r="A402" s="788">
        <v>365</v>
      </c>
      <c r="B402" s="1002" t="s">
        <v>132</v>
      </c>
      <c r="C402" s="860" t="s">
        <v>133</v>
      </c>
      <c r="D402" s="711" t="s">
        <v>14</v>
      </c>
      <c r="E402" s="711"/>
      <c r="F402" s="1003">
        <v>4003.24</v>
      </c>
      <c r="G402" s="1003">
        <f t="shared" si="72"/>
        <v>0</v>
      </c>
      <c r="H402" s="1003">
        <v>9764</v>
      </c>
      <c r="I402" s="1003">
        <f t="shared" si="73"/>
        <v>0</v>
      </c>
      <c r="J402" s="1004">
        <f t="shared" si="74"/>
        <v>0</v>
      </c>
      <c r="K402" s="1706"/>
      <c r="L402" s="1706"/>
      <c r="M402" s="1707"/>
      <c r="N402" s="1707"/>
      <c r="O402" s="1707"/>
      <c r="P402" s="1707"/>
      <c r="Q402" s="1707"/>
    </row>
    <row r="403" spans="1:17" s="1708" customFormat="1" hidden="1" x14ac:dyDescent="0.2">
      <c r="A403" s="788">
        <v>366</v>
      </c>
      <c r="B403" s="1002" t="s">
        <v>134</v>
      </c>
      <c r="C403" s="860"/>
      <c r="D403" s="711" t="s">
        <v>14</v>
      </c>
      <c r="E403" s="711"/>
      <c r="F403" s="1003">
        <v>800</v>
      </c>
      <c r="G403" s="1003">
        <f t="shared" si="72"/>
        <v>0</v>
      </c>
      <c r="H403" s="1003">
        <v>2142</v>
      </c>
      <c r="I403" s="1003">
        <f t="shared" si="73"/>
        <v>0</v>
      </c>
      <c r="J403" s="1004">
        <f t="shared" si="74"/>
        <v>0</v>
      </c>
      <c r="K403" s="1706"/>
      <c r="L403" s="1706"/>
      <c r="M403" s="1707"/>
      <c r="N403" s="1707"/>
      <c r="O403" s="1707"/>
      <c r="P403" s="1707"/>
      <c r="Q403" s="1707"/>
    </row>
    <row r="404" spans="1:17" s="1708" customFormat="1" hidden="1" x14ac:dyDescent="0.2">
      <c r="A404" s="788">
        <v>367</v>
      </c>
      <c r="B404" s="1002" t="s">
        <v>135</v>
      </c>
      <c r="C404" s="860"/>
      <c r="D404" s="711" t="s">
        <v>56</v>
      </c>
      <c r="E404" s="711"/>
      <c r="F404" s="1003">
        <v>1875</v>
      </c>
      <c r="G404" s="1003">
        <f t="shared" si="72"/>
        <v>0</v>
      </c>
      <c r="H404" s="1003">
        <v>869</v>
      </c>
      <c r="I404" s="1003">
        <f t="shared" si="73"/>
        <v>0</v>
      </c>
      <c r="J404" s="1004">
        <f t="shared" si="74"/>
        <v>0</v>
      </c>
      <c r="K404" s="1706"/>
      <c r="L404" s="1706"/>
      <c r="M404" s="1707"/>
      <c r="N404" s="1707"/>
      <c r="O404" s="1707"/>
      <c r="P404" s="1707"/>
      <c r="Q404" s="1707"/>
    </row>
    <row r="405" spans="1:17" s="1708" customFormat="1" hidden="1" x14ac:dyDescent="0.2">
      <c r="A405" s="788">
        <v>368</v>
      </c>
      <c r="B405" s="1002" t="s">
        <v>136</v>
      </c>
      <c r="C405" s="860"/>
      <c r="D405" s="711" t="s">
        <v>137</v>
      </c>
      <c r="E405" s="711"/>
      <c r="F405" s="1003"/>
      <c r="G405" s="1003">
        <f t="shared" si="72"/>
        <v>0</v>
      </c>
      <c r="H405" s="1003"/>
      <c r="I405" s="1003">
        <f t="shared" si="73"/>
        <v>0</v>
      </c>
      <c r="J405" s="1004"/>
      <c r="K405" s="1706"/>
      <c r="L405" s="1706"/>
      <c r="M405" s="1707"/>
      <c r="N405" s="1707"/>
      <c r="O405" s="1707"/>
      <c r="P405" s="1707"/>
      <c r="Q405" s="1707"/>
    </row>
    <row r="406" spans="1:17" s="1708" customFormat="1" hidden="1" x14ac:dyDescent="0.2">
      <c r="A406" s="788">
        <v>369</v>
      </c>
      <c r="B406" s="1002" t="s">
        <v>161</v>
      </c>
      <c r="C406" s="860"/>
      <c r="D406" s="711" t="s">
        <v>137</v>
      </c>
      <c r="E406" s="711"/>
      <c r="F406" s="1003"/>
      <c r="G406" s="1003">
        <f t="shared" si="72"/>
        <v>0</v>
      </c>
      <c r="H406" s="1003"/>
      <c r="I406" s="1003">
        <f t="shared" si="73"/>
        <v>0</v>
      </c>
      <c r="J406" s="1004"/>
      <c r="K406" s="1706"/>
      <c r="L406" s="1706"/>
      <c r="M406" s="1707"/>
      <c r="N406" s="1707"/>
      <c r="O406" s="1707"/>
      <c r="P406" s="1707"/>
      <c r="Q406" s="1707"/>
    </row>
    <row r="407" spans="1:17" s="1708" customFormat="1" hidden="1" x14ac:dyDescent="0.2">
      <c r="A407" s="788">
        <v>370</v>
      </c>
      <c r="B407" s="1002" t="s">
        <v>138</v>
      </c>
      <c r="C407" s="860"/>
      <c r="D407" s="711" t="s">
        <v>137</v>
      </c>
      <c r="E407" s="711"/>
      <c r="F407" s="1003"/>
      <c r="G407" s="1003">
        <f t="shared" si="72"/>
        <v>0</v>
      </c>
      <c r="H407" s="1003"/>
      <c r="I407" s="1003">
        <f t="shared" si="73"/>
        <v>0</v>
      </c>
      <c r="J407" s="1004"/>
      <c r="K407" s="1706"/>
      <c r="L407" s="1706"/>
      <c r="M407" s="1707"/>
      <c r="N407" s="1707"/>
      <c r="O407" s="1707"/>
      <c r="P407" s="1707"/>
      <c r="Q407" s="1707"/>
    </row>
    <row r="408" spans="1:17" s="1708" customFormat="1" hidden="1" x14ac:dyDescent="0.2">
      <c r="A408" s="788">
        <v>371</v>
      </c>
      <c r="B408" s="1002" t="s">
        <v>139</v>
      </c>
      <c r="C408" s="860"/>
      <c r="D408" s="711" t="s">
        <v>56</v>
      </c>
      <c r="E408" s="1727"/>
      <c r="F408" s="1003">
        <v>1875</v>
      </c>
      <c r="G408" s="1003">
        <f t="shared" si="72"/>
        <v>0</v>
      </c>
      <c r="H408" s="1003">
        <v>1617</v>
      </c>
      <c r="I408" s="1003">
        <f t="shared" si="73"/>
        <v>0</v>
      </c>
      <c r="J408" s="1004">
        <f t="shared" ref="J408:J409" si="75">G408+I408</f>
        <v>0</v>
      </c>
      <c r="K408" s="1706"/>
      <c r="L408" s="1706"/>
      <c r="M408" s="1707"/>
      <c r="N408" s="1707"/>
      <c r="O408" s="1707"/>
      <c r="P408" s="1707"/>
      <c r="Q408" s="1707"/>
    </row>
    <row r="409" spans="1:17" s="1708" customFormat="1" hidden="1" x14ac:dyDescent="0.2">
      <c r="A409" s="788">
        <v>372</v>
      </c>
      <c r="B409" s="1002" t="s">
        <v>140</v>
      </c>
      <c r="C409" s="860"/>
      <c r="D409" s="711" t="s">
        <v>56</v>
      </c>
      <c r="E409" s="711"/>
      <c r="F409" s="1003">
        <v>1875</v>
      </c>
      <c r="G409" s="1003">
        <f t="shared" si="72"/>
        <v>0</v>
      </c>
      <c r="H409" s="1003">
        <v>1226</v>
      </c>
      <c r="I409" s="1003">
        <f t="shared" si="73"/>
        <v>0</v>
      </c>
      <c r="J409" s="1004">
        <f t="shared" si="75"/>
        <v>0</v>
      </c>
      <c r="K409" s="1706"/>
      <c r="L409" s="1706"/>
      <c r="M409" s="1707"/>
      <c r="N409" s="1707"/>
      <c r="O409" s="1707"/>
      <c r="P409" s="1707"/>
      <c r="Q409" s="1707"/>
    </row>
    <row r="410" spans="1:17" s="1708" customFormat="1" hidden="1" x14ac:dyDescent="0.2">
      <c r="A410" s="788">
        <v>373</v>
      </c>
      <c r="B410" s="1002" t="s">
        <v>163</v>
      </c>
      <c r="C410" s="860"/>
      <c r="D410" s="711" t="s">
        <v>137</v>
      </c>
      <c r="E410" s="711"/>
      <c r="F410" s="1003"/>
      <c r="G410" s="1003">
        <f t="shared" si="72"/>
        <v>0</v>
      </c>
      <c r="H410" s="1003"/>
      <c r="I410" s="1003">
        <f t="shared" si="73"/>
        <v>0</v>
      </c>
      <c r="J410" s="1004"/>
      <c r="K410" s="1706"/>
      <c r="L410" s="1706"/>
      <c r="M410" s="1707"/>
      <c r="N410" s="1707"/>
      <c r="O410" s="1707"/>
      <c r="P410" s="1707"/>
      <c r="Q410" s="1707"/>
    </row>
    <row r="411" spans="1:17" s="1708" customFormat="1" hidden="1" x14ac:dyDescent="0.2">
      <c r="A411" s="788">
        <v>374</v>
      </c>
      <c r="B411" s="1002" t="s">
        <v>144</v>
      </c>
      <c r="C411" s="860"/>
      <c r="D411" s="711" t="s">
        <v>56</v>
      </c>
      <c r="E411" s="1727"/>
      <c r="F411" s="1003">
        <v>1875</v>
      </c>
      <c r="G411" s="1003">
        <f t="shared" si="72"/>
        <v>0</v>
      </c>
      <c r="H411" s="1003">
        <v>2132</v>
      </c>
      <c r="I411" s="1003">
        <f t="shared" si="73"/>
        <v>0</v>
      </c>
      <c r="J411" s="1004">
        <f t="shared" ref="J411:J412" si="76">G411+I411</f>
        <v>0</v>
      </c>
      <c r="K411" s="1706"/>
      <c r="L411" s="1706"/>
      <c r="M411" s="1707"/>
      <c r="N411" s="1707"/>
      <c r="O411" s="1707"/>
      <c r="P411" s="1707"/>
      <c r="Q411" s="1707"/>
    </row>
    <row r="412" spans="1:17" s="1708" customFormat="1" hidden="1" x14ac:dyDescent="0.2">
      <c r="A412" s="788">
        <v>375</v>
      </c>
      <c r="B412" s="1002" t="s">
        <v>148</v>
      </c>
      <c r="C412" s="860"/>
      <c r="D412" s="711" t="s">
        <v>56</v>
      </c>
      <c r="E412" s="711"/>
      <c r="F412" s="1003">
        <v>1875</v>
      </c>
      <c r="G412" s="1003">
        <f t="shared" si="72"/>
        <v>0</v>
      </c>
      <c r="H412" s="1003">
        <v>1428</v>
      </c>
      <c r="I412" s="1003">
        <f t="shared" si="73"/>
        <v>0</v>
      </c>
      <c r="J412" s="1004">
        <f t="shared" si="76"/>
        <v>0</v>
      </c>
      <c r="K412" s="1706"/>
      <c r="L412" s="1706"/>
      <c r="M412" s="1707"/>
      <c r="N412" s="1707"/>
      <c r="O412" s="1707"/>
      <c r="P412" s="1707"/>
      <c r="Q412" s="1707"/>
    </row>
    <row r="413" spans="1:17" s="1708" customFormat="1" hidden="1" x14ac:dyDescent="0.2">
      <c r="A413" s="788">
        <v>376</v>
      </c>
      <c r="B413" s="1002" t="s">
        <v>164</v>
      </c>
      <c r="C413" s="860"/>
      <c r="D413" s="711" t="s">
        <v>137</v>
      </c>
      <c r="E413" s="711"/>
      <c r="F413" s="1003"/>
      <c r="G413" s="1003">
        <f t="shared" si="72"/>
        <v>0</v>
      </c>
      <c r="H413" s="1003"/>
      <c r="I413" s="1003">
        <f t="shared" si="73"/>
        <v>0</v>
      </c>
      <c r="J413" s="1004"/>
      <c r="K413" s="1706"/>
      <c r="L413" s="1706"/>
      <c r="M413" s="1707"/>
      <c r="N413" s="1707"/>
      <c r="O413" s="1707"/>
      <c r="P413" s="1707"/>
      <c r="Q413" s="1707"/>
    </row>
    <row r="414" spans="1:17" s="1708" customFormat="1" hidden="1" x14ac:dyDescent="0.2">
      <c r="A414" s="788">
        <v>377</v>
      </c>
      <c r="B414" s="1002" t="s">
        <v>150</v>
      </c>
      <c r="C414" s="860"/>
      <c r="D414" s="711" t="s">
        <v>56</v>
      </c>
      <c r="E414" s="1727"/>
      <c r="F414" s="1003">
        <v>1875</v>
      </c>
      <c r="G414" s="1003">
        <f t="shared" si="72"/>
        <v>0</v>
      </c>
      <c r="H414" s="1003">
        <v>2646</v>
      </c>
      <c r="I414" s="1003">
        <f t="shared" si="73"/>
        <v>0</v>
      </c>
      <c r="J414" s="1004">
        <f t="shared" ref="J414:J417" si="77">G414+I414</f>
        <v>0</v>
      </c>
      <c r="K414" s="1706"/>
      <c r="L414" s="1706"/>
      <c r="M414" s="1707"/>
      <c r="N414" s="1707"/>
      <c r="O414" s="1707"/>
      <c r="P414" s="1707"/>
      <c r="Q414" s="1707"/>
    </row>
    <row r="415" spans="1:17" s="1708" customFormat="1" ht="25.5" hidden="1" x14ac:dyDescent="0.2">
      <c r="A415" s="788">
        <v>378</v>
      </c>
      <c r="B415" s="1002" t="s">
        <v>151</v>
      </c>
      <c r="C415" s="687" t="s">
        <v>152</v>
      </c>
      <c r="D415" s="711" t="s">
        <v>56</v>
      </c>
      <c r="E415" s="711"/>
      <c r="F415" s="1003">
        <v>600</v>
      </c>
      <c r="G415" s="1003">
        <f t="shared" si="72"/>
        <v>0</v>
      </c>
      <c r="H415" s="1003">
        <v>381</v>
      </c>
      <c r="I415" s="1003">
        <f t="shared" si="73"/>
        <v>0</v>
      </c>
      <c r="J415" s="1004">
        <f t="shared" si="77"/>
        <v>0</v>
      </c>
      <c r="K415" s="1706"/>
      <c r="L415" s="1706"/>
      <c r="M415" s="1707"/>
      <c r="N415" s="1707"/>
      <c r="O415" s="1707"/>
      <c r="P415" s="1707"/>
      <c r="Q415" s="1707"/>
    </row>
    <row r="416" spans="1:17" s="1708" customFormat="1" hidden="1" x14ac:dyDescent="0.2">
      <c r="A416" s="788">
        <v>379</v>
      </c>
      <c r="B416" s="1002" t="s">
        <v>153</v>
      </c>
      <c r="C416" s="860"/>
      <c r="D416" s="711" t="s">
        <v>56</v>
      </c>
      <c r="E416" s="711"/>
      <c r="F416" s="1003">
        <v>1000</v>
      </c>
      <c r="G416" s="1003">
        <f t="shared" si="72"/>
        <v>0</v>
      </c>
      <c r="H416" s="1003">
        <v>123</v>
      </c>
      <c r="I416" s="1003">
        <f t="shared" si="73"/>
        <v>0</v>
      </c>
      <c r="J416" s="1004">
        <f t="shared" si="77"/>
        <v>0</v>
      </c>
      <c r="K416" s="1706"/>
      <c r="L416" s="1706"/>
      <c r="M416" s="1707"/>
      <c r="N416" s="1707"/>
      <c r="O416" s="1707"/>
      <c r="P416" s="1707"/>
      <c r="Q416" s="1707"/>
    </row>
    <row r="417" spans="1:17" s="1708" customFormat="1" hidden="1" x14ac:dyDescent="0.2">
      <c r="A417" s="788">
        <v>380</v>
      </c>
      <c r="B417" s="1002" t="s">
        <v>60</v>
      </c>
      <c r="C417" s="860"/>
      <c r="D417" s="711" t="s">
        <v>5</v>
      </c>
      <c r="E417" s="711"/>
      <c r="F417" s="1003">
        <v>0</v>
      </c>
      <c r="G417" s="1003">
        <f t="shared" si="72"/>
        <v>0</v>
      </c>
      <c r="H417" s="1003">
        <v>84698</v>
      </c>
      <c r="I417" s="1003">
        <f t="shared" si="73"/>
        <v>0</v>
      </c>
      <c r="J417" s="1004">
        <f t="shared" si="77"/>
        <v>0</v>
      </c>
      <c r="K417" s="1706"/>
      <c r="L417" s="1706"/>
      <c r="M417" s="1707"/>
      <c r="N417" s="1707"/>
      <c r="O417" s="1707"/>
      <c r="P417" s="1707"/>
      <c r="Q417" s="1707"/>
    </row>
    <row r="418" spans="1:17" s="1708" customFormat="1" hidden="1" x14ac:dyDescent="0.2">
      <c r="A418" s="788">
        <v>381</v>
      </c>
      <c r="B418" s="1762" t="s">
        <v>120</v>
      </c>
      <c r="C418" s="860"/>
      <c r="D418" s="711"/>
      <c r="E418" s="711"/>
      <c r="F418" s="711"/>
      <c r="G418" s="1003"/>
      <c r="H418" s="1719"/>
      <c r="I418" s="1003"/>
      <c r="J418" s="1719"/>
      <c r="K418" s="1706"/>
      <c r="L418" s="1706"/>
      <c r="M418" s="1707"/>
      <c r="N418" s="1707"/>
      <c r="O418" s="1707"/>
      <c r="P418" s="1707"/>
      <c r="Q418" s="1707"/>
    </row>
    <row r="419" spans="1:17" s="1708" customFormat="1" ht="25.5" hidden="1" x14ac:dyDescent="0.2">
      <c r="A419" s="788">
        <v>382</v>
      </c>
      <c r="B419" s="1002" t="s">
        <v>289</v>
      </c>
      <c r="C419" s="687" t="s">
        <v>367</v>
      </c>
      <c r="D419" s="711" t="s">
        <v>14</v>
      </c>
      <c r="E419" s="711"/>
      <c r="F419" s="1003">
        <v>8293.6</v>
      </c>
      <c r="G419" s="1003">
        <f t="shared" ref="G419:G440" si="78">E419*F419</f>
        <v>0</v>
      </c>
      <c r="H419" s="1003">
        <v>22342.319999999996</v>
      </c>
      <c r="I419" s="1003">
        <f t="shared" ref="I419:I440" si="79">E419*H419</f>
        <v>0</v>
      </c>
      <c r="J419" s="1004">
        <f t="shared" ref="J419:J424" si="80">G419+I419</f>
        <v>0</v>
      </c>
      <c r="K419" s="1706"/>
      <c r="L419" s="1706"/>
      <c r="M419" s="1707"/>
      <c r="N419" s="1707"/>
      <c r="O419" s="1707"/>
      <c r="P419" s="1707"/>
      <c r="Q419" s="1707"/>
    </row>
    <row r="420" spans="1:17" s="1708" customFormat="1" hidden="1" x14ac:dyDescent="0.2">
      <c r="A420" s="788">
        <v>383</v>
      </c>
      <c r="B420" s="1002" t="s">
        <v>165</v>
      </c>
      <c r="C420" s="860" t="s">
        <v>166</v>
      </c>
      <c r="D420" s="711" t="s">
        <v>14</v>
      </c>
      <c r="E420" s="711"/>
      <c r="F420" s="1003">
        <v>800</v>
      </c>
      <c r="G420" s="1003">
        <f t="shared" si="78"/>
        <v>0</v>
      </c>
      <c r="H420" s="1003">
        <v>813</v>
      </c>
      <c r="I420" s="1003">
        <f t="shared" si="79"/>
        <v>0</v>
      </c>
      <c r="J420" s="1004">
        <f t="shared" si="80"/>
        <v>0</v>
      </c>
      <c r="K420" s="1706"/>
      <c r="L420" s="1706"/>
      <c r="M420" s="1707"/>
      <c r="N420" s="1707"/>
      <c r="O420" s="1707"/>
      <c r="P420" s="1707"/>
      <c r="Q420" s="1707"/>
    </row>
    <row r="421" spans="1:17" s="1708" customFormat="1" hidden="1" x14ac:dyDescent="0.2">
      <c r="A421" s="788">
        <v>384</v>
      </c>
      <c r="B421" s="1002" t="s">
        <v>132</v>
      </c>
      <c r="C421" s="860" t="s">
        <v>133</v>
      </c>
      <c r="D421" s="711" t="s">
        <v>14</v>
      </c>
      <c r="E421" s="711"/>
      <c r="F421" s="1003">
        <v>4003.24</v>
      </c>
      <c r="G421" s="1003">
        <f t="shared" si="78"/>
        <v>0</v>
      </c>
      <c r="H421" s="1003">
        <v>9764</v>
      </c>
      <c r="I421" s="1003">
        <f t="shared" si="79"/>
        <v>0</v>
      </c>
      <c r="J421" s="1004">
        <f t="shared" si="80"/>
        <v>0</v>
      </c>
      <c r="K421" s="1706"/>
      <c r="L421" s="1706"/>
      <c r="M421" s="1707"/>
      <c r="N421" s="1707"/>
      <c r="O421" s="1707"/>
      <c r="P421" s="1707"/>
      <c r="Q421" s="1707"/>
    </row>
    <row r="422" spans="1:17" s="1708" customFormat="1" hidden="1" x14ac:dyDescent="0.2">
      <c r="A422" s="788">
        <v>385</v>
      </c>
      <c r="B422" s="1002" t="s">
        <v>167</v>
      </c>
      <c r="C422" s="860"/>
      <c r="D422" s="711" t="s">
        <v>14</v>
      </c>
      <c r="E422" s="711"/>
      <c r="F422" s="1003">
        <v>600</v>
      </c>
      <c r="G422" s="1003">
        <f t="shared" si="78"/>
        <v>0</v>
      </c>
      <c r="H422" s="1003">
        <v>532</v>
      </c>
      <c r="I422" s="1003">
        <f t="shared" si="79"/>
        <v>0</v>
      </c>
      <c r="J422" s="1004">
        <f t="shared" si="80"/>
        <v>0</v>
      </c>
      <c r="K422" s="1706"/>
      <c r="L422" s="1706"/>
      <c r="M422" s="1707"/>
      <c r="N422" s="1707"/>
      <c r="O422" s="1707"/>
      <c r="P422" s="1707"/>
      <c r="Q422" s="1707"/>
    </row>
    <row r="423" spans="1:17" s="1708" customFormat="1" hidden="1" x14ac:dyDescent="0.2">
      <c r="A423" s="788">
        <v>386</v>
      </c>
      <c r="B423" s="1002" t="s">
        <v>134</v>
      </c>
      <c r="C423" s="860"/>
      <c r="D423" s="711" t="s">
        <v>14</v>
      </c>
      <c r="E423" s="711"/>
      <c r="F423" s="1003">
        <v>800</v>
      </c>
      <c r="G423" s="1003">
        <f t="shared" si="78"/>
        <v>0</v>
      </c>
      <c r="H423" s="1003">
        <v>2142</v>
      </c>
      <c r="I423" s="1003">
        <f t="shared" si="79"/>
        <v>0</v>
      </c>
      <c r="J423" s="1004">
        <f t="shared" si="80"/>
        <v>0</v>
      </c>
      <c r="K423" s="1706"/>
      <c r="L423" s="1706"/>
      <c r="M423" s="1707"/>
      <c r="N423" s="1707"/>
      <c r="O423" s="1707"/>
      <c r="P423" s="1707"/>
      <c r="Q423" s="1707"/>
    </row>
    <row r="424" spans="1:17" s="1708" customFormat="1" hidden="1" x14ac:dyDescent="0.2">
      <c r="A424" s="788">
        <v>387</v>
      </c>
      <c r="B424" s="1002" t="s">
        <v>157</v>
      </c>
      <c r="C424" s="687"/>
      <c r="D424" s="711" t="s">
        <v>56</v>
      </c>
      <c r="E424" s="711"/>
      <c r="F424" s="1003">
        <v>1875</v>
      </c>
      <c r="G424" s="1003">
        <f t="shared" si="78"/>
        <v>0</v>
      </c>
      <c r="H424" s="1003">
        <v>840</v>
      </c>
      <c r="I424" s="1003">
        <f t="shared" si="79"/>
        <v>0</v>
      </c>
      <c r="J424" s="1004">
        <f t="shared" si="80"/>
        <v>0</v>
      </c>
      <c r="K424" s="1706"/>
      <c r="L424" s="1706"/>
      <c r="M424" s="1707"/>
      <c r="N424" s="1707"/>
      <c r="O424" s="1707"/>
      <c r="P424" s="1707"/>
      <c r="Q424" s="1707"/>
    </row>
    <row r="425" spans="1:17" s="1708" customFormat="1" hidden="1" x14ac:dyDescent="0.2">
      <c r="A425" s="788">
        <v>388</v>
      </c>
      <c r="B425" s="1002" t="s">
        <v>168</v>
      </c>
      <c r="C425" s="860"/>
      <c r="D425" s="711" t="s">
        <v>137</v>
      </c>
      <c r="E425" s="711"/>
      <c r="F425" s="1003"/>
      <c r="G425" s="1003">
        <f t="shared" si="78"/>
        <v>0</v>
      </c>
      <c r="H425" s="1003"/>
      <c r="I425" s="1003">
        <f t="shared" si="79"/>
        <v>0</v>
      </c>
      <c r="J425" s="1004"/>
      <c r="K425" s="1706"/>
      <c r="L425" s="1706"/>
      <c r="M425" s="1707"/>
      <c r="N425" s="1707"/>
      <c r="O425" s="1707"/>
      <c r="P425" s="1707"/>
      <c r="Q425" s="1707"/>
    </row>
    <row r="426" spans="1:17" s="1708" customFormat="1" hidden="1" x14ac:dyDescent="0.2">
      <c r="A426" s="788">
        <v>389</v>
      </c>
      <c r="B426" s="1002" t="s">
        <v>159</v>
      </c>
      <c r="C426" s="687"/>
      <c r="D426" s="711" t="s">
        <v>56</v>
      </c>
      <c r="E426" s="1727"/>
      <c r="F426" s="1003">
        <v>1875</v>
      </c>
      <c r="G426" s="1003">
        <f t="shared" si="78"/>
        <v>0</v>
      </c>
      <c r="H426" s="1003">
        <v>3080</v>
      </c>
      <c r="I426" s="1003">
        <f t="shared" si="79"/>
        <v>0</v>
      </c>
      <c r="J426" s="1004">
        <f t="shared" ref="J426:J427" si="81">G426+I426</f>
        <v>0</v>
      </c>
      <c r="K426" s="1706"/>
      <c r="L426" s="1706"/>
      <c r="M426" s="1707"/>
      <c r="N426" s="1707"/>
      <c r="O426" s="1707"/>
      <c r="P426" s="1707"/>
      <c r="Q426" s="1707"/>
    </row>
    <row r="427" spans="1:17" s="1708" customFormat="1" hidden="1" x14ac:dyDescent="0.2">
      <c r="A427" s="788">
        <v>390</v>
      </c>
      <c r="B427" s="1002" t="s">
        <v>135</v>
      </c>
      <c r="C427" s="860"/>
      <c r="D427" s="711" t="s">
        <v>56</v>
      </c>
      <c r="E427" s="711"/>
      <c r="F427" s="1003">
        <v>1875</v>
      </c>
      <c r="G427" s="1003">
        <f t="shared" si="78"/>
        <v>0</v>
      </c>
      <c r="H427" s="1003">
        <v>869</v>
      </c>
      <c r="I427" s="1003">
        <f t="shared" si="79"/>
        <v>0</v>
      </c>
      <c r="J427" s="1004">
        <f t="shared" si="81"/>
        <v>0</v>
      </c>
      <c r="K427" s="1706"/>
      <c r="L427" s="1706"/>
      <c r="M427" s="1707"/>
      <c r="N427" s="1707"/>
      <c r="O427" s="1707"/>
      <c r="P427" s="1707"/>
      <c r="Q427" s="1707"/>
    </row>
    <row r="428" spans="1:17" s="1708" customFormat="1" hidden="1" x14ac:dyDescent="0.2">
      <c r="A428" s="788">
        <v>391</v>
      </c>
      <c r="B428" s="1002" t="s">
        <v>136</v>
      </c>
      <c r="C428" s="860"/>
      <c r="D428" s="711" t="s">
        <v>137</v>
      </c>
      <c r="E428" s="711"/>
      <c r="F428" s="1003"/>
      <c r="G428" s="1003">
        <f t="shared" si="78"/>
        <v>0</v>
      </c>
      <c r="H428" s="1003"/>
      <c r="I428" s="1003">
        <f t="shared" si="79"/>
        <v>0</v>
      </c>
      <c r="J428" s="1004"/>
      <c r="K428" s="1706"/>
      <c r="L428" s="1706"/>
      <c r="M428" s="1707"/>
      <c r="N428" s="1707"/>
      <c r="O428" s="1707"/>
      <c r="P428" s="1707"/>
      <c r="Q428" s="1707"/>
    </row>
    <row r="429" spans="1:17" s="1708" customFormat="1" hidden="1" x14ac:dyDescent="0.2">
      <c r="A429" s="788">
        <v>392</v>
      </c>
      <c r="B429" s="1002" t="s">
        <v>161</v>
      </c>
      <c r="C429" s="860"/>
      <c r="D429" s="711" t="s">
        <v>137</v>
      </c>
      <c r="E429" s="711"/>
      <c r="F429" s="1003"/>
      <c r="G429" s="1003">
        <f t="shared" si="78"/>
        <v>0</v>
      </c>
      <c r="H429" s="1003"/>
      <c r="I429" s="1003">
        <f t="shared" si="79"/>
        <v>0</v>
      </c>
      <c r="J429" s="1004"/>
      <c r="K429" s="1706"/>
      <c r="L429" s="1706"/>
      <c r="M429" s="1707"/>
      <c r="N429" s="1707"/>
      <c r="O429" s="1707"/>
      <c r="P429" s="1707"/>
      <c r="Q429" s="1707"/>
    </row>
    <row r="430" spans="1:17" s="1708" customFormat="1" hidden="1" x14ac:dyDescent="0.2">
      <c r="A430" s="788">
        <v>393</v>
      </c>
      <c r="B430" s="1002" t="s">
        <v>138</v>
      </c>
      <c r="C430" s="860"/>
      <c r="D430" s="711" t="s">
        <v>137</v>
      </c>
      <c r="E430" s="711"/>
      <c r="F430" s="1003"/>
      <c r="G430" s="1003">
        <f t="shared" si="78"/>
        <v>0</v>
      </c>
      <c r="H430" s="1003"/>
      <c r="I430" s="1003">
        <f t="shared" si="79"/>
        <v>0</v>
      </c>
      <c r="J430" s="1004"/>
      <c r="K430" s="1706"/>
      <c r="L430" s="1706"/>
      <c r="M430" s="1707"/>
      <c r="N430" s="1707"/>
      <c r="O430" s="1707"/>
      <c r="P430" s="1707"/>
      <c r="Q430" s="1707"/>
    </row>
    <row r="431" spans="1:17" s="1708" customFormat="1" hidden="1" x14ac:dyDescent="0.2">
      <c r="A431" s="788">
        <v>394</v>
      </c>
      <c r="B431" s="1002" t="s">
        <v>139</v>
      </c>
      <c r="C431" s="860"/>
      <c r="D431" s="711" t="s">
        <v>56</v>
      </c>
      <c r="E431" s="1731"/>
      <c r="F431" s="1003">
        <v>1875</v>
      </c>
      <c r="G431" s="1003">
        <f t="shared" si="78"/>
        <v>0</v>
      </c>
      <c r="H431" s="1003">
        <v>1617</v>
      </c>
      <c r="I431" s="1003">
        <f t="shared" si="79"/>
        <v>0</v>
      </c>
      <c r="J431" s="1004">
        <f t="shared" ref="J431:J432" si="82">G431+I431</f>
        <v>0</v>
      </c>
      <c r="K431" s="1706"/>
      <c r="L431" s="1706"/>
      <c r="M431" s="1707"/>
      <c r="N431" s="1707"/>
      <c r="O431" s="1707"/>
      <c r="P431" s="1707"/>
      <c r="Q431" s="1707"/>
    </row>
    <row r="432" spans="1:17" s="1708" customFormat="1" hidden="1" x14ac:dyDescent="0.2">
      <c r="A432" s="788">
        <v>395</v>
      </c>
      <c r="B432" s="1002" t="s">
        <v>140</v>
      </c>
      <c r="C432" s="860"/>
      <c r="D432" s="711" t="s">
        <v>56</v>
      </c>
      <c r="E432" s="1731"/>
      <c r="F432" s="1003">
        <v>1875</v>
      </c>
      <c r="G432" s="1003">
        <f t="shared" si="78"/>
        <v>0</v>
      </c>
      <c r="H432" s="1003">
        <v>1226</v>
      </c>
      <c r="I432" s="1003">
        <f t="shared" si="79"/>
        <v>0</v>
      </c>
      <c r="J432" s="1004">
        <f t="shared" si="82"/>
        <v>0</v>
      </c>
      <c r="K432" s="1706"/>
      <c r="L432" s="1706"/>
      <c r="M432" s="1707"/>
      <c r="N432" s="1707"/>
      <c r="O432" s="1707"/>
      <c r="P432" s="1707"/>
      <c r="Q432" s="1707"/>
    </row>
    <row r="433" spans="1:17" s="1708" customFormat="1" hidden="1" x14ac:dyDescent="0.2">
      <c r="A433" s="788">
        <v>396</v>
      </c>
      <c r="B433" s="1002" t="s">
        <v>163</v>
      </c>
      <c r="C433" s="860"/>
      <c r="D433" s="711" t="s">
        <v>137</v>
      </c>
      <c r="E433" s="711"/>
      <c r="F433" s="1003"/>
      <c r="G433" s="1003">
        <f t="shared" si="78"/>
        <v>0</v>
      </c>
      <c r="H433" s="1003"/>
      <c r="I433" s="1003">
        <f t="shared" si="79"/>
        <v>0</v>
      </c>
      <c r="J433" s="1004"/>
      <c r="K433" s="1706"/>
      <c r="L433" s="1706"/>
      <c r="M433" s="1707"/>
      <c r="N433" s="1707"/>
      <c r="O433" s="1707"/>
      <c r="P433" s="1707"/>
      <c r="Q433" s="1707"/>
    </row>
    <row r="434" spans="1:17" s="1708" customFormat="1" hidden="1" x14ac:dyDescent="0.2">
      <c r="A434" s="788">
        <v>397</v>
      </c>
      <c r="B434" s="1002" t="s">
        <v>144</v>
      </c>
      <c r="C434" s="860"/>
      <c r="D434" s="711" t="s">
        <v>56</v>
      </c>
      <c r="E434" s="1731"/>
      <c r="F434" s="1003">
        <v>1875</v>
      </c>
      <c r="G434" s="1003">
        <f t="shared" si="78"/>
        <v>0</v>
      </c>
      <c r="H434" s="1003">
        <v>2132</v>
      </c>
      <c r="I434" s="1003">
        <f t="shared" si="79"/>
        <v>0</v>
      </c>
      <c r="J434" s="1004">
        <f t="shared" ref="J434:J435" si="83">G434+I434</f>
        <v>0</v>
      </c>
      <c r="K434" s="1706"/>
      <c r="L434" s="1706"/>
      <c r="M434" s="1707"/>
      <c r="N434" s="1707"/>
      <c r="O434" s="1707"/>
      <c r="P434" s="1707"/>
      <c r="Q434" s="1707"/>
    </row>
    <row r="435" spans="1:17" s="1708" customFormat="1" hidden="1" x14ac:dyDescent="0.2">
      <c r="A435" s="788">
        <v>398</v>
      </c>
      <c r="B435" s="1002" t="s">
        <v>148</v>
      </c>
      <c r="C435" s="860"/>
      <c r="D435" s="711" t="s">
        <v>56</v>
      </c>
      <c r="E435" s="711"/>
      <c r="F435" s="1003">
        <v>1875</v>
      </c>
      <c r="G435" s="1003">
        <f t="shared" si="78"/>
        <v>0</v>
      </c>
      <c r="H435" s="1003">
        <v>1428</v>
      </c>
      <c r="I435" s="1003">
        <f t="shared" si="79"/>
        <v>0</v>
      </c>
      <c r="J435" s="1723">
        <f t="shared" si="83"/>
        <v>0</v>
      </c>
      <c r="K435" s="1706"/>
      <c r="L435" s="1706"/>
      <c r="M435" s="1707"/>
      <c r="N435" s="1707"/>
      <c r="O435" s="1707"/>
      <c r="P435" s="1707"/>
      <c r="Q435" s="1707"/>
    </row>
    <row r="436" spans="1:17" s="1708" customFormat="1" hidden="1" x14ac:dyDescent="0.2">
      <c r="A436" s="788">
        <v>399</v>
      </c>
      <c r="B436" s="1002" t="s">
        <v>164</v>
      </c>
      <c r="C436" s="860"/>
      <c r="D436" s="711" t="s">
        <v>137</v>
      </c>
      <c r="E436" s="711"/>
      <c r="F436" s="1003"/>
      <c r="G436" s="1003">
        <f t="shared" si="78"/>
        <v>0</v>
      </c>
      <c r="H436" s="1003"/>
      <c r="I436" s="1003">
        <f t="shared" si="79"/>
        <v>0</v>
      </c>
      <c r="J436" s="1004"/>
      <c r="K436" s="1706"/>
      <c r="L436" s="1706"/>
      <c r="M436" s="1707"/>
      <c r="N436" s="1707"/>
      <c r="O436" s="1707"/>
      <c r="P436" s="1707"/>
      <c r="Q436" s="1707"/>
    </row>
    <row r="437" spans="1:17" s="1708" customFormat="1" hidden="1" x14ac:dyDescent="0.2">
      <c r="A437" s="788">
        <v>400</v>
      </c>
      <c r="B437" s="1002" t="s">
        <v>150</v>
      </c>
      <c r="C437" s="860"/>
      <c r="D437" s="711" t="s">
        <v>56</v>
      </c>
      <c r="E437" s="1766"/>
      <c r="F437" s="1003">
        <v>1875</v>
      </c>
      <c r="G437" s="1003">
        <f t="shared" si="78"/>
        <v>0</v>
      </c>
      <c r="H437" s="1003">
        <v>2646</v>
      </c>
      <c r="I437" s="1003">
        <f t="shared" si="79"/>
        <v>0</v>
      </c>
      <c r="J437" s="1003">
        <f t="shared" ref="J437:J440" si="84">G437+I437</f>
        <v>0</v>
      </c>
      <c r="K437" s="1706"/>
      <c r="L437" s="1706"/>
      <c r="M437" s="1707"/>
      <c r="N437" s="1707"/>
      <c r="O437" s="1707"/>
      <c r="P437" s="1707"/>
      <c r="Q437" s="1707"/>
    </row>
    <row r="438" spans="1:17" s="1708" customFormat="1" ht="25.5" hidden="1" x14ac:dyDescent="0.2">
      <c r="A438" s="788">
        <v>401</v>
      </c>
      <c r="B438" s="1002" t="s">
        <v>151</v>
      </c>
      <c r="C438" s="687" t="s">
        <v>152</v>
      </c>
      <c r="D438" s="711" t="s">
        <v>56</v>
      </c>
      <c r="E438" s="711"/>
      <c r="F438" s="1003">
        <v>600</v>
      </c>
      <c r="G438" s="1003">
        <f t="shared" si="78"/>
        <v>0</v>
      </c>
      <c r="H438" s="1003">
        <v>381</v>
      </c>
      <c r="I438" s="1003">
        <f t="shared" si="79"/>
        <v>0</v>
      </c>
      <c r="J438" s="1004">
        <f t="shared" si="84"/>
        <v>0</v>
      </c>
      <c r="K438" s="1706"/>
      <c r="L438" s="1706"/>
      <c r="M438" s="1707"/>
      <c r="N438" s="1707"/>
      <c r="O438" s="1707"/>
      <c r="P438" s="1707"/>
      <c r="Q438" s="1707"/>
    </row>
    <row r="439" spans="1:17" s="1708" customFormat="1" hidden="1" x14ac:dyDescent="0.2">
      <c r="A439" s="788">
        <v>402</v>
      </c>
      <c r="B439" s="1002" t="s">
        <v>153</v>
      </c>
      <c r="C439" s="860"/>
      <c r="D439" s="711" t="s">
        <v>56</v>
      </c>
      <c r="E439" s="711"/>
      <c r="F439" s="1003">
        <v>1000</v>
      </c>
      <c r="G439" s="1003">
        <f t="shared" si="78"/>
        <v>0</v>
      </c>
      <c r="H439" s="1003">
        <v>123</v>
      </c>
      <c r="I439" s="1003">
        <f t="shared" si="79"/>
        <v>0</v>
      </c>
      <c r="J439" s="1004">
        <f t="shared" si="84"/>
        <v>0</v>
      </c>
      <c r="K439" s="1706"/>
      <c r="L439" s="1706"/>
      <c r="M439" s="1707"/>
      <c r="N439" s="1707"/>
      <c r="O439" s="1707"/>
      <c r="P439" s="1707"/>
      <c r="Q439" s="1707"/>
    </row>
    <row r="440" spans="1:17" s="1708" customFormat="1" hidden="1" x14ac:dyDescent="0.2">
      <c r="A440" s="788">
        <v>403</v>
      </c>
      <c r="B440" s="1002" t="s">
        <v>60</v>
      </c>
      <c r="C440" s="860"/>
      <c r="D440" s="711" t="s">
        <v>5</v>
      </c>
      <c r="E440" s="711"/>
      <c r="F440" s="1003">
        <v>0</v>
      </c>
      <c r="G440" s="1003">
        <f t="shared" si="78"/>
        <v>0</v>
      </c>
      <c r="H440" s="1003">
        <v>103023</v>
      </c>
      <c r="I440" s="1003">
        <f t="shared" si="79"/>
        <v>0</v>
      </c>
      <c r="J440" s="1004">
        <f t="shared" si="84"/>
        <v>0</v>
      </c>
      <c r="K440" s="1706"/>
      <c r="L440" s="1706"/>
      <c r="M440" s="1707"/>
      <c r="N440" s="1707"/>
      <c r="O440" s="1707"/>
      <c r="P440" s="1707"/>
      <c r="Q440" s="1707"/>
    </row>
    <row r="441" spans="1:17" s="1708" customFormat="1" hidden="1" x14ac:dyDescent="0.2">
      <c r="A441" s="788">
        <v>404</v>
      </c>
      <c r="B441" s="1762" t="s">
        <v>169</v>
      </c>
      <c r="C441" s="860"/>
      <c r="D441" s="711"/>
      <c r="E441" s="711"/>
      <c r="F441" s="711"/>
      <c r="G441" s="1003"/>
      <c r="H441" s="1719"/>
      <c r="I441" s="1003"/>
      <c r="J441" s="1719"/>
      <c r="K441" s="1706"/>
      <c r="L441" s="1706"/>
      <c r="M441" s="1707"/>
      <c r="N441" s="1707"/>
      <c r="O441" s="1707"/>
      <c r="P441" s="1707"/>
      <c r="Q441" s="1707"/>
    </row>
    <row r="442" spans="1:17" s="1708" customFormat="1" hidden="1" x14ac:dyDescent="0.2">
      <c r="A442" s="788">
        <v>405</v>
      </c>
      <c r="B442" s="1002" t="s">
        <v>134</v>
      </c>
      <c r="C442" s="860"/>
      <c r="D442" s="711" t="s">
        <v>14</v>
      </c>
      <c r="E442" s="711"/>
      <c r="F442" s="1003">
        <v>800</v>
      </c>
      <c r="G442" s="1003">
        <f t="shared" ref="G442:G453" si="85">E442*F442</f>
        <v>0</v>
      </c>
      <c r="H442" s="1003">
        <v>2142</v>
      </c>
      <c r="I442" s="1003">
        <f t="shared" ref="I442:I453" si="86">E442*H442</f>
        <v>0</v>
      </c>
      <c r="J442" s="1004">
        <f t="shared" ref="J442:J443" si="87">G442+I442</f>
        <v>0</v>
      </c>
      <c r="K442" s="1706"/>
      <c r="L442" s="1706"/>
      <c r="M442" s="1707"/>
      <c r="N442" s="1707"/>
      <c r="O442" s="1707"/>
      <c r="P442" s="1707"/>
      <c r="Q442" s="1707"/>
    </row>
    <row r="443" spans="1:17" hidden="1" x14ac:dyDescent="0.2">
      <c r="A443" s="531">
        <v>406</v>
      </c>
      <c r="B443" s="541" t="s">
        <v>135</v>
      </c>
      <c r="C443" s="538"/>
      <c r="D443" s="542" t="s">
        <v>56</v>
      </c>
      <c r="E443" s="1768"/>
      <c r="F443" s="543">
        <v>1875</v>
      </c>
      <c r="G443" s="543">
        <f t="shared" si="85"/>
        <v>0</v>
      </c>
      <c r="H443" s="543">
        <v>869</v>
      </c>
      <c r="I443" s="543">
        <f t="shared" si="86"/>
        <v>0</v>
      </c>
      <c r="J443" s="657">
        <f t="shared" si="87"/>
        <v>0</v>
      </c>
    </row>
    <row r="444" spans="1:17" s="1708" customFormat="1" hidden="1" x14ac:dyDescent="0.2">
      <c r="A444" s="788">
        <v>407</v>
      </c>
      <c r="B444" s="1002" t="s">
        <v>136</v>
      </c>
      <c r="C444" s="860"/>
      <c r="D444" s="711" t="s">
        <v>137</v>
      </c>
      <c r="E444" s="711"/>
      <c r="F444" s="1003"/>
      <c r="G444" s="1003">
        <f t="shared" si="85"/>
        <v>0</v>
      </c>
      <c r="H444" s="1003"/>
      <c r="I444" s="1003">
        <f t="shared" si="86"/>
        <v>0</v>
      </c>
      <c r="J444" s="1004"/>
      <c r="K444" s="1706"/>
      <c r="L444" s="1706"/>
      <c r="M444" s="1707"/>
      <c r="N444" s="1707"/>
      <c r="O444" s="1707"/>
      <c r="P444" s="1707"/>
      <c r="Q444" s="1707"/>
    </row>
    <row r="445" spans="1:17" s="1708" customFormat="1" hidden="1" x14ac:dyDescent="0.2">
      <c r="A445" s="788">
        <v>408</v>
      </c>
      <c r="B445" s="1002" t="s">
        <v>161</v>
      </c>
      <c r="C445" s="860"/>
      <c r="D445" s="711" t="s">
        <v>137</v>
      </c>
      <c r="E445" s="711"/>
      <c r="F445" s="1003"/>
      <c r="G445" s="1003">
        <f t="shared" si="85"/>
        <v>0</v>
      </c>
      <c r="H445" s="1003"/>
      <c r="I445" s="1003">
        <f t="shared" si="86"/>
        <v>0</v>
      </c>
      <c r="J445" s="1004"/>
      <c r="K445" s="1706"/>
      <c r="L445" s="1706"/>
      <c r="M445" s="1707"/>
      <c r="N445" s="1707"/>
      <c r="O445" s="1707"/>
      <c r="P445" s="1707"/>
      <c r="Q445" s="1707"/>
    </row>
    <row r="446" spans="1:17" s="1708" customFormat="1" hidden="1" x14ac:dyDescent="0.2">
      <c r="A446" s="788">
        <v>409</v>
      </c>
      <c r="B446" s="1002" t="s">
        <v>138</v>
      </c>
      <c r="C446" s="860"/>
      <c r="D446" s="711" t="s">
        <v>137</v>
      </c>
      <c r="E446" s="711"/>
      <c r="F446" s="1003"/>
      <c r="G446" s="1003">
        <f t="shared" si="85"/>
        <v>0</v>
      </c>
      <c r="H446" s="1003"/>
      <c r="I446" s="1003">
        <f t="shared" si="86"/>
        <v>0</v>
      </c>
      <c r="J446" s="1004"/>
      <c r="K446" s="1706"/>
      <c r="L446" s="1706"/>
      <c r="M446" s="1707"/>
      <c r="N446" s="1707"/>
      <c r="O446" s="1707"/>
      <c r="P446" s="1707"/>
      <c r="Q446" s="1707"/>
    </row>
    <row r="447" spans="1:17" s="1708" customFormat="1" hidden="1" x14ac:dyDescent="0.2">
      <c r="A447" s="788">
        <v>410</v>
      </c>
      <c r="B447" s="1002" t="s">
        <v>162</v>
      </c>
      <c r="C447" s="860"/>
      <c r="D447" s="711" t="s">
        <v>137</v>
      </c>
      <c r="E447" s="711"/>
      <c r="F447" s="1003"/>
      <c r="G447" s="1003">
        <f t="shared" si="85"/>
        <v>0</v>
      </c>
      <c r="H447" s="1003"/>
      <c r="I447" s="1003">
        <f t="shared" si="86"/>
        <v>0</v>
      </c>
      <c r="J447" s="1004"/>
      <c r="K447" s="1706"/>
      <c r="L447" s="1706"/>
      <c r="M447" s="1707"/>
      <c r="N447" s="1707"/>
      <c r="O447" s="1707"/>
      <c r="P447" s="1707"/>
      <c r="Q447" s="1707"/>
    </row>
    <row r="448" spans="1:17" s="1708" customFormat="1" hidden="1" x14ac:dyDescent="0.2">
      <c r="A448" s="788">
        <v>411</v>
      </c>
      <c r="B448" s="1002" t="s">
        <v>139</v>
      </c>
      <c r="C448" s="860"/>
      <c r="D448" s="711" t="s">
        <v>56</v>
      </c>
      <c r="E448" s="1727"/>
      <c r="F448" s="1003">
        <v>1875</v>
      </c>
      <c r="G448" s="1003">
        <f t="shared" si="85"/>
        <v>0</v>
      </c>
      <c r="H448" s="1003">
        <v>1617</v>
      </c>
      <c r="I448" s="1003">
        <f t="shared" si="86"/>
        <v>0</v>
      </c>
      <c r="J448" s="1004">
        <f t="shared" ref="J448:J449" si="88">G448+I448</f>
        <v>0</v>
      </c>
      <c r="K448" s="1706"/>
      <c r="L448" s="1706"/>
      <c r="M448" s="1707"/>
      <c r="N448" s="1707"/>
      <c r="O448" s="1707"/>
      <c r="P448" s="1707"/>
      <c r="Q448" s="1707"/>
    </row>
    <row r="449" spans="1:17" s="1708" customFormat="1" hidden="1" x14ac:dyDescent="0.2">
      <c r="A449" s="788">
        <v>412</v>
      </c>
      <c r="B449" s="1002" t="s">
        <v>148</v>
      </c>
      <c r="C449" s="860"/>
      <c r="D449" s="711" t="s">
        <v>56</v>
      </c>
      <c r="E449" s="711"/>
      <c r="F449" s="1003">
        <v>1875</v>
      </c>
      <c r="G449" s="1003">
        <f t="shared" si="85"/>
        <v>0</v>
      </c>
      <c r="H449" s="1003">
        <v>1428</v>
      </c>
      <c r="I449" s="1003">
        <f t="shared" si="86"/>
        <v>0</v>
      </c>
      <c r="J449" s="1004">
        <f t="shared" si="88"/>
        <v>0</v>
      </c>
      <c r="K449" s="1706"/>
      <c r="L449" s="1706"/>
      <c r="M449" s="1707"/>
      <c r="N449" s="1707"/>
      <c r="O449" s="1707"/>
      <c r="P449" s="1707"/>
      <c r="Q449" s="1707"/>
    </row>
    <row r="450" spans="1:17" s="1708" customFormat="1" hidden="1" x14ac:dyDescent="0.2">
      <c r="A450" s="788">
        <v>413</v>
      </c>
      <c r="B450" s="1002" t="s">
        <v>170</v>
      </c>
      <c r="C450" s="860"/>
      <c r="D450" s="711" t="s">
        <v>137</v>
      </c>
      <c r="E450" s="711"/>
      <c r="F450" s="1003"/>
      <c r="G450" s="1003">
        <f t="shared" si="85"/>
        <v>0</v>
      </c>
      <c r="H450" s="1003"/>
      <c r="I450" s="1003">
        <f t="shared" si="86"/>
        <v>0</v>
      </c>
      <c r="J450" s="1004"/>
      <c r="K450" s="1706"/>
      <c r="L450" s="1706"/>
      <c r="M450" s="1707"/>
      <c r="N450" s="1707"/>
      <c r="O450" s="1707"/>
      <c r="P450" s="1707"/>
      <c r="Q450" s="1707"/>
    </row>
    <row r="451" spans="1:17" s="1708" customFormat="1" hidden="1" x14ac:dyDescent="0.2">
      <c r="A451" s="788">
        <v>414</v>
      </c>
      <c r="B451" s="1002" t="s">
        <v>150</v>
      </c>
      <c r="C451" s="860"/>
      <c r="D451" s="711" t="s">
        <v>56</v>
      </c>
      <c r="E451" s="1727"/>
      <c r="F451" s="1003">
        <v>1875</v>
      </c>
      <c r="G451" s="1003">
        <f t="shared" si="85"/>
        <v>0</v>
      </c>
      <c r="H451" s="1003">
        <v>2646</v>
      </c>
      <c r="I451" s="1003">
        <f t="shared" si="86"/>
        <v>0</v>
      </c>
      <c r="J451" s="1004">
        <f t="shared" ref="J451:J453" si="89">G451+I451</f>
        <v>0</v>
      </c>
      <c r="K451" s="1706"/>
      <c r="L451" s="1706"/>
      <c r="M451" s="1707"/>
      <c r="N451" s="1707"/>
      <c r="O451" s="1707"/>
      <c r="P451" s="1707"/>
      <c r="Q451" s="1707"/>
    </row>
    <row r="452" spans="1:17" s="1708" customFormat="1" hidden="1" x14ac:dyDescent="0.2">
      <c r="A452" s="788">
        <v>415</v>
      </c>
      <c r="B452" s="1002" t="s">
        <v>171</v>
      </c>
      <c r="C452" s="860"/>
      <c r="D452" s="711" t="s">
        <v>172</v>
      </c>
      <c r="E452" s="711"/>
      <c r="F452" s="1003">
        <v>1000</v>
      </c>
      <c r="G452" s="1003">
        <f t="shared" si="85"/>
        <v>0</v>
      </c>
      <c r="H452" s="1003">
        <v>95</v>
      </c>
      <c r="I452" s="1003">
        <f t="shared" si="86"/>
        <v>0</v>
      </c>
      <c r="J452" s="1004">
        <f t="shared" si="89"/>
        <v>0</v>
      </c>
      <c r="K452" s="1706"/>
      <c r="L452" s="1706"/>
      <c r="M452" s="1707"/>
      <c r="N452" s="1707"/>
      <c r="O452" s="1707"/>
      <c r="P452" s="1707"/>
      <c r="Q452" s="1707"/>
    </row>
    <row r="453" spans="1:17" s="1708" customFormat="1" hidden="1" x14ac:dyDescent="0.2">
      <c r="A453" s="788">
        <v>416</v>
      </c>
      <c r="B453" s="1002" t="s">
        <v>60</v>
      </c>
      <c r="C453" s="860"/>
      <c r="D453" s="711" t="s">
        <v>5</v>
      </c>
      <c r="E453" s="711"/>
      <c r="F453" s="1003">
        <v>0</v>
      </c>
      <c r="G453" s="1003">
        <f t="shared" si="85"/>
        <v>0</v>
      </c>
      <c r="H453" s="1003">
        <v>49673</v>
      </c>
      <c r="I453" s="1003">
        <f t="shared" si="86"/>
        <v>0</v>
      </c>
      <c r="J453" s="1004">
        <f t="shared" si="89"/>
        <v>0</v>
      </c>
      <c r="K453" s="1706"/>
      <c r="L453" s="1706"/>
      <c r="M453" s="1707"/>
      <c r="N453" s="1707"/>
      <c r="O453" s="1707"/>
      <c r="P453" s="1707"/>
      <c r="Q453" s="1707"/>
    </row>
    <row r="454" spans="1:17" s="1708" customFormat="1" hidden="1" x14ac:dyDescent="0.2">
      <c r="A454" s="788">
        <v>417</v>
      </c>
      <c r="B454" s="1762" t="s">
        <v>173</v>
      </c>
      <c r="C454" s="860"/>
      <c r="D454" s="711"/>
      <c r="E454" s="711"/>
      <c r="F454" s="711"/>
      <c r="G454" s="1003"/>
      <c r="H454" s="1719"/>
      <c r="I454" s="1003"/>
      <c r="J454" s="1719"/>
      <c r="K454" s="1706"/>
      <c r="L454" s="1706"/>
      <c r="M454" s="1707"/>
      <c r="N454" s="1707"/>
      <c r="O454" s="1707"/>
      <c r="P454" s="1707"/>
      <c r="Q454" s="1707"/>
    </row>
    <row r="455" spans="1:17" s="1708" customFormat="1" hidden="1" x14ac:dyDescent="0.2">
      <c r="A455" s="788">
        <v>418</v>
      </c>
      <c r="B455" s="1002" t="s">
        <v>134</v>
      </c>
      <c r="C455" s="860"/>
      <c r="D455" s="711" t="s">
        <v>14</v>
      </c>
      <c r="E455" s="711"/>
      <c r="F455" s="1003">
        <v>800</v>
      </c>
      <c r="G455" s="1003">
        <f t="shared" ref="G455:G466" si="90">E455*F455</f>
        <v>0</v>
      </c>
      <c r="H455" s="1003">
        <v>2142</v>
      </c>
      <c r="I455" s="1003">
        <f t="shared" ref="I455:I466" si="91">E455*H455</f>
        <v>0</v>
      </c>
      <c r="J455" s="1004">
        <f t="shared" ref="J455:J456" si="92">G455+I455</f>
        <v>0</v>
      </c>
      <c r="K455" s="1706"/>
      <c r="L455" s="1706"/>
      <c r="M455" s="1707"/>
      <c r="N455" s="1707"/>
      <c r="O455" s="1707"/>
      <c r="P455" s="1707"/>
      <c r="Q455" s="1707"/>
    </row>
    <row r="456" spans="1:17" s="1708" customFormat="1" hidden="1" x14ac:dyDescent="0.2">
      <c r="A456" s="788">
        <v>419</v>
      </c>
      <c r="B456" s="1002" t="s">
        <v>135</v>
      </c>
      <c r="C456" s="860"/>
      <c r="D456" s="711" t="s">
        <v>56</v>
      </c>
      <c r="E456" s="1731"/>
      <c r="F456" s="1003">
        <v>1875</v>
      </c>
      <c r="G456" s="1003">
        <f t="shared" si="90"/>
        <v>0</v>
      </c>
      <c r="H456" s="1003">
        <v>869</v>
      </c>
      <c r="I456" s="1003">
        <f t="shared" si="91"/>
        <v>0</v>
      </c>
      <c r="J456" s="1004">
        <f t="shared" si="92"/>
        <v>0</v>
      </c>
      <c r="K456" s="1706"/>
      <c r="L456" s="1706"/>
      <c r="M456" s="1707"/>
      <c r="N456" s="1707"/>
      <c r="O456" s="1707"/>
      <c r="P456" s="1707"/>
      <c r="Q456" s="1707"/>
    </row>
    <row r="457" spans="1:17" s="1708" customFormat="1" hidden="1" x14ac:dyDescent="0.2">
      <c r="A457" s="788">
        <v>420</v>
      </c>
      <c r="B457" s="1002" t="s">
        <v>136</v>
      </c>
      <c r="C457" s="860"/>
      <c r="D457" s="711" t="s">
        <v>137</v>
      </c>
      <c r="E457" s="711"/>
      <c r="F457" s="1003"/>
      <c r="G457" s="1003">
        <f t="shared" si="90"/>
        <v>0</v>
      </c>
      <c r="H457" s="1003"/>
      <c r="I457" s="1003">
        <f t="shared" si="91"/>
        <v>0</v>
      </c>
      <c r="J457" s="1004"/>
      <c r="K457" s="1706"/>
      <c r="L457" s="1706"/>
      <c r="M457" s="1707"/>
      <c r="N457" s="1707"/>
      <c r="O457" s="1707"/>
      <c r="P457" s="1707"/>
      <c r="Q457" s="1707"/>
    </row>
    <row r="458" spans="1:17" s="1708" customFormat="1" hidden="1" x14ac:dyDescent="0.2">
      <c r="A458" s="788">
        <v>421</v>
      </c>
      <c r="B458" s="1002" t="s">
        <v>161</v>
      </c>
      <c r="C458" s="860"/>
      <c r="D458" s="711" t="s">
        <v>137</v>
      </c>
      <c r="E458" s="711"/>
      <c r="F458" s="1003"/>
      <c r="G458" s="1003">
        <f t="shared" si="90"/>
        <v>0</v>
      </c>
      <c r="H458" s="1003"/>
      <c r="I458" s="1003">
        <f t="shared" si="91"/>
        <v>0</v>
      </c>
      <c r="J458" s="1004"/>
      <c r="K458" s="1706"/>
      <c r="L458" s="1706"/>
      <c r="M458" s="1707"/>
      <c r="N458" s="1707"/>
      <c r="O458" s="1707"/>
      <c r="P458" s="1707"/>
      <c r="Q458" s="1707"/>
    </row>
    <row r="459" spans="1:17" s="1708" customFormat="1" hidden="1" x14ac:dyDescent="0.2">
      <c r="A459" s="788">
        <v>422</v>
      </c>
      <c r="B459" s="1002" t="s">
        <v>138</v>
      </c>
      <c r="C459" s="860"/>
      <c r="D459" s="711" t="s">
        <v>137</v>
      </c>
      <c r="E459" s="711"/>
      <c r="F459" s="1003"/>
      <c r="G459" s="1003">
        <f t="shared" si="90"/>
        <v>0</v>
      </c>
      <c r="H459" s="1003"/>
      <c r="I459" s="1003">
        <f t="shared" si="91"/>
        <v>0</v>
      </c>
      <c r="J459" s="1004"/>
      <c r="K459" s="1706"/>
      <c r="L459" s="1706"/>
      <c r="M459" s="1707"/>
      <c r="N459" s="1707"/>
      <c r="O459" s="1707"/>
      <c r="P459" s="1707"/>
      <c r="Q459" s="1707"/>
    </row>
    <row r="460" spans="1:17" s="1708" customFormat="1" hidden="1" x14ac:dyDescent="0.2">
      <c r="A460" s="788">
        <v>423</v>
      </c>
      <c r="B460" s="1002" t="s">
        <v>162</v>
      </c>
      <c r="C460" s="860"/>
      <c r="D460" s="711" t="s">
        <v>137</v>
      </c>
      <c r="E460" s="711"/>
      <c r="F460" s="1003"/>
      <c r="G460" s="1003">
        <f t="shared" si="90"/>
        <v>0</v>
      </c>
      <c r="H460" s="1003"/>
      <c r="I460" s="1003">
        <f t="shared" si="91"/>
        <v>0</v>
      </c>
      <c r="J460" s="1004"/>
      <c r="K460" s="1706"/>
      <c r="L460" s="1706"/>
      <c r="M460" s="1707"/>
      <c r="N460" s="1707"/>
      <c r="O460" s="1707"/>
      <c r="P460" s="1707"/>
      <c r="Q460" s="1707"/>
    </row>
    <row r="461" spans="1:17" s="1708" customFormat="1" hidden="1" x14ac:dyDescent="0.2">
      <c r="A461" s="788">
        <v>424</v>
      </c>
      <c r="B461" s="1002" t="s">
        <v>139</v>
      </c>
      <c r="C461" s="860"/>
      <c r="D461" s="711" t="s">
        <v>56</v>
      </c>
      <c r="E461" s="1727"/>
      <c r="F461" s="1003">
        <v>1875</v>
      </c>
      <c r="G461" s="1003">
        <f t="shared" si="90"/>
        <v>0</v>
      </c>
      <c r="H461" s="1003">
        <v>1617</v>
      </c>
      <c r="I461" s="1003">
        <f t="shared" si="91"/>
        <v>0</v>
      </c>
      <c r="J461" s="1004">
        <f t="shared" ref="J461:J462" si="93">G461+I461</f>
        <v>0</v>
      </c>
      <c r="K461" s="1706"/>
      <c r="L461" s="1706"/>
      <c r="M461" s="1707"/>
      <c r="N461" s="1707"/>
      <c r="O461" s="1707"/>
      <c r="P461" s="1707"/>
      <c r="Q461" s="1707"/>
    </row>
    <row r="462" spans="1:17" s="1708" customFormat="1" hidden="1" x14ac:dyDescent="0.2">
      <c r="A462" s="788">
        <v>425</v>
      </c>
      <c r="B462" s="1002" t="s">
        <v>148</v>
      </c>
      <c r="C462" s="860"/>
      <c r="D462" s="711" t="s">
        <v>56</v>
      </c>
      <c r="E462" s="711"/>
      <c r="F462" s="1003">
        <v>1875</v>
      </c>
      <c r="G462" s="1003">
        <f t="shared" si="90"/>
        <v>0</v>
      </c>
      <c r="H462" s="1003">
        <v>1428</v>
      </c>
      <c r="I462" s="1003">
        <f t="shared" si="91"/>
        <v>0</v>
      </c>
      <c r="J462" s="1004">
        <f t="shared" si="93"/>
        <v>0</v>
      </c>
      <c r="K462" s="1706"/>
      <c r="L462" s="1706"/>
      <c r="M462" s="1707"/>
      <c r="N462" s="1707"/>
      <c r="O462" s="1707"/>
      <c r="P462" s="1707"/>
      <c r="Q462" s="1707"/>
    </row>
    <row r="463" spans="1:17" s="1708" customFormat="1" hidden="1" x14ac:dyDescent="0.2">
      <c r="A463" s="788">
        <v>426</v>
      </c>
      <c r="B463" s="1002" t="s">
        <v>170</v>
      </c>
      <c r="C463" s="860"/>
      <c r="D463" s="711" t="s">
        <v>137</v>
      </c>
      <c r="E463" s="711"/>
      <c r="F463" s="1003"/>
      <c r="G463" s="1003">
        <f t="shared" si="90"/>
        <v>0</v>
      </c>
      <c r="H463" s="1003"/>
      <c r="I463" s="1003">
        <f t="shared" si="91"/>
        <v>0</v>
      </c>
      <c r="J463" s="1004"/>
      <c r="K463" s="1706"/>
      <c r="L463" s="1706"/>
      <c r="M463" s="1707"/>
      <c r="N463" s="1707"/>
      <c r="O463" s="1707"/>
      <c r="P463" s="1707"/>
      <c r="Q463" s="1707"/>
    </row>
    <row r="464" spans="1:17" s="1708" customFormat="1" hidden="1" x14ac:dyDescent="0.2">
      <c r="A464" s="788">
        <v>427</v>
      </c>
      <c r="B464" s="1002" t="s">
        <v>150</v>
      </c>
      <c r="C464" s="860"/>
      <c r="D464" s="711" t="s">
        <v>56</v>
      </c>
      <c r="E464" s="1764"/>
      <c r="F464" s="1003">
        <v>1875</v>
      </c>
      <c r="G464" s="1003">
        <f t="shared" si="90"/>
        <v>0</v>
      </c>
      <c r="H464" s="1003">
        <v>2646</v>
      </c>
      <c r="I464" s="1003">
        <f t="shared" si="91"/>
        <v>0</v>
      </c>
      <c r="J464" s="1004">
        <f t="shared" ref="J464:J466" si="94">G464+I464</f>
        <v>0</v>
      </c>
      <c r="K464" s="1706"/>
      <c r="L464" s="1706"/>
      <c r="M464" s="1707"/>
      <c r="N464" s="1707"/>
      <c r="O464" s="1707"/>
      <c r="P464" s="1707"/>
      <c r="Q464" s="1707"/>
    </row>
    <row r="465" spans="1:17" s="1708" customFormat="1" hidden="1" x14ac:dyDescent="0.2">
      <c r="A465" s="788">
        <v>428</v>
      </c>
      <c r="B465" s="1002" t="s">
        <v>171</v>
      </c>
      <c r="C465" s="860"/>
      <c r="D465" s="711" t="s">
        <v>172</v>
      </c>
      <c r="E465" s="711"/>
      <c r="F465" s="1003">
        <v>1000</v>
      </c>
      <c r="G465" s="1003">
        <f t="shared" si="90"/>
        <v>0</v>
      </c>
      <c r="H465" s="1003">
        <v>95</v>
      </c>
      <c r="I465" s="1003">
        <f t="shared" si="91"/>
        <v>0</v>
      </c>
      <c r="J465" s="1004">
        <f t="shared" si="94"/>
        <v>0</v>
      </c>
      <c r="K465" s="1706"/>
      <c r="L465" s="1706"/>
      <c r="M465" s="1707"/>
      <c r="N465" s="1707"/>
      <c r="O465" s="1707"/>
      <c r="P465" s="1707"/>
      <c r="Q465" s="1707"/>
    </row>
    <row r="466" spans="1:17" s="1708" customFormat="1" hidden="1" x14ac:dyDescent="0.2">
      <c r="A466" s="788">
        <v>429</v>
      </c>
      <c r="B466" s="1002" t="s">
        <v>60</v>
      </c>
      <c r="C466" s="860"/>
      <c r="D466" s="711" t="s">
        <v>5</v>
      </c>
      <c r="E466" s="711"/>
      <c r="F466" s="1003">
        <v>0</v>
      </c>
      <c r="G466" s="1003">
        <f t="shared" si="90"/>
        <v>0</v>
      </c>
      <c r="H466" s="1003">
        <v>49673</v>
      </c>
      <c r="I466" s="1003">
        <f t="shared" si="91"/>
        <v>0</v>
      </c>
      <c r="J466" s="1004">
        <f t="shared" si="94"/>
        <v>0</v>
      </c>
      <c r="K466" s="1706"/>
      <c r="L466" s="1706"/>
      <c r="M466" s="1707"/>
      <c r="N466" s="1707"/>
      <c r="O466" s="1707"/>
      <c r="P466" s="1707"/>
      <c r="Q466" s="1707"/>
    </row>
    <row r="467" spans="1:17" s="1708" customFormat="1" hidden="1" x14ac:dyDescent="0.2">
      <c r="A467" s="788">
        <v>430</v>
      </c>
      <c r="B467" s="1762" t="s">
        <v>174</v>
      </c>
      <c r="C467" s="860"/>
      <c r="D467" s="711"/>
      <c r="E467" s="711"/>
      <c r="F467" s="711"/>
      <c r="G467" s="1003"/>
      <c r="H467" s="1719"/>
      <c r="I467" s="1003"/>
      <c r="J467" s="1719"/>
      <c r="K467" s="1706"/>
      <c r="L467" s="1706"/>
      <c r="M467" s="1707"/>
      <c r="N467" s="1707"/>
      <c r="O467" s="1707"/>
      <c r="P467" s="1707"/>
      <c r="Q467" s="1707"/>
    </row>
    <row r="468" spans="1:17" s="1708" customFormat="1" hidden="1" x14ac:dyDescent="0.2">
      <c r="A468" s="788">
        <v>431</v>
      </c>
      <c r="B468" s="1002" t="s">
        <v>175</v>
      </c>
      <c r="C468" s="860" t="s">
        <v>176</v>
      </c>
      <c r="D468" s="711" t="s">
        <v>14</v>
      </c>
      <c r="E468" s="711"/>
      <c r="F468" s="1003">
        <v>800</v>
      </c>
      <c r="G468" s="1003">
        <f t="shared" ref="G468:G486" si="95">E468*F468</f>
        <v>0</v>
      </c>
      <c r="H468" s="1003">
        <v>627</v>
      </c>
      <c r="I468" s="1003">
        <f t="shared" ref="I468:I486" si="96">E468*H468</f>
        <v>0</v>
      </c>
      <c r="J468" s="1004">
        <f t="shared" ref="J468:J471" si="97">G468+I468</f>
        <v>0</v>
      </c>
      <c r="K468" s="1706"/>
      <c r="L468" s="1706"/>
      <c r="M468" s="1707"/>
      <c r="N468" s="1707"/>
      <c r="O468" s="1707"/>
      <c r="P468" s="1707"/>
      <c r="Q468" s="1707"/>
    </row>
    <row r="469" spans="1:17" s="1708" customFormat="1" hidden="1" x14ac:dyDescent="0.2">
      <c r="A469" s="788">
        <v>432</v>
      </c>
      <c r="B469" s="1002" t="s">
        <v>156</v>
      </c>
      <c r="C469" s="860"/>
      <c r="D469" s="711" t="s">
        <v>14</v>
      </c>
      <c r="E469" s="711"/>
      <c r="F469" s="1003">
        <v>600</v>
      </c>
      <c r="G469" s="1003">
        <f t="shared" si="95"/>
        <v>0</v>
      </c>
      <c r="H469" s="1003">
        <v>595</v>
      </c>
      <c r="I469" s="1003">
        <f t="shared" si="96"/>
        <v>0</v>
      </c>
      <c r="J469" s="1004">
        <f t="shared" si="97"/>
        <v>0</v>
      </c>
      <c r="K469" s="1706"/>
      <c r="L469" s="1706"/>
      <c r="M469" s="1707"/>
      <c r="N469" s="1707"/>
      <c r="O469" s="1707"/>
      <c r="P469" s="1707"/>
      <c r="Q469" s="1707"/>
    </row>
    <row r="470" spans="1:17" s="1708" customFormat="1" hidden="1" x14ac:dyDescent="0.2">
      <c r="A470" s="788">
        <v>433</v>
      </c>
      <c r="B470" s="1002" t="s">
        <v>177</v>
      </c>
      <c r="C470" s="860"/>
      <c r="D470" s="711" t="s">
        <v>14</v>
      </c>
      <c r="E470" s="711"/>
      <c r="F470" s="1003">
        <v>800</v>
      </c>
      <c r="G470" s="1003">
        <f t="shared" si="95"/>
        <v>0</v>
      </c>
      <c r="H470" s="1003">
        <v>2975</v>
      </c>
      <c r="I470" s="1003">
        <f t="shared" si="96"/>
        <v>0</v>
      </c>
      <c r="J470" s="1004">
        <f t="shared" si="97"/>
        <v>0</v>
      </c>
      <c r="K470" s="1706"/>
      <c r="L470" s="1706"/>
      <c r="M470" s="1707"/>
      <c r="N470" s="1707"/>
      <c r="O470" s="1707"/>
      <c r="P470" s="1707"/>
      <c r="Q470" s="1707"/>
    </row>
    <row r="471" spans="1:17" s="1708" customFormat="1" hidden="1" x14ac:dyDescent="0.2">
      <c r="A471" s="788">
        <v>434</v>
      </c>
      <c r="B471" s="1002" t="s">
        <v>157</v>
      </c>
      <c r="C471" s="687"/>
      <c r="D471" s="711" t="s">
        <v>56</v>
      </c>
      <c r="E471" s="1731"/>
      <c r="F471" s="1003">
        <v>1875</v>
      </c>
      <c r="G471" s="1003">
        <f t="shared" si="95"/>
        <v>0</v>
      </c>
      <c r="H471" s="1003">
        <v>840</v>
      </c>
      <c r="I471" s="1003">
        <f t="shared" si="96"/>
        <v>0</v>
      </c>
      <c r="J471" s="1004">
        <f t="shared" si="97"/>
        <v>0</v>
      </c>
      <c r="K471" s="1706"/>
      <c r="L471" s="1706"/>
      <c r="M471" s="1707"/>
      <c r="N471" s="1707"/>
      <c r="O471" s="1707"/>
      <c r="P471" s="1707"/>
      <c r="Q471" s="1707"/>
    </row>
    <row r="472" spans="1:17" s="1708" customFormat="1" hidden="1" x14ac:dyDescent="0.2">
      <c r="A472" s="788">
        <v>435</v>
      </c>
      <c r="B472" s="1002" t="s">
        <v>158</v>
      </c>
      <c r="C472" s="860"/>
      <c r="D472" s="711" t="s">
        <v>137</v>
      </c>
      <c r="E472" s="711"/>
      <c r="F472" s="1003"/>
      <c r="G472" s="1003">
        <f t="shared" si="95"/>
        <v>0</v>
      </c>
      <c r="H472" s="1003"/>
      <c r="I472" s="1003">
        <f t="shared" si="96"/>
        <v>0</v>
      </c>
      <c r="J472" s="1004"/>
      <c r="K472" s="1706"/>
      <c r="L472" s="1706"/>
      <c r="M472" s="1707"/>
      <c r="N472" s="1707"/>
      <c r="O472" s="1707"/>
      <c r="P472" s="1707"/>
      <c r="Q472" s="1707"/>
    </row>
    <row r="473" spans="1:17" s="1708" customFormat="1" hidden="1" x14ac:dyDescent="0.2">
      <c r="A473" s="788">
        <v>436</v>
      </c>
      <c r="B473" s="1002" t="s">
        <v>159</v>
      </c>
      <c r="C473" s="687"/>
      <c r="D473" s="711" t="s">
        <v>56</v>
      </c>
      <c r="E473" s="1727"/>
      <c r="F473" s="1003">
        <v>1875</v>
      </c>
      <c r="G473" s="1003">
        <f t="shared" si="95"/>
        <v>0</v>
      </c>
      <c r="H473" s="1003">
        <v>3080</v>
      </c>
      <c r="I473" s="1003">
        <f t="shared" si="96"/>
        <v>0</v>
      </c>
      <c r="J473" s="1004">
        <f t="shared" ref="J473:J474" si="98">G473+I473</f>
        <v>0</v>
      </c>
      <c r="K473" s="1706"/>
      <c r="L473" s="1706"/>
      <c r="M473" s="1707"/>
      <c r="N473" s="1707"/>
      <c r="O473" s="1707"/>
      <c r="P473" s="1707"/>
      <c r="Q473" s="1707"/>
    </row>
    <row r="474" spans="1:17" hidden="1" x14ac:dyDescent="0.2">
      <c r="A474" s="531">
        <v>437</v>
      </c>
      <c r="B474" s="541" t="s">
        <v>135</v>
      </c>
      <c r="C474" s="538"/>
      <c r="D474" s="542" t="s">
        <v>56</v>
      </c>
      <c r="E474" s="1730"/>
      <c r="F474" s="543">
        <v>1875</v>
      </c>
      <c r="G474" s="543">
        <f t="shared" si="95"/>
        <v>0</v>
      </c>
      <c r="H474" s="543">
        <v>869</v>
      </c>
      <c r="I474" s="543">
        <f t="shared" si="96"/>
        <v>0</v>
      </c>
      <c r="J474" s="657">
        <f t="shared" si="98"/>
        <v>0</v>
      </c>
    </row>
    <row r="475" spans="1:17" s="1708" customFormat="1" hidden="1" x14ac:dyDescent="0.2">
      <c r="A475" s="788">
        <v>438</v>
      </c>
      <c r="B475" s="1002" t="s">
        <v>161</v>
      </c>
      <c r="C475" s="860"/>
      <c r="D475" s="711" t="s">
        <v>137</v>
      </c>
      <c r="E475" s="711"/>
      <c r="F475" s="1003"/>
      <c r="G475" s="1003">
        <f t="shared" si="95"/>
        <v>0</v>
      </c>
      <c r="H475" s="1003"/>
      <c r="I475" s="1003">
        <f t="shared" si="96"/>
        <v>0</v>
      </c>
      <c r="J475" s="1004"/>
      <c r="K475" s="1706"/>
      <c r="L475" s="1706"/>
      <c r="M475" s="1707"/>
      <c r="N475" s="1707"/>
      <c r="O475" s="1707"/>
      <c r="P475" s="1707"/>
      <c r="Q475" s="1707"/>
    </row>
    <row r="476" spans="1:17" s="1708" customFormat="1" hidden="1" x14ac:dyDescent="0.2">
      <c r="A476" s="788">
        <v>439</v>
      </c>
      <c r="B476" s="1002" t="s">
        <v>138</v>
      </c>
      <c r="C476" s="860"/>
      <c r="D476" s="711" t="s">
        <v>137</v>
      </c>
      <c r="E476" s="711"/>
      <c r="F476" s="1003"/>
      <c r="G476" s="1003">
        <f t="shared" si="95"/>
        <v>0</v>
      </c>
      <c r="H476" s="1003"/>
      <c r="I476" s="1003">
        <f t="shared" si="96"/>
        <v>0</v>
      </c>
      <c r="J476" s="1004"/>
      <c r="K476" s="1706"/>
      <c r="L476" s="1706"/>
      <c r="M476" s="1707"/>
      <c r="N476" s="1707"/>
      <c r="O476" s="1707"/>
      <c r="P476" s="1707"/>
      <c r="Q476" s="1707"/>
    </row>
    <row r="477" spans="1:17" s="1708" customFormat="1" hidden="1" x14ac:dyDescent="0.2">
      <c r="A477" s="788">
        <v>440</v>
      </c>
      <c r="B477" s="1002" t="s">
        <v>162</v>
      </c>
      <c r="C477" s="860"/>
      <c r="D477" s="711" t="s">
        <v>137</v>
      </c>
      <c r="E477" s="711"/>
      <c r="F477" s="1003"/>
      <c r="G477" s="1003">
        <f t="shared" si="95"/>
        <v>0</v>
      </c>
      <c r="H477" s="1003"/>
      <c r="I477" s="1003">
        <f t="shared" si="96"/>
        <v>0</v>
      </c>
      <c r="J477" s="1004"/>
      <c r="K477" s="1706"/>
      <c r="L477" s="1706"/>
      <c r="M477" s="1707"/>
      <c r="N477" s="1707"/>
      <c r="O477" s="1707"/>
      <c r="P477" s="1707"/>
      <c r="Q477" s="1707"/>
    </row>
    <row r="478" spans="1:17" hidden="1" x14ac:dyDescent="0.2">
      <c r="A478" s="531">
        <v>441</v>
      </c>
      <c r="B478" s="541" t="s">
        <v>139</v>
      </c>
      <c r="C478" s="538"/>
      <c r="D478" s="542" t="s">
        <v>56</v>
      </c>
      <c r="E478" s="1730"/>
      <c r="F478" s="543">
        <v>1875</v>
      </c>
      <c r="G478" s="543">
        <f t="shared" si="95"/>
        <v>0</v>
      </c>
      <c r="H478" s="543">
        <v>1617</v>
      </c>
      <c r="I478" s="543">
        <f t="shared" si="96"/>
        <v>0</v>
      </c>
      <c r="J478" s="657">
        <f t="shared" ref="J478:J479" si="99">G478+I478</f>
        <v>0</v>
      </c>
    </row>
    <row r="479" spans="1:17" s="1708" customFormat="1" hidden="1" x14ac:dyDescent="0.2">
      <c r="A479" s="788">
        <v>442</v>
      </c>
      <c r="B479" s="1002" t="s">
        <v>140</v>
      </c>
      <c r="C479" s="860"/>
      <c r="D479" s="711" t="s">
        <v>56</v>
      </c>
      <c r="E479" s="1731"/>
      <c r="F479" s="1003">
        <v>1875</v>
      </c>
      <c r="G479" s="1003">
        <f t="shared" si="95"/>
        <v>0</v>
      </c>
      <c r="H479" s="1003">
        <v>1226</v>
      </c>
      <c r="I479" s="1003">
        <f t="shared" si="96"/>
        <v>0</v>
      </c>
      <c r="J479" s="1004">
        <f t="shared" si="99"/>
        <v>0</v>
      </c>
      <c r="K479" s="1706"/>
      <c r="L479" s="1706"/>
      <c r="M479" s="1707"/>
      <c r="N479" s="1707"/>
      <c r="O479" s="1707"/>
      <c r="P479" s="1707"/>
      <c r="Q479" s="1707"/>
    </row>
    <row r="480" spans="1:17" s="1708" customFormat="1" hidden="1" x14ac:dyDescent="0.2">
      <c r="A480" s="788">
        <v>443</v>
      </c>
      <c r="B480" s="1002" t="s">
        <v>625</v>
      </c>
      <c r="C480" s="860"/>
      <c r="D480" s="711" t="s">
        <v>137</v>
      </c>
      <c r="E480" s="711"/>
      <c r="F480" s="1003"/>
      <c r="G480" s="1003">
        <f t="shared" si="95"/>
        <v>0</v>
      </c>
      <c r="H480" s="1003"/>
      <c r="I480" s="1003">
        <f t="shared" si="96"/>
        <v>0</v>
      </c>
      <c r="J480" s="1004"/>
      <c r="K480" s="1706"/>
      <c r="L480" s="1706"/>
      <c r="M480" s="1707"/>
      <c r="N480" s="1707"/>
      <c r="O480" s="1707"/>
      <c r="P480" s="1707"/>
      <c r="Q480" s="1707"/>
    </row>
    <row r="481" spans="1:17" hidden="1" x14ac:dyDescent="0.2">
      <c r="A481" s="531">
        <v>444</v>
      </c>
      <c r="B481" s="541" t="s">
        <v>144</v>
      </c>
      <c r="C481" s="538"/>
      <c r="D481" s="542" t="s">
        <v>56</v>
      </c>
      <c r="E481" s="1768"/>
      <c r="F481" s="543">
        <v>1875</v>
      </c>
      <c r="G481" s="543">
        <f t="shared" si="95"/>
        <v>0</v>
      </c>
      <c r="H481" s="543">
        <v>2132</v>
      </c>
      <c r="I481" s="543">
        <f t="shared" si="96"/>
        <v>0</v>
      </c>
      <c r="J481" s="657">
        <f t="shared" ref="J481:J482" si="100">G481+I481</f>
        <v>0</v>
      </c>
    </row>
    <row r="482" spans="1:17" s="1708" customFormat="1" hidden="1" x14ac:dyDescent="0.2">
      <c r="A482" s="788">
        <v>445</v>
      </c>
      <c r="B482" s="1002" t="s">
        <v>148</v>
      </c>
      <c r="C482" s="860"/>
      <c r="D482" s="711" t="s">
        <v>56</v>
      </c>
      <c r="E482" s="711"/>
      <c r="F482" s="1003">
        <v>1875</v>
      </c>
      <c r="G482" s="1003">
        <f t="shared" si="95"/>
        <v>0</v>
      </c>
      <c r="H482" s="1003">
        <v>1428</v>
      </c>
      <c r="I482" s="1003">
        <f t="shared" si="96"/>
        <v>0</v>
      </c>
      <c r="J482" s="1004">
        <f t="shared" si="100"/>
        <v>0</v>
      </c>
      <c r="K482" s="1706"/>
      <c r="L482" s="1706"/>
      <c r="M482" s="1707"/>
      <c r="N482" s="1707"/>
      <c r="O482" s="1707"/>
      <c r="P482" s="1707"/>
      <c r="Q482" s="1707"/>
    </row>
    <row r="483" spans="1:17" s="1708" customFormat="1" hidden="1" x14ac:dyDescent="0.2">
      <c r="A483" s="788">
        <v>446</v>
      </c>
      <c r="B483" s="1002" t="s">
        <v>178</v>
      </c>
      <c r="C483" s="860"/>
      <c r="D483" s="711" t="s">
        <v>137</v>
      </c>
      <c r="E483" s="711"/>
      <c r="F483" s="1003"/>
      <c r="G483" s="1003">
        <f t="shared" si="95"/>
        <v>0</v>
      </c>
      <c r="H483" s="1003"/>
      <c r="I483" s="1003">
        <f t="shared" si="96"/>
        <v>0</v>
      </c>
      <c r="J483" s="1004"/>
      <c r="K483" s="1706"/>
      <c r="L483" s="1706"/>
      <c r="M483" s="1707"/>
      <c r="N483" s="1707"/>
      <c r="O483" s="1707"/>
      <c r="P483" s="1707"/>
      <c r="Q483" s="1707"/>
    </row>
    <row r="484" spans="1:17" s="1708" customFormat="1" hidden="1" x14ac:dyDescent="0.2">
      <c r="A484" s="788">
        <v>447</v>
      </c>
      <c r="B484" s="1002" t="s">
        <v>150</v>
      </c>
      <c r="C484" s="860"/>
      <c r="D484" s="711" t="s">
        <v>56</v>
      </c>
      <c r="E484" s="1764"/>
      <c r="F484" s="1003">
        <v>1875</v>
      </c>
      <c r="G484" s="1003">
        <f t="shared" si="95"/>
        <v>0</v>
      </c>
      <c r="H484" s="1003">
        <v>2646</v>
      </c>
      <c r="I484" s="1003">
        <f t="shared" si="96"/>
        <v>0</v>
      </c>
      <c r="J484" s="1004">
        <f t="shared" ref="J484:J486" si="101">G484+I484</f>
        <v>0</v>
      </c>
      <c r="K484" s="1706"/>
      <c r="L484" s="1706"/>
      <c r="M484" s="1707"/>
      <c r="N484" s="1707"/>
      <c r="O484" s="1707"/>
      <c r="P484" s="1707"/>
      <c r="Q484" s="1707"/>
    </row>
    <row r="485" spans="1:17" s="1708" customFormat="1" hidden="1" x14ac:dyDescent="0.2">
      <c r="A485" s="788">
        <v>448</v>
      </c>
      <c r="B485" s="1002" t="s">
        <v>171</v>
      </c>
      <c r="C485" s="860"/>
      <c r="D485" s="711" t="s">
        <v>172</v>
      </c>
      <c r="E485" s="711"/>
      <c r="F485" s="1003">
        <v>1000</v>
      </c>
      <c r="G485" s="1003">
        <f t="shared" si="95"/>
        <v>0</v>
      </c>
      <c r="H485" s="1003">
        <v>95</v>
      </c>
      <c r="I485" s="1003">
        <f t="shared" si="96"/>
        <v>0</v>
      </c>
      <c r="J485" s="1004">
        <f t="shared" si="101"/>
        <v>0</v>
      </c>
      <c r="K485" s="1706"/>
      <c r="L485" s="1706"/>
      <c r="M485" s="1707"/>
      <c r="N485" s="1707"/>
      <c r="O485" s="1707"/>
      <c r="P485" s="1707"/>
      <c r="Q485" s="1707"/>
    </row>
    <row r="486" spans="1:17" s="1708" customFormat="1" hidden="1" x14ac:dyDescent="0.2">
      <c r="A486" s="788">
        <v>449</v>
      </c>
      <c r="B486" s="1002" t="s">
        <v>60</v>
      </c>
      <c r="C486" s="860"/>
      <c r="D486" s="711" t="s">
        <v>5</v>
      </c>
      <c r="E486" s="711"/>
      <c r="F486" s="1003">
        <v>0</v>
      </c>
      <c r="G486" s="1003">
        <f t="shared" si="95"/>
        <v>0</v>
      </c>
      <c r="H486" s="1003">
        <v>68052</v>
      </c>
      <c r="I486" s="1003">
        <f t="shared" si="96"/>
        <v>0</v>
      </c>
      <c r="J486" s="1004">
        <f t="shared" si="101"/>
        <v>0</v>
      </c>
      <c r="K486" s="1706"/>
      <c r="L486" s="1706"/>
      <c r="M486" s="1707"/>
      <c r="N486" s="1707"/>
      <c r="O486" s="1707"/>
      <c r="P486" s="1707"/>
      <c r="Q486" s="1707"/>
    </row>
    <row r="487" spans="1:17" s="1708" customFormat="1" hidden="1" x14ac:dyDescent="0.2">
      <c r="A487" s="788">
        <v>450</v>
      </c>
      <c r="B487" s="1762" t="s">
        <v>179</v>
      </c>
      <c r="C487" s="860"/>
      <c r="D487" s="711"/>
      <c r="E487" s="711"/>
      <c r="F487" s="711"/>
      <c r="G487" s="1003"/>
      <c r="H487" s="1719"/>
      <c r="I487" s="1003"/>
      <c r="J487" s="1719"/>
      <c r="K487" s="1706"/>
      <c r="L487" s="1706"/>
      <c r="M487" s="1707"/>
      <c r="N487" s="1707"/>
      <c r="O487" s="1707"/>
      <c r="P487" s="1707"/>
      <c r="Q487" s="1707"/>
    </row>
    <row r="488" spans="1:17" s="1708" customFormat="1" hidden="1" x14ac:dyDescent="0.2">
      <c r="A488" s="788">
        <v>451</v>
      </c>
      <c r="B488" s="1002" t="s">
        <v>180</v>
      </c>
      <c r="C488" s="860" t="s">
        <v>181</v>
      </c>
      <c r="D488" s="711" t="s">
        <v>14</v>
      </c>
      <c r="E488" s="711"/>
      <c r="F488" s="1003">
        <v>800</v>
      </c>
      <c r="G488" s="1003">
        <f t="shared" ref="G488:G507" si="102">E488*F488</f>
        <v>0</v>
      </c>
      <c r="H488" s="1003">
        <v>508</v>
      </c>
      <c r="I488" s="1003">
        <f t="shared" ref="I488:I507" si="103">E488*H488</f>
        <v>0</v>
      </c>
      <c r="J488" s="1004">
        <f t="shared" ref="J488:J491" si="104">G488+I488</f>
        <v>0</v>
      </c>
      <c r="K488" s="1706"/>
      <c r="L488" s="1706"/>
      <c r="M488" s="1707"/>
      <c r="N488" s="1707"/>
      <c r="O488" s="1707"/>
      <c r="P488" s="1707"/>
      <c r="Q488" s="1707"/>
    </row>
    <row r="489" spans="1:17" s="1708" customFormat="1" hidden="1" x14ac:dyDescent="0.2">
      <c r="A489" s="788">
        <v>452</v>
      </c>
      <c r="B489" s="1002" t="s">
        <v>167</v>
      </c>
      <c r="C489" s="860"/>
      <c r="D489" s="711" t="s">
        <v>14</v>
      </c>
      <c r="E489" s="711"/>
      <c r="F489" s="1003">
        <v>600</v>
      </c>
      <c r="G489" s="1003">
        <f t="shared" si="102"/>
        <v>0</v>
      </c>
      <c r="H489" s="1003">
        <v>532</v>
      </c>
      <c r="I489" s="1003">
        <f t="shared" si="103"/>
        <v>0</v>
      </c>
      <c r="J489" s="1004">
        <f t="shared" si="104"/>
        <v>0</v>
      </c>
      <c r="K489" s="1706"/>
      <c r="L489" s="1706"/>
      <c r="M489" s="1707"/>
      <c r="N489" s="1707"/>
      <c r="O489" s="1707"/>
      <c r="P489" s="1707"/>
      <c r="Q489" s="1707"/>
    </row>
    <row r="490" spans="1:17" s="1708" customFormat="1" hidden="1" x14ac:dyDescent="0.2">
      <c r="A490" s="788">
        <v>453</v>
      </c>
      <c r="B490" s="1002" t="s">
        <v>177</v>
      </c>
      <c r="C490" s="860"/>
      <c r="D490" s="711" t="s">
        <v>14</v>
      </c>
      <c r="E490" s="711"/>
      <c r="F490" s="1003">
        <v>800</v>
      </c>
      <c r="G490" s="1003">
        <f t="shared" si="102"/>
        <v>0</v>
      </c>
      <c r="H490" s="1003">
        <v>2975</v>
      </c>
      <c r="I490" s="1003">
        <f t="shared" si="103"/>
        <v>0</v>
      </c>
      <c r="J490" s="1004">
        <f t="shared" si="104"/>
        <v>0</v>
      </c>
      <c r="K490" s="1706"/>
      <c r="L490" s="1706"/>
      <c r="M490" s="1707"/>
      <c r="N490" s="1707"/>
      <c r="O490" s="1707"/>
      <c r="P490" s="1707"/>
      <c r="Q490" s="1707"/>
    </row>
    <row r="491" spans="1:17" s="1708" customFormat="1" hidden="1" x14ac:dyDescent="0.2">
      <c r="A491" s="788">
        <v>454</v>
      </c>
      <c r="B491" s="1002" t="s">
        <v>157</v>
      </c>
      <c r="C491" s="687"/>
      <c r="D491" s="711" t="s">
        <v>56</v>
      </c>
      <c r="E491" s="711"/>
      <c r="F491" s="1003">
        <v>1875</v>
      </c>
      <c r="G491" s="1003">
        <f t="shared" si="102"/>
        <v>0</v>
      </c>
      <c r="H491" s="1003">
        <v>840</v>
      </c>
      <c r="I491" s="1003">
        <f t="shared" si="103"/>
        <v>0</v>
      </c>
      <c r="J491" s="1004">
        <f t="shared" si="104"/>
        <v>0</v>
      </c>
      <c r="K491" s="1706"/>
      <c r="L491" s="1706"/>
      <c r="M491" s="1707"/>
      <c r="N491" s="1707"/>
      <c r="O491" s="1707"/>
      <c r="P491" s="1707"/>
      <c r="Q491" s="1707"/>
    </row>
    <row r="492" spans="1:17" s="1708" customFormat="1" hidden="1" x14ac:dyDescent="0.2">
      <c r="A492" s="788">
        <v>455</v>
      </c>
      <c r="B492" s="1002" t="s">
        <v>168</v>
      </c>
      <c r="C492" s="860"/>
      <c r="D492" s="711" t="s">
        <v>137</v>
      </c>
      <c r="E492" s="711"/>
      <c r="F492" s="1003"/>
      <c r="G492" s="1003">
        <f t="shared" si="102"/>
        <v>0</v>
      </c>
      <c r="H492" s="1003"/>
      <c r="I492" s="1003">
        <f t="shared" si="103"/>
        <v>0</v>
      </c>
      <c r="J492" s="1004"/>
      <c r="K492" s="1706"/>
      <c r="L492" s="1706"/>
      <c r="M492" s="1707"/>
      <c r="N492" s="1707"/>
      <c r="O492" s="1707"/>
      <c r="P492" s="1707"/>
      <c r="Q492" s="1707"/>
    </row>
    <row r="493" spans="1:17" s="1708" customFormat="1" hidden="1" x14ac:dyDescent="0.2">
      <c r="A493" s="788">
        <v>456</v>
      </c>
      <c r="B493" s="1002" t="s">
        <v>159</v>
      </c>
      <c r="C493" s="687"/>
      <c r="D493" s="711" t="s">
        <v>56</v>
      </c>
      <c r="E493" s="1727"/>
      <c r="F493" s="1003">
        <v>1875</v>
      </c>
      <c r="G493" s="1003">
        <f t="shared" si="102"/>
        <v>0</v>
      </c>
      <c r="H493" s="1003">
        <v>3080</v>
      </c>
      <c r="I493" s="1003">
        <f t="shared" si="103"/>
        <v>0</v>
      </c>
      <c r="J493" s="1004">
        <f t="shared" ref="J493:J494" si="105">G493+I493</f>
        <v>0</v>
      </c>
      <c r="K493" s="1706"/>
      <c r="L493" s="1706"/>
      <c r="M493" s="1707"/>
      <c r="N493" s="1707"/>
      <c r="O493" s="1707"/>
      <c r="P493" s="1707"/>
      <c r="Q493" s="1707"/>
    </row>
    <row r="494" spans="1:17" s="1708" customFormat="1" hidden="1" x14ac:dyDescent="0.2">
      <c r="A494" s="788">
        <v>457</v>
      </c>
      <c r="B494" s="1002" t="s">
        <v>135</v>
      </c>
      <c r="C494" s="860"/>
      <c r="D494" s="711" t="s">
        <v>56</v>
      </c>
      <c r="E494" s="711"/>
      <c r="F494" s="1003">
        <v>1875</v>
      </c>
      <c r="G494" s="1003">
        <f t="shared" si="102"/>
        <v>0</v>
      </c>
      <c r="H494" s="1003">
        <v>869</v>
      </c>
      <c r="I494" s="1003">
        <f t="shared" si="103"/>
        <v>0</v>
      </c>
      <c r="J494" s="1004">
        <f t="shared" si="105"/>
        <v>0</v>
      </c>
      <c r="K494" s="1706"/>
      <c r="L494" s="1706"/>
      <c r="M494" s="1707"/>
      <c r="N494" s="1707"/>
      <c r="O494" s="1707"/>
      <c r="P494" s="1707"/>
      <c r="Q494" s="1707"/>
    </row>
    <row r="495" spans="1:17" s="1708" customFormat="1" hidden="1" x14ac:dyDescent="0.2">
      <c r="A495" s="788">
        <v>458</v>
      </c>
      <c r="B495" s="1002" t="s">
        <v>161</v>
      </c>
      <c r="C495" s="860"/>
      <c r="D495" s="711" t="s">
        <v>137</v>
      </c>
      <c r="E495" s="711"/>
      <c r="F495" s="1003"/>
      <c r="G495" s="1003">
        <f t="shared" si="102"/>
        <v>0</v>
      </c>
      <c r="H495" s="1003"/>
      <c r="I495" s="1003">
        <f t="shared" si="103"/>
        <v>0</v>
      </c>
      <c r="J495" s="1004"/>
      <c r="K495" s="1706"/>
      <c r="L495" s="1706"/>
      <c r="M495" s="1707"/>
      <c r="N495" s="1707"/>
      <c r="O495" s="1707"/>
      <c r="P495" s="1707"/>
      <c r="Q495" s="1707"/>
    </row>
    <row r="496" spans="1:17" s="1708" customFormat="1" hidden="1" x14ac:dyDescent="0.2">
      <c r="A496" s="788">
        <v>459</v>
      </c>
      <c r="B496" s="1002" t="s">
        <v>138</v>
      </c>
      <c r="C496" s="860"/>
      <c r="D496" s="711" t="s">
        <v>137</v>
      </c>
      <c r="E496" s="711"/>
      <c r="F496" s="1003"/>
      <c r="G496" s="1003">
        <f t="shared" si="102"/>
        <v>0</v>
      </c>
      <c r="H496" s="1003"/>
      <c r="I496" s="1003">
        <f t="shared" si="103"/>
        <v>0</v>
      </c>
      <c r="J496" s="1004"/>
      <c r="K496" s="1706"/>
      <c r="L496" s="1706"/>
      <c r="M496" s="1707"/>
      <c r="N496" s="1707"/>
      <c r="O496" s="1707"/>
      <c r="P496" s="1707"/>
      <c r="Q496" s="1707"/>
    </row>
    <row r="497" spans="1:17" s="1708" customFormat="1" hidden="1" x14ac:dyDescent="0.2">
      <c r="A497" s="788">
        <v>460</v>
      </c>
      <c r="B497" s="1002" t="s">
        <v>162</v>
      </c>
      <c r="C497" s="860"/>
      <c r="D497" s="711" t="s">
        <v>137</v>
      </c>
      <c r="E497" s="711"/>
      <c r="F497" s="1003"/>
      <c r="G497" s="1003">
        <f t="shared" si="102"/>
        <v>0</v>
      </c>
      <c r="H497" s="1003"/>
      <c r="I497" s="1003">
        <f t="shared" si="103"/>
        <v>0</v>
      </c>
      <c r="J497" s="1004"/>
      <c r="K497" s="1706"/>
      <c r="L497" s="1706"/>
      <c r="M497" s="1707"/>
      <c r="N497" s="1707"/>
      <c r="O497" s="1707"/>
      <c r="P497" s="1707"/>
      <c r="Q497" s="1707"/>
    </row>
    <row r="498" spans="1:17" hidden="1" x14ac:dyDescent="0.2">
      <c r="A498" s="531">
        <v>461</v>
      </c>
      <c r="B498" s="541" t="s">
        <v>139</v>
      </c>
      <c r="C498" s="538"/>
      <c r="D498" s="542" t="s">
        <v>56</v>
      </c>
      <c r="E498" s="760"/>
      <c r="F498" s="543">
        <v>1875</v>
      </c>
      <c r="G498" s="543">
        <f t="shared" si="102"/>
        <v>0</v>
      </c>
      <c r="H498" s="543">
        <v>1617</v>
      </c>
      <c r="I498" s="543">
        <f t="shared" si="103"/>
        <v>0</v>
      </c>
      <c r="J498" s="657">
        <f t="shared" ref="J498:J499" si="106">G498+I498</f>
        <v>0</v>
      </c>
    </row>
    <row r="499" spans="1:17" s="1708" customFormat="1" hidden="1" x14ac:dyDescent="0.2">
      <c r="A499" s="788">
        <v>462</v>
      </c>
      <c r="B499" s="1002" t="s">
        <v>140</v>
      </c>
      <c r="C499" s="860"/>
      <c r="D499" s="711" t="s">
        <v>56</v>
      </c>
      <c r="E499" s="711"/>
      <c r="F499" s="1003">
        <v>1875</v>
      </c>
      <c r="G499" s="1003">
        <f t="shared" si="102"/>
        <v>0</v>
      </c>
      <c r="H499" s="1003">
        <v>1226</v>
      </c>
      <c r="I499" s="1003">
        <f t="shared" si="103"/>
        <v>0</v>
      </c>
      <c r="J499" s="1004">
        <f t="shared" si="106"/>
        <v>0</v>
      </c>
      <c r="K499" s="1706"/>
      <c r="L499" s="1706"/>
      <c r="M499" s="1707"/>
      <c r="N499" s="1707"/>
      <c r="O499" s="1707"/>
      <c r="P499" s="1707"/>
      <c r="Q499" s="1707"/>
    </row>
    <row r="500" spans="1:17" s="1708" customFormat="1" hidden="1" x14ac:dyDescent="0.2">
      <c r="A500" s="788">
        <v>463</v>
      </c>
      <c r="B500" s="1002" t="s">
        <v>625</v>
      </c>
      <c r="C500" s="860"/>
      <c r="D500" s="711" t="s">
        <v>137</v>
      </c>
      <c r="E500" s="711"/>
      <c r="F500" s="1003"/>
      <c r="G500" s="1003">
        <f t="shared" si="102"/>
        <v>0</v>
      </c>
      <c r="H500" s="1003"/>
      <c r="I500" s="1003">
        <f t="shared" si="103"/>
        <v>0</v>
      </c>
      <c r="J500" s="1004"/>
      <c r="K500" s="1706"/>
      <c r="L500" s="1706"/>
      <c r="M500" s="1707"/>
      <c r="N500" s="1707"/>
      <c r="O500" s="1707"/>
      <c r="P500" s="1707"/>
      <c r="Q500" s="1707"/>
    </row>
    <row r="501" spans="1:17" s="1708" customFormat="1" hidden="1" x14ac:dyDescent="0.2">
      <c r="A501" s="788">
        <v>464</v>
      </c>
      <c r="B501" s="1002" t="s">
        <v>143</v>
      </c>
      <c r="C501" s="860"/>
      <c r="D501" s="711" t="s">
        <v>137</v>
      </c>
      <c r="E501" s="711"/>
      <c r="F501" s="1003"/>
      <c r="G501" s="1003">
        <f t="shared" si="102"/>
        <v>0</v>
      </c>
      <c r="H501" s="1003"/>
      <c r="I501" s="1003">
        <f t="shared" si="103"/>
        <v>0</v>
      </c>
      <c r="J501" s="1004"/>
      <c r="K501" s="1706"/>
      <c r="L501" s="1706"/>
      <c r="M501" s="1707"/>
      <c r="N501" s="1707"/>
      <c r="O501" s="1707"/>
      <c r="P501" s="1707"/>
      <c r="Q501" s="1707"/>
    </row>
    <row r="502" spans="1:17" s="1708" customFormat="1" hidden="1" x14ac:dyDescent="0.2">
      <c r="A502" s="788">
        <v>465</v>
      </c>
      <c r="B502" s="1002" t="s">
        <v>144</v>
      </c>
      <c r="C502" s="860"/>
      <c r="D502" s="711" t="s">
        <v>56</v>
      </c>
      <c r="E502" s="1727"/>
      <c r="F502" s="1003">
        <v>1875</v>
      </c>
      <c r="G502" s="1003">
        <f t="shared" si="102"/>
        <v>0</v>
      </c>
      <c r="H502" s="1003">
        <v>2132</v>
      </c>
      <c r="I502" s="1003">
        <f t="shared" si="103"/>
        <v>0</v>
      </c>
      <c r="J502" s="1004">
        <f t="shared" ref="J502:J503" si="107">G502+I502</f>
        <v>0</v>
      </c>
      <c r="K502" s="1706"/>
      <c r="L502" s="1706"/>
      <c r="M502" s="1707"/>
      <c r="N502" s="1707"/>
      <c r="O502" s="1707"/>
      <c r="P502" s="1707"/>
      <c r="Q502" s="1707"/>
    </row>
    <row r="503" spans="1:17" s="1708" customFormat="1" hidden="1" x14ac:dyDescent="0.2">
      <c r="A503" s="788">
        <v>466</v>
      </c>
      <c r="B503" s="1002" t="s">
        <v>148</v>
      </c>
      <c r="C503" s="860"/>
      <c r="D503" s="711" t="s">
        <v>56</v>
      </c>
      <c r="E503" s="711"/>
      <c r="F503" s="1003">
        <v>1875</v>
      </c>
      <c r="G503" s="1003">
        <f t="shared" si="102"/>
        <v>0</v>
      </c>
      <c r="H503" s="1003">
        <v>1428</v>
      </c>
      <c r="I503" s="1003">
        <f t="shared" si="103"/>
        <v>0</v>
      </c>
      <c r="J503" s="1004">
        <f t="shared" si="107"/>
        <v>0</v>
      </c>
      <c r="K503" s="1706"/>
      <c r="L503" s="1706"/>
      <c r="M503" s="1707"/>
      <c r="N503" s="1707"/>
      <c r="O503" s="1707"/>
      <c r="P503" s="1707"/>
      <c r="Q503" s="1707"/>
    </row>
    <row r="504" spans="1:17" s="1708" customFormat="1" hidden="1" x14ac:dyDescent="0.2">
      <c r="A504" s="788">
        <v>467</v>
      </c>
      <c r="B504" s="1002" t="s">
        <v>178</v>
      </c>
      <c r="C504" s="860"/>
      <c r="D504" s="711" t="s">
        <v>137</v>
      </c>
      <c r="E504" s="711"/>
      <c r="F504" s="1003"/>
      <c r="G504" s="1003">
        <f t="shared" si="102"/>
        <v>0</v>
      </c>
      <c r="H504" s="1003"/>
      <c r="I504" s="1003">
        <f t="shared" si="103"/>
        <v>0</v>
      </c>
      <c r="J504" s="1004"/>
      <c r="K504" s="1706"/>
      <c r="L504" s="1706"/>
      <c r="M504" s="1707"/>
      <c r="N504" s="1707"/>
      <c r="O504" s="1707"/>
      <c r="P504" s="1707"/>
      <c r="Q504" s="1707"/>
    </row>
    <row r="505" spans="1:17" hidden="1" x14ac:dyDescent="0.2">
      <c r="A505" s="531">
        <v>468</v>
      </c>
      <c r="B505" s="541" t="s">
        <v>150</v>
      </c>
      <c r="C505" s="538"/>
      <c r="D505" s="542" t="s">
        <v>56</v>
      </c>
      <c r="E505" s="1728"/>
      <c r="F505" s="543">
        <v>1875</v>
      </c>
      <c r="G505" s="543">
        <f t="shared" si="102"/>
        <v>0</v>
      </c>
      <c r="H505" s="543">
        <v>2646</v>
      </c>
      <c r="I505" s="543">
        <f t="shared" si="103"/>
        <v>0</v>
      </c>
      <c r="J505" s="657">
        <f t="shared" ref="J505:J507" si="108">G505+I505</f>
        <v>0</v>
      </c>
      <c r="K505" s="1770"/>
    </row>
    <row r="506" spans="1:17" s="1708" customFormat="1" hidden="1" x14ac:dyDescent="0.2">
      <c r="A506" s="788">
        <v>469</v>
      </c>
      <c r="B506" s="1002" t="s">
        <v>171</v>
      </c>
      <c r="C506" s="860"/>
      <c r="D506" s="711" t="s">
        <v>172</v>
      </c>
      <c r="E506" s="711"/>
      <c r="F506" s="1003">
        <v>1000</v>
      </c>
      <c r="G506" s="1003">
        <f t="shared" si="102"/>
        <v>0</v>
      </c>
      <c r="H506" s="1003">
        <v>95</v>
      </c>
      <c r="I506" s="1003">
        <f t="shared" si="103"/>
        <v>0</v>
      </c>
      <c r="J506" s="1004">
        <f t="shared" si="108"/>
        <v>0</v>
      </c>
      <c r="K506" s="1706"/>
      <c r="L506" s="1706"/>
      <c r="M506" s="1707"/>
      <c r="N506" s="1707"/>
      <c r="O506" s="1707"/>
      <c r="P506" s="1707"/>
      <c r="Q506" s="1707"/>
    </row>
    <row r="507" spans="1:17" s="1708" customFormat="1" hidden="1" x14ac:dyDescent="0.2">
      <c r="A507" s="788">
        <v>470</v>
      </c>
      <c r="B507" s="1002" t="s">
        <v>60</v>
      </c>
      <c r="C507" s="860"/>
      <c r="D507" s="711" t="s">
        <v>5</v>
      </c>
      <c r="E507" s="711"/>
      <c r="F507" s="1003">
        <v>0</v>
      </c>
      <c r="G507" s="1003">
        <f t="shared" si="102"/>
        <v>0</v>
      </c>
      <c r="H507" s="1003">
        <v>67567</v>
      </c>
      <c r="I507" s="1003">
        <f t="shared" si="103"/>
        <v>0</v>
      </c>
      <c r="J507" s="1004">
        <f t="shared" si="108"/>
        <v>0</v>
      </c>
      <c r="K507" s="1706"/>
      <c r="L507" s="1706"/>
      <c r="M507" s="1707"/>
      <c r="N507" s="1707"/>
      <c r="O507" s="1707"/>
      <c r="P507" s="1707"/>
      <c r="Q507" s="1707"/>
    </row>
    <row r="508" spans="1:17" s="1708" customFormat="1" hidden="1" x14ac:dyDescent="0.2">
      <c r="A508" s="788">
        <v>471</v>
      </c>
      <c r="B508" s="1762" t="s">
        <v>122</v>
      </c>
      <c r="C508" s="860"/>
      <c r="D508" s="711"/>
      <c r="E508" s="711"/>
      <c r="F508" s="711"/>
      <c r="G508" s="1003"/>
      <c r="H508" s="1719"/>
      <c r="I508" s="1003"/>
      <c r="J508" s="1719"/>
      <c r="K508" s="1706"/>
      <c r="L508" s="1706"/>
      <c r="M508" s="1707"/>
      <c r="N508" s="1707"/>
      <c r="O508" s="1707"/>
      <c r="P508" s="1707"/>
      <c r="Q508" s="1707"/>
    </row>
    <row r="509" spans="1:17" s="1708" customFormat="1" hidden="1" x14ac:dyDescent="0.2">
      <c r="A509" s="788">
        <v>472</v>
      </c>
      <c r="B509" s="1002" t="s">
        <v>182</v>
      </c>
      <c r="C509" s="860" t="s">
        <v>183</v>
      </c>
      <c r="D509" s="711" t="s">
        <v>14</v>
      </c>
      <c r="E509" s="711"/>
      <c r="F509" s="1003">
        <v>1500</v>
      </c>
      <c r="G509" s="1003">
        <f t="shared" ref="G509:G518" si="109">E509*F509</f>
        <v>0</v>
      </c>
      <c r="H509" s="1003">
        <v>4977</v>
      </c>
      <c r="I509" s="1003">
        <f t="shared" ref="I509:I518" si="110">E509*H509</f>
        <v>0</v>
      </c>
      <c r="J509" s="1004">
        <f t="shared" ref="J509:J510" si="111">G509+I509</f>
        <v>0</v>
      </c>
      <c r="K509" s="1706"/>
      <c r="L509" s="1706"/>
      <c r="M509" s="1707"/>
      <c r="N509" s="1707"/>
      <c r="O509" s="1707"/>
      <c r="P509" s="1707"/>
      <c r="Q509" s="1707"/>
    </row>
    <row r="510" spans="1:17" s="1708" customFormat="1" hidden="1" x14ac:dyDescent="0.2">
      <c r="A510" s="788">
        <v>473</v>
      </c>
      <c r="B510" s="1002" t="s">
        <v>145</v>
      </c>
      <c r="C510" s="860"/>
      <c r="D510" s="711" t="s">
        <v>56</v>
      </c>
      <c r="E510" s="711"/>
      <c r="F510" s="1003">
        <v>1875</v>
      </c>
      <c r="G510" s="1003">
        <f t="shared" si="109"/>
        <v>0</v>
      </c>
      <c r="H510" s="1003">
        <v>1190</v>
      </c>
      <c r="I510" s="1003">
        <f t="shared" si="110"/>
        <v>0</v>
      </c>
      <c r="J510" s="1004">
        <f t="shared" si="111"/>
        <v>0</v>
      </c>
      <c r="K510" s="1706"/>
      <c r="L510" s="1706"/>
      <c r="M510" s="1707"/>
      <c r="N510" s="1707"/>
      <c r="O510" s="1707"/>
      <c r="P510" s="1707"/>
      <c r="Q510" s="1707"/>
    </row>
    <row r="511" spans="1:17" s="1708" customFormat="1" hidden="1" x14ac:dyDescent="0.2">
      <c r="A511" s="788">
        <v>474</v>
      </c>
      <c r="B511" s="1002" t="s">
        <v>184</v>
      </c>
      <c r="C511" s="860"/>
      <c r="D511" s="711" t="s">
        <v>137</v>
      </c>
      <c r="E511" s="711"/>
      <c r="F511" s="1003"/>
      <c r="G511" s="1003">
        <f t="shared" si="109"/>
        <v>0</v>
      </c>
      <c r="H511" s="1003"/>
      <c r="I511" s="1003">
        <f t="shared" si="110"/>
        <v>0</v>
      </c>
      <c r="J511" s="1004"/>
      <c r="K511" s="1706"/>
      <c r="L511" s="1706"/>
      <c r="M511" s="1707"/>
      <c r="N511" s="1707"/>
      <c r="O511" s="1707"/>
      <c r="P511" s="1707"/>
      <c r="Q511" s="1707"/>
    </row>
    <row r="512" spans="1:17" s="1708" customFormat="1" ht="25.5" hidden="1" x14ac:dyDescent="0.2">
      <c r="A512" s="788">
        <v>475</v>
      </c>
      <c r="B512" s="1002" t="s">
        <v>147</v>
      </c>
      <c r="C512" s="860"/>
      <c r="D512" s="711" t="s">
        <v>56</v>
      </c>
      <c r="E512" s="1727"/>
      <c r="F512" s="1003">
        <v>1875</v>
      </c>
      <c r="G512" s="1003">
        <f t="shared" si="109"/>
        <v>0</v>
      </c>
      <c r="H512" s="1003">
        <v>1764</v>
      </c>
      <c r="I512" s="1003">
        <f t="shared" si="110"/>
        <v>0</v>
      </c>
      <c r="J512" s="1004">
        <f t="shared" ref="J512:J513" si="112">G512+I512</f>
        <v>0</v>
      </c>
      <c r="K512" s="1706"/>
      <c r="L512" s="1706"/>
      <c r="M512" s="1707"/>
      <c r="N512" s="1707"/>
      <c r="O512" s="1707"/>
      <c r="P512" s="1707"/>
      <c r="Q512" s="1707"/>
    </row>
    <row r="513" spans="1:17" hidden="1" x14ac:dyDescent="0.2">
      <c r="A513" s="531">
        <v>476</v>
      </c>
      <c r="B513" s="541" t="s">
        <v>148</v>
      </c>
      <c r="C513" s="538"/>
      <c r="D513" s="542" t="s">
        <v>56</v>
      </c>
      <c r="E513" s="542"/>
      <c r="F513" s="543">
        <v>1875</v>
      </c>
      <c r="G513" s="543">
        <f t="shared" si="109"/>
        <v>0</v>
      </c>
      <c r="H513" s="543">
        <v>1428</v>
      </c>
      <c r="I513" s="543">
        <f t="shared" si="110"/>
        <v>0</v>
      </c>
      <c r="J513" s="750">
        <f t="shared" si="112"/>
        <v>0</v>
      </c>
    </row>
    <row r="514" spans="1:17" s="1708" customFormat="1" hidden="1" x14ac:dyDescent="0.2">
      <c r="A514" s="788">
        <v>477</v>
      </c>
      <c r="B514" s="1002" t="s">
        <v>185</v>
      </c>
      <c r="C514" s="860"/>
      <c r="D514" s="711" t="s">
        <v>137</v>
      </c>
      <c r="E514" s="711"/>
      <c r="F514" s="1003"/>
      <c r="G514" s="1003">
        <f t="shared" si="109"/>
        <v>0</v>
      </c>
      <c r="H514" s="1003"/>
      <c r="I514" s="1003">
        <f t="shared" si="110"/>
        <v>0</v>
      </c>
      <c r="J514" s="1004"/>
      <c r="K514" s="1706"/>
      <c r="L514" s="1706"/>
      <c r="M514" s="1707"/>
      <c r="N514" s="1707"/>
      <c r="O514" s="1707"/>
      <c r="P514" s="1707"/>
      <c r="Q514" s="1707"/>
    </row>
    <row r="515" spans="1:17" hidden="1" x14ac:dyDescent="0.2">
      <c r="A515" s="531">
        <v>478</v>
      </c>
      <c r="B515" s="541" t="s">
        <v>150</v>
      </c>
      <c r="C515" s="538"/>
      <c r="D515" s="542" t="s">
        <v>56</v>
      </c>
      <c r="E515" s="759"/>
      <c r="F515" s="543">
        <v>1875</v>
      </c>
      <c r="G515" s="543">
        <f t="shared" si="109"/>
        <v>0</v>
      </c>
      <c r="H515" s="543">
        <v>2646</v>
      </c>
      <c r="I515" s="543">
        <f t="shared" si="110"/>
        <v>0</v>
      </c>
      <c r="J515" s="750">
        <f t="shared" ref="J515:J518" si="113">G515+I515</f>
        <v>0</v>
      </c>
    </row>
    <row r="516" spans="1:17" s="1708" customFormat="1" ht="25.5" hidden="1" x14ac:dyDescent="0.2">
      <c r="A516" s="788">
        <v>479</v>
      </c>
      <c r="B516" s="1002" t="s">
        <v>151</v>
      </c>
      <c r="C516" s="687" t="s">
        <v>152</v>
      </c>
      <c r="D516" s="711" t="s">
        <v>56</v>
      </c>
      <c r="E516" s="711"/>
      <c r="F516" s="1003">
        <v>600</v>
      </c>
      <c r="G516" s="1003">
        <f t="shared" si="109"/>
        <v>0</v>
      </c>
      <c r="H516" s="1003">
        <v>381</v>
      </c>
      <c r="I516" s="1003">
        <f t="shared" si="110"/>
        <v>0</v>
      </c>
      <c r="J516" s="1004">
        <f t="shared" si="113"/>
        <v>0</v>
      </c>
      <c r="K516" s="1706"/>
      <c r="L516" s="1706"/>
      <c r="M516" s="1707"/>
      <c r="N516" s="1707"/>
      <c r="O516" s="1707"/>
      <c r="P516" s="1707"/>
      <c r="Q516" s="1707"/>
    </row>
    <row r="517" spans="1:17" s="1708" customFormat="1" hidden="1" x14ac:dyDescent="0.2">
      <c r="A517" s="788">
        <v>480</v>
      </c>
      <c r="B517" s="1002" t="s">
        <v>153</v>
      </c>
      <c r="C517" s="860"/>
      <c r="D517" s="711" t="s">
        <v>56</v>
      </c>
      <c r="E517" s="711"/>
      <c r="F517" s="1003">
        <v>1000</v>
      </c>
      <c r="G517" s="1003">
        <f t="shared" si="109"/>
        <v>0</v>
      </c>
      <c r="H517" s="1003">
        <v>123</v>
      </c>
      <c r="I517" s="1003">
        <f t="shared" si="110"/>
        <v>0</v>
      </c>
      <c r="J517" s="1004">
        <f t="shared" si="113"/>
        <v>0</v>
      </c>
      <c r="K517" s="1706"/>
      <c r="L517" s="1706"/>
      <c r="M517" s="1707"/>
      <c r="N517" s="1707"/>
      <c r="O517" s="1707"/>
      <c r="P517" s="1707"/>
      <c r="Q517" s="1707"/>
    </row>
    <row r="518" spans="1:17" s="1708" customFormat="1" hidden="1" x14ac:dyDescent="0.2">
      <c r="A518" s="788">
        <v>481</v>
      </c>
      <c r="B518" s="1002" t="s">
        <v>60</v>
      </c>
      <c r="C518" s="860"/>
      <c r="D518" s="711" t="s">
        <v>5</v>
      </c>
      <c r="E518" s="711"/>
      <c r="F518" s="1003">
        <v>0</v>
      </c>
      <c r="G518" s="1003">
        <f t="shared" si="109"/>
        <v>0</v>
      </c>
      <c r="H518" s="1003">
        <v>14017</v>
      </c>
      <c r="I518" s="1003">
        <f t="shared" si="110"/>
        <v>0</v>
      </c>
      <c r="J518" s="1004">
        <f t="shared" si="113"/>
        <v>0</v>
      </c>
      <c r="K518" s="1706"/>
      <c r="L518" s="1706"/>
      <c r="M518" s="1707"/>
      <c r="N518" s="1707"/>
      <c r="O518" s="1707"/>
      <c r="P518" s="1707"/>
      <c r="Q518" s="1707"/>
    </row>
    <row r="519" spans="1:17" s="1708" customFormat="1" hidden="1" x14ac:dyDescent="0.2">
      <c r="A519" s="788">
        <v>482</v>
      </c>
      <c r="B519" s="1762" t="s">
        <v>186</v>
      </c>
      <c r="C519" s="860"/>
      <c r="D519" s="711"/>
      <c r="E519" s="711"/>
      <c r="F519" s="711"/>
      <c r="G519" s="1003"/>
      <c r="H519" s="1719"/>
      <c r="I519" s="1003"/>
      <c r="J519" s="1719"/>
      <c r="K519" s="1706"/>
      <c r="L519" s="1706"/>
      <c r="M519" s="1707"/>
      <c r="N519" s="1707"/>
      <c r="O519" s="1707"/>
      <c r="P519" s="1707"/>
      <c r="Q519" s="1707"/>
    </row>
    <row r="520" spans="1:17" s="1708" customFormat="1" ht="38.25" hidden="1" x14ac:dyDescent="0.2">
      <c r="A520" s="788">
        <v>483</v>
      </c>
      <c r="B520" s="1002" t="s">
        <v>187</v>
      </c>
      <c r="C520" s="687" t="s">
        <v>458</v>
      </c>
      <c r="D520" s="711" t="s">
        <v>14</v>
      </c>
      <c r="E520" s="711"/>
      <c r="F520" s="1003">
        <v>315576</v>
      </c>
      <c r="G520" s="1003">
        <f t="shared" ref="G520:G526" si="114">E520*F520</f>
        <v>0</v>
      </c>
      <c r="H520" s="1003">
        <v>0</v>
      </c>
      <c r="I520" s="1003">
        <f t="shared" ref="I520:I526" si="115">E520*H520</f>
        <v>0</v>
      </c>
      <c r="J520" s="1004">
        <f t="shared" ref="J520:J526" si="116">G520+I520</f>
        <v>0</v>
      </c>
      <c r="K520" s="1706"/>
      <c r="L520" s="1706"/>
      <c r="M520" s="1707"/>
      <c r="N520" s="1707"/>
      <c r="O520" s="1707"/>
      <c r="P520" s="1707"/>
      <c r="Q520" s="1707"/>
    </row>
    <row r="521" spans="1:17" s="1708" customFormat="1" hidden="1" x14ac:dyDescent="0.2">
      <c r="A521" s="788">
        <v>484</v>
      </c>
      <c r="B521" s="1002" t="s">
        <v>188</v>
      </c>
      <c r="C521" s="687" t="s">
        <v>189</v>
      </c>
      <c r="D521" s="711" t="s">
        <v>14</v>
      </c>
      <c r="E521" s="711"/>
      <c r="F521" s="1003">
        <v>129211</v>
      </c>
      <c r="G521" s="1003">
        <f t="shared" si="114"/>
        <v>0</v>
      </c>
      <c r="H521" s="1003">
        <v>0</v>
      </c>
      <c r="I521" s="1003">
        <f t="shared" si="115"/>
        <v>0</v>
      </c>
      <c r="J521" s="1004">
        <f t="shared" si="116"/>
        <v>0</v>
      </c>
      <c r="K521" s="1706"/>
      <c r="L521" s="1706"/>
      <c r="M521" s="1707"/>
      <c r="N521" s="1707"/>
      <c r="O521" s="1707"/>
      <c r="P521" s="1707"/>
      <c r="Q521" s="1707"/>
    </row>
    <row r="522" spans="1:17" s="1708" customFormat="1" hidden="1" x14ac:dyDescent="0.2">
      <c r="A522" s="788">
        <v>485</v>
      </c>
      <c r="B522" s="1002" t="s">
        <v>190</v>
      </c>
      <c r="C522" s="687" t="s">
        <v>191</v>
      </c>
      <c r="D522" s="711" t="s">
        <v>14</v>
      </c>
      <c r="E522" s="711"/>
      <c r="F522" s="1003">
        <v>800</v>
      </c>
      <c r="G522" s="1003">
        <f t="shared" si="114"/>
        <v>0</v>
      </c>
      <c r="H522" s="1003">
        <v>0</v>
      </c>
      <c r="I522" s="1003">
        <f t="shared" si="115"/>
        <v>0</v>
      </c>
      <c r="J522" s="1004">
        <f t="shared" si="116"/>
        <v>0</v>
      </c>
      <c r="K522" s="1706"/>
      <c r="L522" s="1706"/>
      <c r="M522" s="1707"/>
      <c r="N522" s="1707"/>
      <c r="O522" s="1707"/>
      <c r="P522" s="1707"/>
      <c r="Q522" s="1707"/>
    </row>
    <row r="523" spans="1:17" s="1708" customFormat="1" hidden="1" x14ac:dyDescent="0.2">
      <c r="A523" s="788">
        <v>486</v>
      </c>
      <c r="B523" s="1002" t="s">
        <v>192</v>
      </c>
      <c r="C523" s="687" t="s">
        <v>193</v>
      </c>
      <c r="D523" s="711" t="s">
        <v>14</v>
      </c>
      <c r="E523" s="711"/>
      <c r="F523" s="1003">
        <v>800</v>
      </c>
      <c r="G523" s="1003">
        <f t="shared" si="114"/>
        <v>0</v>
      </c>
      <c r="H523" s="1003">
        <v>0</v>
      </c>
      <c r="I523" s="1003">
        <f t="shared" si="115"/>
        <v>0</v>
      </c>
      <c r="J523" s="1004">
        <f t="shared" si="116"/>
        <v>0</v>
      </c>
      <c r="K523" s="1706"/>
      <c r="L523" s="1706"/>
      <c r="M523" s="1707"/>
      <c r="N523" s="1707"/>
      <c r="O523" s="1707"/>
      <c r="P523" s="1707"/>
      <c r="Q523" s="1707"/>
    </row>
    <row r="524" spans="1:17" s="1708" customFormat="1" ht="25.5" hidden="1" x14ac:dyDescent="0.2">
      <c r="A524" s="788">
        <v>487</v>
      </c>
      <c r="B524" s="1002" t="s">
        <v>410</v>
      </c>
      <c r="C524" s="687" t="s">
        <v>411</v>
      </c>
      <c r="D524" s="711" t="s">
        <v>14</v>
      </c>
      <c r="E524" s="711"/>
      <c r="F524" s="1003">
        <v>1199</v>
      </c>
      <c r="G524" s="1003">
        <f t="shared" si="114"/>
        <v>0</v>
      </c>
      <c r="H524" s="1003">
        <v>0</v>
      </c>
      <c r="I524" s="1003">
        <f t="shared" si="115"/>
        <v>0</v>
      </c>
      <c r="J524" s="1004">
        <f t="shared" si="116"/>
        <v>0</v>
      </c>
      <c r="K524" s="1706"/>
      <c r="L524" s="1706"/>
      <c r="M524" s="1707"/>
      <c r="N524" s="1707"/>
      <c r="O524" s="1707"/>
      <c r="P524" s="1707"/>
      <c r="Q524" s="1707"/>
    </row>
    <row r="525" spans="1:17" s="1708" customFormat="1" hidden="1" x14ac:dyDescent="0.2">
      <c r="A525" s="788">
        <v>488</v>
      </c>
      <c r="B525" s="1002" t="s">
        <v>412</v>
      </c>
      <c r="C525" s="687" t="s">
        <v>413</v>
      </c>
      <c r="D525" s="711" t="s">
        <v>14</v>
      </c>
      <c r="E525" s="711"/>
      <c r="F525" s="1003">
        <v>3283</v>
      </c>
      <c r="G525" s="1003">
        <f t="shared" si="114"/>
        <v>0</v>
      </c>
      <c r="H525" s="1003">
        <v>0</v>
      </c>
      <c r="I525" s="1003">
        <f t="shared" si="115"/>
        <v>0</v>
      </c>
      <c r="J525" s="1004">
        <f t="shared" si="116"/>
        <v>0</v>
      </c>
      <c r="K525" s="1706"/>
      <c r="L525" s="1706"/>
      <c r="M525" s="1707"/>
      <c r="N525" s="1707"/>
      <c r="O525" s="1707"/>
      <c r="P525" s="1707"/>
      <c r="Q525" s="1707"/>
    </row>
    <row r="526" spans="1:17" hidden="1" x14ac:dyDescent="0.2">
      <c r="A526" s="531">
        <v>489</v>
      </c>
      <c r="B526" s="541" t="s">
        <v>135</v>
      </c>
      <c r="C526" s="538"/>
      <c r="D526" s="542" t="s">
        <v>56</v>
      </c>
      <c r="E526" s="542"/>
      <c r="F526" s="543">
        <v>1875</v>
      </c>
      <c r="G526" s="543">
        <f t="shared" si="114"/>
        <v>0</v>
      </c>
      <c r="H526" s="543">
        <v>869</v>
      </c>
      <c r="I526" s="543">
        <f t="shared" si="115"/>
        <v>0</v>
      </c>
      <c r="J526" s="657">
        <f t="shared" si="116"/>
        <v>0</v>
      </c>
    </row>
    <row r="527" spans="1:17" s="1708" customFormat="1" hidden="1" x14ac:dyDescent="0.2">
      <c r="A527" s="788">
        <v>490</v>
      </c>
      <c r="B527" s="1002" t="s">
        <v>160</v>
      </c>
      <c r="C527" s="860"/>
      <c r="D527" s="711" t="s">
        <v>137</v>
      </c>
      <c r="E527" s="711"/>
      <c r="F527" s="711"/>
      <c r="G527" s="1003"/>
      <c r="H527" s="1719"/>
      <c r="I527" s="1003"/>
      <c r="J527" s="1719"/>
      <c r="K527" s="1706"/>
      <c r="L527" s="1706"/>
      <c r="M527" s="1707"/>
      <c r="N527" s="1707"/>
      <c r="O527" s="1707"/>
      <c r="P527" s="1707"/>
      <c r="Q527" s="1707"/>
    </row>
    <row r="528" spans="1:17" s="1708" customFormat="1" hidden="1" x14ac:dyDescent="0.2">
      <c r="A528" s="788">
        <v>491</v>
      </c>
      <c r="B528" s="1002" t="s">
        <v>139</v>
      </c>
      <c r="C528" s="860"/>
      <c r="D528" s="711" t="s">
        <v>56</v>
      </c>
      <c r="E528" s="1764"/>
      <c r="F528" s="1003">
        <v>1875</v>
      </c>
      <c r="G528" s="1003">
        <f>E528*F528</f>
        <v>0</v>
      </c>
      <c r="H528" s="1003">
        <v>1617</v>
      </c>
      <c r="I528" s="1003">
        <f>E528*H528</f>
        <v>0</v>
      </c>
      <c r="J528" s="1004">
        <f t="shared" ref="J528:J529" si="117">G528+I528</f>
        <v>0</v>
      </c>
      <c r="K528" s="1706"/>
      <c r="L528" s="1706"/>
      <c r="M528" s="1707"/>
      <c r="N528" s="1707"/>
      <c r="O528" s="1707"/>
      <c r="P528" s="1707"/>
      <c r="Q528" s="1707"/>
    </row>
    <row r="529" spans="1:17" s="1708" customFormat="1" hidden="1" x14ac:dyDescent="0.2">
      <c r="A529" s="788">
        <v>492</v>
      </c>
      <c r="B529" s="1002" t="s">
        <v>60</v>
      </c>
      <c r="C529" s="860"/>
      <c r="D529" s="711" t="s">
        <v>5</v>
      </c>
      <c r="E529" s="711"/>
      <c r="F529" s="1003">
        <v>0</v>
      </c>
      <c r="G529" s="1003">
        <f>E529*F529</f>
        <v>0</v>
      </c>
      <c r="H529" s="1003">
        <v>131146</v>
      </c>
      <c r="I529" s="1003">
        <f>E529*H529</f>
        <v>0</v>
      </c>
      <c r="J529" s="1004">
        <f t="shared" si="117"/>
        <v>0</v>
      </c>
      <c r="K529" s="1706"/>
      <c r="L529" s="1706"/>
      <c r="M529" s="1707"/>
      <c r="N529" s="1707"/>
      <c r="O529" s="1707"/>
      <c r="P529" s="1707"/>
      <c r="Q529" s="1707"/>
    </row>
    <row r="530" spans="1:17" s="1708" customFormat="1" hidden="1" x14ac:dyDescent="0.2">
      <c r="A530" s="788">
        <v>493</v>
      </c>
      <c r="B530" s="1762" t="s">
        <v>194</v>
      </c>
      <c r="C530" s="860"/>
      <c r="D530" s="711"/>
      <c r="E530" s="711"/>
      <c r="F530" s="711"/>
      <c r="G530" s="1003"/>
      <c r="H530" s="1719"/>
      <c r="I530" s="1003"/>
      <c r="J530" s="1719"/>
      <c r="K530" s="1706"/>
      <c r="L530" s="1706"/>
      <c r="M530" s="1707"/>
      <c r="N530" s="1707"/>
      <c r="O530" s="1707"/>
      <c r="P530" s="1707"/>
      <c r="Q530" s="1707"/>
    </row>
    <row r="531" spans="1:17" s="1708" customFormat="1" ht="38.25" hidden="1" x14ac:dyDescent="0.2">
      <c r="A531" s="788">
        <v>494</v>
      </c>
      <c r="B531" s="1002" t="s">
        <v>459</v>
      </c>
      <c r="C531" s="687" t="s">
        <v>437</v>
      </c>
      <c r="D531" s="711" t="s">
        <v>14</v>
      </c>
      <c r="E531" s="711"/>
      <c r="F531" s="1003">
        <v>40266</v>
      </c>
      <c r="G531" s="1003">
        <f>E531*F531</f>
        <v>0</v>
      </c>
      <c r="H531" s="1003">
        <v>149591</v>
      </c>
      <c r="I531" s="1003">
        <f>E531*H531</f>
        <v>0</v>
      </c>
      <c r="J531" s="1004">
        <f t="shared" ref="J531:J532" si="118">G531+I531</f>
        <v>0</v>
      </c>
      <c r="K531" s="1706"/>
      <c r="L531" s="1706"/>
      <c r="M531" s="1707"/>
      <c r="N531" s="1707"/>
      <c r="O531" s="1707"/>
      <c r="P531" s="1707"/>
      <c r="Q531" s="1707"/>
    </row>
    <row r="532" spans="1:17" s="1708" customFormat="1" hidden="1" x14ac:dyDescent="0.2">
      <c r="A532" s="788">
        <v>495</v>
      </c>
      <c r="B532" s="1002" t="s">
        <v>460</v>
      </c>
      <c r="C532" s="687"/>
      <c r="D532" s="711" t="s">
        <v>202</v>
      </c>
      <c r="E532" s="711"/>
      <c r="F532" s="1003">
        <v>139</v>
      </c>
      <c r="G532" s="1003">
        <f>E532*F532</f>
        <v>0</v>
      </c>
      <c r="H532" s="1003">
        <v>151</v>
      </c>
      <c r="I532" s="1003">
        <f>E532*H532</f>
        <v>0</v>
      </c>
      <c r="J532" s="1004">
        <f t="shared" si="118"/>
        <v>0</v>
      </c>
      <c r="K532" s="1706"/>
      <c r="L532" s="1706"/>
      <c r="M532" s="1707"/>
      <c r="N532" s="1707"/>
      <c r="O532" s="1707"/>
      <c r="P532" s="1707"/>
      <c r="Q532" s="1707"/>
    </row>
    <row r="533" spans="1:17" s="1708" customFormat="1" hidden="1" x14ac:dyDescent="0.2">
      <c r="A533" s="788">
        <v>496</v>
      </c>
      <c r="B533" s="1762" t="s">
        <v>195</v>
      </c>
      <c r="C533" s="860"/>
      <c r="D533" s="711"/>
      <c r="E533" s="711"/>
      <c r="F533" s="711"/>
      <c r="G533" s="1003"/>
      <c r="H533" s="1719"/>
      <c r="I533" s="1003"/>
      <c r="J533" s="1719"/>
      <c r="K533" s="1706"/>
      <c r="L533" s="1706"/>
      <c r="M533" s="1707"/>
      <c r="N533" s="1707"/>
      <c r="O533" s="1707"/>
      <c r="P533" s="1707"/>
      <c r="Q533" s="1707"/>
    </row>
    <row r="534" spans="1:17" s="1708" customFormat="1" hidden="1" x14ac:dyDescent="0.2">
      <c r="A534" s="788">
        <v>497</v>
      </c>
      <c r="B534" s="1002" t="s">
        <v>196</v>
      </c>
      <c r="C534" s="687"/>
      <c r="D534" s="711" t="s">
        <v>7</v>
      </c>
      <c r="E534" s="711"/>
      <c r="F534" s="1003">
        <v>800</v>
      </c>
      <c r="G534" s="1003">
        <f t="shared" ref="G534:G544" si="119">E534*F534</f>
        <v>0</v>
      </c>
      <c r="H534" s="1003">
        <v>2623</v>
      </c>
      <c r="I534" s="1003">
        <f t="shared" ref="I534:I544" si="120">E534*H534</f>
        <v>0</v>
      </c>
      <c r="J534" s="1004">
        <f t="shared" ref="J534:J544" si="121">G534+I534</f>
        <v>0</v>
      </c>
      <c r="K534" s="1706"/>
      <c r="L534" s="1706"/>
      <c r="M534" s="1707"/>
      <c r="N534" s="1707"/>
      <c r="O534" s="1707"/>
      <c r="P534" s="1707"/>
      <c r="Q534" s="1707"/>
    </row>
    <row r="535" spans="1:17" s="1708" customFormat="1" hidden="1" x14ac:dyDescent="0.2">
      <c r="A535" s="788">
        <v>498</v>
      </c>
      <c r="B535" s="1002" t="s">
        <v>15</v>
      </c>
      <c r="C535" s="687"/>
      <c r="D535" s="711" t="s">
        <v>7</v>
      </c>
      <c r="E535" s="711"/>
      <c r="F535" s="1003">
        <v>600</v>
      </c>
      <c r="G535" s="1003">
        <f t="shared" si="119"/>
        <v>0</v>
      </c>
      <c r="H535" s="1003">
        <v>335</v>
      </c>
      <c r="I535" s="1003">
        <f t="shared" si="120"/>
        <v>0</v>
      </c>
      <c r="J535" s="1004">
        <f t="shared" si="121"/>
        <v>0</v>
      </c>
      <c r="K535" s="1706"/>
      <c r="L535" s="1706"/>
      <c r="M535" s="1707"/>
      <c r="N535" s="1707"/>
      <c r="O535" s="1707"/>
      <c r="P535" s="1707"/>
      <c r="Q535" s="1707"/>
    </row>
    <row r="536" spans="1:17" s="1708" customFormat="1" hidden="1" x14ac:dyDescent="0.2">
      <c r="A536" s="788">
        <v>499</v>
      </c>
      <c r="B536" s="1002" t="s">
        <v>19</v>
      </c>
      <c r="C536" s="687" t="s">
        <v>326</v>
      </c>
      <c r="D536" s="711" t="s">
        <v>7</v>
      </c>
      <c r="E536" s="711"/>
      <c r="F536" s="1003">
        <v>600</v>
      </c>
      <c r="G536" s="1003">
        <f t="shared" si="119"/>
        <v>0</v>
      </c>
      <c r="H536" s="1003">
        <v>928</v>
      </c>
      <c r="I536" s="1003">
        <f t="shared" si="120"/>
        <v>0</v>
      </c>
      <c r="J536" s="1004">
        <f t="shared" si="121"/>
        <v>0</v>
      </c>
      <c r="K536" s="1706"/>
      <c r="L536" s="1706"/>
      <c r="M536" s="1707"/>
      <c r="N536" s="1707"/>
      <c r="O536" s="1707"/>
      <c r="P536" s="1707"/>
      <c r="Q536" s="1707"/>
    </row>
    <row r="537" spans="1:17" s="1708" customFormat="1" hidden="1" x14ac:dyDescent="0.2">
      <c r="A537" s="788">
        <v>500</v>
      </c>
      <c r="B537" s="1002" t="s">
        <v>197</v>
      </c>
      <c r="C537" s="687"/>
      <c r="D537" s="711" t="s">
        <v>7</v>
      </c>
      <c r="E537" s="711"/>
      <c r="F537" s="1003">
        <v>600</v>
      </c>
      <c r="G537" s="1003">
        <f t="shared" si="119"/>
        <v>0</v>
      </c>
      <c r="H537" s="1003">
        <v>1424</v>
      </c>
      <c r="I537" s="1003">
        <f t="shared" si="120"/>
        <v>0</v>
      </c>
      <c r="J537" s="1004">
        <f t="shared" si="121"/>
        <v>0</v>
      </c>
      <c r="K537" s="1706"/>
      <c r="L537" s="1706"/>
      <c r="M537" s="1707"/>
      <c r="N537" s="1707"/>
      <c r="O537" s="1707"/>
      <c r="P537" s="1707"/>
      <c r="Q537" s="1707"/>
    </row>
    <row r="538" spans="1:17" s="1708" customFormat="1" hidden="1" x14ac:dyDescent="0.2">
      <c r="A538" s="788">
        <v>501</v>
      </c>
      <c r="B538" s="1002" t="s">
        <v>198</v>
      </c>
      <c r="C538" s="687"/>
      <c r="D538" s="711" t="s">
        <v>21</v>
      </c>
      <c r="E538" s="711"/>
      <c r="F538" s="1003">
        <v>1300</v>
      </c>
      <c r="G538" s="1003">
        <f t="shared" si="119"/>
        <v>0</v>
      </c>
      <c r="H538" s="1003">
        <v>957</v>
      </c>
      <c r="I538" s="1003">
        <f t="shared" si="120"/>
        <v>0</v>
      </c>
      <c r="J538" s="1004">
        <f t="shared" si="121"/>
        <v>0</v>
      </c>
      <c r="K538" s="1706"/>
      <c r="L538" s="1706"/>
      <c r="M538" s="1707"/>
      <c r="N538" s="1707"/>
      <c r="O538" s="1707"/>
      <c r="P538" s="1707"/>
      <c r="Q538" s="1707"/>
    </row>
    <row r="539" spans="1:17" s="1708" customFormat="1" hidden="1" x14ac:dyDescent="0.2">
      <c r="A539" s="788">
        <v>502</v>
      </c>
      <c r="B539" s="1002" t="s">
        <v>23</v>
      </c>
      <c r="C539" s="687"/>
      <c r="D539" s="711" t="s">
        <v>21</v>
      </c>
      <c r="E539" s="711"/>
      <c r="F539" s="1003">
        <v>700</v>
      </c>
      <c r="G539" s="1003">
        <f t="shared" si="119"/>
        <v>0</v>
      </c>
      <c r="H539" s="1003">
        <v>421</v>
      </c>
      <c r="I539" s="1003">
        <f t="shared" si="120"/>
        <v>0</v>
      </c>
      <c r="J539" s="1004">
        <f t="shared" si="121"/>
        <v>0</v>
      </c>
      <c r="K539" s="1706"/>
      <c r="L539" s="1706"/>
      <c r="M539" s="1707"/>
      <c r="N539" s="1707"/>
      <c r="O539" s="1707"/>
      <c r="P539" s="1707"/>
      <c r="Q539" s="1707"/>
    </row>
    <row r="540" spans="1:17" s="1708" customFormat="1" hidden="1" x14ac:dyDescent="0.2">
      <c r="A540" s="788">
        <v>503</v>
      </c>
      <c r="B540" s="1002" t="s">
        <v>31</v>
      </c>
      <c r="C540" s="860"/>
      <c r="D540" s="711" t="s">
        <v>32</v>
      </c>
      <c r="E540" s="711"/>
      <c r="F540" s="1003">
        <v>0</v>
      </c>
      <c r="G540" s="1003">
        <f t="shared" si="119"/>
        <v>0</v>
      </c>
      <c r="H540" s="1003">
        <v>18051</v>
      </c>
      <c r="I540" s="1003">
        <f t="shared" si="120"/>
        <v>0</v>
      </c>
      <c r="J540" s="1004">
        <f t="shared" si="121"/>
        <v>0</v>
      </c>
      <c r="K540" s="1706"/>
      <c r="L540" s="1706"/>
      <c r="M540" s="1707"/>
      <c r="N540" s="1707"/>
      <c r="O540" s="1707"/>
      <c r="P540" s="1707"/>
      <c r="Q540" s="1707"/>
    </row>
    <row r="541" spans="1:17" s="1708" customFormat="1" ht="25.5" hidden="1" x14ac:dyDescent="0.2">
      <c r="A541" s="788">
        <v>504</v>
      </c>
      <c r="B541" s="1002" t="s">
        <v>201</v>
      </c>
      <c r="C541" s="860"/>
      <c r="D541" s="711" t="s">
        <v>202</v>
      </c>
      <c r="E541" s="711"/>
      <c r="F541" s="1003">
        <v>2000</v>
      </c>
      <c r="G541" s="1003">
        <f t="shared" si="119"/>
        <v>0</v>
      </c>
      <c r="H541" s="1003">
        <v>629</v>
      </c>
      <c r="I541" s="1003">
        <f t="shared" si="120"/>
        <v>0</v>
      </c>
      <c r="J541" s="1004">
        <f t="shared" si="121"/>
        <v>0</v>
      </c>
      <c r="K541" s="1706"/>
      <c r="L541" s="1706"/>
      <c r="M541" s="1707"/>
      <c r="N541" s="1707"/>
      <c r="O541" s="1707"/>
      <c r="P541" s="1707"/>
      <c r="Q541" s="1707"/>
    </row>
    <row r="542" spans="1:17" s="1708" customFormat="1" hidden="1" x14ac:dyDescent="0.2">
      <c r="A542" s="788">
        <v>497</v>
      </c>
      <c r="B542" s="1002" t="s">
        <v>591</v>
      </c>
      <c r="C542" s="687"/>
      <c r="D542" s="711" t="s">
        <v>7</v>
      </c>
      <c r="E542" s="711"/>
      <c r="F542" s="1003">
        <v>2950</v>
      </c>
      <c r="G542" s="1003">
        <f t="shared" si="119"/>
        <v>0</v>
      </c>
      <c r="H542" s="1003">
        <v>10010</v>
      </c>
      <c r="I542" s="1003">
        <f t="shared" si="120"/>
        <v>0</v>
      </c>
      <c r="J542" s="1004">
        <f t="shared" si="121"/>
        <v>0</v>
      </c>
      <c r="K542" s="1706"/>
      <c r="L542" s="1706"/>
      <c r="M542" s="1707"/>
      <c r="N542" s="1707"/>
      <c r="O542" s="1707"/>
      <c r="P542" s="1707"/>
      <c r="Q542" s="1707"/>
    </row>
    <row r="543" spans="1:17" s="1708" customFormat="1" ht="25.5" hidden="1" x14ac:dyDescent="0.2">
      <c r="A543" s="788">
        <v>508</v>
      </c>
      <c r="B543" s="1002" t="s">
        <v>592</v>
      </c>
      <c r="C543" s="687"/>
      <c r="D543" s="711" t="s">
        <v>7</v>
      </c>
      <c r="E543" s="711"/>
      <c r="F543" s="1003">
        <v>600</v>
      </c>
      <c r="G543" s="1003">
        <f t="shared" si="119"/>
        <v>0</v>
      </c>
      <c r="H543" s="1003">
        <v>1994</v>
      </c>
      <c r="I543" s="1003">
        <f t="shared" si="120"/>
        <v>0</v>
      </c>
      <c r="J543" s="1004">
        <f t="shared" si="121"/>
        <v>0</v>
      </c>
      <c r="K543" s="1706"/>
      <c r="L543" s="1706"/>
      <c r="M543" s="1707"/>
      <c r="N543" s="1707"/>
      <c r="O543" s="1707"/>
      <c r="P543" s="1707"/>
      <c r="Q543" s="1707"/>
    </row>
    <row r="544" spans="1:17" s="1708" customFormat="1" hidden="1" x14ac:dyDescent="0.2">
      <c r="A544" s="788">
        <v>505</v>
      </c>
      <c r="B544" s="1002" t="s">
        <v>40</v>
      </c>
      <c r="C544" s="860"/>
      <c r="D544" s="711" t="s">
        <v>41</v>
      </c>
      <c r="E544" s="711"/>
      <c r="F544" s="1003">
        <v>0</v>
      </c>
      <c r="G544" s="1003">
        <f t="shared" si="119"/>
        <v>0</v>
      </c>
      <c r="H544" s="1003">
        <v>66966</v>
      </c>
      <c r="I544" s="1003">
        <f t="shared" si="120"/>
        <v>0</v>
      </c>
      <c r="J544" s="1004">
        <f t="shared" si="121"/>
        <v>0</v>
      </c>
      <c r="K544" s="1706"/>
      <c r="L544" s="1706"/>
      <c r="M544" s="1707"/>
      <c r="N544" s="1707"/>
      <c r="O544" s="1707"/>
      <c r="P544" s="1707"/>
      <c r="Q544" s="1707"/>
    </row>
    <row r="545" spans="1:17" s="1708" customFormat="1" hidden="1" x14ac:dyDescent="0.2">
      <c r="A545" s="788">
        <v>506</v>
      </c>
      <c r="B545" s="1762" t="s">
        <v>203</v>
      </c>
      <c r="C545" s="860"/>
      <c r="D545" s="711"/>
      <c r="E545" s="711"/>
      <c r="F545" s="711"/>
      <c r="G545" s="1003"/>
      <c r="H545" s="1719"/>
      <c r="I545" s="1003"/>
      <c r="J545" s="1719"/>
      <c r="K545" s="1706"/>
      <c r="L545" s="1706"/>
      <c r="M545" s="1707"/>
      <c r="N545" s="1707"/>
      <c r="O545" s="1707"/>
      <c r="P545" s="1707"/>
      <c r="Q545" s="1707"/>
    </row>
    <row r="546" spans="1:17" s="1708" customFormat="1" hidden="1" x14ac:dyDescent="0.2">
      <c r="A546" s="788">
        <v>507</v>
      </c>
      <c r="B546" s="1002" t="s">
        <v>204</v>
      </c>
      <c r="C546" s="687"/>
      <c r="D546" s="711" t="s">
        <v>7</v>
      </c>
      <c r="E546" s="711"/>
      <c r="F546" s="1003">
        <v>1200</v>
      </c>
      <c r="G546" s="1003">
        <f t="shared" ref="G546:G552" si="122">E546*F546</f>
        <v>0</v>
      </c>
      <c r="H546" s="1003">
        <v>1853</v>
      </c>
      <c r="I546" s="1003">
        <f t="shared" ref="I546:I552" si="123">E546*H546</f>
        <v>0</v>
      </c>
      <c r="J546" s="1004">
        <f t="shared" ref="J546:J552" si="124">G546+I546</f>
        <v>0</v>
      </c>
      <c r="K546" s="1706"/>
      <c r="L546" s="1706"/>
      <c r="M546" s="1707"/>
      <c r="N546" s="1707"/>
      <c r="O546" s="1707"/>
      <c r="P546" s="1707"/>
      <c r="Q546" s="1707"/>
    </row>
    <row r="547" spans="1:17" s="1708" customFormat="1" ht="25.5" hidden="1" x14ac:dyDescent="0.2">
      <c r="A547" s="788">
        <v>508</v>
      </c>
      <c r="B547" s="1002" t="s">
        <v>592</v>
      </c>
      <c r="C547" s="687"/>
      <c r="D547" s="711" t="s">
        <v>7</v>
      </c>
      <c r="E547" s="711"/>
      <c r="F547" s="1003">
        <v>600</v>
      </c>
      <c r="G547" s="1003">
        <f t="shared" si="122"/>
        <v>0</v>
      </c>
      <c r="H547" s="1003">
        <v>1994</v>
      </c>
      <c r="I547" s="1003">
        <f t="shared" si="123"/>
        <v>0</v>
      </c>
      <c r="J547" s="1004">
        <f t="shared" si="124"/>
        <v>0</v>
      </c>
      <c r="K547" s="1706"/>
      <c r="L547" s="1706"/>
      <c r="M547" s="1707"/>
      <c r="N547" s="1707"/>
      <c r="O547" s="1707"/>
      <c r="P547" s="1707"/>
      <c r="Q547" s="1707"/>
    </row>
    <row r="548" spans="1:17" s="1708" customFormat="1" hidden="1" x14ac:dyDescent="0.2">
      <c r="A548" s="788">
        <v>508</v>
      </c>
      <c r="B548" s="1002" t="s">
        <v>15</v>
      </c>
      <c r="C548" s="687"/>
      <c r="D548" s="711" t="s">
        <v>7</v>
      </c>
      <c r="E548" s="711"/>
      <c r="F548" s="1003">
        <v>600</v>
      </c>
      <c r="G548" s="1003">
        <f t="shared" si="122"/>
        <v>0</v>
      </c>
      <c r="H548" s="1003">
        <v>335</v>
      </c>
      <c r="I548" s="1003">
        <f t="shared" si="123"/>
        <v>0</v>
      </c>
      <c r="J548" s="1004">
        <f t="shared" si="124"/>
        <v>0</v>
      </c>
      <c r="K548" s="1706"/>
      <c r="L548" s="1706"/>
      <c r="M548" s="1707"/>
      <c r="N548" s="1707"/>
      <c r="O548" s="1707"/>
      <c r="P548" s="1707"/>
      <c r="Q548" s="1707"/>
    </row>
    <row r="549" spans="1:17" s="1708" customFormat="1" hidden="1" x14ac:dyDescent="0.2">
      <c r="A549" s="788">
        <v>509</v>
      </c>
      <c r="B549" s="1002" t="s">
        <v>19</v>
      </c>
      <c r="C549" s="687" t="s">
        <v>326</v>
      </c>
      <c r="D549" s="711" t="s">
        <v>7</v>
      </c>
      <c r="E549" s="711"/>
      <c r="F549" s="1003">
        <v>600</v>
      </c>
      <c r="G549" s="1003">
        <f t="shared" si="122"/>
        <v>0</v>
      </c>
      <c r="H549" s="1003">
        <v>928</v>
      </c>
      <c r="I549" s="1003">
        <f t="shared" si="123"/>
        <v>0</v>
      </c>
      <c r="J549" s="1004">
        <f t="shared" si="124"/>
        <v>0</v>
      </c>
      <c r="K549" s="1706"/>
      <c r="L549" s="1706"/>
      <c r="M549" s="1707"/>
      <c r="N549" s="1707"/>
      <c r="O549" s="1707"/>
      <c r="P549" s="1707"/>
      <c r="Q549" s="1707"/>
    </row>
    <row r="550" spans="1:17" s="1708" customFormat="1" hidden="1" x14ac:dyDescent="0.2">
      <c r="A550" s="788">
        <v>22</v>
      </c>
      <c r="B550" s="1002" t="s">
        <v>22</v>
      </c>
      <c r="C550" s="687"/>
      <c r="D550" s="711" t="s">
        <v>21</v>
      </c>
      <c r="E550" s="711"/>
      <c r="F550" s="1003">
        <v>1000</v>
      </c>
      <c r="G550" s="1003">
        <f t="shared" si="122"/>
        <v>0</v>
      </c>
      <c r="H550" s="1003">
        <v>504</v>
      </c>
      <c r="I550" s="1003">
        <f t="shared" si="123"/>
        <v>0</v>
      </c>
      <c r="J550" s="1004">
        <f t="shared" si="124"/>
        <v>0</v>
      </c>
      <c r="K550" s="1706"/>
      <c r="L550" s="1706"/>
      <c r="M550" s="1707"/>
      <c r="N550" s="1707"/>
      <c r="O550" s="1707"/>
      <c r="P550" s="1707"/>
      <c r="Q550" s="1707"/>
    </row>
    <row r="551" spans="1:17" s="1708" customFormat="1" hidden="1" x14ac:dyDescent="0.2">
      <c r="A551" s="788">
        <v>510</v>
      </c>
      <c r="B551" s="1002" t="s">
        <v>198</v>
      </c>
      <c r="C551" s="687"/>
      <c r="D551" s="711" t="s">
        <v>21</v>
      </c>
      <c r="E551" s="711"/>
      <c r="F551" s="1003">
        <v>1300</v>
      </c>
      <c r="G551" s="1003">
        <f t="shared" si="122"/>
        <v>0</v>
      </c>
      <c r="H551" s="1003">
        <v>957</v>
      </c>
      <c r="I551" s="1003">
        <f t="shared" si="123"/>
        <v>0</v>
      </c>
      <c r="J551" s="1004">
        <f t="shared" si="124"/>
        <v>0</v>
      </c>
      <c r="K551" s="1706"/>
      <c r="L551" s="1706"/>
      <c r="M551" s="1707"/>
      <c r="N551" s="1707"/>
      <c r="O551" s="1707"/>
      <c r="P551" s="1707"/>
      <c r="Q551" s="1707"/>
    </row>
    <row r="552" spans="1:17" s="1708" customFormat="1" hidden="1" x14ac:dyDescent="0.2">
      <c r="A552" s="788">
        <v>511</v>
      </c>
      <c r="B552" s="1002" t="s">
        <v>31</v>
      </c>
      <c r="C552" s="860"/>
      <c r="D552" s="711" t="s">
        <v>32</v>
      </c>
      <c r="E552" s="711"/>
      <c r="F552" s="1003">
        <v>0</v>
      </c>
      <c r="G552" s="1003">
        <f t="shared" si="122"/>
        <v>0</v>
      </c>
      <c r="H552" s="1003">
        <v>26053</v>
      </c>
      <c r="I552" s="1003">
        <f t="shared" si="123"/>
        <v>0</v>
      </c>
      <c r="J552" s="1004">
        <f t="shared" si="124"/>
        <v>0</v>
      </c>
      <c r="K552" s="1706"/>
      <c r="L552" s="1706"/>
      <c r="M552" s="1707"/>
      <c r="N552" s="1707"/>
      <c r="O552" s="1707"/>
      <c r="P552" s="1707"/>
      <c r="Q552" s="1707"/>
    </row>
    <row r="553" spans="1:17" s="1708" customFormat="1" hidden="1" x14ac:dyDescent="0.2">
      <c r="A553" s="788">
        <v>512</v>
      </c>
      <c r="B553" s="1002" t="s">
        <v>199</v>
      </c>
      <c r="C553" s="687"/>
      <c r="D553" s="711"/>
      <c r="E553" s="711"/>
      <c r="F553" s="1003"/>
      <c r="G553" s="1003"/>
      <c r="H553" s="1003"/>
      <c r="I553" s="1003"/>
      <c r="J553" s="1004"/>
      <c r="K553" s="1706"/>
      <c r="L553" s="1706"/>
      <c r="M553" s="1707"/>
      <c r="N553" s="1707"/>
      <c r="O553" s="1707"/>
      <c r="P553" s="1707"/>
      <c r="Q553" s="1707"/>
    </row>
    <row r="554" spans="1:17" s="1708" customFormat="1" hidden="1" x14ac:dyDescent="0.2">
      <c r="A554" s="788">
        <v>513</v>
      </c>
      <c r="B554" s="1722" t="s">
        <v>200</v>
      </c>
      <c r="C554" s="687"/>
      <c r="D554" s="711" t="s">
        <v>21</v>
      </c>
      <c r="E554" s="711"/>
      <c r="F554" s="1003">
        <v>350</v>
      </c>
      <c r="G554" s="1003">
        <f t="shared" ref="G554:G559" si="125">E554*F554</f>
        <v>0</v>
      </c>
      <c r="H554" s="1003">
        <v>1212</v>
      </c>
      <c r="I554" s="1003">
        <f t="shared" ref="I554:I559" si="126">E554*H554</f>
        <v>0</v>
      </c>
      <c r="J554" s="1004">
        <f t="shared" ref="J554:J559" si="127">G554+I554</f>
        <v>0</v>
      </c>
      <c r="K554" s="1706"/>
      <c r="L554" s="1706"/>
      <c r="M554" s="1707"/>
      <c r="N554" s="1707"/>
      <c r="O554" s="1707"/>
      <c r="P554" s="1707"/>
      <c r="Q554" s="1707"/>
    </row>
    <row r="555" spans="1:17" s="1708" customFormat="1" hidden="1" x14ac:dyDescent="0.2">
      <c r="A555" s="788">
        <v>513</v>
      </c>
      <c r="B555" s="1722" t="s">
        <v>593</v>
      </c>
      <c r="C555" s="687"/>
      <c r="D555" s="711" t="s">
        <v>21</v>
      </c>
      <c r="E555" s="711"/>
      <c r="F555" s="1003">
        <v>350</v>
      </c>
      <c r="G555" s="1003">
        <f t="shared" si="125"/>
        <v>0</v>
      </c>
      <c r="H555" s="1003">
        <v>1090</v>
      </c>
      <c r="I555" s="1003">
        <f t="shared" si="126"/>
        <v>0</v>
      </c>
      <c r="J555" s="1004">
        <f t="shared" si="127"/>
        <v>0</v>
      </c>
      <c r="K555" s="1706"/>
      <c r="L555" s="1706"/>
      <c r="M555" s="1707"/>
      <c r="N555" s="1707"/>
      <c r="O555" s="1707"/>
      <c r="P555" s="1707"/>
      <c r="Q555" s="1707"/>
    </row>
    <row r="556" spans="1:17" s="1708" customFormat="1" ht="25.5" hidden="1" x14ac:dyDescent="0.2">
      <c r="A556" s="788">
        <v>514</v>
      </c>
      <c r="B556" s="1002" t="s">
        <v>201</v>
      </c>
      <c r="C556" s="860"/>
      <c r="D556" s="711" t="s">
        <v>202</v>
      </c>
      <c r="E556" s="711"/>
      <c r="F556" s="1003">
        <v>2000</v>
      </c>
      <c r="G556" s="1003">
        <f t="shared" si="125"/>
        <v>0</v>
      </c>
      <c r="H556" s="1003">
        <v>629</v>
      </c>
      <c r="I556" s="1003">
        <f t="shared" si="126"/>
        <v>0</v>
      </c>
      <c r="J556" s="1004">
        <f t="shared" si="127"/>
        <v>0</v>
      </c>
      <c r="K556" s="1706"/>
      <c r="L556" s="1706"/>
      <c r="M556" s="1707"/>
      <c r="N556" s="1707"/>
      <c r="O556" s="1707"/>
      <c r="P556" s="1707"/>
      <c r="Q556" s="1707"/>
    </row>
    <row r="557" spans="1:17" s="1708" customFormat="1" hidden="1" x14ac:dyDescent="0.2">
      <c r="A557" s="788">
        <v>495</v>
      </c>
      <c r="B557" s="1002" t="s">
        <v>594</v>
      </c>
      <c r="C557" s="687"/>
      <c r="D557" s="711" t="s">
        <v>202</v>
      </c>
      <c r="E557" s="711"/>
      <c r="F557" s="1003">
        <v>139</v>
      </c>
      <c r="G557" s="1003">
        <f t="shared" si="125"/>
        <v>0</v>
      </c>
      <c r="H557" s="1003">
        <v>151</v>
      </c>
      <c r="I557" s="1003">
        <f t="shared" si="126"/>
        <v>0</v>
      </c>
      <c r="J557" s="1004">
        <f t="shared" si="127"/>
        <v>0</v>
      </c>
      <c r="K557" s="1706"/>
      <c r="L557" s="1706"/>
      <c r="M557" s="1707"/>
      <c r="N557" s="1707"/>
      <c r="O557" s="1707"/>
      <c r="P557" s="1707"/>
      <c r="Q557" s="1707"/>
    </row>
    <row r="558" spans="1:17" s="1708" customFormat="1" hidden="1" x14ac:dyDescent="0.2">
      <c r="A558" s="788">
        <v>515</v>
      </c>
      <c r="B558" s="1002" t="s">
        <v>40</v>
      </c>
      <c r="C558" s="860"/>
      <c r="D558" s="711" t="s">
        <v>41</v>
      </c>
      <c r="E558" s="711"/>
      <c r="F558" s="1003">
        <v>0</v>
      </c>
      <c r="G558" s="1003">
        <f t="shared" si="125"/>
        <v>0</v>
      </c>
      <c r="H558" s="1003">
        <v>53152</v>
      </c>
      <c r="I558" s="1003">
        <f t="shared" si="126"/>
        <v>0</v>
      </c>
      <c r="J558" s="1004">
        <f t="shared" si="127"/>
        <v>0</v>
      </c>
      <c r="K558" s="1706"/>
      <c r="L558" s="1706"/>
      <c r="M558" s="1707"/>
      <c r="N558" s="1707"/>
      <c r="O558" s="1707"/>
      <c r="P558" s="1707"/>
      <c r="Q558" s="1707"/>
    </row>
    <row r="559" spans="1:17" s="1708" customFormat="1" hidden="1" x14ac:dyDescent="0.2">
      <c r="A559" s="788">
        <v>516</v>
      </c>
      <c r="B559" s="1002" t="s">
        <v>205</v>
      </c>
      <c r="C559" s="1030"/>
      <c r="D559" s="711" t="s">
        <v>32</v>
      </c>
      <c r="E559" s="711"/>
      <c r="F559" s="1003">
        <v>954853.5</v>
      </c>
      <c r="G559" s="1003">
        <f t="shared" si="125"/>
        <v>0</v>
      </c>
      <c r="H559" s="1003">
        <v>928267</v>
      </c>
      <c r="I559" s="1003">
        <f t="shared" si="126"/>
        <v>0</v>
      </c>
      <c r="J559" s="1004">
        <f t="shared" si="127"/>
        <v>0</v>
      </c>
      <c r="K559" s="1706"/>
      <c r="L559" s="1706"/>
      <c r="M559" s="1707"/>
      <c r="N559" s="1707"/>
      <c r="O559" s="1707"/>
      <c r="P559" s="1707"/>
      <c r="Q559" s="1707"/>
    </row>
    <row r="560" spans="1:17" s="1708" customFormat="1" hidden="1" x14ac:dyDescent="0.2">
      <c r="A560" s="788">
        <v>517</v>
      </c>
      <c r="B560" s="1002"/>
      <c r="C560" s="1030"/>
      <c r="D560" s="711"/>
      <c r="E560" s="711"/>
      <c r="F560" s="1003"/>
      <c r="G560" s="1003"/>
      <c r="H560" s="1003"/>
      <c r="I560" s="1003"/>
      <c r="J560" s="1723"/>
      <c r="K560" s="1706"/>
      <c r="L560" s="1706"/>
      <c r="M560" s="1707"/>
      <c r="N560" s="1707"/>
      <c r="O560" s="1707"/>
      <c r="P560" s="1707"/>
      <c r="Q560" s="1707"/>
    </row>
    <row r="561" spans="1:17" s="1708" customFormat="1" hidden="1" x14ac:dyDescent="0.2">
      <c r="A561" s="788">
        <v>518</v>
      </c>
      <c r="B561" s="1002" t="s">
        <v>206</v>
      </c>
      <c r="C561" s="860"/>
      <c r="D561" s="711" t="s">
        <v>207</v>
      </c>
      <c r="E561" s="711"/>
      <c r="F561" s="1003">
        <v>576000</v>
      </c>
      <c r="G561" s="1003">
        <f>E561*F561</f>
        <v>0</v>
      </c>
      <c r="H561" s="1003">
        <v>0</v>
      </c>
      <c r="I561" s="1003">
        <f>E561*H561</f>
        <v>0</v>
      </c>
      <c r="J561" s="1004">
        <f t="shared" ref="J561:J562" si="128">G561+I561</f>
        <v>0</v>
      </c>
      <c r="K561" s="1706"/>
      <c r="L561" s="1706"/>
      <c r="M561" s="1707"/>
      <c r="N561" s="1707"/>
      <c r="O561" s="1707"/>
      <c r="P561" s="1707"/>
      <c r="Q561" s="1707"/>
    </row>
    <row r="562" spans="1:17" s="1708" customFormat="1" x14ac:dyDescent="0.2">
      <c r="A562" s="788">
        <v>519</v>
      </c>
      <c r="B562" s="1002" t="s">
        <v>104</v>
      </c>
      <c r="C562" s="860"/>
      <c r="D562" s="711" t="s">
        <v>207</v>
      </c>
      <c r="E562" s="711">
        <v>1</v>
      </c>
      <c r="F562" s="1003">
        <v>243000</v>
      </c>
      <c r="G562" s="1003">
        <f>E562*F562</f>
        <v>243000</v>
      </c>
      <c r="H562" s="1003">
        <v>0</v>
      </c>
      <c r="I562" s="1003">
        <f>E562*H562</f>
        <v>0</v>
      </c>
      <c r="J562" s="1004">
        <f t="shared" si="128"/>
        <v>243000</v>
      </c>
      <c r="K562" s="1706"/>
      <c r="L562" s="1706"/>
      <c r="M562" s="1707"/>
      <c r="N562" s="1707"/>
      <c r="O562" s="1707"/>
      <c r="P562" s="1707"/>
      <c r="Q562" s="1707"/>
    </row>
    <row r="563" spans="1:17" s="1708" customFormat="1" ht="13.5" hidden="1" thickBot="1" x14ac:dyDescent="0.25">
      <c r="A563" s="788">
        <v>520</v>
      </c>
      <c r="B563" s="1734"/>
      <c r="C563" s="1009"/>
      <c r="D563" s="1735"/>
      <c r="E563" s="1735"/>
      <c r="F563" s="1736"/>
      <c r="G563" s="1736"/>
      <c r="H563" s="1736"/>
      <c r="I563" s="1736"/>
      <c r="J563" s="1772"/>
      <c r="K563" s="1706"/>
      <c r="L563" s="1706"/>
      <c r="M563" s="1707"/>
      <c r="N563" s="1707"/>
      <c r="O563" s="1707"/>
      <c r="P563" s="1707"/>
      <c r="Q563" s="1707"/>
    </row>
    <row r="564" spans="1:17" s="1708" customFormat="1" ht="14.25" hidden="1" thickTop="1" thickBot="1" x14ac:dyDescent="0.25">
      <c r="A564" s="788">
        <v>521</v>
      </c>
      <c r="B564" s="1773" t="s">
        <v>208</v>
      </c>
      <c r="C564" s="1034"/>
      <c r="D564" s="1774"/>
      <c r="E564" s="1775"/>
      <c r="F564" s="1776"/>
      <c r="G564" s="1777">
        <f>SUM(G256:G545)+SUM(G547:G562)</f>
        <v>243000</v>
      </c>
      <c r="H564" s="1776"/>
      <c r="I564" s="1777">
        <f>SUM(I256:I545)+SUM(I547:I562)</f>
        <v>0</v>
      </c>
      <c r="J564" s="1777">
        <f>SUM(J256:J545)+SUM(J547:J562)</f>
        <v>243000</v>
      </c>
      <c r="K564" s="1706"/>
      <c r="L564" s="1706"/>
      <c r="M564" s="1707"/>
      <c r="N564" s="1707"/>
      <c r="O564" s="1707"/>
      <c r="P564" s="1707"/>
      <c r="Q564" s="1707"/>
    </row>
    <row r="565" spans="1:17" s="1708" customFormat="1" hidden="1" x14ac:dyDescent="0.2">
      <c r="A565" s="788">
        <v>522</v>
      </c>
      <c r="B565" s="1753"/>
      <c r="C565" s="1039"/>
      <c r="D565" s="1754"/>
      <c r="E565" s="1755"/>
      <c r="F565" s="1755"/>
      <c r="G565" s="1742"/>
      <c r="H565" s="1756"/>
      <c r="I565" s="1742"/>
      <c r="J565" s="1756"/>
      <c r="K565" s="1706"/>
      <c r="L565" s="1706"/>
      <c r="M565" s="1707"/>
      <c r="N565" s="1707"/>
      <c r="O565" s="1707"/>
      <c r="P565" s="1707"/>
      <c r="Q565" s="1707"/>
    </row>
    <row r="566" spans="1:17" s="1708" customFormat="1" ht="13.5" x14ac:dyDescent="0.2">
      <c r="A566" s="788">
        <v>523</v>
      </c>
      <c r="B566" s="1720" t="s">
        <v>2</v>
      </c>
      <c r="C566" s="687"/>
      <c r="D566" s="711"/>
      <c r="E566" s="711"/>
      <c r="F566" s="711"/>
      <c r="G566" s="1003"/>
      <c r="H566" s="1719"/>
      <c r="I566" s="1003"/>
      <c r="J566" s="1719"/>
      <c r="K566" s="1706"/>
      <c r="L566" s="1706"/>
      <c r="M566" s="1707"/>
      <c r="N566" s="1707"/>
      <c r="O566" s="1707"/>
      <c r="P566" s="1707"/>
      <c r="Q566" s="1707"/>
    </row>
    <row r="567" spans="1:17" s="1708" customFormat="1" hidden="1" x14ac:dyDescent="0.2">
      <c r="A567" s="788">
        <v>524</v>
      </c>
      <c r="B567" s="1729" t="s">
        <v>42</v>
      </c>
      <c r="C567" s="687"/>
      <c r="D567" s="711"/>
      <c r="E567" s="711"/>
      <c r="F567" s="711"/>
      <c r="G567" s="1003"/>
      <c r="H567" s="1719"/>
      <c r="I567" s="1003"/>
      <c r="J567" s="1719"/>
      <c r="K567" s="1706"/>
      <c r="L567" s="1706"/>
      <c r="M567" s="1707"/>
      <c r="N567" s="1707"/>
      <c r="O567" s="1707"/>
      <c r="P567" s="1707"/>
      <c r="Q567" s="1707"/>
    </row>
    <row r="568" spans="1:17" s="1708" customFormat="1" ht="25.5" hidden="1" x14ac:dyDescent="0.2">
      <c r="A568" s="788">
        <v>508</v>
      </c>
      <c r="B568" s="1002" t="s">
        <v>592</v>
      </c>
      <c r="C568" s="687"/>
      <c r="D568" s="711" t="s">
        <v>7</v>
      </c>
      <c r="E568" s="711"/>
      <c r="F568" s="1003">
        <v>600</v>
      </c>
      <c r="G568" s="1003">
        <f t="shared" ref="G568:G575" si="129">E568*F568</f>
        <v>0</v>
      </c>
      <c r="H568" s="1003">
        <v>1994</v>
      </c>
      <c r="I568" s="1003">
        <f t="shared" ref="I568:I575" si="130">E568*H568</f>
        <v>0</v>
      </c>
      <c r="J568" s="1004">
        <f t="shared" ref="J568:J575" si="131">G568+I568</f>
        <v>0</v>
      </c>
      <c r="K568" s="1706"/>
      <c r="L568" s="1706"/>
      <c r="M568" s="1707"/>
      <c r="N568" s="1707"/>
      <c r="O568" s="1707"/>
      <c r="P568" s="1707"/>
      <c r="Q568" s="1707"/>
    </row>
    <row r="569" spans="1:17" s="1708" customFormat="1" hidden="1" x14ac:dyDescent="0.2">
      <c r="A569" s="788">
        <v>525</v>
      </c>
      <c r="B569" s="1002" t="s">
        <v>19</v>
      </c>
      <c r="C569" s="687" t="s">
        <v>326</v>
      </c>
      <c r="D569" s="711" t="s">
        <v>14</v>
      </c>
      <c r="E569" s="711"/>
      <c r="F569" s="1003">
        <v>600</v>
      </c>
      <c r="G569" s="1003">
        <f t="shared" si="129"/>
        <v>0</v>
      </c>
      <c r="H569" s="1003">
        <v>928</v>
      </c>
      <c r="I569" s="1003">
        <f t="shared" si="130"/>
        <v>0</v>
      </c>
      <c r="J569" s="1004">
        <f t="shared" si="131"/>
        <v>0</v>
      </c>
      <c r="K569" s="1706"/>
      <c r="L569" s="1706"/>
      <c r="M569" s="1707"/>
      <c r="N569" s="1707"/>
      <c r="O569" s="1707"/>
      <c r="P569" s="1707"/>
      <c r="Q569" s="1707"/>
    </row>
    <row r="570" spans="1:17" s="1708" customFormat="1" hidden="1" x14ac:dyDescent="0.2">
      <c r="A570" s="788">
        <v>526</v>
      </c>
      <c r="B570" s="1002" t="s">
        <v>17</v>
      </c>
      <c r="C570" s="687"/>
      <c r="D570" s="711" t="s">
        <v>14</v>
      </c>
      <c r="E570" s="711"/>
      <c r="F570" s="1003">
        <v>600</v>
      </c>
      <c r="G570" s="1003">
        <f t="shared" si="129"/>
        <v>0</v>
      </c>
      <c r="H570" s="1003">
        <v>1026</v>
      </c>
      <c r="I570" s="1003">
        <f t="shared" si="130"/>
        <v>0</v>
      </c>
      <c r="J570" s="1004">
        <f t="shared" si="131"/>
        <v>0</v>
      </c>
      <c r="K570" s="1706"/>
      <c r="L570" s="1706"/>
      <c r="M570" s="1707"/>
      <c r="N570" s="1707"/>
      <c r="O570" s="1707"/>
      <c r="P570" s="1707"/>
      <c r="Q570" s="1707"/>
    </row>
    <row r="571" spans="1:17" s="1708" customFormat="1" hidden="1" x14ac:dyDescent="0.2">
      <c r="A571" s="788">
        <v>527</v>
      </c>
      <c r="B571" s="1002" t="s">
        <v>43</v>
      </c>
      <c r="C571" s="687"/>
      <c r="D571" s="711" t="s">
        <v>21</v>
      </c>
      <c r="E571" s="711"/>
      <c r="F571" s="1003">
        <v>650</v>
      </c>
      <c r="G571" s="1003">
        <f t="shared" si="129"/>
        <v>0</v>
      </c>
      <c r="H571" s="1003">
        <v>237</v>
      </c>
      <c r="I571" s="1003">
        <f t="shared" si="130"/>
        <v>0</v>
      </c>
      <c r="J571" s="1004">
        <f t="shared" si="131"/>
        <v>0</v>
      </c>
      <c r="K571" s="1706"/>
      <c r="L571" s="1706"/>
      <c r="M571" s="1707"/>
      <c r="N571" s="1707"/>
      <c r="O571" s="1707"/>
      <c r="P571" s="1707"/>
      <c r="Q571" s="1707"/>
    </row>
    <row r="572" spans="1:17" s="1708" customFormat="1" hidden="1" x14ac:dyDescent="0.2">
      <c r="A572" s="788">
        <v>528</v>
      </c>
      <c r="B572" s="1002" t="s">
        <v>327</v>
      </c>
      <c r="C572" s="1001"/>
      <c r="D572" s="711" t="s">
        <v>21</v>
      </c>
      <c r="E572" s="711"/>
      <c r="F572" s="1003">
        <v>290</v>
      </c>
      <c r="G572" s="1003">
        <f t="shared" si="129"/>
        <v>0</v>
      </c>
      <c r="H572" s="1003">
        <v>45</v>
      </c>
      <c r="I572" s="1003">
        <f t="shared" si="130"/>
        <v>0</v>
      </c>
      <c r="J572" s="1004">
        <f t="shared" si="131"/>
        <v>0</v>
      </c>
      <c r="K572" s="1706"/>
      <c r="L572" s="1706"/>
      <c r="M572" s="1707"/>
      <c r="N572" s="1707"/>
      <c r="O572" s="1707"/>
      <c r="P572" s="1707"/>
      <c r="Q572" s="1707"/>
    </row>
    <row r="573" spans="1:17" s="1708" customFormat="1" hidden="1" x14ac:dyDescent="0.2">
      <c r="A573" s="788">
        <v>529</v>
      </c>
      <c r="B573" s="1002" t="s">
        <v>31</v>
      </c>
      <c r="C573" s="860"/>
      <c r="D573" s="711" t="s">
        <v>32</v>
      </c>
      <c r="E573" s="711"/>
      <c r="F573" s="1003">
        <v>0</v>
      </c>
      <c r="G573" s="1003">
        <f t="shared" si="129"/>
        <v>0</v>
      </c>
      <c r="H573" s="1003">
        <v>1896</v>
      </c>
      <c r="I573" s="1003">
        <f t="shared" si="130"/>
        <v>0</v>
      </c>
      <c r="J573" s="1004">
        <f t="shared" si="131"/>
        <v>0</v>
      </c>
      <c r="K573" s="1706"/>
      <c r="L573" s="1706"/>
      <c r="M573" s="1707"/>
      <c r="N573" s="1707"/>
      <c r="O573" s="1707"/>
      <c r="P573" s="1707"/>
      <c r="Q573" s="1707"/>
    </row>
    <row r="574" spans="1:17" s="1708" customFormat="1" hidden="1" x14ac:dyDescent="0.2">
      <c r="A574" s="788">
        <v>530</v>
      </c>
      <c r="B574" s="1002" t="s">
        <v>40</v>
      </c>
      <c r="C574" s="860"/>
      <c r="D574" s="711" t="s">
        <v>41</v>
      </c>
      <c r="E574" s="711"/>
      <c r="F574" s="1003">
        <v>0</v>
      </c>
      <c r="G574" s="1003">
        <f t="shared" si="129"/>
        <v>0</v>
      </c>
      <c r="H574" s="1003">
        <v>1976</v>
      </c>
      <c r="I574" s="1003">
        <f t="shared" si="130"/>
        <v>0</v>
      </c>
      <c r="J574" s="1004">
        <f t="shared" si="131"/>
        <v>0</v>
      </c>
      <c r="K574" s="1706"/>
      <c r="L574" s="1706"/>
      <c r="M574" s="1707"/>
      <c r="N574" s="1707"/>
      <c r="O574" s="1707"/>
      <c r="P574" s="1707"/>
      <c r="Q574" s="1707"/>
    </row>
    <row r="575" spans="1:17" s="1708" customFormat="1" hidden="1" x14ac:dyDescent="0.2">
      <c r="A575" s="788">
        <v>531</v>
      </c>
      <c r="B575" s="1002" t="s">
        <v>15</v>
      </c>
      <c r="C575" s="687"/>
      <c r="D575" s="711" t="s">
        <v>14</v>
      </c>
      <c r="E575" s="711"/>
      <c r="F575" s="1003">
        <v>600</v>
      </c>
      <c r="G575" s="1003">
        <f t="shared" si="129"/>
        <v>0</v>
      </c>
      <c r="H575" s="1003">
        <v>335</v>
      </c>
      <c r="I575" s="1003">
        <f t="shared" si="130"/>
        <v>0</v>
      </c>
      <c r="J575" s="1004">
        <f t="shared" si="131"/>
        <v>0</v>
      </c>
      <c r="K575" s="1706"/>
      <c r="L575" s="1706"/>
      <c r="M575" s="1707"/>
      <c r="N575" s="1707"/>
      <c r="O575" s="1707"/>
      <c r="P575" s="1707"/>
      <c r="Q575" s="1707"/>
    </row>
    <row r="576" spans="1:17" s="1708" customFormat="1" hidden="1" x14ac:dyDescent="0.2">
      <c r="A576" s="788">
        <v>532</v>
      </c>
      <c r="B576" s="1729" t="s">
        <v>44</v>
      </c>
      <c r="C576" s="687"/>
      <c r="D576" s="711"/>
      <c r="E576" s="711"/>
      <c r="F576" s="711"/>
      <c r="G576" s="1003"/>
      <c r="H576" s="1719"/>
      <c r="I576" s="1003"/>
      <c r="J576" s="1719"/>
      <c r="K576" s="1706"/>
      <c r="L576" s="1706"/>
      <c r="M576" s="1707"/>
      <c r="N576" s="1707"/>
      <c r="O576" s="1707"/>
      <c r="P576" s="1707"/>
      <c r="Q576" s="1707"/>
    </row>
    <row r="577" spans="1:17" s="1708" customFormat="1" hidden="1" x14ac:dyDescent="0.2">
      <c r="A577" s="788">
        <v>533</v>
      </c>
      <c r="B577" s="1729" t="s">
        <v>45</v>
      </c>
      <c r="C577" s="687"/>
      <c r="D577" s="711"/>
      <c r="E577" s="711"/>
      <c r="F577" s="711"/>
      <c r="G577" s="1003"/>
      <c r="H577" s="1719"/>
      <c r="I577" s="1003"/>
      <c r="J577" s="1719"/>
      <c r="K577" s="1706"/>
      <c r="L577" s="1706"/>
      <c r="M577" s="1707"/>
      <c r="N577" s="1707"/>
      <c r="O577" s="1707"/>
      <c r="P577" s="1707"/>
      <c r="Q577" s="1707"/>
    </row>
    <row r="578" spans="1:17" s="1708" customFormat="1" ht="25.5" hidden="1" x14ac:dyDescent="0.2">
      <c r="A578" s="788">
        <v>534</v>
      </c>
      <c r="B578" s="1002" t="s">
        <v>301</v>
      </c>
      <c r="C578" s="687" t="s">
        <v>368</v>
      </c>
      <c r="D578" s="711" t="s">
        <v>7</v>
      </c>
      <c r="E578" s="711"/>
      <c r="F578" s="1003">
        <v>53425.200000000004</v>
      </c>
      <c r="G578" s="1003">
        <f t="shared" ref="G578:G607" si="132">E578*F578</f>
        <v>0</v>
      </c>
      <c r="H578" s="1003">
        <v>61094.303999999996</v>
      </c>
      <c r="I578" s="1003">
        <f t="shared" ref="I578:I607" si="133">E578*H578</f>
        <v>0</v>
      </c>
      <c r="J578" s="1004">
        <f t="shared" ref="J578:J607" si="134">G578+I578</f>
        <v>0</v>
      </c>
      <c r="K578" s="1706"/>
      <c r="L578" s="1706"/>
      <c r="M578" s="1707"/>
      <c r="N578" s="1707"/>
      <c r="O578" s="1707"/>
      <c r="P578" s="1707"/>
      <c r="Q578" s="1707"/>
    </row>
    <row r="579" spans="1:17" s="1708" customFormat="1" ht="38.25" hidden="1" x14ac:dyDescent="0.2">
      <c r="A579" s="788">
        <v>535</v>
      </c>
      <c r="B579" s="1002" t="s">
        <v>238</v>
      </c>
      <c r="C579" s="687" t="s">
        <v>369</v>
      </c>
      <c r="D579" s="711" t="s">
        <v>7</v>
      </c>
      <c r="E579" s="711"/>
      <c r="F579" s="1003">
        <v>6088.4000000000005</v>
      </c>
      <c r="G579" s="1003">
        <f t="shared" si="132"/>
        <v>0</v>
      </c>
      <c r="H579" s="1003">
        <v>13392</v>
      </c>
      <c r="I579" s="1003">
        <f t="shared" si="133"/>
        <v>0</v>
      </c>
      <c r="J579" s="1004">
        <f t="shared" si="134"/>
        <v>0</v>
      </c>
      <c r="K579" s="1706"/>
      <c r="L579" s="1706"/>
      <c r="M579" s="1707"/>
      <c r="N579" s="1707"/>
      <c r="O579" s="1707"/>
      <c r="P579" s="1707"/>
      <c r="Q579" s="1707"/>
    </row>
    <row r="580" spans="1:17" s="1708" customFormat="1" ht="25.5" hidden="1" x14ac:dyDescent="0.2">
      <c r="A580" s="788">
        <v>536</v>
      </c>
      <c r="B580" s="1002" t="s">
        <v>239</v>
      </c>
      <c r="C580" s="687" t="s">
        <v>370</v>
      </c>
      <c r="D580" s="711" t="s">
        <v>7</v>
      </c>
      <c r="E580" s="711"/>
      <c r="F580" s="1003">
        <v>12143.6</v>
      </c>
      <c r="G580" s="1003">
        <f t="shared" si="132"/>
        <v>0</v>
      </c>
      <c r="H580" s="1003">
        <v>31296.359999999997</v>
      </c>
      <c r="I580" s="1003">
        <f t="shared" si="133"/>
        <v>0</v>
      </c>
      <c r="J580" s="1004">
        <f t="shared" si="134"/>
        <v>0</v>
      </c>
      <c r="K580" s="1706"/>
      <c r="L580" s="1706"/>
      <c r="M580" s="1707"/>
      <c r="N580" s="1707"/>
      <c r="O580" s="1707"/>
      <c r="P580" s="1707"/>
      <c r="Q580" s="1707"/>
    </row>
    <row r="581" spans="1:17" s="1708" customFormat="1" hidden="1" x14ac:dyDescent="0.2">
      <c r="A581" s="788">
        <v>537</v>
      </c>
      <c r="B581" s="1002" t="s">
        <v>240</v>
      </c>
      <c r="C581" s="687" t="s">
        <v>371</v>
      </c>
      <c r="D581" s="711" t="s">
        <v>7</v>
      </c>
      <c r="E581" s="711"/>
      <c r="F581" s="1003">
        <v>1535.6000000000001</v>
      </c>
      <c r="G581" s="1003">
        <f t="shared" si="132"/>
        <v>0</v>
      </c>
      <c r="H581" s="1003">
        <v>3678.3360000000002</v>
      </c>
      <c r="I581" s="1003">
        <f t="shared" si="133"/>
        <v>0</v>
      </c>
      <c r="J581" s="1004">
        <f t="shared" si="134"/>
        <v>0</v>
      </c>
      <c r="K581" s="1706"/>
      <c r="L581" s="1706"/>
      <c r="M581" s="1707"/>
      <c r="N581" s="1707"/>
      <c r="O581" s="1707"/>
      <c r="P581" s="1707"/>
      <c r="Q581" s="1707"/>
    </row>
    <row r="582" spans="1:17" s="1708" customFormat="1" ht="25.5" hidden="1" x14ac:dyDescent="0.2">
      <c r="A582" s="788">
        <v>538</v>
      </c>
      <c r="B582" s="1002" t="s">
        <v>241</v>
      </c>
      <c r="C582" s="687" t="s">
        <v>372</v>
      </c>
      <c r="D582" s="711" t="s">
        <v>7</v>
      </c>
      <c r="E582" s="711"/>
      <c r="F582" s="1003">
        <v>21070</v>
      </c>
      <c r="G582" s="1003">
        <f t="shared" si="132"/>
        <v>0</v>
      </c>
      <c r="H582" s="1003">
        <v>26159.040000000001</v>
      </c>
      <c r="I582" s="1003">
        <f t="shared" si="133"/>
        <v>0</v>
      </c>
      <c r="J582" s="1004">
        <f t="shared" si="134"/>
        <v>0</v>
      </c>
      <c r="K582" s="1706"/>
      <c r="L582" s="1706"/>
      <c r="M582" s="1707"/>
      <c r="N582" s="1707"/>
      <c r="O582" s="1707"/>
      <c r="P582" s="1707"/>
      <c r="Q582" s="1707"/>
    </row>
    <row r="583" spans="1:17" s="1708" customFormat="1" ht="25.5" hidden="1" x14ac:dyDescent="0.2">
      <c r="A583" s="788">
        <v>539</v>
      </c>
      <c r="B583" s="1002" t="s">
        <v>242</v>
      </c>
      <c r="C583" s="687" t="s">
        <v>373</v>
      </c>
      <c r="D583" s="711" t="s">
        <v>7</v>
      </c>
      <c r="E583" s="711"/>
      <c r="F583" s="1003">
        <v>40176</v>
      </c>
      <c r="G583" s="1003">
        <f t="shared" si="132"/>
        <v>0</v>
      </c>
      <c r="H583" s="1003">
        <v>99212.4</v>
      </c>
      <c r="I583" s="1003">
        <f t="shared" si="133"/>
        <v>0</v>
      </c>
      <c r="J583" s="1004">
        <f t="shared" si="134"/>
        <v>0</v>
      </c>
      <c r="K583" s="1706"/>
      <c r="L583" s="1706"/>
      <c r="M583" s="1707"/>
      <c r="N583" s="1707"/>
      <c r="O583" s="1707"/>
      <c r="P583" s="1707"/>
      <c r="Q583" s="1707"/>
    </row>
    <row r="584" spans="1:17" s="1708" customFormat="1" hidden="1" x14ac:dyDescent="0.2">
      <c r="A584" s="788">
        <v>540</v>
      </c>
      <c r="B584" s="1002" t="s">
        <v>414</v>
      </c>
      <c r="C584" s="687"/>
      <c r="D584" s="711" t="s">
        <v>7</v>
      </c>
      <c r="E584" s="711"/>
      <c r="F584" s="1003">
        <v>8530</v>
      </c>
      <c r="G584" s="1003">
        <f t="shared" si="132"/>
        <v>0</v>
      </c>
      <c r="H584" s="1003">
        <v>21450</v>
      </c>
      <c r="I584" s="1003">
        <f t="shared" si="133"/>
        <v>0</v>
      </c>
      <c r="J584" s="1004">
        <f t="shared" si="134"/>
        <v>0</v>
      </c>
      <c r="K584" s="1706"/>
      <c r="L584" s="1706"/>
      <c r="M584" s="1707"/>
      <c r="N584" s="1707"/>
      <c r="O584" s="1707"/>
      <c r="P584" s="1707"/>
      <c r="Q584" s="1707"/>
    </row>
    <row r="585" spans="1:17" s="1708" customFormat="1" ht="25.5" hidden="1" x14ac:dyDescent="0.2">
      <c r="A585" s="788">
        <v>541</v>
      </c>
      <c r="B585" s="1002" t="s">
        <v>387</v>
      </c>
      <c r="C585" s="711" t="s">
        <v>415</v>
      </c>
      <c r="D585" s="711" t="s">
        <v>14</v>
      </c>
      <c r="E585" s="711"/>
      <c r="F585" s="1003">
        <v>4500</v>
      </c>
      <c r="G585" s="1003">
        <f t="shared" si="132"/>
        <v>0</v>
      </c>
      <c r="H585" s="1003">
        <v>12169.05</v>
      </c>
      <c r="I585" s="1003">
        <f t="shared" si="133"/>
        <v>0</v>
      </c>
      <c r="J585" s="1004">
        <f t="shared" si="134"/>
        <v>0</v>
      </c>
      <c r="K585" s="1706"/>
      <c r="L585" s="1706"/>
      <c r="M585" s="1707"/>
      <c r="N585" s="1707"/>
      <c r="O585" s="1707"/>
      <c r="P585" s="1707"/>
      <c r="Q585" s="1707"/>
    </row>
    <row r="586" spans="1:17" s="1708" customFormat="1" ht="25.5" hidden="1" x14ac:dyDescent="0.2">
      <c r="A586" s="788">
        <v>542</v>
      </c>
      <c r="B586" s="1002" t="s">
        <v>387</v>
      </c>
      <c r="C586" s="711" t="s">
        <v>416</v>
      </c>
      <c r="D586" s="711" t="s">
        <v>14</v>
      </c>
      <c r="E586" s="711"/>
      <c r="F586" s="1003">
        <v>4500</v>
      </c>
      <c r="G586" s="1003">
        <f t="shared" si="132"/>
        <v>0</v>
      </c>
      <c r="H586" s="1003">
        <v>12435.650000000001</v>
      </c>
      <c r="I586" s="1003">
        <f t="shared" si="133"/>
        <v>0</v>
      </c>
      <c r="J586" s="1004">
        <f t="shared" si="134"/>
        <v>0</v>
      </c>
      <c r="K586" s="1706"/>
      <c r="L586" s="1706"/>
      <c r="M586" s="1707"/>
      <c r="N586" s="1707"/>
      <c r="O586" s="1707"/>
      <c r="P586" s="1707"/>
      <c r="Q586" s="1707"/>
    </row>
    <row r="587" spans="1:17" s="1708" customFormat="1" ht="25.5" hidden="1" x14ac:dyDescent="0.2">
      <c r="A587" s="788">
        <v>543</v>
      </c>
      <c r="B587" s="1002" t="s">
        <v>387</v>
      </c>
      <c r="C587" s="711" t="s">
        <v>417</v>
      </c>
      <c r="D587" s="711" t="s">
        <v>14</v>
      </c>
      <c r="E587" s="711"/>
      <c r="F587" s="1003">
        <v>4500</v>
      </c>
      <c r="G587" s="1003">
        <f t="shared" si="132"/>
        <v>0</v>
      </c>
      <c r="H587" s="1003">
        <v>11769.15</v>
      </c>
      <c r="I587" s="1003">
        <f t="shared" si="133"/>
        <v>0</v>
      </c>
      <c r="J587" s="1004">
        <f t="shared" si="134"/>
        <v>0</v>
      </c>
      <c r="K587" s="1706"/>
      <c r="L587" s="1706"/>
      <c r="M587" s="1707"/>
      <c r="N587" s="1707"/>
      <c r="O587" s="1707"/>
      <c r="P587" s="1707"/>
      <c r="Q587" s="1707"/>
    </row>
    <row r="588" spans="1:17" s="1708" customFormat="1" ht="25.5" hidden="1" x14ac:dyDescent="0.2">
      <c r="A588" s="788">
        <v>544</v>
      </c>
      <c r="B588" s="1002" t="s">
        <v>387</v>
      </c>
      <c r="C588" s="711" t="s">
        <v>418</v>
      </c>
      <c r="D588" s="711" t="s">
        <v>14</v>
      </c>
      <c r="E588" s="711"/>
      <c r="F588" s="1003">
        <v>4500</v>
      </c>
      <c r="G588" s="1003">
        <f t="shared" si="132"/>
        <v>0</v>
      </c>
      <c r="H588" s="1003">
        <v>10968.575000000001</v>
      </c>
      <c r="I588" s="1003">
        <f t="shared" si="133"/>
        <v>0</v>
      </c>
      <c r="J588" s="1004">
        <f t="shared" si="134"/>
        <v>0</v>
      </c>
      <c r="K588" s="1706"/>
      <c r="L588" s="1706"/>
      <c r="M588" s="1707"/>
      <c r="N588" s="1707"/>
      <c r="O588" s="1707"/>
      <c r="P588" s="1707"/>
      <c r="Q588" s="1707"/>
    </row>
    <row r="589" spans="1:17" s="1708" customFormat="1" ht="25.5" hidden="1" x14ac:dyDescent="0.2">
      <c r="A589" s="788">
        <v>545</v>
      </c>
      <c r="B589" s="1002" t="s">
        <v>387</v>
      </c>
      <c r="C589" s="711" t="s">
        <v>419</v>
      </c>
      <c r="D589" s="711" t="s">
        <v>14</v>
      </c>
      <c r="E589" s="711"/>
      <c r="F589" s="1003">
        <v>4500</v>
      </c>
      <c r="G589" s="1003">
        <f t="shared" si="132"/>
        <v>0</v>
      </c>
      <c r="H589" s="1003">
        <v>10701.199999999999</v>
      </c>
      <c r="I589" s="1003">
        <f t="shared" si="133"/>
        <v>0</v>
      </c>
      <c r="J589" s="1004">
        <f t="shared" si="134"/>
        <v>0</v>
      </c>
      <c r="K589" s="1706"/>
      <c r="L589" s="1706"/>
      <c r="M589" s="1707"/>
      <c r="N589" s="1707"/>
      <c r="O589" s="1707"/>
      <c r="P589" s="1707"/>
      <c r="Q589" s="1707"/>
    </row>
    <row r="590" spans="1:17" s="1708" customFormat="1" ht="25.5" hidden="1" x14ac:dyDescent="0.2">
      <c r="A590" s="788">
        <v>546</v>
      </c>
      <c r="B590" s="1002" t="s">
        <v>387</v>
      </c>
      <c r="C590" s="711" t="s">
        <v>420</v>
      </c>
      <c r="D590" s="711" t="s">
        <v>14</v>
      </c>
      <c r="E590" s="711"/>
      <c r="F590" s="1003">
        <v>4500</v>
      </c>
      <c r="G590" s="1003">
        <f t="shared" si="132"/>
        <v>0</v>
      </c>
      <c r="H590" s="1003">
        <v>10701.199999999999</v>
      </c>
      <c r="I590" s="1003">
        <f t="shared" si="133"/>
        <v>0</v>
      </c>
      <c r="J590" s="1004">
        <f t="shared" si="134"/>
        <v>0</v>
      </c>
      <c r="K590" s="1706"/>
      <c r="L590" s="1706"/>
      <c r="M590" s="1707"/>
      <c r="N590" s="1707"/>
      <c r="O590" s="1707"/>
      <c r="P590" s="1707"/>
      <c r="Q590" s="1707"/>
    </row>
    <row r="591" spans="1:17" s="1708" customFormat="1" ht="25.5" hidden="1" x14ac:dyDescent="0.2">
      <c r="A591" s="788">
        <v>547</v>
      </c>
      <c r="B591" s="1002" t="s">
        <v>387</v>
      </c>
      <c r="C591" s="711" t="s">
        <v>421</v>
      </c>
      <c r="D591" s="711" t="s">
        <v>14</v>
      </c>
      <c r="E591" s="711"/>
      <c r="F591" s="1003">
        <v>4500</v>
      </c>
      <c r="G591" s="1003">
        <f t="shared" si="132"/>
        <v>0</v>
      </c>
      <c r="H591" s="1003">
        <v>10567.9</v>
      </c>
      <c r="I591" s="1003">
        <f t="shared" si="133"/>
        <v>0</v>
      </c>
      <c r="J591" s="1004">
        <f t="shared" si="134"/>
        <v>0</v>
      </c>
      <c r="K591" s="1706"/>
      <c r="L591" s="1706"/>
      <c r="M591" s="1707"/>
      <c r="N591" s="1707"/>
      <c r="O591" s="1707"/>
      <c r="P591" s="1707"/>
      <c r="Q591" s="1707"/>
    </row>
    <row r="592" spans="1:17" s="1708" customFormat="1" ht="25.5" hidden="1" x14ac:dyDescent="0.2">
      <c r="A592" s="788">
        <v>548</v>
      </c>
      <c r="B592" s="1002" t="s">
        <v>82</v>
      </c>
      <c r="C592" s="711" t="s">
        <v>83</v>
      </c>
      <c r="D592" s="711" t="s">
        <v>56</v>
      </c>
      <c r="E592" s="711"/>
      <c r="F592" s="1003">
        <v>600</v>
      </c>
      <c r="G592" s="1003">
        <f t="shared" si="132"/>
        <v>0</v>
      </c>
      <c r="H592" s="1003">
        <v>588</v>
      </c>
      <c r="I592" s="1003">
        <f t="shared" si="133"/>
        <v>0</v>
      </c>
      <c r="J592" s="1004">
        <f t="shared" si="134"/>
        <v>0</v>
      </c>
      <c r="K592" s="1706"/>
      <c r="L592" s="1706"/>
      <c r="M592" s="1707"/>
      <c r="N592" s="1707"/>
      <c r="O592" s="1707"/>
      <c r="P592" s="1707"/>
      <c r="Q592" s="1707"/>
    </row>
    <row r="593" spans="1:17" s="1708" customFormat="1" ht="25.5" hidden="1" x14ac:dyDescent="0.2">
      <c r="A593" s="788">
        <v>549</v>
      </c>
      <c r="B593" s="1002" t="s">
        <v>151</v>
      </c>
      <c r="C593" s="711" t="s">
        <v>152</v>
      </c>
      <c r="D593" s="711" t="s">
        <v>56</v>
      </c>
      <c r="E593" s="711"/>
      <c r="F593" s="1003">
        <v>600</v>
      </c>
      <c r="G593" s="1003">
        <f t="shared" si="132"/>
        <v>0</v>
      </c>
      <c r="H593" s="1003">
        <v>381</v>
      </c>
      <c r="I593" s="1003">
        <f t="shared" si="133"/>
        <v>0</v>
      </c>
      <c r="J593" s="1004">
        <f t="shared" si="134"/>
        <v>0</v>
      </c>
      <c r="K593" s="1706"/>
      <c r="L593" s="1706"/>
      <c r="M593" s="1707"/>
      <c r="N593" s="1707"/>
      <c r="O593" s="1707"/>
      <c r="P593" s="1707"/>
      <c r="Q593" s="1707"/>
    </row>
    <row r="594" spans="1:17" s="1708" customFormat="1" hidden="1" x14ac:dyDescent="0.2">
      <c r="A594" s="788">
        <v>550</v>
      </c>
      <c r="B594" s="1002" t="s">
        <v>390</v>
      </c>
      <c r="C594" s="711" t="s">
        <v>391</v>
      </c>
      <c r="D594" s="711" t="s">
        <v>14</v>
      </c>
      <c r="E594" s="711"/>
      <c r="F594" s="1003">
        <v>400</v>
      </c>
      <c r="G594" s="1003">
        <f t="shared" si="132"/>
        <v>0</v>
      </c>
      <c r="H594" s="1003">
        <v>900</v>
      </c>
      <c r="I594" s="1003">
        <f t="shared" si="133"/>
        <v>0</v>
      </c>
      <c r="J594" s="1004">
        <f t="shared" si="134"/>
        <v>0</v>
      </c>
      <c r="K594" s="1706"/>
      <c r="L594" s="1706"/>
      <c r="M594" s="1707"/>
      <c r="N594" s="1707"/>
      <c r="O594" s="1707"/>
      <c r="P594" s="1707"/>
      <c r="Q594" s="1707"/>
    </row>
    <row r="595" spans="1:17" s="1708" customFormat="1" hidden="1" x14ac:dyDescent="0.2">
      <c r="A595" s="788">
        <v>551</v>
      </c>
      <c r="B595" s="1002" t="s">
        <v>392</v>
      </c>
      <c r="C595" s="711" t="s">
        <v>393</v>
      </c>
      <c r="D595" s="711" t="s">
        <v>14</v>
      </c>
      <c r="E595" s="711"/>
      <c r="F595" s="1003">
        <v>300</v>
      </c>
      <c r="G595" s="1003">
        <f t="shared" si="132"/>
        <v>0</v>
      </c>
      <c r="H595" s="1003">
        <v>234</v>
      </c>
      <c r="I595" s="1003">
        <f t="shared" si="133"/>
        <v>0</v>
      </c>
      <c r="J595" s="1004">
        <f t="shared" si="134"/>
        <v>0</v>
      </c>
      <c r="K595" s="1706"/>
      <c r="L595" s="1706"/>
      <c r="M595" s="1707"/>
      <c r="N595" s="1707"/>
      <c r="O595" s="1707"/>
      <c r="P595" s="1707"/>
      <c r="Q595" s="1707"/>
    </row>
    <row r="596" spans="1:17" s="1708" customFormat="1" hidden="1" x14ac:dyDescent="0.2">
      <c r="A596" s="788">
        <v>552</v>
      </c>
      <c r="B596" s="1002" t="s">
        <v>394</v>
      </c>
      <c r="C596" s="1005" t="s">
        <v>422</v>
      </c>
      <c r="D596" s="1005" t="s">
        <v>14</v>
      </c>
      <c r="E596" s="1005"/>
      <c r="F596" s="1003">
        <v>1250</v>
      </c>
      <c r="G596" s="1003">
        <f t="shared" si="132"/>
        <v>0</v>
      </c>
      <c r="H596" s="1003">
        <v>899.84999999999991</v>
      </c>
      <c r="I596" s="1003">
        <f t="shared" si="133"/>
        <v>0</v>
      </c>
      <c r="J596" s="1004">
        <f t="shared" si="134"/>
        <v>0</v>
      </c>
      <c r="K596" s="1706"/>
      <c r="L596" s="1706"/>
      <c r="M596" s="1707"/>
      <c r="N596" s="1707"/>
      <c r="O596" s="1707"/>
      <c r="P596" s="1707"/>
      <c r="Q596" s="1707"/>
    </row>
    <row r="597" spans="1:17" s="1708" customFormat="1" hidden="1" x14ac:dyDescent="0.2">
      <c r="A597" s="788">
        <v>553</v>
      </c>
      <c r="B597" s="1002" t="s">
        <v>394</v>
      </c>
      <c r="C597" s="1005" t="s">
        <v>423</v>
      </c>
      <c r="D597" s="1005" t="s">
        <v>14</v>
      </c>
      <c r="E597" s="1005"/>
      <c r="F597" s="1003">
        <v>1250</v>
      </c>
      <c r="G597" s="1003">
        <f t="shared" si="132"/>
        <v>0</v>
      </c>
      <c r="H597" s="1003">
        <v>738.5</v>
      </c>
      <c r="I597" s="1003">
        <f t="shared" si="133"/>
        <v>0</v>
      </c>
      <c r="J597" s="1004">
        <f t="shared" si="134"/>
        <v>0</v>
      </c>
      <c r="K597" s="1706"/>
      <c r="L597" s="1706"/>
      <c r="M597" s="1707"/>
      <c r="N597" s="1707"/>
      <c r="O597" s="1707"/>
      <c r="P597" s="1707"/>
      <c r="Q597" s="1707"/>
    </row>
    <row r="598" spans="1:17" s="1708" customFormat="1" hidden="1" x14ac:dyDescent="0.2">
      <c r="A598" s="788">
        <v>554</v>
      </c>
      <c r="B598" s="1002" t="s">
        <v>394</v>
      </c>
      <c r="C598" s="1005" t="s">
        <v>293</v>
      </c>
      <c r="D598" s="1005" t="s">
        <v>14</v>
      </c>
      <c r="E598" s="1005"/>
      <c r="F598" s="1003">
        <v>1150</v>
      </c>
      <c r="G598" s="1003">
        <f t="shared" si="132"/>
        <v>0</v>
      </c>
      <c r="H598" s="1003">
        <v>600.21818181818185</v>
      </c>
      <c r="I598" s="1003">
        <f t="shared" si="133"/>
        <v>0</v>
      </c>
      <c r="J598" s="1004">
        <f t="shared" si="134"/>
        <v>0</v>
      </c>
      <c r="K598" s="1706"/>
      <c r="L598" s="1706"/>
      <c r="M598" s="1707"/>
      <c r="N598" s="1707"/>
      <c r="O598" s="1707"/>
      <c r="P598" s="1707"/>
      <c r="Q598" s="1707"/>
    </row>
    <row r="599" spans="1:17" s="1708" customFormat="1" hidden="1" x14ac:dyDescent="0.2">
      <c r="A599" s="788">
        <v>555</v>
      </c>
      <c r="B599" s="1002" t="s">
        <v>394</v>
      </c>
      <c r="C599" s="1005" t="s">
        <v>424</v>
      </c>
      <c r="D599" s="1005" t="s">
        <v>14</v>
      </c>
      <c r="E599" s="1005"/>
      <c r="F599" s="1003">
        <v>850</v>
      </c>
      <c r="G599" s="1003">
        <f t="shared" si="132"/>
        <v>0</v>
      </c>
      <c r="H599" s="1003">
        <v>509.44444444444446</v>
      </c>
      <c r="I599" s="1003">
        <f t="shared" si="133"/>
        <v>0</v>
      </c>
      <c r="J599" s="1004">
        <f t="shared" si="134"/>
        <v>0</v>
      </c>
      <c r="K599" s="1706"/>
      <c r="L599" s="1706"/>
      <c r="M599" s="1707"/>
      <c r="N599" s="1707"/>
      <c r="O599" s="1707"/>
      <c r="P599" s="1707"/>
      <c r="Q599" s="1707"/>
    </row>
    <row r="600" spans="1:17" s="1708" customFormat="1" hidden="1" x14ac:dyDescent="0.2">
      <c r="A600" s="788">
        <v>556</v>
      </c>
      <c r="B600" s="1002" t="s">
        <v>302</v>
      </c>
      <c r="C600" s="687"/>
      <c r="D600" s="711" t="s">
        <v>7</v>
      </c>
      <c r="E600" s="711"/>
      <c r="F600" s="1003">
        <v>1500</v>
      </c>
      <c r="G600" s="1003">
        <f t="shared" si="132"/>
        <v>0</v>
      </c>
      <c r="H600" s="1003">
        <v>4557</v>
      </c>
      <c r="I600" s="1003">
        <f t="shared" si="133"/>
        <v>0</v>
      </c>
      <c r="J600" s="1004">
        <f t="shared" si="134"/>
        <v>0</v>
      </c>
      <c r="K600" s="1706"/>
      <c r="L600" s="1706"/>
      <c r="M600" s="1707"/>
      <c r="N600" s="1707"/>
      <c r="O600" s="1707"/>
      <c r="P600" s="1707"/>
      <c r="Q600" s="1707"/>
    </row>
    <row r="601" spans="1:17" s="1708" customFormat="1" hidden="1" x14ac:dyDescent="0.2">
      <c r="A601" s="788">
        <v>557</v>
      </c>
      <c r="B601" s="1002" t="s">
        <v>243</v>
      </c>
      <c r="C601" s="687"/>
      <c r="D601" s="711" t="s">
        <v>7</v>
      </c>
      <c r="E601" s="711"/>
      <c r="F601" s="1003">
        <v>800</v>
      </c>
      <c r="G601" s="1003">
        <f t="shared" si="132"/>
        <v>0</v>
      </c>
      <c r="H601" s="1003">
        <v>832</v>
      </c>
      <c r="I601" s="1003">
        <f t="shared" si="133"/>
        <v>0</v>
      </c>
      <c r="J601" s="1004">
        <f t="shared" si="134"/>
        <v>0</v>
      </c>
      <c r="K601" s="1706"/>
      <c r="L601" s="1706"/>
      <c r="M601" s="1707"/>
      <c r="N601" s="1707"/>
      <c r="O601" s="1707"/>
      <c r="P601" s="1707"/>
      <c r="Q601" s="1707"/>
    </row>
    <row r="602" spans="1:17" s="1708" customFormat="1" hidden="1" x14ac:dyDescent="0.2">
      <c r="A602" s="788">
        <v>558</v>
      </c>
      <c r="B602" s="1002" t="s">
        <v>244</v>
      </c>
      <c r="C602" s="687"/>
      <c r="D602" s="711" t="s">
        <v>7</v>
      </c>
      <c r="E602" s="711"/>
      <c r="F602" s="1003">
        <v>800</v>
      </c>
      <c r="G602" s="1003">
        <f t="shared" si="132"/>
        <v>0</v>
      </c>
      <c r="H602" s="1003">
        <v>507</v>
      </c>
      <c r="I602" s="1003">
        <f t="shared" si="133"/>
        <v>0</v>
      </c>
      <c r="J602" s="1004">
        <f t="shared" si="134"/>
        <v>0</v>
      </c>
      <c r="K602" s="1706"/>
      <c r="L602" s="1706"/>
      <c r="M602" s="1707"/>
      <c r="N602" s="1707"/>
      <c r="O602" s="1707"/>
      <c r="P602" s="1707"/>
      <c r="Q602" s="1707"/>
    </row>
    <row r="603" spans="1:17" s="1708" customFormat="1" hidden="1" x14ac:dyDescent="0.2">
      <c r="A603" s="788">
        <v>559</v>
      </c>
      <c r="B603" s="1002" t="s">
        <v>55</v>
      </c>
      <c r="C603" s="687"/>
      <c r="D603" s="711" t="s">
        <v>56</v>
      </c>
      <c r="E603" s="711"/>
      <c r="F603" s="1003">
        <v>1800</v>
      </c>
      <c r="G603" s="1003">
        <f t="shared" si="132"/>
        <v>0</v>
      </c>
      <c r="H603" s="1003">
        <v>840</v>
      </c>
      <c r="I603" s="1003">
        <f t="shared" si="133"/>
        <v>0</v>
      </c>
      <c r="J603" s="1004">
        <f t="shared" si="134"/>
        <v>0</v>
      </c>
      <c r="K603" s="1706"/>
      <c r="L603" s="1706"/>
      <c r="M603" s="1707"/>
      <c r="N603" s="1707"/>
      <c r="O603" s="1707"/>
      <c r="P603" s="1707"/>
      <c r="Q603" s="1707"/>
    </row>
    <row r="604" spans="1:17" s="1708" customFormat="1" hidden="1" x14ac:dyDescent="0.2">
      <c r="A604" s="788">
        <v>560</v>
      </c>
      <c r="B604" s="1002" t="s">
        <v>429</v>
      </c>
      <c r="C604" s="860"/>
      <c r="D604" s="711" t="s">
        <v>56</v>
      </c>
      <c r="E604" s="711"/>
      <c r="F604" s="1003">
        <v>1800</v>
      </c>
      <c r="G604" s="1003">
        <f t="shared" si="132"/>
        <v>0</v>
      </c>
      <c r="H604" s="1003">
        <v>1460</v>
      </c>
      <c r="I604" s="1003">
        <f t="shared" si="133"/>
        <v>0</v>
      </c>
      <c r="J604" s="1004">
        <f t="shared" si="134"/>
        <v>0</v>
      </c>
      <c r="K604" s="1706"/>
      <c r="L604" s="1706"/>
      <c r="M604" s="1707"/>
      <c r="N604" s="1707"/>
      <c r="O604" s="1707"/>
      <c r="P604" s="1707"/>
      <c r="Q604" s="1707"/>
    </row>
    <row r="605" spans="1:17" s="1708" customFormat="1" ht="25.5" hidden="1" x14ac:dyDescent="0.2">
      <c r="A605" s="788">
        <v>561</v>
      </c>
      <c r="B605" s="1002" t="s">
        <v>431</v>
      </c>
      <c r="C605" s="860"/>
      <c r="D605" s="711" t="s">
        <v>56</v>
      </c>
      <c r="E605" s="711"/>
      <c r="F605" s="1003">
        <v>1800</v>
      </c>
      <c r="G605" s="1003">
        <f t="shared" si="132"/>
        <v>0</v>
      </c>
      <c r="H605" s="1003">
        <v>2920</v>
      </c>
      <c r="I605" s="1003">
        <f t="shared" si="133"/>
        <v>0</v>
      </c>
      <c r="J605" s="1004">
        <f t="shared" si="134"/>
        <v>0</v>
      </c>
      <c r="K605" s="1706"/>
      <c r="L605" s="1706"/>
      <c r="M605" s="1707"/>
      <c r="N605" s="1707"/>
      <c r="O605" s="1707"/>
      <c r="P605" s="1707"/>
      <c r="Q605" s="1707"/>
    </row>
    <row r="606" spans="1:17" s="1708" customFormat="1" hidden="1" x14ac:dyDescent="0.2">
      <c r="A606" s="788">
        <v>562</v>
      </c>
      <c r="B606" s="1002" t="s">
        <v>59</v>
      </c>
      <c r="C606" s="687"/>
      <c r="D606" s="711" t="s">
        <v>56</v>
      </c>
      <c r="E606" s="711"/>
      <c r="F606" s="1003">
        <v>1800</v>
      </c>
      <c r="G606" s="1003">
        <f t="shared" si="132"/>
        <v>0</v>
      </c>
      <c r="H606" s="1003">
        <v>3080</v>
      </c>
      <c r="I606" s="1003">
        <f t="shared" si="133"/>
        <v>0</v>
      </c>
      <c r="J606" s="1004">
        <f t="shared" si="134"/>
        <v>0</v>
      </c>
      <c r="K606" s="1706"/>
      <c r="L606" s="1706"/>
      <c r="M606" s="1707"/>
      <c r="N606" s="1707"/>
      <c r="O606" s="1707"/>
      <c r="P606" s="1707"/>
      <c r="Q606" s="1707"/>
    </row>
    <row r="607" spans="1:17" s="1708" customFormat="1" hidden="1" x14ac:dyDescent="0.2">
      <c r="A607" s="788">
        <v>563</v>
      </c>
      <c r="B607" s="1002" t="s">
        <v>60</v>
      </c>
      <c r="C607" s="860"/>
      <c r="D607" s="711" t="s">
        <v>5</v>
      </c>
      <c r="E607" s="711"/>
      <c r="F607" s="1003">
        <v>0</v>
      </c>
      <c r="G607" s="1003">
        <f t="shared" si="132"/>
        <v>0</v>
      </c>
      <c r="H607" s="1003">
        <v>97337</v>
      </c>
      <c r="I607" s="1003">
        <f t="shared" si="133"/>
        <v>0</v>
      </c>
      <c r="J607" s="1004">
        <f t="shared" si="134"/>
        <v>0</v>
      </c>
      <c r="K607" s="1706"/>
      <c r="L607" s="1706"/>
      <c r="M607" s="1707"/>
      <c r="N607" s="1707"/>
      <c r="O607" s="1707"/>
      <c r="P607" s="1707"/>
      <c r="Q607" s="1707"/>
    </row>
    <row r="608" spans="1:17" s="1708" customFormat="1" hidden="1" x14ac:dyDescent="0.2">
      <c r="A608" s="788">
        <v>564</v>
      </c>
      <c r="B608" s="1729" t="s">
        <v>61</v>
      </c>
      <c r="C608" s="687"/>
      <c r="D608" s="711"/>
      <c r="E608" s="711"/>
      <c r="F608" s="711"/>
      <c r="G608" s="1003"/>
      <c r="H608" s="1719"/>
      <c r="I608" s="1003"/>
      <c r="J608" s="1719"/>
      <c r="K608" s="1706"/>
      <c r="L608" s="1706"/>
      <c r="M608" s="1707"/>
      <c r="N608" s="1707"/>
      <c r="O608" s="1707"/>
      <c r="P608" s="1707"/>
      <c r="Q608" s="1707"/>
    </row>
    <row r="609" spans="1:17" s="1708" customFormat="1" ht="25.5" hidden="1" x14ac:dyDescent="0.2">
      <c r="A609" s="788">
        <v>565</v>
      </c>
      <c r="B609" s="1002" t="s">
        <v>303</v>
      </c>
      <c r="C609" s="687" t="s">
        <v>374</v>
      </c>
      <c r="D609" s="711" t="s">
        <v>14</v>
      </c>
      <c r="E609" s="711"/>
      <c r="F609" s="1003">
        <v>43125</v>
      </c>
      <c r="G609" s="1003">
        <f t="shared" ref="G609:G626" si="135">E609*F609</f>
        <v>0</v>
      </c>
      <c r="H609" s="1003">
        <v>47854.080000000002</v>
      </c>
      <c r="I609" s="1003">
        <f t="shared" ref="I609:I626" si="136">E609*H609</f>
        <v>0</v>
      </c>
      <c r="J609" s="1004">
        <f t="shared" ref="J609:J626" si="137">G609+I609</f>
        <v>0</v>
      </c>
      <c r="K609" s="1706"/>
      <c r="L609" s="1706"/>
      <c r="M609" s="1707"/>
      <c r="N609" s="1707"/>
      <c r="O609" s="1707"/>
      <c r="P609" s="1707"/>
      <c r="Q609" s="1707"/>
    </row>
    <row r="610" spans="1:17" s="1708" customFormat="1" hidden="1" x14ac:dyDescent="0.2">
      <c r="A610" s="788">
        <v>566</v>
      </c>
      <c r="B610" s="1002" t="s">
        <v>425</v>
      </c>
      <c r="C610" s="687"/>
      <c r="D610" s="711" t="s">
        <v>7</v>
      </c>
      <c r="E610" s="711"/>
      <c r="F610" s="1003">
        <v>7730</v>
      </c>
      <c r="G610" s="1003">
        <f t="shared" si="135"/>
        <v>0</v>
      </c>
      <c r="H610" s="1003">
        <v>18729</v>
      </c>
      <c r="I610" s="1003">
        <f t="shared" si="136"/>
        <v>0</v>
      </c>
      <c r="J610" s="1004">
        <f t="shared" si="137"/>
        <v>0</v>
      </c>
      <c r="K610" s="1706"/>
      <c r="L610" s="1706"/>
      <c r="M610" s="1707"/>
      <c r="N610" s="1707"/>
      <c r="O610" s="1707"/>
      <c r="P610" s="1707"/>
      <c r="Q610" s="1707"/>
    </row>
    <row r="611" spans="1:17" s="1708" customFormat="1" ht="25.5" hidden="1" x14ac:dyDescent="0.2">
      <c r="A611" s="788">
        <v>567</v>
      </c>
      <c r="B611" s="1002" t="s">
        <v>387</v>
      </c>
      <c r="C611" s="711" t="s">
        <v>426</v>
      </c>
      <c r="D611" s="711" t="s">
        <v>14</v>
      </c>
      <c r="E611" s="711"/>
      <c r="F611" s="1003">
        <v>4500</v>
      </c>
      <c r="G611" s="1003">
        <f t="shared" si="135"/>
        <v>0</v>
      </c>
      <c r="H611" s="1003">
        <v>14304.174999999999</v>
      </c>
      <c r="I611" s="1003">
        <f t="shared" si="136"/>
        <v>0</v>
      </c>
      <c r="J611" s="1004">
        <f t="shared" si="137"/>
        <v>0</v>
      </c>
      <c r="K611" s="1706"/>
      <c r="L611" s="1706"/>
      <c r="M611" s="1707"/>
      <c r="N611" s="1707"/>
      <c r="O611" s="1707"/>
      <c r="P611" s="1707"/>
      <c r="Q611" s="1707"/>
    </row>
    <row r="612" spans="1:17" s="1708" customFormat="1" ht="25.5" hidden="1" x14ac:dyDescent="0.2">
      <c r="A612" s="788">
        <v>568</v>
      </c>
      <c r="B612" s="1002" t="s">
        <v>387</v>
      </c>
      <c r="C612" s="711" t="s">
        <v>419</v>
      </c>
      <c r="D612" s="711" t="s">
        <v>14</v>
      </c>
      <c r="E612" s="711"/>
      <c r="F612" s="1003">
        <v>4500</v>
      </c>
      <c r="G612" s="1003">
        <f t="shared" si="135"/>
        <v>0</v>
      </c>
      <c r="H612" s="1003">
        <v>10701.199999999999</v>
      </c>
      <c r="I612" s="1003">
        <f t="shared" si="136"/>
        <v>0</v>
      </c>
      <c r="J612" s="1004">
        <f t="shared" si="137"/>
        <v>0</v>
      </c>
      <c r="K612" s="1706"/>
      <c r="L612" s="1706"/>
      <c r="M612" s="1707"/>
      <c r="N612" s="1707"/>
      <c r="O612" s="1707"/>
      <c r="P612" s="1707"/>
      <c r="Q612" s="1707"/>
    </row>
    <row r="613" spans="1:17" s="1708" customFormat="1" ht="25.5" hidden="1" x14ac:dyDescent="0.2">
      <c r="A613" s="788">
        <v>569</v>
      </c>
      <c r="B613" s="1002" t="s">
        <v>387</v>
      </c>
      <c r="C613" s="711" t="s">
        <v>420</v>
      </c>
      <c r="D613" s="711" t="s">
        <v>14</v>
      </c>
      <c r="E613" s="711"/>
      <c r="F613" s="1003">
        <v>4500</v>
      </c>
      <c r="G613" s="1003">
        <f t="shared" si="135"/>
        <v>0</v>
      </c>
      <c r="H613" s="1003">
        <v>10701.199999999999</v>
      </c>
      <c r="I613" s="1003">
        <f t="shared" si="136"/>
        <v>0</v>
      </c>
      <c r="J613" s="1004">
        <f t="shared" si="137"/>
        <v>0</v>
      </c>
      <c r="K613" s="1706"/>
      <c r="L613" s="1706"/>
      <c r="M613" s="1707"/>
      <c r="N613" s="1707"/>
      <c r="O613" s="1707"/>
      <c r="P613" s="1707"/>
      <c r="Q613" s="1707"/>
    </row>
    <row r="614" spans="1:17" s="1708" customFormat="1" ht="25.5" hidden="1" x14ac:dyDescent="0.2">
      <c r="A614" s="788">
        <v>570</v>
      </c>
      <c r="B614" s="1002" t="s">
        <v>387</v>
      </c>
      <c r="C614" s="711" t="s">
        <v>421</v>
      </c>
      <c r="D614" s="711" t="s">
        <v>14</v>
      </c>
      <c r="E614" s="711"/>
      <c r="F614" s="1003">
        <v>4500</v>
      </c>
      <c r="G614" s="1003">
        <f t="shared" si="135"/>
        <v>0</v>
      </c>
      <c r="H614" s="1003">
        <v>10567.9</v>
      </c>
      <c r="I614" s="1003">
        <f t="shared" si="136"/>
        <v>0</v>
      </c>
      <c r="J614" s="1004">
        <f t="shared" si="137"/>
        <v>0</v>
      </c>
      <c r="K614" s="1706"/>
      <c r="L614" s="1706"/>
      <c r="M614" s="1707"/>
      <c r="N614" s="1707"/>
      <c r="O614" s="1707"/>
      <c r="P614" s="1707"/>
      <c r="Q614" s="1707"/>
    </row>
    <row r="615" spans="1:17" s="1708" customFormat="1" ht="25.5" hidden="1" x14ac:dyDescent="0.2">
      <c r="A615" s="788">
        <v>571</v>
      </c>
      <c r="B615" s="1002" t="s">
        <v>82</v>
      </c>
      <c r="C615" s="711" t="s">
        <v>83</v>
      </c>
      <c r="D615" s="711" t="s">
        <v>56</v>
      </c>
      <c r="E615" s="711"/>
      <c r="F615" s="1003">
        <v>600</v>
      </c>
      <c r="G615" s="1003">
        <f t="shared" si="135"/>
        <v>0</v>
      </c>
      <c r="H615" s="1003">
        <v>588</v>
      </c>
      <c r="I615" s="1003">
        <f t="shared" si="136"/>
        <v>0</v>
      </c>
      <c r="J615" s="1004">
        <f t="shared" si="137"/>
        <v>0</v>
      </c>
      <c r="K615" s="1706"/>
      <c r="L615" s="1706"/>
      <c r="M615" s="1707"/>
      <c r="N615" s="1707"/>
      <c r="O615" s="1707"/>
      <c r="P615" s="1707"/>
      <c r="Q615" s="1707"/>
    </row>
    <row r="616" spans="1:17" s="1708" customFormat="1" hidden="1" x14ac:dyDescent="0.2">
      <c r="A616" s="788">
        <v>572</v>
      </c>
      <c r="B616" s="1002" t="s">
        <v>390</v>
      </c>
      <c r="C616" s="711" t="s">
        <v>391</v>
      </c>
      <c r="D616" s="711" t="s">
        <v>14</v>
      </c>
      <c r="E616" s="711"/>
      <c r="F616" s="1003">
        <v>400</v>
      </c>
      <c r="G616" s="1003">
        <f t="shared" si="135"/>
        <v>0</v>
      </c>
      <c r="H616" s="1003">
        <v>900</v>
      </c>
      <c r="I616" s="1003">
        <f t="shared" si="136"/>
        <v>0</v>
      </c>
      <c r="J616" s="1004">
        <f t="shared" si="137"/>
        <v>0</v>
      </c>
      <c r="K616" s="1706"/>
      <c r="L616" s="1706"/>
      <c r="M616" s="1707"/>
      <c r="N616" s="1707"/>
      <c r="O616" s="1707"/>
      <c r="P616" s="1707"/>
      <c r="Q616" s="1707"/>
    </row>
    <row r="617" spans="1:17" s="1708" customFormat="1" hidden="1" x14ac:dyDescent="0.2">
      <c r="A617" s="788">
        <v>573</v>
      </c>
      <c r="B617" s="1002" t="s">
        <v>392</v>
      </c>
      <c r="C617" s="711" t="s">
        <v>393</v>
      </c>
      <c r="D617" s="711" t="s">
        <v>14</v>
      </c>
      <c r="E617" s="711"/>
      <c r="F617" s="1003">
        <v>300</v>
      </c>
      <c r="G617" s="1003">
        <f t="shared" si="135"/>
        <v>0</v>
      </c>
      <c r="H617" s="1003">
        <v>234</v>
      </c>
      <c r="I617" s="1003">
        <f t="shared" si="136"/>
        <v>0</v>
      </c>
      <c r="J617" s="1004">
        <f t="shared" si="137"/>
        <v>0</v>
      </c>
      <c r="K617" s="1706"/>
      <c r="L617" s="1706"/>
      <c r="M617" s="1707"/>
      <c r="N617" s="1707"/>
      <c r="O617" s="1707"/>
      <c r="P617" s="1707"/>
      <c r="Q617" s="1707"/>
    </row>
    <row r="618" spans="1:17" s="1708" customFormat="1" hidden="1" x14ac:dyDescent="0.2">
      <c r="A618" s="788">
        <v>574</v>
      </c>
      <c r="B618" s="1002" t="s">
        <v>394</v>
      </c>
      <c r="C618" s="1005" t="s">
        <v>423</v>
      </c>
      <c r="D618" s="1005" t="s">
        <v>14</v>
      </c>
      <c r="E618" s="1005"/>
      <c r="F618" s="1003">
        <v>1250</v>
      </c>
      <c r="G618" s="1003">
        <f t="shared" si="135"/>
        <v>0</v>
      </c>
      <c r="H618" s="1003">
        <v>738.5</v>
      </c>
      <c r="I618" s="1003">
        <f t="shared" si="136"/>
        <v>0</v>
      </c>
      <c r="J618" s="1004">
        <f t="shared" si="137"/>
        <v>0</v>
      </c>
      <c r="K618" s="1706"/>
      <c r="L618" s="1706"/>
      <c r="M618" s="1707"/>
      <c r="N618" s="1707"/>
      <c r="O618" s="1707"/>
      <c r="P618" s="1707"/>
      <c r="Q618" s="1707"/>
    </row>
    <row r="619" spans="1:17" s="1708" customFormat="1" hidden="1" x14ac:dyDescent="0.2">
      <c r="A619" s="788">
        <v>575</v>
      </c>
      <c r="B619" s="1002" t="s">
        <v>394</v>
      </c>
      <c r="C619" s="1005" t="s">
        <v>293</v>
      </c>
      <c r="D619" s="1005" t="s">
        <v>14</v>
      </c>
      <c r="E619" s="1005"/>
      <c r="F619" s="1003">
        <v>1150</v>
      </c>
      <c r="G619" s="1003">
        <f t="shared" si="135"/>
        <v>0</v>
      </c>
      <c r="H619" s="1003">
        <v>600.21818181818185</v>
      </c>
      <c r="I619" s="1003">
        <f t="shared" si="136"/>
        <v>0</v>
      </c>
      <c r="J619" s="1004">
        <f t="shared" si="137"/>
        <v>0</v>
      </c>
      <c r="K619" s="1706"/>
      <c r="L619" s="1706"/>
      <c r="M619" s="1707"/>
      <c r="N619" s="1707"/>
      <c r="O619" s="1707"/>
      <c r="P619" s="1707"/>
      <c r="Q619" s="1707"/>
    </row>
    <row r="620" spans="1:17" s="1708" customFormat="1" hidden="1" x14ac:dyDescent="0.2">
      <c r="A620" s="788">
        <v>576</v>
      </c>
      <c r="B620" s="1002" t="s">
        <v>394</v>
      </c>
      <c r="C620" s="1005" t="s">
        <v>424</v>
      </c>
      <c r="D620" s="1005" t="s">
        <v>14</v>
      </c>
      <c r="E620" s="1005"/>
      <c r="F620" s="1003">
        <v>850</v>
      </c>
      <c r="G620" s="1003">
        <f t="shared" si="135"/>
        <v>0</v>
      </c>
      <c r="H620" s="1003">
        <v>509.44444444444446</v>
      </c>
      <c r="I620" s="1003">
        <f t="shared" si="136"/>
        <v>0</v>
      </c>
      <c r="J620" s="1004">
        <f t="shared" si="137"/>
        <v>0</v>
      </c>
      <c r="K620" s="1706"/>
      <c r="L620" s="1706"/>
      <c r="M620" s="1707"/>
      <c r="N620" s="1707"/>
      <c r="O620" s="1707"/>
      <c r="P620" s="1707"/>
      <c r="Q620" s="1707"/>
    </row>
    <row r="621" spans="1:17" s="1708" customFormat="1" hidden="1" x14ac:dyDescent="0.2">
      <c r="A621" s="788">
        <v>577</v>
      </c>
      <c r="B621" s="1002" t="s">
        <v>244</v>
      </c>
      <c r="C621" s="687"/>
      <c r="D621" s="711" t="s">
        <v>14</v>
      </c>
      <c r="E621" s="711"/>
      <c r="F621" s="1003">
        <v>800</v>
      </c>
      <c r="G621" s="1003">
        <f t="shared" si="135"/>
        <v>0</v>
      </c>
      <c r="H621" s="1003">
        <v>507</v>
      </c>
      <c r="I621" s="1003">
        <f t="shared" si="136"/>
        <v>0</v>
      </c>
      <c r="J621" s="1004">
        <f t="shared" si="137"/>
        <v>0</v>
      </c>
      <c r="K621" s="1706"/>
      <c r="L621" s="1706"/>
      <c r="M621" s="1707"/>
      <c r="N621" s="1707"/>
      <c r="O621" s="1707"/>
      <c r="P621" s="1707"/>
      <c r="Q621" s="1707"/>
    </row>
    <row r="622" spans="1:17" s="1708" customFormat="1" hidden="1" x14ac:dyDescent="0.2">
      <c r="A622" s="788">
        <v>578</v>
      </c>
      <c r="B622" s="1002" t="s">
        <v>243</v>
      </c>
      <c r="C622" s="687"/>
      <c r="D622" s="711" t="s">
        <v>14</v>
      </c>
      <c r="E622" s="711"/>
      <c r="F622" s="1003">
        <v>800</v>
      </c>
      <c r="G622" s="1003">
        <f t="shared" si="135"/>
        <v>0</v>
      </c>
      <c r="H622" s="1003">
        <v>507</v>
      </c>
      <c r="I622" s="1003">
        <f t="shared" si="136"/>
        <v>0</v>
      </c>
      <c r="J622" s="1004">
        <f t="shared" si="137"/>
        <v>0</v>
      </c>
      <c r="K622" s="1706"/>
      <c r="L622" s="1706"/>
      <c r="M622" s="1707"/>
      <c r="N622" s="1707"/>
      <c r="O622" s="1707"/>
      <c r="P622" s="1707"/>
      <c r="Q622" s="1707"/>
    </row>
    <row r="623" spans="1:17" s="1708" customFormat="1" hidden="1" x14ac:dyDescent="0.2">
      <c r="A623" s="788">
        <v>579</v>
      </c>
      <c r="B623" s="1002" t="s">
        <v>304</v>
      </c>
      <c r="C623" s="687"/>
      <c r="D623" s="711" t="s">
        <v>14</v>
      </c>
      <c r="E623" s="711"/>
      <c r="F623" s="1003">
        <v>600</v>
      </c>
      <c r="G623" s="1003">
        <f t="shared" si="135"/>
        <v>0</v>
      </c>
      <c r="H623" s="1003">
        <v>15460</v>
      </c>
      <c r="I623" s="1003">
        <f t="shared" si="136"/>
        <v>0</v>
      </c>
      <c r="J623" s="1004">
        <f t="shared" si="137"/>
        <v>0</v>
      </c>
      <c r="K623" s="1706"/>
      <c r="L623" s="1706"/>
      <c r="M623" s="1707"/>
      <c r="N623" s="1707"/>
      <c r="O623" s="1707"/>
      <c r="P623" s="1707"/>
      <c r="Q623" s="1707"/>
    </row>
    <row r="624" spans="1:17" s="1708" customFormat="1" hidden="1" x14ac:dyDescent="0.2">
      <c r="A624" s="788">
        <v>580</v>
      </c>
      <c r="B624" s="1002" t="s">
        <v>429</v>
      </c>
      <c r="C624" s="860"/>
      <c r="D624" s="711" t="s">
        <v>56</v>
      </c>
      <c r="E624" s="711"/>
      <c r="F624" s="1003">
        <v>1800</v>
      </c>
      <c r="G624" s="1003">
        <f t="shared" si="135"/>
        <v>0</v>
      </c>
      <c r="H624" s="1003">
        <v>1460</v>
      </c>
      <c r="I624" s="1003">
        <f t="shared" si="136"/>
        <v>0</v>
      </c>
      <c r="J624" s="1004">
        <f t="shared" si="137"/>
        <v>0</v>
      </c>
      <c r="K624" s="1706"/>
      <c r="L624" s="1706"/>
      <c r="M624" s="1707"/>
      <c r="N624" s="1707"/>
      <c r="O624" s="1707"/>
      <c r="P624" s="1707"/>
      <c r="Q624" s="1707"/>
    </row>
    <row r="625" spans="1:17" s="1708" customFormat="1" ht="25.5" hidden="1" x14ac:dyDescent="0.2">
      <c r="A625" s="788">
        <v>581</v>
      </c>
      <c r="B625" s="1002" t="s">
        <v>430</v>
      </c>
      <c r="C625" s="860"/>
      <c r="D625" s="711" t="s">
        <v>56</v>
      </c>
      <c r="E625" s="711"/>
      <c r="F625" s="1003">
        <v>1800</v>
      </c>
      <c r="G625" s="1003">
        <f t="shared" si="135"/>
        <v>0</v>
      </c>
      <c r="H625" s="1003">
        <v>2920</v>
      </c>
      <c r="I625" s="1003">
        <f t="shared" si="136"/>
        <v>0</v>
      </c>
      <c r="J625" s="1004">
        <f t="shared" si="137"/>
        <v>0</v>
      </c>
      <c r="K625" s="1706"/>
      <c r="L625" s="1706"/>
      <c r="M625" s="1707"/>
      <c r="N625" s="1707"/>
      <c r="O625" s="1707"/>
      <c r="P625" s="1707"/>
      <c r="Q625" s="1707"/>
    </row>
    <row r="626" spans="1:17" s="1708" customFormat="1" hidden="1" x14ac:dyDescent="0.2">
      <c r="A626" s="788">
        <v>582</v>
      </c>
      <c r="B626" s="1002" t="s">
        <v>60</v>
      </c>
      <c r="C626" s="860"/>
      <c r="D626" s="711" t="s">
        <v>5</v>
      </c>
      <c r="E626" s="711"/>
      <c r="F626" s="1003">
        <v>0</v>
      </c>
      <c r="G626" s="1003">
        <f t="shared" si="135"/>
        <v>0</v>
      </c>
      <c r="H626" s="1003">
        <v>59701</v>
      </c>
      <c r="I626" s="1003">
        <f t="shared" si="136"/>
        <v>0</v>
      </c>
      <c r="J626" s="1004">
        <f t="shared" si="137"/>
        <v>0</v>
      </c>
      <c r="K626" s="1706"/>
      <c r="L626" s="1706"/>
      <c r="M626" s="1707"/>
      <c r="N626" s="1707"/>
      <c r="O626" s="1707"/>
      <c r="P626" s="1707"/>
      <c r="Q626" s="1707"/>
    </row>
    <row r="627" spans="1:17" s="1708" customFormat="1" hidden="1" x14ac:dyDescent="0.2">
      <c r="A627" s="788">
        <v>583</v>
      </c>
      <c r="B627" s="1729" t="s">
        <v>66</v>
      </c>
      <c r="C627" s="687"/>
      <c r="D627" s="711"/>
      <c r="E627" s="711"/>
      <c r="F627" s="711"/>
      <c r="G627" s="1003"/>
      <c r="H627" s="1719"/>
      <c r="I627" s="1003"/>
      <c r="J627" s="1719"/>
      <c r="K627" s="1706"/>
      <c r="L627" s="1706"/>
      <c r="M627" s="1707"/>
      <c r="N627" s="1707"/>
      <c r="O627" s="1707"/>
      <c r="P627" s="1707"/>
      <c r="Q627" s="1707"/>
    </row>
    <row r="628" spans="1:17" s="1708" customFormat="1" ht="25.5" hidden="1" x14ac:dyDescent="0.2">
      <c r="A628" s="788">
        <v>584</v>
      </c>
      <c r="B628" s="1002" t="s">
        <v>305</v>
      </c>
      <c r="C628" s="687" t="s">
        <v>375</v>
      </c>
      <c r="D628" s="711" t="s">
        <v>14</v>
      </c>
      <c r="E628" s="711"/>
      <c r="F628" s="1003">
        <v>53425.200000000004</v>
      </c>
      <c r="G628" s="1003">
        <f t="shared" ref="G628:G647" si="138">E628*F628</f>
        <v>0</v>
      </c>
      <c r="H628" s="1003">
        <v>96511.679999999993</v>
      </c>
      <c r="I628" s="1003">
        <f t="shared" ref="I628:I647" si="139">E628*H628</f>
        <v>0</v>
      </c>
      <c r="J628" s="1004">
        <f t="shared" ref="J628:J647" si="140">G628+I628</f>
        <v>0</v>
      </c>
      <c r="K628" s="1706"/>
      <c r="L628" s="1706"/>
      <c r="M628" s="1707"/>
      <c r="N628" s="1707"/>
      <c r="O628" s="1707"/>
      <c r="P628" s="1707"/>
      <c r="Q628" s="1707"/>
    </row>
    <row r="629" spans="1:17" s="1708" customFormat="1" hidden="1" x14ac:dyDescent="0.2">
      <c r="A629" s="788">
        <v>585</v>
      </c>
      <c r="B629" s="1002" t="s">
        <v>425</v>
      </c>
      <c r="C629" s="687"/>
      <c r="D629" s="711" t="s">
        <v>7</v>
      </c>
      <c r="E629" s="711"/>
      <c r="F629" s="1003">
        <v>7730</v>
      </c>
      <c r="G629" s="1003">
        <f t="shared" si="138"/>
        <v>0</v>
      </c>
      <c r="H629" s="1003">
        <v>18729</v>
      </c>
      <c r="I629" s="1003">
        <f t="shared" si="139"/>
        <v>0</v>
      </c>
      <c r="J629" s="1004">
        <f t="shared" si="140"/>
        <v>0</v>
      </c>
      <c r="K629" s="1706"/>
      <c r="L629" s="1706"/>
      <c r="M629" s="1707"/>
      <c r="N629" s="1707"/>
      <c r="O629" s="1707"/>
      <c r="P629" s="1707"/>
      <c r="Q629" s="1707"/>
    </row>
    <row r="630" spans="1:17" s="1708" customFormat="1" ht="25.5" hidden="1" x14ac:dyDescent="0.2">
      <c r="A630" s="788">
        <v>586</v>
      </c>
      <c r="B630" s="1002" t="s">
        <v>387</v>
      </c>
      <c r="C630" s="711" t="s">
        <v>427</v>
      </c>
      <c r="D630" s="711" t="s">
        <v>14</v>
      </c>
      <c r="E630" s="711"/>
      <c r="F630" s="1003">
        <v>4500</v>
      </c>
      <c r="G630" s="1003">
        <f t="shared" si="138"/>
        <v>0</v>
      </c>
      <c r="H630" s="1003">
        <v>16972.5</v>
      </c>
      <c r="I630" s="1003">
        <f t="shared" si="139"/>
        <v>0</v>
      </c>
      <c r="J630" s="1004">
        <f t="shared" si="140"/>
        <v>0</v>
      </c>
      <c r="K630" s="1706"/>
      <c r="L630" s="1706"/>
      <c r="M630" s="1707"/>
      <c r="N630" s="1707"/>
      <c r="O630" s="1707"/>
      <c r="P630" s="1707"/>
      <c r="Q630" s="1707"/>
    </row>
    <row r="631" spans="1:17" s="1708" customFormat="1" ht="25.5" hidden="1" x14ac:dyDescent="0.2">
      <c r="A631" s="788">
        <v>587</v>
      </c>
      <c r="B631" s="1002" t="s">
        <v>387</v>
      </c>
      <c r="C631" s="711" t="s">
        <v>417</v>
      </c>
      <c r="D631" s="711" t="s">
        <v>14</v>
      </c>
      <c r="E631" s="711"/>
      <c r="F631" s="1003">
        <v>4500</v>
      </c>
      <c r="G631" s="1003">
        <f t="shared" si="138"/>
        <v>0</v>
      </c>
      <c r="H631" s="1003">
        <v>11769.15</v>
      </c>
      <c r="I631" s="1003">
        <f t="shared" si="139"/>
        <v>0</v>
      </c>
      <c r="J631" s="1004">
        <f t="shared" si="140"/>
        <v>0</v>
      </c>
      <c r="K631" s="1706"/>
      <c r="L631" s="1706"/>
      <c r="M631" s="1707"/>
      <c r="N631" s="1707"/>
      <c r="O631" s="1707"/>
      <c r="P631" s="1707"/>
      <c r="Q631" s="1707"/>
    </row>
    <row r="632" spans="1:17" s="1708" customFormat="1" ht="25.5" hidden="1" x14ac:dyDescent="0.2">
      <c r="A632" s="788">
        <v>588</v>
      </c>
      <c r="B632" s="1002" t="s">
        <v>387</v>
      </c>
      <c r="C632" s="711" t="s">
        <v>418</v>
      </c>
      <c r="D632" s="711" t="s">
        <v>14</v>
      </c>
      <c r="E632" s="711"/>
      <c r="F632" s="1003">
        <v>4500</v>
      </c>
      <c r="G632" s="1003">
        <f t="shared" si="138"/>
        <v>0</v>
      </c>
      <c r="H632" s="1003">
        <v>10968.575000000001</v>
      </c>
      <c r="I632" s="1003">
        <f t="shared" si="139"/>
        <v>0</v>
      </c>
      <c r="J632" s="1004">
        <f t="shared" si="140"/>
        <v>0</v>
      </c>
      <c r="K632" s="1706"/>
      <c r="L632" s="1706"/>
      <c r="M632" s="1707"/>
      <c r="N632" s="1707"/>
      <c r="O632" s="1707"/>
      <c r="P632" s="1707"/>
      <c r="Q632" s="1707"/>
    </row>
    <row r="633" spans="1:17" s="1708" customFormat="1" ht="25.5" hidden="1" x14ac:dyDescent="0.2">
      <c r="A633" s="788">
        <v>589</v>
      </c>
      <c r="B633" s="1002" t="s">
        <v>387</v>
      </c>
      <c r="C633" s="711" t="s">
        <v>419</v>
      </c>
      <c r="D633" s="711" t="s">
        <v>14</v>
      </c>
      <c r="E633" s="711"/>
      <c r="F633" s="1003">
        <v>4500</v>
      </c>
      <c r="G633" s="1003">
        <f t="shared" si="138"/>
        <v>0</v>
      </c>
      <c r="H633" s="1003">
        <v>10701.199999999999</v>
      </c>
      <c r="I633" s="1003">
        <f t="shared" si="139"/>
        <v>0</v>
      </c>
      <c r="J633" s="1004">
        <f t="shared" si="140"/>
        <v>0</v>
      </c>
      <c r="K633" s="1706"/>
      <c r="L633" s="1706"/>
      <c r="M633" s="1707"/>
      <c r="N633" s="1707"/>
      <c r="O633" s="1707"/>
      <c r="P633" s="1707"/>
      <c r="Q633" s="1707"/>
    </row>
    <row r="634" spans="1:17" s="1708" customFormat="1" ht="25.5" hidden="1" x14ac:dyDescent="0.2">
      <c r="A634" s="788">
        <v>590</v>
      </c>
      <c r="B634" s="1002" t="s">
        <v>387</v>
      </c>
      <c r="C634" s="711" t="s">
        <v>420</v>
      </c>
      <c r="D634" s="711" t="s">
        <v>14</v>
      </c>
      <c r="E634" s="711"/>
      <c r="F634" s="1003">
        <v>4500</v>
      </c>
      <c r="G634" s="1003">
        <f t="shared" si="138"/>
        <v>0</v>
      </c>
      <c r="H634" s="1003">
        <v>10701.199999999999</v>
      </c>
      <c r="I634" s="1003">
        <f t="shared" si="139"/>
        <v>0</v>
      </c>
      <c r="J634" s="1004">
        <f t="shared" si="140"/>
        <v>0</v>
      </c>
      <c r="K634" s="1706"/>
      <c r="L634" s="1706"/>
      <c r="M634" s="1707"/>
      <c r="N634" s="1707"/>
      <c r="O634" s="1707"/>
      <c r="P634" s="1707"/>
      <c r="Q634" s="1707"/>
    </row>
    <row r="635" spans="1:17" s="1708" customFormat="1" ht="25.5" hidden="1" x14ac:dyDescent="0.2">
      <c r="A635" s="788">
        <v>591</v>
      </c>
      <c r="B635" s="1002" t="s">
        <v>82</v>
      </c>
      <c r="C635" s="711" t="s">
        <v>83</v>
      </c>
      <c r="D635" s="711" t="s">
        <v>56</v>
      </c>
      <c r="E635" s="711"/>
      <c r="F635" s="1003">
        <v>600</v>
      </c>
      <c r="G635" s="1003">
        <f t="shared" si="138"/>
        <v>0</v>
      </c>
      <c r="H635" s="1003">
        <v>588</v>
      </c>
      <c r="I635" s="1003">
        <f t="shared" si="139"/>
        <v>0</v>
      </c>
      <c r="J635" s="1004">
        <f t="shared" si="140"/>
        <v>0</v>
      </c>
      <c r="K635" s="1706"/>
      <c r="L635" s="1706"/>
      <c r="M635" s="1707"/>
      <c r="N635" s="1707"/>
      <c r="O635" s="1707"/>
      <c r="P635" s="1707"/>
      <c r="Q635" s="1707"/>
    </row>
    <row r="636" spans="1:17" s="1708" customFormat="1" hidden="1" x14ac:dyDescent="0.2">
      <c r="A636" s="788">
        <v>592</v>
      </c>
      <c r="B636" s="1002" t="s">
        <v>390</v>
      </c>
      <c r="C636" s="711" t="s">
        <v>391</v>
      </c>
      <c r="D636" s="711" t="s">
        <v>14</v>
      </c>
      <c r="E636" s="711"/>
      <c r="F636" s="1003">
        <v>400</v>
      </c>
      <c r="G636" s="1003">
        <f t="shared" si="138"/>
        <v>0</v>
      </c>
      <c r="H636" s="1003">
        <v>900</v>
      </c>
      <c r="I636" s="1003">
        <f t="shared" si="139"/>
        <v>0</v>
      </c>
      <c r="J636" s="1004">
        <f t="shared" si="140"/>
        <v>0</v>
      </c>
      <c r="K636" s="1706"/>
      <c r="L636" s="1706"/>
      <c r="M636" s="1707"/>
      <c r="N636" s="1707"/>
      <c r="O636" s="1707"/>
      <c r="P636" s="1707"/>
      <c r="Q636" s="1707"/>
    </row>
    <row r="637" spans="1:17" s="1708" customFormat="1" hidden="1" x14ac:dyDescent="0.2">
      <c r="A637" s="788">
        <v>593</v>
      </c>
      <c r="B637" s="1002" t="s">
        <v>392</v>
      </c>
      <c r="C637" s="711" t="s">
        <v>393</v>
      </c>
      <c r="D637" s="711" t="s">
        <v>14</v>
      </c>
      <c r="E637" s="711"/>
      <c r="F637" s="1003">
        <v>300</v>
      </c>
      <c r="G637" s="1003">
        <f t="shared" si="138"/>
        <v>0</v>
      </c>
      <c r="H637" s="1003">
        <v>234</v>
      </c>
      <c r="I637" s="1003">
        <f t="shared" si="139"/>
        <v>0</v>
      </c>
      <c r="J637" s="1004">
        <f t="shared" si="140"/>
        <v>0</v>
      </c>
      <c r="K637" s="1706"/>
      <c r="L637" s="1706"/>
      <c r="M637" s="1707"/>
      <c r="N637" s="1707"/>
      <c r="O637" s="1707"/>
      <c r="P637" s="1707"/>
      <c r="Q637" s="1707"/>
    </row>
    <row r="638" spans="1:17" s="1708" customFormat="1" hidden="1" x14ac:dyDescent="0.2">
      <c r="A638" s="788">
        <v>594</v>
      </c>
      <c r="B638" s="1002" t="s">
        <v>394</v>
      </c>
      <c r="C638" s="1005" t="s">
        <v>428</v>
      </c>
      <c r="D638" s="1005" t="s">
        <v>14</v>
      </c>
      <c r="E638" s="1005"/>
      <c r="F638" s="1003">
        <v>1250</v>
      </c>
      <c r="G638" s="1003">
        <f t="shared" si="138"/>
        <v>0</v>
      </c>
      <c r="H638" s="1003">
        <v>1234.8</v>
      </c>
      <c r="I638" s="1003">
        <f t="shared" si="139"/>
        <v>0</v>
      </c>
      <c r="J638" s="1004">
        <f t="shared" si="140"/>
        <v>0</v>
      </c>
      <c r="K638" s="1706"/>
      <c r="L638" s="1706"/>
      <c r="M638" s="1707"/>
      <c r="N638" s="1707"/>
      <c r="O638" s="1707"/>
      <c r="P638" s="1707"/>
      <c r="Q638" s="1707"/>
    </row>
    <row r="639" spans="1:17" s="1708" customFormat="1" hidden="1" x14ac:dyDescent="0.2">
      <c r="A639" s="788">
        <v>595</v>
      </c>
      <c r="B639" s="1002" t="s">
        <v>394</v>
      </c>
      <c r="C639" s="1005" t="s">
        <v>422</v>
      </c>
      <c r="D639" s="1005" t="s">
        <v>14</v>
      </c>
      <c r="E639" s="1005"/>
      <c r="F639" s="1003">
        <v>1250</v>
      </c>
      <c r="G639" s="1003">
        <f t="shared" si="138"/>
        <v>0</v>
      </c>
      <c r="H639" s="1003">
        <v>899.73333333333323</v>
      </c>
      <c r="I639" s="1003">
        <f t="shared" si="139"/>
        <v>0</v>
      </c>
      <c r="J639" s="1004">
        <f t="shared" si="140"/>
        <v>0</v>
      </c>
      <c r="K639" s="1706"/>
      <c r="L639" s="1706"/>
      <c r="M639" s="1707"/>
      <c r="N639" s="1707"/>
      <c r="O639" s="1707"/>
      <c r="P639" s="1707"/>
      <c r="Q639" s="1707"/>
    </row>
    <row r="640" spans="1:17" s="1708" customFormat="1" hidden="1" x14ac:dyDescent="0.2">
      <c r="A640" s="788">
        <v>596</v>
      </c>
      <c r="B640" s="1002" t="s">
        <v>394</v>
      </c>
      <c r="C640" s="1005" t="s">
        <v>293</v>
      </c>
      <c r="D640" s="1005" t="s">
        <v>14</v>
      </c>
      <c r="E640" s="1005"/>
      <c r="F640" s="1003">
        <v>1150</v>
      </c>
      <c r="G640" s="1003">
        <f t="shared" si="138"/>
        <v>0</v>
      </c>
      <c r="H640" s="1003">
        <v>600.13333333333333</v>
      </c>
      <c r="I640" s="1003">
        <f t="shared" si="139"/>
        <v>0</v>
      </c>
      <c r="J640" s="1004">
        <f t="shared" si="140"/>
        <v>0</v>
      </c>
      <c r="K640" s="1706"/>
      <c r="L640" s="1706"/>
      <c r="M640" s="1707"/>
      <c r="N640" s="1707"/>
      <c r="O640" s="1707"/>
      <c r="P640" s="1707"/>
      <c r="Q640" s="1707"/>
    </row>
    <row r="641" spans="1:17" s="1708" customFormat="1" hidden="1" x14ac:dyDescent="0.2">
      <c r="A641" s="788">
        <v>597</v>
      </c>
      <c r="B641" s="1002" t="s">
        <v>394</v>
      </c>
      <c r="C641" s="1005" t="s">
        <v>424</v>
      </c>
      <c r="D641" s="1005" t="s">
        <v>14</v>
      </c>
      <c r="E641" s="1005"/>
      <c r="F641" s="1003">
        <v>850</v>
      </c>
      <c r="G641" s="1003">
        <f t="shared" si="138"/>
        <v>0</v>
      </c>
      <c r="H641" s="1003">
        <v>509.13333333333333</v>
      </c>
      <c r="I641" s="1003">
        <f t="shared" si="139"/>
        <v>0</v>
      </c>
      <c r="J641" s="1004">
        <f t="shared" si="140"/>
        <v>0</v>
      </c>
      <c r="K641" s="1706"/>
      <c r="L641" s="1706"/>
      <c r="M641" s="1707"/>
      <c r="N641" s="1707"/>
      <c r="O641" s="1707"/>
      <c r="P641" s="1707"/>
      <c r="Q641" s="1707"/>
    </row>
    <row r="642" spans="1:17" s="1708" customFormat="1" hidden="1" x14ac:dyDescent="0.2">
      <c r="A642" s="788">
        <v>598</v>
      </c>
      <c r="B642" s="1002" t="s">
        <v>243</v>
      </c>
      <c r="C642" s="687"/>
      <c r="D642" s="711" t="s">
        <v>14</v>
      </c>
      <c r="E642" s="711"/>
      <c r="F642" s="1003">
        <v>800</v>
      </c>
      <c r="G642" s="1003">
        <f t="shared" si="138"/>
        <v>0</v>
      </c>
      <c r="H642" s="1003">
        <v>832</v>
      </c>
      <c r="I642" s="1003">
        <f t="shared" si="139"/>
        <v>0</v>
      </c>
      <c r="J642" s="1004">
        <f t="shared" si="140"/>
        <v>0</v>
      </c>
      <c r="K642" s="1706"/>
      <c r="L642" s="1706"/>
      <c r="M642" s="1707"/>
      <c r="N642" s="1707"/>
      <c r="O642" s="1707"/>
      <c r="P642" s="1707"/>
      <c r="Q642" s="1707"/>
    </row>
    <row r="643" spans="1:17" s="1708" customFormat="1" hidden="1" x14ac:dyDescent="0.2">
      <c r="A643" s="788">
        <v>599</v>
      </c>
      <c r="B643" s="1002" t="s">
        <v>244</v>
      </c>
      <c r="C643" s="687"/>
      <c r="D643" s="711" t="s">
        <v>14</v>
      </c>
      <c r="E643" s="711"/>
      <c r="F643" s="1003">
        <v>800</v>
      </c>
      <c r="G643" s="1003">
        <f t="shared" si="138"/>
        <v>0</v>
      </c>
      <c r="H643" s="1003">
        <v>507</v>
      </c>
      <c r="I643" s="1003">
        <f t="shared" si="139"/>
        <v>0</v>
      </c>
      <c r="J643" s="1004">
        <f t="shared" si="140"/>
        <v>0</v>
      </c>
      <c r="K643" s="1706"/>
      <c r="L643" s="1706"/>
      <c r="M643" s="1707"/>
      <c r="N643" s="1707"/>
      <c r="O643" s="1707"/>
      <c r="P643" s="1707"/>
      <c r="Q643" s="1707"/>
    </row>
    <row r="644" spans="1:17" s="1708" customFormat="1" hidden="1" x14ac:dyDescent="0.2">
      <c r="A644" s="788">
        <v>600</v>
      </c>
      <c r="B644" s="1002" t="s">
        <v>304</v>
      </c>
      <c r="C644" s="687"/>
      <c r="D644" s="711" t="s">
        <v>14</v>
      </c>
      <c r="E644" s="711"/>
      <c r="F644" s="1003">
        <v>600</v>
      </c>
      <c r="G644" s="1003">
        <f t="shared" si="138"/>
        <v>0</v>
      </c>
      <c r="H644" s="1003">
        <v>19275</v>
      </c>
      <c r="I644" s="1003">
        <f t="shared" si="139"/>
        <v>0</v>
      </c>
      <c r="J644" s="1004">
        <f t="shared" si="140"/>
        <v>0</v>
      </c>
      <c r="K644" s="1706"/>
      <c r="L644" s="1706"/>
      <c r="M644" s="1707"/>
      <c r="N644" s="1707"/>
      <c r="O644" s="1707"/>
      <c r="P644" s="1707"/>
      <c r="Q644" s="1707"/>
    </row>
    <row r="645" spans="1:17" s="1708" customFormat="1" hidden="1" x14ac:dyDescent="0.2">
      <c r="A645" s="788">
        <v>601</v>
      </c>
      <c r="B645" s="1002" t="s">
        <v>429</v>
      </c>
      <c r="C645" s="860"/>
      <c r="D645" s="711" t="s">
        <v>56</v>
      </c>
      <c r="E645" s="711"/>
      <c r="F645" s="1003">
        <v>1800</v>
      </c>
      <c r="G645" s="1003">
        <f t="shared" si="138"/>
        <v>0</v>
      </c>
      <c r="H645" s="1003">
        <v>1460</v>
      </c>
      <c r="I645" s="1003">
        <f t="shared" si="139"/>
        <v>0</v>
      </c>
      <c r="J645" s="1004">
        <f t="shared" si="140"/>
        <v>0</v>
      </c>
      <c r="K645" s="1706"/>
      <c r="L645" s="1706"/>
      <c r="M645" s="1707"/>
      <c r="N645" s="1707"/>
      <c r="O645" s="1707"/>
      <c r="P645" s="1707"/>
      <c r="Q645" s="1707"/>
    </row>
    <row r="646" spans="1:17" s="1708" customFormat="1" ht="25.5" hidden="1" x14ac:dyDescent="0.2">
      <c r="A646" s="788">
        <v>602</v>
      </c>
      <c r="B646" s="1002" t="s">
        <v>430</v>
      </c>
      <c r="C646" s="860"/>
      <c r="D646" s="711" t="s">
        <v>56</v>
      </c>
      <c r="E646" s="711"/>
      <c r="F646" s="1003">
        <v>1800</v>
      </c>
      <c r="G646" s="1003">
        <f t="shared" si="138"/>
        <v>0</v>
      </c>
      <c r="H646" s="1003">
        <v>2920</v>
      </c>
      <c r="I646" s="1003">
        <f t="shared" si="139"/>
        <v>0</v>
      </c>
      <c r="J646" s="1004">
        <f t="shared" si="140"/>
        <v>0</v>
      </c>
      <c r="K646" s="1706"/>
      <c r="L646" s="1706"/>
      <c r="M646" s="1707"/>
      <c r="N646" s="1707"/>
      <c r="O646" s="1707"/>
      <c r="P646" s="1707"/>
      <c r="Q646" s="1707"/>
    </row>
    <row r="647" spans="1:17" s="1708" customFormat="1" hidden="1" x14ac:dyDescent="0.2">
      <c r="A647" s="788">
        <v>603</v>
      </c>
      <c r="B647" s="1002" t="s">
        <v>60</v>
      </c>
      <c r="C647" s="860"/>
      <c r="D647" s="711" t="s">
        <v>5</v>
      </c>
      <c r="E647" s="711"/>
      <c r="F647" s="1003">
        <v>0</v>
      </c>
      <c r="G647" s="1003">
        <f t="shared" si="138"/>
        <v>0</v>
      </c>
      <c r="H647" s="1003">
        <v>77968</v>
      </c>
      <c r="I647" s="1003">
        <f t="shared" si="139"/>
        <v>0</v>
      </c>
      <c r="J647" s="1004">
        <f t="shared" si="140"/>
        <v>0</v>
      </c>
      <c r="K647" s="1706"/>
      <c r="L647" s="1706"/>
      <c r="M647" s="1707"/>
      <c r="N647" s="1707"/>
      <c r="O647" s="1707"/>
      <c r="P647" s="1707"/>
      <c r="Q647" s="1707"/>
    </row>
    <row r="648" spans="1:17" s="1708" customFormat="1" hidden="1" x14ac:dyDescent="0.2">
      <c r="A648" s="788">
        <v>604</v>
      </c>
      <c r="B648" s="1729" t="s">
        <v>91</v>
      </c>
      <c r="C648" s="687"/>
      <c r="D648" s="711"/>
      <c r="E648" s="711"/>
      <c r="F648" s="711"/>
      <c r="G648" s="1003"/>
      <c r="H648" s="1719"/>
      <c r="I648" s="1003"/>
      <c r="J648" s="1719"/>
      <c r="K648" s="1706"/>
      <c r="L648" s="1706"/>
      <c r="M648" s="1707"/>
      <c r="N648" s="1707"/>
      <c r="O648" s="1707"/>
      <c r="P648" s="1707"/>
      <c r="Q648" s="1707"/>
    </row>
    <row r="649" spans="1:17" s="1708" customFormat="1" hidden="1" x14ac:dyDescent="0.2">
      <c r="A649" s="788">
        <v>605</v>
      </c>
      <c r="B649" s="1729" t="s">
        <v>92</v>
      </c>
      <c r="C649" s="687"/>
      <c r="D649" s="711"/>
      <c r="E649" s="711"/>
      <c r="F649" s="711"/>
      <c r="G649" s="1003"/>
      <c r="H649" s="1719"/>
      <c r="I649" s="1003"/>
      <c r="J649" s="1719"/>
      <c r="K649" s="1706"/>
      <c r="L649" s="1706"/>
      <c r="M649" s="1707"/>
      <c r="N649" s="1707"/>
      <c r="O649" s="1707"/>
      <c r="P649" s="1707"/>
      <c r="Q649" s="1707"/>
    </row>
    <row r="650" spans="1:17" s="1708" customFormat="1" ht="25.5" hidden="1" x14ac:dyDescent="0.2">
      <c r="A650" s="788">
        <v>606</v>
      </c>
      <c r="B650" s="1002" t="s">
        <v>312</v>
      </c>
      <c r="C650" s="687"/>
      <c r="D650" s="711" t="s">
        <v>5</v>
      </c>
      <c r="E650" s="711"/>
      <c r="F650" s="711"/>
      <c r="G650" s="1003"/>
      <c r="H650" s="1719"/>
      <c r="I650" s="1003"/>
      <c r="J650" s="1719"/>
      <c r="K650" s="1706"/>
      <c r="L650" s="1706"/>
      <c r="M650" s="1707"/>
      <c r="N650" s="1707"/>
      <c r="O650" s="1707"/>
      <c r="P650" s="1707"/>
      <c r="Q650" s="1707"/>
    </row>
    <row r="651" spans="1:17" s="1708" customFormat="1" ht="25.5" hidden="1" x14ac:dyDescent="0.2">
      <c r="A651" s="788">
        <v>607</v>
      </c>
      <c r="B651" s="1722" t="s">
        <v>93</v>
      </c>
      <c r="C651" s="687" t="s">
        <v>314</v>
      </c>
      <c r="D651" s="711" t="s">
        <v>7</v>
      </c>
      <c r="E651" s="711"/>
      <c r="F651" s="1003">
        <v>14000</v>
      </c>
      <c r="G651" s="1003">
        <f>E651*F651</f>
        <v>0</v>
      </c>
      <c r="H651" s="1003">
        <v>37474</v>
      </c>
      <c r="I651" s="1003">
        <f>E651*H651</f>
        <v>0</v>
      </c>
      <c r="J651" s="1004">
        <f t="shared" ref="J651:J653" si="141">G651+I651</f>
        <v>0</v>
      </c>
      <c r="K651" s="1706"/>
      <c r="L651" s="1706"/>
      <c r="M651" s="1707"/>
      <c r="N651" s="1707"/>
      <c r="O651" s="1707"/>
      <c r="P651" s="1707"/>
      <c r="Q651" s="1707"/>
    </row>
    <row r="652" spans="1:17" s="1708" customFormat="1" ht="25.5" hidden="1" x14ac:dyDescent="0.2">
      <c r="A652" s="788">
        <v>608</v>
      </c>
      <c r="B652" s="1722" t="s">
        <v>93</v>
      </c>
      <c r="C652" s="687" t="s">
        <v>313</v>
      </c>
      <c r="D652" s="711" t="s">
        <v>7</v>
      </c>
      <c r="E652" s="711"/>
      <c r="F652" s="1003">
        <v>14000</v>
      </c>
      <c r="G652" s="1003">
        <f>E652*F652</f>
        <v>0</v>
      </c>
      <c r="H652" s="1003">
        <v>45868</v>
      </c>
      <c r="I652" s="1003">
        <f>E652*H652</f>
        <v>0</v>
      </c>
      <c r="J652" s="1004">
        <f t="shared" si="141"/>
        <v>0</v>
      </c>
      <c r="K652" s="1706"/>
      <c r="L652" s="1706"/>
      <c r="M652" s="1707"/>
      <c r="N652" s="1707"/>
      <c r="O652" s="1707"/>
      <c r="P652" s="1707"/>
      <c r="Q652" s="1707"/>
    </row>
    <row r="653" spans="1:17" s="1708" customFormat="1" ht="38.25" hidden="1" x14ac:dyDescent="0.2">
      <c r="A653" s="788">
        <v>609</v>
      </c>
      <c r="B653" s="1722" t="s">
        <v>94</v>
      </c>
      <c r="C653" s="687" t="s">
        <v>315</v>
      </c>
      <c r="D653" s="711" t="s">
        <v>7</v>
      </c>
      <c r="E653" s="711"/>
      <c r="F653" s="1003">
        <v>44166</v>
      </c>
      <c r="G653" s="1003">
        <f>E653*F653</f>
        <v>0</v>
      </c>
      <c r="H653" s="1003">
        <v>294438</v>
      </c>
      <c r="I653" s="1003">
        <f>E653*H653</f>
        <v>0</v>
      </c>
      <c r="J653" s="1004">
        <f t="shared" si="141"/>
        <v>0</v>
      </c>
      <c r="K653" s="1706"/>
      <c r="L653" s="1706"/>
      <c r="M653" s="1707"/>
      <c r="N653" s="1707"/>
      <c r="O653" s="1707"/>
      <c r="P653" s="1707"/>
      <c r="Q653" s="1707"/>
    </row>
    <row r="654" spans="1:17" s="1708" customFormat="1" hidden="1" x14ac:dyDescent="0.2">
      <c r="A654" s="788">
        <v>610</v>
      </c>
      <c r="B654" s="1722" t="s">
        <v>95</v>
      </c>
      <c r="C654" s="687"/>
      <c r="D654" s="711" t="s">
        <v>7</v>
      </c>
      <c r="E654" s="711"/>
      <c r="F654" s="711"/>
      <c r="G654" s="1003"/>
      <c r="H654" s="1719"/>
      <c r="I654" s="1003"/>
      <c r="J654" s="1719"/>
      <c r="K654" s="1706"/>
      <c r="L654" s="1706"/>
      <c r="M654" s="1707"/>
      <c r="N654" s="1707"/>
      <c r="O654" s="1707"/>
      <c r="P654" s="1707"/>
      <c r="Q654" s="1707"/>
    </row>
    <row r="655" spans="1:17" s="1708" customFormat="1" hidden="1" x14ac:dyDescent="0.2">
      <c r="A655" s="788">
        <v>611</v>
      </c>
      <c r="B655" s="1002" t="s">
        <v>245</v>
      </c>
      <c r="C655" s="687"/>
      <c r="D655" s="711"/>
      <c r="E655" s="711"/>
      <c r="F655" s="711"/>
      <c r="G655" s="1003"/>
      <c r="H655" s="1719"/>
      <c r="I655" s="1003"/>
      <c r="J655" s="1719"/>
      <c r="K655" s="1706"/>
      <c r="L655" s="1706"/>
      <c r="M655" s="1707"/>
      <c r="N655" s="1707"/>
      <c r="O655" s="1707"/>
      <c r="P655" s="1707"/>
      <c r="Q655" s="1707"/>
    </row>
    <row r="656" spans="1:17" s="1708" customFormat="1" hidden="1" x14ac:dyDescent="0.2">
      <c r="A656" s="788">
        <v>612</v>
      </c>
      <c r="B656" s="1722" t="s">
        <v>307</v>
      </c>
      <c r="C656" s="687"/>
      <c r="D656" s="711" t="s">
        <v>96</v>
      </c>
      <c r="E656" s="711"/>
      <c r="F656" s="1003">
        <f>250+105</f>
        <v>355</v>
      </c>
      <c r="G656" s="1003">
        <f t="shared" ref="G656:G661" si="142">E656*F656</f>
        <v>0</v>
      </c>
      <c r="H656" s="1003">
        <v>240</v>
      </c>
      <c r="I656" s="1003">
        <f t="shared" ref="I656:I661" si="143">E656*H656</f>
        <v>0</v>
      </c>
      <c r="J656" s="1004">
        <f t="shared" ref="J656:J661" si="144">G656+I656</f>
        <v>0</v>
      </c>
      <c r="K656" s="1706"/>
      <c r="L656" s="1706"/>
      <c r="M656" s="1707"/>
      <c r="N656" s="1707"/>
      <c r="O656" s="1707"/>
      <c r="P656" s="1707"/>
      <c r="Q656" s="1707"/>
    </row>
    <row r="657" spans="1:17" s="1708" customFormat="1" hidden="1" x14ac:dyDescent="0.2">
      <c r="A657" s="788">
        <v>613</v>
      </c>
      <c r="B657" s="1722" t="s">
        <v>308</v>
      </c>
      <c r="C657" s="687"/>
      <c r="D657" s="711" t="s">
        <v>96</v>
      </c>
      <c r="E657" s="711"/>
      <c r="F657" s="1003">
        <f>330+105</f>
        <v>435</v>
      </c>
      <c r="G657" s="1003">
        <f t="shared" si="142"/>
        <v>0</v>
      </c>
      <c r="H657" s="1003">
        <v>403</v>
      </c>
      <c r="I657" s="1003">
        <f t="shared" si="143"/>
        <v>0</v>
      </c>
      <c r="J657" s="1004">
        <f t="shared" si="144"/>
        <v>0</v>
      </c>
      <c r="K657" s="1706"/>
      <c r="L657" s="1706"/>
      <c r="M657" s="1707"/>
      <c r="N657" s="1707"/>
      <c r="O657" s="1707"/>
      <c r="P657" s="1707"/>
      <c r="Q657" s="1707"/>
    </row>
    <row r="658" spans="1:17" s="1708" customFormat="1" hidden="1" x14ac:dyDescent="0.2">
      <c r="A658" s="788">
        <v>614</v>
      </c>
      <c r="B658" s="1722" t="s">
        <v>97</v>
      </c>
      <c r="C658" s="687"/>
      <c r="D658" s="711" t="s">
        <v>96</v>
      </c>
      <c r="E658" s="711"/>
      <c r="F658" s="1003">
        <f>352+105</f>
        <v>457</v>
      </c>
      <c r="G658" s="1003">
        <f t="shared" si="142"/>
        <v>0</v>
      </c>
      <c r="H658" s="1003">
        <v>524</v>
      </c>
      <c r="I658" s="1003">
        <f t="shared" si="143"/>
        <v>0</v>
      </c>
      <c r="J658" s="1004">
        <f t="shared" si="144"/>
        <v>0</v>
      </c>
      <c r="K658" s="1706"/>
      <c r="L658" s="1706"/>
      <c r="M658" s="1707"/>
      <c r="N658" s="1707"/>
      <c r="O658" s="1707"/>
      <c r="P658" s="1707"/>
      <c r="Q658" s="1707"/>
    </row>
    <row r="659" spans="1:17" s="1708" customFormat="1" hidden="1" x14ac:dyDescent="0.2">
      <c r="A659" s="788">
        <v>615</v>
      </c>
      <c r="B659" s="1722" t="s">
        <v>309</v>
      </c>
      <c r="C659" s="687"/>
      <c r="D659" s="711" t="s">
        <v>96</v>
      </c>
      <c r="E659" s="711"/>
      <c r="F659" s="1003">
        <f>396+105</f>
        <v>501</v>
      </c>
      <c r="G659" s="1003">
        <f t="shared" si="142"/>
        <v>0</v>
      </c>
      <c r="H659" s="1003">
        <v>877</v>
      </c>
      <c r="I659" s="1003">
        <f t="shared" si="143"/>
        <v>0</v>
      </c>
      <c r="J659" s="1004">
        <f t="shared" si="144"/>
        <v>0</v>
      </c>
      <c r="K659" s="1706"/>
      <c r="L659" s="1706"/>
      <c r="M659" s="1707"/>
      <c r="N659" s="1707"/>
      <c r="O659" s="1707"/>
      <c r="P659" s="1707"/>
      <c r="Q659" s="1707"/>
    </row>
    <row r="660" spans="1:17" s="1708" customFormat="1" hidden="1" x14ac:dyDescent="0.2">
      <c r="A660" s="788">
        <v>616</v>
      </c>
      <c r="B660" s="1002" t="s">
        <v>98</v>
      </c>
      <c r="C660" s="687" t="s">
        <v>99</v>
      </c>
      <c r="D660" s="711" t="s">
        <v>7</v>
      </c>
      <c r="E660" s="711"/>
      <c r="F660" s="1003">
        <v>2500</v>
      </c>
      <c r="G660" s="1003">
        <f t="shared" si="142"/>
        <v>0</v>
      </c>
      <c r="H660" s="1003">
        <v>8211</v>
      </c>
      <c r="I660" s="1003">
        <f t="shared" si="143"/>
        <v>0</v>
      </c>
      <c r="J660" s="1004">
        <f t="shared" si="144"/>
        <v>0</v>
      </c>
      <c r="K660" s="1706"/>
      <c r="L660" s="1706"/>
      <c r="M660" s="1707"/>
      <c r="N660" s="1707"/>
      <c r="O660" s="1707"/>
      <c r="P660" s="1707"/>
      <c r="Q660" s="1707"/>
    </row>
    <row r="661" spans="1:17" s="1708" customFormat="1" hidden="1" x14ac:dyDescent="0.2">
      <c r="A661" s="788">
        <v>617</v>
      </c>
      <c r="B661" s="1002" t="s">
        <v>310</v>
      </c>
      <c r="C661" s="687"/>
      <c r="D661" s="711" t="s">
        <v>7</v>
      </c>
      <c r="E661" s="711"/>
      <c r="F661" s="1003">
        <v>2500</v>
      </c>
      <c r="G661" s="1003">
        <f t="shared" si="142"/>
        <v>0</v>
      </c>
      <c r="H661" s="1003">
        <v>5000</v>
      </c>
      <c r="I661" s="1003">
        <f t="shared" si="143"/>
        <v>0</v>
      </c>
      <c r="J661" s="1004">
        <f t="shared" si="144"/>
        <v>0</v>
      </c>
      <c r="K661" s="1706"/>
      <c r="L661" s="1706"/>
      <c r="M661" s="1707"/>
      <c r="N661" s="1707"/>
      <c r="O661" s="1707"/>
      <c r="P661" s="1707"/>
      <c r="Q661" s="1707"/>
    </row>
    <row r="662" spans="1:17" s="1708" customFormat="1" hidden="1" x14ac:dyDescent="0.2">
      <c r="A662" s="788">
        <v>618</v>
      </c>
      <c r="B662" s="1729" t="s">
        <v>102</v>
      </c>
      <c r="C662" s="687"/>
      <c r="D662" s="711"/>
      <c r="E662" s="711"/>
      <c r="F662" s="1003"/>
      <c r="G662" s="1003"/>
      <c r="H662" s="1003"/>
      <c r="I662" s="1003"/>
      <c r="J662" s="1004"/>
      <c r="K662" s="1706"/>
      <c r="L662" s="1706"/>
      <c r="M662" s="1707"/>
      <c r="N662" s="1707"/>
      <c r="O662" s="1707"/>
      <c r="P662" s="1707"/>
      <c r="Q662" s="1707"/>
    </row>
    <row r="663" spans="1:17" s="1708" customFormat="1" ht="25.5" hidden="1" x14ac:dyDescent="0.2">
      <c r="A663" s="788">
        <v>619</v>
      </c>
      <c r="B663" s="1002" t="s">
        <v>312</v>
      </c>
      <c r="C663" s="687"/>
      <c r="D663" s="711" t="s">
        <v>5</v>
      </c>
      <c r="E663" s="711"/>
      <c r="F663" s="711"/>
      <c r="G663" s="1003"/>
      <c r="H663" s="1719"/>
      <c r="I663" s="1003"/>
      <c r="J663" s="1719"/>
      <c r="K663" s="1706"/>
      <c r="L663" s="1706"/>
      <c r="M663" s="1707"/>
      <c r="N663" s="1707"/>
      <c r="O663" s="1707"/>
      <c r="P663" s="1707"/>
      <c r="Q663" s="1707"/>
    </row>
    <row r="664" spans="1:17" s="1708" customFormat="1" ht="25.5" hidden="1" x14ac:dyDescent="0.2">
      <c r="A664" s="788">
        <v>620</v>
      </c>
      <c r="B664" s="1722" t="s">
        <v>93</v>
      </c>
      <c r="C664" s="687" t="s">
        <v>314</v>
      </c>
      <c r="D664" s="711" t="s">
        <v>7</v>
      </c>
      <c r="E664" s="711"/>
      <c r="F664" s="1003">
        <v>14000</v>
      </c>
      <c r="G664" s="1003">
        <f>E664*F664</f>
        <v>0</v>
      </c>
      <c r="H664" s="1003">
        <v>37474</v>
      </c>
      <c r="I664" s="1003">
        <f>E664*H664</f>
        <v>0</v>
      </c>
      <c r="J664" s="1004">
        <f t="shared" ref="J664:J666" si="145">G664+I664</f>
        <v>0</v>
      </c>
      <c r="K664" s="1706"/>
      <c r="L664" s="1706"/>
      <c r="M664" s="1707"/>
      <c r="N664" s="1707"/>
      <c r="O664" s="1707"/>
      <c r="P664" s="1707"/>
      <c r="Q664" s="1707"/>
    </row>
    <row r="665" spans="1:17" s="1708" customFormat="1" ht="25.5" hidden="1" x14ac:dyDescent="0.2">
      <c r="A665" s="788">
        <v>621</v>
      </c>
      <c r="B665" s="1722" t="s">
        <v>93</v>
      </c>
      <c r="C665" s="687" t="s">
        <v>316</v>
      </c>
      <c r="D665" s="711" t="s">
        <v>7</v>
      </c>
      <c r="E665" s="711"/>
      <c r="F665" s="1003">
        <v>14000</v>
      </c>
      <c r="G665" s="1003">
        <f>E665*F665</f>
        <v>0</v>
      </c>
      <c r="H665" s="1003">
        <v>34605</v>
      </c>
      <c r="I665" s="1003">
        <f>E665*H665</f>
        <v>0</v>
      </c>
      <c r="J665" s="1004">
        <f t="shared" si="145"/>
        <v>0</v>
      </c>
      <c r="K665" s="1706"/>
      <c r="L665" s="1706"/>
      <c r="M665" s="1707"/>
      <c r="N665" s="1707"/>
      <c r="O665" s="1707"/>
      <c r="P665" s="1707"/>
      <c r="Q665" s="1707"/>
    </row>
    <row r="666" spans="1:17" s="1708" customFormat="1" ht="38.25" hidden="1" x14ac:dyDescent="0.2">
      <c r="A666" s="788">
        <v>622</v>
      </c>
      <c r="B666" s="1722" t="s">
        <v>94</v>
      </c>
      <c r="C666" s="687" t="s">
        <v>317</v>
      </c>
      <c r="D666" s="711" t="s">
        <v>7</v>
      </c>
      <c r="E666" s="711"/>
      <c r="F666" s="1003">
        <v>44166</v>
      </c>
      <c r="G666" s="1003">
        <f>E666*F666</f>
        <v>0</v>
      </c>
      <c r="H666" s="1003">
        <v>268606</v>
      </c>
      <c r="I666" s="1003">
        <f>E666*H666</f>
        <v>0</v>
      </c>
      <c r="J666" s="1004">
        <f t="shared" si="145"/>
        <v>0</v>
      </c>
      <c r="K666" s="1706"/>
      <c r="L666" s="1706"/>
      <c r="M666" s="1707"/>
      <c r="N666" s="1707"/>
      <c r="O666" s="1707"/>
      <c r="P666" s="1707"/>
      <c r="Q666" s="1707"/>
    </row>
    <row r="667" spans="1:17" s="1708" customFormat="1" hidden="1" x14ac:dyDescent="0.2">
      <c r="A667" s="788">
        <v>623</v>
      </c>
      <c r="B667" s="1722" t="s">
        <v>95</v>
      </c>
      <c r="C667" s="687"/>
      <c r="D667" s="711" t="s">
        <v>7</v>
      </c>
      <c r="E667" s="711"/>
      <c r="F667" s="1003"/>
      <c r="G667" s="1003">
        <f>E667*F667</f>
        <v>0</v>
      </c>
      <c r="H667" s="1003"/>
      <c r="I667" s="1003">
        <f>E667*H667</f>
        <v>0</v>
      </c>
      <c r="J667" s="1004"/>
      <c r="K667" s="1706"/>
      <c r="L667" s="1706"/>
      <c r="M667" s="1707"/>
      <c r="N667" s="1707"/>
      <c r="O667" s="1707"/>
      <c r="P667" s="1707"/>
      <c r="Q667" s="1707"/>
    </row>
    <row r="668" spans="1:17" s="1708" customFormat="1" hidden="1" x14ac:dyDescent="0.2">
      <c r="A668" s="788">
        <v>624</v>
      </c>
      <c r="B668" s="1002" t="s">
        <v>245</v>
      </c>
      <c r="C668" s="687"/>
      <c r="D668" s="711"/>
      <c r="E668" s="711"/>
      <c r="F668" s="1003"/>
      <c r="G668" s="1003"/>
      <c r="H668" s="1003"/>
      <c r="I668" s="1003"/>
      <c r="J668" s="1004"/>
      <c r="K668" s="1706"/>
      <c r="L668" s="1706"/>
      <c r="M668" s="1707"/>
      <c r="N668" s="1707"/>
      <c r="O668" s="1707"/>
      <c r="P668" s="1707"/>
      <c r="Q668" s="1707"/>
    </row>
    <row r="669" spans="1:17" s="1708" customFormat="1" hidden="1" x14ac:dyDescent="0.2">
      <c r="A669" s="788">
        <v>625</v>
      </c>
      <c r="B669" s="1722" t="s">
        <v>307</v>
      </c>
      <c r="C669" s="687"/>
      <c r="D669" s="711" t="s">
        <v>96</v>
      </c>
      <c r="E669" s="711"/>
      <c r="F669" s="1003">
        <f>250+105</f>
        <v>355</v>
      </c>
      <c r="G669" s="1003">
        <f t="shared" ref="G669:G674" si="146">E669*F669</f>
        <v>0</v>
      </c>
      <c r="H669" s="1003">
        <v>240</v>
      </c>
      <c r="I669" s="1003">
        <f t="shared" ref="I669:I674" si="147">E669*H669</f>
        <v>0</v>
      </c>
      <c r="J669" s="1004">
        <f t="shared" ref="J669:J674" si="148">G669+I669</f>
        <v>0</v>
      </c>
      <c r="K669" s="1706"/>
      <c r="L669" s="1706"/>
      <c r="M669" s="1707"/>
      <c r="N669" s="1707"/>
      <c r="O669" s="1707"/>
      <c r="P669" s="1707"/>
      <c r="Q669" s="1707"/>
    </row>
    <row r="670" spans="1:17" s="1708" customFormat="1" hidden="1" x14ac:dyDescent="0.2">
      <c r="A670" s="788">
        <v>626</v>
      </c>
      <c r="B670" s="1722" t="s">
        <v>308</v>
      </c>
      <c r="C670" s="687"/>
      <c r="D670" s="711" t="s">
        <v>96</v>
      </c>
      <c r="E670" s="711"/>
      <c r="F670" s="1003">
        <f>330+105</f>
        <v>435</v>
      </c>
      <c r="G670" s="1003">
        <f t="shared" si="146"/>
        <v>0</v>
      </c>
      <c r="H670" s="1003">
        <v>403</v>
      </c>
      <c r="I670" s="1003">
        <f t="shared" si="147"/>
        <v>0</v>
      </c>
      <c r="J670" s="1004">
        <f t="shared" si="148"/>
        <v>0</v>
      </c>
      <c r="K670" s="1706"/>
      <c r="L670" s="1706"/>
      <c r="M670" s="1707"/>
      <c r="N670" s="1707"/>
      <c r="O670" s="1707"/>
      <c r="P670" s="1707"/>
      <c r="Q670" s="1707"/>
    </row>
    <row r="671" spans="1:17" s="1708" customFormat="1" hidden="1" x14ac:dyDescent="0.2">
      <c r="A671" s="788">
        <v>627</v>
      </c>
      <c r="B671" s="1722" t="s">
        <v>97</v>
      </c>
      <c r="C671" s="687"/>
      <c r="D671" s="711" t="s">
        <v>96</v>
      </c>
      <c r="E671" s="711"/>
      <c r="F671" s="1003">
        <f>352+105</f>
        <v>457</v>
      </c>
      <c r="G671" s="1003">
        <f t="shared" si="146"/>
        <v>0</v>
      </c>
      <c r="H671" s="1003">
        <v>524</v>
      </c>
      <c r="I671" s="1003">
        <f t="shared" si="147"/>
        <v>0</v>
      </c>
      <c r="J671" s="1004">
        <f t="shared" si="148"/>
        <v>0</v>
      </c>
      <c r="K671" s="1706"/>
      <c r="L671" s="1706"/>
      <c r="M671" s="1707"/>
      <c r="N671" s="1707"/>
      <c r="O671" s="1707"/>
      <c r="P671" s="1707"/>
      <c r="Q671" s="1707"/>
    </row>
    <row r="672" spans="1:17" s="1708" customFormat="1" hidden="1" x14ac:dyDescent="0.2">
      <c r="A672" s="788">
        <v>628</v>
      </c>
      <c r="B672" s="1722" t="s">
        <v>311</v>
      </c>
      <c r="C672" s="687"/>
      <c r="D672" s="711" t="s">
        <v>96</v>
      </c>
      <c r="E672" s="711"/>
      <c r="F672" s="1003">
        <v>556</v>
      </c>
      <c r="G672" s="1003">
        <f t="shared" si="146"/>
        <v>0</v>
      </c>
      <c r="H672" s="1003">
        <v>877</v>
      </c>
      <c r="I672" s="1003">
        <f t="shared" si="147"/>
        <v>0</v>
      </c>
      <c r="J672" s="1004">
        <f t="shared" si="148"/>
        <v>0</v>
      </c>
      <c r="K672" s="1706"/>
      <c r="L672" s="1706"/>
      <c r="M672" s="1707"/>
      <c r="N672" s="1707"/>
      <c r="O672" s="1707"/>
      <c r="P672" s="1707"/>
      <c r="Q672" s="1707"/>
    </row>
    <row r="673" spans="1:17" s="1708" customFormat="1" hidden="1" x14ac:dyDescent="0.2">
      <c r="A673" s="788">
        <v>629</v>
      </c>
      <c r="B673" s="1002" t="s">
        <v>98</v>
      </c>
      <c r="C673" s="687" t="s">
        <v>99</v>
      </c>
      <c r="D673" s="711" t="s">
        <v>7</v>
      </c>
      <c r="E673" s="711"/>
      <c r="F673" s="1003">
        <v>2500</v>
      </c>
      <c r="G673" s="1003">
        <f t="shared" si="146"/>
        <v>0</v>
      </c>
      <c r="H673" s="1003">
        <v>8211</v>
      </c>
      <c r="I673" s="1003">
        <f t="shared" si="147"/>
        <v>0</v>
      </c>
      <c r="J673" s="1004">
        <f t="shared" si="148"/>
        <v>0</v>
      </c>
      <c r="K673" s="1706"/>
      <c r="L673" s="1706"/>
      <c r="M673" s="1707"/>
      <c r="N673" s="1707"/>
      <c r="O673" s="1707"/>
      <c r="P673" s="1707"/>
      <c r="Q673" s="1707"/>
    </row>
    <row r="674" spans="1:17" s="1708" customFormat="1" hidden="1" x14ac:dyDescent="0.2">
      <c r="A674" s="788">
        <v>630</v>
      </c>
      <c r="B674" s="1002" t="s">
        <v>310</v>
      </c>
      <c r="C674" s="687"/>
      <c r="D674" s="711" t="s">
        <v>7</v>
      </c>
      <c r="E674" s="711"/>
      <c r="F674" s="1003">
        <v>2500</v>
      </c>
      <c r="G674" s="1003">
        <f t="shared" si="146"/>
        <v>0</v>
      </c>
      <c r="H674" s="1003">
        <v>5000</v>
      </c>
      <c r="I674" s="1003">
        <f t="shared" si="147"/>
        <v>0</v>
      </c>
      <c r="J674" s="1004">
        <f t="shared" si="148"/>
        <v>0</v>
      </c>
      <c r="K674" s="1706"/>
      <c r="L674" s="1706"/>
      <c r="M674" s="1707"/>
      <c r="N674" s="1707"/>
      <c r="O674" s="1707"/>
      <c r="P674" s="1707"/>
      <c r="Q674" s="1707"/>
    </row>
    <row r="675" spans="1:17" s="1708" customFormat="1" hidden="1" x14ac:dyDescent="0.2">
      <c r="A675" s="788">
        <v>631</v>
      </c>
      <c r="B675" s="1729" t="s">
        <v>103</v>
      </c>
      <c r="C675" s="687"/>
      <c r="D675" s="711"/>
      <c r="E675" s="711"/>
      <c r="F675" s="1003"/>
      <c r="G675" s="1003"/>
      <c r="H675" s="1003"/>
      <c r="I675" s="1003"/>
      <c r="J675" s="1004"/>
      <c r="K675" s="1706"/>
      <c r="L675" s="1706"/>
      <c r="M675" s="1707"/>
      <c r="N675" s="1707"/>
      <c r="O675" s="1707"/>
      <c r="P675" s="1707"/>
      <c r="Q675" s="1707"/>
    </row>
    <row r="676" spans="1:17" s="1708" customFormat="1" ht="25.5" hidden="1" x14ac:dyDescent="0.2">
      <c r="A676" s="788">
        <v>632</v>
      </c>
      <c r="B676" s="1002" t="s">
        <v>312</v>
      </c>
      <c r="C676" s="687"/>
      <c r="D676" s="711" t="s">
        <v>5</v>
      </c>
      <c r="E676" s="711"/>
      <c r="F676" s="711"/>
      <c r="G676" s="1003">
        <f t="shared" ref="G676:G681" si="149">E676*F676</f>
        <v>0</v>
      </c>
      <c r="H676" s="1719"/>
      <c r="I676" s="1003">
        <f t="shared" ref="I676:I681" si="150">E676*H676</f>
        <v>0</v>
      </c>
      <c r="J676" s="1719"/>
      <c r="K676" s="1706"/>
      <c r="L676" s="1706"/>
      <c r="M676" s="1707"/>
      <c r="N676" s="1707"/>
      <c r="O676" s="1707"/>
      <c r="P676" s="1707"/>
      <c r="Q676" s="1707"/>
    </row>
    <row r="677" spans="1:17" s="1708" customFormat="1" ht="25.5" hidden="1" x14ac:dyDescent="0.2">
      <c r="A677" s="788">
        <v>633</v>
      </c>
      <c r="B677" s="1722" t="s">
        <v>93</v>
      </c>
      <c r="C677" s="687" t="s">
        <v>316</v>
      </c>
      <c r="D677" s="711" t="s">
        <v>7</v>
      </c>
      <c r="E677" s="711"/>
      <c r="F677" s="1003">
        <v>14000</v>
      </c>
      <c r="G677" s="1003">
        <f t="shared" si="149"/>
        <v>0</v>
      </c>
      <c r="H677" s="1003">
        <v>34605</v>
      </c>
      <c r="I677" s="1003">
        <f t="shared" si="150"/>
        <v>0</v>
      </c>
      <c r="J677" s="1004">
        <f t="shared" ref="J677:J680" si="151">G677+I677</f>
        <v>0</v>
      </c>
      <c r="K677" s="1706"/>
      <c r="L677" s="1706"/>
      <c r="M677" s="1707"/>
      <c r="N677" s="1707"/>
      <c r="O677" s="1707"/>
      <c r="P677" s="1707"/>
      <c r="Q677" s="1707"/>
    </row>
    <row r="678" spans="1:17" s="1708" customFormat="1" ht="25.5" hidden="1" x14ac:dyDescent="0.2">
      <c r="A678" s="788">
        <v>634</v>
      </c>
      <c r="B678" s="1722" t="s">
        <v>93</v>
      </c>
      <c r="C678" s="687" t="s">
        <v>313</v>
      </c>
      <c r="D678" s="711" t="s">
        <v>7</v>
      </c>
      <c r="E678" s="711"/>
      <c r="F678" s="1003">
        <v>14000</v>
      </c>
      <c r="G678" s="1003">
        <f t="shared" si="149"/>
        <v>0</v>
      </c>
      <c r="H678" s="1003">
        <v>45868</v>
      </c>
      <c r="I678" s="1003">
        <f t="shared" si="150"/>
        <v>0</v>
      </c>
      <c r="J678" s="1004">
        <f t="shared" si="151"/>
        <v>0</v>
      </c>
      <c r="K678" s="1706"/>
      <c r="L678" s="1706"/>
      <c r="M678" s="1707"/>
      <c r="N678" s="1707"/>
      <c r="O678" s="1707"/>
      <c r="P678" s="1707"/>
      <c r="Q678" s="1707"/>
    </row>
    <row r="679" spans="1:17" s="1708" customFormat="1" ht="25.5" hidden="1" x14ac:dyDescent="0.2">
      <c r="A679" s="788">
        <v>635</v>
      </c>
      <c r="B679" s="1722" t="s">
        <v>93</v>
      </c>
      <c r="C679" s="687" t="s">
        <v>314</v>
      </c>
      <c r="D679" s="711" t="s">
        <v>7</v>
      </c>
      <c r="E679" s="711"/>
      <c r="F679" s="1003">
        <v>14000</v>
      </c>
      <c r="G679" s="1003">
        <f t="shared" si="149"/>
        <v>0</v>
      </c>
      <c r="H679" s="1003">
        <v>37474</v>
      </c>
      <c r="I679" s="1003">
        <f t="shared" si="150"/>
        <v>0</v>
      </c>
      <c r="J679" s="1004">
        <f t="shared" si="151"/>
        <v>0</v>
      </c>
      <c r="K679" s="1706"/>
      <c r="L679" s="1706"/>
      <c r="M679" s="1707"/>
      <c r="N679" s="1707"/>
      <c r="O679" s="1707"/>
      <c r="P679" s="1707"/>
      <c r="Q679" s="1707"/>
    </row>
    <row r="680" spans="1:17" s="1708" customFormat="1" ht="38.25" hidden="1" x14ac:dyDescent="0.2">
      <c r="A680" s="788">
        <v>636</v>
      </c>
      <c r="B680" s="1722" t="s">
        <v>94</v>
      </c>
      <c r="C680" s="687" t="s">
        <v>317</v>
      </c>
      <c r="D680" s="711" t="s">
        <v>7</v>
      </c>
      <c r="E680" s="711"/>
      <c r="F680" s="1003">
        <v>44166</v>
      </c>
      <c r="G680" s="1003">
        <f t="shared" si="149"/>
        <v>0</v>
      </c>
      <c r="H680" s="1003">
        <v>268606</v>
      </c>
      <c r="I680" s="1003">
        <f t="shared" si="150"/>
        <v>0</v>
      </c>
      <c r="J680" s="1004">
        <f t="shared" si="151"/>
        <v>0</v>
      </c>
      <c r="K680" s="1706"/>
      <c r="L680" s="1706"/>
      <c r="M680" s="1707"/>
      <c r="N680" s="1707"/>
      <c r="O680" s="1707"/>
      <c r="P680" s="1707"/>
      <c r="Q680" s="1707"/>
    </row>
    <row r="681" spans="1:17" s="1708" customFormat="1" hidden="1" x14ac:dyDescent="0.2">
      <c r="A681" s="788">
        <v>637</v>
      </c>
      <c r="B681" s="1722" t="s">
        <v>95</v>
      </c>
      <c r="C681" s="687"/>
      <c r="D681" s="711" t="s">
        <v>7</v>
      </c>
      <c r="E681" s="711"/>
      <c r="F681" s="1003"/>
      <c r="G681" s="1003">
        <f t="shared" si="149"/>
        <v>0</v>
      </c>
      <c r="H681" s="1003"/>
      <c r="I681" s="1003">
        <f t="shared" si="150"/>
        <v>0</v>
      </c>
      <c r="J681" s="1004"/>
      <c r="K681" s="1706"/>
      <c r="L681" s="1706"/>
      <c r="M681" s="1707"/>
      <c r="N681" s="1707"/>
      <c r="O681" s="1707"/>
      <c r="P681" s="1707"/>
      <c r="Q681" s="1707"/>
    </row>
    <row r="682" spans="1:17" s="1708" customFormat="1" hidden="1" x14ac:dyDescent="0.2">
      <c r="A682" s="788">
        <v>638</v>
      </c>
      <c r="B682" s="1002" t="s">
        <v>245</v>
      </c>
      <c r="C682" s="687"/>
      <c r="D682" s="711"/>
      <c r="E682" s="711"/>
      <c r="F682" s="1003"/>
      <c r="G682" s="1003"/>
      <c r="H682" s="1003"/>
      <c r="I682" s="1003"/>
      <c r="J682" s="1004"/>
      <c r="K682" s="1706"/>
      <c r="L682" s="1706"/>
      <c r="M682" s="1707"/>
      <c r="N682" s="1707"/>
      <c r="O682" s="1707"/>
      <c r="P682" s="1707"/>
      <c r="Q682" s="1707"/>
    </row>
    <row r="683" spans="1:17" s="1708" customFormat="1" hidden="1" x14ac:dyDescent="0.2">
      <c r="A683" s="788">
        <v>639</v>
      </c>
      <c r="B683" s="1722" t="s">
        <v>307</v>
      </c>
      <c r="C683" s="687"/>
      <c r="D683" s="711" t="s">
        <v>96</v>
      </c>
      <c r="E683" s="711"/>
      <c r="F683" s="1003">
        <f>250+105</f>
        <v>355</v>
      </c>
      <c r="G683" s="1003">
        <f>E683*F683</f>
        <v>0</v>
      </c>
      <c r="H683" s="1003">
        <v>240</v>
      </c>
      <c r="I683" s="1003">
        <f>E683*H683</f>
        <v>0</v>
      </c>
      <c r="J683" s="1004">
        <f t="shared" ref="J683:J687" si="152">G683+I683</f>
        <v>0</v>
      </c>
      <c r="K683" s="1706"/>
      <c r="L683" s="1706"/>
      <c r="M683" s="1707"/>
      <c r="N683" s="1707"/>
      <c r="O683" s="1707"/>
      <c r="P683" s="1707"/>
      <c r="Q683" s="1707"/>
    </row>
    <row r="684" spans="1:17" s="1708" customFormat="1" hidden="1" x14ac:dyDescent="0.2">
      <c r="A684" s="788">
        <v>640</v>
      </c>
      <c r="B684" s="1722" t="s">
        <v>308</v>
      </c>
      <c r="C684" s="687"/>
      <c r="D684" s="711" t="s">
        <v>96</v>
      </c>
      <c r="E684" s="711"/>
      <c r="F684" s="1003">
        <f>330+105</f>
        <v>435</v>
      </c>
      <c r="G684" s="1003">
        <f>E684*F684</f>
        <v>0</v>
      </c>
      <c r="H684" s="1003">
        <v>403</v>
      </c>
      <c r="I684" s="1003">
        <f>E684*H684</f>
        <v>0</v>
      </c>
      <c r="J684" s="1004">
        <f t="shared" si="152"/>
        <v>0</v>
      </c>
      <c r="K684" s="1706"/>
      <c r="L684" s="1706"/>
      <c r="M684" s="1707"/>
      <c r="N684" s="1707"/>
      <c r="O684" s="1707"/>
      <c r="P684" s="1707"/>
      <c r="Q684" s="1707"/>
    </row>
    <row r="685" spans="1:17" s="1708" customFormat="1" hidden="1" x14ac:dyDescent="0.2">
      <c r="A685" s="788">
        <v>641</v>
      </c>
      <c r="B685" s="1722" t="s">
        <v>309</v>
      </c>
      <c r="C685" s="687"/>
      <c r="D685" s="711" t="s">
        <v>96</v>
      </c>
      <c r="E685" s="711"/>
      <c r="F685" s="1003">
        <f>396+105</f>
        <v>501</v>
      </c>
      <c r="G685" s="1003">
        <f>E685*F685</f>
        <v>0</v>
      </c>
      <c r="H685" s="1003">
        <v>877</v>
      </c>
      <c r="I685" s="1003">
        <f>E685*H685</f>
        <v>0</v>
      </c>
      <c r="J685" s="1004">
        <f t="shared" si="152"/>
        <v>0</v>
      </c>
      <c r="K685" s="1706"/>
      <c r="L685" s="1706"/>
      <c r="M685" s="1707"/>
      <c r="N685" s="1707"/>
      <c r="O685" s="1707"/>
      <c r="P685" s="1707"/>
      <c r="Q685" s="1707"/>
    </row>
    <row r="686" spans="1:17" s="1708" customFormat="1" hidden="1" x14ac:dyDescent="0.2">
      <c r="A686" s="788">
        <v>642</v>
      </c>
      <c r="B686" s="1002" t="s">
        <v>98</v>
      </c>
      <c r="C686" s="687" t="s">
        <v>99</v>
      </c>
      <c r="D686" s="711" t="s">
        <v>7</v>
      </c>
      <c r="E686" s="711"/>
      <c r="F686" s="1003">
        <v>2500</v>
      </c>
      <c r="G686" s="1003">
        <f>E686*F686</f>
        <v>0</v>
      </c>
      <c r="H686" s="1003">
        <v>8211</v>
      </c>
      <c r="I686" s="1003">
        <f>E686*H686</f>
        <v>0</v>
      </c>
      <c r="J686" s="1004">
        <f t="shared" si="152"/>
        <v>0</v>
      </c>
      <c r="K686" s="1706"/>
      <c r="L686" s="1706"/>
      <c r="M686" s="1707"/>
      <c r="N686" s="1707"/>
      <c r="O686" s="1707"/>
      <c r="P686" s="1707"/>
      <c r="Q686" s="1707"/>
    </row>
    <row r="687" spans="1:17" s="1708" customFormat="1" hidden="1" x14ac:dyDescent="0.2">
      <c r="A687" s="788">
        <v>643</v>
      </c>
      <c r="B687" s="1002" t="s">
        <v>310</v>
      </c>
      <c r="C687" s="687"/>
      <c r="D687" s="711" t="s">
        <v>7</v>
      </c>
      <c r="E687" s="711"/>
      <c r="F687" s="1003">
        <v>2500</v>
      </c>
      <c r="G687" s="1003">
        <f>E687*F687</f>
        <v>0</v>
      </c>
      <c r="H687" s="1003">
        <v>5000</v>
      </c>
      <c r="I687" s="1003">
        <f>E687*H687</f>
        <v>0</v>
      </c>
      <c r="J687" s="1004">
        <f t="shared" si="152"/>
        <v>0</v>
      </c>
      <c r="K687" s="1706"/>
      <c r="L687" s="1706"/>
      <c r="M687" s="1707"/>
      <c r="N687" s="1707"/>
      <c r="O687" s="1707"/>
      <c r="P687" s="1707"/>
      <c r="Q687" s="1707"/>
    </row>
    <row r="688" spans="1:17" s="1708" customFormat="1" hidden="1" x14ac:dyDescent="0.2">
      <c r="A688" s="788">
        <v>644</v>
      </c>
      <c r="B688" s="1729" t="s">
        <v>247</v>
      </c>
      <c r="C688" s="687"/>
      <c r="D688" s="711"/>
      <c r="E688" s="711"/>
      <c r="F688" s="1003"/>
      <c r="G688" s="1003"/>
      <c r="H688" s="1003"/>
      <c r="I688" s="1003"/>
      <c r="J688" s="1004"/>
      <c r="K688" s="1706"/>
      <c r="L688" s="1706"/>
      <c r="M688" s="1707"/>
      <c r="N688" s="1707"/>
      <c r="O688" s="1707"/>
      <c r="P688" s="1707"/>
      <c r="Q688" s="1707"/>
    </row>
    <row r="689" spans="1:17" s="1708" customFormat="1" ht="25.5" hidden="1" x14ac:dyDescent="0.2">
      <c r="A689" s="788">
        <v>645</v>
      </c>
      <c r="B689" s="1002" t="s">
        <v>312</v>
      </c>
      <c r="C689" s="687"/>
      <c r="D689" s="711" t="s">
        <v>5</v>
      </c>
      <c r="E689" s="711"/>
      <c r="F689" s="1003"/>
      <c r="G689" s="1003">
        <f>E689*F689</f>
        <v>0</v>
      </c>
      <c r="H689" s="1003"/>
      <c r="I689" s="1003">
        <f>E689*H689</f>
        <v>0</v>
      </c>
      <c r="J689" s="1004"/>
      <c r="K689" s="1706"/>
      <c r="L689" s="1706"/>
      <c r="M689" s="1707"/>
      <c r="N689" s="1707"/>
      <c r="O689" s="1707"/>
      <c r="P689" s="1707"/>
      <c r="Q689" s="1707"/>
    </row>
    <row r="690" spans="1:17" s="1708" customFormat="1" ht="25.5" hidden="1" x14ac:dyDescent="0.2">
      <c r="A690" s="788">
        <v>646</v>
      </c>
      <c r="B690" s="1722" t="s">
        <v>93</v>
      </c>
      <c r="C690" s="687" t="s">
        <v>314</v>
      </c>
      <c r="D690" s="711" t="s">
        <v>7</v>
      </c>
      <c r="E690" s="711"/>
      <c r="F690" s="1003">
        <v>14000</v>
      </c>
      <c r="G690" s="1003">
        <f>E690*F690</f>
        <v>0</v>
      </c>
      <c r="H690" s="1003">
        <v>37474</v>
      </c>
      <c r="I690" s="1003">
        <f>E690*H690</f>
        <v>0</v>
      </c>
      <c r="J690" s="1004">
        <f t="shared" ref="J690:J692" si="153">G690+I690</f>
        <v>0</v>
      </c>
      <c r="K690" s="1706"/>
      <c r="L690" s="1706"/>
      <c r="M690" s="1707"/>
      <c r="N690" s="1707"/>
      <c r="O690" s="1707"/>
      <c r="P690" s="1707"/>
      <c r="Q690" s="1707"/>
    </row>
    <row r="691" spans="1:17" s="1708" customFormat="1" ht="25.5" hidden="1" x14ac:dyDescent="0.2">
      <c r="A691" s="788">
        <v>647</v>
      </c>
      <c r="B691" s="1722" t="s">
        <v>93</v>
      </c>
      <c r="C691" s="687" t="s">
        <v>318</v>
      </c>
      <c r="D691" s="711" t="s">
        <v>7</v>
      </c>
      <c r="E691" s="711"/>
      <c r="F691" s="1003">
        <v>14000</v>
      </c>
      <c r="G691" s="1003">
        <f>E691*F691</f>
        <v>0</v>
      </c>
      <c r="H691" s="1003">
        <v>45868</v>
      </c>
      <c r="I691" s="1003">
        <f>E691*H691</f>
        <v>0</v>
      </c>
      <c r="J691" s="1004">
        <f t="shared" si="153"/>
        <v>0</v>
      </c>
      <c r="K691" s="1706"/>
      <c r="L691" s="1706"/>
      <c r="M691" s="1707"/>
      <c r="N691" s="1707"/>
      <c r="O691" s="1707"/>
      <c r="P691" s="1707"/>
      <c r="Q691" s="1707"/>
    </row>
    <row r="692" spans="1:17" s="1708" customFormat="1" ht="38.25" hidden="1" x14ac:dyDescent="0.2">
      <c r="A692" s="788">
        <v>648</v>
      </c>
      <c r="B692" s="1722" t="s">
        <v>94</v>
      </c>
      <c r="C692" s="687" t="s">
        <v>317</v>
      </c>
      <c r="D692" s="711" t="s">
        <v>7</v>
      </c>
      <c r="E692" s="711"/>
      <c r="F692" s="1003">
        <v>44166</v>
      </c>
      <c r="G692" s="1003">
        <f>E692*F692</f>
        <v>0</v>
      </c>
      <c r="H692" s="1003">
        <v>268606</v>
      </c>
      <c r="I692" s="1003">
        <f>E692*H692</f>
        <v>0</v>
      </c>
      <c r="J692" s="1004">
        <f t="shared" si="153"/>
        <v>0</v>
      </c>
      <c r="K692" s="1706"/>
      <c r="L692" s="1706"/>
      <c r="M692" s="1707"/>
      <c r="N692" s="1707"/>
      <c r="O692" s="1707"/>
      <c r="P692" s="1707"/>
      <c r="Q692" s="1707"/>
    </row>
    <row r="693" spans="1:17" s="1708" customFormat="1" hidden="1" x14ac:dyDescent="0.2">
      <c r="A693" s="788">
        <v>649</v>
      </c>
      <c r="B693" s="1722" t="s">
        <v>95</v>
      </c>
      <c r="C693" s="687"/>
      <c r="D693" s="711" t="s">
        <v>7</v>
      </c>
      <c r="E693" s="711"/>
      <c r="F693" s="1003"/>
      <c r="G693" s="1003">
        <f>E693*F693</f>
        <v>0</v>
      </c>
      <c r="H693" s="1003"/>
      <c r="I693" s="1003">
        <f>E693*H693</f>
        <v>0</v>
      </c>
      <c r="J693" s="1004"/>
      <c r="K693" s="1706"/>
      <c r="L693" s="1706"/>
      <c r="M693" s="1707"/>
      <c r="N693" s="1707"/>
      <c r="O693" s="1707"/>
      <c r="P693" s="1707"/>
      <c r="Q693" s="1707"/>
    </row>
    <row r="694" spans="1:17" s="1708" customFormat="1" hidden="1" x14ac:dyDescent="0.2">
      <c r="A694" s="788">
        <v>650</v>
      </c>
      <c r="B694" s="1002" t="s">
        <v>245</v>
      </c>
      <c r="C694" s="687"/>
      <c r="D694" s="711"/>
      <c r="E694" s="711"/>
      <c r="F694" s="1003"/>
      <c r="G694" s="1003"/>
      <c r="H694" s="1003"/>
      <c r="I694" s="1003"/>
      <c r="J694" s="1004"/>
      <c r="K694" s="1706"/>
      <c r="L694" s="1706"/>
      <c r="M694" s="1707"/>
      <c r="N694" s="1707"/>
      <c r="O694" s="1707"/>
      <c r="P694" s="1707"/>
      <c r="Q694" s="1707"/>
    </row>
    <row r="695" spans="1:17" s="1708" customFormat="1" hidden="1" x14ac:dyDescent="0.2">
      <c r="A695" s="788">
        <v>651</v>
      </c>
      <c r="B695" s="1722" t="s">
        <v>307</v>
      </c>
      <c r="C695" s="687"/>
      <c r="D695" s="711" t="s">
        <v>96</v>
      </c>
      <c r="E695" s="711"/>
      <c r="F695" s="1003">
        <f>250+105</f>
        <v>355</v>
      </c>
      <c r="G695" s="1003">
        <f>E695*F695</f>
        <v>0</v>
      </c>
      <c r="H695" s="1003">
        <v>240</v>
      </c>
      <c r="I695" s="1003">
        <f>E695*H695</f>
        <v>0</v>
      </c>
      <c r="J695" s="1004">
        <f t="shared" ref="J695:J699" si="154">G695+I695</f>
        <v>0</v>
      </c>
      <c r="K695" s="1706"/>
      <c r="L695" s="1706"/>
      <c r="M695" s="1707"/>
      <c r="N695" s="1707"/>
      <c r="O695" s="1707"/>
      <c r="P695" s="1707"/>
      <c r="Q695" s="1707"/>
    </row>
    <row r="696" spans="1:17" s="1708" customFormat="1" hidden="1" x14ac:dyDescent="0.2">
      <c r="A696" s="788">
        <v>652</v>
      </c>
      <c r="B696" s="1722" t="s">
        <v>308</v>
      </c>
      <c r="C696" s="687"/>
      <c r="D696" s="711" t="s">
        <v>96</v>
      </c>
      <c r="E696" s="711"/>
      <c r="F696" s="1003">
        <f>330+105</f>
        <v>435</v>
      </c>
      <c r="G696" s="1003">
        <f>E696*F696</f>
        <v>0</v>
      </c>
      <c r="H696" s="1003">
        <v>403</v>
      </c>
      <c r="I696" s="1003">
        <f>E696*H696</f>
        <v>0</v>
      </c>
      <c r="J696" s="1004">
        <f t="shared" si="154"/>
        <v>0</v>
      </c>
      <c r="K696" s="1706"/>
      <c r="L696" s="1706"/>
      <c r="M696" s="1707"/>
      <c r="N696" s="1707"/>
      <c r="O696" s="1707"/>
      <c r="P696" s="1707"/>
      <c r="Q696" s="1707"/>
    </row>
    <row r="697" spans="1:17" s="1708" customFormat="1" hidden="1" x14ac:dyDescent="0.2">
      <c r="A697" s="788">
        <v>653</v>
      </c>
      <c r="B697" s="1722" t="s">
        <v>309</v>
      </c>
      <c r="C697" s="687"/>
      <c r="D697" s="711" t="s">
        <v>96</v>
      </c>
      <c r="E697" s="711"/>
      <c r="F697" s="1003">
        <f>396+105</f>
        <v>501</v>
      </c>
      <c r="G697" s="1003">
        <f>E697*F697</f>
        <v>0</v>
      </c>
      <c r="H697" s="1003">
        <v>877</v>
      </c>
      <c r="I697" s="1003">
        <f>E697*H697</f>
        <v>0</v>
      </c>
      <c r="J697" s="1004">
        <f t="shared" si="154"/>
        <v>0</v>
      </c>
      <c r="K697" s="1706"/>
      <c r="L697" s="1706"/>
      <c r="M697" s="1707"/>
      <c r="N697" s="1707"/>
      <c r="O697" s="1707"/>
      <c r="P697" s="1707"/>
      <c r="Q697" s="1707"/>
    </row>
    <row r="698" spans="1:17" s="1708" customFormat="1" hidden="1" x14ac:dyDescent="0.2">
      <c r="A698" s="788">
        <v>654</v>
      </c>
      <c r="B698" s="1002" t="s">
        <v>98</v>
      </c>
      <c r="C698" s="687" t="s">
        <v>99</v>
      </c>
      <c r="D698" s="711" t="s">
        <v>7</v>
      </c>
      <c r="E698" s="711"/>
      <c r="F698" s="1003">
        <v>2500</v>
      </c>
      <c r="G698" s="1003">
        <f>E698*F698</f>
        <v>0</v>
      </c>
      <c r="H698" s="1003">
        <v>8211</v>
      </c>
      <c r="I698" s="1003">
        <f>E698*H698</f>
        <v>0</v>
      </c>
      <c r="J698" s="1004">
        <f t="shared" si="154"/>
        <v>0</v>
      </c>
      <c r="K698" s="1706"/>
      <c r="L698" s="1706"/>
      <c r="M698" s="1707"/>
      <c r="N698" s="1707"/>
      <c r="O698" s="1707"/>
      <c r="P698" s="1707"/>
      <c r="Q698" s="1707"/>
    </row>
    <row r="699" spans="1:17" s="1708" customFormat="1" hidden="1" x14ac:dyDescent="0.2">
      <c r="A699" s="788">
        <v>655</v>
      </c>
      <c r="B699" s="1002" t="s">
        <v>310</v>
      </c>
      <c r="C699" s="687"/>
      <c r="D699" s="711" t="s">
        <v>7</v>
      </c>
      <c r="E699" s="711"/>
      <c r="F699" s="1003">
        <v>2500</v>
      </c>
      <c r="G699" s="1003">
        <f>E699*F699</f>
        <v>0</v>
      </c>
      <c r="H699" s="1003">
        <v>5000</v>
      </c>
      <c r="I699" s="1003">
        <f>E699*H699</f>
        <v>0</v>
      </c>
      <c r="J699" s="1004">
        <f t="shared" si="154"/>
        <v>0</v>
      </c>
      <c r="K699" s="1706"/>
      <c r="L699" s="1706"/>
      <c r="M699" s="1707"/>
      <c r="N699" s="1707"/>
      <c r="O699" s="1707"/>
      <c r="P699" s="1707"/>
      <c r="Q699" s="1707"/>
    </row>
    <row r="700" spans="1:17" s="1708" customFormat="1" hidden="1" x14ac:dyDescent="0.2">
      <c r="A700" s="788">
        <v>656</v>
      </c>
      <c r="B700" s="1729" t="s">
        <v>248</v>
      </c>
      <c r="C700" s="687"/>
      <c r="D700" s="711"/>
      <c r="E700" s="711"/>
      <c r="F700" s="1003"/>
      <c r="G700" s="1003"/>
      <c r="H700" s="1003"/>
      <c r="I700" s="1003"/>
      <c r="J700" s="1004"/>
      <c r="K700" s="1706"/>
      <c r="L700" s="1706"/>
      <c r="M700" s="1707"/>
      <c r="N700" s="1707"/>
      <c r="O700" s="1707"/>
      <c r="P700" s="1707"/>
      <c r="Q700" s="1707"/>
    </row>
    <row r="701" spans="1:17" s="1708" customFormat="1" ht="25.5" hidden="1" x14ac:dyDescent="0.2">
      <c r="A701" s="788">
        <v>657</v>
      </c>
      <c r="B701" s="1002" t="s">
        <v>312</v>
      </c>
      <c r="C701" s="687"/>
      <c r="D701" s="711" t="s">
        <v>5</v>
      </c>
      <c r="E701" s="711"/>
      <c r="F701" s="1003"/>
      <c r="G701" s="1003">
        <f>E701*F701</f>
        <v>0</v>
      </c>
      <c r="H701" s="1003"/>
      <c r="I701" s="1003">
        <f>E701*H701</f>
        <v>0</v>
      </c>
      <c r="J701" s="1004"/>
      <c r="K701" s="1706"/>
      <c r="L701" s="1706"/>
      <c r="M701" s="1707"/>
      <c r="N701" s="1707"/>
      <c r="O701" s="1707"/>
      <c r="P701" s="1707"/>
      <c r="Q701" s="1707"/>
    </row>
    <row r="702" spans="1:17" s="1708" customFormat="1" ht="25.5" hidden="1" x14ac:dyDescent="0.2">
      <c r="A702" s="788">
        <v>658</v>
      </c>
      <c r="B702" s="1722" t="s">
        <v>93</v>
      </c>
      <c r="C702" s="687" t="s">
        <v>314</v>
      </c>
      <c r="D702" s="711" t="s">
        <v>7</v>
      </c>
      <c r="E702" s="711"/>
      <c r="F702" s="1003">
        <v>14000</v>
      </c>
      <c r="G702" s="1003">
        <f>E702*F702</f>
        <v>0</v>
      </c>
      <c r="H702" s="1003">
        <v>37474</v>
      </c>
      <c r="I702" s="1003">
        <f>E702*H702</f>
        <v>0</v>
      </c>
      <c r="J702" s="1004">
        <f t="shared" ref="J702:J703" si="155">G702+I702</f>
        <v>0</v>
      </c>
      <c r="K702" s="1706"/>
      <c r="L702" s="1706"/>
      <c r="M702" s="1707"/>
      <c r="N702" s="1707"/>
      <c r="O702" s="1707"/>
      <c r="P702" s="1707"/>
      <c r="Q702" s="1707"/>
    </row>
    <row r="703" spans="1:17" s="1708" customFormat="1" ht="38.25" hidden="1" x14ac:dyDescent="0.2">
      <c r="A703" s="788">
        <v>659</v>
      </c>
      <c r="B703" s="1722" t="s">
        <v>94</v>
      </c>
      <c r="C703" s="687" t="s">
        <v>317</v>
      </c>
      <c r="D703" s="711" t="s">
        <v>7</v>
      </c>
      <c r="E703" s="711"/>
      <c r="F703" s="1003">
        <v>44166</v>
      </c>
      <c r="G703" s="1003">
        <f>E703*F703</f>
        <v>0</v>
      </c>
      <c r="H703" s="1003">
        <v>268606</v>
      </c>
      <c r="I703" s="1003">
        <f>E703*H703</f>
        <v>0</v>
      </c>
      <c r="J703" s="1004">
        <f t="shared" si="155"/>
        <v>0</v>
      </c>
      <c r="K703" s="1706"/>
      <c r="L703" s="1706"/>
      <c r="M703" s="1707"/>
      <c r="N703" s="1707"/>
      <c r="O703" s="1707"/>
      <c r="P703" s="1707"/>
      <c r="Q703" s="1707"/>
    </row>
    <row r="704" spans="1:17" s="1708" customFormat="1" hidden="1" x14ac:dyDescent="0.2">
      <c r="A704" s="788">
        <v>660</v>
      </c>
      <c r="B704" s="1722" t="s">
        <v>95</v>
      </c>
      <c r="C704" s="687"/>
      <c r="D704" s="711" t="s">
        <v>7</v>
      </c>
      <c r="E704" s="711"/>
      <c r="F704" s="1003"/>
      <c r="G704" s="1003">
        <f>E704*F704</f>
        <v>0</v>
      </c>
      <c r="H704" s="1003"/>
      <c r="I704" s="1003">
        <f>E704*H704</f>
        <v>0</v>
      </c>
      <c r="J704" s="1004"/>
      <c r="K704" s="1706"/>
      <c r="L704" s="1706"/>
      <c r="M704" s="1707"/>
      <c r="N704" s="1707"/>
      <c r="O704" s="1707"/>
      <c r="P704" s="1707"/>
      <c r="Q704" s="1707"/>
    </row>
    <row r="705" spans="1:17" s="1708" customFormat="1" hidden="1" x14ac:dyDescent="0.2">
      <c r="A705" s="788">
        <v>661</v>
      </c>
      <c r="B705" s="1002" t="s">
        <v>245</v>
      </c>
      <c r="C705" s="687"/>
      <c r="D705" s="711"/>
      <c r="E705" s="711"/>
      <c r="F705" s="1003"/>
      <c r="G705" s="1003"/>
      <c r="H705" s="1003"/>
      <c r="I705" s="1003"/>
      <c r="J705" s="1004"/>
      <c r="K705" s="1706"/>
      <c r="L705" s="1706"/>
      <c r="M705" s="1707"/>
      <c r="N705" s="1707"/>
      <c r="O705" s="1707"/>
      <c r="P705" s="1707"/>
      <c r="Q705" s="1707"/>
    </row>
    <row r="706" spans="1:17" s="1708" customFormat="1" hidden="1" x14ac:dyDescent="0.2">
      <c r="A706" s="788">
        <v>662</v>
      </c>
      <c r="B706" s="1722" t="s">
        <v>307</v>
      </c>
      <c r="C706" s="687"/>
      <c r="D706" s="711" t="s">
        <v>96</v>
      </c>
      <c r="E706" s="711"/>
      <c r="F706" s="1003">
        <f>250+105</f>
        <v>355</v>
      </c>
      <c r="G706" s="1003">
        <f t="shared" ref="G706:G712" si="156">E706*F706</f>
        <v>0</v>
      </c>
      <c r="H706" s="1003">
        <v>240</v>
      </c>
      <c r="I706" s="1003">
        <f t="shared" ref="I706:I712" si="157">E706*H706</f>
        <v>0</v>
      </c>
      <c r="J706" s="1004">
        <f t="shared" ref="J706:J712" si="158">G706+I706</f>
        <v>0</v>
      </c>
      <c r="K706" s="1706"/>
      <c r="L706" s="1706"/>
      <c r="M706" s="1707"/>
      <c r="N706" s="1707"/>
      <c r="O706" s="1707"/>
      <c r="P706" s="1707"/>
      <c r="Q706" s="1707"/>
    </row>
    <row r="707" spans="1:17" s="1708" customFormat="1" hidden="1" x14ac:dyDescent="0.2">
      <c r="A707" s="788">
        <v>663</v>
      </c>
      <c r="B707" s="1722" t="s">
        <v>308</v>
      </c>
      <c r="C707" s="687"/>
      <c r="D707" s="711" t="s">
        <v>96</v>
      </c>
      <c r="E707" s="711"/>
      <c r="F707" s="1003">
        <f>330+105</f>
        <v>435</v>
      </c>
      <c r="G707" s="1003">
        <f t="shared" si="156"/>
        <v>0</v>
      </c>
      <c r="H707" s="1003">
        <v>403</v>
      </c>
      <c r="I707" s="1003">
        <f t="shared" si="157"/>
        <v>0</v>
      </c>
      <c r="J707" s="1004">
        <f t="shared" si="158"/>
        <v>0</v>
      </c>
      <c r="K707" s="1706"/>
      <c r="L707" s="1706"/>
      <c r="M707" s="1707"/>
      <c r="N707" s="1707"/>
      <c r="O707" s="1707"/>
      <c r="P707" s="1707"/>
      <c r="Q707" s="1707"/>
    </row>
    <row r="708" spans="1:17" s="1708" customFormat="1" hidden="1" x14ac:dyDescent="0.2">
      <c r="A708" s="788">
        <v>664</v>
      </c>
      <c r="B708" s="1722" t="s">
        <v>97</v>
      </c>
      <c r="C708" s="687"/>
      <c r="D708" s="711" t="s">
        <v>96</v>
      </c>
      <c r="E708" s="711"/>
      <c r="F708" s="1003">
        <f>352+105</f>
        <v>457</v>
      </c>
      <c r="G708" s="1003">
        <f t="shared" si="156"/>
        <v>0</v>
      </c>
      <c r="H708" s="1003">
        <v>524</v>
      </c>
      <c r="I708" s="1003">
        <f t="shared" si="157"/>
        <v>0</v>
      </c>
      <c r="J708" s="1004">
        <f t="shared" si="158"/>
        <v>0</v>
      </c>
      <c r="K708" s="1706"/>
      <c r="L708" s="1706"/>
      <c r="M708" s="1707"/>
      <c r="N708" s="1707"/>
      <c r="O708" s="1707"/>
      <c r="P708" s="1707"/>
      <c r="Q708" s="1707"/>
    </row>
    <row r="709" spans="1:17" s="1708" customFormat="1" hidden="1" x14ac:dyDescent="0.2">
      <c r="A709" s="788">
        <v>665</v>
      </c>
      <c r="B709" s="1722" t="s">
        <v>309</v>
      </c>
      <c r="C709" s="687"/>
      <c r="D709" s="711" t="s">
        <v>96</v>
      </c>
      <c r="E709" s="711"/>
      <c r="F709" s="1003">
        <f>396+105</f>
        <v>501</v>
      </c>
      <c r="G709" s="1003">
        <f t="shared" si="156"/>
        <v>0</v>
      </c>
      <c r="H709" s="1003">
        <v>877</v>
      </c>
      <c r="I709" s="1003">
        <f t="shared" si="157"/>
        <v>0</v>
      </c>
      <c r="J709" s="1004">
        <f t="shared" si="158"/>
        <v>0</v>
      </c>
      <c r="K709" s="1706"/>
      <c r="L709" s="1706"/>
      <c r="M709" s="1707"/>
      <c r="N709" s="1707"/>
      <c r="O709" s="1707"/>
      <c r="P709" s="1707"/>
      <c r="Q709" s="1707"/>
    </row>
    <row r="710" spans="1:17" s="1708" customFormat="1" hidden="1" x14ac:dyDescent="0.2">
      <c r="A710" s="788">
        <v>666</v>
      </c>
      <c r="B710" s="1002" t="s">
        <v>98</v>
      </c>
      <c r="C710" s="687" t="s">
        <v>99</v>
      </c>
      <c r="D710" s="711" t="s">
        <v>7</v>
      </c>
      <c r="E710" s="711"/>
      <c r="F710" s="1003">
        <v>2500</v>
      </c>
      <c r="G710" s="1003">
        <f t="shared" si="156"/>
        <v>0</v>
      </c>
      <c r="H710" s="1003">
        <v>8211</v>
      </c>
      <c r="I710" s="1003">
        <f t="shared" si="157"/>
        <v>0</v>
      </c>
      <c r="J710" s="1004">
        <f t="shared" si="158"/>
        <v>0</v>
      </c>
      <c r="K710" s="1706"/>
      <c r="L710" s="1706"/>
      <c r="M710" s="1707"/>
      <c r="N710" s="1707"/>
      <c r="O710" s="1707"/>
      <c r="P710" s="1707"/>
      <c r="Q710" s="1707"/>
    </row>
    <row r="711" spans="1:17" s="1708" customFormat="1" hidden="1" x14ac:dyDescent="0.2">
      <c r="A711" s="788">
        <v>667</v>
      </c>
      <c r="B711" s="1002" t="s">
        <v>310</v>
      </c>
      <c r="C711" s="687"/>
      <c r="D711" s="711" t="s">
        <v>7</v>
      </c>
      <c r="E711" s="711"/>
      <c r="F711" s="1003">
        <v>2500</v>
      </c>
      <c r="G711" s="1003">
        <f t="shared" si="156"/>
        <v>0</v>
      </c>
      <c r="H711" s="1003">
        <v>5000</v>
      </c>
      <c r="I711" s="1003">
        <f t="shared" si="157"/>
        <v>0</v>
      </c>
      <c r="J711" s="1004">
        <f t="shared" si="158"/>
        <v>0</v>
      </c>
      <c r="K711" s="1706"/>
      <c r="L711" s="1706"/>
      <c r="M711" s="1707"/>
      <c r="N711" s="1707"/>
      <c r="O711" s="1707"/>
      <c r="P711" s="1707"/>
      <c r="Q711" s="1707"/>
    </row>
    <row r="712" spans="1:17" s="1708" customFormat="1" hidden="1" x14ac:dyDescent="0.2">
      <c r="A712" s="788">
        <v>668</v>
      </c>
      <c r="B712" s="1002" t="s">
        <v>101</v>
      </c>
      <c r="C712" s="687"/>
      <c r="D712" s="711" t="s">
        <v>5</v>
      </c>
      <c r="E712" s="711"/>
      <c r="F712" s="1003">
        <v>0</v>
      </c>
      <c r="G712" s="1003">
        <f t="shared" si="156"/>
        <v>0</v>
      </c>
      <c r="H712" s="1003">
        <v>53055</v>
      </c>
      <c r="I712" s="1003">
        <f t="shared" si="157"/>
        <v>0</v>
      </c>
      <c r="J712" s="1004">
        <f t="shared" si="158"/>
        <v>0</v>
      </c>
      <c r="K712" s="1706"/>
      <c r="L712" s="1706"/>
      <c r="M712" s="1707"/>
      <c r="N712" s="1707"/>
      <c r="O712" s="1707"/>
      <c r="P712" s="1707"/>
      <c r="Q712" s="1707"/>
    </row>
    <row r="713" spans="1:17" s="1708" customFormat="1" hidden="1" x14ac:dyDescent="0.2">
      <c r="A713" s="788">
        <v>669</v>
      </c>
      <c r="B713" s="1002"/>
      <c r="C713" s="687"/>
      <c r="D713" s="711"/>
      <c r="E713" s="711"/>
      <c r="F713" s="711"/>
      <c r="G713" s="1003"/>
      <c r="H713" s="1719"/>
      <c r="I713" s="1003"/>
      <c r="J713" s="1719"/>
      <c r="K713" s="1706"/>
      <c r="L713" s="1706"/>
      <c r="M713" s="1707"/>
      <c r="N713" s="1707"/>
      <c r="O713" s="1707"/>
      <c r="P713" s="1707"/>
      <c r="Q713" s="1707"/>
    </row>
    <row r="714" spans="1:17" s="1708" customFormat="1" hidden="1" x14ac:dyDescent="0.2">
      <c r="A714" s="788">
        <v>670</v>
      </c>
      <c r="B714" s="1002" t="s">
        <v>249</v>
      </c>
      <c r="C714" s="687"/>
      <c r="D714" s="711" t="s">
        <v>96</v>
      </c>
      <c r="E714" s="711"/>
      <c r="F714" s="1003">
        <v>500</v>
      </c>
      <c r="G714" s="1003">
        <f>E714*F714</f>
        <v>0</v>
      </c>
      <c r="H714" s="1003">
        <v>117</v>
      </c>
      <c r="I714" s="1003">
        <f>E714*H714</f>
        <v>0</v>
      </c>
      <c r="J714" s="1004">
        <f t="shared" ref="J714:J718" si="159">G714+I714</f>
        <v>0</v>
      </c>
      <c r="K714" s="1706"/>
      <c r="L714" s="1706"/>
      <c r="M714" s="1707"/>
      <c r="N714" s="1707"/>
      <c r="O714" s="1707"/>
      <c r="P714" s="1707"/>
      <c r="Q714" s="1707"/>
    </row>
    <row r="715" spans="1:17" s="1708" customFormat="1" hidden="1" x14ac:dyDescent="0.2">
      <c r="A715" s="788">
        <v>671</v>
      </c>
      <c r="B715" s="1002" t="s">
        <v>250</v>
      </c>
      <c r="C715" s="687"/>
      <c r="D715" s="711" t="s">
        <v>96</v>
      </c>
      <c r="E715" s="711"/>
      <c r="F715" s="1003">
        <v>500</v>
      </c>
      <c r="G715" s="1003">
        <f>E715*F715</f>
        <v>0</v>
      </c>
      <c r="H715" s="1003">
        <v>200</v>
      </c>
      <c r="I715" s="1003">
        <f>E715*H715</f>
        <v>0</v>
      </c>
      <c r="J715" s="1004">
        <f t="shared" si="159"/>
        <v>0</v>
      </c>
      <c r="K715" s="1706"/>
      <c r="L715" s="1706"/>
      <c r="M715" s="1707"/>
      <c r="N715" s="1707"/>
      <c r="O715" s="1707"/>
      <c r="P715" s="1707"/>
      <c r="Q715" s="1707"/>
    </row>
    <row r="716" spans="1:17" s="1708" customFormat="1" hidden="1" x14ac:dyDescent="0.2">
      <c r="A716" s="788">
        <v>672</v>
      </c>
      <c r="B716" s="1002" t="s">
        <v>251</v>
      </c>
      <c r="C716" s="687"/>
      <c r="D716" s="711" t="s">
        <v>96</v>
      </c>
      <c r="E716" s="711"/>
      <c r="F716" s="1003">
        <v>500</v>
      </c>
      <c r="G716" s="1003">
        <f>E716*F716</f>
        <v>0</v>
      </c>
      <c r="H716" s="1003">
        <v>326</v>
      </c>
      <c r="I716" s="1003">
        <f>E716*H716</f>
        <v>0</v>
      </c>
      <c r="J716" s="1004">
        <f t="shared" si="159"/>
        <v>0</v>
      </c>
      <c r="K716" s="1706"/>
      <c r="L716" s="1706"/>
      <c r="M716" s="1707"/>
      <c r="N716" s="1707"/>
      <c r="O716" s="1707"/>
      <c r="P716" s="1707"/>
      <c r="Q716" s="1707"/>
    </row>
    <row r="717" spans="1:17" s="1708" customFormat="1" hidden="1" x14ac:dyDescent="0.2">
      <c r="A717" s="788">
        <v>673</v>
      </c>
      <c r="B717" s="1002" t="s">
        <v>252</v>
      </c>
      <c r="C717" s="687"/>
      <c r="D717" s="711" t="s">
        <v>96</v>
      </c>
      <c r="E717" s="711"/>
      <c r="F717" s="1003">
        <v>500</v>
      </c>
      <c r="G717" s="1003">
        <f>E717*F717</f>
        <v>0</v>
      </c>
      <c r="H717" s="1003">
        <v>512</v>
      </c>
      <c r="I717" s="1003">
        <f>E717*H717</f>
        <v>0</v>
      </c>
      <c r="J717" s="1004">
        <f t="shared" si="159"/>
        <v>0</v>
      </c>
      <c r="K717" s="1706"/>
      <c r="L717" s="1706"/>
      <c r="M717" s="1707"/>
      <c r="N717" s="1707"/>
      <c r="O717" s="1707"/>
      <c r="P717" s="1707"/>
      <c r="Q717" s="1707"/>
    </row>
    <row r="718" spans="1:17" s="1708" customFormat="1" hidden="1" x14ac:dyDescent="0.2">
      <c r="A718" s="788">
        <v>674</v>
      </c>
      <c r="B718" s="1002" t="s">
        <v>246</v>
      </c>
      <c r="C718" s="687"/>
      <c r="D718" s="711" t="s">
        <v>96</v>
      </c>
      <c r="E718" s="711"/>
      <c r="F718" s="1003">
        <v>500</v>
      </c>
      <c r="G718" s="1003">
        <f>E718*F718</f>
        <v>0</v>
      </c>
      <c r="H718" s="1003">
        <v>915</v>
      </c>
      <c r="I718" s="1003">
        <f>E718*H718</f>
        <v>0</v>
      </c>
      <c r="J718" s="1004">
        <f t="shared" si="159"/>
        <v>0</v>
      </c>
      <c r="K718" s="1706"/>
      <c r="L718" s="1706"/>
      <c r="M718" s="1707"/>
      <c r="N718" s="1707"/>
      <c r="O718" s="1707"/>
      <c r="P718" s="1707"/>
      <c r="Q718" s="1707"/>
    </row>
    <row r="719" spans="1:17" s="1708" customFormat="1" hidden="1" x14ac:dyDescent="0.2">
      <c r="A719" s="788">
        <v>675</v>
      </c>
      <c r="B719" s="1745"/>
      <c r="C719" s="1030"/>
      <c r="D719" s="1746"/>
      <c r="E719" s="1746"/>
      <c r="F719" s="1003"/>
      <c r="G719" s="1003"/>
      <c r="H719" s="1003"/>
      <c r="I719" s="1003"/>
      <c r="J719" s="1723"/>
      <c r="K719" s="1706"/>
      <c r="L719" s="1706"/>
      <c r="M719" s="1707"/>
      <c r="N719" s="1707"/>
      <c r="O719" s="1707"/>
      <c r="P719" s="1707"/>
      <c r="Q719" s="1707"/>
    </row>
    <row r="720" spans="1:17" s="1708" customFormat="1" hidden="1" x14ac:dyDescent="0.2">
      <c r="A720" s="788">
        <v>676</v>
      </c>
      <c r="B720" s="1002" t="s">
        <v>432</v>
      </c>
      <c r="C720" s="711"/>
      <c r="D720" s="711" t="s">
        <v>32</v>
      </c>
      <c r="E720" s="711"/>
      <c r="F720" s="1003">
        <v>402000</v>
      </c>
      <c r="G720" s="1003">
        <f>E720*F720</f>
        <v>0</v>
      </c>
      <c r="H720" s="1003">
        <v>0</v>
      </c>
      <c r="I720" s="1003">
        <f>E720*H720</f>
        <v>0</v>
      </c>
      <c r="J720" s="1004">
        <f t="shared" ref="J720:J721" si="160">G720+I720</f>
        <v>0</v>
      </c>
      <c r="K720" s="1706"/>
      <c r="L720" s="1706"/>
      <c r="M720" s="1707"/>
      <c r="N720" s="1707"/>
      <c r="O720" s="1707"/>
      <c r="P720" s="1707"/>
      <c r="Q720" s="1707"/>
    </row>
    <row r="721" spans="1:17" s="1708" customFormat="1" x14ac:dyDescent="0.2">
      <c r="A721" s="788">
        <v>677</v>
      </c>
      <c r="B721" s="1002" t="s">
        <v>104</v>
      </c>
      <c r="C721" s="687"/>
      <c r="D721" s="711" t="s">
        <v>32</v>
      </c>
      <c r="E721" s="711">
        <v>1</v>
      </c>
      <c r="F721" s="1003">
        <v>162000</v>
      </c>
      <c r="G721" s="1003">
        <f>E721*F721</f>
        <v>162000</v>
      </c>
      <c r="H721" s="1003">
        <v>0</v>
      </c>
      <c r="I721" s="1003">
        <f>E721*H721</f>
        <v>0</v>
      </c>
      <c r="J721" s="1003">
        <f t="shared" si="160"/>
        <v>162000</v>
      </c>
      <c r="K721" s="1706"/>
      <c r="L721" s="1706"/>
      <c r="M721" s="1707"/>
      <c r="N721" s="1707"/>
      <c r="O721" s="1707"/>
      <c r="P721" s="1707"/>
      <c r="Q721" s="1707"/>
    </row>
    <row r="722" spans="1:17" s="1708" customFormat="1" hidden="1" x14ac:dyDescent="0.2">
      <c r="A722" s="788">
        <v>678</v>
      </c>
      <c r="B722" s="1745"/>
      <c r="C722" s="1030"/>
      <c r="D722" s="1746"/>
      <c r="E722" s="1746"/>
      <c r="F722" s="1003"/>
      <c r="G722" s="1003"/>
      <c r="H722" s="1003"/>
      <c r="I722" s="1003"/>
      <c r="J722" s="1723"/>
      <c r="K722" s="1706"/>
      <c r="L722" s="1706"/>
      <c r="M722" s="1707"/>
      <c r="N722" s="1707"/>
      <c r="O722" s="1707"/>
      <c r="P722" s="1707"/>
      <c r="Q722" s="1707"/>
    </row>
    <row r="723" spans="1:17" s="1708" customFormat="1" hidden="1" x14ac:dyDescent="0.2">
      <c r="A723" s="788">
        <v>679</v>
      </c>
      <c r="B723" s="1745"/>
      <c r="C723" s="1030"/>
      <c r="D723" s="1746"/>
      <c r="E723" s="1746"/>
      <c r="F723" s="711"/>
      <c r="G723" s="1719"/>
      <c r="H723" s="1719"/>
      <c r="I723" s="1719"/>
      <c r="J723" s="1719"/>
      <c r="K723" s="1706"/>
      <c r="L723" s="1706"/>
      <c r="M723" s="1707"/>
      <c r="N723" s="1707"/>
      <c r="O723" s="1707"/>
      <c r="P723" s="1707"/>
      <c r="Q723" s="1707"/>
    </row>
    <row r="724" spans="1:17" s="1708" customFormat="1" ht="13.5" hidden="1" thickBot="1" x14ac:dyDescent="0.25">
      <c r="A724" s="788">
        <v>680</v>
      </c>
      <c r="B724" s="1778" t="s">
        <v>253</v>
      </c>
      <c r="C724" s="1042"/>
      <c r="D724" s="1779"/>
      <c r="E724" s="1780"/>
      <c r="F724" s="1781"/>
      <c r="G724" s="1782">
        <f>SUM(G568:G717)+SUM(G720:G721)</f>
        <v>162000</v>
      </c>
      <c r="H724" s="1781"/>
      <c r="I724" s="1782">
        <f>SUM(I568:I717)+SUM(I720:I721)</f>
        <v>0</v>
      </c>
      <c r="J724" s="1782">
        <f>SUM(J568:J717)+SUM(J720:J721)</f>
        <v>162000</v>
      </c>
      <c r="K724" s="1706"/>
      <c r="L724" s="1706"/>
      <c r="M724" s="1707"/>
      <c r="N724" s="1707"/>
      <c r="O724" s="1707"/>
      <c r="P724" s="1707"/>
      <c r="Q724" s="1707"/>
    </row>
    <row r="725" spans="1:17" s="1708" customFormat="1" hidden="1" x14ac:dyDescent="0.2">
      <c r="A725" s="788">
        <v>681</v>
      </c>
      <c r="B725" s="1753"/>
      <c r="C725" s="1039"/>
      <c r="D725" s="1754"/>
      <c r="E725" s="1755"/>
      <c r="F725" s="1783"/>
      <c r="G725" s="1719"/>
      <c r="H725" s="1719"/>
      <c r="I725" s="1719"/>
      <c r="J725" s="1719"/>
      <c r="K725" s="1706"/>
      <c r="L725" s="1706"/>
      <c r="M725" s="1707"/>
      <c r="N725" s="1707"/>
      <c r="O725" s="1707"/>
      <c r="P725" s="1707"/>
      <c r="Q725" s="1707"/>
    </row>
    <row r="726" spans="1:17" s="1708" customFormat="1" ht="13.5" hidden="1" x14ac:dyDescent="0.2">
      <c r="A726" s="788">
        <v>682</v>
      </c>
      <c r="B726" s="1718" t="s">
        <v>209</v>
      </c>
      <c r="C726" s="855"/>
      <c r="D726" s="855"/>
      <c r="E726" s="855"/>
      <c r="F726" s="855"/>
      <c r="G726" s="1719"/>
      <c r="H726" s="1719"/>
      <c r="I726" s="1719"/>
      <c r="J726" s="1719"/>
      <c r="K726" s="1706"/>
      <c r="L726" s="1706"/>
      <c r="M726" s="1707"/>
      <c r="N726" s="1707"/>
      <c r="O726" s="1707"/>
      <c r="P726" s="1707"/>
      <c r="Q726" s="1707"/>
    </row>
    <row r="727" spans="1:17" s="1708" customFormat="1" ht="25.5" hidden="1" x14ac:dyDescent="0.2">
      <c r="A727" s="788">
        <v>683</v>
      </c>
      <c r="B727" s="1784" t="s">
        <v>210</v>
      </c>
      <c r="C727" s="687" t="s">
        <v>211</v>
      </c>
      <c r="D727" s="711" t="s">
        <v>14</v>
      </c>
      <c r="E727" s="711"/>
      <c r="F727" s="1003">
        <v>2000</v>
      </c>
      <c r="G727" s="1003">
        <f t="shared" ref="G727:G750" si="161">E727*F727</f>
        <v>0</v>
      </c>
      <c r="H727" s="1003">
        <v>1856</v>
      </c>
      <c r="I727" s="1003">
        <f t="shared" ref="I727:I750" si="162">E727*H727</f>
        <v>0</v>
      </c>
      <c r="J727" s="1004">
        <f t="shared" ref="J727:J751" si="163">G727+I727</f>
        <v>0</v>
      </c>
      <c r="K727" s="1706"/>
      <c r="L727" s="1706"/>
      <c r="M727" s="1707"/>
      <c r="N727" s="1707"/>
      <c r="O727" s="1707"/>
      <c r="P727" s="1707"/>
      <c r="Q727" s="1707"/>
    </row>
    <row r="728" spans="1:17" s="1708" customFormat="1" hidden="1" x14ac:dyDescent="0.2">
      <c r="A728" s="788">
        <v>684</v>
      </c>
      <c r="B728" s="1784" t="s">
        <v>212</v>
      </c>
      <c r="C728" s="687" t="s">
        <v>213</v>
      </c>
      <c r="D728" s="711" t="s">
        <v>14</v>
      </c>
      <c r="E728" s="711"/>
      <c r="F728" s="1003">
        <v>750</v>
      </c>
      <c r="G728" s="1003">
        <f t="shared" si="161"/>
        <v>0</v>
      </c>
      <c r="H728" s="1003">
        <v>532</v>
      </c>
      <c r="I728" s="1003">
        <f t="shared" si="162"/>
        <v>0</v>
      </c>
      <c r="J728" s="1004">
        <f t="shared" si="163"/>
        <v>0</v>
      </c>
      <c r="K728" s="1706"/>
      <c r="L728" s="1706"/>
      <c r="M728" s="1707"/>
      <c r="N728" s="1707"/>
      <c r="O728" s="1707"/>
      <c r="P728" s="1707"/>
      <c r="Q728" s="1707"/>
    </row>
    <row r="729" spans="1:17" s="1708" customFormat="1" hidden="1" x14ac:dyDescent="0.2">
      <c r="A729" s="788">
        <v>685</v>
      </c>
      <c r="B729" s="1784" t="s">
        <v>214</v>
      </c>
      <c r="C729" s="687" t="s">
        <v>306</v>
      </c>
      <c r="D729" s="711" t="s">
        <v>14</v>
      </c>
      <c r="E729" s="711"/>
      <c r="F729" s="1003">
        <v>450</v>
      </c>
      <c r="G729" s="1003">
        <f t="shared" si="161"/>
        <v>0</v>
      </c>
      <c r="H729" s="1003">
        <v>4220</v>
      </c>
      <c r="I729" s="1003">
        <f t="shared" si="162"/>
        <v>0</v>
      </c>
      <c r="J729" s="1004">
        <f t="shared" si="163"/>
        <v>0</v>
      </c>
      <c r="K729" s="1706"/>
      <c r="L729" s="1706"/>
      <c r="M729" s="1707"/>
      <c r="N729" s="1707"/>
      <c r="O729" s="1707"/>
      <c r="P729" s="1707"/>
      <c r="Q729" s="1707"/>
    </row>
    <row r="730" spans="1:17" s="1708" customFormat="1" hidden="1" x14ac:dyDescent="0.2">
      <c r="A730" s="788">
        <v>686</v>
      </c>
      <c r="B730" s="1784" t="s">
        <v>216</v>
      </c>
      <c r="C730" s="687"/>
      <c r="D730" s="711" t="s">
        <v>35</v>
      </c>
      <c r="E730" s="711"/>
      <c r="F730" s="1003">
        <v>100</v>
      </c>
      <c r="G730" s="1003">
        <f t="shared" si="161"/>
        <v>0</v>
      </c>
      <c r="H730" s="1003">
        <v>189</v>
      </c>
      <c r="I730" s="1003">
        <f t="shared" si="162"/>
        <v>0</v>
      </c>
      <c r="J730" s="1004">
        <f t="shared" si="163"/>
        <v>0</v>
      </c>
      <c r="K730" s="1706"/>
      <c r="L730" s="1706"/>
      <c r="M730" s="1707"/>
      <c r="N730" s="1707"/>
      <c r="O730" s="1707"/>
      <c r="P730" s="1707"/>
      <c r="Q730" s="1707"/>
    </row>
    <row r="731" spans="1:17" s="1708" customFormat="1" hidden="1" x14ac:dyDescent="0.2">
      <c r="A731" s="788">
        <v>687</v>
      </c>
      <c r="B731" s="1784" t="s">
        <v>217</v>
      </c>
      <c r="C731" s="687" t="s">
        <v>218</v>
      </c>
      <c r="D731" s="711" t="s">
        <v>14</v>
      </c>
      <c r="E731" s="711"/>
      <c r="F731" s="1003">
        <v>50</v>
      </c>
      <c r="G731" s="1003">
        <f t="shared" si="161"/>
        <v>0</v>
      </c>
      <c r="H731" s="1003">
        <v>324</v>
      </c>
      <c r="I731" s="1003">
        <f t="shared" si="162"/>
        <v>0</v>
      </c>
      <c r="J731" s="1004">
        <f t="shared" si="163"/>
        <v>0</v>
      </c>
      <c r="K731" s="1706"/>
      <c r="L731" s="1706"/>
      <c r="M731" s="1707"/>
      <c r="N731" s="1707"/>
      <c r="O731" s="1707"/>
      <c r="P731" s="1707"/>
      <c r="Q731" s="1707"/>
    </row>
    <row r="732" spans="1:17" s="1708" customFormat="1" hidden="1" x14ac:dyDescent="0.2">
      <c r="A732" s="788">
        <v>688</v>
      </c>
      <c r="B732" s="1002" t="s">
        <v>219</v>
      </c>
      <c r="C732" s="860" t="s">
        <v>220</v>
      </c>
      <c r="D732" s="711" t="s">
        <v>35</v>
      </c>
      <c r="E732" s="711"/>
      <c r="F732" s="1003">
        <v>80</v>
      </c>
      <c r="G732" s="1003">
        <f t="shared" si="161"/>
        <v>0</v>
      </c>
      <c r="H732" s="1003">
        <v>30</v>
      </c>
      <c r="I732" s="1003">
        <f t="shared" si="162"/>
        <v>0</v>
      </c>
      <c r="J732" s="1004">
        <f t="shared" si="163"/>
        <v>0</v>
      </c>
      <c r="K732" s="1706"/>
      <c r="L732" s="1706"/>
      <c r="M732" s="1707"/>
      <c r="N732" s="1707"/>
      <c r="O732" s="1707"/>
      <c r="P732" s="1707"/>
      <c r="Q732" s="1707"/>
    </row>
    <row r="733" spans="1:17" s="1708" customFormat="1" hidden="1" x14ac:dyDescent="0.2">
      <c r="A733" s="788">
        <v>689</v>
      </c>
      <c r="B733" s="1002" t="s">
        <v>219</v>
      </c>
      <c r="C733" s="860" t="s">
        <v>221</v>
      </c>
      <c r="D733" s="711" t="s">
        <v>35</v>
      </c>
      <c r="E733" s="711"/>
      <c r="F733" s="1003">
        <v>80</v>
      </c>
      <c r="G733" s="1003">
        <f t="shared" si="161"/>
        <v>0</v>
      </c>
      <c r="H733" s="1003">
        <v>45</v>
      </c>
      <c r="I733" s="1003">
        <f t="shared" si="162"/>
        <v>0</v>
      </c>
      <c r="J733" s="1004">
        <f t="shared" si="163"/>
        <v>0</v>
      </c>
      <c r="K733" s="1706"/>
      <c r="L733" s="1706"/>
      <c r="M733" s="1707"/>
      <c r="N733" s="1707"/>
      <c r="O733" s="1707"/>
      <c r="P733" s="1707"/>
      <c r="Q733" s="1707"/>
    </row>
    <row r="734" spans="1:17" s="1708" customFormat="1" hidden="1" x14ac:dyDescent="0.2">
      <c r="A734" s="788">
        <v>690</v>
      </c>
      <c r="B734" s="1002" t="s">
        <v>274</v>
      </c>
      <c r="C734" s="860" t="s">
        <v>220</v>
      </c>
      <c r="D734" s="711" t="s">
        <v>35</v>
      </c>
      <c r="E734" s="711"/>
      <c r="F734" s="1003">
        <v>0</v>
      </c>
      <c r="G734" s="1003">
        <f t="shared" si="161"/>
        <v>0</v>
      </c>
      <c r="H734" s="1003">
        <v>32</v>
      </c>
      <c r="I734" s="1003">
        <f t="shared" si="162"/>
        <v>0</v>
      </c>
      <c r="J734" s="1004">
        <f t="shared" si="163"/>
        <v>0</v>
      </c>
      <c r="K734" s="1706"/>
      <c r="L734" s="1706"/>
      <c r="M734" s="1707"/>
      <c r="N734" s="1707"/>
      <c r="O734" s="1707"/>
      <c r="P734" s="1707"/>
      <c r="Q734" s="1707"/>
    </row>
    <row r="735" spans="1:17" s="1708" customFormat="1" hidden="1" x14ac:dyDescent="0.2">
      <c r="A735" s="788">
        <v>691</v>
      </c>
      <c r="B735" s="1002" t="s">
        <v>274</v>
      </c>
      <c r="C735" s="860" t="s">
        <v>221</v>
      </c>
      <c r="D735" s="711" t="s">
        <v>35</v>
      </c>
      <c r="E735" s="711"/>
      <c r="F735" s="1003">
        <v>0</v>
      </c>
      <c r="G735" s="1003">
        <f t="shared" si="161"/>
        <v>0</v>
      </c>
      <c r="H735" s="1003">
        <v>34</v>
      </c>
      <c r="I735" s="1003">
        <f t="shared" si="162"/>
        <v>0</v>
      </c>
      <c r="J735" s="1004">
        <f t="shared" si="163"/>
        <v>0</v>
      </c>
      <c r="K735" s="1706"/>
      <c r="L735" s="1706"/>
      <c r="M735" s="1707"/>
      <c r="N735" s="1707"/>
      <c r="O735" s="1707"/>
      <c r="P735" s="1707"/>
      <c r="Q735" s="1707"/>
    </row>
    <row r="736" spans="1:17" s="1708" customFormat="1" hidden="1" x14ac:dyDescent="0.2">
      <c r="A736" s="788">
        <v>683</v>
      </c>
      <c r="B736" s="1784" t="s">
        <v>595</v>
      </c>
      <c r="C736" s="687" t="s">
        <v>596</v>
      </c>
      <c r="D736" s="711" t="s">
        <v>14</v>
      </c>
      <c r="E736" s="711"/>
      <c r="F736" s="1003">
        <v>2000</v>
      </c>
      <c r="G736" s="1003">
        <f t="shared" si="161"/>
        <v>0</v>
      </c>
      <c r="H736" s="1003">
        <v>3312</v>
      </c>
      <c r="I736" s="1003">
        <f t="shared" si="162"/>
        <v>0</v>
      </c>
      <c r="J736" s="1004">
        <f t="shared" si="163"/>
        <v>0</v>
      </c>
      <c r="K736" s="1706"/>
      <c r="L736" s="1706"/>
      <c r="M736" s="1707"/>
      <c r="N736" s="1707"/>
      <c r="O736" s="1707"/>
      <c r="P736" s="1707"/>
      <c r="Q736" s="1707"/>
    </row>
    <row r="737" spans="1:17" s="1708" customFormat="1" hidden="1" x14ac:dyDescent="0.2">
      <c r="A737" s="788">
        <v>728</v>
      </c>
      <c r="B737" s="1002" t="s">
        <v>219</v>
      </c>
      <c r="C737" s="860" t="s">
        <v>273</v>
      </c>
      <c r="D737" s="711" t="s">
        <v>35</v>
      </c>
      <c r="E737" s="711"/>
      <c r="F737" s="1003">
        <v>80</v>
      </c>
      <c r="G737" s="1003">
        <f t="shared" si="161"/>
        <v>0</v>
      </c>
      <c r="H737" s="1003">
        <v>22</v>
      </c>
      <c r="I737" s="1003">
        <f t="shared" si="162"/>
        <v>0</v>
      </c>
      <c r="J737" s="1004">
        <f t="shared" si="163"/>
        <v>0</v>
      </c>
      <c r="K737" s="1706"/>
      <c r="L737" s="1706"/>
      <c r="M737" s="1707"/>
      <c r="N737" s="1707"/>
      <c r="O737" s="1707"/>
      <c r="P737" s="1707"/>
      <c r="Q737" s="1707"/>
    </row>
    <row r="738" spans="1:17" s="1708" customFormat="1" hidden="1" x14ac:dyDescent="0.2">
      <c r="A738" s="788">
        <v>731</v>
      </c>
      <c r="B738" s="1002" t="s">
        <v>274</v>
      </c>
      <c r="C738" s="860" t="s">
        <v>273</v>
      </c>
      <c r="D738" s="711" t="s">
        <v>35</v>
      </c>
      <c r="E738" s="711"/>
      <c r="F738" s="1003">
        <v>0</v>
      </c>
      <c r="G738" s="1003">
        <f t="shared" si="161"/>
        <v>0</v>
      </c>
      <c r="H738" s="1003">
        <v>31</v>
      </c>
      <c r="I738" s="1003">
        <f t="shared" si="162"/>
        <v>0</v>
      </c>
      <c r="J738" s="1004">
        <f t="shared" si="163"/>
        <v>0</v>
      </c>
      <c r="K738" s="1706"/>
      <c r="L738" s="1706"/>
      <c r="M738" s="1707"/>
      <c r="N738" s="1707"/>
      <c r="O738" s="1707"/>
      <c r="P738" s="1707"/>
      <c r="Q738" s="1707"/>
    </row>
    <row r="739" spans="1:17" s="1708" customFormat="1" hidden="1" x14ac:dyDescent="0.2">
      <c r="A739" s="788">
        <v>732</v>
      </c>
      <c r="B739" s="1002" t="s">
        <v>597</v>
      </c>
      <c r="C739" s="860"/>
      <c r="D739" s="711" t="s">
        <v>35</v>
      </c>
      <c r="E739" s="711"/>
      <c r="F739" s="1003">
        <v>1050</v>
      </c>
      <c r="G739" s="1003">
        <f t="shared" si="161"/>
        <v>0</v>
      </c>
      <c r="H739" s="1003">
        <v>652</v>
      </c>
      <c r="I739" s="1003">
        <f t="shared" si="162"/>
        <v>0</v>
      </c>
      <c r="J739" s="1004">
        <f t="shared" si="163"/>
        <v>0</v>
      </c>
      <c r="K739" s="1706"/>
      <c r="L739" s="1706"/>
      <c r="M739" s="1707"/>
      <c r="N739" s="1707"/>
      <c r="O739" s="1707"/>
      <c r="P739" s="1707"/>
      <c r="Q739" s="1707"/>
    </row>
    <row r="740" spans="1:17" s="1708" customFormat="1" ht="25.5" hidden="1" x14ac:dyDescent="0.2">
      <c r="A740" s="788">
        <v>692</v>
      </c>
      <c r="B740" s="1002" t="s">
        <v>48</v>
      </c>
      <c r="C740" s="687" t="s">
        <v>379</v>
      </c>
      <c r="D740" s="711" t="s">
        <v>14</v>
      </c>
      <c r="E740" s="711"/>
      <c r="F740" s="1003">
        <v>90059</v>
      </c>
      <c r="G740" s="1003">
        <f t="shared" si="161"/>
        <v>0</v>
      </c>
      <c r="H740" s="1003">
        <v>151613.06399999998</v>
      </c>
      <c r="I740" s="1003">
        <f t="shared" si="162"/>
        <v>0</v>
      </c>
      <c r="J740" s="1004">
        <f t="shared" si="163"/>
        <v>0</v>
      </c>
      <c r="K740" s="1706"/>
      <c r="L740" s="1706"/>
      <c r="M740" s="1707"/>
      <c r="N740" s="1707"/>
      <c r="O740" s="1707"/>
      <c r="P740" s="1707"/>
      <c r="Q740" s="1707"/>
    </row>
    <row r="741" spans="1:17" s="1708" customFormat="1" hidden="1" x14ac:dyDescent="0.2">
      <c r="A741" s="788">
        <v>693</v>
      </c>
      <c r="B741" s="1002" t="s">
        <v>222</v>
      </c>
      <c r="C741" s="860" t="s">
        <v>223</v>
      </c>
      <c r="D741" s="711" t="s">
        <v>35</v>
      </c>
      <c r="E741" s="711"/>
      <c r="F741" s="1003">
        <v>150</v>
      </c>
      <c r="G741" s="1003">
        <f t="shared" si="161"/>
        <v>0</v>
      </c>
      <c r="H741" s="1003">
        <v>227</v>
      </c>
      <c r="I741" s="1003">
        <f t="shared" si="162"/>
        <v>0</v>
      </c>
      <c r="J741" s="1004">
        <f t="shared" si="163"/>
        <v>0</v>
      </c>
      <c r="K741" s="1706"/>
      <c r="L741" s="1706"/>
      <c r="M741" s="1707"/>
      <c r="N741" s="1707"/>
      <c r="O741" s="1707"/>
      <c r="P741" s="1707"/>
      <c r="Q741" s="1707"/>
    </row>
    <row r="742" spans="1:17" s="1708" customFormat="1" hidden="1" x14ac:dyDescent="0.2">
      <c r="A742" s="788">
        <v>694</v>
      </c>
      <c r="B742" s="1002" t="s">
        <v>224</v>
      </c>
      <c r="C742" s="860" t="s">
        <v>225</v>
      </c>
      <c r="D742" s="711" t="s">
        <v>35</v>
      </c>
      <c r="E742" s="711"/>
      <c r="F742" s="1003">
        <v>150</v>
      </c>
      <c r="G742" s="1003">
        <f t="shared" si="161"/>
        <v>0</v>
      </c>
      <c r="H742" s="1003">
        <v>135</v>
      </c>
      <c r="I742" s="1003">
        <f t="shared" si="162"/>
        <v>0</v>
      </c>
      <c r="J742" s="1004">
        <f t="shared" si="163"/>
        <v>0</v>
      </c>
      <c r="K742" s="1706"/>
      <c r="L742" s="1706"/>
      <c r="M742" s="1707"/>
      <c r="N742" s="1707"/>
      <c r="O742" s="1707"/>
      <c r="P742" s="1707"/>
      <c r="Q742" s="1707"/>
    </row>
    <row r="743" spans="1:17" s="1708" customFormat="1" hidden="1" x14ac:dyDescent="0.2">
      <c r="A743" s="788">
        <v>695</v>
      </c>
      <c r="B743" s="1002" t="s">
        <v>226</v>
      </c>
      <c r="C743" s="860" t="s">
        <v>227</v>
      </c>
      <c r="D743" s="711" t="s">
        <v>35</v>
      </c>
      <c r="E743" s="711"/>
      <c r="F743" s="1003">
        <v>150</v>
      </c>
      <c r="G743" s="1003">
        <f t="shared" si="161"/>
        <v>0</v>
      </c>
      <c r="H743" s="1003">
        <v>270</v>
      </c>
      <c r="I743" s="1003">
        <f t="shared" si="162"/>
        <v>0</v>
      </c>
      <c r="J743" s="1004">
        <f t="shared" si="163"/>
        <v>0</v>
      </c>
      <c r="K743" s="1706"/>
      <c r="L743" s="1706"/>
      <c r="M743" s="1707"/>
      <c r="N743" s="1707"/>
      <c r="O743" s="1707"/>
      <c r="P743" s="1707"/>
      <c r="Q743" s="1707"/>
    </row>
    <row r="744" spans="1:17" s="1708" customFormat="1" hidden="1" x14ac:dyDescent="0.2">
      <c r="A744" s="788">
        <v>696</v>
      </c>
      <c r="B744" s="1002" t="s">
        <v>226</v>
      </c>
      <c r="C744" s="860" t="s">
        <v>223</v>
      </c>
      <c r="D744" s="711" t="s">
        <v>35</v>
      </c>
      <c r="E744" s="711"/>
      <c r="F744" s="1003">
        <v>150</v>
      </c>
      <c r="G744" s="1003">
        <f t="shared" si="161"/>
        <v>0</v>
      </c>
      <c r="H744" s="1003">
        <v>221</v>
      </c>
      <c r="I744" s="1003">
        <f t="shared" si="162"/>
        <v>0</v>
      </c>
      <c r="J744" s="1004">
        <f t="shared" si="163"/>
        <v>0</v>
      </c>
      <c r="K744" s="1706"/>
      <c r="L744" s="1706"/>
      <c r="M744" s="1707"/>
      <c r="N744" s="1707"/>
      <c r="O744" s="1707"/>
      <c r="P744" s="1707"/>
      <c r="Q744" s="1707"/>
    </row>
    <row r="745" spans="1:17" s="1708" customFormat="1" hidden="1" x14ac:dyDescent="0.2">
      <c r="A745" s="788">
        <v>697</v>
      </c>
      <c r="B745" s="1002" t="s">
        <v>228</v>
      </c>
      <c r="C745" s="860" t="s">
        <v>229</v>
      </c>
      <c r="D745" s="711" t="s">
        <v>35</v>
      </c>
      <c r="E745" s="711"/>
      <c r="F745" s="1003">
        <v>120</v>
      </c>
      <c r="G745" s="1003">
        <f t="shared" si="161"/>
        <v>0</v>
      </c>
      <c r="H745" s="1003">
        <v>33</v>
      </c>
      <c r="I745" s="1003">
        <f t="shared" si="162"/>
        <v>0</v>
      </c>
      <c r="J745" s="1004">
        <f t="shared" si="163"/>
        <v>0</v>
      </c>
      <c r="K745" s="1706"/>
      <c r="L745" s="1706"/>
      <c r="M745" s="1707"/>
      <c r="N745" s="1707"/>
      <c r="O745" s="1707"/>
      <c r="P745" s="1707"/>
      <c r="Q745" s="1707"/>
    </row>
    <row r="746" spans="1:17" s="1708" customFormat="1" hidden="1" x14ac:dyDescent="0.2">
      <c r="A746" s="788">
        <v>698</v>
      </c>
      <c r="B746" s="1002" t="s">
        <v>230</v>
      </c>
      <c r="C746" s="860" t="s">
        <v>229</v>
      </c>
      <c r="D746" s="711" t="s">
        <v>35</v>
      </c>
      <c r="E746" s="711"/>
      <c r="F746" s="1003">
        <v>120</v>
      </c>
      <c r="G746" s="1003">
        <f t="shared" si="161"/>
        <v>0</v>
      </c>
      <c r="H746" s="1003">
        <v>30</v>
      </c>
      <c r="I746" s="1003">
        <f t="shared" si="162"/>
        <v>0</v>
      </c>
      <c r="J746" s="1004">
        <f t="shared" si="163"/>
        <v>0</v>
      </c>
      <c r="K746" s="1706"/>
      <c r="L746" s="1706"/>
      <c r="M746" s="1707"/>
      <c r="N746" s="1707"/>
      <c r="O746" s="1707"/>
      <c r="P746" s="1707"/>
      <c r="Q746" s="1707"/>
    </row>
    <row r="747" spans="1:17" s="1708" customFormat="1" hidden="1" x14ac:dyDescent="0.2">
      <c r="A747" s="788">
        <v>696</v>
      </c>
      <c r="B747" s="1002" t="s">
        <v>226</v>
      </c>
      <c r="C747" s="860" t="s">
        <v>598</v>
      </c>
      <c r="D747" s="711" t="s">
        <v>35</v>
      </c>
      <c r="E747" s="711"/>
      <c r="F747" s="1003">
        <v>150</v>
      </c>
      <c r="G747" s="1003">
        <f t="shared" si="161"/>
        <v>0</v>
      </c>
      <c r="H747" s="1003">
        <v>101</v>
      </c>
      <c r="I747" s="1003">
        <f t="shared" si="162"/>
        <v>0</v>
      </c>
      <c r="J747" s="1004">
        <f t="shared" si="163"/>
        <v>0</v>
      </c>
      <c r="K747" s="1706"/>
      <c r="L747" s="1706"/>
      <c r="M747" s="1707"/>
      <c r="N747" s="1707"/>
      <c r="O747" s="1707"/>
      <c r="P747" s="1707"/>
      <c r="Q747" s="1707"/>
    </row>
    <row r="748" spans="1:17" s="1708" customFormat="1" hidden="1" x14ac:dyDescent="0.2">
      <c r="A748" s="788">
        <v>734</v>
      </c>
      <c r="B748" s="1002" t="s">
        <v>599</v>
      </c>
      <c r="C748" s="860" t="s">
        <v>223</v>
      </c>
      <c r="D748" s="711" t="s">
        <v>35</v>
      </c>
      <c r="E748" s="711"/>
      <c r="F748" s="1003">
        <v>150</v>
      </c>
      <c r="G748" s="1003">
        <f t="shared" si="161"/>
        <v>0</v>
      </c>
      <c r="H748" s="1003">
        <v>237</v>
      </c>
      <c r="I748" s="1003">
        <f t="shared" si="162"/>
        <v>0</v>
      </c>
      <c r="J748" s="1004">
        <f t="shared" si="163"/>
        <v>0</v>
      </c>
      <c r="K748" s="1706"/>
      <c r="L748" s="1706"/>
      <c r="M748" s="1707"/>
      <c r="N748" s="1707"/>
      <c r="O748" s="1707"/>
      <c r="P748" s="1707"/>
      <c r="Q748" s="1707"/>
    </row>
    <row r="749" spans="1:17" s="1708" customFormat="1" hidden="1" x14ac:dyDescent="0.2">
      <c r="A749" s="788">
        <v>734</v>
      </c>
      <c r="B749" s="1002" t="s">
        <v>600</v>
      </c>
      <c r="C749" s="860" t="s">
        <v>601</v>
      </c>
      <c r="D749" s="711" t="s">
        <v>35</v>
      </c>
      <c r="E749" s="711"/>
      <c r="F749" s="1003">
        <v>150</v>
      </c>
      <c r="G749" s="1003">
        <f t="shared" si="161"/>
        <v>0</v>
      </c>
      <c r="H749" s="1003">
        <v>29</v>
      </c>
      <c r="I749" s="1003">
        <f t="shared" si="162"/>
        <v>0</v>
      </c>
      <c r="J749" s="1004">
        <f t="shared" si="163"/>
        <v>0</v>
      </c>
      <c r="K749" s="1706"/>
      <c r="L749" s="1706"/>
      <c r="M749" s="1707"/>
      <c r="N749" s="1707"/>
      <c r="O749" s="1707"/>
      <c r="P749" s="1707"/>
      <c r="Q749" s="1707"/>
    </row>
    <row r="750" spans="1:17" s="1708" customFormat="1" hidden="1" x14ac:dyDescent="0.2">
      <c r="A750" s="762">
        <v>734</v>
      </c>
      <c r="B750" s="782" t="s">
        <v>600</v>
      </c>
      <c r="C750" s="769" t="s">
        <v>602</v>
      </c>
      <c r="D750" s="1785" t="s">
        <v>35</v>
      </c>
      <c r="E750" s="1785"/>
      <c r="F750" s="1156">
        <v>150</v>
      </c>
      <c r="G750" s="1156">
        <f t="shared" si="161"/>
        <v>0</v>
      </c>
      <c r="H750" s="1156">
        <v>48</v>
      </c>
      <c r="I750" s="1156">
        <f t="shared" si="162"/>
        <v>0</v>
      </c>
      <c r="J750" s="1314">
        <f t="shared" si="163"/>
        <v>0</v>
      </c>
      <c r="K750" s="1706"/>
      <c r="L750" s="1706"/>
      <c r="M750" s="1707"/>
      <c r="N750" s="1707"/>
      <c r="O750" s="1707"/>
      <c r="P750" s="1707"/>
      <c r="Q750" s="1707"/>
    </row>
    <row r="751" spans="1:17" s="1708" customFormat="1" hidden="1" x14ac:dyDescent="0.2">
      <c r="A751" s="531">
        <v>699</v>
      </c>
      <c r="B751" s="541" t="s">
        <v>231</v>
      </c>
      <c r="C751" s="538"/>
      <c r="D751" s="542" t="s">
        <v>32</v>
      </c>
      <c r="E751" s="542"/>
      <c r="F751" s="543">
        <v>49659</v>
      </c>
      <c r="G751" s="543">
        <f>E751*F751</f>
        <v>0</v>
      </c>
      <c r="H751" s="543">
        <v>99318</v>
      </c>
      <c r="I751" s="543">
        <f>E751*H751</f>
        <v>0</v>
      </c>
      <c r="J751" s="750">
        <f t="shared" si="163"/>
        <v>0</v>
      </c>
      <c r="K751" s="1706"/>
      <c r="L751" s="1706"/>
      <c r="M751" s="1707"/>
      <c r="N751" s="1707"/>
      <c r="O751" s="1707"/>
      <c r="P751" s="1707"/>
      <c r="Q751" s="1707"/>
    </row>
    <row r="752" spans="1:17" s="1708" customFormat="1" ht="13.5" hidden="1" thickBot="1" x14ac:dyDescent="0.25">
      <c r="A752" s="531">
        <v>700</v>
      </c>
      <c r="B752" s="1786" t="s">
        <v>232</v>
      </c>
      <c r="C752" s="572"/>
      <c r="D752" s="1787"/>
      <c r="E752" s="1788"/>
      <c r="F752" s="1789"/>
      <c r="G752" s="1790">
        <f>SUM(G736:G740)+SUM(G747:G751)</f>
        <v>0</v>
      </c>
      <c r="H752" s="1789"/>
      <c r="I752" s="1790">
        <f>SUM(I736:I740)+SUM(I747:I751)</f>
        <v>0</v>
      </c>
      <c r="J752" s="1790">
        <f>SUM(J736:J740)+SUM(J747:J751)</f>
        <v>0</v>
      </c>
      <c r="K752" s="1706"/>
      <c r="L752" s="1706"/>
      <c r="M752" s="1707"/>
      <c r="N752" s="1707"/>
      <c r="O752" s="1707"/>
      <c r="P752" s="1707"/>
      <c r="Q752" s="1707"/>
    </row>
    <row r="753" spans="1:10" hidden="1" x14ac:dyDescent="0.2">
      <c r="A753" s="531">
        <v>701</v>
      </c>
      <c r="B753" s="541"/>
      <c r="C753" s="538"/>
      <c r="D753" s="542"/>
      <c r="E753" s="542"/>
      <c r="F753" s="542"/>
      <c r="G753" s="1791"/>
      <c r="H753" s="1791"/>
      <c r="I753" s="1791"/>
      <c r="J753" s="1791"/>
    </row>
    <row r="754" spans="1:10" ht="13.5" x14ac:dyDescent="0.2">
      <c r="A754" s="531">
        <v>702</v>
      </c>
      <c r="B754" s="1792" t="s">
        <v>254</v>
      </c>
      <c r="C754" s="530"/>
      <c r="D754" s="530"/>
      <c r="E754" s="530"/>
      <c r="F754" s="530"/>
      <c r="G754" s="1791"/>
      <c r="H754" s="1791"/>
      <c r="I754" s="1791"/>
      <c r="J754" s="1791"/>
    </row>
    <row r="755" spans="1:10" ht="25.5" hidden="1" x14ac:dyDescent="0.2">
      <c r="A755" s="772">
        <v>704</v>
      </c>
      <c r="B755" s="1793" t="s">
        <v>210</v>
      </c>
      <c r="C755" s="774" t="s">
        <v>211</v>
      </c>
      <c r="D755" s="1794" t="s">
        <v>14</v>
      </c>
      <c r="E755" s="1794"/>
      <c r="F755" s="1795">
        <v>2000</v>
      </c>
      <c r="G755" s="1795">
        <f>E755*F755</f>
        <v>0</v>
      </c>
      <c r="H755" s="1795">
        <v>1856</v>
      </c>
      <c r="I755" s="1795">
        <f t="shared" ref="I755:I802" si="164">E755*H755</f>
        <v>0</v>
      </c>
      <c r="J755" s="1796">
        <f t="shared" ref="J755:J816" si="165">G755+I755</f>
        <v>0</v>
      </c>
    </row>
    <row r="756" spans="1:10" hidden="1" x14ac:dyDescent="0.2">
      <c r="A756" s="772">
        <v>705</v>
      </c>
      <c r="B756" s="1793" t="s">
        <v>255</v>
      </c>
      <c r="C756" s="774" t="s">
        <v>256</v>
      </c>
      <c r="D756" s="1794" t="s">
        <v>14</v>
      </c>
      <c r="E756" s="1794"/>
      <c r="F756" s="1797" t="s">
        <v>434</v>
      </c>
      <c r="G756" s="1795"/>
      <c r="H756" s="1795">
        <v>0</v>
      </c>
      <c r="I756" s="1795">
        <f t="shared" si="164"/>
        <v>0</v>
      </c>
      <c r="J756" s="1796">
        <f t="shared" si="165"/>
        <v>0</v>
      </c>
    </row>
    <row r="757" spans="1:10" hidden="1" x14ac:dyDescent="0.2">
      <c r="A757" s="772">
        <v>706</v>
      </c>
      <c r="B757" s="1793" t="s">
        <v>255</v>
      </c>
      <c r="C757" s="774" t="s">
        <v>257</v>
      </c>
      <c r="D757" s="1794" t="s">
        <v>14</v>
      </c>
      <c r="E757" s="1794"/>
      <c r="F757" s="1797" t="s">
        <v>434</v>
      </c>
      <c r="G757" s="1795"/>
      <c r="H757" s="1795">
        <v>0</v>
      </c>
      <c r="I757" s="1795">
        <f t="shared" si="164"/>
        <v>0</v>
      </c>
      <c r="J757" s="1796">
        <f t="shared" si="165"/>
        <v>0</v>
      </c>
    </row>
    <row r="758" spans="1:10" hidden="1" x14ac:dyDescent="0.2">
      <c r="A758" s="772">
        <v>707</v>
      </c>
      <c r="B758" s="1793" t="s">
        <v>255</v>
      </c>
      <c r="C758" s="774" t="s">
        <v>258</v>
      </c>
      <c r="D758" s="1794" t="s">
        <v>14</v>
      </c>
      <c r="E758" s="1794"/>
      <c r="F758" s="1797" t="s">
        <v>434</v>
      </c>
      <c r="G758" s="1795"/>
      <c r="H758" s="1795">
        <v>0</v>
      </c>
      <c r="I758" s="1795">
        <f t="shared" si="164"/>
        <v>0</v>
      </c>
      <c r="J758" s="1796">
        <f t="shared" si="165"/>
        <v>0</v>
      </c>
    </row>
    <row r="759" spans="1:10" hidden="1" x14ac:dyDescent="0.2">
      <c r="A759" s="772">
        <v>708</v>
      </c>
      <c r="B759" s="1793" t="s">
        <v>214</v>
      </c>
      <c r="C759" s="774" t="s">
        <v>215</v>
      </c>
      <c r="D759" s="1794" t="s">
        <v>14</v>
      </c>
      <c r="E759" s="1794"/>
      <c r="F759" s="1795">
        <v>450</v>
      </c>
      <c r="G759" s="1795">
        <f>E759*F759</f>
        <v>0</v>
      </c>
      <c r="H759" s="1795">
        <v>4220</v>
      </c>
      <c r="I759" s="1795">
        <f t="shared" si="164"/>
        <v>0</v>
      </c>
      <c r="J759" s="1796">
        <f t="shared" si="165"/>
        <v>0</v>
      </c>
    </row>
    <row r="760" spans="1:10" hidden="1" x14ac:dyDescent="0.2">
      <c r="A760" s="772">
        <v>709</v>
      </c>
      <c r="B760" s="1793" t="s">
        <v>216</v>
      </c>
      <c r="C760" s="774"/>
      <c r="D760" s="1794" t="s">
        <v>35</v>
      </c>
      <c r="E760" s="1794"/>
      <c r="F760" s="1795">
        <v>100</v>
      </c>
      <c r="G760" s="1795">
        <f>E760*F760</f>
        <v>0</v>
      </c>
      <c r="H760" s="1795">
        <v>189</v>
      </c>
      <c r="I760" s="1795">
        <f t="shared" si="164"/>
        <v>0</v>
      </c>
      <c r="J760" s="1796">
        <f t="shared" si="165"/>
        <v>0</v>
      </c>
    </row>
    <row r="761" spans="1:10" hidden="1" x14ac:dyDescent="0.2">
      <c r="A761" s="772">
        <v>710</v>
      </c>
      <c r="B761" s="1793" t="s">
        <v>217</v>
      </c>
      <c r="C761" s="774" t="s">
        <v>218</v>
      </c>
      <c r="D761" s="1794" t="s">
        <v>14</v>
      </c>
      <c r="E761" s="1794"/>
      <c r="F761" s="1795">
        <v>50</v>
      </c>
      <c r="G761" s="1795">
        <f>E761*F761</f>
        <v>0</v>
      </c>
      <c r="H761" s="1795">
        <v>324</v>
      </c>
      <c r="I761" s="1795">
        <f t="shared" si="164"/>
        <v>0</v>
      </c>
      <c r="J761" s="1796">
        <f t="shared" si="165"/>
        <v>0</v>
      </c>
    </row>
    <row r="762" spans="1:10" hidden="1" x14ac:dyDescent="0.2">
      <c r="A762" s="772">
        <v>711</v>
      </c>
      <c r="B762" s="1793" t="s">
        <v>259</v>
      </c>
      <c r="C762" s="774" t="s">
        <v>260</v>
      </c>
      <c r="D762" s="1794" t="s">
        <v>14</v>
      </c>
      <c r="E762" s="1794"/>
      <c r="F762" s="1797" t="s">
        <v>434</v>
      </c>
      <c r="G762" s="1795"/>
      <c r="H762" s="1795">
        <v>0</v>
      </c>
      <c r="I762" s="1795">
        <f t="shared" si="164"/>
        <v>0</v>
      </c>
      <c r="J762" s="1796">
        <f t="shared" si="165"/>
        <v>0</v>
      </c>
    </row>
    <row r="763" spans="1:10" ht="25.5" hidden="1" x14ac:dyDescent="0.2">
      <c r="A763" s="762">
        <v>704</v>
      </c>
      <c r="B763" s="1798" t="s">
        <v>603</v>
      </c>
      <c r="C763" s="764"/>
      <c r="D763" s="1785" t="s">
        <v>14</v>
      </c>
      <c r="E763" s="1785"/>
      <c r="F763" s="1156">
        <v>2000</v>
      </c>
      <c r="G763" s="1156">
        <f t="shared" ref="G763:G773" si="166">E763*F763</f>
        <v>0</v>
      </c>
      <c r="H763" s="1156">
        <v>848</v>
      </c>
      <c r="I763" s="1156">
        <f t="shared" si="164"/>
        <v>0</v>
      </c>
      <c r="J763" s="1314">
        <f t="shared" si="165"/>
        <v>0</v>
      </c>
    </row>
    <row r="764" spans="1:10" hidden="1" x14ac:dyDescent="0.2">
      <c r="A764" s="762">
        <v>708</v>
      </c>
      <c r="B764" s="1798" t="s">
        <v>214</v>
      </c>
      <c r="C764" s="764"/>
      <c r="D764" s="1785" t="s">
        <v>14</v>
      </c>
      <c r="E764" s="1785"/>
      <c r="F764" s="1156">
        <v>450</v>
      </c>
      <c r="G764" s="1156">
        <f t="shared" si="166"/>
        <v>0</v>
      </c>
      <c r="H764" s="1156">
        <v>126</v>
      </c>
      <c r="I764" s="1156">
        <f t="shared" si="164"/>
        <v>0</v>
      </c>
      <c r="J764" s="1314">
        <f t="shared" si="165"/>
        <v>0</v>
      </c>
    </row>
    <row r="765" spans="1:10" hidden="1" x14ac:dyDescent="0.2">
      <c r="A765" s="762">
        <v>710</v>
      </c>
      <c r="B765" s="1798" t="s">
        <v>217</v>
      </c>
      <c r="C765" s="764"/>
      <c r="D765" s="1785" t="s">
        <v>14</v>
      </c>
      <c r="E765" s="1785"/>
      <c r="F765" s="1156">
        <v>50</v>
      </c>
      <c r="G765" s="1156">
        <f t="shared" si="166"/>
        <v>0</v>
      </c>
      <c r="H765" s="1156">
        <v>64</v>
      </c>
      <c r="I765" s="1156">
        <f t="shared" si="164"/>
        <v>0</v>
      </c>
      <c r="J765" s="1314">
        <f t="shared" si="165"/>
        <v>0</v>
      </c>
    </row>
    <row r="766" spans="1:10" ht="51" hidden="1" x14ac:dyDescent="0.2">
      <c r="A766" s="772">
        <v>712</v>
      </c>
      <c r="B766" s="781" t="s">
        <v>438</v>
      </c>
      <c r="C766" s="774" t="s">
        <v>439</v>
      </c>
      <c r="D766" s="1794" t="s">
        <v>32</v>
      </c>
      <c r="E766" s="1794"/>
      <c r="F766" s="1795">
        <v>32544</v>
      </c>
      <c r="G766" s="1795">
        <f t="shared" si="166"/>
        <v>0</v>
      </c>
      <c r="H766" s="1795">
        <v>43909</v>
      </c>
      <c r="I766" s="1795">
        <f t="shared" si="164"/>
        <v>0</v>
      </c>
      <c r="J766" s="1796">
        <f t="shared" si="165"/>
        <v>0</v>
      </c>
    </row>
    <row r="767" spans="1:10" ht="51" hidden="1" x14ac:dyDescent="0.2">
      <c r="A767" s="772">
        <v>713</v>
      </c>
      <c r="B767" s="781" t="s">
        <v>438</v>
      </c>
      <c r="C767" s="774" t="s">
        <v>439</v>
      </c>
      <c r="D767" s="1794" t="s">
        <v>32</v>
      </c>
      <c r="E767" s="1794"/>
      <c r="F767" s="1795">
        <v>32544</v>
      </c>
      <c r="G767" s="1795">
        <f t="shared" si="166"/>
        <v>0</v>
      </c>
      <c r="H767" s="1795">
        <v>43909</v>
      </c>
      <c r="I767" s="1795">
        <f t="shared" si="164"/>
        <v>0</v>
      </c>
      <c r="J767" s="1796">
        <f t="shared" si="165"/>
        <v>0</v>
      </c>
    </row>
    <row r="768" spans="1:10" ht="51" hidden="1" x14ac:dyDescent="0.2">
      <c r="A768" s="762">
        <v>712</v>
      </c>
      <c r="B768" s="782" t="s">
        <v>604</v>
      </c>
      <c r="C768" s="764" t="s">
        <v>439</v>
      </c>
      <c r="D768" s="1785" t="s">
        <v>32</v>
      </c>
      <c r="E768" s="1785"/>
      <c r="F768" s="1156">
        <v>32544</v>
      </c>
      <c r="G768" s="1156">
        <f t="shared" si="166"/>
        <v>0</v>
      </c>
      <c r="H768" s="1156">
        <v>55651</v>
      </c>
      <c r="I768" s="1156">
        <f t="shared" si="164"/>
        <v>0</v>
      </c>
      <c r="J768" s="1314">
        <f t="shared" si="165"/>
        <v>0</v>
      </c>
    </row>
    <row r="769" spans="1:10" ht="51" hidden="1" x14ac:dyDescent="0.2">
      <c r="A769" s="762">
        <v>713</v>
      </c>
      <c r="B769" s="782" t="s">
        <v>604</v>
      </c>
      <c r="C769" s="764" t="s">
        <v>439</v>
      </c>
      <c r="D769" s="1785" t="s">
        <v>32</v>
      </c>
      <c r="E769" s="1785"/>
      <c r="F769" s="1156">
        <v>32544</v>
      </c>
      <c r="G769" s="1156">
        <f t="shared" si="166"/>
        <v>0</v>
      </c>
      <c r="H769" s="1156">
        <v>55651</v>
      </c>
      <c r="I769" s="1156">
        <f t="shared" si="164"/>
        <v>0</v>
      </c>
      <c r="J769" s="1314">
        <f t="shared" si="165"/>
        <v>0</v>
      </c>
    </row>
    <row r="770" spans="1:10" ht="25.5" hidden="1" x14ac:dyDescent="0.2">
      <c r="A770" s="531">
        <v>714</v>
      </c>
      <c r="B770" s="1799" t="s">
        <v>242</v>
      </c>
      <c r="C770" s="533" t="s">
        <v>381</v>
      </c>
      <c r="D770" s="542" t="s">
        <v>14</v>
      </c>
      <c r="E770" s="542"/>
      <c r="F770" s="543">
        <v>38090.69</v>
      </c>
      <c r="G770" s="543">
        <f t="shared" si="166"/>
        <v>0</v>
      </c>
      <c r="H770" s="543">
        <v>127558.79999999999</v>
      </c>
      <c r="I770" s="543">
        <f t="shared" si="164"/>
        <v>0</v>
      </c>
      <c r="J770" s="750">
        <f t="shared" si="165"/>
        <v>0</v>
      </c>
    </row>
    <row r="771" spans="1:10" ht="25.5" hidden="1" x14ac:dyDescent="0.2">
      <c r="A771" s="531">
        <v>715</v>
      </c>
      <c r="B771" s="1799" t="s">
        <v>242</v>
      </c>
      <c r="C771" s="533" t="s">
        <v>380</v>
      </c>
      <c r="D771" s="542" t="s">
        <v>14</v>
      </c>
      <c r="E771" s="542"/>
      <c r="F771" s="543">
        <v>51220.74</v>
      </c>
      <c r="G771" s="543">
        <f t="shared" si="166"/>
        <v>0</v>
      </c>
      <c r="H771" s="543">
        <v>171529.19999999998</v>
      </c>
      <c r="I771" s="543">
        <f t="shared" si="164"/>
        <v>0</v>
      </c>
      <c r="J771" s="750">
        <f t="shared" si="165"/>
        <v>0</v>
      </c>
    </row>
    <row r="772" spans="1:10" ht="25.5" hidden="1" x14ac:dyDescent="0.2">
      <c r="A772" s="531">
        <v>716</v>
      </c>
      <c r="B772" s="1799" t="s">
        <v>242</v>
      </c>
      <c r="C772" s="533" t="s">
        <v>380</v>
      </c>
      <c r="D772" s="542" t="s">
        <v>14</v>
      </c>
      <c r="E772" s="542"/>
      <c r="F772" s="543">
        <v>51220.74</v>
      </c>
      <c r="G772" s="543">
        <f t="shared" si="166"/>
        <v>0</v>
      </c>
      <c r="H772" s="543">
        <v>171529.19999999998</v>
      </c>
      <c r="I772" s="543">
        <f t="shared" si="164"/>
        <v>0</v>
      </c>
      <c r="J772" s="750">
        <f t="shared" si="165"/>
        <v>0</v>
      </c>
    </row>
    <row r="773" spans="1:10" ht="25.5" hidden="1" x14ac:dyDescent="0.2">
      <c r="A773" s="531">
        <v>717</v>
      </c>
      <c r="B773" s="1799" t="s">
        <v>242</v>
      </c>
      <c r="C773" s="533" t="s">
        <v>381</v>
      </c>
      <c r="D773" s="542" t="s">
        <v>14</v>
      </c>
      <c r="E773" s="542"/>
      <c r="F773" s="543">
        <v>38090.69</v>
      </c>
      <c r="G773" s="543">
        <f t="shared" si="166"/>
        <v>0</v>
      </c>
      <c r="H773" s="543">
        <v>127558.79999999999</v>
      </c>
      <c r="I773" s="543">
        <f t="shared" si="164"/>
        <v>0</v>
      </c>
      <c r="J773" s="750">
        <f t="shared" si="165"/>
        <v>0</v>
      </c>
    </row>
    <row r="774" spans="1:10" hidden="1" x14ac:dyDescent="0.2">
      <c r="A774" s="772">
        <v>718</v>
      </c>
      <c r="B774" s="1793" t="s">
        <v>261</v>
      </c>
      <c r="C774" s="774" t="s">
        <v>262</v>
      </c>
      <c r="D774" s="1794" t="s">
        <v>14</v>
      </c>
      <c r="E774" s="1794"/>
      <c r="F774" s="1797" t="s">
        <v>434</v>
      </c>
      <c r="G774" s="1795"/>
      <c r="H774" s="1795">
        <v>0</v>
      </c>
      <c r="I774" s="1795">
        <f t="shared" si="164"/>
        <v>0</v>
      </c>
      <c r="J774" s="1796">
        <f t="shared" si="165"/>
        <v>0</v>
      </c>
    </row>
    <row r="775" spans="1:10" ht="25.5" hidden="1" x14ac:dyDescent="0.2">
      <c r="A775" s="772">
        <v>719</v>
      </c>
      <c r="B775" s="1793" t="s">
        <v>263</v>
      </c>
      <c r="C775" s="774" t="s">
        <v>264</v>
      </c>
      <c r="D775" s="1794" t="s">
        <v>14</v>
      </c>
      <c r="E775" s="1794"/>
      <c r="F775" s="1797" t="s">
        <v>434</v>
      </c>
      <c r="G775" s="1795"/>
      <c r="H775" s="1795">
        <v>0</v>
      </c>
      <c r="I775" s="1795">
        <f t="shared" si="164"/>
        <v>0</v>
      </c>
      <c r="J775" s="1796">
        <f t="shared" si="165"/>
        <v>0</v>
      </c>
    </row>
    <row r="776" spans="1:10" hidden="1" x14ac:dyDescent="0.2">
      <c r="A776" s="772">
        <v>720</v>
      </c>
      <c r="B776" s="1793" t="s">
        <v>265</v>
      </c>
      <c r="C776" s="774"/>
      <c r="D776" s="1794" t="s">
        <v>14</v>
      </c>
      <c r="E776" s="1794"/>
      <c r="F776" s="1797" t="s">
        <v>435</v>
      </c>
      <c r="G776" s="1795"/>
      <c r="H776" s="1795">
        <v>0</v>
      </c>
      <c r="I776" s="1795">
        <f t="shared" si="164"/>
        <v>0</v>
      </c>
      <c r="J776" s="1796">
        <f t="shared" si="165"/>
        <v>0</v>
      </c>
    </row>
    <row r="777" spans="1:10" hidden="1" x14ac:dyDescent="0.2">
      <c r="A777" s="772">
        <v>721</v>
      </c>
      <c r="B777" s="1793" t="s">
        <v>266</v>
      </c>
      <c r="C777" s="774"/>
      <c r="D777" s="1794" t="s">
        <v>14</v>
      </c>
      <c r="E777" s="1794"/>
      <c r="F777" s="1797" t="s">
        <v>435</v>
      </c>
      <c r="G777" s="1795"/>
      <c r="H777" s="1795">
        <v>0</v>
      </c>
      <c r="I777" s="1795">
        <f t="shared" si="164"/>
        <v>0</v>
      </c>
      <c r="J777" s="1796">
        <f t="shared" si="165"/>
        <v>0</v>
      </c>
    </row>
    <row r="778" spans="1:10" hidden="1" x14ac:dyDescent="0.2">
      <c r="A778" s="772">
        <v>722</v>
      </c>
      <c r="B778" s="1793" t="s">
        <v>267</v>
      </c>
      <c r="C778" s="774"/>
      <c r="D778" s="1794" t="s">
        <v>14</v>
      </c>
      <c r="E778" s="1794"/>
      <c r="F778" s="1797" t="s">
        <v>435</v>
      </c>
      <c r="G778" s="1795"/>
      <c r="H778" s="1795">
        <v>0</v>
      </c>
      <c r="I778" s="1795">
        <f t="shared" si="164"/>
        <v>0</v>
      </c>
      <c r="J778" s="1796">
        <f t="shared" si="165"/>
        <v>0</v>
      </c>
    </row>
    <row r="779" spans="1:10" hidden="1" x14ac:dyDescent="0.2">
      <c r="A779" s="772">
        <v>723</v>
      </c>
      <c r="B779" s="1793" t="s">
        <v>268</v>
      </c>
      <c r="C779" s="774"/>
      <c r="D779" s="1794" t="s">
        <v>14</v>
      </c>
      <c r="E779" s="1794"/>
      <c r="F779" s="1797" t="s">
        <v>435</v>
      </c>
      <c r="G779" s="1795"/>
      <c r="H779" s="1795">
        <v>0</v>
      </c>
      <c r="I779" s="1795">
        <f t="shared" si="164"/>
        <v>0</v>
      </c>
      <c r="J779" s="1796">
        <f t="shared" si="165"/>
        <v>0</v>
      </c>
    </row>
    <row r="780" spans="1:10" hidden="1" x14ac:dyDescent="0.2">
      <c r="A780" s="772">
        <v>724</v>
      </c>
      <c r="B780" s="1793" t="s">
        <v>269</v>
      </c>
      <c r="C780" s="774"/>
      <c r="D780" s="1794" t="s">
        <v>14</v>
      </c>
      <c r="E780" s="1794"/>
      <c r="F780" s="1797" t="s">
        <v>435</v>
      </c>
      <c r="G780" s="1795"/>
      <c r="H780" s="1795">
        <v>0</v>
      </c>
      <c r="I780" s="1795">
        <f t="shared" si="164"/>
        <v>0</v>
      </c>
      <c r="J780" s="1796">
        <f t="shared" si="165"/>
        <v>0</v>
      </c>
    </row>
    <row r="781" spans="1:10" hidden="1" x14ac:dyDescent="0.2">
      <c r="A781" s="772">
        <v>725</v>
      </c>
      <c r="B781" s="1793" t="s">
        <v>270</v>
      </c>
      <c r="C781" s="774"/>
      <c r="D781" s="1794" t="s">
        <v>14</v>
      </c>
      <c r="E781" s="1794"/>
      <c r="F781" s="1797" t="s">
        <v>435</v>
      </c>
      <c r="G781" s="1795"/>
      <c r="H781" s="1795">
        <v>0</v>
      </c>
      <c r="I781" s="1795">
        <f t="shared" si="164"/>
        <v>0</v>
      </c>
      <c r="J781" s="1796">
        <f t="shared" si="165"/>
        <v>0</v>
      </c>
    </row>
    <row r="782" spans="1:10" hidden="1" x14ac:dyDescent="0.2">
      <c r="A782" s="772">
        <v>726</v>
      </c>
      <c r="B782" s="1793" t="s">
        <v>271</v>
      </c>
      <c r="C782" s="774"/>
      <c r="D782" s="1794" t="s">
        <v>14</v>
      </c>
      <c r="E782" s="1794"/>
      <c r="F782" s="1797" t="s">
        <v>435</v>
      </c>
      <c r="G782" s="1795"/>
      <c r="H782" s="1795">
        <v>0</v>
      </c>
      <c r="I782" s="1795">
        <f t="shared" si="164"/>
        <v>0</v>
      </c>
      <c r="J782" s="1796">
        <f t="shared" si="165"/>
        <v>0</v>
      </c>
    </row>
    <row r="783" spans="1:10" hidden="1" x14ac:dyDescent="0.2">
      <c r="A783" s="772">
        <v>727</v>
      </c>
      <c r="B783" s="1793" t="s">
        <v>272</v>
      </c>
      <c r="C783" s="774"/>
      <c r="D783" s="1794" t="s">
        <v>14</v>
      </c>
      <c r="E783" s="1794"/>
      <c r="F783" s="1797" t="s">
        <v>435</v>
      </c>
      <c r="G783" s="1795"/>
      <c r="H783" s="1795">
        <v>0</v>
      </c>
      <c r="I783" s="1795">
        <f t="shared" si="164"/>
        <v>0</v>
      </c>
      <c r="J783" s="1796">
        <f t="shared" si="165"/>
        <v>0</v>
      </c>
    </row>
    <row r="784" spans="1:10" hidden="1" x14ac:dyDescent="0.2">
      <c r="A784" s="531">
        <v>728</v>
      </c>
      <c r="B784" s="541" t="s">
        <v>219</v>
      </c>
      <c r="C784" s="538" t="s">
        <v>273</v>
      </c>
      <c r="D784" s="542" t="s">
        <v>35</v>
      </c>
      <c r="E784" s="87"/>
      <c r="F784" s="543">
        <v>80</v>
      </c>
      <c r="G784" s="543">
        <f t="shared" ref="G784:G802" si="167">E784*F784</f>
        <v>0</v>
      </c>
      <c r="H784" s="543">
        <v>22</v>
      </c>
      <c r="I784" s="543">
        <f t="shared" si="164"/>
        <v>0</v>
      </c>
      <c r="J784" s="750">
        <f t="shared" si="165"/>
        <v>0</v>
      </c>
    </row>
    <row r="785" spans="1:10" hidden="1" x14ac:dyDescent="0.2">
      <c r="A785" s="531">
        <v>729</v>
      </c>
      <c r="B785" s="541" t="s">
        <v>219</v>
      </c>
      <c r="C785" s="538" t="s">
        <v>220</v>
      </c>
      <c r="D785" s="542" t="s">
        <v>35</v>
      </c>
      <c r="E785" s="87"/>
      <c r="F785" s="543">
        <v>80</v>
      </c>
      <c r="G785" s="543">
        <f t="shared" si="167"/>
        <v>0</v>
      </c>
      <c r="H785" s="543">
        <v>30</v>
      </c>
      <c r="I785" s="543">
        <f t="shared" si="164"/>
        <v>0</v>
      </c>
      <c r="J785" s="750">
        <f t="shared" si="165"/>
        <v>0</v>
      </c>
    </row>
    <row r="786" spans="1:10" hidden="1" x14ac:dyDescent="0.2">
      <c r="A786" s="772">
        <v>730</v>
      </c>
      <c r="B786" s="781" t="s">
        <v>219</v>
      </c>
      <c r="C786" s="778" t="s">
        <v>221</v>
      </c>
      <c r="D786" s="1794" t="s">
        <v>35</v>
      </c>
      <c r="E786" s="1794"/>
      <c r="F786" s="1795">
        <v>80</v>
      </c>
      <c r="G786" s="1795">
        <f t="shared" si="167"/>
        <v>0</v>
      </c>
      <c r="H786" s="1795">
        <v>45</v>
      </c>
      <c r="I786" s="1795">
        <f t="shared" si="164"/>
        <v>0</v>
      </c>
      <c r="J786" s="1796">
        <f t="shared" si="165"/>
        <v>0</v>
      </c>
    </row>
    <row r="787" spans="1:10" hidden="1" x14ac:dyDescent="0.2">
      <c r="A787" s="762">
        <v>729</v>
      </c>
      <c r="B787" s="782" t="s">
        <v>605</v>
      </c>
      <c r="C787" s="769" t="s">
        <v>220</v>
      </c>
      <c r="D787" s="1785" t="s">
        <v>35</v>
      </c>
      <c r="E787" s="1785"/>
      <c r="F787" s="1156">
        <v>80</v>
      </c>
      <c r="G787" s="1156">
        <f t="shared" si="167"/>
        <v>0</v>
      </c>
      <c r="H787" s="1156">
        <v>36</v>
      </c>
      <c r="I787" s="1156">
        <f t="shared" si="164"/>
        <v>0</v>
      </c>
      <c r="J787" s="1314">
        <f t="shared" si="165"/>
        <v>0</v>
      </c>
    </row>
    <row r="788" spans="1:10" hidden="1" x14ac:dyDescent="0.2">
      <c r="A788" s="531">
        <v>731</v>
      </c>
      <c r="B788" s="541" t="s">
        <v>274</v>
      </c>
      <c r="C788" s="538" t="s">
        <v>273</v>
      </c>
      <c r="D788" s="542" t="s">
        <v>35</v>
      </c>
      <c r="E788" s="87"/>
      <c r="F788" s="543">
        <v>0</v>
      </c>
      <c r="G788" s="543">
        <f t="shared" si="167"/>
        <v>0</v>
      </c>
      <c r="H788" s="543">
        <v>31</v>
      </c>
      <c r="I788" s="543">
        <f t="shared" si="164"/>
        <v>0</v>
      </c>
      <c r="J788" s="750">
        <f t="shared" si="165"/>
        <v>0</v>
      </c>
    </row>
    <row r="789" spans="1:10" hidden="1" x14ac:dyDescent="0.2">
      <c r="A789" s="531">
        <v>732</v>
      </c>
      <c r="B789" s="541" t="s">
        <v>274</v>
      </c>
      <c r="C789" s="538" t="s">
        <v>220</v>
      </c>
      <c r="D789" s="542" t="s">
        <v>35</v>
      </c>
      <c r="E789" s="87"/>
      <c r="F789" s="543">
        <v>0</v>
      </c>
      <c r="G789" s="543">
        <f t="shared" si="167"/>
        <v>0</v>
      </c>
      <c r="H789" s="543">
        <v>32</v>
      </c>
      <c r="I789" s="543">
        <f t="shared" si="164"/>
        <v>0</v>
      </c>
      <c r="J789" s="750">
        <f t="shared" si="165"/>
        <v>0</v>
      </c>
    </row>
    <row r="790" spans="1:10" hidden="1" x14ac:dyDescent="0.2">
      <c r="A790" s="772">
        <v>733</v>
      </c>
      <c r="B790" s="781" t="s">
        <v>274</v>
      </c>
      <c r="C790" s="778" t="s">
        <v>221</v>
      </c>
      <c r="D790" s="1794" t="s">
        <v>35</v>
      </c>
      <c r="E790" s="1794"/>
      <c r="F790" s="1795">
        <v>0</v>
      </c>
      <c r="G790" s="1795">
        <f t="shared" si="167"/>
        <v>0</v>
      </c>
      <c r="H790" s="1795">
        <v>34</v>
      </c>
      <c r="I790" s="1795">
        <f t="shared" si="164"/>
        <v>0</v>
      </c>
      <c r="J790" s="1796">
        <f t="shared" si="165"/>
        <v>0</v>
      </c>
    </row>
    <row r="791" spans="1:10" hidden="1" x14ac:dyDescent="0.2">
      <c r="A791" s="762">
        <v>732</v>
      </c>
      <c r="B791" s="782" t="s">
        <v>597</v>
      </c>
      <c r="C791" s="769"/>
      <c r="D791" s="1785" t="s">
        <v>35</v>
      </c>
      <c r="E791" s="1785"/>
      <c r="F791" s="1156">
        <v>1050</v>
      </c>
      <c r="G791" s="1156">
        <f t="shared" si="167"/>
        <v>0</v>
      </c>
      <c r="H791" s="1156">
        <v>652</v>
      </c>
      <c r="I791" s="1156">
        <f t="shared" si="164"/>
        <v>0</v>
      </c>
      <c r="J791" s="1314">
        <f t="shared" si="165"/>
        <v>0</v>
      </c>
    </row>
    <row r="792" spans="1:10" hidden="1" x14ac:dyDescent="0.2">
      <c r="A792" s="772">
        <v>734</v>
      </c>
      <c r="B792" s="781" t="s">
        <v>222</v>
      </c>
      <c r="C792" s="778" t="s">
        <v>223</v>
      </c>
      <c r="D792" s="1794" t="s">
        <v>35</v>
      </c>
      <c r="E792" s="1794"/>
      <c r="F792" s="1795">
        <v>150</v>
      </c>
      <c r="G792" s="1795">
        <f t="shared" si="167"/>
        <v>0</v>
      </c>
      <c r="H792" s="1795">
        <v>227</v>
      </c>
      <c r="I792" s="1795">
        <f t="shared" si="164"/>
        <v>0</v>
      </c>
      <c r="J792" s="1796">
        <f t="shared" si="165"/>
        <v>0</v>
      </c>
    </row>
    <row r="793" spans="1:10" hidden="1" x14ac:dyDescent="0.2">
      <c r="A793" s="772">
        <v>735</v>
      </c>
      <c r="B793" s="781" t="s">
        <v>222</v>
      </c>
      <c r="C793" s="778" t="s">
        <v>275</v>
      </c>
      <c r="D793" s="1794" t="s">
        <v>35</v>
      </c>
      <c r="E793" s="1794"/>
      <c r="F793" s="1795">
        <v>150</v>
      </c>
      <c r="G793" s="1795">
        <f t="shared" si="167"/>
        <v>0</v>
      </c>
      <c r="H793" s="1795">
        <v>281</v>
      </c>
      <c r="I793" s="1795">
        <f t="shared" si="164"/>
        <v>0</v>
      </c>
      <c r="J793" s="1796">
        <f t="shared" si="165"/>
        <v>0</v>
      </c>
    </row>
    <row r="794" spans="1:10" hidden="1" x14ac:dyDescent="0.2">
      <c r="A794" s="772">
        <v>736</v>
      </c>
      <c r="B794" s="781" t="s">
        <v>222</v>
      </c>
      <c r="C794" s="778" t="s">
        <v>225</v>
      </c>
      <c r="D794" s="1794" t="s">
        <v>35</v>
      </c>
      <c r="E794" s="1794"/>
      <c r="F794" s="1795">
        <v>150</v>
      </c>
      <c r="G794" s="1795">
        <f t="shared" si="167"/>
        <v>0</v>
      </c>
      <c r="H794" s="1795">
        <v>217</v>
      </c>
      <c r="I794" s="1795">
        <f t="shared" si="164"/>
        <v>0</v>
      </c>
      <c r="J794" s="1796">
        <f t="shared" si="165"/>
        <v>0</v>
      </c>
    </row>
    <row r="795" spans="1:10" hidden="1" x14ac:dyDescent="0.2">
      <c r="A795" s="772">
        <v>737</v>
      </c>
      <c r="B795" s="781" t="s">
        <v>224</v>
      </c>
      <c r="C795" s="778" t="s">
        <v>276</v>
      </c>
      <c r="D795" s="1794" t="s">
        <v>35</v>
      </c>
      <c r="E795" s="1794"/>
      <c r="F795" s="1795">
        <v>150</v>
      </c>
      <c r="G795" s="1795">
        <f t="shared" si="167"/>
        <v>0</v>
      </c>
      <c r="H795" s="1795">
        <v>392</v>
      </c>
      <c r="I795" s="1795">
        <f t="shared" si="164"/>
        <v>0</v>
      </c>
      <c r="J795" s="1796">
        <f t="shared" si="165"/>
        <v>0</v>
      </c>
    </row>
    <row r="796" spans="1:10" hidden="1" x14ac:dyDescent="0.2">
      <c r="A796" s="772">
        <v>738</v>
      </c>
      <c r="B796" s="781" t="s">
        <v>224</v>
      </c>
      <c r="C796" s="778" t="s">
        <v>223</v>
      </c>
      <c r="D796" s="1794" t="s">
        <v>35</v>
      </c>
      <c r="E796" s="1794"/>
      <c r="F796" s="1795">
        <v>150</v>
      </c>
      <c r="G796" s="1795">
        <f t="shared" si="167"/>
        <v>0</v>
      </c>
      <c r="H796" s="1795">
        <v>250</v>
      </c>
      <c r="I796" s="1795">
        <f t="shared" si="164"/>
        <v>0</v>
      </c>
      <c r="J796" s="1796">
        <f t="shared" si="165"/>
        <v>0</v>
      </c>
    </row>
    <row r="797" spans="1:10" hidden="1" x14ac:dyDescent="0.2">
      <c r="A797" s="772">
        <v>739</v>
      </c>
      <c r="B797" s="781" t="s">
        <v>224</v>
      </c>
      <c r="C797" s="778" t="s">
        <v>275</v>
      </c>
      <c r="D797" s="1794" t="s">
        <v>35</v>
      </c>
      <c r="E797" s="1794"/>
      <c r="F797" s="1795">
        <v>150</v>
      </c>
      <c r="G797" s="1795">
        <f t="shared" si="167"/>
        <v>0</v>
      </c>
      <c r="H797" s="1795">
        <v>276</v>
      </c>
      <c r="I797" s="1795">
        <f t="shared" si="164"/>
        <v>0</v>
      </c>
      <c r="J797" s="1796">
        <f t="shared" si="165"/>
        <v>0</v>
      </c>
    </row>
    <row r="798" spans="1:10" hidden="1" x14ac:dyDescent="0.2">
      <c r="A798" s="772">
        <v>740</v>
      </c>
      <c r="B798" s="781" t="s">
        <v>224</v>
      </c>
      <c r="C798" s="778" t="s">
        <v>225</v>
      </c>
      <c r="D798" s="1794" t="s">
        <v>35</v>
      </c>
      <c r="E798" s="1794"/>
      <c r="F798" s="1795">
        <v>150</v>
      </c>
      <c r="G798" s="1795">
        <f t="shared" si="167"/>
        <v>0</v>
      </c>
      <c r="H798" s="1795">
        <v>157</v>
      </c>
      <c r="I798" s="1795">
        <f t="shared" si="164"/>
        <v>0</v>
      </c>
      <c r="J798" s="1796">
        <f t="shared" si="165"/>
        <v>0</v>
      </c>
    </row>
    <row r="799" spans="1:10" hidden="1" x14ac:dyDescent="0.2">
      <c r="A799" s="772">
        <v>741</v>
      </c>
      <c r="B799" s="781" t="s">
        <v>226</v>
      </c>
      <c r="C799" s="778" t="s">
        <v>277</v>
      </c>
      <c r="D799" s="1794" t="s">
        <v>35</v>
      </c>
      <c r="E799" s="1794"/>
      <c r="F799" s="1795">
        <v>150</v>
      </c>
      <c r="G799" s="1795">
        <f t="shared" si="167"/>
        <v>0</v>
      </c>
      <c r="H799" s="1795">
        <v>308</v>
      </c>
      <c r="I799" s="1795">
        <f t="shared" si="164"/>
        <v>0</v>
      </c>
      <c r="J799" s="1796">
        <f t="shared" si="165"/>
        <v>0</v>
      </c>
    </row>
    <row r="800" spans="1:10" hidden="1" x14ac:dyDescent="0.2">
      <c r="A800" s="772">
        <v>742</v>
      </c>
      <c r="B800" s="781" t="s">
        <v>226</v>
      </c>
      <c r="C800" s="778" t="s">
        <v>278</v>
      </c>
      <c r="D800" s="1794" t="s">
        <v>35</v>
      </c>
      <c r="E800" s="1794"/>
      <c r="F800" s="1795">
        <v>150</v>
      </c>
      <c r="G800" s="1795">
        <f t="shared" si="167"/>
        <v>0</v>
      </c>
      <c r="H800" s="1795">
        <v>248</v>
      </c>
      <c r="I800" s="1795">
        <f t="shared" si="164"/>
        <v>0</v>
      </c>
      <c r="J800" s="1796">
        <f t="shared" si="165"/>
        <v>0</v>
      </c>
    </row>
    <row r="801" spans="1:10" hidden="1" x14ac:dyDescent="0.2">
      <c r="A801" s="772">
        <v>743</v>
      </c>
      <c r="B801" s="781" t="s">
        <v>228</v>
      </c>
      <c r="C801" s="778" t="s">
        <v>229</v>
      </c>
      <c r="D801" s="1794" t="s">
        <v>35</v>
      </c>
      <c r="E801" s="1794"/>
      <c r="F801" s="1795">
        <v>120</v>
      </c>
      <c r="G801" s="1795">
        <f t="shared" si="167"/>
        <v>0</v>
      </c>
      <c r="H801" s="1795">
        <v>33</v>
      </c>
      <c r="I801" s="1795">
        <f t="shared" si="164"/>
        <v>0</v>
      </c>
      <c r="J801" s="1796">
        <f t="shared" si="165"/>
        <v>0</v>
      </c>
    </row>
    <row r="802" spans="1:10" hidden="1" x14ac:dyDescent="0.2">
      <c r="A802" s="772">
        <v>744</v>
      </c>
      <c r="B802" s="781" t="s">
        <v>230</v>
      </c>
      <c r="C802" s="778" t="s">
        <v>229</v>
      </c>
      <c r="D802" s="1794" t="s">
        <v>35</v>
      </c>
      <c r="E802" s="1794"/>
      <c r="F802" s="1795">
        <v>120</v>
      </c>
      <c r="G802" s="1795">
        <f t="shared" si="167"/>
        <v>0</v>
      </c>
      <c r="H802" s="1795">
        <v>30</v>
      </c>
      <c r="I802" s="1795">
        <f t="shared" si="164"/>
        <v>0</v>
      </c>
      <c r="J802" s="1796">
        <f t="shared" si="165"/>
        <v>0</v>
      </c>
    </row>
    <row r="803" spans="1:10" hidden="1" x14ac:dyDescent="0.2">
      <c r="A803" s="762"/>
      <c r="B803" s="1800" t="s">
        <v>606</v>
      </c>
      <c r="C803" s="769"/>
      <c r="D803" s="1785"/>
      <c r="E803" s="1785"/>
      <c r="F803" s="1156"/>
      <c r="G803" s="1156"/>
      <c r="H803" s="1156"/>
      <c r="I803" s="1156"/>
      <c r="J803" s="1314"/>
    </row>
    <row r="804" spans="1:10" hidden="1" x14ac:dyDescent="0.2">
      <c r="A804" s="762">
        <v>734</v>
      </c>
      <c r="B804" s="782" t="s">
        <v>600</v>
      </c>
      <c r="C804" s="769" t="s">
        <v>601</v>
      </c>
      <c r="D804" s="1785" t="s">
        <v>35</v>
      </c>
      <c r="E804" s="1785"/>
      <c r="F804" s="1156">
        <v>150</v>
      </c>
      <c r="G804" s="1156">
        <f t="shared" ref="G804:G809" si="168">E804*F804</f>
        <v>0</v>
      </c>
      <c r="H804" s="1156">
        <v>29</v>
      </c>
      <c r="I804" s="1156">
        <f t="shared" ref="I804:I809" si="169">E804*H804</f>
        <v>0</v>
      </c>
      <c r="J804" s="1314">
        <f t="shared" ref="J804:J809" si="170">G804+I804</f>
        <v>0</v>
      </c>
    </row>
    <row r="805" spans="1:10" hidden="1" x14ac:dyDescent="0.2">
      <c r="A805" s="762">
        <v>734</v>
      </c>
      <c r="B805" s="782" t="s">
        <v>600</v>
      </c>
      <c r="C805" s="769" t="s">
        <v>602</v>
      </c>
      <c r="D805" s="1785" t="s">
        <v>35</v>
      </c>
      <c r="E805" s="1785"/>
      <c r="F805" s="1156">
        <v>150</v>
      </c>
      <c r="G805" s="1156">
        <f t="shared" si="168"/>
        <v>0</v>
      </c>
      <c r="H805" s="1156">
        <v>48</v>
      </c>
      <c r="I805" s="1156">
        <f t="shared" si="169"/>
        <v>0</v>
      </c>
      <c r="J805" s="1314">
        <f t="shared" si="170"/>
        <v>0</v>
      </c>
    </row>
    <row r="806" spans="1:10" hidden="1" x14ac:dyDescent="0.2">
      <c r="A806" s="762">
        <v>734</v>
      </c>
      <c r="B806" s="782" t="s">
        <v>607</v>
      </c>
      <c r="C806" s="769" t="s">
        <v>608</v>
      </c>
      <c r="D806" s="1785" t="s">
        <v>35</v>
      </c>
      <c r="E806" s="1785"/>
      <c r="F806" s="1156">
        <v>150</v>
      </c>
      <c r="G806" s="1156">
        <f t="shared" si="168"/>
        <v>0</v>
      </c>
      <c r="H806" s="1156">
        <v>68</v>
      </c>
      <c r="I806" s="1156">
        <f t="shared" si="169"/>
        <v>0</v>
      </c>
      <c r="J806" s="1314">
        <f t="shared" si="170"/>
        <v>0</v>
      </c>
    </row>
    <row r="807" spans="1:10" hidden="1" x14ac:dyDescent="0.2">
      <c r="A807" s="762">
        <v>734</v>
      </c>
      <c r="B807" s="782" t="s">
        <v>599</v>
      </c>
      <c r="C807" s="769" t="s">
        <v>223</v>
      </c>
      <c r="D807" s="1785" t="s">
        <v>35</v>
      </c>
      <c r="E807" s="1785"/>
      <c r="F807" s="1156">
        <v>150</v>
      </c>
      <c r="G807" s="1156">
        <f t="shared" si="168"/>
        <v>0</v>
      </c>
      <c r="H807" s="1156">
        <v>237</v>
      </c>
      <c r="I807" s="1156">
        <f t="shared" si="169"/>
        <v>0</v>
      </c>
      <c r="J807" s="1314">
        <f t="shared" si="170"/>
        <v>0</v>
      </c>
    </row>
    <row r="808" spans="1:10" hidden="1" x14ac:dyDescent="0.2">
      <c r="A808" s="762">
        <v>734</v>
      </c>
      <c r="B808" s="782" t="s">
        <v>609</v>
      </c>
      <c r="C808" s="769" t="s">
        <v>598</v>
      </c>
      <c r="D808" s="1785" t="s">
        <v>35</v>
      </c>
      <c r="E808" s="1785"/>
      <c r="F808" s="1156">
        <v>150</v>
      </c>
      <c r="G808" s="1156">
        <f t="shared" si="168"/>
        <v>0</v>
      </c>
      <c r="H808" s="1156">
        <v>135</v>
      </c>
      <c r="I808" s="1156">
        <f t="shared" si="169"/>
        <v>0</v>
      </c>
      <c r="J808" s="1314">
        <f t="shared" si="170"/>
        <v>0</v>
      </c>
    </row>
    <row r="809" spans="1:10" hidden="1" x14ac:dyDescent="0.2">
      <c r="A809" s="762">
        <v>743</v>
      </c>
      <c r="B809" s="782" t="s">
        <v>610</v>
      </c>
      <c r="C809" s="769" t="s">
        <v>229</v>
      </c>
      <c r="D809" s="1785" t="s">
        <v>35</v>
      </c>
      <c r="E809" s="1785"/>
      <c r="F809" s="1156">
        <v>120</v>
      </c>
      <c r="G809" s="1156">
        <f t="shared" si="168"/>
        <v>0</v>
      </c>
      <c r="H809" s="1156">
        <v>43</v>
      </c>
      <c r="I809" s="1156">
        <f t="shared" si="169"/>
        <v>0</v>
      </c>
      <c r="J809" s="1314">
        <f t="shared" si="170"/>
        <v>0</v>
      </c>
    </row>
    <row r="810" spans="1:10" hidden="1" x14ac:dyDescent="0.2">
      <c r="A810" s="762"/>
      <c r="B810" s="1800" t="s">
        <v>611</v>
      </c>
      <c r="C810" s="769"/>
      <c r="D810" s="1785"/>
      <c r="E810" s="1785"/>
      <c r="F810" s="1156"/>
      <c r="G810" s="1156"/>
      <c r="H810" s="1156"/>
      <c r="I810" s="1156"/>
      <c r="J810" s="1314"/>
    </row>
    <row r="811" spans="1:10" hidden="1" x14ac:dyDescent="0.2">
      <c r="A811" s="762">
        <v>734</v>
      </c>
      <c r="B811" s="782" t="s">
        <v>612</v>
      </c>
      <c r="C811" s="769" t="s">
        <v>608</v>
      </c>
      <c r="D811" s="1785" t="s">
        <v>35</v>
      </c>
      <c r="E811" s="1785"/>
      <c r="F811" s="1156">
        <v>150</v>
      </c>
      <c r="G811" s="1156">
        <f t="shared" ref="G811:G816" si="171">E811*F811</f>
        <v>0</v>
      </c>
      <c r="H811" s="1156">
        <v>81</v>
      </c>
      <c r="I811" s="1156">
        <f t="shared" ref="I811:I816" si="172">E811*H811</f>
        <v>0</v>
      </c>
      <c r="J811" s="1314">
        <f t="shared" ref="J811:J812" si="173">G811+I811</f>
        <v>0</v>
      </c>
    </row>
    <row r="812" spans="1:10" hidden="1" x14ac:dyDescent="0.2">
      <c r="A812" s="762">
        <v>734</v>
      </c>
      <c r="B812" s="782" t="s">
        <v>613</v>
      </c>
      <c r="C812" s="769" t="s">
        <v>614</v>
      </c>
      <c r="D812" s="1785" t="s">
        <v>35</v>
      </c>
      <c r="E812" s="1785"/>
      <c r="F812" s="1156">
        <v>150</v>
      </c>
      <c r="G812" s="1156">
        <f t="shared" si="171"/>
        <v>0</v>
      </c>
      <c r="H812" s="1156">
        <v>47</v>
      </c>
      <c r="I812" s="1156">
        <f t="shared" si="172"/>
        <v>0</v>
      </c>
      <c r="J812" s="1314">
        <f t="shared" si="173"/>
        <v>0</v>
      </c>
    </row>
    <row r="813" spans="1:10" hidden="1" x14ac:dyDescent="0.2">
      <c r="A813" s="531">
        <v>745</v>
      </c>
      <c r="B813" s="541" t="s">
        <v>231</v>
      </c>
      <c r="C813" s="533"/>
      <c r="D813" s="542" t="s">
        <v>32</v>
      </c>
      <c r="E813" s="542"/>
      <c r="F813" s="543">
        <v>234625.5</v>
      </c>
      <c r="G813" s="543">
        <f t="shared" si="171"/>
        <v>0</v>
      </c>
      <c r="H813" s="543">
        <v>469251</v>
      </c>
      <c r="I813" s="543">
        <f t="shared" si="172"/>
        <v>0</v>
      </c>
      <c r="J813" s="750">
        <f t="shared" si="165"/>
        <v>0</v>
      </c>
    </row>
    <row r="814" spans="1:10" hidden="1" x14ac:dyDescent="0.2">
      <c r="A814" s="531">
        <v>746</v>
      </c>
      <c r="B814" s="1801"/>
      <c r="C814" s="568"/>
      <c r="D814" s="1802"/>
      <c r="E814" s="1802"/>
      <c r="F814" s="543"/>
      <c r="G814" s="543">
        <f t="shared" si="171"/>
        <v>0</v>
      </c>
      <c r="H814" s="543"/>
      <c r="I814" s="543">
        <f t="shared" si="172"/>
        <v>0</v>
      </c>
      <c r="J814" s="750"/>
    </row>
    <row r="815" spans="1:10" hidden="1" x14ac:dyDescent="0.2">
      <c r="A815" s="531">
        <v>747</v>
      </c>
      <c r="B815" s="541" t="s">
        <v>206</v>
      </c>
      <c r="C815" s="538"/>
      <c r="D815" s="542" t="s">
        <v>207</v>
      </c>
      <c r="E815" s="542"/>
      <c r="F815" s="543">
        <v>225000</v>
      </c>
      <c r="G815" s="543">
        <f t="shared" si="171"/>
        <v>0</v>
      </c>
      <c r="H815" s="543">
        <v>0</v>
      </c>
      <c r="I815" s="543">
        <f t="shared" si="172"/>
        <v>0</v>
      </c>
      <c r="J815" s="750">
        <f t="shared" si="165"/>
        <v>0</v>
      </c>
    </row>
    <row r="816" spans="1:10" x14ac:dyDescent="0.2">
      <c r="A816" s="531">
        <v>748</v>
      </c>
      <c r="B816" s="541" t="s">
        <v>104</v>
      </c>
      <c r="C816" s="538"/>
      <c r="D816" s="542" t="s">
        <v>207</v>
      </c>
      <c r="E816" s="542">
        <v>1</v>
      </c>
      <c r="F816" s="543">
        <v>189000</v>
      </c>
      <c r="G816" s="543">
        <f t="shared" si="171"/>
        <v>189000</v>
      </c>
      <c r="H816" s="543">
        <v>0</v>
      </c>
      <c r="I816" s="543">
        <f t="shared" si="172"/>
        <v>0</v>
      </c>
      <c r="J816" s="750">
        <f t="shared" si="165"/>
        <v>189000</v>
      </c>
    </row>
    <row r="817" spans="1:10" hidden="1" x14ac:dyDescent="0.2">
      <c r="A817" s="531">
        <v>749</v>
      </c>
      <c r="B817" s="541"/>
      <c r="C817" s="538"/>
      <c r="D817" s="542"/>
      <c r="E817" s="542"/>
      <c r="F817" s="543"/>
      <c r="G817" s="543"/>
      <c r="H817" s="543"/>
      <c r="I817" s="543"/>
      <c r="J817" s="750"/>
    </row>
    <row r="818" spans="1:10" ht="13.5" hidden="1" thickBot="1" x14ac:dyDescent="0.25">
      <c r="A818" s="531">
        <v>750</v>
      </c>
      <c r="B818" s="1786" t="s">
        <v>279</v>
      </c>
      <c r="C818" s="572"/>
      <c r="D818" s="1787"/>
      <c r="E818" s="1788"/>
      <c r="F818" s="1789"/>
      <c r="G818" s="1790">
        <f>SUM(G763:G765)+SUM(G768:G773)+SUM(G784:G785)+SUM(G787:G789)+G791+SUM(G804:G816)</f>
        <v>189000</v>
      </c>
      <c r="H818" s="1789"/>
      <c r="I818" s="1790">
        <f>SUM(I763:I765)+SUM(I768:I773)+SUM(I784:I785)+SUM(I787:I789)+I791+SUM(I804:I816)</f>
        <v>0</v>
      </c>
      <c r="J818" s="1790">
        <f>SUM(J763:J765)+SUM(J768:J773)+SUM(J784:J785)+SUM(J787:J789)+J791+SUM(J804:J816)</f>
        <v>189000</v>
      </c>
    </row>
    <row r="819" spans="1:10" hidden="1" x14ac:dyDescent="0.2">
      <c r="A819" s="531">
        <v>751</v>
      </c>
      <c r="B819" s="541"/>
      <c r="C819" s="538"/>
      <c r="D819" s="542"/>
      <c r="E819" s="542"/>
      <c r="F819" s="542"/>
      <c r="G819" s="1791"/>
      <c r="H819" s="1791"/>
      <c r="I819" s="1791"/>
      <c r="J819" s="1791"/>
    </row>
    <row r="820" spans="1:10" ht="13.5" x14ac:dyDescent="0.2">
      <c r="A820" s="531">
        <v>752</v>
      </c>
      <c r="B820" s="1792" t="s">
        <v>280</v>
      </c>
      <c r="C820" s="530"/>
      <c r="D820" s="530"/>
      <c r="E820" s="530"/>
      <c r="F820" s="530"/>
      <c r="G820" s="1791"/>
      <c r="H820" s="1791"/>
      <c r="I820" s="1791"/>
      <c r="J820" s="1791"/>
    </row>
    <row r="821" spans="1:10" ht="25.5" hidden="1" x14ac:dyDescent="0.2">
      <c r="A821" s="772">
        <v>754</v>
      </c>
      <c r="B821" s="1793" t="s">
        <v>210</v>
      </c>
      <c r="C821" s="774" t="s">
        <v>211</v>
      </c>
      <c r="D821" s="1794" t="s">
        <v>14</v>
      </c>
      <c r="E821" s="1794"/>
      <c r="F821" s="1795">
        <v>2000</v>
      </c>
      <c r="G821" s="1795">
        <f t="shared" ref="G821:G841" si="174">E821*F821</f>
        <v>0</v>
      </c>
      <c r="H821" s="1795">
        <v>1856</v>
      </c>
      <c r="I821" s="1795">
        <f t="shared" ref="I821:I841" si="175">E821*H821</f>
        <v>0</v>
      </c>
      <c r="J821" s="1796">
        <f t="shared" ref="J821:J844" si="176">G821+I821</f>
        <v>0</v>
      </c>
    </row>
    <row r="822" spans="1:10" hidden="1" x14ac:dyDescent="0.2">
      <c r="A822" s="772">
        <v>755</v>
      </c>
      <c r="B822" s="1793" t="s">
        <v>212</v>
      </c>
      <c r="C822" s="774" t="s">
        <v>213</v>
      </c>
      <c r="D822" s="1794" t="s">
        <v>14</v>
      </c>
      <c r="E822" s="1794"/>
      <c r="F822" s="1795">
        <v>750</v>
      </c>
      <c r="G822" s="1795">
        <f t="shared" si="174"/>
        <v>0</v>
      </c>
      <c r="H822" s="1795">
        <v>532</v>
      </c>
      <c r="I822" s="1795">
        <f t="shared" si="175"/>
        <v>0</v>
      </c>
      <c r="J822" s="1796">
        <f t="shared" si="176"/>
        <v>0</v>
      </c>
    </row>
    <row r="823" spans="1:10" hidden="1" x14ac:dyDescent="0.2">
      <c r="A823" s="772">
        <v>756</v>
      </c>
      <c r="B823" s="1793" t="s">
        <v>214</v>
      </c>
      <c r="C823" s="774" t="s">
        <v>215</v>
      </c>
      <c r="D823" s="1794" t="s">
        <v>14</v>
      </c>
      <c r="E823" s="1794"/>
      <c r="F823" s="1795">
        <v>450</v>
      </c>
      <c r="G823" s="1795">
        <f t="shared" si="174"/>
        <v>0</v>
      </c>
      <c r="H823" s="1795">
        <v>4220</v>
      </c>
      <c r="I823" s="1795">
        <f t="shared" si="175"/>
        <v>0</v>
      </c>
      <c r="J823" s="1796">
        <f t="shared" si="176"/>
        <v>0</v>
      </c>
    </row>
    <row r="824" spans="1:10" hidden="1" x14ac:dyDescent="0.2">
      <c r="A824" s="772">
        <v>757</v>
      </c>
      <c r="B824" s="1793" t="s">
        <v>216</v>
      </c>
      <c r="C824" s="774"/>
      <c r="D824" s="1794" t="s">
        <v>35</v>
      </c>
      <c r="E824" s="1794"/>
      <c r="F824" s="1795">
        <v>100</v>
      </c>
      <c r="G824" s="1795">
        <f t="shared" si="174"/>
        <v>0</v>
      </c>
      <c r="H824" s="1795">
        <v>189</v>
      </c>
      <c r="I824" s="1795">
        <f t="shared" si="175"/>
        <v>0</v>
      </c>
      <c r="J824" s="1796">
        <f t="shared" si="176"/>
        <v>0</v>
      </c>
    </row>
    <row r="825" spans="1:10" hidden="1" x14ac:dyDescent="0.2">
      <c r="A825" s="772">
        <v>758</v>
      </c>
      <c r="B825" s="1793" t="s">
        <v>217</v>
      </c>
      <c r="C825" s="774" t="s">
        <v>218</v>
      </c>
      <c r="D825" s="1794" t="s">
        <v>14</v>
      </c>
      <c r="E825" s="1794"/>
      <c r="F825" s="1795">
        <v>50</v>
      </c>
      <c r="G825" s="1795">
        <f t="shared" si="174"/>
        <v>0</v>
      </c>
      <c r="H825" s="1795">
        <v>324</v>
      </c>
      <c r="I825" s="1795">
        <f t="shared" si="175"/>
        <v>0</v>
      </c>
      <c r="J825" s="1796">
        <f t="shared" si="176"/>
        <v>0</v>
      </c>
    </row>
    <row r="826" spans="1:10" hidden="1" x14ac:dyDescent="0.2">
      <c r="A826" s="531">
        <v>759</v>
      </c>
      <c r="B826" s="541" t="s">
        <v>219</v>
      </c>
      <c r="C826" s="538" t="s">
        <v>220</v>
      </c>
      <c r="D826" s="542" t="s">
        <v>35</v>
      </c>
      <c r="E826" s="542"/>
      <c r="F826" s="543">
        <v>80</v>
      </c>
      <c r="G826" s="543">
        <f t="shared" si="174"/>
        <v>0</v>
      </c>
      <c r="H826" s="543">
        <v>30</v>
      </c>
      <c r="I826" s="543">
        <f t="shared" si="175"/>
        <v>0</v>
      </c>
      <c r="J826" s="750">
        <f t="shared" si="176"/>
        <v>0</v>
      </c>
    </row>
    <row r="827" spans="1:10" hidden="1" x14ac:dyDescent="0.2">
      <c r="A827" s="772">
        <v>760</v>
      </c>
      <c r="B827" s="781" t="s">
        <v>219</v>
      </c>
      <c r="C827" s="778" t="s">
        <v>221</v>
      </c>
      <c r="D827" s="1794" t="s">
        <v>35</v>
      </c>
      <c r="E827" s="1794"/>
      <c r="F827" s="1795">
        <v>80</v>
      </c>
      <c r="G827" s="1795">
        <f t="shared" si="174"/>
        <v>0</v>
      </c>
      <c r="H827" s="1795">
        <v>45</v>
      </c>
      <c r="I827" s="1795">
        <f t="shared" si="175"/>
        <v>0</v>
      </c>
      <c r="J827" s="1796">
        <f t="shared" si="176"/>
        <v>0</v>
      </c>
    </row>
    <row r="828" spans="1:10" hidden="1" x14ac:dyDescent="0.2">
      <c r="A828" s="531">
        <v>761</v>
      </c>
      <c r="B828" s="541" t="s">
        <v>274</v>
      </c>
      <c r="C828" s="538" t="s">
        <v>220</v>
      </c>
      <c r="D828" s="542" t="s">
        <v>35</v>
      </c>
      <c r="E828" s="542"/>
      <c r="F828" s="543">
        <v>0</v>
      </c>
      <c r="G828" s="543">
        <f t="shared" si="174"/>
        <v>0</v>
      </c>
      <c r="H828" s="543">
        <v>32</v>
      </c>
      <c r="I828" s="543">
        <f t="shared" si="175"/>
        <v>0</v>
      </c>
      <c r="J828" s="750">
        <f t="shared" si="176"/>
        <v>0</v>
      </c>
    </row>
    <row r="829" spans="1:10" hidden="1" x14ac:dyDescent="0.2">
      <c r="A829" s="772">
        <v>762</v>
      </c>
      <c r="B829" s="781" t="s">
        <v>274</v>
      </c>
      <c r="C829" s="778" t="s">
        <v>221</v>
      </c>
      <c r="D829" s="1794" t="s">
        <v>35</v>
      </c>
      <c r="E829" s="1794"/>
      <c r="F829" s="1795">
        <v>0</v>
      </c>
      <c r="G829" s="1795">
        <f t="shared" si="174"/>
        <v>0</v>
      </c>
      <c r="H829" s="1795">
        <v>34</v>
      </c>
      <c r="I829" s="1795">
        <f t="shared" si="175"/>
        <v>0</v>
      </c>
      <c r="J829" s="1796">
        <f t="shared" si="176"/>
        <v>0</v>
      </c>
    </row>
    <row r="830" spans="1:10" hidden="1" x14ac:dyDescent="0.2">
      <c r="A830" s="762">
        <v>708</v>
      </c>
      <c r="B830" s="1798" t="s">
        <v>214</v>
      </c>
      <c r="C830" s="764"/>
      <c r="D830" s="1785" t="s">
        <v>14</v>
      </c>
      <c r="E830" s="1785"/>
      <c r="F830" s="1156">
        <v>450</v>
      </c>
      <c r="G830" s="1156">
        <f t="shared" si="174"/>
        <v>0</v>
      </c>
      <c r="H830" s="1156">
        <v>126</v>
      </c>
      <c r="I830" s="1156">
        <f t="shared" si="175"/>
        <v>0</v>
      </c>
      <c r="J830" s="1314">
        <f t="shared" si="176"/>
        <v>0</v>
      </c>
    </row>
    <row r="831" spans="1:10" ht="25.5" hidden="1" x14ac:dyDescent="0.2">
      <c r="A831" s="531">
        <v>763</v>
      </c>
      <c r="B831" s="541" t="s">
        <v>48</v>
      </c>
      <c r="C831" s="533" t="s">
        <v>379</v>
      </c>
      <c r="D831" s="542" t="s">
        <v>14</v>
      </c>
      <c r="E831" s="542"/>
      <c r="F831" s="543">
        <v>55700.4</v>
      </c>
      <c r="G831" s="543">
        <f t="shared" si="174"/>
        <v>0</v>
      </c>
      <c r="H831" s="543">
        <v>151613.06399999998</v>
      </c>
      <c r="I831" s="543">
        <f t="shared" si="175"/>
        <v>0</v>
      </c>
      <c r="J831" s="750">
        <f t="shared" si="176"/>
        <v>0</v>
      </c>
    </row>
    <row r="832" spans="1:10" ht="25.5" hidden="1" x14ac:dyDescent="0.2">
      <c r="A832" s="531">
        <v>764</v>
      </c>
      <c r="B832" s="541" t="s">
        <v>377</v>
      </c>
      <c r="C832" s="533" t="s">
        <v>360</v>
      </c>
      <c r="D832" s="542" t="s">
        <v>14</v>
      </c>
      <c r="E832" s="542"/>
      <c r="F832" s="543">
        <v>23128</v>
      </c>
      <c r="G832" s="543">
        <f t="shared" si="174"/>
        <v>0</v>
      </c>
      <c r="H832" s="543">
        <v>69805.8</v>
      </c>
      <c r="I832" s="543">
        <f t="shared" si="175"/>
        <v>0</v>
      </c>
      <c r="J832" s="750">
        <f t="shared" si="176"/>
        <v>0</v>
      </c>
    </row>
    <row r="833" spans="1:10" ht="25.5" hidden="1" x14ac:dyDescent="0.2">
      <c r="A833" s="531">
        <v>765</v>
      </c>
      <c r="B833" s="541" t="s">
        <v>378</v>
      </c>
      <c r="C833" s="533" t="s">
        <v>360</v>
      </c>
      <c r="D833" s="542" t="s">
        <v>14</v>
      </c>
      <c r="E833" s="542"/>
      <c r="F833" s="543">
        <v>23128</v>
      </c>
      <c r="G833" s="543">
        <f t="shared" si="174"/>
        <v>0</v>
      </c>
      <c r="H833" s="543">
        <v>73109.903999999995</v>
      </c>
      <c r="I833" s="543">
        <f t="shared" si="175"/>
        <v>0</v>
      </c>
      <c r="J833" s="750">
        <f t="shared" si="176"/>
        <v>0</v>
      </c>
    </row>
    <row r="834" spans="1:10" hidden="1" x14ac:dyDescent="0.2">
      <c r="A834" s="772">
        <v>766</v>
      </c>
      <c r="B834" s="781" t="s">
        <v>222</v>
      </c>
      <c r="C834" s="778" t="s">
        <v>223</v>
      </c>
      <c r="D834" s="1794" t="s">
        <v>35</v>
      </c>
      <c r="E834" s="1794"/>
      <c r="F834" s="1795">
        <v>150</v>
      </c>
      <c r="G834" s="1795">
        <f t="shared" si="174"/>
        <v>0</v>
      </c>
      <c r="H834" s="1795">
        <v>227</v>
      </c>
      <c r="I834" s="1795">
        <f t="shared" si="175"/>
        <v>0</v>
      </c>
      <c r="J834" s="1796">
        <f t="shared" si="176"/>
        <v>0</v>
      </c>
    </row>
    <row r="835" spans="1:10" hidden="1" x14ac:dyDescent="0.2">
      <c r="A835" s="772">
        <v>767</v>
      </c>
      <c r="B835" s="781" t="s">
        <v>281</v>
      </c>
      <c r="C835" s="778" t="s">
        <v>225</v>
      </c>
      <c r="D835" s="1794" t="s">
        <v>35</v>
      </c>
      <c r="E835" s="1794"/>
      <c r="F835" s="1795">
        <v>150</v>
      </c>
      <c r="G835" s="1795">
        <f t="shared" si="174"/>
        <v>0</v>
      </c>
      <c r="H835" s="1795">
        <v>234</v>
      </c>
      <c r="I835" s="1795">
        <f t="shared" si="175"/>
        <v>0</v>
      </c>
      <c r="J835" s="1796">
        <f t="shared" si="176"/>
        <v>0</v>
      </c>
    </row>
    <row r="836" spans="1:10" hidden="1" x14ac:dyDescent="0.2">
      <c r="A836" s="772">
        <v>768</v>
      </c>
      <c r="B836" s="781" t="s">
        <v>224</v>
      </c>
      <c r="C836" s="778" t="s">
        <v>225</v>
      </c>
      <c r="D836" s="1794" t="s">
        <v>35</v>
      </c>
      <c r="E836" s="1794"/>
      <c r="F836" s="1795">
        <v>150</v>
      </c>
      <c r="G836" s="1795">
        <f t="shared" si="174"/>
        <v>0</v>
      </c>
      <c r="H836" s="1795">
        <v>157</v>
      </c>
      <c r="I836" s="1795">
        <f t="shared" si="175"/>
        <v>0</v>
      </c>
      <c r="J836" s="1796">
        <f t="shared" si="176"/>
        <v>0</v>
      </c>
    </row>
    <row r="837" spans="1:10" hidden="1" x14ac:dyDescent="0.2">
      <c r="A837" s="772">
        <v>769</v>
      </c>
      <c r="B837" s="781" t="s">
        <v>226</v>
      </c>
      <c r="C837" s="778" t="s">
        <v>223</v>
      </c>
      <c r="D837" s="1794" t="s">
        <v>35</v>
      </c>
      <c r="E837" s="1794"/>
      <c r="F837" s="1795">
        <v>150</v>
      </c>
      <c r="G837" s="1795">
        <f t="shared" si="174"/>
        <v>0</v>
      </c>
      <c r="H837" s="1795">
        <v>221</v>
      </c>
      <c r="I837" s="1795">
        <f t="shared" si="175"/>
        <v>0</v>
      </c>
      <c r="J837" s="1796">
        <f t="shared" si="176"/>
        <v>0</v>
      </c>
    </row>
    <row r="838" spans="1:10" hidden="1" x14ac:dyDescent="0.2">
      <c r="A838" s="772">
        <v>770</v>
      </c>
      <c r="B838" s="781" t="s">
        <v>228</v>
      </c>
      <c r="C838" s="778" t="s">
        <v>229</v>
      </c>
      <c r="D838" s="1794" t="s">
        <v>35</v>
      </c>
      <c r="E838" s="1794"/>
      <c r="F838" s="1795">
        <v>120</v>
      </c>
      <c r="G838" s="1795">
        <f t="shared" si="174"/>
        <v>0</v>
      </c>
      <c r="H838" s="1795">
        <v>33</v>
      </c>
      <c r="I838" s="1795">
        <f t="shared" si="175"/>
        <v>0</v>
      </c>
      <c r="J838" s="1796">
        <f t="shared" si="176"/>
        <v>0</v>
      </c>
    </row>
    <row r="839" spans="1:10" hidden="1" x14ac:dyDescent="0.2">
      <c r="A839" s="772">
        <v>771</v>
      </c>
      <c r="B839" s="781" t="s">
        <v>230</v>
      </c>
      <c r="C839" s="778" t="s">
        <v>229</v>
      </c>
      <c r="D839" s="1794" t="s">
        <v>35</v>
      </c>
      <c r="E839" s="1794"/>
      <c r="F839" s="1795">
        <v>120</v>
      </c>
      <c r="G839" s="1795">
        <f t="shared" si="174"/>
        <v>0</v>
      </c>
      <c r="H839" s="1795">
        <v>30</v>
      </c>
      <c r="I839" s="1795">
        <f t="shared" si="175"/>
        <v>0</v>
      </c>
      <c r="J839" s="1796">
        <f t="shared" si="176"/>
        <v>0</v>
      </c>
    </row>
    <row r="840" spans="1:10" hidden="1" x14ac:dyDescent="0.2">
      <c r="A840" s="762">
        <v>734</v>
      </c>
      <c r="B840" s="782" t="s">
        <v>599</v>
      </c>
      <c r="C840" s="769" t="s">
        <v>225</v>
      </c>
      <c r="D840" s="1785" t="s">
        <v>35</v>
      </c>
      <c r="E840" s="1785"/>
      <c r="F840" s="1156">
        <v>150</v>
      </c>
      <c r="G840" s="1156">
        <f t="shared" si="174"/>
        <v>0</v>
      </c>
      <c r="H840" s="1156">
        <v>221</v>
      </c>
      <c r="I840" s="1156">
        <f t="shared" si="175"/>
        <v>0</v>
      </c>
      <c r="J840" s="1314">
        <f t="shared" si="176"/>
        <v>0</v>
      </c>
    </row>
    <row r="841" spans="1:10" hidden="1" x14ac:dyDescent="0.2">
      <c r="A841" s="531">
        <v>772</v>
      </c>
      <c r="B841" s="541" t="s">
        <v>231</v>
      </c>
      <c r="C841" s="533"/>
      <c r="D841" s="542" t="s">
        <v>32</v>
      </c>
      <c r="E841" s="542"/>
      <c r="F841" s="543">
        <v>123668.5</v>
      </c>
      <c r="G841" s="543">
        <f t="shared" si="174"/>
        <v>0</v>
      </c>
      <c r="H841" s="543">
        <v>247337</v>
      </c>
      <c r="I841" s="543">
        <f t="shared" si="175"/>
        <v>0</v>
      </c>
      <c r="J841" s="750">
        <f t="shared" si="176"/>
        <v>0</v>
      </c>
    </row>
    <row r="842" spans="1:10" hidden="1" x14ac:dyDescent="0.2">
      <c r="A842" s="531">
        <v>773</v>
      </c>
      <c r="B842" s="1801"/>
      <c r="C842" s="568"/>
      <c r="D842" s="1802"/>
      <c r="E842" s="1802"/>
      <c r="F842" s="543"/>
      <c r="G842" s="543"/>
      <c r="H842" s="543"/>
      <c r="I842" s="543"/>
      <c r="J842" s="750"/>
    </row>
    <row r="843" spans="1:10" hidden="1" x14ac:dyDescent="0.2">
      <c r="A843" s="531">
        <v>774</v>
      </c>
      <c r="B843" s="541" t="s">
        <v>206</v>
      </c>
      <c r="C843" s="538"/>
      <c r="D843" s="542" t="s">
        <v>207</v>
      </c>
      <c r="E843" s="542"/>
      <c r="F843" s="543">
        <v>210000</v>
      </c>
      <c r="G843" s="543">
        <f>E843*F843</f>
        <v>0</v>
      </c>
      <c r="H843" s="543">
        <v>0</v>
      </c>
      <c r="I843" s="543">
        <f>E843*H843</f>
        <v>0</v>
      </c>
      <c r="J843" s="750">
        <f t="shared" si="176"/>
        <v>0</v>
      </c>
    </row>
    <row r="844" spans="1:10" ht="13.5" thickBot="1" x14ac:dyDescent="0.25">
      <c r="A844" s="531">
        <v>775</v>
      </c>
      <c r="B844" s="541" t="s">
        <v>104</v>
      </c>
      <c r="C844" s="538"/>
      <c r="D844" s="542" t="s">
        <v>207</v>
      </c>
      <c r="E844" s="542">
        <v>1</v>
      </c>
      <c r="F844" s="543">
        <v>189000</v>
      </c>
      <c r="G844" s="543">
        <f>E844*F844</f>
        <v>189000</v>
      </c>
      <c r="H844" s="543">
        <v>0</v>
      </c>
      <c r="I844" s="543">
        <f>E844*H844</f>
        <v>0</v>
      </c>
      <c r="J844" s="750">
        <f t="shared" si="176"/>
        <v>189000</v>
      </c>
    </row>
    <row r="845" spans="1:10" ht="13.5" hidden="1" thickBot="1" x14ac:dyDescent="0.25">
      <c r="A845" s="531"/>
      <c r="B845" s="541"/>
      <c r="C845" s="538"/>
      <c r="D845" s="542"/>
      <c r="E845" s="542"/>
      <c r="F845" s="543"/>
      <c r="G845" s="543"/>
      <c r="H845" s="543"/>
      <c r="I845" s="543"/>
      <c r="J845" s="750"/>
    </row>
    <row r="846" spans="1:10" ht="13.5" hidden="1" thickBot="1" x14ac:dyDescent="0.25">
      <c r="A846" s="581"/>
      <c r="B846" s="1786" t="s">
        <v>282</v>
      </c>
      <c r="C846" s="572"/>
      <c r="D846" s="1787"/>
      <c r="E846" s="1788"/>
      <c r="F846" s="1789"/>
      <c r="G846" s="1790">
        <f>SUM(G830:G833)+G826+G828+SUM(G840:G844)</f>
        <v>189000</v>
      </c>
      <c r="H846" s="1789"/>
      <c r="I846" s="1790">
        <f>SUM(I830:I833)+I826+I828+SUM(I840:I844)</f>
        <v>0</v>
      </c>
      <c r="J846" s="1790">
        <f>SUM(J830:J833)+J826+J828+SUM(J840:J844)</f>
        <v>189000</v>
      </c>
    </row>
    <row r="847" spans="1:10" x14ac:dyDescent="0.2">
      <c r="A847" s="879"/>
      <c r="B847" s="1803"/>
      <c r="C847" s="881"/>
      <c r="D847" s="1804"/>
      <c r="E847" s="1805"/>
      <c r="F847" s="1806"/>
      <c r="G847" s="1807"/>
      <c r="H847" s="1806"/>
      <c r="I847" s="1807"/>
      <c r="J847" s="1807"/>
    </row>
    <row r="848" spans="1:10" ht="13.5" thickBot="1" x14ac:dyDescent="0.25">
      <c r="A848" s="1047"/>
      <c r="B848" s="1002"/>
      <c r="C848" s="1808"/>
      <c r="D848" s="1809"/>
      <c r="E848" s="1783"/>
      <c r="F848" s="1003"/>
      <c r="G848" s="1810"/>
      <c r="H848" s="1003"/>
      <c r="I848" s="1810"/>
      <c r="J848" s="1810"/>
    </row>
    <row r="849" spans="1:37" ht="13.5" thickBot="1" x14ac:dyDescent="0.25">
      <c r="A849" s="581"/>
      <c r="B849" s="1786" t="s">
        <v>382</v>
      </c>
      <c r="C849" s="572"/>
      <c r="D849" s="1787"/>
      <c r="E849" s="1788"/>
      <c r="F849" s="1789"/>
      <c r="G849" s="1790">
        <f>G846+G818+G752+G724+G564+G249+G848</f>
        <v>964090</v>
      </c>
      <c r="H849" s="1789"/>
      <c r="I849" s="1790">
        <f>I846+I818+I752+I724+I564+I249+I848</f>
        <v>12194</v>
      </c>
      <c r="J849" s="1790">
        <f>J846+J818+J752+J724+J564+J249+J848</f>
        <v>976284</v>
      </c>
      <c r="K849" s="1724" t="s">
        <v>668</v>
      </c>
    </row>
    <row r="850" spans="1:37" ht="13.5" thickBot="1" x14ac:dyDescent="0.25">
      <c r="A850" s="891"/>
      <c r="B850" s="1811" t="s">
        <v>383</v>
      </c>
      <c r="C850" s="893"/>
      <c r="D850" s="1812"/>
      <c r="E850" s="1813"/>
      <c r="F850" s="1814"/>
      <c r="G850" s="1815">
        <f>G849/1.2*0.2</f>
        <v>160681.66666666669</v>
      </c>
      <c r="H850" s="1814"/>
      <c r="I850" s="1815">
        <f>I849/1.2*0.2</f>
        <v>2032.3333333333337</v>
      </c>
      <c r="J850" s="1815">
        <f>J849/1.2*0.2</f>
        <v>162714</v>
      </c>
    </row>
    <row r="851" spans="1:37" ht="13.5" x14ac:dyDescent="0.2">
      <c r="A851" s="587"/>
      <c r="B851" s="1816"/>
      <c r="C851" s="587"/>
      <c r="D851" s="587"/>
      <c r="E851" s="587"/>
      <c r="F851" s="587"/>
      <c r="G851" s="587"/>
      <c r="H851" s="587"/>
      <c r="I851" s="587"/>
      <c r="J851" s="590"/>
    </row>
    <row r="852" spans="1:37" s="631" customFormat="1" ht="12" x14ac:dyDescent="0.2">
      <c r="A852" s="682" t="s">
        <v>548</v>
      </c>
      <c r="B852" s="1817" t="s">
        <v>567</v>
      </c>
      <c r="C852" s="1839"/>
      <c r="D852" s="1839"/>
      <c r="E852" s="1839"/>
      <c r="F852" s="1839"/>
      <c r="G852" s="1839"/>
      <c r="H852" s="1839"/>
      <c r="I852" s="1818"/>
      <c r="J852" s="1818" t="s">
        <v>565</v>
      </c>
      <c r="K852" s="1819"/>
      <c r="L852" s="1820"/>
      <c r="M852" s="1821"/>
      <c r="N852" s="1821"/>
      <c r="O852" s="1821"/>
      <c r="P852" s="1821"/>
      <c r="Q852" s="1821"/>
      <c r="R852" s="635"/>
      <c r="S852" s="635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 t="s">
        <v>562</v>
      </c>
      <c r="AI852" s="635" t="s">
        <v>563</v>
      </c>
      <c r="AJ852" s="635"/>
      <c r="AK852" s="635"/>
    </row>
    <row r="853" spans="1:37" s="636" customFormat="1" ht="12" x14ac:dyDescent="0.2">
      <c r="A853" s="681" t="s">
        <v>284</v>
      </c>
      <c r="B853" s="1838" t="s">
        <v>551</v>
      </c>
      <c r="C853" s="1838"/>
      <c r="D853" s="1838"/>
      <c r="E853" s="1838"/>
      <c r="F853" s="1838"/>
      <c r="G853" s="1838"/>
      <c r="H853" s="1838"/>
      <c r="I853" s="1838"/>
      <c r="J853" s="1838"/>
      <c r="K853" s="1822"/>
      <c r="L853" s="1820"/>
      <c r="M853" s="1821"/>
      <c r="N853" s="1821"/>
      <c r="O853" s="1821"/>
      <c r="P853" s="1821"/>
      <c r="Q853" s="1821"/>
      <c r="R853" s="640"/>
      <c r="S853" s="640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</row>
    <row r="854" spans="1:37" s="631" customFormat="1" ht="12" x14ac:dyDescent="0.2">
      <c r="A854" s="682" t="s">
        <v>553</v>
      </c>
      <c r="B854" s="1817" t="s">
        <v>560</v>
      </c>
      <c r="C854" s="1839"/>
      <c r="D854" s="1839"/>
      <c r="E854" s="1839"/>
      <c r="F854" s="1839"/>
      <c r="G854" s="1839"/>
      <c r="H854" s="1839"/>
      <c r="I854" s="1818"/>
      <c r="J854" s="1818" t="s">
        <v>566</v>
      </c>
      <c r="K854" s="1819"/>
      <c r="L854" s="1820"/>
      <c r="M854" s="1821"/>
      <c r="N854" s="1821"/>
      <c r="O854" s="1821"/>
      <c r="P854" s="1821"/>
      <c r="Q854" s="1821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</row>
    <row r="855" spans="1:37" s="636" customFormat="1" ht="12" x14ac:dyDescent="0.2">
      <c r="A855" s="681" t="s">
        <v>284</v>
      </c>
      <c r="B855" s="1838" t="s">
        <v>551</v>
      </c>
      <c r="C855" s="1838"/>
      <c r="D855" s="1838"/>
      <c r="E855" s="1838"/>
      <c r="F855" s="1838"/>
      <c r="G855" s="1838"/>
      <c r="H855" s="1838"/>
      <c r="I855" s="1838"/>
      <c r="J855" s="1838"/>
      <c r="K855" s="1822"/>
      <c r="L855" s="1820"/>
      <c r="M855" s="1821"/>
      <c r="N855" s="1821"/>
      <c r="O855" s="1821"/>
      <c r="P855" s="1821"/>
      <c r="Q855" s="1821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</row>
    <row r="856" spans="1:37" ht="15" x14ac:dyDescent="0.2">
      <c r="B856" s="1823"/>
      <c r="C856" s="1823"/>
    </row>
    <row r="857" spans="1:37" ht="15" x14ac:dyDescent="0.2">
      <c r="B857" s="1977"/>
      <c r="C857" s="1977"/>
    </row>
    <row r="858" spans="1:37" ht="15" x14ac:dyDescent="0.2">
      <c r="B858" s="1824"/>
      <c r="C858" s="1824"/>
    </row>
    <row r="859" spans="1:37" ht="15" x14ac:dyDescent="0.2">
      <c r="C859" s="1824"/>
    </row>
    <row r="860" spans="1:37" ht="13.5" x14ac:dyDescent="0.2">
      <c r="A860" s="587"/>
      <c r="B860" s="1825"/>
      <c r="C860" s="587"/>
      <c r="D860" s="587"/>
      <c r="E860" s="587"/>
      <c r="J860" s="590"/>
    </row>
    <row r="861" spans="1:37" ht="15" x14ac:dyDescent="0.2">
      <c r="B861" s="1980"/>
      <c r="C861" s="1980"/>
    </row>
    <row r="862" spans="1:37" ht="15" x14ac:dyDescent="0.2">
      <c r="B862" s="1823"/>
      <c r="C862" s="1823"/>
    </row>
    <row r="863" spans="1:37" ht="15" x14ac:dyDescent="0.2">
      <c r="B863" s="1823"/>
      <c r="C863" s="1823"/>
    </row>
    <row r="864" spans="1:37" ht="15" x14ac:dyDescent="0.2">
      <c r="B864" s="1823"/>
      <c r="C864" s="1823"/>
    </row>
    <row r="865" spans="2:7" ht="15" x14ac:dyDescent="0.2">
      <c r="B865" s="1977"/>
      <c r="C865" s="1977"/>
    </row>
    <row r="866" spans="2:7" ht="15" x14ac:dyDescent="0.2">
      <c r="B866" s="1824"/>
      <c r="C866" s="1824"/>
    </row>
    <row r="867" spans="2:7" ht="15" x14ac:dyDescent="0.2">
      <c r="B867" s="1824"/>
      <c r="C867" s="1824"/>
      <c r="F867" s="1824"/>
      <c r="G867" s="1824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</mergeCells>
  <conditionalFormatting sqref="K852:K855">
    <cfRule type="cellIs" dxfId="17" priority="3" operator="lessThan">
      <formula>0</formula>
    </cfRule>
    <cfRule type="cellIs" dxfId="16" priority="4" operator="greaterThan">
      <formula>0</formula>
    </cfRule>
  </conditionalFormatting>
  <conditionalFormatting sqref="L852:L855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BH777"/>
  <sheetViews>
    <sheetView tabSelected="1" view="pageBreakPreview" zoomScale="70" zoomScaleNormal="80" zoomScaleSheetLayoutView="70" workbookViewId="0">
      <pane ySplit="4" topLeftCell="A725" activePane="bottomLeft" state="frozen"/>
      <selection pane="bottomLeft" activeCell="V746" sqref="V746"/>
    </sheetView>
  </sheetViews>
  <sheetFormatPr defaultColWidth="9.140625" defaultRowHeight="12.75" outlineLevelCol="2" x14ac:dyDescent="0.2"/>
  <cols>
    <col min="1" max="1" width="6.5703125" style="4" customWidth="1"/>
    <col min="2" max="2" width="72.5703125" style="1142" customWidth="1"/>
    <col min="3" max="3" width="24.28515625" style="4" customWidth="1"/>
    <col min="4" max="4" width="7.28515625" style="1142" customWidth="1"/>
    <col min="5" max="5" width="8.7109375" style="1142" bestFit="1" customWidth="1"/>
    <col min="6" max="9" width="15.140625" style="1142" customWidth="1" outlineLevel="2"/>
    <col min="10" max="10" width="19.42578125" style="1142" bestFit="1" customWidth="1"/>
    <col min="11" max="11" width="9.140625" style="1569" customWidth="1"/>
    <col min="12" max="12" width="12" style="1569" hidden="1" customWidth="1" outlineLevel="1"/>
    <col min="13" max="13" width="13.5703125" style="1569" hidden="1" customWidth="1" outlineLevel="1"/>
    <col min="14" max="14" width="12" style="1569" hidden="1" customWidth="1" outlineLevel="1"/>
    <col min="15" max="15" width="14.42578125" style="1569" hidden="1" customWidth="1" outlineLevel="1"/>
    <col min="16" max="16" width="15" style="1569" customWidth="1" collapsed="1"/>
    <col min="17" max="17" width="7.42578125" style="1570" customWidth="1"/>
    <col min="18" max="18" width="12" style="1570" hidden="1" customWidth="1" outlineLevel="1"/>
    <col min="19" max="19" width="13.5703125" style="1570" hidden="1" customWidth="1" outlineLevel="1"/>
    <col min="20" max="20" width="12" style="1570" hidden="1" customWidth="1" outlineLevel="1"/>
    <col min="21" max="21" width="14.42578125" style="1570" hidden="1" customWidth="1" outlineLevel="1"/>
    <col min="22" max="22" width="15" style="1570" customWidth="1" collapsed="1"/>
    <col min="23" max="23" width="7.42578125" style="1571" customWidth="1"/>
    <col min="24" max="24" width="12" style="1571" hidden="1" customWidth="1" outlineLevel="1"/>
    <col min="25" max="25" width="13.5703125" style="1571" hidden="1" customWidth="1" outlineLevel="1"/>
    <col min="26" max="26" width="12" style="1571" hidden="1" customWidth="1" outlineLevel="1"/>
    <col min="27" max="27" width="14.42578125" style="1571" hidden="1" customWidth="1" outlineLevel="1"/>
    <col min="28" max="28" width="15" style="1571" customWidth="1" collapsed="1"/>
    <col min="29" max="29" width="7.42578125" style="1572" customWidth="1"/>
    <col min="30" max="30" width="12" style="1572" hidden="1" customWidth="1" outlineLevel="1"/>
    <col min="31" max="31" width="13.5703125" style="1572" hidden="1" customWidth="1" outlineLevel="1"/>
    <col min="32" max="32" width="12" style="1572" hidden="1" customWidth="1" outlineLevel="1"/>
    <col min="33" max="33" width="14.42578125" style="1572" hidden="1" customWidth="1" outlineLevel="1"/>
    <col min="34" max="34" width="15" style="1572" customWidth="1" collapsed="1"/>
    <col min="35" max="35" width="8.7109375" style="1573" customWidth="1"/>
    <col min="36" max="36" width="12" style="1573" hidden="1" customWidth="1" outlineLevel="1"/>
    <col min="37" max="37" width="13.5703125" style="1573" hidden="1" customWidth="1" outlineLevel="1"/>
    <col min="38" max="38" width="12" style="1573" hidden="1" customWidth="1" outlineLevel="1"/>
    <col min="39" max="39" width="14.42578125" style="1573" hidden="1" customWidth="1" outlineLevel="1"/>
    <col min="40" max="40" width="15" style="1573" customWidth="1" collapsed="1"/>
    <col min="41" max="41" width="7.42578125" style="1582" customWidth="1"/>
    <col min="42" max="42" width="12" style="1574" hidden="1" customWidth="1" outlineLevel="1"/>
    <col min="43" max="43" width="13.5703125" style="1574" hidden="1" customWidth="1" outlineLevel="1"/>
    <col min="44" max="44" width="12" style="1574" hidden="1" customWidth="1" outlineLevel="1"/>
    <col min="45" max="45" width="14.42578125" style="1574" hidden="1" customWidth="1" outlineLevel="1"/>
    <col min="46" max="46" width="15" style="1574" customWidth="1" collapsed="1"/>
    <col min="47" max="47" width="7.42578125" style="1575" customWidth="1"/>
    <col min="48" max="48" width="12" style="1575" hidden="1" customWidth="1" outlineLevel="1"/>
    <col min="49" max="49" width="13.5703125" style="1575" hidden="1" customWidth="1" outlineLevel="1"/>
    <col min="50" max="50" width="12" style="1575" hidden="1" customWidth="1" outlineLevel="1"/>
    <col min="51" max="51" width="14.42578125" style="1575" hidden="1" customWidth="1" outlineLevel="1"/>
    <col min="52" max="52" width="15" style="1575" customWidth="1" collapsed="1"/>
    <col min="53" max="53" width="11.7109375" style="1576" customWidth="1"/>
    <col min="54" max="54" width="12" style="1576" hidden="1" customWidth="1" outlineLevel="1"/>
    <col min="55" max="55" width="13.5703125" style="1576" hidden="1" customWidth="1" outlineLevel="1"/>
    <col min="56" max="56" width="12" style="1576" hidden="1" customWidth="1" outlineLevel="1"/>
    <col min="57" max="57" width="16.28515625" style="1576" hidden="1" customWidth="1" outlineLevel="1"/>
    <col min="58" max="58" width="15" style="1576" customWidth="1" collapsed="1"/>
    <col min="59" max="59" width="13.5703125" style="1142" customWidth="1"/>
    <col min="60" max="60" width="21.7109375" style="1142" customWidth="1"/>
    <col min="61" max="16384" width="9.140625" style="1142"/>
  </cols>
  <sheetData>
    <row r="1" spans="1:60" ht="40.15" customHeight="1" x14ac:dyDescent="0.2">
      <c r="A1" s="1998" t="s">
        <v>650</v>
      </c>
      <c r="B1" s="1998"/>
      <c r="C1" s="1998"/>
      <c r="D1" s="1998"/>
      <c r="E1" s="1998"/>
      <c r="F1" s="1998"/>
      <c r="G1" s="1998"/>
      <c r="H1" s="1998"/>
      <c r="I1" s="1998"/>
      <c r="J1" s="1998"/>
    </row>
    <row r="2" spans="1:60" s="392" customFormat="1" ht="35.25" customHeight="1" thickBot="1" x14ac:dyDescent="0.25">
      <c r="A2" s="1998" t="s">
        <v>651</v>
      </c>
      <c r="B2" s="1998"/>
      <c r="C2" s="1998"/>
      <c r="D2" s="1998"/>
      <c r="E2" s="1998"/>
      <c r="F2" s="1998"/>
      <c r="G2" s="1998"/>
      <c r="H2" s="1998"/>
      <c r="I2" s="1998"/>
      <c r="J2" s="1998"/>
      <c r="K2" s="1912" t="s">
        <v>578</v>
      </c>
      <c r="L2" s="1912"/>
      <c r="M2" s="1912"/>
      <c r="N2" s="1912"/>
      <c r="O2" s="1912"/>
      <c r="P2" s="1912"/>
      <c r="Q2" s="1915" t="s">
        <v>576</v>
      </c>
      <c r="R2" s="1915"/>
      <c r="S2" s="1915"/>
      <c r="T2" s="1915"/>
      <c r="U2" s="1915"/>
      <c r="V2" s="1915"/>
      <c r="W2" s="1916" t="s">
        <v>577</v>
      </c>
      <c r="X2" s="1916"/>
      <c r="Y2" s="1916"/>
      <c r="Z2" s="1916"/>
      <c r="AA2" s="1916"/>
      <c r="AB2" s="1916"/>
      <c r="AC2" s="1917" t="s">
        <v>580</v>
      </c>
      <c r="AD2" s="1917"/>
      <c r="AE2" s="1917"/>
      <c r="AF2" s="1917"/>
      <c r="AG2" s="1917"/>
      <c r="AH2" s="1917"/>
      <c r="AI2" s="2001" t="s">
        <v>666</v>
      </c>
      <c r="AJ2" s="2001"/>
      <c r="AK2" s="2001"/>
      <c r="AL2" s="2001"/>
      <c r="AM2" s="2001"/>
      <c r="AN2" s="2001"/>
      <c r="AO2" s="2002">
        <v>6</v>
      </c>
      <c r="AP2" s="2002"/>
      <c r="AQ2" s="2002"/>
      <c r="AR2" s="2002"/>
      <c r="AS2" s="2002"/>
      <c r="AT2" s="2002"/>
      <c r="AU2" s="2003">
        <v>7</v>
      </c>
      <c r="AV2" s="2003"/>
      <c r="AW2" s="2003"/>
      <c r="AX2" s="2003"/>
      <c r="AY2" s="2003"/>
      <c r="AZ2" s="2003"/>
      <c r="BA2" s="1911" t="s">
        <v>497</v>
      </c>
      <c r="BB2" s="1911"/>
      <c r="BC2" s="1911"/>
      <c r="BD2" s="1911"/>
      <c r="BE2" s="1911"/>
      <c r="BF2" s="1911"/>
    </row>
    <row r="3" spans="1:60" s="545" customFormat="1" ht="28.15" customHeight="1" x14ac:dyDescent="0.2">
      <c r="A3" s="148" t="s">
        <v>443</v>
      </c>
      <c r="B3" s="1672" t="s">
        <v>443</v>
      </c>
      <c r="C3" s="1672"/>
      <c r="D3" s="1087"/>
      <c r="E3" s="1087"/>
      <c r="F3" s="1978" t="s">
        <v>444</v>
      </c>
      <c r="G3" s="1979"/>
      <c r="H3" s="1978" t="s">
        <v>445</v>
      </c>
      <c r="I3" s="1979"/>
      <c r="J3" s="151" t="s">
        <v>446</v>
      </c>
      <c r="K3" s="1087"/>
      <c r="L3" s="1978" t="s">
        <v>444</v>
      </c>
      <c r="M3" s="1979"/>
      <c r="N3" s="1978" t="s">
        <v>445</v>
      </c>
      <c r="O3" s="1979"/>
      <c r="P3" s="151" t="s">
        <v>446</v>
      </c>
      <c r="Q3" s="1087"/>
      <c r="R3" s="1978" t="s">
        <v>444</v>
      </c>
      <c r="S3" s="1979"/>
      <c r="T3" s="1978" t="s">
        <v>445</v>
      </c>
      <c r="U3" s="1979"/>
      <c r="V3" s="151" t="s">
        <v>446</v>
      </c>
      <c r="W3" s="1087"/>
      <c r="X3" s="1978" t="s">
        <v>444</v>
      </c>
      <c r="Y3" s="1979"/>
      <c r="Z3" s="1978" t="s">
        <v>445</v>
      </c>
      <c r="AA3" s="1979"/>
      <c r="AB3" s="151" t="s">
        <v>446</v>
      </c>
      <c r="AC3" s="1087"/>
      <c r="AD3" s="1978" t="s">
        <v>444</v>
      </c>
      <c r="AE3" s="1979"/>
      <c r="AF3" s="1978" t="s">
        <v>445</v>
      </c>
      <c r="AG3" s="1979"/>
      <c r="AH3" s="151" t="s">
        <v>446</v>
      </c>
      <c r="AI3" s="1087"/>
      <c r="AJ3" s="1978" t="s">
        <v>444</v>
      </c>
      <c r="AK3" s="1979"/>
      <c r="AL3" s="1978" t="s">
        <v>445</v>
      </c>
      <c r="AM3" s="1979"/>
      <c r="AN3" s="151" t="s">
        <v>446</v>
      </c>
      <c r="AO3" s="1109"/>
      <c r="AP3" s="1999" t="s">
        <v>444</v>
      </c>
      <c r="AQ3" s="2000"/>
      <c r="AR3" s="1999" t="s">
        <v>445</v>
      </c>
      <c r="AS3" s="2000"/>
      <c r="AT3" s="1088" t="s">
        <v>446</v>
      </c>
      <c r="AU3" s="1110"/>
      <c r="AV3" s="2004" t="s">
        <v>444</v>
      </c>
      <c r="AW3" s="2005"/>
      <c r="AX3" s="2004" t="s">
        <v>445</v>
      </c>
      <c r="AY3" s="2005"/>
      <c r="AZ3" s="1096" t="s">
        <v>446</v>
      </c>
      <c r="BA3" s="1087"/>
      <c r="BB3" s="1978" t="s">
        <v>444</v>
      </c>
      <c r="BC3" s="1979"/>
      <c r="BD3" s="1978" t="s">
        <v>445</v>
      </c>
      <c r="BE3" s="1979"/>
      <c r="BF3" s="151" t="s">
        <v>446</v>
      </c>
    </row>
    <row r="4" spans="1:60" s="545" customFormat="1" ht="13.5" x14ac:dyDescent="0.2">
      <c r="A4" s="152" t="s">
        <v>447</v>
      </c>
      <c r="B4" s="1673" t="s">
        <v>443</v>
      </c>
      <c r="C4" s="1674"/>
      <c r="D4" s="1111" t="s">
        <v>448</v>
      </c>
      <c r="E4" s="1111" t="s">
        <v>449</v>
      </c>
      <c r="F4" s="1112" t="s">
        <v>450</v>
      </c>
      <c r="G4" s="1112" t="s">
        <v>451</v>
      </c>
      <c r="H4" s="1113" t="s">
        <v>452</v>
      </c>
      <c r="I4" s="1112" t="s">
        <v>451</v>
      </c>
      <c r="J4" s="1114"/>
      <c r="K4" s="1111" t="s">
        <v>449</v>
      </c>
      <c r="L4" s="1112" t="s">
        <v>450</v>
      </c>
      <c r="M4" s="1112" t="s">
        <v>451</v>
      </c>
      <c r="N4" s="1113" t="s">
        <v>452</v>
      </c>
      <c r="O4" s="1112" t="s">
        <v>451</v>
      </c>
      <c r="P4" s="1114"/>
      <c r="Q4" s="1111" t="s">
        <v>449</v>
      </c>
      <c r="R4" s="1112" t="s">
        <v>450</v>
      </c>
      <c r="S4" s="1112" t="s">
        <v>451</v>
      </c>
      <c r="T4" s="1113" t="s">
        <v>452</v>
      </c>
      <c r="U4" s="1112" t="s">
        <v>451</v>
      </c>
      <c r="V4" s="1114"/>
      <c r="W4" s="1111" t="s">
        <v>449</v>
      </c>
      <c r="X4" s="1112" t="s">
        <v>450</v>
      </c>
      <c r="Y4" s="1112" t="s">
        <v>451</v>
      </c>
      <c r="Z4" s="1113" t="s">
        <v>452</v>
      </c>
      <c r="AA4" s="1112" t="s">
        <v>451</v>
      </c>
      <c r="AB4" s="1114"/>
      <c r="AC4" s="1111" t="s">
        <v>449</v>
      </c>
      <c r="AD4" s="1112" t="s">
        <v>450</v>
      </c>
      <c r="AE4" s="1112" t="s">
        <v>451</v>
      </c>
      <c r="AF4" s="1113" t="s">
        <v>452</v>
      </c>
      <c r="AG4" s="1112" t="s">
        <v>451</v>
      </c>
      <c r="AH4" s="1114"/>
      <c r="AI4" s="1111" t="s">
        <v>449</v>
      </c>
      <c r="AJ4" s="1112" t="s">
        <v>450</v>
      </c>
      <c r="AK4" s="1112" t="s">
        <v>451</v>
      </c>
      <c r="AL4" s="1113" t="s">
        <v>452</v>
      </c>
      <c r="AM4" s="1112" t="s">
        <v>451</v>
      </c>
      <c r="AN4" s="1114"/>
      <c r="AO4" s="1115" t="s">
        <v>449</v>
      </c>
      <c r="AP4" s="1116" t="s">
        <v>450</v>
      </c>
      <c r="AQ4" s="1116" t="s">
        <v>451</v>
      </c>
      <c r="AR4" s="1117" t="s">
        <v>452</v>
      </c>
      <c r="AS4" s="1116" t="s">
        <v>451</v>
      </c>
      <c r="AT4" s="1118"/>
      <c r="AU4" s="1119" t="s">
        <v>449</v>
      </c>
      <c r="AV4" s="1120" t="s">
        <v>450</v>
      </c>
      <c r="AW4" s="1120" t="s">
        <v>451</v>
      </c>
      <c r="AX4" s="1121" t="s">
        <v>452</v>
      </c>
      <c r="AY4" s="1120" t="s">
        <v>451</v>
      </c>
      <c r="AZ4" s="1122"/>
      <c r="BA4" s="1111" t="s">
        <v>449</v>
      </c>
      <c r="BB4" s="1112" t="s">
        <v>450</v>
      </c>
      <c r="BC4" s="1112" t="s">
        <v>451</v>
      </c>
      <c r="BD4" s="1113" t="s">
        <v>452</v>
      </c>
      <c r="BE4" s="1112" t="s">
        <v>451</v>
      </c>
      <c r="BF4" s="1114"/>
    </row>
    <row r="5" spans="1:60" s="545" customFormat="1" ht="13.5" x14ac:dyDescent="0.2">
      <c r="A5" s="159" t="s">
        <v>0</v>
      </c>
      <c r="B5" s="1675" t="s">
        <v>453</v>
      </c>
      <c r="C5" s="1675"/>
      <c r="D5" s="1111" t="s">
        <v>454</v>
      </c>
      <c r="E5" s="1111" t="s">
        <v>455</v>
      </c>
      <c r="F5" s="1676"/>
      <c r="G5" s="1677" t="s">
        <v>456</v>
      </c>
      <c r="H5" s="1676"/>
      <c r="I5" s="1677" t="s">
        <v>456</v>
      </c>
      <c r="J5" s="1678" t="s">
        <v>457</v>
      </c>
      <c r="K5" s="1660"/>
      <c r="L5" s="1661"/>
      <c r="M5" s="1661"/>
      <c r="N5" s="1662"/>
      <c r="O5" s="1661"/>
      <c r="P5" s="1663"/>
      <c r="Q5" s="1660"/>
      <c r="R5" s="1661"/>
      <c r="S5" s="1661"/>
      <c r="T5" s="1662"/>
      <c r="U5" s="1661"/>
      <c r="V5" s="1663"/>
      <c r="W5" s="1660"/>
      <c r="X5" s="1661"/>
      <c r="Y5" s="1661"/>
      <c r="Z5" s="1662"/>
      <c r="AA5" s="1661"/>
      <c r="AB5" s="1663"/>
      <c r="AC5" s="1660"/>
      <c r="AD5" s="1661"/>
      <c r="AE5" s="1661"/>
      <c r="AF5" s="1662"/>
      <c r="AG5" s="1661"/>
      <c r="AH5" s="1663"/>
      <c r="AI5" s="1660"/>
      <c r="AJ5" s="1661"/>
      <c r="AK5" s="1661"/>
      <c r="AL5" s="1662"/>
      <c r="AM5" s="1661"/>
      <c r="AN5" s="1663"/>
      <c r="AO5" s="1664"/>
      <c r="AP5" s="1665"/>
      <c r="AQ5" s="1665"/>
      <c r="AR5" s="1666"/>
      <c r="AS5" s="1665"/>
      <c r="AT5" s="1667"/>
      <c r="AU5" s="1668"/>
      <c r="AV5" s="1669"/>
      <c r="AW5" s="1669"/>
      <c r="AX5" s="1670"/>
      <c r="AY5" s="1669"/>
      <c r="AZ5" s="1671"/>
      <c r="BA5" s="1660"/>
      <c r="BB5" s="1661"/>
      <c r="BC5" s="1661"/>
      <c r="BD5" s="1662"/>
      <c r="BE5" s="1661"/>
      <c r="BF5" s="1663"/>
    </row>
    <row r="6" spans="1:60" s="545" customFormat="1" ht="13.5" thickBot="1" x14ac:dyDescent="0.25">
      <c r="A6" s="1647">
        <v>1</v>
      </c>
      <c r="B6" s="1648">
        <v>2</v>
      </c>
      <c r="C6" s="1648"/>
      <c r="D6" s="1649">
        <v>3</v>
      </c>
      <c r="E6" s="1649">
        <v>4</v>
      </c>
      <c r="F6" s="1649">
        <v>5</v>
      </c>
      <c r="G6" s="1649">
        <v>6</v>
      </c>
      <c r="H6" s="1649">
        <v>7</v>
      </c>
      <c r="I6" s="1649">
        <v>8</v>
      </c>
      <c r="J6" s="1650">
        <v>9</v>
      </c>
      <c r="K6" s="166">
        <v>4</v>
      </c>
      <c r="L6" s="166">
        <v>5</v>
      </c>
      <c r="M6" s="166">
        <v>6</v>
      </c>
      <c r="N6" s="166">
        <v>7</v>
      </c>
      <c r="O6" s="166">
        <v>8</v>
      </c>
      <c r="P6" s="167">
        <v>9</v>
      </c>
      <c r="Q6" s="166">
        <v>4</v>
      </c>
      <c r="R6" s="166">
        <v>5</v>
      </c>
      <c r="S6" s="166">
        <v>6</v>
      </c>
      <c r="T6" s="166">
        <v>7</v>
      </c>
      <c r="U6" s="166">
        <v>8</v>
      </c>
      <c r="V6" s="167">
        <v>9</v>
      </c>
      <c r="W6" s="166">
        <v>4</v>
      </c>
      <c r="X6" s="166">
        <v>5</v>
      </c>
      <c r="Y6" s="166">
        <v>6</v>
      </c>
      <c r="Z6" s="166">
        <v>7</v>
      </c>
      <c r="AA6" s="166">
        <v>8</v>
      </c>
      <c r="AB6" s="167">
        <v>9</v>
      </c>
      <c r="AC6" s="166">
        <v>4</v>
      </c>
      <c r="AD6" s="166">
        <v>5</v>
      </c>
      <c r="AE6" s="166">
        <v>6</v>
      </c>
      <c r="AF6" s="166">
        <v>7</v>
      </c>
      <c r="AG6" s="166">
        <v>8</v>
      </c>
      <c r="AH6" s="167">
        <v>9</v>
      </c>
      <c r="AI6" s="166">
        <v>4</v>
      </c>
      <c r="AJ6" s="166">
        <v>5</v>
      </c>
      <c r="AK6" s="166">
        <v>6</v>
      </c>
      <c r="AL6" s="166">
        <v>7</v>
      </c>
      <c r="AM6" s="166">
        <v>8</v>
      </c>
      <c r="AN6" s="167">
        <v>9</v>
      </c>
      <c r="AO6" s="1089">
        <v>4</v>
      </c>
      <c r="AP6" s="1089">
        <v>5</v>
      </c>
      <c r="AQ6" s="1089">
        <v>6</v>
      </c>
      <c r="AR6" s="1089">
        <v>7</v>
      </c>
      <c r="AS6" s="1089">
        <v>8</v>
      </c>
      <c r="AT6" s="1090">
        <v>9</v>
      </c>
      <c r="AU6" s="1097">
        <v>4</v>
      </c>
      <c r="AV6" s="1097">
        <v>5</v>
      </c>
      <c r="AW6" s="1097">
        <v>6</v>
      </c>
      <c r="AX6" s="1097">
        <v>7</v>
      </c>
      <c r="AY6" s="1097">
        <v>8</v>
      </c>
      <c r="AZ6" s="1098">
        <v>9</v>
      </c>
      <c r="BA6" s="166">
        <v>4</v>
      </c>
      <c r="BB6" s="166">
        <v>5</v>
      </c>
      <c r="BC6" s="166">
        <v>6</v>
      </c>
      <c r="BD6" s="166">
        <v>7</v>
      </c>
      <c r="BE6" s="166">
        <v>8</v>
      </c>
      <c r="BF6" s="167">
        <v>9</v>
      </c>
    </row>
    <row r="7" spans="1:60" ht="13.5" x14ac:dyDescent="0.2">
      <c r="A7" s="5"/>
      <c r="B7" s="1123" t="s">
        <v>1</v>
      </c>
      <c r="C7" s="6"/>
      <c r="D7" s="7"/>
      <c r="E7" s="7"/>
      <c r="F7" s="7"/>
      <c r="G7" s="1124"/>
      <c r="H7" s="1124"/>
      <c r="I7" s="1124"/>
      <c r="J7" s="1125"/>
      <c r="K7" s="128"/>
      <c r="L7" s="90"/>
      <c r="M7" s="1126"/>
      <c r="N7" s="1126"/>
      <c r="O7" s="1126"/>
      <c r="P7" s="1127"/>
      <c r="Q7" s="169"/>
      <c r="R7" s="170"/>
      <c r="S7" s="1128"/>
      <c r="T7" s="1128"/>
      <c r="U7" s="1128"/>
      <c r="V7" s="1129"/>
      <c r="W7" s="216"/>
      <c r="X7" s="217"/>
      <c r="Y7" s="1130"/>
      <c r="Z7" s="1130"/>
      <c r="AA7" s="1130"/>
      <c r="AB7" s="1131"/>
      <c r="AC7" s="263"/>
      <c r="AD7" s="264"/>
      <c r="AE7" s="1132"/>
      <c r="AF7" s="1132"/>
      <c r="AG7" s="1132"/>
      <c r="AH7" s="1133"/>
      <c r="AI7" s="310"/>
      <c r="AJ7" s="311"/>
      <c r="AK7" s="1134"/>
      <c r="AL7" s="1134"/>
      <c r="AM7" s="1134"/>
      <c r="AN7" s="1135"/>
      <c r="AO7" s="1091"/>
      <c r="AP7" s="1092"/>
      <c r="AQ7" s="1136"/>
      <c r="AR7" s="1136"/>
      <c r="AS7" s="1136"/>
      <c r="AT7" s="1137"/>
      <c r="AU7" s="1099"/>
      <c r="AV7" s="1100"/>
      <c r="AW7" s="1138"/>
      <c r="AX7" s="1138"/>
      <c r="AY7" s="1138"/>
      <c r="AZ7" s="1139"/>
      <c r="BA7" s="790"/>
      <c r="BB7" s="357"/>
      <c r="BC7" s="1140"/>
      <c r="BD7" s="1140"/>
      <c r="BE7" s="1140"/>
      <c r="BF7" s="1141"/>
    </row>
    <row r="8" spans="1:60" ht="13.5" x14ac:dyDescent="0.2">
      <c r="A8" s="1"/>
      <c r="B8" s="1143" t="s">
        <v>2</v>
      </c>
      <c r="C8" s="51"/>
      <c r="D8" s="51"/>
      <c r="E8" s="51"/>
      <c r="F8" s="51"/>
      <c r="G8" s="1124"/>
      <c r="H8" s="1124"/>
      <c r="I8" s="1124"/>
      <c r="J8" s="1125"/>
      <c r="K8" s="131"/>
      <c r="L8" s="1144"/>
      <c r="M8" s="1126"/>
      <c r="N8" s="1126"/>
      <c r="O8" s="1126"/>
      <c r="P8" s="1127"/>
      <c r="Q8" s="177"/>
      <c r="R8" s="1145"/>
      <c r="S8" s="1128"/>
      <c r="T8" s="1128"/>
      <c r="U8" s="1128"/>
      <c r="V8" s="1129"/>
      <c r="W8" s="224"/>
      <c r="X8" s="1146"/>
      <c r="Y8" s="1130"/>
      <c r="Z8" s="1130"/>
      <c r="AA8" s="1130"/>
      <c r="AB8" s="1131"/>
      <c r="AC8" s="271"/>
      <c r="AD8" s="1147"/>
      <c r="AE8" s="1132"/>
      <c r="AF8" s="1132"/>
      <c r="AG8" s="1132"/>
      <c r="AH8" s="1133"/>
      <c r="AI8" s="318"/>
      <c r="AJ8" s="1148"/>
      <c r="AK8" s="1134"/>
      <c r="AL8" s="1134"/>
      <c r="AM8" s="1134"/>
      <c r="AN8" s="1135"/>
      <c r="AO8" s="1091"/>
      <c r="AP8" s="1149"/>
      <c r="AQ8" s="1136"/>
      <c r="AR8" s="1136"/>
      <c r="AS8" s="1136"/>
      <c r="AT8" s="1137"/>
      <c r="AU8" s="1099"/>
      <c r="AV8" s="1150"/>
      <c r="AW8" s="1138"/>
      <c r="AX8" s="1138"/>
      <c r="AY8" s="1138"/>
      <c r="AZ8" s="1139"/>
      <c r="BA8" s="1151"/>
      <c r="BB8" s="1152"/>
      <c r="BC8" s="1140"/>
      <c r="BD8" s="1140"/>
      <c r="BE8" s="1140"/>
      <c r="BF8" s="1141"/>
    </row>
    <row r="9" spans="1:60" ht="13.5" x14ac:dyDescent="0.2">
      <c r="A9" s="1"/>
      <c r="B9" s="1143"/>
      <c r="C9" s="51"/>
      <c r="D9" s="51"/>
      <c r="E9" s="51"/>
      <c r="F9" s="51"/>
      <c r="G9" s="1124"/>
      <c r="H9" s="1124"/>
      <c r="I9" s="1124"/>
      <c r="J9" s="1125"/>
      <c r="K9" s="131"/>
      <c r="L9" s="1144"/>
      <c r="M9" s="1126"/>
      <c r="N9" s="1126"/>
      <c r="O9" s="1126"/>
      <c r="P9" s="1127"/>
      <c r="Q9" s="177"/>
      <c r="R9" s="1145"/>
      <c r="S9" s="1128"/>
      <c r="T9" s="1128"/>
      <c r="U9" s="1128"/>
      <c r="V9" s="1129"/>
      <c r="W9" s="224"/>
      <c r="X9" s="1146"/>
      <c r="Y9" s="1130"/>
      <c r="Z9" s="1130"/>
      <c r="AA9" s="1130"/>
      <c r="AB9" s="1131"/>
      <c r="AC9" s="271"/>
      <c r="AD9" s="1147"/>
      <c r="AE9" s="1132"/>
      <c r="AF9" s="1132"/>
      <c r="AG9" s="1132"/>
      <c r="AH9" s="1133"/>
      <c r="AI9" s="318"/>
      <c r="AJ9" s="1148"/>
      <c r="AK9" s="1134"/>
      <c r="AL9" s="1134"/>
      <c r="AM9" s="1134"/>
      <c r="AN9" s="1135"/>
      <c r="AO9" s="1091"/>
      <c r="AP9" s="1149"/>
      <c r="AQ9" s="1136"/>
      <c r="AR9" s="1136"/>
      <c r="AS9" s="1136"/>
      <c r="AT9" s="1137"/>
      <c r="AU9" s="1099"/>
      <c r="AV9" s="1150"/>
      <c r="AW9" s="1138"/>
      <c r="AX9" s="1138"/>
      <c r="AY9" s="1138"/>
      <c r="AZ9" s="1139"/>
      <c r="BA9" s="1151"/>
      <c r="BB9" s="1152"/>
      <c r="BC9" s="1140"/>
      <c r="BD9" s="1140"/>
      <c r="BE9" s="1140"/>
      <c r="BF9" s="1141"/>
    </row>
    <row r="10" spans="1:60" ht="13.5" x14ac:dyDescent="0.2">
      <c r="A10" s="1"/>
      <c r="B10" s="1153" t="s">
        <v>3</v>
      </c>
      <c r="C10" s="51"/>
      <c r="D10" s="51"/>
      <c r="E10" s="51"/>
      <c r="F10" s="51"/>
      <c r="G10" s="1124"/>
      <c r="H10" s="1124"/>
      <c r="I10" s="1124"/>
      <c r="J10" s="1125"/>
      <c r="K10" s="131"/>
      <c r="L10" s="1144"/>
      <c r="M10" s="1126"/>
      <c r="N10" s="1126"/>
      <c r="O10" s="1126"/>
      <c r="P10" s="1127"/>
      <c r="Q10" s="177"/>
      <c r="R10" s="1145"/>
      <c r="S10" s="1128"/>
      <c r="T10" s="1128"/>
      <c r="U10" s="1128"/>
      <c r="V10" s="1129"/>
      <c r="W10" s="224"/>
      <c r="X10" s="1146"/>
      <c r="Y10" s="1130"/>
      <c r="Z10" s="1130"/>
      <c r="AA10" s="1130"/>
      <c r="AB10" s="1131"/>
      <c r="AC10" s="271"/>
      <c r="AD10" s="1147"/>
      <c r="AE10" s="1132"/>
      <c r="AF10" s="1132"/>
      <c r="AG10" s="1132"/>
      <c r="AH10" s="1133"/>
      <c r="AI10" s="318"/>
      <c r="AJ10" s="1148"/>
      <c r="AK10" s="1134"/>
      <c r="AL10" s="1134"/>
      <c r="AM10" s="1134"/>
      <c r="AN10" s="1135"/>
      <c r="AO10" s="1091"/>
      <c r="AP10" s="1149"/>
      <c r="AQ10" s="1136"/>
      <c r="AR10" s="1136"/>
      <c r="AS10" s="1136"/>
      <c r="AT10" s="1137"/>
      <c r="AU10" s="1099"/>
      <c r="AV10" s="1150"/>
      <c r="AW10" s="1138"/>
      <c r="AX10" s="1138"/>
      <c r="AY10" s="1138"/>
      <c r="AZ10" s="1139"/>
      <c r="BA10" s="1151"/>
      <c r="BB10" s="1152"/>
      <c r="BC10" s="1140"/>
      <c r="BD10" s="1140"/>
      <c r="BE10" s="1140"/>
      <c r="BF10" s="1141"/>
    </row>
    <row r="11" spans="1:60" x14ac:dyDescent="0.2">
      <c r="A11" s="1">
        <v>1</v>
      </c>
      <c r="B11" s="50" t="s">
        <v>233</v>
      </c>
      <c r="C11" s="51" t="s">
        <v>234</v>
      </c>
      <c r="D11" s="51" t="s">
        <v>7</v>
      </c>
      <c r="E11" s="1693">
        <v>1</v>
      </c>
      <c r="F11" s="76">
        <v>29840</v>
      </c>
      <c r="G11" s="76">
        <f t="shared" ref="G11:G56" si="0">E11*F11</f>
        <v>29840</v>
      </c>
      <c r="H11" s="76">
        <v>157054</v>
      </c>
      <c r="I11" s="76">
        <f t="shared" ref="I11:I56" si="1">E11*H11</f>
        <v>157054</v>
      </c>
      <c r="J11" s="120">
        <f>G11+I11</f>
        <v>186894</v>
      </c>
      <c r="K11" s="131"/>
      <c r="L11" s="95">
        <v>29840</v>
      </c>
      <c r="M11" s="95">
        <f t="shared" ref="M11:M56" si="2">K11*L11</f>
        <v>0</v>
      </c>
      <c r="N11" s="95">
        <v>157054</v>
      </c>
      <c r="O11" s="95">
        <f t="shared" ref="O11:O56" si="3">K11*N11</f>
        <v>0</v>
      </c>
      <c r="P11" s="96">
        <f>M11+O11</f>
        <v>0</v>
      </c>
      <c r="Q11" s="177"/>
      <c r="R11" s="178">
        <v>29840</v>
      </c>
      <c r="S11" s="178">
        <f t="shared" ref="S11:S56" si="4">Q11*R11</f>
        <v>0</v>
      </c>
      <c r="T11" s="178">
        <v>157054</v>
      </c>
      <c r="U11" s="178">
        <f t="shared" ref="U11:U56" si="5">Q11*T11</f>
        <v>0</v>
      </c>
      <c r="V11" s="179">
        <f>S11+U11</f>
        <v>0</v>
      </c>
      <c r="W11" s="224"/>
      <c r="X11" s="225">
        <v>29840</v>
      </c>
      <c r="Y11" s="225">
        <f t="shared" ref="Y11:Y56" si="6">W11*X11</f>
        <v>0</v>
      </c>
      <c r="Z11" s="225">
        <v>157054</v>
      </c>
      <c r="AA11" s="225">
        <f t="shared" ref="AA11:AA56" si="7">W11*Z11</f>
        <v>0</v>
      </c>
      <c r="AB11" s="226">
        <f>Y11+AA11</f>
        <v>0</v>
      </c>
      <c r="AC11" s="271">
        <v>1</v>
      </c>
      <c r="AD11" s="272">
        <v>29840</v>
      </c>
      <c r="AE11" s="272">
        <f t="shared" ref="AE11:AE56" si="8">AC11*AD11</f>
        <v>29840</v>
      </c>
      <c r="AF11" s="272">
        <v>157054</v>
      </c>
      <c r="AG11" s="272">
        <f t="shared" ref="AG11:AG56" si="9">AC11*AF11</f>
        <v>157054</v>
      </c>
      <c r="AH11" s="273">
        <f>AE11+AG11</f>
        <v>186894</v>
      </c>
      <c r="AI11" s="318"/>
      <c r="AJ11" s="319">
        <v>29840</v>
      </c>
      <c r="AK11" s="319">
        <f t="shared" ref="AK11:AK56" si="10">AI11*AJ11</f>
        <v>0</v>
      </c>
      <c r="AL11" s="319">
        <v>157054</v>
      </c>
      <c r="AM11" s="319">
        <f t="shared" ref="AM11:AM56" si="11">AI11*AL11</f>
        <v>0</v>
      </c>
      <c r="AN11" s="320">
        <f>AK11+AM11</f>
        <v>0</v>
      </c>
      <c r="AO11" s="1091"/>
      <c r="AP11" s="1093">
        <v>29840</v>
      </c>
      <c r="AQ11" s="1093">
        <f t="shared" ref="AQ11:AQ17" si="12">AO11*AP11</f>
        <v>0</v>
      </c>
      <c r="AR11" s="1093">
        <v>157054</v>
      </c>
      <c r="AS11" s="1093">
        <f t="shared" ref="AS11:AS17" si="13">AO11*AR11</f>
        <v>0</v>
      </c>
      <c r="AT11" s="1094">
        <f>AQ11+AS11</f>
        <v>0</v>
      </c>
      <c r="AU11" s="1099"/>
      <c r="AV11" s="1101">
        <v>29840</v>
      </c>
      <c r="AW11" s="1101">
        <f t="shared" ref="AW11:AW17" si="14">AU11*AV11</f>
        <v>0</v>
      </c>
      <c r="AX11" s="1101">
        <v>157054</v>
      </c>
      <c r="AY11" s="1101">
        <f t="shared" ref="AY11:AY17" si="15">AU11*AX11</f>
        <v>0</v>
      </c>
      <c r="AZ11" s="1102">
        <f>AW11+AY11</f>
        <v>0</v>
      </c>
      <c r="BA11" s="1151">
        <f>E11-K11-Q11-W11-AC11-AI11-AO11-AU11</f>
        <v>0</v>
      </c>
      <c r="BB11" s="363">
        <v>29840</v>
      </c>
      <c r="BC11" s="363">
        <f t="shared" ref="BC11:BC17" si="16">BA11*BB11</f>
        <v>0</v>
      </c>
      <c r="BD11" s="363">
        <v>157054</v>
      </c>
      <c r="BE11" s="363">
        <f t="shared" ref="BE11:BE17" si="17">BA11*BD11</f>
        <v>0</v>
      </c>
      <c r="BF11" s="364">
        <f>BC11+BE11</f>
        <v>0</v>
      </c>
      <c r="BG11" s="1142">
        <f>J11-P11-V11-AB11-AH11-AN11</f>
        <v>0</v>
      </c>
      <c r="BH11" s="1142">
        <f>BF11-BG11</f>
        <v>0</v>
      </c>
    </row>
    <row r="12" spans="1:60" x14ac:dyDescent="0.2">
      <c r="A12" s="1">
        <v>2</v>
      </c>
      <c r="B12" s="50" t="s">
        <v>235</v>
      </c>
      <c r="C12" s="51" t="s">
        <v>236</v>
      </c>
      <c r="D12" s="51" t="s">
        <v>7</v>
      </c>
      <c r="E12" s="1693">
        <v>1</v>
      </c>
      <c r="F12" s="76">
        <v>2500</v>
      </c>
      <c r="G12" s="76">
        <f t="shared" si="0"/>
        <v>2500</v>
      </c>
      <c r="H12" s="76">
        <v>11167</v>
      </c>
      <c r="I12" s="76">
        <f t="shared" si="1"/>
        <v>11167</v>
      </c>
      <c r="J12" s="120">
        <f>G12+I12</f>
        <v>13667</v>
      </c>
      <c r="K12" s="131"/>
      <c r="L12" s="95">
        <v>2500</v>
      </c>
      <c r="M12" s="95">
        <f t="shared" si="2"/>
        <v>0</v>
      </c>
      <c r="N12" s="95">
        <v>11167</v>
      </c>
      <c r="O12" s="95">
        <f t="shared" si="3"/>
        <v>0</v>
      </c>
      <c r="P12" s="96">
        <f>M12+O12</f>
        <v>0</v>
      </c>
      <c r="Q12" s="177"/>
      <c r="R12" s="178">
        <v>2500</v>
      </c>
      <c r="S12" s="178">
        <f t="shared" si="4"/>
        <v>0</v>
      </c>
      <c r="T12" s="178">
        <v>11167</v>
      </c>
      <c r="U12" s="178">
        <f t="shared" si="5"/>
        <v>0</v>
      </c>
      <c r="V12" s="179">
        <f>S12+U12</f>
        <v>0</v>
      </c>
      <c r="W12" s="224"/>
      <c r="X12" s="225">
        <v>2500</v>
      </c>
      <c r="Y12" s="225">
        <f t="shared" si="6"/>
        <v>0</v>
      </c>
      <c r="Z12" s="225">
        <v>11167</v>
      </c>
      <c r="AA12" s="225">
        <f t="shared" si="7"/>
        <v>0</v>
      </c>
      <c r="AB12" s="226">
        <f>Y12+AA12</f>
        <v>0</v>
      </c>
      <c r="AC12" s="271">
        <v>1</v>
      </c>
      <c r="AD12" s="272">
        <v>2500</v>
      </c>
      <c r="AE12" s="272">
        <f t="shared" si="8"/>
        <v>2500</v>
      </c>
      <c r="AF12" s="272">
        <v>11167</v>
      </c>
      <c r="AG12" s="272">
        <f t="shared" si="9"/>
        <v>11167</v>
      </c>
      <c r="AH12" s="273">
        <f>AE12+AG12</f>
        <v>13667</v>
      </c>
      <c r="AI12" s="318"/>
      <c r="AJ12" s="319">
        <v>2500</v>
      </c>
      <c r="AK12" s="319">
        <f t="shared" si="10"/>
        <v>0</v>
      </c>
      <c r="AL12" s="319">
        <v>11167</v>
      </c>
      <c r="AM12" s="319">
        <f t="shared" si="11"/>
        <v>0</v>
      </c>
      <c r="AN12" s="320">
        <f>AK12+AM12</f>
        <v>0</v>
      </c>
      <c r="AO12" s="1091"/>
      <c r="AP12" s="1093">
        <v>2500</v>
      </c>
      <c r="AQ12" s="1093">
        <f t="shared" si="12"/>
        <v>0</v>
      </c>
      <c r="AR12" s="1093">
        <v>11167</v>
      </c>
      <c r="AS12" s="1093">
        <f t="shared" si="13"/>
        <v>0</v>
      </c>
      <c r="AT12" s="1094">
        <f>AQ12+AS12</f>
        <v>0</v>
      </c>
      <c r="AU12" s="1099"/>
      <c r="AV12" s="1101">
        <v>2500</v>
      </c>
      <c r="AW12" s="1101">
        <f t="shared" si="14"/>
        <v>0</v>
      </c>
      <c r="AX12" s="1101">
        <v>11167</v>
      </c>
      <c r="AY12" s="1101">
        <f t="shared" si="15"/>
        <v>0</v>
      </c>
      <c r="AZ12" s="1102">
        <f>AW12+AY12</f>
        <v>0</v>
      </c>
      <c r="BA12" s="1151">
        <f t="shared" ref="BA12:BA75" si="18">E12-K12-Q12-W12-AC12-AI12-AO12-AU12</f>
        <v>0</v>
      </c>
      <c r="BB12" s="363">
        <v>2500</v>
      </c>
      <c r="BC12" s="363">
        <f t="shared" si="16"/>
        <v>0</v>
      </c>
      <c r="BD12" s="363">
        <v>11167</v>
      </c>
      <c r="BE12" s="363">
        <f t="shared" si="17"/>
        <v>0</v>
      </c>
      <c r="BF12" s="364">
        <f t="shared" ref="BF12:BF75" si="19">BC12+BE12</f>
        <v>0</v>
      </c>
      <c r="BG12" s="1142">
        <f t="shared" ref="BG12:BG75" si="20">J12-P12-V12-AB12-AH12-AN12</f>
        <v>0</v>
      </c>
      <c r="BH12" s="1142">
        <f t="shared" ref="BH12:BH75" si="21">BF12-BG12</f>
        <v>0</v>
      </c>
    </row>
    <row r="13" spans="1:60" ht="25.5" x14ac:dyDescent="0.2">
      <c r="A13" s="1">
        <v>3</v>
      </c>
      <c r="B13" s="50" t="s">
        <v>328</v>
      </c>
      <c r="C13" s="51" t="s">
        <v>4</v>
      </c>
      <c r="D13" s="51" t="s">
        <v>5</v>
      </c>
      <c r="E13" s="1693">
        <v>58</v>
      </c>
      <c r="F13" s="76"/>
      <c r="G13" s="76">
        <f t="shared" si="0"/>
        <v>0</v>
      </c>
      <c r="H13" s="76"/>
      <c r="I13" s="76">
        <f t="shared" si="1"/>
        <v>0</v>
      </c>
      <c r="J13" s="120"/>
      <c r="K13" s="131"/>
      <c r="L13" s="95"/>
      <c r="M13" s="95">
        <f t="shared" si="2"/>
        <v>0</v>
      </c>
      <c r="N13" s="95"/>
      <c r="O13" s="95">
        <f t="shared" si="3"/>
        <v>0</v>
      </c>
      <c r="P13" s="96"/>
      <c r="Q13" s="177"/>
      <c r="R13" s="178"/>
      <c r="S13" s="178">
        <f t="shared" si="4"/>
        <v>0</v>
      </c>
      <c r="T13" s="178"/>
      <c r="U13" s="178">
        <f t="shared" si="5"/>
        <v>0</v>
      </c>
      <c r="V13" s="179"/>
      <c r="W13" s="224"/>
      <c r="X13" s="225"/>
      <c r="Y13" s="225">
        <f t="shared" si="6"/>
        <v>0</v>
      </c>
      <c r="Z13" s="225"/>
      <c r="AA13" s="225">
        <f t="shared" si="7"/>
        <v>0</v>
      </c>
      <c r="AB13" s="226"/>
      <c r="AC13" s="271"/>
      <c r="AD13" s="272"/>
      <c r="AE13" s="272">
        <f t="shared" si="8"/>
        <v>0</v>
      </c>
      <c r="AF13" s="272"/>
      <c r="AG13" s="272">
        <f t="shared" si="9"/>
        <v>0</v>
      </c>
      <c r="AH13" s="273"/>
      <c r="AI13" s="318"/>
      <c r="AJ13" s="319"/>
      <c r="AK13" s="319">
        <f t="shared" si="10"/>
        <v>0</v>
      </c>
      <c r="AL13" s="319"/>
      <c r="AM13" s="319">
        <f t="shared" si="11"/>
        <v>0</v>
      </c>
      <c r="AN13" s="320"/>
      <c r="AO13" s="1091"/>
      <c r="AP13" s="1093"/>
      <c r="AQ13" s="1093">
        <f t="shared" si="12"/>
        <v>0</v>
      </c>
      <c r="AR13" s="1093"/>
      <c r="AS13" s="1093">
        <f t="shared" si="13"/>
        <v>0</v>
      </c>
      <c r="AT13" s="1094"/>
      <c r="AU13" s="1099"/>
      <c r="AV13" s="1101"/>
      <c r="AW13" s="1101">
        <f t="shared" si="14"/>
        <v>0</v>
      </c>
      <c r="AX13" s="1101"/>
      <c r="AY13" s="1101">
        <f t="shared" si="15"/>
        <v>0</v>
      </c>
      <c r="AZ13" s="1102"/>
      <c r="BA13" s="1151">
        <f t="shared" si="18"/>
        <v>58</v>
      </c>
      <c r="BB13" s="363"/>
      <c r="BC13" s="363"/>
      <c r="BD13" s="363"/>
      <c r="BE13" s="363"/>
      <c r="BF13" s="364"/>
      <c r="BG13" s="1142">
        <f t="shared" si="20"/>
        <v>0</v>
      </c>
      <c r="BH13" s="1142">
        <f t="shared" si="21"/>
        <v>0</v>
      </c>
    </row>
    <row r="14" spans="1:60" x14ac:dyDescent="0.2">
      <c r="A14" s="1">
        <v>4</v>
      </c>
      <c r="B14" s="1154" t="s">
        <v>6</v>
      </c>
      <c r="C14" s="51"/>
      <c r="D14" s="51" t="s">
        <v>7</v>
      </c>
      <c r="E14" s="1693">
        <v>7</v>
      </c>
      <c r="F14" s="76">
        <v>3500</v>
      </c>
      <c r="G14" s="76">
        <f t="shared" si="0"/>
        <v>24500</v>
      </c>
      <c r="H14" s="76">
        <v>12534</v>
      </c>
      <c r="I14" s="76">
        <f t="shared" si="1"/>
        <v>87738</v>
      </c>
      <c r="J14" s="120">
        <f>G14+I14</f>
        <v>112238</v>
      </c>
      <c r="K14" s="131"/>
      <c r="L14" s="95">
        <v>3500</v>
      </c>
      <c r="M14" s="95">
        <f t="shared" si="2"/>
        <v>0</v>
      </c>
      <c r="N14" s="95">
        <v>12534</v>
      </c>
      <c r="O14" s="95">
        <f t="shared" si="3"/>
        <v>0</v>
      </c>
      <c r="P14" s="96">
        <f>M14+O14</f>
        <v>0</v>
      </c>
      <c r="Q14" s="177"/>
      <c r="R14" s="178">
        <v>3500</v>
      </c>
      <c r="S14" s="178">
        <f t="shared" si="4"/>
        <v>0</v>
      </c>
      <c r="T14" s="178">
        <v>12534</v>
      </c>
      <c r="U14" s="178">
        <f t="shared" si="5"/>
        <v>0</v>
      </c>
      <c r="V14" s="179">
        <f>S14+U14</f>
        <v>0</v>
      </c>
      <c r="W14" s="224">
        <v>7</v>
      </c>
      <c r="X14" s="225">
        <v>3500</v>
      </c>
      <c r="Y14" s="225">
        <f t="shared" si="6"/>
        <v>24500</v>
      </c>
      <c r="Z14" s="225">
        <v>12534</v>
      </c>
      <c r="AA14" s="225">
        <f t="shared" si="7"/>
        <v>87738</v>
      </c>
      <c r="AB14" s="226">
        <f>Y14+AA14</f>
        <v>112238</v>
      </c>
      <c r="AC14" s="271"/>
      <c r="AD14" s="272">
        <v>3500</v>
      </c>
      <c r="AE14" s="272">
        <f t="shared" si="8"/>
        <v>0</v>
      </c>
      <c r="AF14" s="272">
        <v>12534</v>
      </c>
      <c r="AG14" s="272">
        <f t="shared" si="9"/>
        <v>0</v>
      </c>
      <c r="AH14" s="273">
        <f>AE14+AG14</f>
        <v>0</v>
      </c>
      <c r="AI14" s="318"/>
      <c r="AJ14" s="319">
        <v>3500</v>
      </c>
      <c r="AK14" s="319">
        <f t="shared" si="10"/>
        <v>0</v>
      </c>
      <c r="AL14" s="319">
        <v>12534</v>
      </c>
      <c r="AM14" s="319">
        <f t="shared" si="11"/>
        <v>0</v>
      </c>
      <c r="AN14" s="320">
        <f>AK14+AM14</f>
        <v>0</v>
      </c>
      <c r="AO14" s="1091"/>
      <c r="AP14" s="1093">
        <v>3500</v>
      </c>
      <c r="AQ14" s="1093">
        <f t="shared" si="12"/>
        <v>0</v>
      </c>
      <c r="AR14" s="1093">
        <v>12534</v>
      </c>
      <c r="AS14" s="1093">
        <f t="shared" si="13"/>
        <v>0</v>
      </c>
      <c r="AT14" s="1094">
        <f>AQ14+AS14</f>
        <v>0</v>
      </c>
      <c r="AU14" s="1099"/>
      <c r="AV14" s="1101">
        <v>3500</v>
      </c>
      <c r="AW14" s="1101">
        <f t="shared" si="14"/>
        <v>0</v>
      </c>
      <c r="AX14" s="1101">
        <v>12534</v>
      </c>
      <c r="AY14" s="1101">
        <f t="shared" si="15"/>
        <v>0</v>
      </c>
      <c r="AZ14" s="1102">
        <f>AW14+AY14</f>
        <v>0</v>
      </c>
      <c r="BA14" s="1151">
        <f t="shared" si="18"/>
        <v>0</v>
      </c>
      <c r="BB14" s="363">
        <v>3500</v>
      </c>
      <c r="BC14" s="363">
        <f t="shared" si="16"/>
        <v>0</v>
      </c>
      <c r="BD14" s="363">
        <v>12534</v>
      </c>
      <c r="BE14" s="363">
        <f t="shared" si="17"/>
        <v>0</v>
      </c>
      <c r="BF14" s="364">
        <f t="shared" si="19"/>
        <v>0</v>
      </c>
      <c r="BG14" s="1142">
        <f t="shared" si="20"/>
        <v>0</v>
      </c>
      <c r="BH14" s="1142">
        <f t="shared" si="21"/>
        <v>0</v>
      </c>
    </row>
    <row r="15" spans="1:60" x14ac:dyDescent="0.2">
      <c r="A15" s="1">
        <v>5</v>
      </c>
      <c r="B15" s="1154" t="s">
        <v>8</v>
      </c>
      <c r="C15" s="51"/>
      <c r="D15" s="51" t="s">
        <v>7</v>
      </c>
      <c r="E15" s="1693">
        <v>9</v>
      </c>
      <c r="F15" s="76">
        <v>3500</v>
      </c>
      <c r="G15" s="76">
        <f t="shared" si="0"/>
        <v>31500</v>
      </c>
      <c r="H15" s="76">
        <v>10744</v>
      </c>
      <c r="I15" s="76">
        <f t="shared" si="1"/>
        <v>96696</v>
      </c>
      <c r="J15" s="120">
        <f t="shared" ref="J15:J47" si="22">G15+I15</f>
        <v>128196</v>
      </c>
      <c r="K15" s="131"/>
      <c r="L15" s="95">
        <v>3500</v>
      </c>
      <c r="M15" s="95">
        <f t="shared" si="2"/>
        <v>0</v>
      </c>
      <c r="N15" s="95">
        <v>10744</v>
      </c>
      <c r="O15" s="95">
        <f t="shared" si="3"/>
        <v>0</v>
      </c>
      <c r="P15" s="96">
        <f t="shared" ref="P15:P47" si="23">M15+O15</f>
        <v>0</v>
      </c>
      <c r="Q15" s="177"/>
      <c r="R15" s="178">
        <v>3500</v>
      </c>
      <c r="S15" s="178">
        <f t="shared" si="4"/>
        <v>0</v>
      </c>
      <c r="T15" s="178">
        <v>10744</v>
      </c>
      <c r="U15" s="178">
        <f t="shared" si="5"/>
        <v>0</v>
      </c>
      <c r="V15" s="179">
        <f t="shared" ref="V15:V47" si="24">S15+U15</f>
        <v>0</v>
      </c>
      <c r="W15" s="224">
        <v>8</v>
      </c>
      <c r="X15" s="225">
        <v>3500</v>
      </c>
      <c r="Y15" s="225">
        <f t="shared" si="6"/>
        <v>28000</v>
      </c>
      <c r="Z15" s="225">
        <v>10744</v>
      </c>
      <c r="AA15" s="225">
        <f t="shared" si="7"/>
        <v>85952</v>
      </c>
      <c r="AB15" s="226">
        <f t="shared" ref="AB15:AB47" si="25">Y15+AA15</f>
        <v>113952</v>
      </c>
      <c r="AC15" s="271"/>
      <c r="AD15" s="272">
        <v>3500</v>
      </c>
      <c r="AE15" s="272">
        <f t="shared" si="8"/>
        <v>0</v>
      </c>
      <c r="AF15" s="272">
        <v>10744</v>
      </c>
      <c r="AG15" s="272">
        <f t="shared" si="9"/>
        <v>0</v>
      </c>
      <c r="AH15" s="273">
        <f t="shared" ref="AH15:AH47" si="26">AE15+AG15</f>
        <v>0</v>
      </c>
      <c r="AI15" s="1605">
        <v>1</v>
      </c>
      <c r="AJ15" s="319">
        <v>3500</v>
      </c>
      <c r="AK15" s="319">
        <f t="shared" si="10"/>
        <v>3500</v>
      </c>
      <c r="AL15" s="319">
        <v>10744</v>
      </c>
      <c r="AM15" s="319">
        <f t="shared" si="11"/>
        <v>10744</v>
      </c>
      <c r="AN15" s="320">
        <f t="shared" ref="AN15:AN47" si="27">AK15+AM15</f>
        <v>14244</v>
      </c>
      <c r="AO15" s="1091"/>
      <c r="AP15" s="1093">
        <v>3500</v>
      </c>
      <c r="AQ15" s="1093">
        <f t="shared" si="12"/>
        <v>0</v>
      </c>
      <c r="AR15" s="1093">
        <v>10744</v>
      </c>
      <c r="AS15" s="1093">
        <f t="shared" si="13"/>
        <v>0</v>
      </c>
      <c r="AT15" s="1094">
        <f t="shared" ref="AT15:AT47" si="28">AQ15+AS15</f>
        <v>0</v>
      </c>
      <c r="AU15" s="1099"/>
      <c r="AV15" s="1101">
        <v>3500</v>
      </c>
      <c r="AW15" s="1101">
        <f t="shared" si="14"/>
        <v>0</v>
      </c>
      <c r="AX15" s="1101">
        <v>10744</v>
      </c>
      <c r="AY15" s="1101">
        <f t="shared" si="15"/>
        <v>0</v>
      </c>
      <c r="AZ15" s="1102">
        <f t="shared" ref="AZ15:AZ47" si="29">AW15+AY15</f>
        <v>0</v>
      </c>
      <c r="BA15" s="1151">
        <f t="shared" si="18"/>
        <v>0</v>
      </c>
      <c r="BB15" s="363">
        <v>3500</v>
      </c>
      <c r="BC15" s="363">
        <f t="shared" si="16"/>
        <v>0</v>
      </c>
      <c r="BD15" s="363">
        <v>10744</v>
      </c>
      <c r="BE15" s="363">
        <f t="shared" si="17"/>
        <v>0</v>
      </c>
      <c r="BF15" s="364">
        <f t="shared" si="19"/>
        <v>0</v>
      </c>
      <c r="BG15" s="1142">
        <f t="shared" si="20"/>
        <v>0</v>
      </c>
      <c r="BH15" s="1142">
        <f t="shared" si="21"/>
        <v>0</v>
      </c>
    </row>
    <row r="16" spans="1:60" x14ac:dyDescent="0.2">
      <c r="A16" s="1">
        <v>6</v>
      </c>
      <c r="B16" s="1154" t="s">
        <v>9</v>
      </c>
      <c r="C16" s="51"/>
      <c r="D16" s="51" t="s">
        <v>7</v>
      </c>
      <c r="E16" s="1693">
        <v>17</v>
      </c>
      <c r="F16" s="76">
        <v>3500</v>
      </c>
      <c r="G16" s="76">
        <f t="shared" si="0"/>
        <v>59500</v>
      </c>
      <c r="H16" s="76">
        <v>8953</v>
      </c>
      <c r="I16" s="76">
        <f t="shared" si="1"/>
        <v>152201</v>
      </c>
      <c r="J16" s="120">
        <f t="shared" si="22"/>
        <v>211701</v>
      </c>
      <c r="K16" s="131"/>
      <c r="L16" s="95">
        <v>3500</v>
      </c>
      <c r="M16" s="95">
        <f t="shared" si="2"/>
        <v>0</v>
      </c>
      <c r="N16" s="95">
        <v>8953</v>
      </c>
      <c r="O16" s="95">
        <f t="shared" si="3"/>
        <v>0</v>
      </c>
      <c r="P16" s="96">
        <f t="shared" si="23"/>
        <v>0</v>
      </c>
      <c r="Q16" s="177"/>
      <c r="R16" s="178">
        <v>3500</v>
      </c>
      <c r="S16" s="178">
        <f t="shared" si="4"/>
        <v>0</v>
      </c>
      <c r="T16" s="178">
        <v>8953</v>
      </c>
      <c r="U16" s="178">
        <f t="shared" si="5"/>
        <v>0</v>
      </c>
      <c r="V16" s="179">
        <f t="shared" si="24"/>
        <v>0</v>
      </c>
      <c r="W16" s="1155">
        <v>20</v>
      </c>
      <c r="X16" s="225">
        <v>3500</v>
      </c>
      <c r="Y16" s="225">
        <f t="shared" si="6"/>
        <v>70000</v>
      </c>
      <c r="Z16" s="225">
        <v>8953</v>
      </c>
      <c r="AA16" s="225">
        <f t="shared" si="7"/>
        <v>179060</v>
      </c>
      <c r="AB16" s="226">
        <f t="shared" si="25"/>
        <v>249060</v>
      </c>
      <c r="AC16" s="271">
        <v>7</v>
      </c>
      <c r="AD16" s="272">
        <v>3500</v>
      </c>
      <c r="AE16" s="272">
        <f t="shared" si="8"/>
        <v>24500</v>
      </c>
      <c r="AF16" s="272">
        <v>8953</v>
      </c>
      <c r="AG16" s="272">
        <f t="shared" si="9"/>
        <v>62671</v>
      </c>
      <c r="AH16" s="273">
        <f t="shared" si="26"/>
        <v>87171</v>
      </c>
      <c r="AI16" s="1605">
        <v>-10</v>
      </c>
      <c r="AJ16" s="319">
        <v>3500</v>
      </c>
      <c r="AK16" s="319">
        <f t="shared" si="10"/>
        <v>-35000</v>
      </c>
      <c r="AL16" s="319">
        <v>8953</v>
      </c>
      <c r="AM16" s="319">
        <f t="shared" si="11"/>
        <v>-89530</v>
      </c>
      <c r="AN16" s="320">
        <f t="shared" si="27"/>
        <v>-124530</v>
      </c>
      <c r="AO16" s="1091"/>
      <c r="AP16" s="1093">
        <v>3500</v>
      </c>
      <c r="AQ16" s="1093">
        <f t="shared" si="12"/>
        <v>0</v>
      </c>
      <c r="AR16" s="1093">
        <v>8953</v>
      </c>
      <c r="AS16" s="1093">
        <f t="shared" si="13"/>
        <v>0</v>
      </c>
      <c r="AT16" s="1094">
        <f t="shared" si="28"/>
        <v>0</v>
      </c>
      <c r="AU16" s="1099"/>
      <c r="AV16" s="1101">
        <v>3500</v>
      </c>
      <c r="AW16" s="1101">
        <f t="shared" si="14"/>
        <v>0</v>
      </c>
      <c r="AX16" s="1101">
        <v>8953</v>
      </c>
      <c r="AY16" s="1101">
        <f t="shared" si="15"/>
        <v>0</v>
      </c>
      <c r="AZ16" s="1102">
        <f t="shared" si="29"/>
        <v>0</v>
      </c>
      <c r="BA16" s="1151">
        <f t="shared" si="18"/>
        <v>0</v>
      </c>
      <c r="BB16" s="363">
        <v>3500</v>
      </c>
      <c r="BC16" s="363">
        <f t="shared" si="16"/>
        <v>0</v>
      </c>
      <c r="BD16" s="363">
        <v>8953</v>
      </c>
      <c r="BE16" s="363">
        <f t="shared" si="17"/>
        <v>0</v>
      </c>
      <c r="BF16" s="364">
        <f t="shared" si="19"/>
        <v>0</v>
      </c>
      <c r="BG16" s="1142">
        <f t="shared" si="20"/>
        <v>0</v>
      </c>
      <c r="BH16" s="1142">
        <f t="shared" si="21"/>
        <v>0</v>
      </c>
    </row>
    <row r="17" spans="1:60" x14ac:dyDescent="0.2">
      <c r="A17" s="1">
        <v>7</v>
      </c>
      <c r="B17" s="1154" t="s">
        <v>10</v>
      </c>
      <c r="C17" s="51"/>
      <c r="D17" s="51" t="s">
        <v>7</v>
      </c>
      <c r="E17" s="1693">
        <v>17</v>
      </c>
      <c r="F17" s="76">
        <v>3500</v>
      </c>
      <c r="G17" s="76">
        <f t="shared" si="0"/>
        <v>59500</v>
      </c>
      <c r="H17" s="76">
        <v>7162</v>
      </c>
      <c r="I17" s="76">
        <f t="shared" si="1"/>
        <v>121754</v>
      </c>
      <c r="J17" s="120">
        <f t="shared" si="22"/>
        <v>181254</v>
      </c>
      <c r="K17" s="131"/>
      <c r="L17" s="95">
        <v>3500</v>
      </c>
      <c r="M17" s="95">
        <f t="shared" si="2"/>
        <v>0</v>
      </c>
      <c r="N17" s="95">
        <v>7162</v>
      </c>
      <c r="O17" s="95">
        <f t="shared" si="3"/>
        <v>0</v>
      </c>
      <c r="P17" s="96">
        <f t="shared" si="23"/>
        <v>0</v>
      </c>
      <c r="Q17" s="177"/>
      <c r="R17" s="178">
        <v>3500</v>
      </c>
      <c r="S17" s="178">
        <f t="shared" si="4"/>
        <v>0</v>
      </c>
      <c r="T17" s="178">
        <v>7162</v>
      </c>
      <c r="U17" s="178">
        <f t="shared" si="5"/>
        <v>0</v>
      </c>
      <c r="V17" s="179">
        <f t="shared" si="24"/>
        <v>0</v>
      </c>
      <c r="W17" s="224">
        <v>15</v>
      </c>
      <c r="X17" s="225">
        <v>3500</v>
      </c>
      <c r="Y17" s="225">
        <f t="shared" si="6"/>
        <v>52500</v>
      </c>
      <c r="Z17" s="225">
        <v>7162</v>
      </c>
      <c r="AA17" s="225">
        <f t="shared" si="7"/>
        <v>107430</v>
      </c>
      <c r="AB17" s="226">
        <f t="shared" si="25"/>
        <v>159930</v>
      </c>
      <c r="AC17" s="271"/>
      <c r="AD17" s="272">
        <v>3500</v>
      </c>
      <c r="AE17" s="272">
        <f t="shared" si="8"/>
        <v>0</v>
      </c>
      <c r="AF17" s="272">
        <v>7162</v>
      </c>
      <c r="AG17" s="272">
        <f t="shared" si="9"/>
        <v>0</v>
      </c>
      <c r="AH17" s="273">
        <f t="shared" si="26"/>
        <v>0</v>
      </c>
      <c r="AI17" s="1605">
        <v>2</v>
      </c>
      <c r="AJ17" s="319">
        <v>3500</v>
      </c>
      <c r="AK17" s="319">
        <f t="shared" si="10"/>
        <v>7000</v>
      </c>
      <c r="AL17" s="319">
        <v>7162</v>
      </c>
      <c r="AM17" s="319">
        <f t="shared" si="11"/>
        <v>14324</v>
      </c>
      <c r="AN17" s="320">
        <f t="shared" si="27"/>
        <v>21324</v>
      </c>
      <c r="AO17" s="1091"/>
      <c r="AP17" s="1093">
        <v>3500</v>
      </c>
      <c r="AQ17" s="1093">
        <f t="shared" si="12"/>
        <v>0</v>
      </c>
      <c r="AR17" s="1093">
        <v>7162</v>
      </c>
      <c r="AS17" s="1093">
        <f t="shared" si="13"/>
        <v>0</v>
      </c>
      <c r="AT17" s="1094">
        <f t="shared" si="28"/>
        <v>0</v>
      </c>
      <c r="AU17" s="1099"/>
      <c r="AV17" s="1101">
        <v>3500</v>
      </c>
      <c r="AW17" s="1101">
        <f t="shared" si="14"/>
        <v>0</v>
      </c>
      <c r="AX17" s="1101">
        <v>7162</v>
      </c>
      <c r="AY17" s="1101">
        <f t="shared" si="15"/>
        <v>0</v>
      </c>
      <c r="AZ17" s="1102">
        <f t="shared" si="29"/>
        <v>0</v>
      </c>
      <c r="BA17" s="1151">
        <f t="shared" si="18"/>
        <v>0</v>
      </c>
      <c r="BB17" s="363">
        <v>3500</v>
      </c>
      <c r="BC17" s="363">
        <f t="shared" si="16"/>
        <v>0</v>
      </c>
      <c r="BD17" s="363">
        <v>7162</v>
      </c>
      <c r="BE17" s="363">
        <f t="shared" si="17"/>
        <v>0</v>
      </c>
      <c r="BF17" s="364">
        <f t="shared" si="19"/>
        <v>0</v>
      </c>
      <c r="BG17" s="1142">
        <f t="shared" si="20"/>
        <v>0</v>
      </c>
      <c r="BH17" s="1142">
        <f t="shared" si="21"/>
        <v>0</v>
      </c>
    </row>
    <row r="18" spans="1:60" x14ac:dyDescent="0.2">
      <c r="A18" s="1">
        <v>6</v>
      </c>
      <c r="B18" s="1154" t="s">
        <v>586</v>
      </c>
      <c r="C18" s="51"/>
      <c r="D18" s="51" t="s">
        <v>7</v>
      </c>
      <c r="E18" s="1693">
        <v>7</v>
      </c>
      <c r="F18" s="76">
        <v>3500</v>
      </c>
      <c r="G18" s="76">
        <f t="shared" si="0"/>
        <v>24500</v>
      </c>
      <c r="H18" s="76">
        <v>10080</v>
      </c>
      <c r="I18" s="76">
        <f>E18*H18</f>
        <v>70560</v>
      </c>
      <c r="J18" s="76">
        <f t="shared" si="22"/>
        <v>95060</v>
      </c>
      <c r="K18" s="131"/>
      <c r="L18" s="95"/>
      <c r="M18" s="95"/>
      <c r="N18" s="95"/>
      <c r="O18" s="95"/>
      <c r="P18" s="96"/>
      <c r="Q18" s="177"/>
      <c r="R18" s="178"/>
      <c r="S18" s="178"/>
      <c r="T18" s="178"/>
      <c r="U18" s="178"/>
      <c r="V18" s="179"/>
      <c r="W18" s="224"/>
      <c r="X18" s="225"/>
      <c r="Y18" s="225"/>
      <c r="Z18" s="225"/>
      <c r="AA18" s="225"/>
      <c r="AB18" s="226"/>
      <c r="AC18" s="271"/>
      <c r="AD18" s="272"/>
      <c r="AE18" s="272"/>
      <c r="AF18" s="272"/>
      <c r="AG18" s="272"/>
      <c r="AH18" s="273"/>
      <c r="AI18" s="1605">
        <v>7</v>
      </c>
      <c r="AJ18" s="319">
        <v>3500</v>
      </c>
      <c r="AK18" s="319">
        <f>AI18*AJ18</f>
        <v>24500</v>
      </c>
      <c r="AL18" s="319">
        <v>10080</v>
      </c>
      <c r="AM18" s="319">
        <f>AI18*AL18</f>
        <v>70560</v>
      </c>
      <c r="AN18" s="320">
        <f t="shared" si="27"/>
        <v>95060</v>
      </c>
      <c r="AO18" s="1091"/>
      <c r="AP18" s="1093">
        <v>3500</v>
      </c>
      <c r="AQ18" s="1093">
        <f>AO18*AP18</f>
        <v>0</v>
      </c>
      <c r="AR18" s="1093">
        <v>10080</v>
      </c>
      <c r="AS18" s="1093">
        <f>AO18*AR18</f>
        <v>0</v>
      </c>
      <c r="AT18" s="1094">
        <f t="shared" si="28"/>
        <v>0</v>
      </c>
      <c r="AU18" s="1099"/>
      <c r="AV18" s="1101">
        <v>3500</v>
      </c>
      <c r="AW18" s="1101">
        <f>AU18*AV18</f>
        <v>0</v>
      </c>
      <c r="AX18" s="1101">
        <v>10080</v>
      </c>
      <c r="AY18" s="1101">
        <f>AU18*AX18</f>
        <v>0</v>
      </c>
      <c r="AZ18" s="1102">
        <f t="shared" si="29"/>
        <v>0</v>
      </c>
      <c r="BA18" s="1151">
        <f t="shared" si="18"/>
        <v>0</v>
      </c>
      <c r="BB18" s="1156">
        <v>3500</v>
      </c>
      <c r="BC18" s="1156">
        <f>BA18*BB18</f>
        <v>0</v>
      </c>
      <c r="BD18" s="1156">
        <v>10080</v>
      </c>
      <c r="BE18" s="1156">
        <f>BA18*BD18</f>
        <v>0</v>
      </c>
      <c r="BF18" s="364">
        <f t="shared" si="19"/>
        <v>0</v>
      </c>
      <c r="BG18" s="1142">
        <f t="shared" si="20"/>
        <v>0</v>
      </c>
      <c r="BH18" s="1142">
        <f t="shared" si="21"/>
        <v>0</v>
      </c>
    </row>
    <row r="19" spans="1:60" x14ac:dyDescent="0.2">
      <c r="A19" s="1">
        <v>7</v>
      </c>
      <c r="B19" s="1154" t="s">
        <v>587</v>
      </c>
      <c r="C19" s="51"/>
      <c r="D19" s="51" t="s">
        <v>7</v>
      </c>
      <c r="E19" s="1693">
        <v>1</v>
      </c>
      <c r="F19" s="76">
        <v>3500</v>
      </c>
      <c r="G19" s="76">
        <f t="shared" si="0"/>
        <v>3500</v>
      </c>
      <c r="H19" s="76">
        <v>19404</v>
      </c>
      <c r="I19" s="76">
        <f>E19*H19</f>
        <v>19404</v>
      </c>
      <c r="J19" s="76">
        <f t="shared" si="22"/>
        <v>22904</v>
      </c>
      <c r="K19" s="131"/>
      <c r="L19" s="95"/>
      <c r="M19" s="95"/>
      <c r="N19" s="95"/>
      <c r="O19" s="95"/>
      <c r="P19" s="96"/>
      <c r="Q19" s="177"/>
      <c r="R19" s="178"/>
      <c r="S19" s="178"/>
      <c r="T19" s="178"/>
      <c r="U19" s="178"/>
      <c r="V19" s="179"/>
      <c r="W19" s="224"/>
      <c r="X19" s="225"/>
      <c r="Y19" s="225"/>
      <c r="Z19" s="225"/>
      <c r="AA19" s="225"/>
      <c r="AB19" s="226"/>
      <c r="AC19" s="271"/>
      <c r="AD19" s="272"/>
      <c r="AE19" s="272"/>
      <c r="AF19" s="272"/>
      <c r="AG19" s="272"/>
      <c r="AH19" s="273"/>
      <c r="AI19" s="1605">
        <v>1</v>
      </c>
      <c r="AJ19" s="319">
        <v>3500</v>
      </c>
      <c r="AK19" s="319">
        <f>AI19*AJ19</f>
        <v>3500</v>
      </c>
      <c r="AL19" s="319">
        <v>19404</v>
      </c>
      <c r="AM19" s="319">
        <f>AI19*AL19</f>
        <v>19404</v>
      </c>
      <c r="AN19" s="320">
        <f t="shared" si="27"/>
        <v>22904</v>
      </c>
      <c r="AO19" s="1091"/>
      <c r="AP19" s="1093">
        <v>3500</v>
      </c>
      <c r="AQ19" s="1093">
        <f>AO19*AP19</f>
        <v>0</v>
      </c>
      <c r="AR19" s="1093">
        <v>19404</v>
      </c>
      <c r="AS19" s="1093">
        <f>AO19*AR19</f>
        <v>0</v>
      </c>
      <c r="AT19" s="1094">
        <f t="shared" si="28"/>
        <v>0</v>
      </c>
      <c r="AU19" s="1099"/>
      <c r="AV19" s="1101">
        <v>3500</v>
      </c>
      <c r="AW19" s="1101">
        <f>AU19*AV19</f>
        <v>0</v>
      </c>
      <c r="AX19" s="1101">
        <v>19404</v>
      </c>
      <c r="AY19" s="1101">
        <f>AU19*AX19</f>
        <v>0</v>
      </c>
      <c r="AZ19" s="1102">
        <f t="shared" si="29"/>
        <v>0</v>
      </c>
      <c r="BA19" s="1151">
        <f t="shared" si="18"/>
        <v>0</v>
      </c>
      <c r="BB19" s="1156">
        <v>3500</v>
      </c>
      <c r="BC19" s="1156">
        <f>BA19*BB19</f>
        <v>0</v>
      </c>
      <c r="BD19" s="1156">
        <v>19404</v>
      </c>
      <c r="BE19" s="1156">
        <f>BA19*BD19</f>
        <v>0</v>
      </c>
      <c r="BF19" s="364">
        <f t="shared" si="19"/>
        <v>0</v>
      </c>
      <c r="BG19" s="1142">
        <f t="shared" si="20"/>
        <v>0</v>
      </c>
      <c r="BH19" s="1142">
        <f t="shared" si="21"/>
        <v>0</v>
      </c>
    </row>
    <row r="20" spans="1:60" x14ac:dyDescent="0.2">
      <c r="A20" s="1">
        <v>8</v>
      </c>
      <c r="B20" s="50" t="s">
        <v>11</v>
      </c>
      <c r="C20" s="51"/>
      <c r="D20" s="51" t="s">
        <v>5</v>
      </c>
      <c r="E20" s="1693">
        <v>58</v>
      </c>
      <c r="F20" s="76">
        <v>0</v>
      </c>
      <c r="G20" s="76">
        <f t="shared" si="0"/>
        <v>0</v>
      </c>
      <c r="H20" s="76">
        <v>316</v>
      </c>
      <c r="I20" s="76">
        <f t="shared" si="1"/>
        <v>18328</v>
      </c>
      <c r="J20" s="120">
        <f t="shared" si="22"/>
        <v>18328</v>
      </c>
      <c r="K20" s="131"/>
      <c r="L20" s="95">
        <v>0</v>
      </c>
      <c r="M20" s="95">
        <f t="shared" si="2"/>
        <v>0</v>
      </c>
      <c r="N20" s="95">
        <v>316</v>
      </c>
      <c r="O20" s="95">
        <f t="shared" si="3"/>
        <v>0</v>
      </c>
      <c r="P20" s="96">
        <f t="shared" si="23"/>
        <v>0</v>
      </c>
      <c r="Q20" s="177"/>
      <c r="R20" s="178">
        <v>0</v>
      </c>
      <c r="S20" s="178">
        <f t="shared" si="4"/>
        <v>0</v>
      </c>
      <c r="T20" s="178">
        <v>316</v>
      </c>
      <c r="U20" s="178">
        <f t="shared" si="5"/>
        <v>0</v>
      </c>
      <c r="V20" s="179">
        <f t="shared" si="24"/>
        <v>0</v>
      </c>
      <c r="W20" s="224">
        <v>47</v>
      </c>
      <c r="X20" s="225">
        <v>0</v>
      </c>
      <c r="Y20" s="225">
        <f t="shared" si="6"/>
        <v>0</v>
      </c>
      <c r="Z20" s="225">
        <v>316</v>
      </c>
      <c r="AA20" s="225">
        <f t="shared" si="7"/>
        <v>14852</v>
      </c>
      <c r="AB20" s="226">
        <f t="shared" si="25"/>
        <v>14852</v>
      </c>
      <c r="AC20" s="271">
        <v>11</v>
      </c>
      <c r="AD20" s="272">
        <v>0</v>
      </c>
      <c r="AE20" s="272">
        <f t="shared" si="8"/>
        <v>0</v>
      </c>
      <c r="AF20" s="272">
        <v>316</v>
      </c>
      <c r="AG20" s="272">
        <f t="shared" si="9"/>
        <v>3476</v>
      </c>
      <c r="AH20" s="273">
        <f t="shared" si="26"/>
        <v>3476</v>
      </c>
      <c r="AI20" s="318"/>
      <c r="AJ20" s="319">
        <v>0</v>
      </c>
      <c r="AK20" s="319">
        <f t="shared" si="10"/>
        <v>0</v>
      </c>
      <c r="AL20" s="319">
        <v>316</v>
      </c>
      <c r="AM20" s="319">
        <f t="shared" si="11"/>
        <v>0</v>
      </c>
      <c r="AN20" s="320">
        <f t="shared" si="27"/>
        <v>0</v>
      </c>
      <c r="AO20" s="1091"/>
      <c r="AP20" s="1093">
        <v>0</v>
      </c>
      <c r="AQ20" s="1093">
        <f t="shared" ref="AQ20:AQ56" si="30">AO20*AP20</f>
        <v>0</v>
      </c>
      <c r="AR20" s="1093">
        <v>316</v>
      </c>
      <c r="AS20" s="1093">
        <f t="shared" ref="AS20:AS56" si="31">AO20*AR20</f>
        <v>0</v>
      </c>
      <c r="AT20" s="1094">
        <f t="shared" si="28"/>
        <v>0</v>
      </c>
      <c r="AU20" s="1099"/>
      <c r="AV20" s="1101">
        <v>0</v>
      </c>
      <c r="AW20" s="1101">
        <f t="shared" ref="AW20:AW56" si="32">AU20*AV20</f>
        <v>0</v>
      </c>
      <c r="AX20" s="1101">
        <v>316</v>
      </c>
      <c r="AY20" s="1101">
        <f t="shared" ref="AY20:AY56" si="33">AU20*AX20</f>
        <v>0</v>
      </c>
      <c r="AZ20" s="1102">
        <f t="shared" si="29"/>
        <v>0</v>
      </c>
      <c r="BA20" s="1151">
        <f t="shared" si="18"/>
        <v>0</v>
      </c>
      <c r="BB20" s="363">
        <v>0</v>
      </c>
      <c r="BC20" s="363">
        <f t="shared" ref="BC20:BC56" si="34">BA20*BB20</f>
        <v>0</v>
      </c>
      <c r="BD20" s="363">
        <v>316</v>
      </c>
      <c r="BE20" s="363">
        <f t="shared" ref="BE20:BE56" si="35">BA20*BD20</f>
        <v>0</v>
      </c>
      <c r="BF20" s="364">
        <f t="shared" si="19"/>
        <v>0</v>
      </c>
      <c r="BG20" s="1142">
        <f t="shared" si="20"/>
        <v>0</v>
      </c>
      <c r="BH20" s="1142">
        <f t="shared" si="21"/>
        <v>0</v>
      </c>
    </row>
    <row r="21" spans="1:60" ht="38.25" x14ac:dyDescent="0.2">
      <c r="A21" s="1">
        <v>9</v>
      </c>
      <c r="B21" s="50" t="s">
        <v>12</v>
      </c>
      <c r="C21" s="51" t="s">
        <v>13</v>
      </c>
      <c r="D21" s="51" t="s">
        <v>14</v>
      </c>
      <c r="E21" s="1693">
        <v>58</v>
      </c>
      <c r="F21" s="76">
        <v>2000</v>
      </c>
      <c r="G21" s="76">
        <f t="shared" si="0"/>
        <v>116000</v>
      </c>
      <c r="H21" s="76">
        <v>3793</v>
      </c>
      <c r="I21" s="76">
        <f t="shared" si="1"/>
        <v>219994</v>
      </c>
      <c r="J21" s="120">
        <f t="shared" si="22"/>
        <v>335994</v>
      </c>
      <c r="K21" s="131"/>
      <c r="L21" s="95">
        <v>2000</v>
      </c>
      <c r="M21" s="95">
        <f t="shared" si="2"/>
        <v>0</v>
      </c>
      <c r="N21" s="95">
        <v>3793</v>
      </c>
      <c r="O21" s="95">
        <f t="shared" si="3"/>
        <v>0</v>
      </c>
      <c r="P21" s="96">
        <f t="shared" si="23"/>
        <v>0</v>
      </c>
      <c r="Q21" s="177"/>
      <c r="R21" s="178">
        <v>2000</v>
      </c>
      <c r="S21" s="178">
        <f t="shared" si="4"/>
        <v>0</v>
      </c>
      <c r="T21" s="178">
        <v>3793</v>
      </c>
      <c r="U21" s="178">
        <f t="shared" si="5"/>
        <v>0</v>
      </c>
      <c r="V21" s="179">
        <f t="shared" si="24"/>
        <v>0</v>
      </c>
      <c r="W21" s="224">
        <v>47</v>
      </c>
      <c r="X21" s="225">
        <v>2000</v>
      </c>
      <c r="Y21" s="225">
        <f t="shared" si="6"/>
        <v>94000</v>
      </c>
      <c r="Z21" s="225">
        <v>3793</v>
      </c>
      <c r="AA21" s="225">
        <f t="shared" si="7"/>
        <v>178271</v>
      </c>
      <c r="AB21" s="226">
        <f t="shared" si="25"/>
        <v>272271</v>
      </c>
      <c r="AC21" s="271">
        <v>11</v>
      </c>
      <c r="AD21" s="272">
        <v>2000</v>
      </c>
      <c r="AE21" s="272">
        <f t="shared" si="8"/>
        <v>22000</v>
      </c>
      <c r="AF21" s="272">
        <v>3793</v>
      </c>
      <c r="AG21" s="272">
        <f t="shared" si="9"/>
        <v>41723</v>
      </c>
      <c r="AH21" s="273">
        <f t="shared" si="26"/>
        <v>63723</v>
      </c>
      <c r="AI21" s="318"/>
      <c r="AJ21" s="319">
        <v>2000</v>
      </c>
      <c r="AK21" s="319">
        <f t="shared" si="10"/>
        <v>0</v>
      </c>
      <c r="AL21" s="319">
        <v>3793</v>
      </c>
      <c r="AM21" s="319">
        <f t="shared" si="11"/>
        <v>0</v>
      </c>
      <c r="AN21" s="320">
        <f t="shared" si="27"/>
        <v>0</v>
      </c>
      <c r="AO21" s="1091"/>
      <c r="AP21" s="1093">
        <v>2000</v>
      </c>
      <c r="AQ21" s="1093">
        <f t="shared" si="30"/>
        <v>0</v>
      </c>
      <c r="AR21" s="1093">
        <v>3793</v>
      </c>
      <c r="AS21" s="1093">
        <f t="shared" si="31"/>
        <v>0</v>
      </c>
      <c r="AT21" s="1094">
        <f t="shared" si="28"/>
        <v>0</v>
      </c>
      <c r="AU21" s="1099"/>
      <c r="AV21" s="1101">
        <v>2000</v>
      </c>
      <c r="AW21" s="1101">
        <f t="shared" si="32"/>
        <v>0</v>
      </c>
      <c r="AX21" s="1101">
        <v>3793</v>
      </c>
      <c r="AY21" s="1101">
        <f t="shared" si="33"/>
        <v>0</v>
      </c>
      <c r="AZ21" s="1102">
        <f t="shared" si="29"/>
        <v>0</v>
      </c>
      <c r="BA21" s="1151">
        <f t="shared" si="18"/>
        <v>0</v>
      </c>
      <c r="BB21" s="363">
        <v>2000</v>
      </c>
      <c r="BC21" s="363">
        <f t="shared" si="34"/>
        <v>0</v>
      </c>
      <c r="BD21" s="363">
        <v>3793</v>
      </c>
      <c r="BE21" s="363">
        <f t="shared" si="35"/>
        <v>0</v>
      </c>
      <c r="BF21" s="364">
        <f t="shared" si="19"/>
        <v>0</v>
      </c>
      <c r="BG21" s="1142">
        <f t="shared" si="20"/>
        <v>0</v>
      </c>
      <c r="BH21" s="1142">
        <f t="shared" si="21"/>
        <v>0</v>
      </c>
    </row>
    <row r="22" spans="1:60" x14ac:dyDescent="0.2">
      <c r="A22" s="1">
        <v>10</v>
      </c>
      <c r="B22" s="50" t="s">
        <v>384</v>
      </c>
      <c r="C22" s="51" t="s">
        <v>433</v>
      </c>
      <c r="D22" s="51" t="s">
        <v>7</v>
      </c>
      <c r="E22" s="1693">
        <v>1</v>
      </c>
      <c r="F22" s="76">
        <v>1350</v>
      </c>
      <c r="G22" s="76">
        <f t="shared" si="0"/>
        <v>1350</v>
      </c>
      <c r="H22" s="76">
        <v>24267.599999999999</v>
      </c>
      <c r="I22" s="76">
        <f t="shared" si="1"/>
        <v>24267.599999999999</v>
      </c>
      <c r="J22" s="120">
        <f t="shared" si="22"/>
        <v>25617.599999999999</v>
      </c>
      <c r="K22" s="131"/>
      <c r="L22" s="95">
        <v>1350</v>
      </c>
      <c r="M22" s="95">
        <f t="shared" si="2"/>
        <v>0</v>
      </c>
      <c r="N22" s="95">
        <v>24267.599999999999</v>
      </c>
      <c r="O22" s="95">
        <f t="shared" si="3"/>
        <v>0</v>
      </c>
      <c r="P22" s="96">
        <f t="shared" si="23"/>
        <v>0</v>
      </c>
      <c r="Q22" s="177"/>
      <c r="R22" s="178">
        <v>1350</v>
      </c>
      <c r="S22" s="178">
        <f t="shared" si="4"/>
        <v>0</v>
      </c>
      <c r="T22" s="178">
        <v>24267.599999999999</v>
      </c>
      <c r="U22" s="178">
        <f t="shared" si="5"/>
        <v>0</v>
      </c>
      <c r="V22" s="179">
        <f t="shared" si="24"/>
        <v>0</v>
      </c>
      <c r="W22" s="224"/>
      <c r="X22" s="225">
        <v>1350</v>
      </c>
      <c r="Y22" s="225">
        <f t="shared" si="6"/>
        <v>0</v>
      </c>
      <c r="Z22" s="225">
        <v>24267.599999999999</v>
      </c>
      <c r="AA22" s="225">
        <f t="shared" si="7"/>
        <v>0</v>
      </c>
      <c r="AB22" s="226">
        <f t="shared" si="25"/>
        <v>0</v>
      </c>
      <c r="AC22" s="271">
        <v>1</v>
      </c>
      <c r="AD22" s="272">
        <v>1350</v>
      </c>
      <c r="AE22" s="272">
        <f t="shared" si="8"/>
        <v>1350</v>
      </c>
      <c r="AF22" s="272">
        <v>24267.599999999999</v>
      </c>
      <c r="AG22" s="272">
        <f t="shared" si="9"/>
        <v>24267.599999999999</v>
      </c>
      <c r="AH22" s="273">
        <f t="shared" si="26"/>
        <v>25617.599999999999</v>
      </c>
      <c r="AI22" s="318"/>
      <c r="AJ22" s="319">
        <v>1350</v>
      </c>
      <c r="AK22" s="319">
        <f t="shared" si="10"/>
        <v>0</v>
      </c>
      <c r="AL22" s="319">
        <v>24267.599999999999</v>
      </c>
      <c r="AM22" s="319">
        <f t="shared" si="11"/>
        <v>0</v>
      </c>
      <c r="AN22" s="320">
        <f t="shared" si="27"/>
        <v>0</v>
      </c>
      <c r="AO22" s="1091"/>
      <c r="AP22" s="1093">
        <v>1350</v>
      </c>
      <c r="AQ22" s="1093">
        <f t="shared" si="30"/>
        <v>0</v>
      </c>
      <c r="AR22" s="1093">
        <v>24267.599999999999</v>
      </c>
      <c r="AS22" s="1093">
        <f t="shared" si="31"/>
        <v>0</v>
      </c>
      <c r="AT22" s="1094">
        <f t="shared" si="28"/>
        <v>0</v>
      </c>
      <c r="AU22" s="1099"/>
      <c r="AV22" s="1101">
        <v>1350</v>
      </c>
      <c r="AW22" s="1101">
        <f t="shared" si="32"/>
        <v>0</v>
      </c>
      <c r="AX22" s="1101">
        <v>24267.599999999999</v>
      </c>
      <c r="AY22" s="1101">
        <f t="shared" si="33"/>
        <v>0</v>
      </c>
      <c r="AZ22" s="1102">
        <f t="shared" si="29"/>
        <v>0</v>
      </c>
      <c r="BA22" s="1151">
        <f t="shared" si="18"/>
        <v>0</v>
      </c>
      <c r="BB22" s="363">
        <v>1350</v>
      </c>
      <c r="BC22" s="363">
        <f t="shared" si="34"/>
        <v>0</v>
      </c>
      <c r="BD22" s="363">
        <v>24267.599999999999</v>
      </c>
      <c r="BE22" s="363">
        <f t="shared" si="35"/>
        <v>0</v>
      </c>
      <c r="BF22" s="364">
        <f t="shared" si="19"/>
        <v>0</v>
      </c>
      <c r="BG22" s="1142">
        <f t="shared" si="20"/>
        <v>0</v>
      </c>
      <c r="BH22" s="1142">
        <f t="shared" si="21"/>
        <v>0</v>
      </c>
    </row>
    <row r="23" spans="1:60" x14ac:dyDescent="0.2">
      <c r="A23" s="1">
        <v>11</v>
      </c>
      <c r="B23" s="50" t="s">
        <v>385</v>
      </c>
      <c r="C23" s="51"/>
      <c r="D23" s="51" t="s">
        <v>7</v>
      </c>
      <c r="E23" s="1693">
        <v>1</v>
      </c>
      <c r="F23" s="76">
        <v>1350</v>
      </c>
      <c r="G23" s="76">
        <f t="shared" si="0"/>
        <v>1350</v>
      </c>
      <c r="H23" s="76">
        <v>3642</v>
      </c>
      <c r="I23" s="76">
        <f t="shared" si="1"/>
        <v>3642</v>
      </c>
      <c r="J23" s="120">
        <f t="shared" si="22"/>
        <v>4992</v>
      </c>
      <c r="K23" s="131"/>
      <c r="L23" s="95">
        <v>1350</v>
      </c>
      <c r="M23" s="95">
        <f t="shared" si="2"/>
        <v>0</v>
      </c>
      <c r="N23" s="95">
        <v>3642</v>
      </c>
      <c r="O23" s="95">
        <f t="shared" si="3"/>
        <v>0</v>
      </c>
      <c r="P23" s="96">
        <f t="shared" si="23"/>
        <v>0</v>
      </c>
      <c r="Q23" s="177"/>
      <c r="R23" s="178">
        <v>1350</v>
      </c>
      <c r="S23" s="178">
        <f t="shared" si="4"/>
        <v>0</v>
      </c>
      <c r="T23" s="178">
        <v>3642</v>
      </c>
      <c r="U23" s="178">
        <f t="shared" si="5"/>
        <v>0</v>
      </c>
      <c r="V23" s="179">
        <f t="shared" si="24"/>
        <v>0</v>
      </c>
      <c r="W23" s="224"/>
      <c r="X23" s="225">
        <v>1350</v>
      </c>
      <c r="Y23" s="225">
        <f t="shared" si="6"/>
        <v>0</v>
      </c>
      <c r="Z23" s="225">
        <v>3642</v>
      </c>
      <c r="AA23" s="225">
        <f t="shared" si="7"/>
        <v>0</v>
      </c>
      <c r="AB23" s="226">
        <f t="shared" si="25"/>
        <v>0</v>
      </c>
      <c r="AC23" s="271">
        <v>1</v>
      </c>
      <c r="AD23" s="272">
        <v>1350</v>
      </c>
      <c r="AE23" s="272">
        <f t="shared" si="8"/>
        <v>1350</v>
      </c>
      <c r="AF23" s="272">
        <v>3642</v>
      </c>
      <c r="AG23" s="272">
        <f t="shared" si="9"/>
        <v>3642</v>
      </c>
      <c r="AH23" s="273">
        <f t="shared" si="26"/>
        <v>4992</v>
      </c>
      <c r="AI23" s="318"/>
      <c r="AJ23" s="319">
        <v>1350</v>
      </c>
      <c r="AK23" s="319">
        <f t="shared" si="10"/>
        <v>0</v>
      </c>
      <c r="AL23" s="319">
        <v>3642</v>
      </c>
      <c r="AM23" s="319">
        <f t="shared" si="11"/>
        <v>0</v>
      </c>
      <c r="AN23" s="320">
        <f t="shared" si="27"/>
        <v>0</v>
      </c>
      <c r="AO23" s="1091"/>
      <c r="AP23" s="1093">
        <v>1350</v>
      </c>
      <c r="AQ23" s="1093">
        <f t="shared" si="30"/>
        <v>0</v>
      </c>
      <c r="AR23" s="1093">
        <v>3642</v>
      </c>
      <c r="AS23" s="1093">
        <f t="shared" si="31"/>
        <v>0</v>
      </c>
      <c r="AT23" s="1094">
        <f t="shared" si="28"/>
        <v>0</v>
      </c>
      <c r="AU23" s="1099"/>
      <c r="AV23" s="1101">
        <v>1350</v>
      </c>
      <c r="AW23" s="1101">
        <f t="shared" si="32"/>
        <v>0</v>
      </c>
      <c r="AX23" s="1101">
        <v>3642</v>
      </c>
      <c r="AY23" s="1101">
        <f t="shared" si="33"/>
        <v>0</v>
      </c>
      <c r="AZ23" s="1102">
        <f t="shared" si="29"/>
        <v>0</v>
      </c>
      <c r="BA23" s="1151">
        <f t="shared" si="18"/>
        <v>0</v>
      </c>
      <c r="BB23" s="363">
        <v>1350</v>
      </c>
      <c r="BC23" s="363">
        <f t="shared" si="34"/>
        <v>0</v>
      </c>
      <c r="BD23" s="363">
        <v>3642</v>
      </c>
      <c r="BE23" s="363">
        <f t="shared" si="35"/>
        <v>0</v>
      </c>
      <c r="BF23" s="364">
        <f t="shared" si="19"/>
        <v>0</v>
      </c>
      <c r="BG23" s="1142">
        <f t="shared" si="20"/>
        <v>0</v>
      </c>
      <c r="BH23" s="1142">
        <f t="shared" si="21"/>
        <v>0</v>
      </c>
    </row>
    <row r="24" spans="1:60" x14ac:dyDescent="0.2">
      <c r="A24" s="1">
        <v>12</v>
      </c>
      <c r="B24" s="50" t="s">
        <v>386</v>
      </c>
      <c r="C24" s="51" t="s">
        <v>433</v>
      </c>
      <c r="D24" s="51" t="s">
        <v>7</v>
      </c>
      <c r="E24" s="1693">
        <v>1</v>
      </c>
      <c r="F24" s="76">
        <v>1200</v>
      </c>
      <c r="G24" s="76">
        <f t="shared" si="0"/>
        <v>1200</v>
      </c>
      <c r="H24" s="76">
        <v>14666.4</v>
      </c>
      <c r="I24" s="76">
        <f t="shared" si="1"/>
        <v>14666.4</v>
      </c>
      <c r="J24" s="120">
        <f t="shared" si="22"/>
        <v>15866.4</v>
      </c>
      <c r="K24" s="131"/>
      <c r="L24" s="95">
        <v>1200</v>
      </c>
      <c r="M24" s="95">
        <f t="shared" si="2"/>
        <v>0</v>
      </c>
      <c r="N24" s="95">
        <v>14666.4</v>
      </c>
      <c r="O24" s="95">
        <f t="shared" si="3"/>
        <v>0</v>
      </c>
      <c r="P24" s="96">
        <f t="shared" si="23"/>
        <v>0</v>
      </c>
      <c r="Q24" s="177"/>
      <c r="R24" s="178">
        <v>1200</v>
      </c>
      <c r="S24" s="178">
        <f t="shared" si="4"/>
        <v>0</v>
      </c>
      <c r="T24" s="178">
        <v>14666.4</v>
      </c>
      <c r="U24" s="178">
        <f t="shared" si="5"/>
        <v>0</v>
      </c>
      <c r="V24" s="179">
        <f t="shared" si="24"/>
        <v>0</v>
      </c>
      <c r="W24" s="224"/>
      <c r="X24" s="225">
        <v>1200</v>
      </c>
      <c r="Y24" s="225">
        <f t="shared" si="6"/>
        <v>0</v>
      </c>
      <c r="Z24" s="225">
        <v>14666.4</v>
      </c>
      <c r="AA24" s="225">
        <f t="shared" si="7"/>
        <v>0</v>
      </c>
      <c r="AB24" s="226">
        <f t="shared" si="25"/>
        <v>0</v>
      </c>
      <c r="AC24" s="271">
        <v>1</v>
      </c>
      <c r="AD24" s="272">
        <v>1200</v>
      </c>
      <c r="AE24" s="272">
        <f t="shared" si="8"/>
        <v>1200</v>
      </c>
      <c r="AF24" s="272">
        <v>14666.4</v>
      </c>
      <c r="AG24" s="272">
        <f t="shared" si="9"/>
        <v>14666.4</v>
      </c>
      <c r="AH24" s="273">
        <f t="shared" si="26"/>
        <v>15866.4</v>
      </c>
      <c r="AI24" s="318"/>
      <c r="AJ24" s="319">
        <v>1200</v>
      </c>
      <c r="AK24" s="319">
        <f t="shared" si="10"/>
        <v>0</v>
      </c>
      <c r="AL24" s="319">
        <v>14666.4</v>
      </c>
      <c r="AM24" s="319">
        <f t="shared" si="11"/>
        <v>0</v>
      </c>
      <c r="AN24" s="320">
        <f t="shared" si="27"/>
        <v>0</v>
      </c>
      <c r="AO24" s="1091"/>
      <c r="AP24" s="1093">
        <v>1200</v>
      </c>
      <c r="AQ24" s="1093">
        <f t="shared" si="30"/>
        <v>0</v>
      </c>
      <c r="AR24" s="1093">
        <v>14666.4</v>
      </c>
      <c r="AS24" s="1093">
        <f t="shared" si="31"/>
        <v>0</v>
      </c>
      <c r="AT24" s="1094">
        <f t="shared" si="28"/>
        <v>0</v>
      </c>
      <c r="AU24" s="1099"/>
      <c r="AV24" s="1101">
        <v>1200</v>
      </c>
      <c r="AW24" s="1101">
        <f t="shared" si="32"/>
        <v>0</v>
      </c>
      <c r="AX24" s="1101">
        <v>14666.4</v>
      </c>
      <c r="AY24" s="1101">
        <f t="shared" si="33"/>
        <v>0</v>
      </c>
      <c r="AZ24" s="1102">
        <f t="shared" si="29"/>
        <v>0</v>
      </c>
      <c r="BA24" s="1151">
        <f t="shared" si="18"/>
        <v>0</v>
      </c>
      <c r="BB24" s="363">
        <v>1200</v>
      </c>
      <c r="BC24" s="363">
        <f t="shared" si="34"/>
        <v>0</v>
      </c>
      <c r="BD24" s="363">
        <v>14666.4</v>
      </c>
      <c r="BE24" s="363">
        <f t="shared" si="35"/>
        <v>0</v>
      </c>
      <c r="BF24" s="364">
        <f t="shared" si="19"/>
        <v>0</v>
      </c>
      <c r="BG24" s="1142">
        <f t="shared" si="20"/>
        <v>0</v>
      </c>
      <c r="BH24" s="1142">
        <f t="shared" si="21"/>
        <v>0</v>
      </c>
    </row>
    <row r="25" spans="1:60" x14ac:dyDescent="0.2">
      <c r="A25" s="1">
        <v>13</v>
      </c>
      <c r="B25" s="50" t="s">
        <v>196</v>
      </c>
      <c r="C25" s="51"/>
      <c r="D25" s="51" t="s">
        <v>7</v>
      </c>
      <c r="E25" s="1693">
        <v>1</v>
      </c>
      <c r="F25" s="76">
        <v>1200</v>
      </c>
      <c r="G25" s="76">
        <f t="shared" si="0"/>
        <v>1200</v>
      </c>
      <c r="H25" s="76">
        <v>2288.52</v>
      </c>
      <c r="I25" s="76">
        <f t="shared" si="1"/>
        <v>2288.52</v>
      </c>
      <c r="J25" s="120">
        <f t="shared" si="22"/>
        <v>3488.52</v>
      </c>
      <c r="K25" s="131"/>
      <c r="L25" s="95">
        <v>1200</v>
      </c>
      <c r="M25" s="95">
        <f t="shared" si="2"/>
        <v>0</v>
      </c>
      <c r="N25" s="95">
        <v>2288.52</v>
      </c>
      <c r="O25" s="95">
        <f t="shared" si="3"/>
        <v>0</v>
      </c>
      <c r="P25" s="96">
        <f t="shared" si="23"/>
        <v>0</v>
      </c>
      <c r="Q25" s="177"/>
      <c r="R25" s="178">
        <v>1200</v>
      </c>
      <c r="S25" s="178">
        <f t="shared" si="4"/>
        <v>0</v>
      </c>
      <c r="T25" s="178">
        <v>2288.52</v>
      </c>
      <c r="U25" s="178">
        <f t="shared" si="5"/>
        <v>0</v>
      </c>
      <c r="V25" s="179">
        <f t="shared" si="24"/>
        <v>0</v>
      </c>
      <c r="W25" s="224"/>
      <c r="X25" s="225">
        <v>1200</v>
      </c>
      <c r="Y25" s="225">
        <f t="shared" si="6"/>
        <v>0</v>
      </c>
      <c r="Z25" s="225">
        <v>2288.52</v>
      </c>
      <c r="AA25" s="225">
        <f t="shared" si="7"/>
        <v>0</v>
      </c>
      <c r="AB25" s="226">
        <f t="shared" si="25"/>
        <v>0</v>
      </c>
      <c r="AC25" s="271">
        <v>1</v>
      </c>
      <c r="AD25" s="272">
        <v>1200</v>
      </c>
      <c r="AE25" s="272">
        <f t="shared" si="8"/>
        <v>1200</v>
      </c>
      <c r="AF25" s="272">
        <v>2288.52</v>
      </c>
      <c r="AG25" s="272">
        <f t="shared" si="9"/>
        <v>2288.52</v>
      </c>
      <c r="AH25" s="273">
        <f t="shared" si="26"/>
        <v>3488.52</v>
      </c>
      <c r="AI25" s="318"/>
      <c r="AJ25" s="319">
        <v>1200</v>
      </c>
      <c r="AK25" s="319">
        <f t="shared" si="10"/>
        <v>0</v>
      </c>
      <c r="AL25" s="319">
        <v>2288.52</v>
      </c>
      <c r="AM25" s="319">
        <f t="shared" si="11"/>
        <v>0</v>
      </c>
      <c r="AN25" s="320">
        <f t="shared" si="27"/>
        <v>0</v>
      </c>
      <c r="AO25" s="1091"/>
      <c r="AP25" s="1093">
        <v>1200</v>
      </c>
      <c r="AQ25" s="1093">
        <f t="shared" si="30"/>
        <v>0</v>
      </c>
      <c r="AR25" s="1093">
        <v>2288.52</v>
      </c>
      <c r="AS25" s="1093">
        <f t="shared" si="31"/>
        <v>0</v>
      </c>
      <c r="AT25" s="1094">
        <f t="shared" si="28"/>
        <v>0</v>
      </c>
      <c r="AU25" s="1099"/>
      <c r="AV25" s="1101">
        <v>1200</v>
      </c>
      <c r="AW25" s="1101">
        <f t="shared" si="32"/>
        <v>0</v>
      </c>
      <c r="AX25" s="1101">
        <v>2288.52</v>
      </c>
      <c r="AY25" s="1101">
        <f t="shared" si="33"/>
        <v>0</v>
      </c>
      <c r="AZ25" s="1102">
        <f t="shared" si="29"/>
        <v>0</v>
      </c>
      <c r="BA25" s="1151">
        <f t="shared" si="18"/>
        <v>0</v>
      </c>
      <c r="BB25" s="363">
        <v>1200</v>
      </c>
      <c r="BC25" s="363">
        <f t="shared" si="34"/>
        <v>0</v>
      </c>
      <c r="BD25" s="363">
        <v>2288.52</v>
      </c>
      <c r="BE25" s="363">
        <f t="shared" si="35"/>
        <v>0</v>
      </c>
      <c r="BF25" s="364">
        <f t="shared" si="19"/>
        <v>0</v>
      </c>
      <c r="BG25" s="1142">
        <f t="shared" si="20"/>
        <v>0</v>
      </c>
      <c r="BH25" s="1142">
        <f t="shared" si="21"/>
        <v>0</v>
      </c>
    </row>
    <row r="26" spans="1:60" x14ac:dyDescent="0.2">
      <c r="A26" s="1">
        <v>14</v>
      </c>
      <c r="B26" s="50" t="s">
        <v>15</v>
      </c>
      <c r="C26" s="51"/>
      <c r="D26" s="51" t="s">
        <v>7</v>
      </c>
      <c r="E26" s="1693">
        <v>64</v>
      </c>
      <c r="F26" s="76">
        <v>600</v>
      </c>
      <c r="G26" s="76">
        <f t="shared" si="0"/>
        <v>38400</v>
      </c>
      <c r="H26" s="76">
        <v>335</v>
      </c>
      <c r="I26" s="76">
        <f t="shared" si="1"/>
        <v>21440</v>
      </c>
      <c r="J26" s="120">
        <f t="shared" si="22"/>
        <v>59840</v>
      </c>
      <c r="K26" s="131"/>
      <c r="L26" s="95">
        <v>600</v>
      </c>
      <c r="M26" s="95">
        <f t="shared" si="2"/>
        <v>0</v>
      </c>
      <c r="N26" s="95">
        <v>335</v>
      </c>
      <c r="O26" s="95">
        <f t="shared" si="3"/>
        <v>0</v>
      </c>
      <c r="P26" s="96">
        <f t="shared" si="23"/>
        <v>0</v>
      </c>
      <c r="Q26" s="177"/>
      <c r="R26" s="178">
        <v>600</v>
      </c>
      <c r="S26" s="178">
        <f t="shared" si="4"/>
        <v>0</v>
      </c>
      <c r="T26" s="178">
        <v>335</v>
      </c>
      <c r="U26" s="178">
        <f t="shared" si="5"/>
        <v>0</v>
      </c>
      <c r="V26" s="179">
        <f t="shared" si="24"/>
        <v>0</v>
      </c>
      <c r="W26" s="224">
        <v>58</v>
      </c>
      <c r="X26" s="225">
        <v>600</v>
      </c>
      <c r="Y26" s="225">
        <f t="shared" si="6"/>
        <v>34800</v>
      </c>
      <c r="Z26" s="225">
        <v>335</v>
      </c>
      <c r="AA26" s="225">
        <f t="shared" si="7"/>
        <v>19430</v>
      </c>
      <c r="AB26" s="226">
        <f t="shared" si="25"/>
        <v>54230</v>
      </c>
      <c r="AC26" s="271"/>
      <c r="AD26" s="272">
        <v>600</v>
      </c>
      <c r="AE26" s="272">
        <f t="shared" si="8"/>
        <v>0</v>
      </c>
      <c r="AF26" s="272">
        <v>335</v>
      </c>
      <c r="AG26" s="272">
        <f t="shared" si="9"/>
        <v>0</v>
      </c>
      <c r="AH26" s="273">
        <f t="shared" si="26"/>
        <v>0</v>
      </c>
      <c r="AI26" s="1605">
        <v>6</v>
      </c>
      <c r="AJ26" s="319">
        <v>600</v>
      </c>
      <c r="AK26" s="319">
        <f t="shared" si="10"/>
        <v>3600</v>
      </c>
      <c r="AL26" s="319">
        <v>335</v>
      </c>
      <c r="AM26" s="319">
        <f t="shared" si="11"/>
        <v>2010</v>
      </c>
      <c r="AN26" s="320">
        <f t="shared" si="27"/>
        <v>5610</v>
      </c>
      <c r="AO26" s="1091"/>
      <c r="AP26" s="1093">
        <v>600</v>
      </c>
      <c r="AQ26" s="1093">
        <f t="shared" si="30"/>
        <v>0</v>
      </c>
      <c r="AR26" s="1093">
        <v>335</v>
      </c>
      <c r="AS26" s="1093">
        <f t="shared" si="31"/>
        <v>0</v>
      </c>
      <c r="AT26" s="1094">
        <f t="shared" si="28"/>
        <v>0</v>
      </c>
      <c r="AU26" s="1099"/>
      <c r="AV26" s="1101">
        <v>600</v>
      </c>
      <c r="AW26" s="1101">
        <f t="shared" si="32"/>
        <v>0</v>
      </c>
      <c r="AX26" s="1101">
        <v>335</v>
      </c>
      <c r="AY26" s="1101">
        <f t="shared" si="33"/>
        <v>0</v>
      </c>
      <c r="AZ26" s="1102">
        <f t="shared" si="29"/>
        <v>0</v>
      </c>
      <c r="BA26" s="1151">
        <f t="shared" si="18"/>
        <v>0</v>
      </c>
      <c r="BB26" s="363">
        <v>600</v>
      </c>
      <c r="BC26" s="363">
        <f t="shared" si="34"/>
        <v>0</v>
      </c>
      <c r="BD26" s="363">
        <v>335</v>
      </c>
      <c r="BE26" s="363">
        <f t="shared" si="35"/>
        <v>0</v>
      </c>
      <c r="BF26" s="364">
        <f t="shared" si="19"/>
        <v>0</v>
      </c>
      <c r="BG26" s="1142">
        <f t="shared" si="20"/>
        <v>0</v>
      </c>
      <c r="BH26" s="1142">
        <f t="shared" si="21"/>
        <v>0</v>
      </c>
    </row>
    <row r="27" spans="1:60" x14ac:dyDescent="0.2">
      <c r="A27" s="1">
        <v>15</v>
      </c>
      <c r="B27" s="50" t="s">
        <v>16</v>
      </c>
      <c r="C27" s="51"/>
      <c r="D27" s="51" t="s">
        <v>7</v>
      </c>
      <c r="E27" s="1693">
        <v>10</v>
      </c>
      <c r="F27" s="76">
        <v>600</v>
      </c>
      <c r="G27" s="76">
        <f t="shared" si="0"/>
        <v>6000</v>
      </c>
      <c r="H27" s="76">
        <v>534</v>
      </c>
      <c r="I27" s="76">
        <f t="shared" si="1"/>
        <v>5340</v>
      </c>
      <c r="J27" s="120">
        <f t="shared" si="22"/>
        <v>11340</v>
      </c>
      <c r="K27" s="131"/>
      <c r="L27" s="95">
        <v>600</v>
      </c>
      <c r="M27" s="95">
        <f t="shared" si="2"/>
        <v>0</v>
      </c>
      <c r="N27" s="95">
        <v>534</v>
      </c>
      <c r="O27" s="95">
        <f t="shared" si="3"/>
        <v>0</v>
      </c>
      <c r="P27" s="96">
        <f t="shared" si="23"/>
        <v>0</v>
      </c>
      <c r="Q27" s="177"/>
      <c r="R27" s="178">
        <v>600</v>
      </c>
      <c r="S27" s="178">
        <f t="shared" si="4"/>
        <v>0</v>
      </c>
      <c r="T27" s="178">
        <v>534</v>
      </c>
      <c r="U27" s="178">
        <f t="shared" si="5"/>
        <v>0</v>
      </c>
      <c r="V27" s="179">
        <f t="shared" si="24"/>
        <v>0</v>
      </c>
      <c r="W27" s="1155">
        <v>12</v>
      </c>
      <c r="X27" s="225">
        <v>600</v>
      </c>
      <c r="Y27" s="225">
        <f t="shared" si="6"/>
        <v>7200</v>
      </c>
      <c r="Z27" s="225">
        <v>534</v>
      </c>
      <c r="AA27" s="225">
        <f t="shared" si="7"/>
        <v>6408</v>
      </c>
      <c r="AB27" s="226">
        <f t="shared" si="25"/>
        <v>13608</v>
      </c>
      <c r="AC27" s="271"/>
      <c r="AD27" s="272">
        <v>600</v>
      </c>
      <c r="AE27" s="272">
        <f t="shared" si="8"/>
        <v>0</v>
      </c>
      <c r="AF27" s="272">
        <v>534</v>
      </c>
      <c r="AG27" s="272">
        <f t="shared" si="9"/>
        <v>0</v>
      </c>
      <c r="AH27" s="273">
        <f t="shared" si="26"/>
        <v>0</v>
      </c>
      <c r="AI27" s="318">
        <f>10-12</f>
        <v>-2</v>
      </c>
      <c r="AJ27" s="319">
        <v>600</v>
      </c>
      <c r="AK27" s="319">
        <f t="shared" si="10"/>
        <v>-1200</v>
      </c>
      <c r="AL27" s="319">
        <v>534</v>
      </c>
      <c r="AM27" s="319">
        <f t="shared" si="11"/>
        <v>-1068</v>
      </c>
      <c r="AN27" s="320">
        <f t="shared" si="27"/>
        <v>-2268</v>
      </c>
      <c r="AO27" s="1091"/>
      <c r="AP27" s="1093">
        <v>600</v>
      </c>
      <c r="AQ27" s="1093">
        <f t="shared" si="30"/>
        <v>0</v>
      </c>
      <c r="AR27" s="1093">
        <v>534</v>
      </c>
      <c r="AS27" s="1093">
        <f t="shared" si="31"/>
        <v>0</v>
      </c>
      <c r="AT27" s="1094">
        <f t="shared" si="28"/>
        <v>0</v>
      </c>
      <c r="AU27" s="1099"/>
      <c r="AV27" s="1101">
        <v>600</v>
      </c>
      <c r="AW27" s="1101">
        <f t="shared" si="32"/>
        <v>0</v>
      </c>
      <c r="AX27" s="1101">
        <v>534</v>
      </c>
      <c r="AY27" s="1101">
        <f t="shared" si="33"/>
        <v>0</v>
      </c>
      <c r="AZ27" s="1102">
        <f t="shared" si="29"/>
        <v>0</v>
      </c>
      <c r="BA27" s="1151">
        <f t="shared" si="18"/>
        <v>0</v>
      </c>
      <c r="BB27" s="363">
        <v>600</v>
      </c>
      <c r="BC27" s="363">
        <f t="shared" si="34"/>
        <v>0</v>
      </c>
      <c r="BD27" s="363">
        <v>534</v>
      </c>
      <c r="BE27" s="363">
        <f t="shared" si="35"/>
        <v>0</v>
      </c>
      <c r="BF27" s="364">
        <f t="shared" si="19"/>
        <v>0</v>
      </c>
      <c r="BG27" s="1142">
        <f t="shared" si="20"/>
        <v>0</v>
      </c>
      <c r="BH27" s="1142">
        <f t="shared" si="21"/>
        <v>0</v>
      </c>
    </row>
    <row r="28" spans="1:60" x14ac:dyDescent="0.2">
      <c r="A28" s="1">
        <v>16</v>
      </c>
      <c r="B28" s="50" t="s">
        <v>17</v>
      </c>
      <c r="C28" s="51"/>
      <c r="D28" s="51" t="s">
        <v>7</v>
      </c>
      <c r="E28" s="1693">
        <v>8</v>
      </c>
      <c r="F28" s="76">
        <v>600</v>
      </c>
      <c r="G28" s="76">
        <f t="shared" si="0"/>
        <v>4800</v>
      </c>
      <c r="H28" s="76">
        <v>1026</v>
      </c>
      <c r="I28" s="76">
        <f t="shared" si="1"/>
        <v>8208</v>
      </c>
      <c r="J28" s="120">
        <f t="shared" si="22"/>
        <v>13008</v>
      </c>
      <c r="K28" s="131"/>
      <c r="L28" s="95">
        <v>600</v>
      </c>
      <c r="M28" s="95">
        <f t="shared" si="2"/>
        <v>0</v>
      </c>
      <c r="N28" s="95">
        <v>1026</v>
      </c>
      <c r="O28" s="95">
        <f t="shared" si="3"/>
        <v>0</v>
      </c>
      <c r="P28" s="96">
        <f t="shared" si="23"/>
        <v>0</v>
      </c>
      <c r="Q28" s="177"/>
      <c r="R28" s="178">
        <v>600</v>
      </c>
      <c r="S28" s="178">
        <f t="shared" si="4"/>
        <v>0</v>
      </c>
      <c r="T28" s="178">
        <v>1026</v>
      </c>
      <c r="U28" s="178">
        <f t="shared" si="5"/>
        <v>0</v>
      </c>
      <c r="V28" s="179">
        <f t="shared" si="24"/>
        <v>0</v>
      </c>
      <c r="W28" s="224">
        <v>8</v>
      </c>
      <c r="X28" s="225">
        <v>600</v>
      </c>
      <c r="Y28" s="225">
        <f t="shared" si="6"/>
        <v>4800</v>
      </c>
      <c r="Z28" s="225">
        <v>1026</v>
      </c>
      <c r="AA28" s="225">
        <f t="shared" si="7"/>
        <v>8208</v>
      </c>
      <c r="AB28" s="226">
        <f t="shared" si="25"/>
        <v>13008</v>
      </c>
      <c r="AC28" s="271"/>
      <c r="AD28" s="272">
        <v>600</v>
      </c>
      <c r="AE28" s="272">
        <f t="shared" si="8"/>
        <v>0</v>
      </c>
      <c r="AF28" s="272">
        <v>1026</v>
      </c>
      <c r="AG28" s="272">
        <f t="shared" si="9"/>
        <v>0</v>
      </c>
      <c r="AH28" s="273">
        <f t="shared" si="26"/>
        <v>0</v>
      </c>
      <c r="AI28" s="318"/>
      <c r="AJ28" s="319">
        <v>600</v>
      </c>
      <c r="AK28" s="319">
        <f t="shared" si="10"/>
        <v>0</v>
      </c>
      <c r="AL28" s="319">
        <v>1026</v>
      </c>
      <c r="AM28" s="319">
        <f t="shared" si="11"/>
        <v>0</v>
      </c>
      <c r="AN28" s="320">
        <f t="shared" si="27"/>
        <v>0</v>
      </c>
      <c r="AO28" s="1091"/>
      <c r="AP28" s="1093">
        <v>600</v>
      </c>
      <c r="AQ28" s="1093">
        <f t="shared" si="30"/>
        <v>0</v>
      </c>
      <c r="AR28" s="1093">
        <v>1026</v>
      </c>
      <c r="AS28" s="1093">
        <f t="shared" si="31"/>
        <v>0</v>
      </c>
      <c r="AT28" s="1094">
        <f t="shared" si="28"/>
        <v>0</v>
      </c>
      <c r="AU28" s="1099"/>
      <c r="AV28" s="1101">
        <v>600</v>
      </c>
      <c r="AW28" s="1101">
        <f t="shared" si="32"/>
        <v>0</v>
      </c>
      <c r="AX28" s="1101">
        <v>1026</v>
      </c>
      <c r="AY28" s="1101">
        <f t="shared" si="33"/>
        <v>0</v>
      </c>
      <c r="AZ28" s="1102">
        <f t="shared" si="29"/>
        <v>0</v>
      </c>
      <c r="BA28" s="1151">
        <f t="shared" si="18"/>
        <v>0</v>
      </c>
      <c r="BB28" s="363">
        <v>600</v>
      </c>
      <c r="BC28" s="363">
        <f t="shared" si="34"/>
        <v>0</v>
      </c>
      <c r="BD28" s="363">
        <v>1026</v>
      </c>
      <c r="BE28" s="363">
        <f t="shared" si="35"/>
        <v>0</v>
      </c>
      <c r="BF28" s="364">
        <f t="shared" si="19"/>
        <v>0</v>
      </c>
      <c r="BG28" s="1142">
        <f t="shared" si="20"/>
        <v>0</v>
      </c>
      <c r="BH28" s="1142">
        <f t="shared" si="21"/>
        <v>0</v>
      </c>
    </row>
    <row r="29" spans="1:60" x14ac:dyDescent="0.2">
      <c r="A29" s="1">
        <v>17</v>
      </c>
      <c r="B29" s="50" t="s">
        <v>196</v>
      </c>
      <c r="C29" s="51"/>
      <c r="D29" s="51" t="s">
        <v>7</v>
      </c>
      <c r="E29" s="1693">
        <v>2</v>
      </c>
      <c r="F29" s="76">
        <v>1200</v>
      </c>
      <c r="G29" s="76">
        <f t="shared" si="0"/>
        <v>2400</v>
      </c>
      <c r="H29" s="76">
        <v>2288.52</v>
      </c>
      <c r="I29" s="76">
        <f t="shared" si="1"/>
        <v>4577.04</v>
      </c>
      <c r="J29" s="120">
        <f t="shared" si="22"/>
        <v>6977.04</v>
      </c>
      <c r="K29" s="131"/>
      <c r="L29" s="95">
        <v>1200</v>
      </c>
      <c r="M29" s="95">
        <f t="shared" si="2"/>
        <v>0</v>
      </c>
      <c r="N29" s="95">
        <v>2288.52</v>
      </c>
      <c r="O29" s="95">
        <f t="shared" si="3"/>
        <v>0</v>
      </c>
      <c r="P29" s="96">
        <f t="shared" si="23"/>
        <v>0</v>
      </c>
      <c r="Q29" s="177"/>
      <c r="R29" s="178">
        <v>1200</v>
      </c>
      <c r="S29" s="178">
        <f t="shared" si="4"/>
        <v>0</v>
      </c>
      <c r="T29" s="178">
        <v>2288.52</v>
      </c>
      <c r="U29" s="178">
        <f t="shared" si="5"/>
        <v>0</v>
      </c>
      <c r="V29" s="179">
        <f t="shared" si="24"/>
        <v>0</v>
      </c>
      <c r="W29" s="224"/>
      <c r="X29" s="225">
        <v>1200</v>
      </c>
      <c r="Y29" s="225">
        <f t="shared" si="6"/>
        <v>0</v>
      </c>
      <c r="Z29" s="225">
        <v>2288.52</v>
      </c>
      <c r="AA29" s="225">
        <f t="shared" si="7"/>
        <v>0</v>
      </c>
      <c r="AB29" s="226">
        <f t="shared" si="25"/>
        <v>0</v>
      </c>
      <c r="AC29" s="271"/>
      <c r="AD29" s="272">
        <v>1200</v>
      </c>
      <c r="AE29" s="272">
        <f t="shared" si="8"/>
        <v>0</v>
      </c>
      <c r="AF29" s="272">
        <v>2288.52</v>
      </c>
      <c r="AG29" s="272">
        <f t="shared" si="9"/>
        <v>0</v>
      </c>
      <c r="AH29" s="273">
        <f t="shared" si="26"/>
        <v>0</v>
      </c>
      <c r="AI29" s="1605">
        <v>2</v>
      </c>
      <c r="AJ29" s="319">
        <v>1200</v>
      </c>
      <c r="AK29" s="319">
        <f t="shared" si="10"/>
        <v>2400</v>
      </c>
      <c r="AL29" s="319">
        <v>2288.52</v>
      </c>
      <c r="AM29" s="319">
        <f t="shared" si="11"/>
        <v>4577.04</v>
      </c>
      <c r="AN29" s="320">
        <f t="shared" si="27"/>
        <v>6977.04</v>
      </c>
      <c r="AO29" s="1091"/>
      <c r="AP29" s="1093">
        <v>1200</v>
      </c>
      <c r="AQ29" s="1093">
        <f t="shared" si="30"/>
        <v>0</v>
      </c>
      <c r="AR29" s="1093">
        <v>2288.52</v>
      </c>
      <c r="AS29" s="1093">
        <f t="shared" si="31"/>
        <v>0</v>
      </c>
      <c r="AT29" s="1094">
        <f t="shared" si="28"/>
        <v>0</v>
      </c>
      <c r="AU29" s="1099"/>
      <c r="AV29" s="1101">
        <v>1200</v>
      </c>
      <c r="AW29" s="1101">
        <f t="shared" si="32"/>
        <v>0</v>
      </c>
      <c r="AX29" s="1101">
        <v>2288.52</v>
      </c>
      <c r="AY29" s="1101">
        <f t="shared" si="33"/>
        <v>0</v>
      </c>
      <c r="AZ29" s="1102">
        <f t="shared" si="29"/>
        <v>0</v>
      </c>
      <c r="BA29" s="1151">
        <f t="shared" si="18"/>
        <v>0</v>
      </c>
      <c r="BB29" s="363">
        <v>1200</v>
      </c>
      <c r="BC29" s="363">
        <f t="shared" si="34"/>
        <v>0</v>
      </c>
      <c r="BD29" s="363">
        <v>2288.52</v>
      </c>
      <c r="BE29" s="363">
        <f t="shared" si="35"/>
        <v>0</v>
      </c>
      <c r="BF29" s="364">
        <f t="shared" si="19"/>
        <v>0</v>
      </c>
      <c r="BG29" s="1142">
        <f t="shared" si="20"/>
        <v>0</v>
      </c>
      <c r="BH29" s="1142">
        <f t="shared" si="21"/>
        <v>0</v>
      </c>
    </row>
    <row r="30" spans="1:60" x14ac:dyDescent="0.2">
      <c r="A30" s="1">
        <v>18</v>
      </c>
      <c r="B30" s="50" t="s">
        <v>385</v>
      </c>
      <c r="C30" s="51"/>
      <c r="D30" s="51" t="s">
        <v>7</v>
      </c>
      <c r="E30" s="1693">
        <v>2</v>
      </c>
      <c r="F30" s="76">
        <v>1350</v>
      </c>
      <c r="G30" s="76">
        <f t="shared" si="0"/>
        <v>2700</v>
      </c>
      <c r="H30" s="76">
        <v>3277.7999999999997</v>
      </c>
      <c r="I30" s="76">
        <f t="shared" si="1"/>
        <v>6555.5999999999995</v>
      </c>
      <c r="J30" s="120">
        <f t="shared" si="22"/>
        <v>9255.5999999999985</v>
      </c>
      <c r="K30" s="131"/>
      <c r="L30" s="95">
        <v>1350</v>
      </c>
      <c r="M30" s="95">
        <f t="shared" si="2"/>
        <v>0</v>
      </c>
      <c r="N30" s="95">
        <v>3277.7999999999997</v>
      </c>
      <c r="O30" s="95">
        <f t="shared" si="3"/>
        <v>0</v>
      </c>
      <c r="P30" s="96">
        <f t="shared" si="23"/>
        <v>0</v>
      </c>
      <c r="Q30" s="177"/>
      <c r="R30" s="178">
        <v>1350</v>
      </c>
      <c r="S30" s="178">
        <f t="shared" si="4"/>
        <v>0</v>
      </c>
      <c r="T30" s="178">
        <v>3277.7999999999997</v>
      </c>
      <c r="U30" s="178">
        <f t="shared" si="5"/>
        <v>0</v>
      </c>
      <c r="V30" s="179">
        <f t="shared" si="24"/>
        <v>0</v>
      </c>
      <c r="W30" s="224"/>
      <c r="X30" s="225">
        <v>1350</v>
      </c>
      <c r="Y30" s="225">
        <f t="shared" si="6"/>
        <v>0</v>
      </c>
      <c r="Z30" s="225">
        <v>3277.7999999999997</v>
      </c>
      <c r="AA30" s="225">
        <f t="shared" si="7"/>
        <v>0</v>
      </c>
      <c r="AB30" s="226">
        <f t="shared" si="25"/>
        <v>0</v>
      </c>
      <c r="AC30" s="271"/>
      <c r="AD30" s="272">
        <v>1350</v>
      </c>
      <c r="AE30" s="272">
        <f t="shared" si="8"/>
        <v>0</v>
      </c>
      <c r="AF30" s="272">
        <v>3277.7999999999997</v>
      </c>
      <c r="AG30" s="272">
        <f t="shared" si="9"/>
        <v>0</v>
      </c>
      <c r="AH30" s="273">
        <f t="shared" si="26"/>
        <v>0</v>
      </c>
      <c r="AI30" s="1605">
        <v>2</v>
      </c>
      <c r="AJ30" s="319">
        <v>1350</v>
      </c>
      <c r="AK30" s="319">
        <f t="shared" si="10"/>
        <v>2700</v>
      </c>
      <c r="AL30" s="319">
        <v>3277.7999999999997</v>
      </c>
      <c r="AM30" s="319">
        <f t="shared" si="11"/>
        <v>6555.5999999999995</v>
      </c>
      <c r="AN30" s="320">
        <f t="shared" si="27"/>
        <v>9255.5999999999985</v>
      </c>
      <c r="AO30" s="1091"/>
      <c r="AP30" s="1093">
        <v>1350</v>
      </c>
      <c r="AQ30" s="1093">
        <f t="shared" si="30"/>
        <v>0</v>
      </c>
      <c r="AR30" s="1093">
        <v>3277.7999999999997</v>
      </c>
      <c r="AS30" s="1093">
        <f t="shared" si="31"/>
        <v>0</v>
      </c>
      <c r="AT30" s="1094">
        <f t="shared" si="28"/>
        <v>0</v>
      </c>
      <c r="AU30" s="1099"/>
      <c r="AV30" s="1101">
        <v>1350</v>
      </c>
      <c r="AW30" s="1101">
        <f t="shared" si="32"/>
        <v>0</v>
      </c>
      <c r="AX30" s="1101">
        <v>3277.7999999999997</v>
      </c>
      <c r="AY30" s="1101">
        <f t="shared" si="33"/>
        <v>0</v>
      </c>
      <c r="AZ30" s="1102">
        <f t="shared" si="29"/>
        <v>0</v>
      </c>
      <c r="BA30" s="1151">
        <f t="shared" si="18"/>
        <v>0</v>
      </c>
      <c r="BB30" s="363">
        <v>1350</v>
      </c>
      <c r="BC30" s="363">
        <f t="shared" si="34"/>
        <v>0</v>
      </c>
      <c r="BD30" s="363">
        <v>3277.7999999999997</v>
      </c>
      <c r="BE30" s="363">
        <f t="shared" si="35"/>
        <v>0</v>
      </c>
      <c r="BF30" s="364">
        <f t="shared" si="19"/>
        <v>0</v>
      </c>
      <c r="BG30" s="1142">
        <f t="shared" si="20"/>
        <v>0</v>
      </c>
      <c r="BH30" s="1142">
        <f t="shared" si="21"/>
        <v>0</v>
      </c>
    </row>
    <row r="31" spans="1:60" x14ac:dyDescent="0.2">
      <c r="A31" s="1">
        <v>19</v>
      </c>
      <c r="B31" s="50" t="s">
        <v>18</v>
      </c>
      <c r="C31" s="51"/>
      <c r="D31" s="51" t="s">
        <v>7</v>
      </c>
      <c r="E31" s="1693">
        <v>5</v>
      </c>
      <c r="F31" s="76">
        <v>1409</v>
      </c>
      <c r="G31" s="76">
        <f t="shared" si="0"/>
        <v>7045</v>
      </c>
      <c r="H31" s="76">
        <v>7047</v>
      </c>
      <c r="I31" s="76">
        <f t="shared" si="1"/>
        <v>35235</v>
      </c>
      <c r="J31" s="120">
        <f t="shared" si="22"/>
        <v>42280</v>
      </c>
      <c r="K31" s="131"/>
      <c r="L31" s="95">
        <v>1409</v>
      </c>
      <c r="M31" s="95">
        <f t="shared" si="2"/>
        <v>0</v>
      </c>
      <c r="N31" s="95">
        <v>7047</v>
      </c>
      <c r="O31" s="95">
        <f t="shared" si="3"/>
        <v>0</v>
      </c>
      <c r="P31" s="96">
        <f t="shared" si="23"/>
        <v>0</v>
      </c>
      <c r="Q31" s="177"/>
      <c r="R31" s="178">
        <v>1409</v>
      </c>
      <c r="S31" s="178">
        <f t="shared" si="4"/>
        <v>0</v>
      </c>
      <c r="T31" s="178">
        <v>7047</v>
      </c>
      <c r="U31" s="178">
        <f t="shared" si="5"/>
        <v>0</v>
      </c>
      <c r="V31" s="179">
        <f t="shared" si="24"/>
        <v>0</v>
      </c>
      <c r="W31" s="224"/>
      <c r="X31" s="225">
        <v>1409</v>
      </c>
      <c r="Y31" s="225">
        <f t="shared" si="6"/>
        <v>0</v>
      </c>
      <c r="Z31" s="225">
        <v>7047</v>
      </c>
      <c r="AA31" s="225">
        <f t="shared" si="7"/>
        <v>0</v>
      </c>
      <c r="AB31" s="226">
        <f t="shared" si="25"/>
        <v>0</v>
      </c>
      <c r="AC31" s="271"/>
      <c r="AD31" s="272">
        <v>1409</v>
      </c>
      <c r="AE31" s="272">
        <f t="shared" si="8"/>
        <v>0</v>
      </c>
      <c r="AF31" s="272">
        <v>7047</v>
      </c>
      <c r="AG31" s="272">
        <f t="shared" si="9"/>
        <v>0</v>
      </c>
      <c r="AH31" s="273">
        <f t="shared" si="26"/>
        <v>0</v>
      </c>
      <c r="AI31" s="1605">
        <v>5</v>
      </c>
      <c r="AJ31" s="319">
        <v>1409</v>
      </c>
      <c r="AK31" s="319">
        <f t="shared" si="10"/>
        <v>7045</v>
      </c>
      <c r="AL31" s="319">
        <v>7047</v>
      </c>
      <c r="AM31" s="319">
        <f t="shared" si="11"/>
        <v>35235</v>
      </c>
      <c r="AN31" s="320">
        <f t="shared" si="27"/>
        <v>42280</v>
      </c>
      <c r="AO31" s="1091"/>
      <c r="AP31" s="1093">
        <v>1409</v>
      </c>
      <c r="AQ31" s="1093">
        <f t="shared" si="30"/>
        <v>0</v>
      </c>
      <c r="AR31" s="1093">
        <v>7047</v>
      </c>
      <c r="AS31" s="1093">
        <f t="shared" si="31"/>
        <v>0</v>
      </c>
      <c r="AT31" s="1094">
        <f t="shared" si="28"/>
        <v>0</v>
      </c>
      <c r="AU31" s="1099"/>
      <c r="AV31" s="1101">
        <v>1409</v>
      </c>
      <c r="AW31" s="1101">
        <f t="shared" si="32"/>
        <v>0</v>
      </c>
      <c r="AX31" s="1101">
        <v>7047</v>
      </c>
      <c r="AY31" s="1101">
        <f t="shared" si="33"/>
        <v>0</v>
      </c>
      <c r="AZ31" s="1102">
        <f t="shared" si="29"/>
        <v>0</v>
      </c>
      <c r="BA31" s="1151">
        <f t="shared" si="18"/>
        <v>0</v>
      </c>
      <c r="BB31" s="363">
        <v>1409</v>
      </c>
      <c r="BC31" s="363">
        <f t="shared" si="34"/>
        <v>0</v>
      </c>
      <c r="BD31" s="363">
        <v>7047</v>
      </c>
      <c r="BE31" s="363">
        <f t="shared" si="35"/>
        <v>0</v>
      </c>
      <c r="BF31" s="364">
        <f t="shared" si="19"/>
        <v>0</v>
      </c>
      <c r="BG31" s="1142">
        <f t="shared" si="20"/>
        <v>0</v>
      </c>
      <c r="BH31" s="1142">
        <f t="shared" si="21"/>
        <v>0</v>
      </c>
    </row>
    <row r="32" spans="1:60" x14ac:dyDescent="0.2">
      <c r="A32" s="1">
        <v>20</v>
      </c>
      <c r="B32" s="50" t="s">
        <v>19</v>
      </c>
      <c r="C32" s="51" t="s">
        <v>326</v>
      </c>
      <c r="D32" s="51" t="s">
        <v>7</v>
      </c>
      <c r="E32" s="1693">
        <v>4</v>
      </c>
      <c r="F32" s="76">
        <v>600</v>
      </c>
      <c r="G32" s="76">
        <f t="shared" si="0"/>
        <v>2400</v>
      </c>
      <c r="H32" s="76">
        <v>928</v>
      </c>
      <c r="I32" s="76">
        <f t="shared" si="1"/>
        <v>3712</v>
      </c>
      <c r="J32" s="120">
        <f t="shared" si="22"/>
        <v>6112</v>
      </c>
      <c r="K32" s="131"/>
      <c r="L32" s="95">
        <v>600</v>
      </c>
      <c r="M32" s="95">
        <f t="shared" si="2"/>
        <v>0</v>
      </c>
      <c r="N32" s="95">
        <v>928</v>
      </c>
      <c r="O32" s="95">
        <f t="shared" si="3"/>
        <v>0</v>
      </c>
      <c r="P32" s="96">
        <f t="shared" si="23"/>
        <v>0</v>
      </c>
      <c r="Q32" s="177"/>
      <c r="R32" s="178">
        <v>600</v>
      </c>
      <c r="S32" s="178">
        <f t="shared" si="4"/>
        <v>0</v>
      </c>
      <c r="T32" s="178">
        <v>928</v>
      </c>
      <c r="U32" s="178">
        <f t="shared" si="5"/>
        <v>0</v>
      </c>
      <c r="V32" s="179">
        <f t="shared" si="24"/>
        <v>0</v>
      </c>
      <c r="W32" s="224">
        <v>4</v>
      </c>
      <c r="X32" s="225">
        <v>600</v>
      </c>
      <c r="Y32" s="225">
        <f t="shared" si="6"/>
        <v>2400</v>
      </c>
      <c r="Z32" s="225">
        <v>928</v>
      </c>
      <c r="AA32" s="225">
        <f t="shared" si="7"/>
        <v>3712</v>
      </c>
      <c r="AB32" s="226">
        <f t="shared" si="25"/>
        <v>6112</v>
      </c>
      <c r="AC32" s="271"/>
      <c r="AD32" s="272">
        <v>600</v>
      </c>
      <c r="AE32" s="272">
        <f t="shared" si="8"/>
        <v>0</v>
      </c>
      <c r="AF32" s="272">
        <v>928</v>
      </c>
      <c r="AG32" s="272">
        <f t="shared" si="9"/>
        <v>0</v>
      </c>
      <c r="AH32" s="273">
        <f t="shared" si="26"/>
        <v>0</v>
      </c>
      <c r="AI32" s="318"/>
      <c r="AJ32" s="319">
        <v>600</v>
      </c>
      <c r="AK32" s="319">
        <f t="shared" si="10"/>
        <v>0</v>
      </c>
      <c r="AL32" s="319">
        <v>928</v>
      </c>
      <c r="AM32" s="319">
        <f t="shared" si="11"/>
        <v>0</v>
      </c>
      <c r="AN32" s="320">
        <f t="shared" si="27"/>
        <v>0</v>
      </c>
      <c r="AO32" s="1091"/>
      <c r="AP32" s="1093">
        <v>600</v>
      </c>
      <c r="AQ32" s="1093">
        <f t="shared" si="30"/>
        <v>0</v>
      </c>
      <c r="AR32" s="1093">
        <v>928</v>
      </c>
      <c r="AS32" s="1093">
        <f t="shared" si="31"/>
        <v>0</v>
      </c>
      <c r="AT32" s="1094">
        <f t="shared" si="28"/>
        <v>0</v>
      </c>
      <c r="AU32" s="1099"/>
      <c r="AV32" s="1101">
        <v>600</v>
      </c>
      <c r="AW32" s="1101">
        <f t="shared" si="32"/>
        <v>0</v>
      </c>
      <c r="AX32" s="1101">
        <v>928</v>
      </c>
      <c r="AY32" s="1101">
        <f t="shared" si="33"/>
        <v>0</v>
      </c>
      <c r="AZ32" s="1102">
        <f t="shared" si="29"/>
        <v>0</v>
      </c>
      <c r="BA32" s="1151">
        <f t="shared" si="18"/>
        <v>0</v>
      </c>
      <c r="BB32" s="363">
        <v>600</v>
      </c>
      <c r="BC32" s="363">
        <f t="shared" si="34"/>
        <v>0</v>
      </c>
      <c r="BD32" s="363">
        <v>928</v>
      </c>
      <c r="BE32" s="363">
        <f t="shared" si="35"/>
        <v>0</v>
      </c>
      <c r="BF32" s="364">
        <f t="shared" si="19"/>
        <v>0</v>
      </c>
      <c r="BG32" s="1142">
        <f t="shared" si="20"/>
        <v>0</v>
      </c>
      <c r="BH32" s="1142">
        <f t="shared" si="21"/>
        <v>0</v>
      </c>
    </row>
    <row r="33" spans="1:60" x14ac:dyDescent="0.2">
      <c r="A33" s="1">
        <v>21</v>
      </c>
      <c r="B33" s="50" t="s">
        <v>20</v>
      </c>
      <c r="C33" s="51"/>
      <c r="D33" s="51" t="s">
        <v>21</v>
      </c>
      <c r="E33" s="1693">
        <v>310</v>
      </c>
      <c r="F33" s="76">
        <v>1150</v>
      </c>
      <c r="G33" s="76">
        <f t="shared" si="0"/>
        <v>356500</v>
      </c>
      <c r="H33" s="76">
        <v>755</v>
      </c>
      <c r="I33" s="76">
        <f t="shared" si="1"/>
        <v>234050</v>
      </c>
      <c r="J33" s="120">
        <f t="shared" si="22"/>
        <v>590550</v>
      </c>
      <c r="K33" s="131"/>
      <c r="L33" s="95">
        <v>1150</v>
      </c>
      <c r="M33" s="95">
        <f t="shared" si="2"/>
        <v>0</v>
      </c>
      <c r="N33" s="95">
        <v>755</v>
      </c>
      <c r="O33" s="95">
        <f t="shared" si="3"/>
        <v>0</v>
      </c>
      <c r="P33" s="96">
        <f t="shared" si="23"/>
        <v>0</v>
      </c>
      <c r="Q33" s="177"/>
      <c r="R33" s="178">
        <v>1150</v>
      </c>
      <c r="S33" s="178">
        <f t="shared" si="4"/>
        <v>0</v>
      </c>
      <c r="T33" s="178">
        <v>755</v>
      </c>
      <c r="U33" s="178">
        <f t="shared" si="5"/>
        <v>0</v>
      </c>
      <c r="V33" s="179">
        <f t="shared" si="24"/>
        <v>0</v>
      </c>
      <c r="W33" s="224">
        <v>300</v>
      </c>
      <c r="X33" s="225">
        <v>1150</v>
      </c>
      <c r="Y33" s="225">
        <f t="shared" si="6"/>
        <v>345000</v>
      </c>
      <c r="Z33" s="225">
        <v>755</v>
      </c>
      <c r="AA33" s="225">
        <f t="shared" si="7"/>
        <v>226500</v>
      </c>
      <c r="AB33" s="226">
        <f t="shared" si="25"/>
        <v>571500</v>
      </c>
      <c r="AC33" s="271"/>
      <c r="AD33" s="272">
        <v>1150</v>
      </c>
      <c r="AE33" s="272">
        <f t="shared" si="8"/>
        <v>0</v>
      </c>
      <c r="AF33" s="272">
        <v>755</v>
      </c>
      <c r="AG33" s="272">
        <f t="shared" si="9"/>
        <v>0</v>
      </c>
      <c r="AH33" s="273">
        <f t="shared" si="26"/>
        <v>0</v>
      </c>
      <c r="AI33" s="1605">
        <v>10</v>
      </c>
      <c r="AJ33" s="319">
        <v>1150</v>
      </c>
      <c r="AK33" s="319">
        <f t="shared" si="10"/>
        <v>11500</v>
      </c>
      <c r="AL33" s="319">
        <v>755</v>
      </c>
      <c r="AM33" s="319">
        <f t="shared" si="11"/>
        <v>7550</v>
      </c>
      <c r="AN33" s="320">
        <f t="shared" si="27"/>
        <v>19050</v>
      </c>
      <c r="AO33" s="1091"/>
      <c r="AP33" s="1093">
        <v>1150</v>
      </c>
      <c r="AQ33" s="1093">
        <f t="shared" si="30"/>
        <v>0</v>
      </c>
      <c r="AR33" s="1093">
        <v>755</v>
      </c>
      <c r="AS33" s="1093">
        <f t="shared" si="31"/>
        <v>0</v>
      </c>
      <c r="AT33" s="1094">
        <f t="shared" si="28"/>
        <v>0</v>
      </c>
      <c r="AU33" s="1099"/>
      <c r="AV33" s="1101">
        <v>1150</v>
      </c>
      <c r="AW33" s="1101">
        <f t="shared" si="32"/>
        <v>0</v>
      </c>
      <c r="AX33" s="1101">
        <v>755</v>
      </c>
      <c r="AY33" s="1101">
        <f t="shared" si="33"/>
        <v>0</v>
      </c>
      <c r="AZ33" s="1102">
        <f t="shared" si="29"/>
        <v>0</v>
      </c>
      <c r="BA33" s="1151">
        <f t="shared" si="18"/>
        <v>0</v>
      </c>
      <c r="BB33" s="363">
        <v>1150</v>
      </c>
      <c r="BC33" s="363">
        <f t="shared" si="34"/>
        <v>0</v>
      </c>
      <c r="BD33" s="363">
        <v>755</v>
      </c>
      <c r="BE33" s="363">
        <f t="shared" si="35"/>
        <v>0</v>
      </c>
      <c r="BF33" s="364">
        <f t="shared" si="19"/>
        <v>0</v>
      </c>
      <c r="BG33" s="1142">
        <f t="shared" si="20"/>
        <v>0</v>
      </c>
      <c r="BH33" s="1142">
        <f t="shared" si="21"/>
        <v>0</v>
      </c>
    </row>
    <row r="34" spans="1:60" x14ac:dyDescent="0.2">
      <c r="A34" s="1">
        <v>22</v>
      </c>
      <c r="B34" s="50" t="s">
        <v>22</v>
      </c>
      <c r="C34" s="51"/>
      <c r="D34" s="51" t="s">
        <v>21</v>
      </c>
      <c r="E34" s="1693">
        <v>95</v>
      </c>
      <c r="F34" s="76">
        <v>1000</v>
      </c>
      <c r="G34" s="76">
        <f t="shared" si="0"/>
        <v>95000</v>
      </c>
      <c r="H34" s="76">
        <v>504</v>
      </c>
      <c r="I34" s="76">
        <f t="shared" si="1"/>
        <v>47880</v>
      </c>
      <c r="J34" s="120">
        <f t="shared" si="22"/>
        <v>142880</v>
      </c>
      <c r="K34" s="131"/>
      <c r="L34" s="95">
        <v>1000</v>
      </c>
      <c r="M34" s="95">
        <f t="shared" si="2"/>
        <v>0</v>
      </c>
      <c r="N34" s="95">
        <v>504</v>
      </c>
      <c r="O34" s="95">
        <f t="shared" si="3"/>
        <v>0</v>
      </c>
      <c r="P34" s="96">
        <f t="shared" si="23"/>
        <v>0</v>
      </c>
      <c r="Q34" s="177"/>
      <c r="R34" s="178">
        <v>1000</v>
      </c>
      <c r="S34" s="178">
        <f t="shared" si="4"/>
        <v>0</v>
      </c>
      <c r="T34" s="178">
        <v>504</v>
      </c>
      <c r="U34" s="178">
        <f t="shared" si="5"/>
        <v>0</v>
      </c>
      <c r="V34" s="179">
        <f t="shared" si="24"/>
        <v>0</v>
      </c>
      <c r="W34" s="224"/>
      <c r="X34" s="225">
        <v>1000</v>
      </c>
      <c r="Y34" s="225">
        <f t="shared" si="6"/>
        <v>0</v>
      </c>
      <c r="Z34" s="225">
        <v>504</v>
      </c>
      <c r="AA34" s="225">
        <f t="shared" si="7"/>
        <v>0</v>
      </c>
      <c r="AB34" s="226">
        <f t="shared" si="25"/>
        <v>0</v>
      </c>
      <c r="AC34" s="271">
        <v>17</v>
      </c>
      <c r="AD34" s="272">
        <v>1000</v>
      </c>
      <c r="AE34" s="272">
        <f t="shared" si="8"/>
        <v>17000</v>
      </c>
      <c r="AF34" s="272">
        <v>504</v>
      </c>
      <c r="AG34" s="272">
        <f t="shared" si="9"/>
        <v>8568</v>
      </c>
      <c r="AH34" s="273">
        <f t="shared" si="26"/>
        <v>25568</v>
      </c>
      <c r="AI34" s="1605">
        <v>65</v>
      </c>
      <c r="AJ34" s="319">
        <v>1000</v>
      </c>
      <c r="AK34" s="319">
        <f t="shared" si="10"/>
        <v>65000</v>
      </c>
      <c r="AL34" s="319">
        <v>504</v>
      </c>
      <c r="AM34" s="319">
        <f t="shared" si="11"/>
        <v>32760</v>
      </c>
      <c r="AN34" s="320">
        <f t="shared" si="27"/>
        <v>97760</v>
      </c>
      <c r="AO34" s="1091"/>
      <c r="AP34" s="1093">
        <v>1000</v>
      </c>
      <c r="AQ34" s="1093">
        <f t="shared" si="30"/>
        <v>0</v>
      </c>
      <c r="AR34" s="1093">
        <v>504</v>
      </c>
      <c r="AS34" s="1093">
        <f t="shared" si="31"/>
        <v>0</v>
      </c>
      <c r="AT34" s="1094">
        <f t="shared" si="28"/>
        <v>0</v>
      </c>
      <c r="AU34" s="1606">
        <v>13</v>
      </c>
      <c r="AV34" s="1101">
        <v>1000</v>
      </c>
      <c r="AW34" s="1101">
        <f t="shared" si="32"/>
        <v>13000</v>
      </c>
      <c r="AX34" s="1101">
        <v>504</v>
      </c>
      <c r="AY34" s="1101">
        <f t="shared" si="33"/>
        <v>6552</v>
      </c>
      <c r="AZ34" s="1102">
        <f t="shared" si="29"/>
        <v>19552</v>
      </c>
      <c r="BA34" s="1151">
        <f t="shared" si="18"/>
        <v>0</v>
      </c>
      <c r="BB34" s="363">
        <v>1000</v>
      </c>
      <c r="BC34" s="363">
        <f t="shared" si="34"/>
        <v>0</v>
      </c>
      <c r="BD34" s="363">
        <v>504</v>
      </c>
      <c r="BE34" s="363">
        <f t="shared" si="35"/>
        <v>0</v>
      </c>
      <c r="BF34" s="364">
        <f t="shared" si="19"/>
        <v>0</v>
      </c>
      <c r="BG34" s="1142">
        <f t="shared" si="20"/>
        <v>19552</v>
      </c>
      <c r="BH34" s="1142">
        <f t="shared" si="21"/>
        <v>-19552</v>
      </c>
    </row>
    <row r="35" spans="1:60" x14ac:dyDescent="0.2">
      <c r="A35" s="1">
        <v>23</v>
      </c>
      <c r="B35" s="50" t="s">
        <v>23</v>
      </c>
      <c r="C35" s="51"/>
      <c r="D35" s="51" t="s">
        <v>21</v>
      </c>
      <c r="E35" s="1693">
        <v>42</v>
      </c>
      <c r="F35" s="76">
        <v>700</v>
      </c>
      <c r="G35" s="76">
        <f t="shared" si="0"/>
        <v>29400</v>
      </c>
      <c r="H35" s="76">
        <v>421</v>
      </c>
      <c r="I35" s="76">
        <f t="shared" si="1"/>
        <v>17682</v>
      </c>
      <c r="J35" s="120">
        <f t="shared" si="22"/>
        <v>47082</v>
      </c>
      <c r="K35" s="131"/>
      <c r="L35" s="95">
        <v>700</v>
      </c>
      <c r="M35" s="95">
        <f t="shared" si="2"/>
        <v>0</v>
      </c>
      <c r="N35" s="95">
        <v>421</v>
      </c>
      <c r="O35" s="95">
        <f t="shared" si="3"/>
        <v>0</v>
      </c>
      <c r="P35" s="96">
        <f t="shared" si="23"/>
        <v>0</v>
      </c>
      <c r="Q35" s="177"/>
      <c r="R35" s="178">
        <v>700</v>
      </c>
      <c r="S35" s="178">
        <f t="shared" si="4"/>
        <v>0</v>
      </c>
      <c r="T35" s="178">
        <v>421</v>
      </c>
      <c r="U35" s="178">
        <f t="shared" si="5"/>
        <v>0</v>
      </c>
      <c r="V35" s="179">
        <f t="shared" si="24"/>
        <v>0</v>
      </c>
      <c r="W35" s="1155">
        <v>60</v>
      </c>
      <c r="X35" s="225">
        <v>700</v>
      </c>
      <c r="Y35" s="225">
        <f t="shared" si="6"/>
        <v>42000</v>
      </c>
      <c r="Z35" s="225">
        <v>421</v>
      </c>
      <c r="AA35" s="225">
        <f t="shared" si="7"/>
        <v>25260</v>
      </c>
      <c r="AB35" s="226">
        <f t="shared" si="25"/>
        <v>67260</v>
      </c>
      <c r="AC35" s="271"/>
      <c r="AD35" s="272">
        <v>700</v>
      </c>
      <c r="AE35" s="272">
        <f t="shared" si="8"/>
        <v>0</v>
      </c>
      <c r="AF35" s="272">
        <v>421</v>
      </c>
      <c r="AG35" s="272">
        <f t="shared" si="9"/>
        <v>0</v>
      </c>
      <c r="AH35" s="273">
        <f t="shared" si="26"/>
        <v>0</v>
      </c>
      <c r="AI35" s="1605">
        <f>42-60</f>
        <v>-18</v>
      </c>
      <c r="AJ35" s="319">
        <v>700</v>
      </c>
      <c r="AK35" s="319">
        <f t="shared" si="10"/>
        <v>-12600</v>
      </c>
      <c r="AL35" s="319">
        <v>421</v>
      </c>
      <c r="AM35" s="319">
        <f t="shared" si="11"/>
        <v>-7578</v>
      </c>
      <c r="AN35" s="320">
        <f t="shared" si="27"/>
        <v>-20178</v>
      </c>
      <c r="AO35" s="1091"/>
      <c r="AP35" s="1093">
        <v>700</v>
      </c>
      <c r="AQ35" s="1093">
        <f t="shared" si="30"/>
        <v>0</v>
      </c>
      <c r="AR35" s="1093">
        <v>421</v>
      </c>
      <c r="AS35" s="1093">
        <f t="shared" si="31"/>
        <v>0</v>
      </c>
      <c r="AT35" s="1094">
        <f t="shared" si="28"/>
        <v>0</v>
      </c>
      <c r="AU35" s="1099"/>
      <c r="AV35" s="1101">
        <v>700</v>
      </c>
      <c r="AW35" s="1101">
        <f t="shared" si="32"/>
        <v>0</v>
      </c>
      <c r="AX35" s="1101">
        <v>421</v>
      </c>
      <c r="AY35" s="1101">
        <f t="shared" si="33"/>
        <v>0</v>
      </c>
      <c r="AZ35" s="1102">
        <f t="shared" si="29"/>
        <v>0</v>
      </c>
      <c r="BA35" s="1151">
        <f t="shared" si="18"/>
        <v>0</v>
      </c>
      <c r="BB35" s="363">
        <v>700</v>
      </c>
      <c r="BC35" s="363">
        <f t="shared" si="34"/>
        <v>0</v>
      </c>
      <c r="BD35" s="363">
        <v>421</v>
      </c>
      <c r="BE35" s="363">
        <f t="shared" si="35"/>
        <v>0</v>
      </c>
      <c r="BF35" s="364">
        <f t="shared" si="19"/>
        <v>0</v>
      </c>
      <c r="BG35" s="1142">
        <f t="shared" si="20"/>
        <v>0</v>
      </c>
      <c r="BH35" s="1142">
        <f t="shared" si="21"/>
        <v>0</v>
      </c>
    </row>
    <row r="36" spans="1:60" x14ac:dyDescent="0.2">
      <c r="A36" s="1">
        <v>24</v>
      </c>
      <c r="B36" s="50" t="s">
        <v>24</v>
      </c>
      <c r="C36" s="51"/>
      <c r="D36" s="51" t="s">
        <v>21</v>
      </c>
      <c r="E36" s="1693">
        <v>15</v>
      </c>
      <c r="F36" s="76">
        <v>700</v>
      </c>
      <c r="G36" s="76">
        <f t="shared" si="0"/>
        <v>10500</v>
      </c>
      <c r="H36" s="76">
        <v>332</v>
      </c>
      <c r="I36" s="76">
        <f t="shared" si="1"/>
        <v>4980</v>
      </c>
      <c r="J36" s="120">
        <f t="shared" si="22"/>
        <v>15480</v>
      </c>
      <c r="K36" s="131"/>
      <c r="L36" s="95">
        <v>700</v>
      </c>
      <c r="M36" s="95">
        <f t="shared" si="2"/>
        <v>0</v>
      </c>
      <c r="N36" s="95">
        <v>332</v>
      </c>
      <c r="O36" s="95">
        <f t="shared" si="3"/>
        <v>0</v>
      </c>
      <c r="P36" s="96">
        <f t="shared" si="23"/>
        <v>0</v>
      </c>
      <c r="Q36" s="177"/>
      <c r="R36" s="178">
        <v>700</v>
      </c>
      <c r="S36" s="178">
        <f t="shared" si="4"/>
        <v>0</v>
      </c>
      <c r="T36" s="178">
        <v>332</v>
      </c>
      <c r="U36" s="178">
        <f t="shared" si="5"/>
        <v>0</v>
      </c>
      <c r="V36" s="179">
        <f t="shared" si="24"/>
        <v>0</v>
      </c>
      <c r="W36" s="1155">
        <v>42</v>
      </c>
      <c r="X36" s="225">
        <v>700</v>
      </c>
      <c r="Y36" s="225">
        <f t="shared" si="6"/>
        <v>29400</v>
      </c>
      <c r="Z36" s="225">
        <v>332</v>
      </c>
      <c r="AA36" s="225">
        <f t="shared" si="7"/>
        <v>13944</v>
      </c>
      <c r="AB36" s="226">
        <f t="shared" si="25"/>
        <v>43344</v>
      </c>
      <c r="AC36" s="271"/>
      <c r="AD36" s="272">
        <v>700</v>
      </c>
      <c r="AE36" s="272">
        <f t="shared" si="8"/>
        <v>0</v>
      </c>
      <c r="AF36" s="272">
        <v>332</v>
      </c>
      <c r="AG36" s="272">
        <f t="shared" si="9"/>
        <v>0</v>
      </c>
      <c r="AH36" s="273">
        <f t="shared" si="26"/>
        <v>0</v>
      </c>
      <c r="AI36" s="1605">
        <f>15-42</f>
        <v>-27</v>
      </c>
      <c r="AJ36" s="319">
        <v>700</v>
      </c>
      <c r="AK36" s="319">
        <f t="shared" si="10"/>
        <v>-18900</v>
      </c>
      <c r="AL36" s="319">
        <v>332</v>
      </c>
      <c r="AM36" s="319">
        <f t="shared" si="11"/>
        <v>-8964</v>
      </c>
      <c r="AN36" s="320">
        <f t="shared" si="27"/>
        <v>-27864</v>
      </c>
      <c r="AO36" s="1091"/>
      <c r="AP36" s="1093">
        <v>700</v>
      </c>
      <c r="AQ36" s="1093">
        <f t="shared" si="30"/>
        <v>0</v>
      </c>
      <c r="AR36" s="1093">
        <v>332</v>
      </c>
      <c r="AS36" s="1093">
        <f t="shared" si="31"/>
        <v>0</v>
      </c>
      <c r="AT36" s="1094">
        <f t="shared" si="28"/>
        <v>0</v>
      </c>
      <c r="AU36" s="1099"/>
      <c r="AV36" s="1101">
        <v>700</v>
      </c>
      <c r="AW36" s="1101">
        <f t="shared" si="32"/>
        <v>0</v>
      </c>
      <c r="AX36" s="1101">
        <v>332</v>
      </c>
      <c r="AY36" s="1101">
        <f t="shared" si="33"/>
        <v>0</v>
      </c>
      <c r="AZ36" s="1102">
        <f t="shared" si="29"/>
        <v>0</v>
      </c>
      <c r="BA36" s="1151">
        <f t="shared" si="18"/>
        <v>0</v>
      </c>
      <c r="BB36" s="363">
        <v>700</v>
      </c>
      <c r="BC36" s="363">
        <f t="shared" si="34"/>
        <v>0</v>
      </c>
      <c r="BD36" s="363">
        <v>332</v>
      </c>
      <c r="BE36" s="363">
        <f t="shared" si="35"/>
        <v>0</v>
      </c>
      <c r="BF36" s="364">
        <f t="shared" si="19"/>
        <v>0</v>
      </c>
      <c r="BG36" s="1142">
        <f t="shared" si="20"/>
        <v>0</v>
      </c>
      <c r="BH36" s="1142">
        <f t="shared" si="21"/>
        <v>0</v>
      </c>
    </row>
    <row r="37" spans="1:60" x14ac:dyDescent="0.2">
      <c r="A37" s="1">
        <v>25</v>
      </c>
      <c r="B37" s="50" t="s">
        <v>25</v>
      </c>
      <c r="C37" s="51"/>
      <c r="D37" s="51" t="s">
        <v>21</v>
      </c>
      <c r="E37" s="1693">
        <v>35</v>
      </c>
      <c r="F37" s="76">
        <v>650</v>
      </c>
      <c r="G37" s="76">
        <f t="shared" si="0"/>
        <v>22750</v>
      </c>
      <c r="H37" s="76">
        <v>237</v>
      </c>
      <c r="I37" s="76">
        <f t="shared" si="1"/>
        <v>8295</v>
      </c>
      <c r="J37" s="120">
        <f t="shared" si="22"/>
        <v>31045</v>
      </c>
      <c r="K37" s="131"/>
      <c r="L37" s="95">
        <v>650</v>
      </c>
      <c r="M37" s="95">
        <f t="shared" si="2"/>
        <v>0</v>
      </c>
      <c r="N37" s="95">
        <v>237</v>
      </c>
      <c r="O37" s="95">
        <f t="shared" si="3"/>
        <v>0</v>
      </c>
      <c r="P37" s="96">
        <f t="shared" si="23"/>
        <v>0</v>
      </c>
      <c r="Q37" s="177"/>
      <c r="R37" s="178">
        <v>650</v>
      </c>
      <c r="S37" s="178">
        <f t="shared" si="4"/>
        <v>0</v>
      </c>
      <c r="T37" s="178">
        <v>237</v>
      </c>
      <c r="U37" s="178">
        <f t="shared" si="5"/>
        <v>0</v>
      </c>
      <c r="V37" s="179">
        <f t="shared" si="24"/>
        <v>0</v>
      </c>
      <c r="W37" s="224">
        <v>15</v>
      </c>
      <c r="X37" s="225">
        <v>650</v>
      </c>
      <c r="Y37" s="225">
        <f t="shared" si="6"/>
        <v>9750</v>
      </c>
      <c r="Z37" s="225">
        <v>237</v>
      </c>
      <c r="AA37" s="225">
        <f t="shared" si="7"/>
        <v>3555</v>
      </c>
      <c r="AB37" s="226">
        <f t="shared" si="25"/>
        <v>13305</v>
      </c>
      <c r="AC37" s="271"/>
      <c r="AD37" s="272">
        <v>650</v>
      </c>
      <c r="AE37" s="272">
        <f t="shared" si="8"/>
        <v>0</v>
      </c>
      <c r="AF37" s="272">
        <v>237</v>
      </c>
      <c r="AG37" s="272">
        <f t="shared" si="9"/>
        <v>0</v>
      </c>
      <c r="AH37" s="273">
        <f t="shared" si="26"/>
        <v>0</v>
      </c>
      <c r="AI37" s="1605">
        <f>35-W37</f>
        <v>20</v>
      </c>
      <c r="AJ37" s="319">
        <v>650</v>
      </c>
      <c r="AK37" s="319">
        <f t="shared" si="10"/>
        <v>13000</v>
      </c>
      <c r="AL37" s="319">
        <v>237</v>
      </c>
      <c r="AM37" s="319">
        <f t="shared" si="11"/>
        <v>4740</v>
      </c>
      <c r="AN37" s="320">
        <f t="shared" si="27"/>
        <v>17740</v>
      </c>
      <c r="AO37" s="1091"/>
      <c r="AP37" s="1093">
        <v>650</v>
      </c>
      <c r="AQ37" s="1093">
        <f t="shared" si="30"/>
        <v>0</v>
      </c>
      <c r="AR37" s="1093">
        <v>237</v>
      </c>
      <c r="AS37" s="1093">
        <f t="shared" si="31"/>
        <v>0</v>
      </c>
      <c r="AT37" s="1094">
        <f t="shared" si="28"/>
        <v>0</v>
      </c>
      <c r="AU37" s="1099"/>
      <c r="AV37" s="1101">
        <v>650</v>
      </c>
      <c r="AW37" s="1101">
        <f t="shared" si="32"/>
        <v>0</v>
      </c>
      <c r="AX37" s="1101">
        <v>237</v>
      </c>
      <c r="AY37" s="1101">
        <f t="shared" si="33"/>
        <v>0</v>
      </c>
      <c r="AZ37" s="1102">
        <f t="shared" si="29"/>
        <v>0</v>
      </c>
      <c r="BA37" s="1151">
        <f t="shared" si="18"/>
        <v>0</v>
      </c>
      <c r="BB37" s="363">
        <v>650</v>
      </c>
      <c r="BC37" s="363">
        <f t="shared" si="34"/>
        <v>0</v>
      </c>
      <c r="BD37" s="363">
        <v>237</v>
      </c>
      <c r="BE37" s="363">
        <f t="shared" si="35"/>
        <v>0</v>
      </c>
      <c r="BF37" s="364">
        <f t="shared" si="19"/>
        <v>0</v>
      </c>
      <c r="BG37" s="1142">
        <f t="shared" si="20"/>
        <v>0</v>
      </c>
      <c r="BH37" s="1142">
        <f t="shared" si="21"/>
        <v>0</v>
      </c>
    </row>
    <row r="38" spans="1:60" x14ac:dyDescent="0.2">
      <c r="A38" s="1">
        <v>26</v>
      </c>
      <c r="B38" s="50" t="s">
        <v>26</v>
      </c>
      <c r="C38" s="51"/>
      <c r="D38" s="51" t="s">
        <v>21</v>
      </c>
      <c r="E38" s="1693">
        <v>16</v>
      </c>
      <c r="F38" s="76">
        <v>650</v>
      </c>
      <c r="G38" s="76">
        <f t="shared" si="0"/>
        <v>10400</v>
      </c>
      <c r="H38" s="76">
        <v>199</v>
      </c>
      <c r="I38" s="76">
        <f t="shared" si="1"/>
        <v>3184</v>
      </c>
      <c r="J38" s="120">
        <f t="shared" si="22"/>
        <v>13584</v>
      </c>
      <c r="K38" s="131"/>
      <c r="L38" s="95">
        <v>650</v>
      </c>
      <c r="M38" s="95">
        <f t="shared" si="2"/>
        <v>0</v>
      </c>
      <c r="N38" s="95">
        <v>199</v>
      </c>
      <c r="O38" s="95">
        <f t="shared" si="3"/>
        <v>0</v>
      </c>
      <c r="P38" s="96">
        <f t="shared" si="23"/>
        <v>0</v>
      </c>
      <c r="Q38" s="177"/>
      <c r="R38" s="178">
        <v>650</v>
      </c>
      <c r="S38" s="178">
        <f t="shared" si="4"/>
        <v>0</v>
      </c>
      <c r="T38" s="178">
        <v>199</v>
      </c>
      <c r="U38" s="178">
        <f t="shared" si="5"/>
        <v>0</v>
      </c>
      <c r="V38" s="179">
        <f t="shared" si="24"/>
        <v>0</v>
      </c>
      <c r="W38" s="1155">
        <v>40</v>
      </c>
      <c r="X38" s="225">
        <v>650</v>
      </c>
      <c r="Y38" s="225">
        <f t="shared" si="6"/>
        <v>26000</v>
      </c>
      <c r="Z38" s="225">
        <v>199</v>
      </c>
      <c r="AA38" s="225">
        <f t="shared" si="7"/>
        <v>7960</v>
      </c>
      <c r="AB38" s="226">
        <f t="shared" si="25"/>
        <v>33960</v>
      </c>
      <c r="AC38" s="271"/>
      <c r="AD38" s="272">
        <v>650</v>
      </c>
      <c r="AE38" s="272">
        <f t="shared" si="8"/>
        <v>0</v>
      </c>
      <c r="AF38" s="272">
        <v>199</v>
      </c>
      <c r="AG38" s="272">
        <f t="shared" si="9"/>
        <v>0</v>
      </c>
      <c r="AH38" s="273">
        <f t="shared" si="26"/>
        <v>0</v>
      </c>
      <c r="AI38" s="1605">
        <f>16-40</f>
        <v>-24</v>
      </c>
      <c r="AJ38" s="319">
        <v>650</v>
      </c>
      <c r="AK38" s="319">
        <f t="shared" si="10"/>
        <v>-15600</v>
      </c>
      <c r="AL38" s="319">
        <v>199</v>
      </c>
      <c r="AM38" s="319">
        <f t="shared" si="11"/>
        <v>-4776</v>
      </c>
      <c r="AN38" s="320">
        <f t="shared" si="27"/>
        <v>-20376</v>
      </c>
      <c r="AO38" s="1091"/>
      <c r="AP38" s="1093">
        <v>650</v>
      </c>
      <c r="AQ38" s="1093">
        <f t="shared" si="30"/>
        <v>0</v>
      </c>
      <c r="AR38" s="1093">
        <v>199</v>
      </c>
      <c r="AS38" s="1093">
        <f t="shared" si="31"/>
        <v>0</v>
      </c>
      <c r="AT38" s="1094">
        <f t="shared" si="28"/>
        <v>0</v>
      </c>
      <c r="AU38" s="1099"/>
      <c r="AV38" s="1101">
        <v>650</v>
      </c>
      <c r="AW38" s="1101">
        <f t="shared" si="32"/>
        <v>0</v>
      </c>
      <c r="AX38" s="1101">
        <v>199</v>
      </c>
      <c r="AY38" s="1101">
        <f t="shared" si="33"/>
        <v>0</v>
      </c>
      <c r="AZ38" s="1102">
        <f t="shared" si="29"/>
        <v>0</v>
      </c>
      <c r="BA38" s="1151">
        <f t="shared" si="18"/>
        <v>0</v>
      </c>
      <c r="BB38" s="363">
        <v>650</v>
      </c>
      <c r="BC38" s="363">
        <f t="shared" si="34"/>
        <v>0</v>
      </c>
      <c r="BD38" s="363">
        <v>199</v>
      </c>
      <c r="BE38" s="363">
        <f t="shared" si="35"/>
        <v>0</v>
      </c>
      <c r="BF38" s="364">
        <f t="shared" si="19"/>
        <v>0</v>
      </c>
      <c r="BG38" s="1142">
        <f t="shared" si="20"/>
        <v>0</v>
      </c>
      <c r="BH38" s="1142">
        <f t="shared" si="21"/>
        <v>0</v>
      </c>
    </row>
    <row r="39" spans="1:60" x14ac:dyDescent="0.2">
      <c r="A39" s="1">
        <v>27</v>
      </c>
      <c r="B39" s="50" t="s">
        <v>27</v>
      </c>
      <c r="C39" s="51"/>
      <c r="D39" s="51" t="s">
        <v>21</v>
      </c>
      <c r="E39" s="1693">
        <v>0</v>
      </c>
      <c r="F39" s="76">
        <v>650</v>
      </c>
      <c r="G39" s="76">
        <f t="shared" si="0"/>
        <v>0</v>
      </c>
      <c r="H39" s="76">
        <v>153</v>
      </c>
      <c r="I39" s="76">
        <f t="shared" si="1"/>
        <v>0</v>
      </c>
      <c r="J39" s="120">
        <f t="shared" si="22"/>
        <v>0</v>
      </c>
      <c r="K39" s="131"/>
      <c r="L39" s="95">
        <v>650</v>
      </c>
      <c r="M39" s="95">
        <f t="shared" si="2"/>
        <v>0</v>
      </c>
      <c r="N39" s="95">
        <v>153</v>
      </c>
      <c r="O39" s="95">
        <f t="shared" si="3"/>
        <v>0</v>
      </c>
      <c r="P39" s="96">
        <f t="shared" si="23"/>
        <v>0</v>
      </c>
      <c r="Q39" s="177"/>
      <c r="R39" s="178">
        <v>650</v>
      </c>
      <c r="S39" s="178">
        <f t="shared" si="4"/>
        <v>0</v>
      </c>
      <c r="T39" s="178">
        <v>153</v>
      </c>
      <c r="U39" s="178">
        <f t="shared" si="5"/>
        <v>0</v>
      </c>
      <c r="V39" s="179">
        <f t="shared" si="24"/>
        <v>0</v>
      </c>
      <c r="W39" s="1155">
        <v>25</v>
      </c>
      <c r="X39" s="225">
        <v>650</v>
      </c>
      <c r="Y39" s="225">
        <f t="shared" si="6"/>
        <v>16250</v>
      </c>
      <c r="Z39" s="225">
        <v>153</v>
      </c>
      <c r="AA39" s="225">
        <f t="shared" si="7"/>
        <v>3825</v>
      </c>
      <c r="AB39" s="226">
        <f t="shared" si="25"/>
        <v>20075</v>
      </c>
      <c r="AC39" s="271"/>
      <c r="AD39" s="272">
        <v>650</v>
      </c>
      <c r="AE39" s="272">
        <f t="shared" si="8"/>
        <v>0</v>
      </c>
      <c r="AF39" s="272">
        <v>153</v>
      </c>
      <c r="AG39" s="272">
        <f t="shared" si="9"/>
        <v>0</v>
      </c>
      <c r="AH39" s="273">
        <f t="shared" si="26"/>
        <v>0</v>
      </c>
      <c r="AI39" s="1605">
        <f>0-25</f>
        <v>-25</v>
      </c>
      <c r="AJ39" s="319">
        <v>650</v>
      </c>
      <c r="AK39" s="319">
        <f t="shared" si="10"/>
        <v>-16250</v>
      </c>
      <c r="AL39" s="319">
        <v>153</v>
      </c>
      <c r="AM39" s="319">
        <f t="shared" si="11"/>
        <v>-3825</v>
      </c>
      <c r="AN39" s="320">
        <f t="shared" si="27"/>
        <v>-20075</v>
      </c>
      <c r="AO39" s="1091"/>
      <c r="AP39" s="1093">
        <v>650</v>
      </c>
      <c r="AQ39" s="1093">
        <f t="shared" si="30"/>
        <v>0</v>
      </c>
      <c r="AR39" s="1093">
        <v>153</v>
      </c>
      <c r="AS39" s="1093">
        <f t="shared" si="31"/>
        <v>0</v>
      </c>
      <c r="AT39" s="1094">
        <f t="shared" si="28"/>
        <v>0</v>
      </c>
      <c r="AU39" s="1099"/>
      <c r="AV39" s="1101">
        <v>650</v>
      </c>
      <c r="AW39" s="1101">
        <f t="shared" si="32"/>
        <v>0</v>
      </c>
      <c r="AX39" s="1101">
        <v>153</v>
      </c>
      <c r="AY39" s="1101">
        <f t="shared" si="33"/>
        <v>0</v>
      </c>
      <c r="AZ39" s="1102">
        <f t="shared" si="29"/>
        <v>0</v>
      </c>
      <c r="BA39" s="1151">
        <f t="shared" si="18"/>
        <v>0</v>
      </c>
      <c r="BB39" s="363">
        <v>650</v>
      </c>
      <c r="BC39" s="363">
        <f t="shared" si="34"/>
        <v>0</v>
      </c>
      <c r="BD39" s="363">
        <v>153</v>
      </c>
      <c r="BE39" s="363">
        <f t="shared" si="35"/>
        <v>0</v>
      </c>
      <c r="BF39" s="364">
        <f t="shared" si="19"/>
        <v>0</v>
      </c>
      <c r="BG39" s="1142">
        <f t="shared" si="20"/>
        <v>0</v>
      </c>
      <c r="BH39" s="1142">
        <f t="shared" si="21"/>
        <v>0</v>
      </c>
    </row>
    <row r="40" spans="1:60" x14ac:dyDescent="0.2">
      <c r="A40" s="1">
        <v>28</v>
      </c>
      <c r="B40" s="50" t="s">
        <v>291</v>
      </c>
      <c r="C40" s="51" t="s">
        <v>28</v>
      </c>
      <c r="D40" s="51" t="s">
        <v>21</v>
      </c>
      <c r="E40" s="1693">
        <v>20</v>
      </c>
      <c r="F40" s="76">
        <v>500</v>
      </c>
      <c r="G40" s="76">
        <f t="shared" si="0"/>
        <v>10000</v>
      </c>
      <c r="H40" s="76">
        <v>149</v>
      </c>
      <c r="I40" s="76">
        <f t="shared" si="1"/>
        <v>2980</v>
      </c>
      <c r="J40" s="120">
        <f t="shared" si="22"/>
        <v>12980</v>
      </c>
      <c r="K40" s="131"/>
      <c r="L40" s="95">
        <v>500</v>
      </c>
      <c r="M40" s="95">
        <f t="shared" si="2"/>
        <v>0</v>
      </c>
      <c r="N40" s="95">
        <v>149</v>
      </c>
      <c r="O40" s="95">
        <f t="shared" si="3"/>
        <v>0</v>
      </c>
      <c r="P40" s="96">
        <f t="shared" si="23"/>
        <v>0</v>
      </c>
      <c r="Q40" s="177"/>
      <c r="R40" s="178">
        <v>500</v>
      </c>
      <c r="S40" s="178">
        <f t="shared" si="4"/>
        <v>0</v>
      </c>
      <c r="T40" s="178">
        <v>149</v>
      </c>
      <c r="U40" s="178">
        <f t="shared" si="5"/>
        <v>0</v>
      </c>
      <c r="V40" s="179">
        <f t="shared" si="24"/>
        <v>0</v>
      </c>
      <c r="W40" s="1155">
        <v>20</v>
      </c>
      <c r="X40" s="225">
        <v>500</v>
      </c>
      <c r="Y40" s="225">
        <f t="shared" si="6"/>
        <v>10000</v>
      </c>
      <c r="Z40" s="225">
        <v>149</v>
      </c>
      <c r="AA40" s="225">
        <f t="shared" si="7"/>
        <v>2980</v>
      </c>
      <c r="AB40" s="226">
        <f t="shared" si="25"/>
        <v>12980</v>
      </c>
      <c r="AC40" s="1157">
        <v>20</v>
      </c>
      <c r="AD40" s="272">
        <v>500</v>
      </c>
      <c r="AE40" s="272">
        <f t="shared" si="8"/>
        <v>10000</v>
      </c>
      <c r="AF40" s="272">
        <v>149</v>
      </c>
      <c r="AG40" s="272">
        <f t="shared" si="9"/>
        <v>2980</v>
      </c>
      <c r="AH40" s="273">
        <f t="shared" si="26"/>
        <v>12980</v>
      </c>
      <c r="AI40" s="1605">
        <f>0-20</f>
        <v>-20</v>
      </c>
      <c r="AJ40" s="319">
        <v>500</v>
      </c>
      <c r="AK40" s="319">
        <f t="shared" si="10"/>
        <v>-10000</v>
      </c>
      <c r="AL40" s="319">
        <v>149</v>
      </c>
      <c r="AM40" s="319">
        <f t="shared" si="11"/>
        <v>-2980</v>
      </c>
      <c r="AN40" s="320">
        <f t="shared" si="27"/>
        <v>-12980</v>
      </c>
      <c r="AO40" s="1091"/>
      <c r="AP40" s="1093">
        <v>500</v>
      </c>
      <c r="AQ40" s="1093">
        <f t="shared" si="30"/>
        <v>0</v>
      </c>
      <c r="AR40" s="1093">
        <v>149</v>
      </c>
      <c r="AS40" s="1093">
        <f t="shared" si="31"/>
        <v>0</v>
      </c>
      <c r="AT40" s="1094">
        <f t="shared" si="28"/>
        <v>0</v>
      </c>
      <c r="AU40" s="1099"/>
      <c r="AV40" s="1101">
        <v>500</v>
      </c>
      <c r="AW40" s="1101">
        <f t="shared" si="32"/>
        <v>0</v>
      </c>
      <c r="AX40" s="1101">
        <v>149</v>
      </c>
      <c r="AY40" s="1101">
        <f t="shared" si="33"/>
        <v>0</v>
      </c>
      <c r="AZ40" s="1102">
        <f t="shared" si="29"/>
        <v>0</v>
      </c>
      <c r="BA40" s="1151">
        <f t="shared" si="18"/>
        <v>0</v>
      </c>
      <c r="BB40" s="363">
        <v>500</v>
      </c>
      <c r="BC40" s="363">
        <f t="shared" si="34"/>
        <v>0</v>
      </c>
      <c r="BD40" s="363">
        <v>149</v>
      </c>
      <c r="BE40" s="363">
        <f t="shared" si="35"/>
        <v>0</v>
      </c>
      <c r="BF40" s="364">
        <f t="shared" si="19"/>
        <v>0</v>
      </c>
      <c r="BG40" s="1142">
        <f t="shared" si="20"/>
        <v>0</v>
      </c>
      <c r="BH40" s="1142">
        <f t="shared" si="21"/>
        <v>0</v>
      </c>
    </row>
    <row r="41" spans="1:60" x14ac:dyDescent="0.2">
      <c r="A41" s="1">
        <v>29</v>
      </c>
      <c r="B41" s="50" t="s">
        <v>291</v>
      </c>
      <c r="C41" s="51" t="s">
        <v>29</v>
      </c>
      <c r="D41" s="51" t="s">
        <v>21</v>
      </c>
      <c r="E41" s="1693">
        <v>60</v>
      </c>
      <c r="F41" s="76">
        <v>500</v>
      </c>
      <c r="G41" s="76">
        <f t="shared" si="0"/>
        <v>30000</v>
      </c>
      <c r="H41" s="76">
        <v>88</v>
      </c>
      <c r="I41" s="76">
        <f t="shared" si="1"/>
        <v>5280</v>
      </c>
      <c r="J41" s="120">
        <f t="shared" si="22"/>
        <v>35280</v>
      </c>
      <c r="K41" s="131"/>
      <c r="L41" s="95">
        <v>500</v>
      </c>
      <c r="M41" s="95">
        <f t="shared" si="2"/>
        <v>0</v>
      </c>
      <c r="N41" s="95">
        <v>88</v>
      </c>
      <c r="O41" s="95">
        <f t="shared" si="3"/>
        <v>0</v>
      </c>
      <c r="P41" s="96">
        <f t="shared" si="23"/>
        <v>0</v>
      </c>
      <c r="Q41" s="177"/>
      <c r="R41" s="178">
        <v>500</v>
      </c>
      <c r="S41" s="178">
        <f t="shared" si="4"/>
        <v>0</v>
      </c>
      <c r="T41" s="178">
        <v>88</v>
      </c>
      <c r="U41" s="178">
        <f t="shared" si="5"/>
        <v>0</v>
      </c>
      <c r="V41" s="179">
        <f t="shared" si="24"/>
        <v>0</v>
      </c>
      <c r="W41" s="1155">
        <v>60</v>
      </c>
      <c r="X41" s="225">
        <v>500</v>
      </c>
      <c r="Y41" s="225">
        <f t="shared" si="6"/>
        <v>30000</v>
      </c>
      <c r="Z41" s="225">
        <v>88</v>
      </c>
      <c r="AA41" s="225">
        <f t="shared" si="7"/>
        <v>5280</v>
      </c>
      <c r="AB41" s="226">
        <f t="shared" si="25"/>
        <v>35280</v>
      </c>
      <c r="AC41" s="271">
        <v>20</v>
      </c>
      <c r="AD41" s="272">
        <v>500</v>
      </c>
      <c r="AE41" s="272">
        <f t="shared" si="8"/>
        <v>10000</v>
      </c>
      <c r="AF41" s="272">
        <v>88</v>
      </c>
      <c r="AG41" s="272">
        <f t="shared" si="9"/>
        <v>1760</v>
      </c>
      <c r="AH41" s="273">
        <f t="shared" si="26"/>
        <v>11760</v>
      </c>
      <c r="AI41" s="1605">
        <f>0-20</f>
        <v>-20</v>
      </c>
      <c r="AJ41" s="319">
        <v>500</v>
      </c>
      <c r="AK41" s="319">
        <f t="shared" si="10"/>
        <v>-10000</v>
      </c>
      <c r="AL41" s="319">
        <v>88</v>
      </c>
      <c r="AM41" s="319">
        <f t="shared" si="11"/>
        <v>-1760</v>
      </c>
      <c r="AN41" s="320">
        <f t="shared" si="27"/>
        <v>-11760</v>
      </c>
      <c r="AO41" s="1091"/>
      <c r="AP41" s="1093">
        <v>500</v>
      </c>
      <c r="AQ41" s="1093">
        <f t="shared" si="30"/>
        <v>0</v>
      </c>
      <c r="AR41" s="1093">
        <v>88</v>
      </c>
      <c r="AS41" s="1093">
        <f t="shared" si="31"/>
        <v>0</v>
      </c>
      <c r="AT41" s="1094">
        <f t="shared" si="28"/>
        <v>0</v>
      </c>
      <c r="AU41" s="1099"/>
      <c r="AV41" s="1101">
        <v>500</v>
      </c>
      <c r="AW41" s="1101">
        <f t="shared" si="32"/>
        <v>0</v>
      </c>
      <c r="AX41" s="1101">
        <v>88</v>
      </c>
      <c r="AY41" s="1101">
        <f t="shared" si="33"/>
        <v>0</v>
      </c>
      <c r="AZ41" s="1102">
        <f t="shared" si="29"/>
        <v>0</v>
      </c>
      <c r="BA41" s="1151">
        <f t="shared" si="18"/>
        <v>0</v>
      </c>
      <c r="BB41" s="363">
        <v>500</v>
      </c>
      <c r="BC41" s="363">
        <f t="shared" si="34"/>
        <v>0</v>
      </c>
      <c r="BD41" s="363">
        <v>88</v>
      </c>
      <c r="BE41" s="363">
        <f t="shared" si="35"/>
        <v>0</v>
      </c>
      <c r="BF41" s="364">
        <f t="shared" si="19"/>
        <v>0</v>
      </c>
      <c r="BG41" s="1142">
        <f t="shared" si="20"/>
        <v>0</v>
      </c>
      <c r="BH41" s="1142">
        <f t="shared" si="21"/>
        <v>0</v>
      </c>
    </row>
    <row r="42" spans="1:60" x14ac:dyDescent="0.2">
      <c r="A42" s="1">
        <v>30</v>
      </c>
      <c r="B42" s="50" t="s">
        <v>291</v>
      </c>
      <c r="C42" s="51" t="s">
        <v>30</v>
      </c>
      <c r="D42" s="51" t="s">
        <v>21</v>
      </c>
      <c r="E42" s="1693">
        <v>420</v>
      </c>
      <c r="F42" s="76">
        <v>500</v>
      </c>
      <c r="G42" s="76">
        <f t="shared" si="0"/>
        <v>210000</v>
      </c>
      <c r="H42" s="76">
        <v>60</v>
      </c>
      <c r="I42" s="76">
        <f t="shared" si="1"/>
        <v>25200</v>
      </c>
      <c r="J42" s="120">
        <f t="shared" si="22"/>
        <v>235200</v>
      </c>
      <c r="K42" s="131"/>
      <c r="L42" s="95">
        <v>500</v>
      </c>
      <c r="M42" s="95">
        <f t="shared" si="2"/>
        <v>0</v>
      </c>
      <c r="N42" s="95">
        <v>60</v>
      </c>
      <c r="O42" s="95">
        <f t="shared" si="3"/>
        <v>0</v>
      </c>
      <c r="P42" s="96">
        <f t="shared" si="23"/>
        <v>0</v>
      </c>
      <c r="Q42" s="177"/>
      <c r="R42" s="178">
        <v>500</v>
      </c>
      <c r="S42" s="178">
        <f t="shared" si="4"/>
        <v>0</v>
      </c>
      <c r="T42" s="178">
        <v>60</v>
      </c>
      <c r="U42" s="178">
        <f t="shared" si="5"/>
        <v>0</v>
      </c>
      <c r="V42" s="179">
        <f t="shared" si="24"/>
        <v>0</v>
      </c>
      <c r="W42" s="224">
        <v>138</v>
      </c>
      <c r="X42" s="225">
        <v>500</v>
      </c>
      <c r="Y42" s="225">
        <f t="shared" si="6"/>
        <v>69000</v>
      </c>
      <c r="Z42" s="225">
        <v>60</v>
      </c>
      <c r="AA42" s="225">
        <f t="shared" si="7"/>
        <v>8280</v>
      </c>
      <c r="AB42" s="226">
        <f t="shared" si="25"/>
        <v>77280</v>
      </c>
      <c r="AC42" s="271">
        <v>243</v>
      </c>
      <c r="AD42" s="272">
        <v>500</v>
      </c>
      <c r="AE42" s="272">
        <f t="shared" si="8"/>
        <v>121500</v>
      </c>
      <c r="AF42" s="272">
        <v>60</v>
      </c>
      <c r="AG42" s="272">
        <f t="shared" si="9"/>
        <v>14580</v>
      </c>
      <c r="AH42" s="273">
        <f t="shared" si="26"/>
        <v>136080</v>
      </c>
      <c r="AI42" s="1605">
        <f>420-W42-AC42</f>
        <v>39</v>
      </c>
      <c r="AJ42" s="319">
        <v>500</v>
      </c>
      <c r="AK42" s="319">
        <f t="shared" si="10"/>
        <v>19500</v>
      </c>
      <c r="AL42" s="319">
        <v>60</v>
      </c>
      <c r="AM42" s="319">
        <f t="shared" si="11"/>
        <v>2340</v>
      </c>
      <c r="AN42" s="320">
        <f t="shared" si="27"/>
        <v>21840</v>
      </c>
      <c r="AO42" s="1091"/>
      <c r="AP42" s="1093">
        <v>500</v>
      </c>
      <c r="AQ42" s="1093">
        <f t="shared" si="30"/>
        <v>0</v>
      </c>
      <c r="AR42" s="1093">
        <v>60</v>
      </c>
      <c r="AS42" s="1093">
        <f t="shared" si="31"/>
        <v>0</v>
      </c>
      <c r="AT42" s="1094">
        <f t="shared" si="28"/>
        <v>0</v>
      </c>
      <c r="AU42" s="1099"/>
      <c r="AV42" s="1101">
        <v>500</v>
      </c>
      <c r="AW42" s="1101">
        <f t="shared" si="32"/>
        <v>0</v>
      </c>
      <c r="AX42" s="1101">
        <v>60</v>
      </c>
      <c r="AY42" s="1101">
        <f t="shared" si="33"/>
        <v>0</v>
      </c>
      <c r="AZ42" s="1102">
        <f t="shared" si="29"/>
        <v>0</v>
      </c>
      <c r="BA42" s="1151">
        <f t="shared" si="18"/>
        <v>0</v>
      </c>
      <c r="BB42" s="363">
        <v>500</v>
      </c>
      <c r="BC42" s="363">
        <f t="shared" si="34"/>
        <v>0</v>
      </c>
      <c r="BD42" s="363">
        <v>60</v>
      </c>
      <c r="BE42" s="363">
        <f t="shared" si="35"/>
        <v>0</v>
      </c>
      <c r="BF42" s="364">
        <f t="shared" si="19"/>
        <v>0</v>
      </c>
      <c r="BG42" s="1142">
        <f t="shared" si="20"/>
        <v>0</v>
      </c>
      <c r="BH42" s="1142">
        <f t="shared" si="21"/>
        <v>0</v>
      </c>
    </row>
    <row r="43" spans="1:60" x14ac:dyDescent="0.2">
      <c r="A43" s="1">
        <v>31</v>
      </c>
      <c r="B43" s="50" t="s">
        <v>31</v>
      </c>
      <c r="C43" s="1158"/>
      <c r="D43" s="51" t="s">
        <v>32</v>
      </c>
      <c r="E43" s="1693">
        <v>1</v>
      </c>
      <c r="F43" s="76">
        <v>143680</v>
      </c>
      <c r="G43" s="76">
        <f t="shared" si="0"/>
        <v>143680</v>
      </c>
      <c r="H43" s="76">
        <v>65776</v>
      </c>
      <c r="I43" s="76">
        <f t="shared" si="1"/>
        <v>65776</v>
      </c>
      <c r="J43" s="120">
        <f t="shared" si="22"/>
        <v>209456</v>
      </c>
      <c r="K43" s="131"/>
      <c r="L43" s="95">
        <v>143680</v>
      </c>
      <c r="M43" s="95">
        <f t="shared" si="2"/>
        <v>0</v>
      </c>
      <c r="N43" s="95">
        <v>65776</v>
      </c>
      <c r="O43" s="95">
        <f t="shared" si="3"/>
        <v>0</v>
      </c>
      <c r="P43" s="96">
        <f t="shared" si="23"/>
        <v>0</v>
      </c>
      <c r="Q43" s="177"/>
      <c r="R43" s="178">
        <v>143680</v>
      </c>
      <c r="S43" s="178">
        <f t="shared" si="4"/>
        <v>0</v>
      </c>
      <c r="T43" s="178">
        <v>65776</v>
      </c>
      <c r="U43" s="178">
        <f t="shared" si="5"/>
        <v>0</v>
      </c>
      <c r="V43" s="179">
        <f t="shared" si="24"/>
        <v>0</v>
      </c>
      <c r="W43" s="1155">
        <v>1</v>
      </c>
      <c r="X43" s="225">
        <v>143680</v>
      </c>
      <c r="Y43" s="225">
        <f t="shared" si="6"/>
        <v>143680</v>
      </c>
      <c r="Z43" s="225">
        <v>65776</v>
      </c>
      <c r="AA43" s="225">
        <f t="shared" si="7"/>
        <v>65776</v>
      </c>
      <c r="AB43" s="226">
        <f t="shared" si="25"/>
        <v>209456</v>
      </c>
      <c r="AC43" s="271"/>
      <c r="AD43" s="272">
        <v>143680</v>
      </c>
      <c r="AE43" s="272">
        <f t="shared" si="8"/>
        <v>0</v>
      </c>
      <c r="AF43" s="272">
        <v>65776</v>
      </c>
      <c r="AG43" s="272">
        <f t="shared" si="9"/>
        <v>0</v>
      </c>
      <c r="AH43" s="273">
        <f t="shared" si="26"/>
        <v>0</v>
      </c>
      <c r="AI43" s="318"/>
      <c r="AJ43" s="319">
        <v>143680</v>
      </c>
      <c r="AK43" s="319">
        <f t="shared" si="10"/>
        <v>0</v>
      </c>
      <c r="AL43" s="319">
        <v>65776</v>
      </c>
      <c r="AM43" s="319">
        <f t="shared" si="11"/>
        <v>0</v>
      </c>
      <c r="AN43" s="320">
        <f t="shared" si="27"/>
        <v>0</v>
      </c>
      <c r="AO43" s="1091"/>
      <c r="AP43" s="1093">
        <v>143680</v>
      </c>
      <c r="AQ43" s="1093">
        <f t="shared" si="30"/>
        <v>0</v>
      </c>
      <c r="AR43" s="1093">
        <v>65776</v>
      </c>
      <c r="AS43" s="1093">
        <f t="shared" si="31"/>
        <v>0</v>
      </c>
      <c r="AT43" s="1094">
        <f t="shared" si="28"/>
        <v>0</v>
      </c>
      <c r="AU43" s="1099"/>
      <c r="AV43" s="1101">
        <v>143680</v>
      </c>
      <c r="AW43" s="1101">
        <f t="shared" si="32"/>
        <v>0</v>
      </c>
      <c r="AX43" s="1101">
        <v>65776</v>
      </c>
      <c r="AY43" s="1101">
        <f t="shared" si="33"/>
        <v>0</v>
      </c>
      <c r="AZ43" s="1102">
        <f t="shared" si="29"/>
        <v>0</v>
      </c>
      <c r="BA43" s="1151">
        <f t="shared" si="18"/>
        <v>0</v>
      </c>
      <c r="BB43" s="363">
        <v>143680</v>
      </c>
      <c r="BC43" s="363">
        <f t="shared" si="34"/>
        <v>0</v>
      </c>
      <c r="BD43" s="363">
        <v>65776</v>
      </c>
      <c r="BE43" s="363">
        <f t="shared" si="35"/>
        <v>0</v>
      </c>
      <c r="BF43" s="364">
        <f t="shared" si="19"/>
        <v>0</v>
      </c>
      <c r="BG43" s="1142">
        <f t="shared" si="20"/>
        <v>0</v>
      </c>
      <c r="BH43" s="1142">
        <f t="shared" si="21"/>
        <v>0</v>
      </c>
    </row>
    <row r="44" spans="1:60" x14ac:dyDescent="0.2">
      <c r="A44" s="1">
        <v>32</v>
      </c>
      <c r="B44" s="50" t="s">
        <v>33</v>
      </c>
      <c r="C44" s="51" t="s">
        <v>34</v>
      </c>
      <c r="D44" s="51" t="s">
        <v>35</v>
      </c>
      <c r="E44" s="1693">
        <v>2</v>
      </c>
      <c r="F44" s="76">
        <v>0</v>
      </c>
      <c r="G44" s="76">
        <f t="shared" si="0"/>
        <v>0</v>
      </c>
      <c r="H44" s="76">
        <v>844</v>
      </c>
      <c r="I44" s="76">
        <f t="shared" si="1"/>
        <v>1688</v>
      </c>
      <c r="J44" s="120">
        <f t="shared" si="22"/>
        <v>1688</v>
      </c>
      <c r="K44" s="131"/>
      <c r="L44" s="95">
        <v>0</v>
      </c>
      <c r="M44" s="95">
        <f t="shared" si="2"/>
        <v>0</v>
      </c>
      <c r="N44" s="95">
        <v>844</v>
      </c>
      <c r="O44" s="95">
        <f t="shared" si="3"/>
        <v>0</v>
      </c>
      <c r="P44" s="96">
        <f t="shared" si="23"/>
        <v>0</v>
      </c>
      <c r="Q44" s="177"/>
      <c r="R44" s="178">
        <v>0</v>
      </c>
      <c r="S44" s="178">
        <f t="shared" si="4"/>
        <v>0</v>
      </c>
      <c r="T44" s="178">
        <v>844</v>
      </c>
      <c r="U44" s="178">
        <f t="shared" si="5"/>
        <v>0</v>
      </c>
      <c r="V44" s="179">
        <f t="shared" si="24"/>
        <v>0</v>
      </c>
      <c r="W44" s="224"/>
      <c r="X44" s="225">
        <v>0</v>
      </c>
      <c r="Y44" s="225">
        <f t="shared" si="6"/>
        <v>0</v>
      </c>
      <c r="Z44" s="225">
        <v>844</v>
      </c>
      <c r="AA44" s="225">
        <f t="shared" si="7"/>
        <v>0</v>
      </c>
      <c r="AB44" s="226">
        <f t="shared" si="25"/>
        <v>0</v>
      </c>
      <c r="AC44" s="271">
        <v>2</v>
      </c>
      <c r="AD44" s="272">
        <v>0</v>
      </c>
      <c r="AE44" s="272">
        <f t="shared" si="8"/>
        <v>0</v>
      </c>
      <c r="AF44" s="272">
        <v>844</v>
      </c>
      <c r="AG44" s="272">
        <f t="shared" si="9"/>
        <v>1688</v>
      </c>
      <c r="AH44" s="273">
        <f t="shared" si="26"/>
        <v>1688</v>
      </c>
      <c r="AI44" s="318"/>
      <c r="AJ44" s="319">
        <v>0</v>
      </c>
      <c r="AK44" s="319">
        <f t="shared" si="10"/>
        <v>0</v>
      </c>
      <c r="AL44" s="319">
        <v>844</v>
      </c>
      <c r="AM44" s="319">
        <f t="shared" si="11"/>
        <v>0</v>
      </c>
      <c r="AN44" s="320">
        <f t="shared" si="27"/>
        <v>0</v>
      </c>
      <c r="AO44" s="1091"/>
      <c r="AP44" s="1093">
        <v>0</v>
      </c>
      <c r="AQ44" s="1093">
        <f t="shared" si="30"/>
        <v>0</v>
      </c>
      <c r="AR44" s="1093">
        <v>844</v>
      </c>
      <c r="AS44" s="1093">
        <f t="shared" si="31"/>
        <v>0</v>
      </c>
      <c r="AT44" s="1094">
        <f t="shared" si="28"/>
        <v>0</v>
      </c>
      <c r="AU44" s="1099"/>
      <c r="AV44" s="1101">
        <v>0</v>
      </c>
      <c r="AW44" s="1101">
        <f t="shared" si="32"/>
        <v>0</v>
      </c>
      <c r="AX44" s="1101">
        <v>844</v>
      </c>
      <c r="AY44" s="1101">
        <f t="shared" si="33"/>
        <v>0</v>
      </c>
      <c r="AZ44" s="1102">
        <f t="shared" si="29"/>
        <v>0</v>
      </c>
      <c r="BA44" s="1151">
        <f t="shared" si="18"/>
        <v>0</v>
      </c>
      <c r="BB44" s="363">
        <v>0</v>
      </c>
      <c r="BC44" s="363">
        <f t="shared" si="34"/>
        <v>0</v>
      </c>
      <c r="BD44" s="363">
        <v>844</v>
      </c>
      <c r="BE44" s="363">
        <f t="shared" si="35"/>
        <v>0</v>
      </c>
      <c r="BF44" s="364">
        <f t="shared" si="19"/>
        <v>0</v>
      </c>
      <c r="BG44" s="1142">
        <f t="shared" si="20"/>
        <v>0</v>
      </c>
      <c r="BH44" s="1142">
        <f t="shared" si="21"/>
        <v>0</v>
      </c>
    </row>
    <row r="45" spans="1:60" x14ac:dyDescent="0.2">
      <c r="A45" s="1">
        <v>33</v>
      </c>
      <c r="B45" s="50" t="s">
        <v>33</v>
      </c>
      <c r="C45" s="51" t="s">
        <v>36</v>
      </c>
      <c r="D45" s="51" t="s">
        <v>35</v>
      </c>
      <c r="E45" s="1693">
        <v>8</v>
      </c>
      <c r="F45" s="76">
        <v>0</v>
      </c>
      <c r="G45" s="76">
        <f t="shared" si="0"/>
        <v>0</v>
      </c>
      <c r="H45" s="76">
        <v>471</v>
      </c>
      <c r="I45" s="76">
        <f t="shared" si="1"/>
        <v>3768</v>
      </c>
      <c r="J45" s="120">
        <f t="shared" si="22"/>
        <v>3768</v>
      </c>
      <c r="K45" s="131"/>
      <c r="L45" s="95">
        <v>0</v>
      </c>
      <c r="M45" s="95">
        <f t="shared" si="2"/>
        <v>0</v>
      </c>
      <c r="N45" s="95">
        <v>471</v>
      </c>
      <c r="O45" s="95">
        <f t="shared" si="3"/>
        <v>0</v>
      </c>
      <c r="P45" s="96">
        <f t="shared" si="23"/>
        <v>0</v>
      </c>
      <c r="Q45" s="177"/>
      <c r="R45" s="178">
        <v>0</v>
      </c>
      <c r="S45" s="178">
        <f t="shared" si="4"/>
        <v>0</v>
      </c>
      <c r="T45" s="178">
        <v>471</v>
      </c>
      <c r="U45" s="178">
        <f t="shared" si="5"/>
        <v>0</v>
      </c>
      <c r="V45" s="179">
        <f t="shared" si="24"/>
        <v>0</v>
      </c>
      <c r="W45" s="224"/>
      <c r="X45" s="225">
        <v>0</v>
      </c>
      <c r="Y45" s="225">
        <f t="shared" si="6"/>
        <v>0</v>
      </c>
      <c r="Z45" s="225">
        <v>471</v>
      </c>
      <c r="AA45" s="225">
        <f t="shared" si="7"/>
        <v>0</v>
      </c>
      <c r="AB45" s="226">
        <f t="shared" si="25"/>
        <v>0</v>
      </c>
      <c r="AC45" s="271">
        <v>8</v>
      </c>
      <c r="AD45" s="272">
        <v>0</v>
      </c>
      <c r="AE45" s="272">
        <f t="shared" si="8"/>
        <v>0</v>
      </c>
      <c r="AF45" s="272">
        <v>471</v>
      </c>
      <c r="AG45" s="272">
        <f t="shared" si="9"/>
        <v>3768</v>
      </c>
      <c r="AH45" s="273">
        <f t="shared" si="26"/>
        <v>3768</v>
      </c>
      <c r="AI45" s="318"/>
      <c r="AJ45" s="319">
        <v>0</v>
      </c>
      <c r="AK45" s="319">
        <f t="shared" si="10"/>
        <v>0</v>
      </c>
      <c r="AL45" s="319">
        <v>471</v>
      </c>
      <c r="AM45" s="319">
        <f t="shared" si="11"/>
        <v>0</v>
      </c>
      <c r="AN45" s="320">
        <f t="shared" si="27"/>
        <v>0</v>
      </c>
      <c r="AO45" s="1091"/>
      <c r="AP45" s="1093">
        <v>0</v>
      </c>
      <c r="AQ45" s="1093">
        <f t="shared" si="30"/>
        <v>0</v>
      </c>
      <c r="AR45" s="1093">
        <v>471</v>
      </c>
      <c r="AS45" s="1093">
        <f t="shared" si="31"/>
        <v>0</v>
      </c>
      <c r="AT45" s="1094">
        <f t="shared" si="28"/>
        <v>0</v>
      </c>
      <c r="AU45" s="1099"/>
      <c r="AV45" s="1101">
        <v>0</v>
      </c>
      <c r="AW45" s="1101">
        <f t="shared" si="32"/>
        <v>0</v>
      </c>
      <c r="AX45" s="1101">
        <v>471</v>
      </c>
      <c r="AY45" s="1101">
        <f t="shared" si="33"/>
        <v>0</v>
      </c>
      <c r="AZ45" s="1102">
        <f t="shared" si="29"/>
        <v>0</v>
      </c>
      <c r="BA45" s="1151">
        <f t="shared" si="18"/>
        <v>0</v>
      </c>
      <c r="BB45" s="363">
        <v>0</v>
      </c>
      <c r="BC45" s="363">
        <f t="shared" si="34"/>
        <v>0</v>
      </c>
      <c r="BD45" s="363">
        <v>471</v>
      </c>
      <c r="BE45" s="363">
        <f t="shared" si="35"/>
        <v>0</v>
      </c>
      <c r="BF45" s="364">
        <f t="shared" si="19"/>
        <v>0</v>
      </c>
      <c r="BG45" s="1142">
        <f t="shared" si="20"/>
        <v>0</v>
      </c>
      <c r="BH45" s="1142">
        <f t="shared" si="21"/>
        <v>0</v>
      </c>
    </row>
    <row r="46" spans="1:60" x14ac:dyDescent="0.2">
      <c r="A46" s="1">
        <v>34</v>
      </c>
      <c r="B46" s="50" t="s">
        <v>33</v>
      </c>
      <c r="C46" s="51" t="s">
        <v>37</v>
      </c>
      <c r="D46" s="51" t="s">
        <v>35</v>
      </c>
      <c r="E46" s="1693">
        <v>18</v>
      </c>
      <c r="F46" s="76">
        <v>0</v>
      </c>
      <c r="G46" s="76">
        <f t="shared" si="0"/>
        <v>0</v>
      </c>
      <c r="H46" s="76">
        <v>305</v>
      </c>
      <c r="I46" s="76">
        <f t="shared" si="1"/>
        <v>5490</v>
      </c>
      <c r="J46" s="120">
        <f t="shared" si="22"/>
        <v>5490</v>
      </c>
      <c r="K46" s="131"/>
      <c r="L46" s="95">
        <v>0</v>
      </c>
      <c r="M46" s="95">
        <f t="shared" si="2"/>
        <v>0</v>
      </c>
      <c r="N46" s="95">
        <v>305</v>
      </c>
      <c r="O46" s="95">
        <f t="shared" si="3"/>
        <v>0</v>
      </c>
      <c r="P46" s="96">
        <f t="shared" si="23"/>
        <v>0</v>
      </c>
      <c r="Q46" s="177"/>
      <c r="R46" s="178">
        <v>0</v>
      </c>
      <c r="S46" s="178">
        <f t="shared" si="4"/>
        <v>0</v>
      </c>
      <c r="T46" s="178">
        <v>305</v>
      </c>
      <c r="U46" s="178">
        <f t="shared" si="5"/>
        <v>0</v>
      </c>
      <c r="V46" s="179">
        <f t="shared" si="24"/>
        <v>0</v>
      </c>
      <c r="W46" s="224"/>
      <c r="X46" s="225">
        <v>0</v>
      </c>
      <c r="Y46" s="225">
        <f t="shared" si="6"/>
        <v>0</v>
      </c>
      <c r="Z46" s="225">
        <v>305</v>
      </c>
      <c r="AA46" s="225">
        <f t="shared" si="7"/>
        <v>0</v>
      </c>
      <c r="AB46" s="226">
        <f t="shared" si="25"/>
        <v>0</v>
      </c>
      <c r="AC46" s="271">
        <v>18</v>
      </c>
      <c r="AD46" s="272">
        <v>0</v>
      </c>
      <c r="AE46" s="272">
        <f t="shared" si="8"/>
        <v>0</v>
      </c>
      <c r="AF46" s="272">
        <v>305</v>
      </c>
      <c r="AG46" s="272">
        <f t="shared" si="9"/>
        <v>5490</v>
      </c>
      <c r="AH46" s="273">
        <f t="shared" si="26"/>
        <v>5490</v>
      </c>
      <c r="AI46" s="318"/>
      <c r="AJ46" s="319">
        <v>0</v>
      </c>
      <c r="AK46" s="319">
        <f t="shared" si="10"/>
        <v>0</v>
      </c>
      <c r="AL46" s="319">
        <v>305</v>
      </c>
      <c r="AM46" s="319">
        <f t="shared" si="11"/>
        <v>0</v>
      </c>
      <c r="AN46" s="320">
        <f t="shared" si="27"/>
        <v>0</v>
      </c>
      <c r="AO46" s="1091"/>
      <c r="AP46" s="1093">
        <v>0</v>
      </c>
      <c r="AQ46" s="1093">
        <f t="shared" si="30"/>
        <v>0</v>
      </c>
      <c r="AR46" s="1093">
        <v>305</v>
      </c>
      <c r="AS46" s="1093">
        <f t="shared" si="31"/>
        <v>0</v>
      </c>
      <c r="AT46" s="1094">
        <f t="shared" si="28"/>
        <v>0</v>
      </c>
      <c r="AU46" s="1099"/>
      <c r="AV46" s="1101">
        <v>0</v>
      </c>
      <c r="AW46" s="1101">
        <f t="shared" si="32"/>
        <v>0</v>
      </c>
      <c r="AX46" s="1101">
        <v>305</v>
      </c>
      <c r="AY46" s="1101">
        <f t="shared" si="33"/>
        <v>0</v>
      </c>
      <c r="AZ46" s="1102">
        <f t="shared" si="29"/>
        <v>0</v>
      </c>
      <c r="BA46" s="1151">
        <f t="shared" si="18"/>
        <v>0</v>
      </c>
      <c r="BB46" s="363">
        <v>0</v>
      </c>
      <c r="BC46" s="363">
        <f t="shared" si="34"/>
        <v>0</v>
      </c>
      <c r="BD46" s="363">
        <v>305</v>
      </c>
      <c r="BE46" s="363">
        <f t="shared" si="35"/>
        <v>0</v>
      </c>
      <c r="BF46" s="364">
        <f t="shared" si="19"/>
        <v>0</v>
      </c>
      <c r="BG46" s="1142">
        <f t="shared" si="20"/>
        <v>0</v>
      </c>
      <c r="BH46" s="1142">
        <f t="shared" si="21"/>
        <v>0</v>
      </c>
    </row>
    <row r="47" spans="1:60" x14ac:dyDescent="0.2">
      <c r="A47" s="1">
        <v>35</v>
      </c>
      <c r="B47" s="50" t="s">
        <v>33</v>
      </c>
      <c r="C47" s="51" t="s">
        <v>38</v>
      </c>
      <c r="D47" s="51" t="s">
        <v>35</v>
      </c>
      <c r="E47" s="1693">
        <v>56</v>
      </c>
      <c r="F47" s="76">
        <v>0</v>
      </c>
      <c r="G47" s="76">
        <f t="shared" si="0"/>
        <v>0</v>
      </c>
      <c r="H47" s="76">
        <v>237</v>
      </c>
      <c r="I47" s="76">
        <f t="shared" si="1"/>
        <v>13272</v>
      </c>
      <c r="J47" s="120">
        <f t="shared" si="22"/>
        <v>13272</v>
      </c>
      <c r="K47" s="131"/>
      <c r="L47" s="95">
        <v>0</v>
      </c>
      <c r="M47" s="95">
        <f t="shared" si="2"/>
        <v>0</v>
      </c>
      <c r="N47" s="95">
        <v>237</v>
      </c>
      <c r="O47" s="95">
        <f t="shared" si="3"/>
        <v>0</v>
      </c>
      <c r="P47" s="96">
        <f t="shared" si="23"/>
        <v>0</v>
      </c>
      <c r="Q47" s="177"/>
      <c r="R47" s="178">
        <v>0</v>
      </c>
      <c r="S47" s="178">
        <f t="shared" si="4"/>
        <v>0</v>
      </c>
      <c r="T47" s="178">
        <v>237</v>
      </c>
      <c r="U47" s="178">
        <f t="shared" si="5"/>
        <v>0</v>
      </c>
      <c r="V47" s="179">
        <f t="shared" si="24"/>
        <v>0</v>
      </c>
      <c r="W47" s="224"/>
      <c r="X47" s="225">
        <v>0</v>
      </c>
      <c r="Y47" s="225">
        <f t="shared" si="6"/>
        <v>0</v>
      </c>
      <c r="Z47" s="225">
        <v>237</v>
      </c>
      <c r="AA47" s="225">
        <f t="shared" si="7"/>
        <v>0</v>
      </c>
      <c r="AB47" s="226">
        <f t="shared" si="25"/>
        <v>0</v>
      </c>
      <c r="AC47" s="271">
        <v>56</v>
      </c>
      <c r="AD47" s="272">
        <v>0</v>
      </c>
      <c r="AE47" s="272">
        <f t="shared" si="8"/>
        <v>0</v>
      </c>
      <c r="AF47" s="272">
        <v>237</v>
      </c>
      <c r="AG47" s="272">
        <f t="shared" si="9"/>
        <v>13272</v>
      </c>
      <c r="AH47" s="273">
        <f t="shared" si="26"/>
        <v>13272</v>
      </c>
      <c r="AI47" s="318"/>
      <c r="AJ47" s="319">
        <v>0</v>
      </c>
      <c r="AK47" s="319">
        <f t="shared" si="10"/>
        <v>0</v>
      </c>
      <c r="AL47" s="319">
        <v>237</v>
      </c>
      <c r="AM47" s="319">
        <f t="shared" si="11"/>
        <v>0</v>
      </c>
      <c r="AN47" s="320">
        <f t="shared" si="27"/>
        <v>0</v>
      </c>
      <c r="AO47" s="1091"/>
      <c r="AP47" s="1093">
        <v>0</v>
      </c>
      <c r="AQ47" s="1093">
        <f t="shared" si="30"/>
        <v>0</v>
      </c>
      <c r="AR47" s="1093">
        <v>237</v>
      </c>
      <c r="AS47" s="1093">
        <f t="shared" si="31"/>
        <v>0</v>
      </c>
      <c r="AT47" s="1094">
        <f t="shared" si="28"/>
        <v>0</v>
      </c>
      <c r="AU47" s="1099"/>
      <c r="AV47" s="1101">
        <v>0</v>
      </c>
      <c r="AW47" s="1101">
        <f t="shared" si="32"/>
        <v>0</v>
      </c>
      <c r="AX47" s="1101">
        <v>237</v>
      </c>
      <c r="AY47" s="1101">
        <f t="shared" si="33"/>
        <v>0</v>
      </c>
      <c r="AZ47" s="1102">
        <f t="shared" si="29"/>
        <v>0</v>
      </c>
      <c r="BA47" s="1151">
        <f t="shared" si="18"/>
        <v>0</v>
      </c>
      <c r="BB47" s="363">
        <v>0</v>
      </c>
      <c r="BC47" s="363">
        <f t="shared" si="34"/>
        <v>0</v>
      </c>
      <c r="BD47" s="363">
        <v>237</v>
      </c>
      <c r="BE47" s="363">
        <f t="shared" si="35"/>
        <v>0</v>
      </c>
      <c r="BF47" s="364">
        <f t="shared" si="19"/>
        <v>0</v>
      </c>
      <c r="BG47" s="1142">
        <f t="shared" si="20"/>
        <v>0</v>
      </c>
      <c r="BH47" s="1142">
        <f t="shared" si="21"/>
        <v>0</v>
      </c>
    </row>
    <row r="48" spans="1:60" x14ac:dyDescent="0.2">
      <c r="A48" s="1">
        <v>36</v>
      </c>
      <c r="B48" s="50" t="s">
        <v>320</v>
      </c>
      <c r="C48" s="51"/>
      <c r="D48" s="51"/>
      <c r="E48" s="1693"/>
      <c r="F48" s="51"/>
      <c r="G48" s="76"/>
      <c r="H48" s="1124"/>
      <c r="I48" s="76"/>
      <c r="J48" s="1125"/>
      <c r="K48" s="131"/>
      <c r="L48" s="1144"/>
      <c r="M48" s="95">
        <f t="shared" si="2"/>
        <v>0</v>
      </c>
      <c r="N48" s="1126"/>
      <c r="O48" s="95">
        <f t="shared" si="3"/>
        <v>0</v>
      </c>
      <c r="P48" s="1127"/>
      <c r="Q48" s="177"/>
      <c r="R48" s="1145"/>
      <c r="S48" s="178">
        <f t="shared" si="4"/>
        <v>0</v>
      </c>
      <c r="T48" s="1128"/>
      <c r="U48" s="178">
        <f t="shared" si="5"/>
        <v>0</v>
      </c>
      <c r="V48" s="1129"/>
      <c r="W48" s="224"/>
      <c r="X48" s="1146"/>
      <c r="Y48" s="225">
        <f t="shared" si="6"/>
        <v>0</v>
      </c>
      <c r="Z48" s="1130"/>
      <c r="AA48" s="225">
        <f t="shared" si="7"/>
        <v>0</v>
      </c>
      <c r="AB48" s="1131"/>
      <c r="AC48" s="271"/>
      <c r="AD48" s="1147"/>
      <c r="AE48" s="272">
        <f t="shared" si="8"/>
        <v>0</v>
      </c>
      <c r="AF48" s="1132"/>
      <c r="AG48" s="272">
        <f t="shared" si="9"/>
        <v>0</v>
      </c>
      <c r="AH48" s="1133"/>
      <c r="AI48" s="318"/>
      <c r="AJ48" s="1148"/>
      <c r="AK48" s="319">
        <f t="shared" si="10"/>
        <v>0</v>
      </c>
      <c r="AL48" s="1134"/>
      <c r="AM48" s="319">
        <f t="shared" si="11"/>
        <v>0</v>
      </c>
      <c r="AN48" s="1135"/>
      <c r="AO48" s="1091"/>
      <c r="AP48" s="1149"/>
      <c r="AQ48" s="1093">
        <f t="shared" si="30"/>
        <v>0</v>
      </c>
      <c r="AR48" s="1136"/>
      <c r="AS48" s="1093">
        <f t="shared" si="31"/>
        <v>0</v>
      </c>
      <c r="AT48" s="1137"/>
      <c r="AU48" s="1099"/>
      <c r="AV48" s="1150"/>
      <c r="AW48" s="1101">
        <f t="shared" si="32"/>
        <v>0</v>
      </c>
      <c r="AX48" s="1138"/>
      <c r="AY48" s="1101">
        <f t="shared" si="33"/>
        <v>0</v>
      </c>
      <c r="AZ48" s="1139"/>
      <c r="BA48" s="1151">
        <f t="shared" si="18"/>
        <v>0</v>
      </c>
      <c r="BB48" s="1152"/>
      <c r="BC48" s="363">
        <f t="shared" si="34"/>
        <v>0</v>
      </c>
      <c r="BD48" s="1140"/>
      <c r="BE48" s="363">
        <f t="shared" si="35"/>
        <v>0</v>
      </c>
      <c r="BF48" s="364">
        <f t="shared" si="19"/>
        <v>0</v>
      </c>
      <c r="BG48" s="1142">
        <f t="shared" si="20"/>
        <v>0</v>
      </c>
      <c r="BH48" s="1142">
        <f t="shared" si="21"/>
        <v>0</v>
      </c>
    </row>
    <row r="49" spans="1:60" x14ac:dyDescent="0.2">
      <c r="A49" s="1">
        <v>37</v>
      </c>
      <c r="B49" s="1154" t="s">
        <v>39</v>
      </c>
      <c r="C49" s="51"/>
      <c r="D49" s="51" t="s">
        <v>21</v>
      </c>
      <c r="E49" s="1693">
        <v>310</v>
      </c>
      <c r="F49" s="76">
        <v>290</v>
      </c>
      <c r="G49" s="76">
        <f t="shared" si="0"/>
        <v>89900</v>
      </c>
      <c r="H49" s="76">
        <v>115</v>
      </c>
      <c r="I49" s="76">
        <f t="shared" si="1"/>
        <v>35650</v>
      </c>
      <c r="J49" s="120">
        <f t="shared" ref="J49:J56" si="36">G49+I49</f>
        <v>125550</v>
      </c>
      <c r="K49" s="131"/>
      <c r="L49" s="95">
        <v>290</v>
      </c>
      <c r="M49" s="95">
        <f t="shared" si="2"/>
        <v>0</v>
      </c>
      <c r="N49" s="95">
        <v>115</v>
      </c>
      <c r="O49" s="95">
        <f t="shared" si="3"/>
        <v>0</v>
      </c>
      <c r="P49" s="96">
        <f t="shared" ref="P49:P56" si="37">M49+O49</f>
        <v>0</v>
      </c>
      <c r="Q49" s="177"/>
      <c r="R49" s="178">
        <v>290</v>
      </c>
      <c r="S49" s="178">
        <f t="shared" si="4"/>
        <v>0</v>
      </c>
      <c r="T49" s="178">
        <v>115</v>
      </c>
      <c r="U49" s="178">
        <f t="shared" si="5"/>
        <v>0</v>
      </c>
      <c r="V49" s="179">
        <f t="shared" ref="V49:V56" si="38">S49+U49</f>
        <v>0</v>
      </c>
      <c r="W49" s="224"/>
      <c r="X49" s="225">
        <v>290</v>
      </c>
      <c r="Y49" s="225">
        <f t="shared" si="6"/>
        <v>0</v>
      </c>
      <c r="Z49" s="225">
        <v>115</v>
      </c>
      <c r="AA49" s="225">
        <f t="shared" si="7"/>
        <v>0</v>
      </c>
      <c r="AB49" s="226">
        <f t="shared" ref="AB49:AB56" si="39">Y49+AA49</f>
        <v>0</v>
      </c>
      <c r="AC49" s="271"/>
      <c r="AD49" s="272">
        <v>290</v>
      </c>
      <c r="AE49" s="272">
        <f t="shared" si="8"/>
        <v>0</v>
      </c>
      <c r="AF49" s="272">
        <v>115</v>
      </c>
      <c r="AG49" s="272">
        <f t="shared" si="9"/>
        <v>0</v>
      </c>
      <c r="AH49" s="273">
        <f t="shared" ref="AH49:AH56" si="40">AE49+AG49</f>
        <v>0</v>
      </c>
      <c r="AI49" s="1605">
        <v>310</v>
      </c>
      <c r="AJ49" s="319">
        <v>290</v>
      </c>
      <c r="AK49" s="319">
        <f t="shared" si="10"/>
        <v>89900</v>
      </c>
      <c r="AL49" s="319">
        <v>115</v>
      </c>
      <c r="AM49" s="319">
        <f t="shared" si="11"/>
        <v>35650</v>
      </c>
      <c r="AN49" s="320">
        <f t="shared" ref="AN49:AN56" si="41">AK49+AM49</f>
        <v>125550</v>
      </c>
      <c r="AO49" s="1091"/>
      <c r="AP49" s="1093">
        <v>290</v>
      </c>
      <c r="AQ49" s="1093">
        <f t="shared" si="30"/>
        <v>0</v>
      </c>
      <c r="AR49" s="1093">
        <v>115</v>
      </c>
      <c r="AS49" s="1093">
        <f t="shared" si="31"/>
        <v>0</v>
      </c>
      <c r="AT49" s="1094">
        <f t="shared" ref="AT49:AT56" si="42">AQ49+AS49</f>
        <v>0</v>
      </c>
      <c r="AU49" s="1099"/>
      <c r="AV49" s="1101">
        <v>290</v>
      </c>
      <c r="AW49" s="1101">
        <f t="shared" si="32"/>
        <v>0</v>
      </c>
      <c r="AX49" s="1101">
        <v>115</v>
      </c>
      <c r="AY49" s="1101">
        <f t="shared" si="33"/>
        <v>0</v>
      </c>
      <c r="AZ49" s="1102">
        <f t="shared" ref="AZ49:AZ56" si="43">AW49+AY49</f>
        <v>0</v>
      </c>
      <c r="BA49" s="1151">
        <f t="shared" si="18"/>
        <v>0</v>
      </c>
      <c r="BB49" s="363">
        <v>290</v>
      </c>
      <c r="BC49" s="363">
        <f t="shared" si="34"/>
        <v>0</v>
      </c>
      <c r="BD49" s="363">
        <v>115</v>
      </c>
      <c r="BE49" s="363">
        <f t="shared" si="35"/>
        <v>0</v>
      </c>
      <c r="BF49" s="364">
        <f t="shared" si="19"/>
        <v>0</v>
      </c>
      <c r="BG49" s="1142">
        <f t="shared" si="20"/>
        <v>0</v>
      </c>
      <c r="BH49" s="1142">
        <f t="shared" si="21"/>
        <v>0</v>
      </c>
    </row>
    <row r="50" spans="1:60" x14ac:dyDescent="0.2">
      <c r="A50" s="1">
        <v>38</v>
      </c>
      <c r="B50" s="1154" t="s">
        <v>319</v>
      </c>
      <c r="C50" s="51"/>
      <c r="D50" s="51" t="s">
        <v>21</v>
      </c>
      <c r="E50" s="1693">
        <v>95</v>
      </c>
      <c r="F50" s="76">
        <v>290</v>
      </c>
      <c r="G50" s="76">
        <f t="shared" si="0"/>
        <v>27550</v>
      </c>
      <c r="H50" s="76">
        <v>89</v>
      </c>
      <c r="I50" s="76">
        <f t="shared" si="1"/>
        <v>8455</v>
      </c>
      <c r="J50" s="120">
        <f t="shared" si="36"/>
        <v>36005</v>
      </c>
      <c r="K50" s="131"/>
      <c r="L50" s="95">
        <v>290</v>
      </c>
      <c r="M50" s="95">
        <f t="shared" si="2"/>
        <v>0</v>
      </c>
      <c r="N50" s="95">
        <v>89</v>
      </c>
      <c r="O50" s="95">
        <f t="shared" si="3"/>
        <v>0</v>
      </c>
      <c r="P50" s="96">
        <f t="shared" si="37"/>
        <v>0</v>
      </c>
      <c r="Q50" s="177"/>
      <c r="R50" s="178">
        <v>290</v>
      </c>
      <c r="S50" s="178">
        <f t="shared" si="4"/>
        <v>0</v>
      </c>
      <c r="T50" s="178">
        <v>89</v>
      </c>
      <c r="U50" s="178">
        <f t="shared" si="5"/>
        <v>0</v>
      </c>
      <c r="V50" s="179">
        <f t="shared" si="38"/>
        <v>0</v>
      </c>
      <c r="W50" s="224"/>
      <c r="X50" s="225">
        <v>290</v>
      </c>
      <c r="Y50" s="225">
        <f t="shared" si="6"/>
        <v>0</v>
      </c>
      <c r="Z50" s="225">
        <v>89</v>
      </c>
      <c r="AA50" s="225">
        <f t="shared" si="7"/>
        <v>0</v>
      </c>
      <c r="AB50" s="226">
        <f t="shared" si="39"/>
        <v>0</v>
      </c>
      <c r="AC50" s="271"/>
      <c r="AD50" s="272">
        <v>290</v>
      </c>
      <c r="AE50" s="272">
        <f t="shared" si="8"/>
        <v>0</v>
      </c>
      <c r="AF50" s="272">
        <v>89</v>
      </c>
      <c r="AG50" s="272">
        <f t="shared" si="9"/>
        <v>0</v>
      </c>
      <c r="AH50" s="273">
        <f t="shared" si="40"/>
        <v>0</v>
      </c>
      <c r="AI50" s="1605">
        <v>95</v>
      </c>
      <c r="AJ50" s="319">
        <v>290</v>
      </c>
      <c r="AK50" s="319">
        <f t="shared" si="10"/>
        <v>27550</v>
      </c>
      <c r="AL50" s="319">
        <v>89</v>
      </c>
      <c r="AM50" s="319">
        <f t="shared" si="11"/>
        <v>8455</v>
      </c>
      <c r="AN50" s="320">
        <f t="shared" si="41"/>
        <v>36005</v>
      </c>
      <c r="AO50" s="1091"/>
      <c r="AP50" s="1093">
        <v>290</v>
      </c>
      <c r="AQ50" s="1093">
        <f t="shared" si="30"/>
        <v>0</v>
      </c>
      <c r="AR50" s="1093">
        <v>89</v>
      </c>
      <c r="AS50" s="1093">
        <f t="shared" si="31"/>
        <v>0</v>
      </c>
      <c r="AT50" s="1094">
        <f t="shared" si="42"/>
        <v>0</v>
      </c>
      <c r="AU50" s="1099"/>
      <c r="AV50" s="1101">
        <v>290</v>
      </c>
      <c r="AW50" s="1101">
        <f t="shared" si="32"/>
        <v>0</v>
      </c>
      <c r="AX50" s="1101">
        <v>89</v>
      </c>
      <c r="AY50" s="1101">
        <f t="shared" si="33"/>
        <v>0</v>
      </c>
      <c r="AZ50" s="1102">
        <f t="shared" si="43"/>
        <v>0</v>
      </c>
      <c r="BA50" s="1151">
        <f t="shared" si="18"/>
        <v>0</v>
      </c>
      <c r="BB50" s="363">
        <v>290</v>
      </c>
      <c r="BC50" s="363">
        <f t="shared" si="34"/>
        <v>0</v>
      </c>
      <c r="BD50" s="363">
        <v>89</v>
      </c>
      <c r="BE50" s="363">
        <f t="shared" si="35"/>
        <v>0</v>
      </c>
      <c r="BF50" s="364">
        <f t="shared" si="19"/>
        <v>0</v>
      </c>
      <c r="BG50" s="1142">
        <f t="shared" si="20"/>
        <v>0</v>
      </c>
      <c r="BH50" s="1142">
        <f t="shared" si="21"/>
        <v>0</v>
      </c>
    </row>
    <row r="51" spans="1:60" x14ac:dyDescent="0.2">
      <c r="A51" s="1">
        <v>39</v>
      </c>
      <c r="B51" s="1154" t="s">
        <v>321</v>
      </c>
      <c r="C51" s="51"/>
      <c r="D51" s="51" t="s">
        <v>21</v>
      </c>
      <c r="E51" s="1693">
        <v>42</v>
      </c>
      <c r="F51" s="76">
        <v>290</v>
      </c>
      <c r="G51" s="76">
        <f t="shared" si="0"/>
        <v>12180</v>
      </c>
      <c r="H51" s="76">
        <v>70</v>
      </c>
      <c r="I51" s="76">
        <f t="shared" si="1"/>
        <v>2940</v>
      </c>
      <c r="J51" s="120">
        <f t="shared" si="36"/>
        <v>15120</v>
      </c>
      <c r="K51" s="131"/>
      <c r="L51" s="95">
        <v>290</v>
      </c>
      <c r="M51" s="95">
        <f t="shared" si="2"/>
        <v>0</v>
      </c>
      <c r="N51" s="95">
        <v>70</v>
      </c>
      <c r="O51" s="95">
        <f t="shared" si="3"/>
        <v>0</v>
      </c>
      <c r="P51" s="96">
        <f t="shared" si="37"/>
        <v>0</v>
      </c>
      <c r="Q51" s="177"/>
      <c r="R51" s="178">
        <v>290</v>
      </c>
      <c r="S51" s="178">
        <f t="shared" si="4"/>
        <v>0</v>
      </c>
      <c r="T51" s="178">
        <v>70</v>
      </c>
      <c r="U51" s="178">
        <f t="shared" si="5"/>
        <v>0</v>
      </c>
      <c r="V51" s="179">
        <f t="shared" si="38"/>
        <v>0</v>
      </c>
      <c r="W51" s="224"/>
      <c r="X51" s="225">
        <v>290</v>
      </c>
      <c r="Y51" s="225">
        <f t="shared" si="6"/>
        <v>0</v>
      </c>
      <c r="Z51" s="225">
        <v>70</v>
      </c>
      <c r="AA51" s="225">
        <f t="shared" si="7"/>
        <v>0</v>
      </c>
      <c r="AB51" s="226">
        <f t="shared" si="39"/>
        <v>0</v>
      </c>
      <c r="AC51" s="271"/>
      <c r="AD51" s="272">
        <v>290</v>
      </c>
      <c r="AE51" s="272">
        <f t="shared" si="8"/>
        <v>0</v>
      </c>
      <c r="AF51" s="272">
        <v>70</v>
      </c>
      <c r="AG51" s="272">
        <f t="shared" si="9"/>
        <v>0</v>
      </c>
      <c r="AH51" s="273">
        <f t="shared" si="40"/>
        <v>0</v>
      </c>
      <c r="AI51" s="1605">
        <v>42</v>
      </c>
      <c r="AJ51" s="319">
        <v>290</v>
      </c>
      <c r="AK51" s="319">
        <f t="shared" si="10"/>
        <v>12180</v>
      </c>
      <c r="AL51" s="319">
        <v>70</v>
      </c>
      <c r="AM51" s="319">
        <f t="shared" si="11"/>
        <v>2940</v>
      </c>
      <c r="AN51" s="320">
        <f t="shared" si="41"/>
        <v>15120</v>
      </c>
      <c r="AO51" s="1091"/>
      <c r="AP51" s="1093">
        <v>290</v>
      </c>
      <c r="AQ51" s="1093">
        <f t="shared" si="30"/>
        <v>0</v>
      </c>
      <c r="AR51" s="1093">
        <v>70</v>
      </c>
      <c r="AS51" s="1093">
        <f t="shared" si="31"/>
        <v>0</v>
      </c>
      <c r="AT51" s="1094">
        <f t="shared" si="42"/>
        <v>0</v>
      </c>
      <c r="AU51" s="1099"/>
      <c r="AV51" s="1101">
        <v>290</v>
      </c>
      <c r="AW51" s="1101">
        <f t="shared" si="32"/>
        <v>0</v>
      </c>
      <c r="AX51" s="1101">
        <v>70</v>
      </c>
      <c r="AY51" s="1101">
        <f t="shared" si="33"/>
        <v>0</v>
      </c>
      <c r="AZ51" s="1102">
        <f t="shared" si="43"/>
        <v>0</v>
      </c>
      <c r="BA51" s="1151">
        <f t="shared" si="18"/>
        <v>0</v>
      </c>
      <c r="BB51" s="363">
        <v>290</v>
      </c>
      <c r="BC51" s="363">
        <f t="shared" si="34"/>
        <v>0</v>
      </c>
      <c r="BD51" s="363">
        <v>70</v>
      </c>
      <c r="BE51" s="363">
        <f t="shared" si="35"/>
        <v>0</v>
      </c>
      <c r="BF51" s="364">
        <f t="shared" si="19"/>
        <v>0</v>
      </c>
      <c r="BG51" s="1142">
        <f t="shared" si="20"/>
        <v>0</v>
      </c>
      <c r="BH51" s="1142">
        <f t="shared" si="21"/>
        <v>0</v>
      </c>
    </row>
    <row r="52" spans="1:60" x14ac:dyDescent="0.2">
      <c r="A52" s="1">
        <v>40</v>
      </c>
      <c r="B52" s="1154" t="s">
        <v>322</v>
      </c>
      <c r="C52" s="51"/>
      <c r="D52" s="51" t="s">
        <v>21</v>
      </c>
      <c r="E52" s="1693">
        <v>15</v>
      </c>
      <c r="F52" s="76">
        <v>290</v>
      </c>
      <c r="G52" s="76">
        <f t="shared" si="0"/>
        <v>4350</v>
      </c>
      <c r="H52" s="76">
        <v>59</v>
      </c>
      <c r="I52" s="76">
        <f t="shared" si="1"/>
        <v>885</v>
      </c>
      <c r="J52" s="120">
        <f t="shared" si="36"/>
        <v>5235</v>
      </c>
      <c r="K52" s="131"/>
      <c r="L52" s="95">
        <v>290</v>
      </c>
      <c r="M52" s="95">
        <f t="shared" si="2"/>
        <v>0</v>
      </c>
      <c r="N52" s="95">
        <v>59</v>
      </c>
      <c r="O52" s="95">
        <f t="shared" si="3"/>
        <v>0</v>
      </c>
      <c r="P52" s="96">
        <f t="shared" si="37"/>
        <v>0</v>
      </c>
      <c r="Q52" s="177"/>
      <c r="R52" s="178">
        <v>290</v>
      </c>
      <c r="S52" s="178">
        <f t="shared" si="4"/>
        <v>0</v>
      </c>
      <c r="T52" s="178">
        <v>59</v>
      </c>
      <c r="U52" s="178">
        <f t="shared" si="5"/>
        <v>0</v>
      </c>
      <c r="V52" s="179">
        <f t="shared" si="38"/>
        <v>0</v>
      </c>
      <c r="W52" s="224"/>
      <c r="X52" s="225">
        <v>290</v>
      </c>
      <c r="Y52" s="225">
        <f t="shared" si="6"/>
        <v>0</v>
      </c>
      <c r="Z52" s="225">
        <v>59</v>
      </c>
      <c r="AA52" s="225">
        <f t="shared" si="7"/>
        <v>0</v>
      </c>
      <c r="AB52" s="226">
        <f t="shared" si="39"/>
        <v>0</v>
      </c>
      <c r="AC52" s="271"/>
      <c r="AD52" s="272">
        <v>290</v>
      </c>
      <c r="AE52" s="272">
        <f t="shared" si="8"/>
        <v>0</v>
      </c>
      <c r="AF52" s="272">
        <v>59</v>
      </c>
      <c r="AG52" s="272">
        <f t="shared" si="9"/>
        <v>0</v>
      </c>
      <c r="AH52" s="273">
        <f t="shared" si="40"/>
        <v>0</v>
      </c>
      <c r="AI52" s="1605">
        <v>15</v>
      </c>
      <c r="AJ52" s="319">
        <v>290</v>
      </c>
      <c r="AK52" s="319">
        <f t="shared" si="10"/>
        <v>4350</v>
      </c>
      <c r="AL52" s="319">
        <v>59</v>
      </c>
      <c r="AM52" s="319">
        <f t="shared" si="11"/>
        <v>885</v>
      </c>
      <c r="AN52" s="320">
        <f t="shared" si="41"/>
        <v>5235</v>
      </c>
      <c r="AO52" s="1091"/>
      <c r="AP52" s="1093">
        <v>290</v>
      </c>
      <c r="AQ52" s="1093">
        <f t="shared" si="30"/>
        <v>0</v>
      </c>
      <c r="AR52" s="1093">
        <v>59</v>
      </c>
      <c r="AS52" s="1093">
        <f t="shared" si="31"/>
        <v>0</v>
      </c>
      <c r="AT52" s="1094">
        <f t="shared" si="42"/>
        <v>0</v>
      </c>
      <c r="AU52" s="1099"/>
      <c r="AV52" s="1101">
        <v>290</v>
      </c>
      <c r="AW52" s="1101">
        <f t="shared" si="32"/>
        <v>0</v>
      </c>
      <c r="AX52" s="1101">
        <v>59</v>
      </c>
      <c r="AY52" s="1101">
        <f t="shared" si="33"/>
        <v>0</v>
      </c>
      <c r="AZ52" s="1102">
        <f t="shared" si="43"/>
        <v>0</v>
      </c>
      <c r="BA52" s="1151">
        <f t="shared" si="18"/>
        <v>0</v>
      </c>
      <c r="BB52" s="363">
        <v>290</v>
      </c>
      <c r="BC52" s="363">
        <f t="shared" si="34"/>
        <v>0</v>
      </c>
      <c r="BD52" s="363">
        <v>59</v>
      </c>
      <c r="BE52" s="363">
        <f t="shared" si="35"/>
        <v>0</v>
      </c>
      <c r="BF52" s="364">
        <f t="shared" si="19"/>
        <v>0</v>
      </c>
      <c r="BG52" s="1142">
        <f t="shared" si="20"/>
        <v>0</v>
      </c>
      <c r="BH52" s="1142">
        <f t="shared" si="21"/>
        <v>0</v>
      </c>
    </row>
    <row r="53" spans="1:60" x14ac:dyDescent="0.2">
      <c r="A53" s="1">
        <v>41</v>
      </c>
      <c r="B53" s="1154" t="s">
        <v>323</v>
      </c>
      <c r="C53" s="51"/>
      <c r="D53" s="51" t="s">
        <v>21</v>
      </c>
      <c r="E53" s="1693">
        <v>35</v>
      </c>
      <c r="F53" s="76">
        <v>290</v>
      </c>
      <c r="G53" s="76">
        <f t="shared" si="0"/>
        <v>10150</v>
      </c>
      <c r="H53" s="76">
        <v>59</v>
      </c>
      <c r="I53" s="76">
        <f t="shared" si="1"/>
        <v>2065</v>
      </c>
      <c r="J53" s="120">
        <f t="shared" si="36"/>
        <v>12215</v>
      </c>
      <c r="K53" s="131"/>
      <c r="L53" s="95">
        <v>290</v>
      </c>
      <c r="M53" s="95">
        <f t="shared" si="2"/>
        <v>0</v>
      </c>
      <c r="N53" s="95">
        <v>59</v>
      </c>
      <c r="O53" s="95">
        <f t="shared" si="3"/>
        <v>0</v>
      </c>
      <c r="P53" s="96">
        <f t="shared" si="37"/>
        <v>0</v>
      </c>
      <c r="Q53" s="177"/>
      <c r="R53" s="178">
        <v>290</v>
      </c>
      <c r="S53" s="178">
        <f t="shared" si="4"/>
        <v>0</v>
      </c>
      <c r="T53" s="178">
        <v>59</v>
      </c>
      <c r="U53" s="178">
        <f t="shared" si="5"/>
        <v>0</v>
      </c>
      <c r="V53" s="179">
        <f t="shared" si="38"/>
        <v>0</v>
      </c>
      <c r="W53" s="224"/>
      <c r="X53" s="225">
        <v>290</v>
      </c>
      <c r="Y53" s="225">
        <f t="shared" si="6"/>
        <v>0</v>
      </c>
      <c r="Z53" s="225">
        <v>59</v>
      </c>
      <c r="AA53" s="225">
        <f t="shared" si="7"/>
        <v>0</v>
      </c>
      <c r="AB53" s="226">
        <f t="shared" si="39"/>
        <v>0</v>
      </c>
      <c r="AC53" s="271"/>
      <c r="AD53" s="272">
        <v>290</v>
      </c>
      <c r="AE53" s="272">
        <f t="shared" si="8"/>
        <v>0</v>
      </c>
      <c r="AF53" s="272">
        <v>59</v>
      </c>
      <c r="AG53" s="272">
        <f t="shared" si="9"/>
        <v>0</v>
      </c>
      <c r="AH53" s="273">
        <f t="shared" si="40"/>
        <v>0</v>
      </c>
      <c r="AI53" s="1605">
        <v>35</v>
      </c>
      <c r="AJ53" s="319">
        <v>290</v>
      </c>
      <c r="AK53" s="319">
        <f t="shared" si="10"/>
        <v>10150</v>
      </c>
      <c r="AL53" s="319">
        <v>59</v>
      </c>
      <c r="AM53" s="319">
        <f t="shared" si="11"/>
        <v>2065</v>
      </c>
      <c r="AN53" s="320">
        <f t="shared" si="41"/>
        <v>12215</v>
      </c>
      <c r="AO53" s="1091"/>
      <c r="AP53" s="1093">
        <v>290</v>
      </c>
      <c r="AQ53" s="1093">
        <f t="shared" si="30"/>
        <v>0</v>
      </c>
      <c r="AR53" s="1093">
        <v>59</v>
      </c>
      <c r="AS53" s="1093">
        <f t="shared" si="31"/>
        <v>0</v>
      </c>
      <c r="AT53" s="1094">
        <f t="shared" si="42"/>
        <v>0</v>
      </c>
      <c r="AU53" s="1099"/>
      <c r="AV53" s="1101">
        <v>290</v>
      </c>
      <c r="AW53" s="1101">
        <f t="shared" si="32"/>
        <v>0</v>
      </c>
      <c r="AX53" s="1101">
        <v>59</v>
      </c>
      <c r="AY53" s="1101">
        <f t="shared" si="33"/>
        <v>0</v>
      </c>
      <c r="AZ53" s="1102">
        <f t="shared" si="43"/>
        <v>0</v>
      </c>
      <c r="BA53" s="1151">
        <f t="shared" si="18"/>
        <v>0</v>
      </c>
      <c r="BB53" s="363">
        <v>290</v>
      </c>
      <c r="BC53" s="363">
        <f t="shared" si="34"/>
        <v>0</v>
      </c>
      <c r="BD53" s="363">
        <v>59</v>
      </c>
      <c r="BE53" s="363">
        <f t="shared" si="35"/>
        <v>0</v>
      </c>
      <c r="BF53" s="364">
        <f t="shared" si="19"/>
        <v>0</v>
      </c>
      <c r="BG53" s="1142">
        <f t="shared" si="20"/>
        <v>0</v>
      </c>
      <c r="BH53" s="1142">
        <f t="shared" si="21"/>
        <v>0</v>
      </c>
    </row>
    <row r="54" spans="1:60" x14ac:dyDescent="0.2">
      <c r="A54" s="1">
        <v>42</v>
      </c>
      <c r="B54" s="1154" t="s">
        <v>324</v>
      </c>
      <c r="C54" s="51"/>
      <c r="D54" s="51" t="s">
        <v>21</v>
      </c>
      <c r="E54" s="1693">
        <v>16</v>
      </c>
      <c r="F54" s="76">
        <v>290</v>
      </c>
      <c r="G54" s="76">
        <f t="shared" si="0"/>
        <v>4640</v>
      </c>
      <c r="H54" s="76">
        <v>45</v>
      </c>
      <c r="I54" s="76">
        <f t="shared" si="1"/>
        <v>720</v>
      </c>
      <c r="J54" s="120">
        <f t="shared" si="36"/>
        <v>5360</v>
      </c>
      <c r="K54" s="131"/>
      <c r="L54" s="95">
        <v>290</v>
      </c>
      <c r="M54" s="95">
        <f t="shared" si="2"/>
        <v>0</v>
      </c>
      <c r="N54" s="95">
        <v>45</v>
      </c>
      <c r="O54" s="95">
        <f t="shared" si="3"/>
        <v>0</v>
      </c>
      <c r="P54" s="96">
        <f t="shared" si="37"/>
        <v>0</v>
      </c>
      <c r="Q54" s="177"/>
      <c r="R54" s="178">
        <v>290</v>
      </c>
      <c r="S54" s="178">
        <f t="shared" si="4"/>
        <v>0</v>
      </c>
      <c r="T54" s="178">
        <v>45</v>
      </c>
      <c r="U54" s="178">
        <f t="shared" si="5"/>
        <v>0</v>
      </c>
      <c r="V54" s="179">
        <f t="shared" si="38"/>
        <v>0</v>
      </c>
      <c r="W54" s="224"/>
      <c r="X54" s="225">
        <v>290</v>
      </c>
      <c r="Y54" s="225">
        <f t="shared" si="6"/>
        <v>0</v>
      </c>
      <c r="Z54" s="225">
        <v>45</v>
      </c>
      <c r="AA54" s="225">
        <f t="shared" si="7"/>
        <v>0</v>
      </c>
      <c r="AB54" s="226">
        <f t="shared" si="39"/>
        <v>0</v>
      </c>
      <c r="AC54" s="271"/>
      <c r="AD54" s="272">
        <v>290</v>
      </c>
      <c r="AE54" s="272">
        <f t="shared" si="8"/>
        <v>0</v>
      </c>
      <c r="AF54" s="272">
        <v>45</v>
      </c>
      <c r="AG54" s="272">
        <f t="shared" si="9"/>
        <v>0</v>
      </c>
      <c r="AH54" s="273">
        <f t="shared" si="40"/>
        <v>0</v>
      </c>
      <c r="AI54" s="1605">
        <v>16</v>
      </c>
      <c r="AJ54" s="319">
        <v>290</v>
      </c>
      <c r="AK54" s="319">
        <f t="shared" si="10"/>
        <v>4640</v>
      </c>
      <c r="AL54" s="319">
        <v>45</v>
      </c>
      <c r="AM54" s="319">
        <f t="shared" si="11"/>
        <v>720</v>
      </c>
      <c r="AN54" s="320">
        <f t="shared" si="41"/>
        <v>5360</v>
      </c>
      <c r="AO54" s="1091"/>
      <c r="AP54" s="1093">
        <v>290</v>
      </c>
      <c r="AQ54" s="1093">
        <f t="shared" si="30"/>
        <v>0</v>
      </c>
      <c r="AR54" s="1093">
        <v>45</v>
      </c>
      <c r="AS54" s="1093">
        <f t="shared" si="31"/>
        <v>0</v>
      </c>
      <c r="AT54" s="1094">
        <f t="shared" si="42"/>
        <v>0</v>
      </c>
      <c r="AU54" s="1099"/>
      <c r="AV54" s="1101">
        <v>290</v>
      </c>
      <c r="AW54" s="1101">
        <f t="shared" si="32"/>
        <v>0</v>
      </c>
      <c r="AX54" s="1101">
        <v>45</v>
      </c>
      <c r="AY54" s="1101">
        <f t="shared" si="33"/>
        <v>0</v>
      </c>
      <c r="AZ54" s="1102">
        <f t="shared" si="43"/>
        <v>0</v>
      </c>
      <c r="BA54" s="1151">
        <f t="shared" si="18"/>
        <v>0</v>
      </c>
      <c r="BB54" s="363">
        <v>290</v>
      </c>
      <c r="BC54" s="363">
        <f t="shared" si="34"/>
        <v>0</v>
      </c>
      <c r="BD54" s="363">
        <v>45</v>
      </c>
      <c r="BE54" s="363">
        <f t="shared" si="35"/>
        <v>0</v>
      </c>
      <c r="BF54" s="364">
        <f t="shared" si="19"/>
        <v>0</v>
      </c>
      <c r="BG54" s="1142">
        <f t="shared" si="20"/>
        <v>0</v>
      </c>
      <c r="BH54" s="1142">
        <f t="shared" si="21"/>
        <v>0</v>
      </c>
    </row>
    <row r="55" spans="1:60" ht="17.25" hidden="1" customHeight="1" x14ac:dyDescent="0.2">
      <c r="A55" s="1">
        <v>43</v>
      </c>
      <c r="B55" s="1154" t="s">
        <v>325</v>
      </c>
      <c r="C55" s="51"/>
      <c r="D55" s="51" t="s">
        <v>21</v>
      </c>
      <c r="E55" s="1693">
        <v>0</v>
      </c>
      <c r="F55" s="76">
        <v>290</v>
      </c>
      <c r="G55" s="76">
        <f t="shared" si="0"/>
        <v>0</v>
      </c>
      <c r="H55" s="76">
        <v>37</v>
      </c>
      <c r="I55" s="76">
        <f t="shared" si="1"/>
        <v>0</v>
      </c>
      <c r="J55" s="120">
        <f t="shared" si="36"/>
        <v>0</v>
      </c>
      <c r="K55" s="131"/>
      <c r="L55" s="95">
        <v>290</v>
      </c>
      <c r="M55" s="95">
        <f t="shared" si="2"/>
        <v>0</v>
      </c>
      <c r="N55" s="95">
        <v>37</v>
      </c>
      <c r="O55" s="95">
        <f t="shared" si="3"/>
        <v>0</v>
      </c>
      <c r="P55" s="96">
        <f t="shared" si="37"/>
        <v>0</v>
      </c>
      <c r="Q55" s="177"/>
      <c r="R55" s="178">
        <v>290</v>
      </c>
      <c r="S55" s="178">
        <f t="shared" si="4"/>
        <v>0</v>
      </c>
      <c r="T55" s="178">
        <v>37</v>
      </c>
      <c r="U55" s="178">
        <f t="shared" si="5"/>
        <v>0</v>
      </c>
      <c r="V55" s="179">
        <f t="shared" si="38"/>
        <v>0</v>
      </c>
      <c r="W55" s="224"/>
      <c r="X55" s="225">
        <v>290</v>
      </c>
      <c r="Y55" s="225">
        <f t="shared" si="6"/>
        <v>0</v>
      </c>
      <c r="Z55" s="225">
        <v>37</v>
      </c>
      <c r="AA55" s="225">
        <f t="shared" si="7"/>
        <v>0</v>
      </c>
      <c r="AB55" s="226">
        <f t="shared" si="39"/>
        <v>0</v>
      </c>
      <c r="AC55" s="271"/>
      <c r="AD55" s="272">
        <v>290</v>
      </c>
      <c r="AE55" s="272">
        <f t="shared" si="8"/>
        <v>0</v>
      </c>
      <c r="AF55" s="272">
        <v>37</v>
      </c>
      <c r="AG55" s="272">
        <f t="shared" si="9"/>
        <v>0</v>
      </c>
      <c r="AH55" s="273">
        <f t="shared" si="40"/>
        <v>0</v>
      </c>
      <c r="AI55" s="318"/>
      <c r="AJ55" s="319">
        <v>290</v>
      </c>
      <c r="AK55" s="319">
        <f t="shared" si="10"/>
        <v>0</v>
      </c>
      <c r="AL55" s="319">
        <v>37</v>
      </c>
      <c r="AM55" s="319">
        <f t="shared" si="11"/>
        <v>0</v>
      </c>
      <c r="AN55" s="320">
        <f t="shared" si="41"/>
        <v>0</v>
      </c>
      <c r="AO55" s="1091"/>
      <c r="AP55" s="1093">
        <v>290</v>
      </c>
      <c r="AQ55" s="1093">
        <f t="shared" si="30"/>
        <v>0</v>
      </c>
      <c r="AR55" s="1093">
        <v>37</v>
      </c>
      <c r="AS55" s="1093">
        <f t="shared" si="31"/>
        <v>0</v>
      </c>
      <c r="AT55" s="1094">
        <f t="shared" si="42"/>
        <v>0</v>
      </c>
      <c r="AU55" s="1099"/>
      <c r="AV55" s="1101">
        <v>290</v>
      </c>
      <c r="AW55" s="1101">
        <f t="shared" si="32"/>
        <v>0</v>
      </c>
      <c r="AX55" s="1101">
        <v>37</v>
      </c>
      <c r="AY55" s="1101">
        <f t="shared" si="33"/>
        <v>0</v>
      </c>
      <c r="AZ55" s="1102">
        <f t="shared" si="43"/>
        <v>0</v>
      </c>
      <c r="BA55" s="1151">
        <f t="shared" si="18"/>
        <v>0</v>
      </c>
      <c r="BB55" s="363">
        <v>290</v>
      </c>
      <c r="BC55" s="363">
        <f t="shared" si="34"/>
        <v>0</v>
      </c>
      <c r="BD55" s="363">
        <v>37</v>
      </c>
      <c r="BE55" s="363">
        <f t="shared" si="35"/>
        <v>0</v>
      </c>
      <c r="BF55" s="364">
        <f t="shared" si="19"/>
        <v>0</v>
      </c>
      <c r="BG55" s="1142">
        <f t="shared" si="20"/>
        <v>0</v>
      </c>
      <c r="BH55" s="1142">
        <f t="shared" si="21"/>
        <v>0</v>
      </c>
    </row>
    <row r="56" spans="1:60" x14ac:dyDescent="0.2">
      <c r="A56" s="1">
        <v>44</v>
      </c>
      <c r="B56" s="50" t="s">
        <v>40</v>
      </c>
      <c r="C56" s="1158"/>
      <c r="D56" s="51" t="s">
        <v>41</v>
      </c>
      <c r="E56" s="1693">
        <v>1</v>
      </c>
      <c r="F56" s="76">
        <v>0</v>
      </c>
      <c r="G56" s="76">
        <f t="shared" si="0"/>
        <v>0</v>
      </c>
      <c r="H56" s="76">
        <v>66809</v>
      </c>
      <c r="I56" s="76">
        <f t="shared" si="1"/>
        <v>66809</v>
      </c>
      <c r="J56" s="120">
        <f t="shared" si="36"/>
        <v>66809</v>
      </c>
      <c r="K56" s="131"/>
      <c r="L56" s="95">
        <v>0</v>
      </c>
      <c r="M56" s="95">
        <f t="shared" si="2"/>
        <v>0</v>
      </c>
      <c r="N56" s="95">
        <v>66809</v>
      </c>
      <c r="O56" s="95">
        <f t="shared" si="3"/>
        <v>0</v>
      </c>
      <c r="P56" s="96">
        <f t="shared" si="37"/>
        <v>0</v>
      </c>
      <c r="Q56" s="177"/>
      <c r="R56" s="178">
        <v>0</v>
      </c>
      <c r="S56" s="178">
        <f t="shared" si="4"/>
        <v>0</v>
      </c>
      <c r="T56" s="178">
        <v>66809</v>
      </c>
      <c r="U56" s="178">
        <f t="shared" si="5"/>
        <v>0</v>
      </c>
      <c r="V56" s="179">
        <f t="shared" si="38"/>
        <v>0</v>
      </c>
      <c r="W56" s="224">
        <v>1</v>
      </c>
      <c r="X56" s="225">
        <v>0</v>
      </c>
      <c r="Y56" s="225">
        <f t="shared" si="6"/>
        <v>0</v>
      </c>
      <c r="Z56" s="225">
        <v>66809</v>
      </c>
      <c r="AA56" s="225">
        <f t="shared" si="7"/>
        <v>66809</v>
      </c>
      <c r="AB56" s="226">
        <f t="shared" si="39"/>
        <v>66809</v>
      </c>
      <c r="AC56" s="271"/>
      <c r="AD56" s="272">
        <v>0</v>
      </c>
      <c r="AE56" s="272">
        <f t="shared" si="8"/>
        <v>0</v>
      </c>
      <c r="AF56" s="272">
        <v>66809</v>
      </c>
      <c r="AG56" s="272">
        <f t="shared" si="9"/>
        <v>0</v>
      </c>
      <c r="AH56" s="273">
        <f t="shared" si="40"/>
        <v>0</v>
      </c>
      <c r="AI56" s="318"/>
      <c r="AJ56" s="319">
        <v>0</v>
      </c>
      <c r="AK56" s="319">
        <f t="shared" si="10"/>
        <v>0</v>
      </c>
      <c r="AL56" s="319">
        <v>66809</v>
      </c>
      <c r="AM56" s="319">
        <f t="shared" si="11"/>
        <v>0</v>
      </c>
      <c r="AN56" s="320">
        <f t="shared" si="41"/>
        <v>0</v>
      </c>
      <c r="AO56" s="1091"/>
      <c r="AP56" s="1093">
        <v>0</v>
      </c>
      <c r="AQ56" s="1093">
        <f t="shared" si="30"/>
        <v>0</v>
      </c>
      <c r="AR56" s="1093">
        <v>66809</v>
      </c>
      <c r="AS56" s="1093">
        <f t="shared" si="31"/>
        <v>0</v>
      </c>
      <c r="AT56" s="1094">
        <f t="shared" si="42"/>
        <v>0</v>
      </c>
      <c r="AU56" s="1099"/>
      <c r="AV56" s="1101">
        <v>0</v>
      </c>
      <c r="AW56" s="1101">
        <f t="shared" si="32"/>
        <v>0</v>
      </c>
      <c r="AX56" s="1101">
        <v>66809</v>
      </c>
      <c r="AY56" s="1101">
        <f t="shared" si="33"/>
        <v>0</v>
      </c>
      <c r="AZ56" s="1102">
        <f t="shared" si="43"/>
        <v>0</v>
      </c>
      <c r="BA56" s="1151">
        <f t="shared" si="18"/>
        <v>0</v>
      </c>
      <c r="BB56" s="363">
        <v>0</v>
      </c>
      <c r="BC56" s="363">
        <f t="shared" si="34"/>
        <v>0</v>
      </c>
      <c r="BD56" s="363">
        <v>66809</v>
      </c>
      <c r="BE56" s="363">
        <f t="shared" si="35"/>
        <v>0</v>
      </c>
      <c r="BF56" s="364">
        <f t="shared" si="19"/>
        <v>0</v>
      </c>
      <c r="BG56" s="1142">
        <f t="shared" si="20"/>
        <v>0</v>
      </c>
      <c r="BH56" s="1142">
        <f t="shared" si="21"/>
        <v>0</v>
      </c>
    </row>
    <row r="57" spans="1:60" x14ac:dyDescent="0.2">
      <c r="A57" s="1">
        <v>45</v>
      </c>
      <c r="B57" s="50"/>
      <c r="C57" s="1158"/>
      <c r="D57" s="51"/>
      <c r="E57" s="1693"/>
      <c r="F57" s="51"/>
      <c r="G57" s="76"/>
      <c r="H57" s="1124"/>
      <c r="I57" s="76"/>
      <c r="J57" s="1125"/>
      <c r="K57" s="131"/>
      <c r="L57" s="1144"/>
      <c r="M57" s="95"/>
      <c r="N57" s="1126"/>
      <c r="O57" s="95"/>
      <c r="P57" s="1127"/>
      <c r="Q57" s="177"/>
      <c r="R57" s="1145"/>
      <c r="S57" s="178"/>
      <c r="T57" s="1128"/>
      <c r="U57" s="178"/>
      <c r="V57" s="1129"/>
      <c r="W57" s="224"/>
      <c r="X57" s="1146"/>
      <c r="Y57" s="225"/>
      <c r="Z57" s="1130"/>
      <c r="AA57" s="225"/>
      <c r="AB57" s="1131"/>
      <c r="AC57" s="271"/>
      <c r="AD57" s="1147"/>
      <c r="AE57" s="272"/>
      <c r="AF57" s="1132"/>
      <c r="AG57" s="272"/>
      <c r="AH57" s="1133"/>
      <c r="AI57" s="318"/>
      <c r="AJ57" s="1148"/>
      <c r="AK57" s="319"/>
      <c r="AL57" s="1134"/>
      <c r="AM57" s="319"/>
      <c r="AN57" s="1135"/>
      <c r="AO57" s="1091"/>
      <c r="AP57" s="1149"/>
      <c r="AQ57" s="1093"/>
      <c r="AR57" s="1136"/>
      <c r="AS57" s="1093"/>
      <c r="AT57" s="1137"/>
      <c r="AU57" s="1099"/>
      <c r="AV57" s="1150"/>
      <c r="AW57" s="1101"/>
      <c r="AX57" s="1138"/>
      <c r="AY57" s="1101"/>
      <c r="AZ57" s="1139"/>
      <c r="BA57" s="1151">
        <f t="shared" si="18"/>
        <v>0</v>
      </c>
      <c r="BB57" s="1152"/>
      <c r="BC57" s="363"/>
      <c r="BD57" s="1140"/>
      <c r="BE57" s="363"/>
      <c r="BF57" s="364">
        <f t="shared" si="19"/>
        <v>0</v>
      </c>
      <c r="BG57" s="1142">
        <f t="shared" si="20"/>
        <v>0</v>
      </c>
      <c r="BH57" s="1142">
        <f t="shared" si="21"/>
        <v>0</v>
      </c>
    </row>
    <row r="58" spans="1:60" x14ac:dyDescent="0.2">
      <c r="A58" s="1">
        <v>46</v>
      </c>
      <c r="B58" s="1159" t="s">
        <v>42</v>
      </c>
      <c r="C58" s="51"/>
      <c r="D58" s="51"/>
      <c r="E58" s="1693"/>
      <c r="F58" s="51"/>
      <c r="G58" s="76"/>
      <c r="H58" s="1124"/>
      <c r="I58" s="76"/>
      <c r="J58" s="1125"/>
      <c r="K58" s="131"/>
      <c r="L58" s="1144"/>
      <c r="M58" s="95"/>
      <c r="N58" s="1126"/>
      <c r="O58" s="95"/>
      <c r="P58" s="1127"/>
      <c r="Q58" s="177"/>
      <c r="R58" s="1145"/>
      <c r="S58" s="178"/>
      <c r="T58" s="1128"/>
      <c r="U58" s="178"/>
      <c r="V58" s="1129"/>
      <c r="W58" s="224"/>
      <c r="X58" s="1146"/>
      <c r="Y58" s="225"/>
      <c r="Z58" s="1130"/>
      <c r="AA58" s="225"/>
      <c r="AB58" s="1131"/>
      <c r="AC58" s="271"/>
      <c r="AD58" s="1147"/>
      <c r="AE58" s="272"/>
      <c r="AF58" s="1132"/>
      <c r="AG58" s="272"/>
      <c r="AH58" s="1133"/>
      <c r="AI58" s="318"/>
      <c r="AJ58" s="1148"/>
      <c r="AK58" s="319"/>
      <c r="AL58" s="1134"/>
      <c r="AM58" s="319"/>
      <c r="AN58" s="1135"/>
      <c r="AO58" s="1091"/>
      <c r="AP58" s="1149"/>
      <c r="AQ58" s="1093"/>
      <c r="AR58" s="1136"/>
      <c r="AS58" s="1093"/>
      <c r="AT58" s="1137"/>
      <c r="AU58" s="1099"/>
      <c r="AV58" s="1150"/>
      <c r="AW58" s="1101"/>
      <c r="AX58" s="1138"/>
      <c r="AY58" s="1101"/>
      <c r="AZ58" s="1139"/>
      <c r="BA58" s="1151">
        <f t="shared" si="18"/>
        <v>0</v>
      </c>
      <c r="BB58" s="1152"/>
      <c r="BC58" s="363"/>
      <c r="BD58" s="1140"/>
      <c r="BE58" s="363"/>
      <c r="BF58" s="364">
        <f t="shared" si="19"/>
        <v>0</v>
      </c>
      <c r="BG58" s="1142">
        <f t="shared" si="20"/>
        <v>0</v>
      </c>
      <c r="BH58" s="1142">
        <f t="shared" si="21"/>
        <v>0</v>
      </c>
    </row>
    <row r="59" spans="1:60" x14ac:dyDescent="0.2">
      <c r="A59" s="1">
        <v>47</v>
      </c>
      <c r="B59" s="50" t="s">
        <v>19</v>
      </c>
      <c r="C59" s="51" t="s">
        <v>326</v>
      </c>
      <c r="D59" s="51" t="s">
        <v>14</v>
      </c>
      <c r="E59" s="1693">
        <v>2</v>
      </c>
      <c r="F59" s="76">
        <v>600</v>
      </c>
      <c r="G59" s="76">
        <f t="shared" ref="G59:G65" si="44">E59*F59</f>
        <v>1200</v>
      </c>
      <c r="H59" s="76">
        <v>928</v>
      </c>
      <c r="I59" s="76">
        <f t="shared" ref="I59:I65" si="45">E59*H59</f>
        <v>1856</v>
      </c>
      <c r="J59" s="120">
        <f t="shared" ref="J59:J65" si="46">G59+I59</f>
        <v>3056</v>
      </c>
      <c r="K59" s="131"/>
      <c r="L59" s="95">
        <v>600</v>
      </c>
      <c r="M59" s="95">
        <f t="shared" ref="M59:M65" si="47">K59*L59</f>
        <v>0</v>
      </c>
      <c r="N59" s="95">
        <v>928</v>
      </c>
      <c r="O59" s="95">
        <f t="shared" ref="O59:O65" si="48">K59*N59</f>
        <v>0</v>
      </c>
      <c r="P59" s="96">
        <f t="shared" ref="P59:P65" si="49">M59+O59</f>
        <v>0</v>
      </c>
      <c r="Q59" s="177"/>
      <c r="R59" s="178">
        <v>600</v>
      </c>
      <c r="S59" s="178">
        <f t="shared" ref="S59:S65" si="50">Q59*R59</f>
        <v>0</v>
      </c>
      <c r="T59" s="178">
        <v>928</v>
      </c>
      <c r="U59" s="178">
        <f t="shared" ref="U59:U65" si="51">Q59*T59</f>
        <v>0</v>
      </c>
      <c r="V59" s="179">
        <f t="shared" ref="V59:V65" si="52">S59+U59</f>
        <v>0</v>
      </c>
      <c r="W59" s="224">
        <v>2</v>
      </c>
      <c r="X59" s="225">
        <v>600</v>
      </c>
      <c r="Y59" s="225">
        <f t="shared" ref="Y59:Y65" si="53">W59*X59</f>
        <v>1200</v>
      </c>
      <c r="Z59" s="225">
        <v>928</v>
      </c>
      <c r="AA59" s="225">
        <f t="shared" ref="AA59:AA65" si="54">W59*Z59</f>
        <v>1856</v>
      </c>
      <c r="AB59" s="226">
        <f t="shared" ref="AB59:AB65" si="55">Y59+AA59</f>
        <v>3056</v>
      </c>
      <c r="AC59" s="271"/>
      <c r="AD59" s="272">
        <v>600</v>
      </c>
      <c r="AE59" s="272">
        <f t="shared" ref="AE59:AE65" si="56">AC59*AD59</f>
        <v>0</v>
      </c>
      <c r="AF59" s="272">
        <v>928</v>
      </c>
      <c r="AG59" s="272">
        <f t="shared" ref="AG59:AG65" si="57">AC59*AF59</f>
        <v>0</v>
      </c>
      <c r="AH59" s="273">
        <f t="shared" ref="AH59:AH65" si="58">AE59+AG59</f>
        <v>0</v>
      </c>
      <c r="AI59" s="318"/>
      <c r="AJ59" s="319">
        <v>600</v>
      </c>
      <c r="AK59" s="319">
        <f t="shared" ref="AK59:AK65" si="59">AI59*AJ59</f>
        <v>0</v>
      </c>
      <c r="AL59" s="319">
        <v>928</v>
      </c>
      <c r="AM59" s="319">
        <f t="shared" ref="AM59:AM65" si="60">AI59*AL59</f>
        <v>0</v>
      </c>
      <c r="AN59" s="320">
        <f t="shared" ref="AN59:AN65" si="61">AK59+AM59</f>
        <v>0</v>
      </c>
      <c r="AO59" s="1091"/>
      <c r="AP59" s="1093">
        <v>600</v>
      </c>
      <c r="AQ59" s="1093">
        <f t="shared" ref="AQ59:AQ65" si="62">AO59*AP59</f>
        <v>0</v>
      </c>
      <c r="AR59" s="1093">
        <v>928</v>
      </c>
      <c r="AS59" s="1093">
        <f t="shared" ref="AS59:AS65" si="63">AO59*AR59</f>
        <v>0</v>
      </c>
      <c r="AT59" s="1094">
        <f t="shared" ref="AT59:AT65" si="64">AQ59+AS59</f>
        <v>0</v>
      </c>
      <c r="AU59" s="1099"/>
      <c r="AV59" s="1101">
        <v>600</v>
      </c>
      <c r="AW59" s="1101">
        <f t="shared" ref="AW59:AW65" si="65">AU59*AV59</f>
        <v>0</v>
      </c>
      <c r="AX59" s="1101">
        <v>928</v>
      </c>
      <c r="AY59" s="1101">
        <f t="shared" ref="AY59:AY65" si="66">AU59*AX59</f>
        <v>0</v>
      </c>
      <c r="AZ59" s="1102">
        <f t="shared" ref="AZ59:AZ65" si="67">AW59+AY59</f>
        <v>0</v>
      </c>
      <c r="BA59" s="1151">
        <f t="shared" si="18"/>
        <v>0</v>
      </c>
      <c r="BB59" s="363">
        <v>600</v>
      </c>
      <c r="BC59" s="363">
        <f t="shared" ref="BC59:BC65" si="68">BA59*BB59</f>
        <v>0</v>
      </c>
      <c r="BD59" s="363">
        <v>928</v>
      </c>
      <c r="BE59" s="363">
        <f t="shared" ref="BE59:BE65" si="69">BA59*BD59</f>
        <v>0</v>
      </c>
      <c r="BF59" s="364">
        <f t="shared" si="19"/>
        <v>0</v>
      </c>
      <c r="BG59" s="1142">
        <f t="shared" si="20"/>
        <v>0</v>
      </c>
      <c r="BH59" s="1142">
        <f t="shared" si="21"/>
        <v>0</v>
      </c>
    </row>
    <row r="60" spans="1:60" x14ac:dyDescent="0.2">
      <c r="A60" s="1">
        <v>48</v>
      </c>
      <c r="B60" s="50" t="s">
        <v>17</v>
      </c>
      <c r="C60" s="51"/>
      <c r="D60" s="51" t="s">
        <v>14</v>
      </c>
      <c r="E60" s="1693">
        <v>2</v>
      </c>
      <c r="F60" s="76">
        <v>600</v>
      </c>
      <c r="G60" s="76">
        <f t="shared" si="44"/>
        <v>1200</v>
      </c>
      <c r="H60" s="76">
        <v>1026</v>
      </c>
      <c r="I60" s="76">
        <f t="shared" si="45"/>
        <v>2052</v>
      </c>
      <c r="J60" s="120">
        <f t="shared" si="46"/>
        <v>3252</v>
      </c>
      <c r="K60" s="131"/>
      <c r="L60" s="95">
        <v>600</v>
      </c>
      <c r="M60" s="95">
        <f t="shared" si="47"/>
        <v>0</v>
      </c>
      <c r="N60" s="95">
        <v>1026</v>
      </c>
      <c r="O60" s="95">
        <f t="shared" si="48"/>
        <v>0</v>
      </c>
      <c r="P60" s="96">
        <f t="shared" si="49"/>
        <v>0</v>
      </c>
      <c r="Q60" s="177"/>
      <c r="R60" s="178">
        <v>600</v>
      </c>
      <c r="S60" s="178">
        <f t="shared" si="50"/>
        <v>0</v>
      </c>
      <c r="T60" s="178">
        <v>1026</v>
      </c>
      <c r="U60" s="178">
        <f t="shared" si="51"/>
        <v>0</v>
      </c>
      <c r="V60" s="179">
        <f t="shared" si="52"/>
        <v>0</v>
      </c>
      <c r="W60" s="224">
        <v>2</v>
      </c>
      <c r="X60" s="225">
        <v>600</v>
      </c>
      <c r="Y60" s="225">
        <f t="shared" si="53"/>
        <v>1200</v>
      </c>
      <c r="Z60" s="225">
        <v>1026</v>
      </c>
      <c r="AA60" s="225">
        <f t="shared" si="54"/>
        <v>2052</v>
      </c>
      <c r="AB60" s="226">
        <f t="shared" si="55"/>
        <v>3252</v>
      </c>
      <c r="AC60" s="271"/>
      <c r="AD60" s="272">
        <v>600</v>
      </c>
      <c r="AE60" s="272">
        <f t="shared" si="56"/>
        <v>0</v>
      </c>
      <c r="AF60" s="272">
        <v>1026</v>
      </c>
      <c r="AG60" s="272">
        <f t="shared" si="57"/>
        <v>0</v>
      </c>
      <c r="AH60" s="273">
        <f t="shared" si="58"/>
        <v>0</v>
      </c>
      <c r="AI60" s="318"/>
      <c r="AJ60" s="319">
        <v>600</v>
      </c>
      <c r="AK60" s="319">
        <f t="shared" si="59"/>
        <v>0</v>
      </c>
      <c r="AL60" s="319">
        <v>1026</v>
      </c>
      <c r="AM60" s="319">
        <f t="shared" si="60"/>
        <v>0</v>
      </c>
      <c r="AN60" s="320">
        <f t="shared" si="61"/>
        <v>0</v>
      </c>
      <c r="AO60" s="1091"/>
      <c r="AP60" s="1093">
        <v>600</v>
      </c>
      <c r="AQ60" s="1093">
        <f t="shared" si="62"/>
        <v>0</v>
      </c>
      <c r="AR60" s="1093">
        <v>1026</v>
      </c>
      <c r="AS60" s="1093">
        <f t="shared" si="63"/>
        <v>0</v>
      </c>
      <c r="AT60" s="1094">
        <f t="shared" si="64"/>
        <v>0</v>
      </c>
      <c r="AU60" s="1099"/>
      <c r="AV60" s="1101">
        <v>600</v>
      </c>
      <c r="AW60" s="1101">
        <f t="shared" si="65"/>
        <v>0</v>
      </c>
      <c r="AX60" s="1101">
        <v>1026</v>
      </c>
      <c r="AY60" s="1101">
        <f t="shared" si="66"/>
        <v>0</v>
      </c>
      <c r="AZ60" s="1102">
        <f t="shared" si="67"/>
        <v>0</v>
      </c>
      <c r="BA60" s="1151">
        <f t="shared" si="18"/>
        <v>0</v>
      </c>
      <c r="BB60" s="363">
        <v>600</v>
      </c>
      <c r="BC60" s="363">
        <f t="shared" si="68"/>
        <v>0</v>
      </c>
      <c r="BD60" s="363">
        <v>1026</v>
      </c>
      <c r="BE60" s="363">
        <f t="shared" si="69"/>
        <v>0</v>
      </c>
      <c r="BF60" s="364">
        <f t="shared" si="19"/>
        <v>0</v>
      </c>
      <c r="BG60" s="1142">
        <f t="shared" si="20"/>
        <v>0</v>
      </c>
      <c r="BH60" s="1142">
        <f t="shared" si="21"/>
        <v>0</v>
      </c>
    </row>
    <row r="61" spans="1:60" x14ac:dyDescent="0.2">
      <c r="A61" s="1">
        <v>49</v>
      </c>
      <c r="B61" s="50" t="s">
        <v>43</v>
      </c>
      <c r="C61" s="51"/>
      <c r="D61" s="51" t="s">
        <v>21</v>
      </c>
      <c r="E61" s="1693">
        <v>390</v>
      </c>
      <c r="F61" s="76">
        <v>650</v>
      </c>
      <c r="G61" s="76">
        <f t="shared" si="44"/>
        <v>253500</v>
      </c>
      <c r="H61" s="76">
        <v>237</v>
      </c>
      <c r="I61" s="76">
        <f t="shared" si="45"/>
        <v>92430</v>
      </c>
      <c r="J61" s="120">
        <f t="shared" si="46"/>
        <v>345930</v>
      </c>
      <c r="K61" s="131"/>
      <c r="L61" s="95">
        <v>650</v>
      </c>
      <c r="M61" s="95">
        <f t="shared" si="47"/>
        <v>0</v>
      </c>
      <c r="N61" s="95">
        <v>237</v>
      </c>
      <c r="O61" s="95">
        <f t="shared" si="48"/>
        <v>0</v>
      </c>
      <c r="P61" s="96">
        <f t="shared" si="49"/>
        <v>0</v>
      </c>
      <c r="Q61" s="177"/>
      <c r="R61" s="178">
        <v>650</v>
      </c>
      <c r="S61" s="178">
        <f t="shared" si="50"/>
        <v>0</v>
      </c>
      <c r="T61" s="178">
        <v>237</v>
      </c>
      <c r="U61" s="178">
        <f t="shared" si="51"/>
        <v>0</v>
      </c>
      <c r="V61" s="179">
        <f t="shared" si="52"/>
        <v>0</v>
      </c>
      <c r="W61" s="224">
        <v>200</v>
      </c>
      <c r="X61" s="225">
        <v>650</v>
      </c>
      <c r="Y61" s="225">
        <f t="shared" si="53"/>
        <v>130000</v>
      </c>
      <c r="Z61" s="225">
        <v>237</v>
      </c>
      <c r="AA61" s="225">
        <f t="shared" si="54"/>
        <v>47400</v>
      </c>
      <c r="AB61" s="226">
        <f t="shared" si="55"/>
        <v>177400</v>
      </c>
      <c r="AC61" s="271">
        <v>150</v>
      </c>
      <c r="AD61" s="272">
        <v>650</v>
      </c>
      <c r="AE61" s="272">
        <f t="shared" si="56"/>
        <v>97500</v>
      </c>
      <c r="AF61" s="272">
        <v>237</v>
      </c>
      <c r="AG61" s="272">
        <f t="shared" si="57"/>
        <v>35550</v>
      </c>
      <c r="AH61" s="273">
        <f t="shared" si="58"/>
        <v>133050</v>
      </c>
      <c r="AI61" s="1605">
        <v>40</v>
      </c>
      <c r="AJ61" s="319">
        <v>650</v>
      </c>
      <c r="AK61" s="319">
        <f t="shared" si="59"/>
        <v>26000</v>
      </c>
      <c r="AL61" s="319">
        <v>237</v>
      </c>
      <c r="AM61" s="319">
        <f t="shared" si="60"/>
        <v>9480</v>
      </c>
      <c r="AN61" s="320">
        <f t="shared" si="61"/>
        <v>35480</v>
      </c>
      <c r="AO61" s="1091"/>
      <c r="AP61" s="1093">
        <v>650</v>
      </c>
      <c r="AQ61" s="1093">
        <f t="shared" si="62"/>
        <v>0</v>
      </c>
      <c r="AR61" s="1093">
        <v>237</v>
      </c>
      <c r="AS61" s="1093">
        <f t="shared" si="63"/>
        <v>0</v>
      </c>
      <c r="AT61" s="1094">
        <f t="shared" si="64"/>
        <v>0</v>
      </c>
      <c r="AU61" s="1099"/>
      <c r="AV61" s="1101">
        <v>650</v>
      </c>
      <c r="AW61" s="1101">
        <f t="shared" si="65"/>
        <v>0</v>
      </c>
      <c r="AX61" s="1101">
        <v>237</v>
      </c>
      <c r="AY61" s="1101">
        <f t="shared" si="66"/>
        <v>0</v>
      </c>
      <c r="AZ61" s="1102">
        <f t="shared" si="67"/>
        <v>0</v>
      </c>
      <c r="BA61" s="1151">
        <f t="shared" si="18"/>
        <v>0</v>
      </c>
      <c r="BB61" s="363">
        <v>650</v>
      </c>
      <c r="BC61" s="363">
        <f t="shared" si="68"/>
        <v>0</v>
      </c>
      <c r="BD61" s="363">
        <v>237</v>
      </c>
      <c r="BE61" s="363">
        <f t="shared" si="69"/>
        <v>0</v>
      </c>
      <c r="BF61" s="364">
        <f t="shared" si="19"/>
        <v>0</v>
      </c>
      <c r="BG61" s="1142">
        <f t="shared" si="20"/>
        <v>0</v>
      </c>
      <c r="BH61" s="1142">
        <f t="shared" si="21"/>
        <v>0</v>
      </c>
    </row>
    <row r="62" spans="1:60" x14ac:dyDescent="0.2">
      <c r="A62" s="1">
        <v>50</v>
      </c>
      <c r="B62" s="50" t="s">
        <v>327</v>
      </c>
      <c r="C62" s="77"/>
      <c r="D62" s="51" t="s">
        <v>21</v>
      </c>
      <c r="E62" s="1693">
        <v>390</v>
      </c>
      <c r="F62" s="76">
        <v>290</v>
      </c>
      <c r="G62" s="76">
        <f t="shared" si="44"/>
        <v>113100</v>
      </c>
      <c r="H62" s="76">
        <v>45</v>
      </c>
      <c r="I62" s="76">
        <f t="shared" si="45"/>
        <v>17550</v>
      </c>
      <c r="J62" s="120">
        <f t="shared" si="46"/>
        <v>130650</v>
      </c>
      <c r="K62" s="131"/>
      <c r="L62" s="95">
        <v>290</v>
      </c>
      <c r="M62" s="95">
        <f t="shared" si="47"/>
        <v>0</v>
      </c>
      <c r="N62" s="95">
        <v>45</v>
      </c>
      <c r="O62" s="95">
        <f t="shared" si="48"/>
        <v>0</v>
      </c>
      <c r="P62" s="96">
        <f t="shared" si="49"/>
        <v>0</v>
      </c>
      <c r="Q62" s="177"/>
      <c r="R62" s="178">
        <v>290</v>
      </c>
      <c r="S62" s="178">
        <f t="shared" si="50"/>
        <v>0</v>
      </c>
      <c r="T62" s="178">
        <v>45</v>
      </c>
      <c r="U62" s="178">
        <f t="shared" si="51"/>
        <v>0</v>
      </c>
      <c r="V62" s="179">
        <f t="shared" si="52"/>
        <v>0</v>
      </c>
      <c r="W62" s="224"/>
      <c r="X62" s="225">
        <v>290</v>
      </c>
      <c r="Y62" s="225">
        <f t="shared" si="53"/>
        <v>0</v>
      </c>
      <c r="Z62" s="225">
        <v>45</v>
      </c>
      <c r="AA62" s="225">
        <f t="shared" si="54"/>
        <v>0</v>
      </c>
      <c r="AB62" s="226">
        <f t="shared" si="55"/>
        <v>0</v>
      </c>
      <c r="AC62" s="271"/>
      <c r="AD62" s="272">
        <v>290</v>
      </c>
      <c r="AE62" s="272">
        <f t="shared" si="56"/>
        <v>0</v>
      </c>
      <c r="AF62" s="272">
        <v>45</v>
      </c>
      <c r="AG62" s="272">
        <f t="shared" si="57"/>
        <v>0</v>
      </c>
      <c r="AH62" s="273">
        <f t="shared" si="58"/>
        <v>0</v>
      </c>
      <c r="AI62" s="1605">
        <v>390</v>
      </c>
      <c r="AJ62" s="319">
        <v>290</v>
      </c>
      <c r="AK62" s="319">
        <f t="shared" si="59"/>
        <v>113100</v>
      </c>
      <c r="AL62" s="319">
        <v>45</v>
      </c>
      <c r="AM62" s="319">
        <f t="shared" si="60"/>
        <v>17550</v>
      </c>
      <c r="AN62" s="320">
        <f t="shared" si="61"/>
        <v>130650</v>
      </c>
      <c r="AO62" s="1091"/>
      <c r="AP62" s="1093">
        <v>290</v>
      </c>
      <c r="AQ62" s="1093">
        <f t="shared" si="62"/>
        <v>0</v>
      </c>
      <c r="AR62" s="1093">
        <v>45</v>
      </c>
      <c r="AS62" s="1093">
        <f t="shared" si="63"/>
        <v>0</v>
      </c>
      <c r="AT62" s="1094">
        <f t="shared" si="64"/>
        <v>0</v>
      </c>
      <c r="AU62" s="1099"/>
      <c r="AV62" s="1101">
        <v>290</v>
      </c>
      <c r="AW62" s="1101">
        <f t="shared" si="65"/>
        <v>0</v>
      </c>
      <c r="AX62" s="1101">
        <v>45</v>
      </c>
      <c r="AY62" s="1101">
        <f t="shared" si="66"/>
        <v>0</v>
      </c>
      <c r="AZ62" s="1102">
        <f t="shared" si="67"/>
        <v>0</v>
      </c>
      <c r="BA62" s="1151">
        <f t="shared" si="18"/>
        <v>0</v>
      </c>
      <c r="BB62" s="363">
        <v>290</v>
      </c>
      <c r="BC62" s="363">
        <f t="shared" si="68"/>
        <v>0</v>
      </c>
      <c r="BD62" s="363">
        <v>45</v>
      </c>
      <c r="BE62" s="363">
        <f t="shared" si="69"/>
        <v>0</v>
      </c>
      <c r="BF62" s="364">
        <f t="shared" si="19"/>
        <v>0</v>
      </c>
      <c r="BG62" s="1142">
        <f t="shared" si="20"/>
        <v>0</v>
      </c>
      <c r="BH62" s="1142">
        <f t="shared" si="21"/>
        <v>0</v>
      </c>
    </row>
    <row r="63" spans="1:60" x14ac:dyDescent="0.2">
      <c r="A63" s="1">
        <v>51</v>
      </c>
      <c r="B63" s="50" t="s">
        <v>31</v>
      </c>
      <c r="C63" s="1158"/>
      <c r="D63" s="51" t="s">
        <v>32</v>
      </c>
      <c r="E63" s="1693">
        <v>1</v>
      </c>
      <c r="F63" s="76">
        <v>0</v>
      </c>
      <c r="G63" s="76">
        <f t="shared" si="44"/>
        <v>0</v>
      </c>
      <c r="H63" s="76">
        <v>18486</v>
      </c>
      <c r="I63" s="76">
        <f t="shared" si="45"/>
        <v>18486</v>
      </c>
      <c r="J63" s="120">
        <f t="shared" si="46"/>
        <v>18486</v>
      </c>
      <c r="K63" s="131"/>
      <c r="L63" s="95">
        <v>0</v>
      </c>
      <c r="M63" s="95">
        <f t="shared" si="47"/>
        <v>0</v>
      </c>
      <c r="N63" s="95">
        <v>18486</v>
      </c>
      <c r="O63" s="95">
        <f t="shared" si="48"/>
        <v>0</v>
      </c>
      <c r="P63" s="96">
        <f t="shared" si="49"/>
        <v>0</v>
      </c>
      <c r="Q63" s="177"/>
      <c r="R63" s="178">
        <v>0</v>
      </c>
      <c r="S63" s="178">
        <f t="shared" si="50"/>
        <v>0</v>
      </c>
      <c r="T63" s="178">
        <v>18486</v>
      </c>
      <c r="U63" s="178">
        <f t="shared" si="51"/>
        <v>0</v>
      </c>
      <c r="V63" s="179">
        <f t="shared" si="52"/>
        <v>0</v>
      </c>
      <c r="W63" s="224">
        <v>1</v>
      </c>
      <c r="X63" s="225">
        <v>0</v>
      </c>
      <c r="Y63" s="225">
        <f t="shared" si="53"/>
        <v>0</v>
      </c>
      <c r="Z63" s="225">
        <v>18486</v>
      </c>
      <c r="AA63" s="225">
        <f t="shared" si="54"/>
        <v>18486</v>
      </c>
      <c r="AB63" s="226">
        <f t="shared" si="55"/>
        <v>18486</v>
      </c>
      <c r="AC63" s="271"/>
      <c r="AD63" s="272">
        <v>0</v>
      </c>
      <c r="AE63" s="272">
        <f t="shared" si="56"/>
        <v>0</v>
      </c>
      <c r="AF63" s="272">
        <v>18486</v>
      </c>
      <c r="AG63" s="272">
        <f t="shared" si="57"/>
        <v>0</v>
      </c>
      <c r="AH63" s="273">
        <f t="shared" si="58"/>
        <v>0</v>
      </c>
      <c r="AI63" s="318"/>
      <c r="AJ63" s="319">
        <v>0</v>
      </c>
      <c r="AK63" s="319">
        <f t="shared" si="59"/>
        <v>0</v>
      </c>
      <c r="AL63" s="319">
        <v>18486</v>
      </c>
      <c r="AM63" s="319">
        <f t="shared" si="60"/>
        <v>0</v>
      </c>
      <c r="AN63" s="320">
        <f t="shared" si="61"/>
        <v>0</v>
      </c>
      <c r="AO63" s="1091"/>
      <c r="AP63" s="1093">
        <v>0</v>
      </c>
      <c r="AQ63" s="1093">
        <f t="shared" si="62"/>
        <v>0</v>
      </c>
      <c r="AR63" s="1093">
        <v>18486</v>
      </c>
      <c r="AS63" s="1093">
        <f t="shared" si="63"/>
        <v>0</v>
      </c>
      <c r="AT63" s="1094">
        <f t="shared" si="64"/>
        <v>0</v>
      </c>
      <c r="AU63" s="1099"/>
      <c r="AV63" s="1101">
        <v>0</v>
      </c>
      <c r="AW63" s="1101">
        <f t="shared" si="65"/>
        <v>0</v>
      </c>
      <c r="AX63" s="1101">
        <v>18486</v>
      </c>
      <c r="AY63" s="1101">
        <f t="shared" si="66"/>
        <v>0</v>
      </c>
      <c r="AZ63" s="1102">
        <f t="shared" si="67"/>
        <v>0</v>
      </c>
      <c r="BA63" s="1151">
        <f t="shared" si="18"/>
        <v>0</v>
      </c>
      <c r="BB63" s="363">
        <v>0</v>
      </c>
      <c r="BC63" s="363">
        <f t="shared" si="68"/>
        <v>0</v>
      </c>
      <c r="BD63" s="363">
        <v>18486</v>
      </c>
      <c r="BE63" s="363">
        <f t="shared" si="69"/>
        <v>0</v>
      </c>
      <c r="BF63" s="364">
        <f t="shared" si="19"/>
        <v>0</v>
      </c>
      <c r="BG63" s="1142">
        <f t="shared" si="20"/>
        <v>0</v>
      </c>
      <c r="BH63" s="1142">
        <f t="shared" si="21"/>
        <v>0</v>
      </c>
    </row>
    <row r="64" spans="1:60" x14ac:dyDescent="0.2">
      <c r="A64" s="1">
        <v>52</v>
      </c>
      <c r="B64" s="50" t="s">
        <v>40</v>
      </c>
      <c r="C64" s="1158"/>
      <c r="D64" s="51" t="s">
        <v>41</v>
      </c>
      <c r="E64" s="1693">
        <v>1</v>
      </c>
      <c r="F64" s="76">
        <v>0</v>
      </c>
      <c r="G64" s="76">
        <f t="shared" si="44"/>
        <v>0</v>
      </c>
      <c r="H64" s="76">
        <v>19270</v>
      </c>
      <c r="I64" s="76">
        <f t="shared" si="45"/>
        <v>19270</v>
      </c>
      <c r="J64" s="120">
        <f t="shared" si="46"/>
        <v>19270</v>
      </c>
      <c r="K64" s="131"/>
      <c r="L64" s="95">
        <v>0</v>
      </c>
      <c r="M64" s="95">
        <f t="shared" si="47"/>
        <v>0</v>
      </c>
      <c r="N64" s="95">
        <v>19270</v>
      </c>
      <c r="O64" s="95">
        <f t="shared" si="48"/>
        <v>0</v>
      </c>
      <c r="P64" s="96">
        <f t="shared" si="49"/>
        <v>0</v>
      </c>
      <c r="Q64" s="177"/>
      <c r="R64" s="178">
        <v>0</v>
      </c>
      <c r="S64" s="178">
        <f t="shared" si="50"/>
        <v>0</v>
      </c>
      <c r="T64" s="178">
        <v>19270</v>
      </c>
      <c r="U64" s="178">
        <f t="shared" si="51"/>
        <v>0</v>
      </c>
      <c r="V64" s="179">
        <f t="shared" si="52"/>
        <v>0</v>
      </c>
      <c r="W64" s="224">
        <v>1</v>
      </c>
      <c r="X64" s="225">
        <v>0</v>
      </c>
      <c r="Y64" s="225">
        <f t="shared" si="53"/>
        <v>0</v>
      </c>
      <c r="Z64" s="225">
        <v>19270</v>
      </c>
      <c r="AA64" s="225">
        <f t="shared" si="54"/>
        <v>19270</v>
      </c>
      <c r="AB64" s="226">
        <f t="shared" si="55"/>
        <v>19270</v>
      </c>
      <c r="AC64" s="271"/>
      <c r="AD64" s="272">
        <v>0</v>
      </c>
      <c r="AE64" s="272">
        <f t="shared" si="56"/>
        <v>0</v>
      </c>
      <c r="AF64" s="272">
        <v>19270</v>
      </c>
      <c r="AG64" s="272">
        <f t="shared" si="57"/>
        <v>0</v>
      </c>
      <c r="AH64" s="273">
        <f t="shared" si="58"/>
        <v>0</v>
      </c>
      <c r="AI64" s="318"/>
      <c r="AJ64" s="319">
        <v>0</v>
      </c>
      <c r="AK64" s="319">
        <f t="shared" si="59"/>
        <v>0</v>
      </c>
      <c r="AL64" s="319">
        <v>19270</v>
      </c>
      <c r="AM64" s="319">
        <f t="shared" si="60"/>
        <v>0</v>
      </c>
      <c r="AN64" s="320">
        <f t="shared" si="61"/>
        <v>0</v>
      </c>
      <c r="AO64" s="1091"/>
      <c r="AP64" s="1093">
        <v>0</v>
      </c>
      <c r="AQ64" s="1093">
        <f t="shared" si="62"/>
        <v>0</v>
      </c>
      <c r="AR64" s="1093">
        <v>19270</v>
      </c>
      <c r="AS64" s="1093">
        <f t="shared" si="63"/>
        <v>0</v>
      </c>
      <c r="AT64" s="1094">
        <f t="shared" si="64"/>
        <v>0</v>
      </c>
      <c r="AU64" s="1099"/>
      <c r="AV64" s="1101">
        <v>0</v>
      </c>
      <c r="AW64" s="1101">
        <f t="shared" si="65"/>
        <v>0</v>
      </c>
      <c r="AX64" s="1101">
        <v>19270</v>
      </c>
      <c r="AY64" s="1101">
        <f t="shared" si="66"/>
        <v>0</v>
      </c>
      <c r="AZ64" s="1102">
        <f t="shared" si="67"/>
        <v>0</v>
      </c>
      <c r="BA64" s="1151">
        <f t="shared" si="18"/>
        <v>0</v>
      </c>
      <c r="BB64" s="363">
        <v>0</v>
      </c>
      <c r="BC64" s="363">
        <f t="shared" si="68"/>
        <v>0</v>
      </c>
      <c r="BD64" s="363">
        <v>19270</v>
      </c>
      <c r="BE64" s="363">
        <f t="shared" si="69"/>
        <v>0</v>
      </c>
      <c r="BF64" s="364">
        <f t="shared" si="19"/>
        <v>0</v>
      </c>
      <c r="BG64" s="1142">
        <f t="shared" si="20"/>
        <v>0</v>
      </c>
      <c r="BH64" s="1142">
        <f t="shared" si="21"/>
        <v>0</v>
      </c>
    </row>
    <row r="65" spans="1:60" x14ac:dyDescent="0.2">
      <c r="A65" s="1">
        <v>53</v>
      </c>
      <c r="B65" s="50" t="s">
        <v>15</v>
      </c>
      <c r="C65" s="51"/>
      <c r="D65" s="51" t="s">
        <v>14</v>
      </c>
      <c r="E65" s="1693">
        <v>2</v>
      </c>
      <c r="F65" s="76">
        <v>600</v>
      </c>
      <c r="G65" s="76">
        <f t="shared" si="44"/>
        <v>1200</v>
      </c>
      <c r="H65" s="76">
        <v>1026</v>
      </c>
      <c r="I65" s="76">
        <f t="shared" si="45"/>
        <v>2052</v>
      </c>
      <c r="J65" s="120">
        <f t="shared" si="46"/>
        <v>3252</v>
      </c>
      <c r="K65" s="131"/>
      <c r="L65" s="95">
        <v>600</v>
      </c>
      <c r="M65" s="95">
        <f t="shared" si="47"/>
        <v>0</v>
      </c>
      <c r="N65" s="95">
        <v>1026</v>
      </c>
      <c r="O65" s="95">
        <f t="shared" si="48"/>
        <v>0</v>
      </c>
      <c r="P65" s="96">
        <f t="shared" si="49"/>
        <v>0</v>
      </c>
      <c r="Q65" s="177"/>
      <c r="R65" s="178">
        <v>600</v>
      </c>
      <c r="S65" s="178">
        <f t="shared" si="50"/>
        <v>0</v>
      </c>
      <c r="T65" s="178">
        <v>1026</v>
      </c>
      <c r="U65" s="178">
        <f t="shared" si="51"/>
        <v>0</v>
      </c>
      <c r="V65" s="179">
        <f t="shared" si="52"/>
        <v>0</v>
      </c>
      <c r="W65" s="224">
        <v>2</v>
      </c>
      <c r="X65" s="225">
        <v>600</v>
      </c>
      <c r="Y65" s="225">
        <f t="shared" si="53"/>
        <v>1200</v>
      </c>
      <c r="Z65" s="225">
        <v>1026</v>
      </c>
      <c r="AA65" s="225">
        <f t="shared" si="54"/>
        <v>2052</v>
      </c>
      <c r="AB65" s="226">
        <f t="shared" si="55"/>
        <v>3252</v>
      </c>
      <c r="AC65" s="271"/>
      <c r="AD65" s="272">
        <v>600</v>
      </c>
      <c r="AE65" s="272">
        <f t="shared" si="56"/>
        <v>0</v>
      </c>
      <c r="AF65" s="272">
        <v>1026</v>
      </c>
      <c r="AG65" s="272">
        <f t="shared" si="57"/>
        <v>0</v>
      </c>
      <c r="AH65" s="273">
        <f t="shared" si="58"/>
        <v>0</v>
      </c>
      <c r="AI65" s="318"/>
      <c r="AJ65" s="319">
        <v>600</v>
      </c>
      <c r="AK65" s="319">
        <f t="shared" si="59"/>
        <v>0</v>
      </c>
      <c r="AL65" s="319">
        <v>1026</v>
      </c>
      <c r="AM65" s="319">
        <f t="shared" si="60"/>
        <v>0</v>
      </c>
      <c r="AN65" s="320">
        <f t="shared" si="61"/>
        <v>0</v>
      </c>
      <c r="AO65" s="1091"/>
      <c r="AP65" s="1093">
        <v>600</v>
      </c>
      <c r="AQ65" s="1093">
        <f t="shared" si="62"/>
        <v>0</v>
      </c>
      <c r="AR65" s="1093">
        <v>1026</v>
      </c>
      <c r="AS65" s="1093">
        <f t="shared" si="63"/>
        <v>0</v>
      </c>
      <c r="AT65" s="1094">
        <f t="shared" si="64"/>
        <v>0</v>
      </c>
      <c r="AU65" s="1099"/>
      <c r="AV65" s="1101">
        <v>600</v>
      </c>
      <c r="AW65" s="1101">
        <f t="shared" si="65"/>
        <v>0</v>
      </c>
      <c r="AX65" s="1101">
        <v>1026</v>
      </c>
      <c r="AY65" s="1101">
        <f t="shared" si="66"/>
        <v>0</v>
      </c>
      <c r="AZ65" s="1102">
        <f t="shared" si="67"/>
        <v>0</v>
      </c>
      <c r="BA65" s="1151">
        <f t="shared" si="18"/>
        <v>0</v>
      </c>
      <c r="BB65" s="363">
        <v>600</v>
      </c>
      <c r="BC65" s="363">
        <f t="shared" si="68"/>
        <v>0</v>
      </c>
      <c r="BD65" s="363">
        <v>1026</v>
      </c>
      <c r="BE65" s="363">
        <f t="shared" si="69"/>
        <v>0</v>
      </c>
      <c r="BF65" s="364">
        <f t="shared" si="19"/>
        <v>0</v>
      </c>
      <c r="BG65" s="1142">
        <f t="shared" si="20"/>
        <v>0</v>
      </c>
      <c r="BH65" s="1142">
        <f t="shared" si="21"/>
        <v>0</v>
      </c>
    </row>
    <row r="66" spans="1:60" x14ac:dyDescent="0.2">
      <c r="A66" s="1">
        <v>54</v>
      </c>
      <c r="B66" s="50"/>
      <c r="C66" s="1158"/>
      <c r="D66" s="51"/>
      <c r="E66" s="1693"/>
      <c r="F66" s="51"/>
      <c r="G66" s="76"/>
      <c r="H66" s="1124"/>
      <c r="I66" s="76"/>
      <c r="J66" s="1125"/>
      <c r="K66" s="131"/>
      <c r="L66" s="1144"/>
      <c r="M66" s="95"/>
      <c r="N66" s="1126"/>
      <c r="O66" s="95"/>
      <c r="P66" s="1127"/>
      <c r="Q66" s="177"/>
      <c r="R66" s="1145"/>
      <c r="S66" s="178"/>
      <c r="T66" s="1128"/>
      <c r="U66" s="178"/>
      <c r="V66" s="1129"/>
      <c r="W66" s="224"/>
      <c r="X66" s="1146"/>
      <c r="Y66" s="225"/>
      <c r="Z66" s="1130"/>
      <c r="AA66" s="225"/>
      <c r="AB66" s="1131"/>
      <c r="AC66" s="271"/>
      <c r="AD66" s="1147"/>
      <c r="AE66" s="272"/>
      <c r="AF66" s="1132"/>
      <c r="AG66" s="272"/>
      <c r="AH66" s="1133"/>
      <c r="AI66" s="318"/>
      <c r="AJ66" s="1148"/>
      <c r="AK66" s="319"/>
      <c r="AL66" s="1134"/>
      <c r="AM66" s="319"/>
      <c r="AN66" s="1135"/>
      <c r="AO66" s="1091"/>
      <c r="AP66" s="1149"/>
      <c r="AQ66" s="1093"/>
      <c r="AR66" s="1136"/>
      <c r="AS66" s="1093"/>
      <c r="AT66" s="1137"/>
      <c r="AU66" s="1099"/>
      <c r="AV66" s="1150"/>
      <c r="AW66" s="1101"/>
      <c r="AX66" s="1138"/>
      <c r="AY66" s="1101"/>
      <c r="AZ66" s="1139"/>
      <c r="BA66" s="1151">
        <f t="shared" si="18"/>
        <v>0</v>
      </c>
      <c r="BB66" s="1152"/>
      <c r="BC66" s="363"/>
      <c r="BD66" s="1140"/>
      <c r="BE66" s="363"/>
      <c r="BF66" s="364">
        <f t="shared" si="19"/>
        <v>0</v>
      </c>
      <c r="BG66" s="1142">
        <f t="shared" si="20"/>
        <v>0</v>
      </c>
      <c r="BH66" s="1142">
        <f t="shared" si="21"/>
        <v>0</v>
      </c>
    </row>
    <row r="67" spans="1:60" x14ac:dyDescent="0.2">
      <c r="A67" s="1">
        <v>55</v>
      </c>
      <c r="B67" s="50"/>
      <c r="C67" s="1158"/>
      <c r="D67" s="51"/>
      <c r="E67" s="1693"/>
      <c r="F67" s="51"/>
      <c r="G67" s="76"/>
      <c r="H67" s="1124"/>
      <c r="I67" s="76"/>
      <c r="J67" s="1125"/>
      <c r="K67" s="131"/>
      <c r="L67" s="1144"/>
      <c r="M67" s="95"/>
      <c r="N67" s="1126"/>
      <c r="O67" s="95"/>
      <c r="P67" s="1127"/>
      <c r="Q67" s="177"/>
      <c r="R67" s="1145"/>
      <c r="S67" s="178"/>
      <c r="T67" s="1128"/>
      <c r="U67" s="178"/>
      <c r="V67" s="1129"/>
      <c r="W67" s="224"/>
      <c r="X67" s="1146"/>
      <c r="Y67" s="225"/>
      <c r="Z67" s="1130"/>
      <c r="AA67" s="225"/>
      <c r="AB67" s="1131"/>
      <c r="AC67" s="271"/>
      <c r="AD67" s="1147"/>
      <c r="AE67" s="272"/>
      <c r="AF67" s="1132"/>
      <c r="AG67" s="272"/>
      <c r="AH67" s="1133"/>
      <c r="AI67" s="318"/>
      <c r="AJ67" s="1148"/>
      <c r="AK67" s="319"/>
      <c r="AL67" s="1134"/>
      <c r="AM67" s="319"/>
      <c r="AN67" s="1135"/>
      <c r="AO67" s="1091"/>
      <c r="AP67" s="1149"/>
      <c r="AQ67" s="1093"/>
      <c r="AR67" s="1136"/>
      <c r="AS67" s="1093"/>
      <c r="AT67" s="1137"/>
      <c r="AU67" s="1099"/>
      <c r="AV67" s="1150"/>
      <c r="AW67" s="1101"/>
      <c r="AX67" s="1138"/>
      <c r="AY67" s="1101"/>
      <c r="AZ67" s="1139"/>
      <c r="BA67" s="1151">
        <f t="shared" si="18"/>
        <v>0</v>
      </c>
      <c r="BB67" s="1152"/>
      <c r="BC67" s="363"/>
      <c r="BD67" s="1140"/>
      <c r="BE67" s="363"/>
      <c r="BF67" s="364">
        <f t="shared" si="19"/>
        <v>0</v>
      </c>
      <c r="BG67" s="1142">
        <f t="shared" si="20"/>
        <v>0</v>
      </c>
      <c r="BH67" s="1142">
        <f t="shared" si="21"/>
        <v>0</v>
      </c>
    </row>
    <row r="68" spans="1:60" x14ac:dyDescent="0.2">
      <c r="A68" s="1">
        <v>56</v>
      </c>
      <c r="B68" s="1159" t="s">
        <v>44</v>
      </c>
      <c r="C68" s="51"/>
      <c r="D68" s="51"/>
      <c r="E68" s="1693"/>
      <c r="F68" s="51"/>
      <c r="G68" s="76"/>
      <c r="H68" s="1124"/>
      <c r="I68" s="76"/>
      <c r="J68" s="1125"/>
      <c r="K68" s="131"/>
      <c r="L68" s="1144"/>
      <c r="M68" s="95"/>
      <c r="N68" s="1126"/>
      <c r="O68" s="95"/>
      <c r="P68" s="1127"/>
      <c r="Q68" s="177"/>
      <c r="R68" s="1145"/>
      <c r="S68" s="178"/>
      <c r="T68" s="1128"/>
      <c r="U68" s="178"/>
      <c r="V68" s="1129"/>
      <c r="W68" s="224"/>
      <c r="X68" s="1146"/>
      <c r="Y68" s="225"/>
      <c r="Z68" s="1130"/>
      <c r="AA68" s="225"/>
      <c r="AB68" s="1131"/>
      <c r="AC68" s="271"/>
      <c r="AD68" s="1147"/>
      <c r="AE68" s="272"/>
      <c r="AF68" s="1132"/>
      <c r="AG68" s="272"/>
      <c r="AH68" s="1133"/>
      <c r="AI68" s="318"/>
      <c r="AJ68" s="1148"/>
      <c r="AK68" s="319"/>
      <c r="AL68" s="1134"/>
      <c r="AM68" s="319"/>
      <c r="AN68" s="1135"/>
      <c r="AO68" s="1091"/>
      <c r="AP68" s="1149"/>
      <c r="AQ68" s="1093"/>
      <c r="AR68" s="1136"/>
      <c r="AS68" s="1093"/>
      <c r="AT68" s="1137"/>
      <c r="AU68" s="1099"/>
      <c r="AV68" s="1150"/>
      <c r="AW68" s="1101"/>
      <c r="AX68" s="1138"/>
      <c r="AY68" s="1101"/>
      <c r="AZ68" s="1139"/>
      <c r="BA68" s="1151">
        <f t="shared" si="18"/>
        <v>0</v>
      </c>
      <c r="BB68" s="1152"/>
      <c r="BC68" s="363"/>
      <c r="BD68" s="1140"/>
      <c r="BE68" s="363"/>
      <c r="BF68" s="364">
        <f t="shared" si="19"/>
        <v>0</v>
      </c>
      <c r="BG68" s="1142">
        <f t="shared" si="20"/>
        <v>0</v>
      </c>
      <c r="BH68" s="1142">
        <f t="shared" si="21"/>
        <v>0</v>
      </c>
    </row>
    <row r="69" spans="1:60" x14ac:dyDescent="0.2">
      <c r="A69" s="1">
        <v>57</v>
      </c>
      <c r="B69" s="1159" t="s">
        <v>45</v>
      </c>
      <c r="C69" s="51"/>
      <c r="D69" s="51"/>
      <c r="E69" s="1693"/>
      <c r="F69" s="51"/>
      <c r="G69" s="76"/>
      <c r="H69" s="1124"/>
      <c r="I69" s="76"/>
      <c r="J69" s="1125"/>
      <c r="K69" s="131"/>
      <c r="L69" s="1144"/>
      <c r="M69" s="95"/>
      <c r="N69" s="1126"/>
      <c r="O69" s="95"/>
      <c r="P69" s="1127"/>
      <c r="Q69" s="177"/>
      <c r="R69" s="1145"/>
      <c r="S69" s="178"/>
      <c r="T69" s="1128"/>
      <c r="U69" s="178"/>
      <c r="V69" s="1129"/>
      <c r="W69" s="224"/>
      <c r="X69" s="1146"/>
      <c r="Y69" s="225"/>
      <c r="Z69" s="1130"/>
      <c r="AA69" s="225"/>
      <c r="AB69" s="1131"/>
      <c r="AC69" s="271"/>
      <c r="AD69" s="1147"/>
      <c r="AE69" s="272"/>
      <c r="AF69" s="1132"/>
      <c r="AG69" s="272"/>
      <c r="AH69" s="1133"/>
      <c r="AI69" s="318"/>
      <c r="AJ69" s="1148"/>
      <c r="AK69" s="319"/>
      <c r="AL69" s="1134"/>
      <c r="AM69" s="319"/>
      <c r="AN69" s="1135"/>
      <c r="AO69" s="1091"/>
      <c r="AP69" s="1149"/>
      <c r="AQ69" s="1093"/>
      <c r="AR69" s="1136"/>
      <c r="AS69" s="1093"/>
      <c r="AT69" s="1137"/>
      <c r="AU69" s="1099"/>
      <c r="AV69" s="1150"/>
      <c r="AW69" s="1101"/>
      <c r="AX69" s="1138"/>
      <c r="AY69" s="1101"/>
      <c r="AZ69" s="1139"/>
      <c r="BA69" s="1151">
        <f t="shared" si="18"/>
        <v>0</v>
      </c>
      <c r="BB69" s="1152"/>
      <c r="BC69" s="363"/>
      <c r="BD69" s="1140"/>
      <c r="BE69" s="363"/>
      <c r="BF69" s="364">
        <f t="shared" si="19"/>
        <v>0</v>
      </c>
      <c r="BG69" s="1142">
        <f t="shared" si="20"/>
        <v>0</v>
      </c>
      <c r="BH69" s="1142">
        <f t="shared" si="21"/>
        <v>0</v>
      </c>
    </row>
    <row r="70" spans="1:60" x14ac:dyDescent="0.2">
      <c r="A70" s="1">
        <v>58</v>
      </c>
      <c r="B70" s="50" t="s">
        <v>46</v>
      </c>
      <c r="C70" s="51" t="s">
        <v>329</v>
      </c>
      <c r="D70" s="51" t="s">
        <v>14</v>
      </c>
      <c r="E70" s="1693">
        <v>1</v>
      </c>
      <c r="F70" s="76">
        <v>1502</v>
      </c>
      <c r="G70" s="76">
        <f t="shared" ref="G70:G129" si="70">E70*F70</f>
        <v>1502</v>
      </c>
      <c r="H70" s="76">
        <v>3517.6320000000001</v>
      </c>
      <c r="I70" s="76">
        <f t="shared" ref="I70:I129" si="71">E70*H70</f>
        <v>3517.6320000000001</v>
      </c>
      <c r="J70" s="120">
        <f t="shared" ref="J70:J94" si="72">G70+I70</f>
        <v>5019.6319999999996</v>
      </c>
      <c r="K70" s="131"/>
      <c r="L70" s="95">
        <v>1502</v>
      </c>
      <c r="M70" s="95">
        <f t="shared" ref="M70:M94" si="73">K70*L70</f>
        <v>0</v>
      </c>
      <c r="N70" s="95">
        <v>3517.6320000000001</v>
      </c>
      <c r="O70" s="95">
        <f t="shared" ref="O70:O94" si="74">K70*N70</f>
        <v>0</v>
      </c>
      <c r="P70" s="96">
        <f t="shared" ref="P70:P94" si="75">M70+O70</f>
        <v>0</v>
      </c>
      <c r="Q70" s="177"/>
      <c r="R70" s="178">
        <v>1502</v>
      </c>
      <c r="S70" s="178">
        <f t="shared" ref="S70:S94" si="76">Q70*R70</f>
        <v>0</v>
      </c>
      <c r="T70" s="178">
        <v>3517.6320000000001</v>
      </c>
      <c r="U70" s="178">
        <f t="shared" ref="U70:U94" si="77">Q70*T70</f>
        <v>0</v>
      </c>
      <c r="V70" s="179">
        <f t="shared" ref="V70:V94" si="78">S70+U70</f>
        <v>0</v>
      </c>
      <c r="W70" s="224">
        <v>1</v>
      </c>
      <c r="X70" s="225">
        <v>1502</v>
      </c>
      <c r="Y70" s="225">
        <f t="shared" ref="Y70:Y94" si="79">W70*X70</f>
        <v>1502</v>
      </c>
      <c r="Z70" s="225">
        <v>3517.6320000000001</v>
      </c>
      <c r="AA70" s="225">
        <f t="shared" ref="AA70:AA94" si="80">W70*Z70</f>
        <v>3517.6320000000001</v>
      </c>
      <c r="AB70" s="226">
        <f t="shared" ref="AB70:AB94" si="81">Y70+AA70</f>
        <v>5019.6319999999996</v>
      </c>
      <c r="AC70" s="271"/>
      <c r="AD70" s="272">
        <v>1502</v>
      </c>
      <c r="AE70" s="272">
        <f t="shared" ref="AE70:AE94" si="82">AC70*AD70</f>
        <v>0</v>
      </c>
      <c r="AF70" s="272">
        <v>3517.6320000000001</v>
      </c>
      <c r="AG70" s="272">
        <f t="shared" ref="AG70:AG94" si="83">AC70*AF70</f>
        <v>0</v>
      </c>
      <c r="AH70" s="273">
        <f t="shared" ref="AH70:AH94" si="84">AE70+AG70</f>
        <v>0</v>
      </c>
      <c r="AI70" s="318"/>
      <c r="AJ70" s="319">
        <v>1502</v>
      </c>
      <c r="AK70" s="319">
        <f t="shared" ref="AK70:AK94" si="85">AI70*AJ70</f>
        <v>0</v>
      </c>
      <c r="AL70" s="319">
        <v>3517.6320000000001</v>
      </c>
      <c r="AM70" s="319">
        <f t="shared" ref="AM70:AM94" si="86">AI70*AL70</f>
        <v>0</v>
      </c>
      <c r="AN70" s="320">
        <f t="shared" ref="AN70:AN94" si="87">AK70+AM70</f>
        <v>0</v>
      </c>
      <c r="AO70" s="1091"/>
      <c r="AP70" s="1093">
        <v>1502</v>
      </c>
      <c r="AQ70" s="1093">
        <f t="shared" ref="AQ70:AQ94" si="88">AO70*AP70</f>
        <v>0</v>
      </c>
      <c r="AR70" s="1093">
        <v>3517.6320000000001</v>
      </c>
      <c r="AS70" s="1093">
        <f t="shared" ref="AS70:AS94" si="89">AO70*AR70</f>
        <v>0</v>
      </c>
      <c r="AT70" s="1094">
        <f t="shared" ref="AT70:AT94" si="90">AQ70+AS70</f>
        <v>0</v>
      </c>
      <c r="AU70" s="1099"/>
      <c r="AV70" s="1101">
        <v>1502</v>
      </c>
      <c r="AW70" s="1101">
        <f t="shared" ref="AW70:AW94" si="91">AU70*AV70</f>
        <v>0</v>
      </c>
      <c r="AX70" s="1101">
        <v>3517.6320000000001</v>
      </c>
      <c r="AY70" s="1101">
        <f t="shared" ref="AY70:AY94" si="92">AU70*AX70</f>
        <v>0</v>
      </c>
      <c r="AZ70" s="1102">
        <f t="shared" ref="AZ70:AZ94" si="93">AW70+AY70</f>
        <v>0</v>
      </c>
      <c r="BA70" s="1151">
        <f t="shared" si="18"/>
        <v>0</v>
      </c>
      <c r="BB70" s="363">
        <v>1502</v>
      </c>
      <c r="BC70" s="363">
        <f t="shared" ref="BC70:BC94" si="94">BA70*BB70</f>
        <v>0</v>
      </c>
      <c r="BD70" s="363">
        <v>3517.6320000000001</v>
      </c>
      <c r="BE70" s="363">
        <f t="shared" ref="BE70:BE94" si="95">BA70*BD70</f>
        <v>0</v>
      </c>
      <c r="BF70" s="364">
        <f t="shared" si="19"/>
        <v>0</v>
      </c>
      <c r="BG70" s="1142">
        <f t="shared" si="20"/>
        <v>0</v>
      </c>
      <c r="BH70" s="1142">
        <f t="shared" si="21"/>
        <v>0</v>
      </c>
    </row>
    <row r="71" spans="1:60" x14ac:dyDescent="0.2">
      <c r="A71" s="1">
        <v>59</v>
      </c>
      <c r="B71" s="50" t="s">
        <v>239</v>
      </c>
      <c r="C71" s="51" t="s">
        <v>330</v>
      </c>
      <c r="D71" s="51" t="s">
        <v>14</v>
      </c>
      <c r="E71" s="1693">
        <v>1</v>
      </c>
      <c r="F71" s="76">
        <v>11286</v>
      </c>
      <c r="G71" s="76">
        <f t="shared" si="70"/>
        <v>11286</v>
      </c>
      <c r="H71" s="76">
        <v>30822.432000000001</v>
      </c>
      <c r="I71" s="76">
        <f t="shared" si="71"/>
        <v>30822.432000000001</v>
      </c>
      <c r="J71" s="120">
        <f t="shared" si="72"/>
        <v>42108.432000000001</v>
      </c>
      <c r="K71" s="131"/>
      <c r="L71" s="95">
        <v>11286</v>
      </c>
      <c r="M71" s="95">
        <f t="shared" si="73"/>
        <v>0</v>
      </c>
      <c r="N71" s="95">
        <v>30822.432000000001</v>
      </c>
      <c r="O71" s="95">
        <f t="shared" si="74"/>
        <v>0</v>
      </c>
      <c r="P71" s="96">
        <f t="shared" si="75"/>
        <v>0</v>
      </c>
      <c r="Q71" s="177"/>
      <c r="R71" s="178">
        <v>11286</v>
      </c>
      <c r="S71" s="178">
        <f t="shared" si="76"/>
        <v>0</v>
      </c>
      <c r="T71" s="178">
        <v>30822.432000000001</v>
      </c>
      <c r="U71" s="178">
        <f t="shared" si="77"/>
        <v>0</v>
      </c>
      <c r="V71" s="179">
        <f t="shared" si="78"/>
        <v>0</v>
      </c>
      <c r="W71" s="224">
        <v>1</v>
      </c>
      <c r="X71" s="225">
        <v>11286</v>
      </c>
      <c r="Y71" s="225">
        <f t="shared" si="79"/>
        <v>11286</v>
      </c>
      <c r="Z71" s="225">
        <v>30822.432000000001</v>
      </c>
      <c r="AA71" s="225">
        <f t="shared" si="80"/>
        <v>30822.432000000001</v>
      </c>
      <c r="AB71" s="226">
        <f t="shared" si="81"/>
        <v>42108.432000000001</v>
      </c>
      <c r="AC71" s="271"/>
      <c r="AD71" s="272">
        <v>11286</v>
      </c>
      <c r="AE71" s="272">
        <f t="shared" si="82"/>
        <v>0</v>
      </c>
      <c r="AF71" s="272">
        <v>30822.432000000001</v>
      </c>
      <c r="AG71" s="272">
        <f t="shared" si="83"/>
        <v>0</v>
      </c>
      <c r="AH71" s="273">
        <f t="shared" si="84"/>
        <v>0</v>
      </c>
      <c r="AI71" s="318"/>
      <c r="AJ71" s="319">
        <v>11286</v>
      </c>
      <c r="AK71" s="319">
        <f t="shared" si="85"/>
        <v>0</v>
      </c>
      <c r="AL71" s="319">
        <v>30822.432000000001</v>
      </c>
      <c r="AM71" s="319">
        <f t="shared" si="86"/>
        <v>0</v>
      </c>
      <c r="AN71" s="320">
        <f t="shared" si="87"/>
        <v>0</v>
      </c>
      <c r="AO71" s="1091"/>
      <c r="AP71" s="1093">
        <v>11286</v>
      </c>
      <c r="AQ71" s="1093">
        <f t="shared" si="88"/>
        <v>0</v>
      </c>
      <c r="AR71" s="1093">
        <v>30822.432000000001</v>
      </c>
      <c r="AS71" s="1093">
        <f t="shared" si="89"/>
        <v>0</v>
      </c>
      <c r="AT71" s="1094">
        <f t="shared" si="90"/>
        <v>0</v>
      </c>
      <c r="AU71" s="1099"/>
      <c r="AV71" s="1101">
        <v>11286</v>
      </c>
      <c r="AW71" s="1101">
        <f t="shared" si="91"/>
        <v>0</v>
      </c>
      <c r="AX71" s="1101">
        <v>30822.432000000001</v>
      </c>
      <c r="AY71" s="1101">
        <f t="shared" si="92"/>
        <v>0</v>
      </c>
      <c r="AZ71" s="1102">
        <f t="shared" si="93"/>
        <v>0</v>
      </c>
      <c r="BA71" s="1151">
        <f t="shared" si="18"/>
        <v>0</v>
      </c>
      <c r="BB71" s="363">
        <v>11286</v>
      </c>
      <c r="BC71" s="363">
        <f t="shared" si="94"/>
        <v>0</v>
      </c>
      <c r="BD71" s="363">
        <v>30822.432000000001</v>
      </c>
      <c r="BE71" s="363">
        <f t="shared" si="95"/>
        <v>0</v>
      </c>
      <c r="BF71" s="364">
        <f t="shared" si="19"/>
        <v>0</v>
      </c>
      <c r="BG71" s="1142">
        <f t="shared" si="20"/>
        <v>0</v>
      </c>
      <c r="BH71" s="1142">
        <f t="shared" si="21"/>
        <v>0</v>
      </c>
    </row>
    <row r="72" spans="1:60" ht="25.5" x14ac:dyDescent="0.2">
      <c r="A72" s="1">
        <v>60</v>
      </c>
      <c r="B72" s="50" t="s">
        <v>292</v>
      </c>
      <c r="C72" s="51" t="s">
        <v>331</v>
      </c>
      <c r="D72" s="51" t="s">
        <v>14</v>
      </c>
      <c r="E72" s="1693">
        <v>1</v>
      </c>
      <c r="F72" s="76">
        <f>3796+1227</f>
        <v>5023</v>
      </c>
      <c r="G72" s="76">
        <f t="shared" si="70"/>
        <v>5023</v>
      </c>
      <c r="H72" s="76">
        <v>11761.895999999999</v>
      </c>
      <c r="I72" s="76">
        <f t="shared" si="71"/>
        <v>11761.895999999999</v>
      </c>
      <c r="J72" s="120">
        <f t="shared" si="72"/>
        <v>16784.896000000001</v>
      </c>
      <c r="K72" s="131"/>
      <c r="L72" s="95">
        <f>3796+1227</f>
        <v>5023</v>
      </c>
      <c r="M72" s="95">
        <f t="shared" si="73"/>
        <v>0</v>
      </c>
      <c r="N72" s="95">
        <v>11761.895999999999</v>
      </c>
      <c r="O72" s="95">
        <f t="shared" si="74"/>
        <v>0</v>
      </c>
      <c r="P72" s="96">
        <f t="shared" si="75"/>
        <v>0</v>
      </c>
      <c r="Q72" s="177"/>
      <c r="R72" s="178">
        <f>3796+1227</f>
        <v>5023</v>
      </c>
      <c r="S72" s="178">
        <f t="shared" si="76"/>
        <v>0</v>
      </c>
      <c r="T72" s="178">
        <v>11761.895999999999</v>
      </c>
      <c r="U72" s="178">
        <f t="shared" si="77"/>
        <v>0</v>
      </c>
      <c r="V72" s="179">
        <f t="shared" si="78"/>
        <v>0</v>
      </c>
      <c r="W72" s="224">
        <v>1</v>
      </c>
      <c r="X72" s="225">
        <f>3796+1227</f>
        <v>5023</v>
      </c>
      <c r="Y72" s="225">
        <f t="shared" si="79"/>
        <v>5023</v>
      </c>
      <c r="Z72" s="225">
        <v>11761.895999999999</v>
      </c>
      <c r="AA72" s="225">
        <f t="shared" si="80"/>
        <v>11761.895999999999</v>
      </c>
      <c r="AB72" s="226">
        <f t="shared" si="81"/>
        <v>16784.896000000001</v>
      </c>
      <c r="AC72" s="271"/>
      <c r="AD72" s="272">
        <f>3796+1227</f>
        <v>5023</v>
      </c>
      <c r="AE72" s="272">
        <f t="shared" si="82"/>
        <v>0</v>
      </c>
      <c r="AF72" s="272">
        <v>11761.895999999999</v>
      </c>
      <c r="AG72" s="272">
        <f t="shared" si="83"/>
        <v>0</v>
      </c>
      <c r="AH72" s="273">
        <f t="shared" si="84"/>
        <v>0</v>
      </c>
      <c r="AI72" s="318"/>
      <c r="AJ72" s="319">
        <f>3796+1227</f>
        <v>5023</v>
      </c>
      <c r="AK72" s="319">
        <f t="shared" si="85"/>
        <v>0</v>
      </c>
      <c r="AL72" s="319">
        <v>11761.895999999999</v>
      </c>
      <c r="AM72" s="319">
        <f t="shared" si="86"/>
        <v>0</v>
      </c>
      <c r="AN72" s="320">
        <f t="shared" si="87"/>
        <v>0</v>
      </c>
      <c r="AO72" s="1091"/>
      <c r="AP72" s="1093">
        <f>3796+1227</f>
        <v>5023</v>
      </c>
      <c r="AQ72" s="1093">
        <f t="shared" si="88"/>
        <v>0</v>
      </c>
      <c r="AR72" s="1093">
        <v>11761.895999999999</v>
      </c>
      <c r="AS72" s="1093">
        <f t="shared" si="89"/>
        <v>0</v>
      </c>
      <c r="AT72" s="1094">
        <f t="shared" si="90"/>
        <v>0</v>
      </c>
      <c r="AU72" s="1099"/>
      <c r="AV72" s="1101">
        <f>3796+1227</f>
        <v>5023</v>
      </c>
      <c r="AW72" s="1101">
        <f t="shared" si="91"/>
        <v>0</v>
      </c>
      <c r="AX72" s="1101">
        <v>11761.895999999999</v>
      </c>
      <c r="AY72" s="1101">
        <f t="shared" si="92"/>
        <v>0</v>
      </c>
      <c r="AZ72" s="1102">
        <f t="shared" si="93"/>
        <v>0</v>
      </c>
      <c r="BA72" s="1151">
        <f t="shared" si="18"/>
        <v>0</v>
      </c>
      <c r="BB72" s="363">
        <f>3796+1227</f>
        <v>5023</v>
      </c>
      <c r="BC72" s="363">
        <f t="shared" si="94"/>
        <v>0</v>
      </c>
      <c r="BD72" s="363">
        <v>11761.895999999999</v>
      </c>
      <c r="BE72" s="363">
        <f t="shared" si="95"/>
        <v>0</v>
      </c>
      <c r="BF72" s="364">
        <f t="shared" si="19"/>
        <v>0</v>
      </c>
      <c r="BG72" s="1142">
        <f t="shared" si="20"/>
        <v>0</v>
      </c>
      <c r="BH72" s="1142">
        <f t="shared" si="21"/>
        <v>0</v>
      </c>
    </row>
    <row r="73" spans="1:60" x14ac:dyDescent="0.2">
      <c r="A73" s="1">
        <v>61</v>
      </c>
      <c r="B73" s="50" t="s">
        <v>47</v>
      </c>
      <c r="C73" s="51" t="s">
        <v>332</v>
      </c>
      <c r="D73" s="51" t="s">
        <v>14</v>
      </c>
      <c r="E73" s="1693">
        <v>1</v>
      </c>
      <c r="F73" s="76">
        <v>10638</v>
      </c>
      <c r="G73" s="76">
        <f t="shared" si="70"/>
        <v>10638</v>
      </c>
      <c r="H73" s="76">
        <v>24909.119999999999</v>
      </c>
      <c r="I73" s="76">
        <f t="shared" si="71"/>
        <v>24909.119999999999</v>
      </c>
      <c r="J73" s="120">
        <f t="shared" si="72"/>
        <v>35547.119999999995</v>
      </c>
      <c r="K73" s="131"/>
      <c r="L73" s="95">
        <v>10638</v>
      </c>
      <c r="M73" s="95">
        <f t="shared" si="73"/>
        <v>0</v>
      </c>
      <c r="N73" s="95">
        <v>24909.119999999999</v>
      </c>
      <c r="O73" s="95">
        <f t="shared" si="74"/>
        <v>0</v>
      </c>
      <c r="P73" s="96">
        <f t="shared" si="75"/>
        <v>0</v>
      </c>
      <c r="Q73" s="177"/>
      <c r="R73" s="178">
        <v>10638</v>
      </c>
      <c r="S73" s="178">
        <f t="shared" si="76"/>
        <v>0</v>
      </c>
      <c r="T73" s="178">
        <v>24909.119999999999</v>
      </c>
      <c r="U73" s="178">
        <f t="shared" si="77"/>
        <v>0</v>
      </c>
      <c r="V73" s="179">
        <f t="shared" si="78"/>
        <v>0</v>
      </c>
      <c r="W73" s="224">
        <v>1</v>
      </c>
      <c r="X73" s="225">
        <v>10638</v>
      </c>
      <c r="Y73" s="225">
        <f t="shared" si="79"/>
        <v>10638</v>
      </c>
      <c r="Z73" s="225">
        <v>24909.119999999999</v>
      </c>
      <c r="AA73" s="225">
        <f t="shared" si="80"/>
        <v>24909.119999999999</v>
      </c>
      <c r="AB73" s="226">
        <f t="shared" si="81"/>
        <v>35547.119999999995</v>
      </c>
      <c r="AC73" s="271"/>
      <c r="AD73" s="272">
        <v>10638</v>
      </c>
      <c r="AE73" s="272">
        <f t="shared" si="82"/>
        <v>0</v>
      </c>
      <c r="AF73" s="272">
        <v>24909.119999999999</v>
      </c>
      <c r="AG73" s="272">
        <f t="shared" si="83"/>
        <v>0</v>
      </c>
      <c r="AH73" s="273">
        <f t="shared" si="84"/>
        <v>0</v>
      </c>
      <c r="AI73" s="318"/>
      <c r="AJ73" s="319">
        <v>10638</v>
      </c>
      <c r="AK73" s="319">
        <f t="shared" si="85"/>
        <v>0</v>
      </c>
      <c r="AL73" s="319">
        <v>24909.119999999999</v>
      </c>
      <c r="AM73" s="319">
        <f t="shared" si="86"/>
        <v>0</v>
      </c>
      <c r="AN73" s="320">
        <f t="shared" si="87"/>
        <v>0</v>
      </c>
      <c r="AO73" s="1091"/>
      <c r="AP73" s="1093">
        <v>10638</v>
      </c>
      <c r="AQ73" s="1093">
        <f t="shared" si="88"/>
        <v>0</v>
      </c>
      <c r="AR73" s="1093">
        <v>24909.119999999999</v>
      </c>
      <c r="AS73" s="1093">
        <f t="shared" si="89"/>
        <v>0</v>
      </c>
      <c r="AT73" s="1094">
        <f t="shared" si="90"/>
        <v>0</v>
      </c>
      <c r="AU73" s="1099"/>
      <c r="AV73" s="1101">
        <v>10638</v>
      </c>
      <c r="AW73" s="1101">
        <f t="shared" si="91"/>
        <v>0</v>
      </c>
      <c r="AX73" s="1101">
        <v>24909.119999999999</v>
      </c>
      <c r="AY73" s="1101">
        <f t="shared" si="92"/>
        <v>0</v>
      </c>
      <c r="AZ73" s="1102">
        <f t="shared" si="93"/>
        <v>0</v>
      </c>
      <c r="BA73" s="1151">
        <f t="shared" si="18"/>
        <v>0</v>
      </c>
      <c r="BB73" s="363">
        <v>10638</v>
      </c>
      <c r="BC73" s="363">
        <f t="shared" si="94"/>
        <v>0</v>
      </c>
      <c r="BD73" s="363">
        <v>24909.119999999999</v>
      </c>
      <c r="BE73" s="363">
        <f t="shared" si="95"/>
        <v>0</v>
      </c>
      <c r="BF73" s="364">
        <f t="shared" si="19"/>
        <v>0</v>
      </c>
      <c r="BG73" s="1142">
        <f t="shared" si="20"/>
        <v>0</v>
      </c>
      <c r="BH73" s="1142">
        <f t="shared" si="21"/>
        <v>0</v>
      </c>
    </row>
    <row r="74" spans="1:60" x14ac:dyDescent="0.2">
      <c r="A74" s="1">
        <v>62</v>
      </c>
      <c r="B74" s="50" t="s">
        <v>290</v>
      </c>
      <c r="C74" s="51" t="s">
        <v>333</v>
      </c>
      <c r="D74" s="51" t="s">
        <v>14</v>
      </c>
      <c r="E74" s="1693">
        <v>1</v>
      </c>
      <c r="F74" s="76">
        <v>37939</v>
      </c>
      <c r="G74" s="76">
        <f t="shared" si="70"/>
        <v>37939</v>
      </c>
      <c r="H74" s="76">
        <v>88833.599999999991</v>
      </c>
      <c r="I74" s="76">
        <f t="shared" si="71"/>
        <v>88833.599999999991</v>
      </c>
      <c r="J74" s="120">
        <f t="shared" si="72"/>
        <v>126772.59999999999</v>
      </c>
      <c r="K74" s="131"/>
      <c r="L74" s="95">
        <v>37939</v>
      </c>
      <c r="M74" s="95">
        <f t="shared" si="73"/>
        <v>0</v>
      </c>
      <c r="N74" s="95">
        <v>88833.599999999991</v>
      </c>
      <c r="O74" s="95">
        <f t="shared" si="74"/>
        <v>0</v>
      </c>
      <c r="P74" s="96">
        <f t="shared" si="75"/>
        <v>0</v>
      </c>
      <c r="Q74" s="177"/>
      <c r="R74" s="178">
        <v>37939</v>
      </c>
      <c r="S74" s="178">
        <f t="shared" si="76"/>
        <v>0</v>
      </c>
      <c r="T74" s="178">
        <v>88833.599999999991</v>
      </c>
      <c r="U74" s="178">
        <f t="shared" si="77"/>
        <v>0</v>
      </c>
      <c r="V74" s="179">
        <f t="shared" si="78"/>
        <v>0</v>
      </c>
      <c r="W74" s="224">
        <v>1</v>
      </c>
      <c r="X74" s="225">
        <v>37939</v>
      </c>
      <c r="Y74" s="225">
        <f t="shared" si="79"/>
        <v>37939</v>
      </c>
      <c r="Z74" s="225">
        <v>88833.599999999991</v>
      </c>
      <c r="AA74" s="225">
        <f t="shared" si="80"/>
        <v>88833.599999999991</v>
      </c>
      <c r="AB74" s="226">
        <f t="shared" si="81"/>
        <v>126772.59999999999</v>
      </c>
      <c r="AC74" s="271"/>
      <c r="AD74" s="272">
        <v>37939</v>
      </c>
      <c r="AE74" s="272">
        <f t="shared" si="82"/>
        <v>0</v>
      </c>
      <c r="AF74" s="272">
        <v>88833.599999999991</v>
      </c>
      <c r="AG74" s="272">
        <f t="shared" si="83"/>
        <v>0</v>
      </c>
      <c r="AH74" s="273">
        <f t="shared" si="84"/>
        <v>0</v>
      </c>
      <c r="AI74" s="318"/>
      <c r="AJ74" s="319">
        <v>37939</v>
      </c>
      <c r="AK74" s="319">
        <f t="shared" si="85"/>
        <v>0</v>
      </c>
      <c r="AL74" s="319">
        <v>88833.599999999991</v>
      </c>
      <c r="AM74" s="319">
        <f t="shared" si="86"/>
        <v>0</v>
      </c>
      <c r="AN74" s="320">
        <f t="shared" si="87"/>
        <v>0</v>
      </c>
      <c r="AO74" s="1091"/>
      <c r="AP74" s="1093">
        <v>37939</v>
      </c>
      <c r="AQ74" s="1093">
        <f t="shared" si="88"/>
        <v>0</v>
      </c>
      <c r="AR74" s="1093">
        <v>88833.599999999991</v>
      </c>
      <c r="AS74" s="1093">
        <f t="shared" si="89"/>
        <v>0</v>
      </c>
      <c r="AT74" s="1094">
        <f t="shared" si="90"/>
        <v>0</v>
      </c>
      <c r="AU74" s="1099"/>
      <c r="AV74" s="1101">
        <v>37939</v>
      </c>
      <c r="AW74" s="1101">
        <f t="shared" si="91"/>
        <v>0</v>
      </c>
      <c r="AX74" s="1101">
        <v>88833.599999999991</v>
      </c>
      <c r="AY74" s="1101">
        <f t="shared" si="92"/>
        <v>0</v>
      </c>
      <c r="AZ74" s="1102">
        <f t="shared" si="93"/>
        <v>0</v>
      </c>
      <c r="BA74" s="1151">
        <f t="shared" si="18"/>
        <v>0</v>
      </c>
      <c r="BB74" s="363">
        <v>37939</v>
      </c>
      <c r="BC74" s="363">
        <f t="shared" si="94"/>
        <v>0</v>
      </c>
      <c r="BD74" s="363">
        <v>88833.599999999991</v>
      </c>
      <c r="BE74" s="363">
        <f t="shared" si="95"/>
        <v>0</v>
      </c>
      <c r="BF74" s="364">
        <f t="shared" si="19"/>
        <v>0</v>
      </c>
      <c r="BG74" s="1142">
        <f t="shared" si="20"/>
        <v>0</v>
      </c>
      <c r="BH74" s="1142">
        <f t="shared" si="21"/>
        <v>0</v>
      </c>
    </row>
    <row r="75" spans="1:60" x14ac:dyDescent="0.2">
      <c r="A75" s="1">
        <v>63</v>
      </c>
      <c r="B75" s="50" t="s">
        <v>46</v>
      </c>
      <c r="C75" s="51" t="s">
        <v>329</v>
      </c>
      <c r="D75" s="51" t="s">
        <v>14</v>
      </c>
      <c r="E75" s="1693">
        <v>1</v>
      </c>
      <c r="F75" s="76">
        <v>1502</v>
      </c>
      <c r="G75" s="76">
        <f t="shared" si="70"/>
        <v>1502</v>
      </c>
      <c r="H75" s="76">
        <v>3517.6320000000001</v>
      </c>
      <c r="I75" s="76">
        <f t="shared" si="71"/>
        <v>3517.6320000000001</v>
      </c>
      <c r="J75" s="120">
        <f t="shared" si="72"/>
        <v>5019.6319999999996</v>
      </c>
      <c r="K75" s="131"/>
      <c r="L75" s="95">
        <v>1502</v>
      </c>
      <c r="M75" s="95">
        <f t="shared" si="73"/>
        <v>0</v>
      </c>
      <c r="N75" s="95">
        <v>3517.6320000000001</v>
      </c>
      <c r="O75" s="95">
        <f t="shared" si="74"/>
        <v>0</v>
      </c>
      <c r="P75" s="96">
        <f t="shared" si="75"/>
        <v>0</v>
      </c>
      <c r="Q75" s="177"/>
      <c r="R75" s="178">
        <v>1502</v>
      </c>
      <c r="S75" s="178">
        <f t="shared" si="76"/>
        <v>0</v>
      </c>
      <c r="T75" s="178">
        <v>3517.6320000000001</v>
      </c>
      <c r="U75" s="178">
        <f t="shared" si="77"/>
        <v>0</v>
      </c>
      <c r="V75" s="179">
        <f t="shared" si="78"/>
        <v>0</v>
      </c>
      <c r="W75" s="224">
        <v>1</v>
      </c>
      <c r="X75" s="225">
        <v>1502</v>
      </c>
      <c r="Y75" s="225">
        <f t="shared" si="79"/>
        <v>1502</v>
      </c>
      <c r="Z75" s="225">
        <v>3517.6320000000001</v>
      </c>
      <c r="AA75" s="225">
        <f t="shared" si="80"/>
        <v>3517.6320000000001</v>
      </c>
      <c r="AB75" s="226">
        <f t="shared" si="81"/>
        <v>5019.6319999999996</v>
      </c>
      <c r="AC75" s="271"/>
      <c r="AD75" s="272">
        <v>1502</v>
      </c>
      <c r="AE75" s="272">
        <f t="shared" si="82"/>
        <v>0</v>
      </c>
      <c r="AF75" s="272">
        <v>3517.6320000000001</v>
      </c>
      <c r="AG75" s="272">
        <f t="shared" si="83"/>
        <v>0</v>
      </c>
      <c r="AH75" s="273">
        <f t="shared" si="84"/>
        <v>0</v>
      </c>
      <c r="AI75" s="318"/>
      <c r="AJ75" s="319">
        <v>1502</v>
      </c>
      <c r="AK75" s="319">
        <f t="shared" si="85"/>
        <v>0</v>
      </c>
      <c r="AL75" s="319">
        <v>3517.6320000000001</v>
      </c>
      <c r="AM75" s="319">
        <f t="shared" si="86"/>
        <v>0</v>
      </c>
      <c r="AN75" s="320">
        <f t="shared" si="87"/>
        <v>0</v>
      </c>
      <c r="AO75" s="1091"/>
      <c r="AP75" s="1093">
        <v>1502</v>
      </c>
      <c r="AQ75" s="1093">
        <f t="shared" si="88"/>
        <v>0</v>
      </c>
      <c r="AR75" s="1093">
        <v>3517.6320000000001</v>
      </c>
      <c r="AS75" s="1093">
        <f t="shared" si="89"/>
        <v>0</v>
      </c>
      <c r="AT75" s="1094">
        <f t="shared" si="90"/>
        <v>0</v>
      </c>
      <c r="AU75" s="1099"/>
      <c r="AV75" s="1101">
        <v>1502</v>
      </c>
      <c r="AW75" s="1101">
        <f t="shared" si="91"/>
        <v>0</v>
      </c>
      <c r="AX75" s="1101">
        <v>3517.6320000000001</v>
      </c>
      <c r="AY75" s="1101">
        <f t="shared" si="92"/>
        <v>0</v>
      </c>
      <c r="AZ75" s="1102">
        <f t="shared" si="93"/>
        <v>0</v>
      </c>
      <c r="BA75" s="1151">
        <f t="shared" si="18"/>
        <v>0</v>
      </c>
      <c r="BB75" s="363">
        <v>1502</v>
      </c>
      <c r="BC75" s="363">
        <f t="shared" si="94"/>
        <v>0</v>
      </c>
      <c r="BD75" s="363">
        <v>3517.6320000000001</v>
      </c>
      <c r="BE75" s="363">
        <f t="shared" si="95"/>
        <v>0</v>
      </c>
      <c r="BF75" s="364">
        <f t="shared" si="19"/>
        <v>0</v>
      </c>
      <c r="BG75" s="1142">
        <f t="shared" si="20"/>
        <v>0</v>
      </c>
      <c r="BH75" s="1142">
        <f t="shared" si="21"/>
        <v>0</v>
      </c>
    </row>
    <row r="76" spans="1:60" x14ac:dyDescent="0.2">
      <c r="A76" s="1">
        <v>64</v>
      </c>
      <c r="B76" s="50" t="s">
        <v>49</v>
      </c>
      <c r="C76" s="51" t="s">
        <v>334</v>
      </c>
      <c r="D76" s="51" t="s">
        <v>14</v>
      </c>
      <c r="E76" s="1693">
        <v>1</v>
      </c>
      <c r="F76" s="76">
        <v>20865</v>
      </c>
      <c r="G76" s="76">
        <f t="shared" si="70"/>
        <v>20865</v>
      </c>
      <c r="H76" s="76">
        <v>71535.599999999991</v>
      </c>
      <c r="I76" s="76">
        <f t="shared" si="71"/>
        <v>71535.599999999991</v>
      </c>
      <c r="J76" s="120">
        <f t="shared" si="72"/>
        <v>92400.599999999991</v>
      </c>
      <c r="K76" s="131"/>
      <c r="L76" s="95">
        <v>20865</v>
      </c>
      <c r="M76" s="95">
        <f t="shared" si="73"/>
        <v>0</v>
      </c>
      <c r="N76" s="95">
        <v>71535.599999999991</v>
      </c>
      <c r="O76" s="95">
        <f t="shared" si="74"/>
        <v>0</v>
      </c>
      <c r="P76" s="96">
        <f t="shared" si="75"/>
        <v>0</v>
      </c>
      <c r="Q76" s="177"/>
      <c r="R76" s="178">
        <v>20865</v>
      </c>
      <c r="S76" s="178">
        <f t="shared" si="76"/>
        <v>0</v>
      </c>
      <c r="T76" s="178">
        <v>71535.599999999991</v>
      </c>
      <c r="U76" s="178">
        <f t="shared" si="77"/>
        <v>0</v>
      </c>
      <c r="V76" s="179">
        <f t="shared" si="78"/>
        <v>0</v>
      </c>
      <c r="W76" s="224"/>
      <c r="X76" s="225">
        <v>20865</v>
      </c>
      <c r="Y76" s="225">
        <f t="shared" si="79"/>
        <v>0</v>
      </c>
      <c r="Z76" s="225">
        <v>71535.599999999991</v>
      </c>
      <c r="AA76" s="225">
        <f t="shared" si="80"/>
        <v>0</v>
      </c>
      <c r="AB76" s="226">
        <f t="shared" si="81"/>
        <v>0</v>
      </c>
      <c r="AC76" s="271">
        <v>1</v>
      </c>
      <c r="AD76" s="272">
        <v>20865</v>
      </c>
      <c r="AE76" s="272">
        <f t="shared" si="82"/>
        <v>20865</v>
      </c>
      <c r="AF76" s="272">
        <v>71535.599999999991</v>
      </c>
      <c r="AG76" s="272">
        <f t="shared" si="83"/>
        <v>71535.599999999991</v>
      </c>
      <c r="AH76" s="273">
        <f t="shared" si="84"/>
        <v>92400.599999999991</v>
      </c>
      <c r="AI76" s="318"/>
      <c r="AJ76" s="319">
        <v>20865</v>
      </c>
      <c r="AK76" s="319">
        <f t="shared" si="85"/>
        <v>0</v>
      </c>
      <c r="AL76" s="319">
        <v>71535.599999999991</v>
      </c>
      <c r="AM76" s="319">
        <f t="shared" si="86"/>
        <v>0</v>
      </c>
      <c r="AN76" s="320">
        <f t="shared" si="87"/>
        <v>0</v>
      </c>
      <c r="AO76" s="1091"/>
      <c r="AP76" s="1093">
        <v>20865</v>
      </c>
      <c r="AQ76" s="1093">
        <f t="shared" si="88"/>
        <v>0</v>
      </c>
      <c r="AR76" s="1093">
        <v>71535.599999999991</v>
      </c>
      <c r="AS76" s="1093">
        <f t="shared" si="89"/>
        <v>0</v>
      </c>
      <c r="AT76" s="1094">
        <f t="shared" si="90"/>
        <v>0</v>
      </c>
      <c r="AU76" s="1099"/>
      <c r="AV76" s="1101">
        <v>20865</v>
      </c>
      <c r="AW76" s="1101">
        <f t="shared" si="91"/>
        <v>0</v>
      </c>
      <c r="AX76" s="1101">
        <v>71535.599999999991</v>
      </c>
      <c r="AY76" s="1101">
        <f t="shared" si="92"/>
        <v>0</v>
      </c>
      <c r="AZ76" s="1102">
        <f t="shared" si="93"/>
        <v>0</v>
      </c>
      <c r="BA76" s="1151">
        <f t="shared" ref="BA76:BA139" si="96">E76-K76-Q76-W76-AC76-AI76-AO76-AU76</f>
        <v>0</v>
      </c>
      <c r="BB76" s="363">
        <v>20865</v>
      </c>
      <c r="BC76" s="363">
        <f t="shared" si="94"/>
        <v>0</v>
      </c>
      <c r="BD76" s="363">
        <v>71535.599999999991</v>
      </c>
      <c r="BE76" s="363">
        <f t="shared" si="95"/>
        <v>0</v>
      </c>
      <c r="BF76" s="364">
        <f t="shared" ref="BF76:BF135" si="97">BC76+BE76</f>
        <v>0</v>
      </c>
      <c r="BG76" s="1142">
        <f t="shared" ref="BG76:BG135" si="98">J76-P76-V76-AB76-AH76-AN76</f>
        <v>0</v>
      </c>
      <c r="BH76" s="1142">
        <f t="shared" ref="BH76:BH135" si="99">BF76-BG76</f>
        <v>0</v>
      </c>
    </row>
    <row r="77" spans="1:60" ht="25.5" x14ac:dyDescent="0.2">
      <c r="A77" s="1">
        <v>65</v>
      </c>
      <c r="B77" s="50" t="s">
        <v>387</v>
      </c>
      <c r="C77" s="51" t="s">
        <v>388</v>
      </c>
      <c r="D77" s="51" t="s">
        <v>14</v>
      </c>
      <c r="E77" s="1693">
        <v>2</v>
      </c>
      <c r="F77" s="76">
        <v>4500</v>
      </c>
      <c r="G77" s="76">
        <f t="shared" si="70"/>
        <v>9000</v>
      </c>
      <c r="H77" s="76">
        <v>16013.050000000001</v>
      </c>
      <c r="I77" s="76">
        <f t="shared" si="71"/>
        <v>32026.100000000002</v>
      </c>
      <c r="J77" s="120">
        <f t="shared" si="72"/>
        <v>41026.100000000006</v>
      </c>
      <c r="K77" s="131"/>
      <c r="L77" s="95">
        <v>4500</v>
      </c>
      <c r="M77" s="95">
        <f t="shared" si="73"/>
        <v>0</v>
      </c>
      <c r="N77" s="95">
        <v>16013.050000000001</v>
      </c>
      <c r="O77" s="95">
        <f t="shared" si="74"/>
        <v>0</v>
      </c>
      <c r="P77" s="96">
        <f t="shared" si="75"/>
        <v>0</v>
      </c>
      <c r="Q77" s="177"/>
      <c r="R77" s="178">
        <v>4500</v>
      </c>
      <c r="S77" s="178">
        <f t="shared" si="76"/>
        <v>0</v>
      </c>
      <c r="T77" s="178">
        <v>16013.050000000001</v>
      </c>
      <c r="U77" s="178">
        <f t="shared" si="77"/>
        <v>0</v>
      </c>
      <c r="V77" s="179">
        <f t="shared" si="78"/>
        <v>0</v>
      </c>
      <c r="W77" s="224"/>
      <c r="X77" s="225">
        <v>4500</v>
      </c>
      <c r="Y77" s="225">
        <f t="shared" si="79"/>
        <v>0</v>
      </c>
      <c r="Z77" s="225">
        <v>16013.050000000001</v>
      </c>
      <c r="AA77" s="225">
        <f t="shared" si="80"/>
        <v>0</v>
      </c>
      <c r="AB77" s="226">
        <f t="shared" si="81"/>
        <v>0</v>
      </c>
      <c r="AC77" s="271">
        <v>2</v>
      </c>
      <c r="AD77" s="272">
        <v>4500</v>
      </c>
      <c r="AE77" s="272">
        <f t="shared" si="82"/>
        <v>9000</v>
      </c>
      <c r="AF77" s="272">
        <v>16013.050000000001</v>
      </c>
      <c r="AG77" s="272">
        <f t="shared" si="83"/>
        <v>32026.100000000002</v>
      </c>
      <c r="AH77" s="273">
        <f t="shared" si="84"/>
        <v>41026.100000000006</v>
      </c>
      <c r="AI77" s="318"/>
      <c r="AJ77" s="319">
        <v>4500</v>
      </c>
      <c r="AK77" s="319">
        <f t="shared" si="85"/>
        <v>0</v>
      </c>
      <c r="AL77" s="319">
        <v>16013.050000000001</v>
      </c>
      <c r="AM77" s="319">
        <f t="shared" si="86"/>
        <v>0</v>
      </c>
      <c r="AN77" s="320">
        <f t="shared" si="87"/>
        <v>0</v>
      </c>
      <c r="AO77" s="1091"/>
      <c r="AP77" s="1093">
        <v>4500</v>
      </c>
      <c r="AQ77" s="1093">
        <f t="shared" si="88"/>
        <v>0</v>
      </c>
      <c r="AR77" s="1093">
        <v>16013.050000000001</v>
      </c>
      <c r="AS77" s="1093">
        <f t="shared" si="89"/>
        <v>0</v>
      </c>
      <c r="AT77" s="1094">
        <f t="shared" si="90"/>
        <v>0</v>
      </c>
      <c r="AU77" s="1099"/>
      <c r="AV77" s="1101">
        <v>4500</v>
      </c>
      <c r="AW77" s="1101">
        <f t="shared" si="91"/>
        <v>0</v>
      </c>
      <c r="AX77" s="1101">
        <v>16013.050000000001</v>
      </c>
      <c r="AY77" s="1101">
        <f t="shared" si="92"/>
        <v>0</v>
      </c>
      <c r="AZ77" s="1102">
        <f t="shared" si="93"/>
        <v>0</v>
      </c>
      <c r="BA77" s="1151">
        <f t="shared" si="96"/>
        <v>0</v>
      </c>
      <c r="BB77" s="363">
        <v>4500</v>
      </c>
      <c r="BC77" s="363">
        <f t="shared" si="94"/>
        <v>0</v>
      </c>
      <c r="BD77" s="363">
        <v>16013.050000000001</v>
      </c>
      <c r="BE77" s="363">
        <f t="shared" si="95"/>
        <v>0</v>
      </c>
      <c r="BF77" s="364">
        <f t="shared" si="97"/>
        <v>0</v>
      </c>
      <c r="BG77" s="1142">
        <f t="shared" si="98"/>
        <v>0</v>
      </c>
      <c r="BH77" s="1142">
        <f t="shared" si="99"/>
        <v>0</v>
      </c>
    </row>
    <row r="78" spans="1:60" ht="25.5" x14ac:dyDescent="0.2">
      <c r="A78" s="1">
        <v>66</v>
      </c>
      <c r="B78" s="50" t="s">
        <v>387</v>
      </c>
      <c r="C78" s="51" t="s">
        <v>389</v>
      </c>
      <c r="D78" s="51" t="s">
        <v>14</v>
      </c>
      <c r="E78" s="1693">
        <v>1</v>
      </c>
      <c r="F78" s="76">
        <v>4500</v>
      </c>
      <c r="G78" s="76">
        <f t="shared" si="70"/>
        <v>4500</v>
      </c>
      <c r="H78" s="76">
        <v>12276</v>
      </c>
      <c r="I78" s="76">
        <f t="shared" si="71"/>
        <v>12276</v>
      </c>
      <c r="J78" s="120">
        <f t="shared" si="72"/>
        <v>16776</v>
      </c>
      <c r="K78" s="131"/>
      <c r="L78" s="95">
        <v>4500</v>
      </c>
      <c r="M78" s="95">
        <f t="shared" si="73"/>
        <v>0</v>
      </c>
      <c r="N78" s="95">
        <v>12276</v>
      </c>
      <c r="O78" s="95">
        <f t="shared" si="74"/>
        <v>0</v>
      </c>
      <c r="P78" s="96">
        <f t="shared" si="75"/>
        <v>0</v>
      </c>
      <c r="Q78" s="177"/>
      <c r="R78" s="178">
        <v>4500</v>
      </c>
      <c r="S78" s="178">
        <f t="shared" si="76"/>
        <v>0</v>
      </c>
      <c r="T78" s="178">
        <v>12276</v>
      </c>
      <c r="U78" s="178">
        <f t="shared" si="77"/>
        <v>0</v>
      </c>
      <c r="V78" s="179">
        <f t="shared" si="78"/>
        <v>0</v>
      </c>
      <c r="W78" s="224"/>
      <c r="X78" s="225">
        <v>4500</v>
      </c>
      <c r="Y78" s="225">
        <f t="shared" si="79"/>
        <v>0</v>
      </c>
      <c r="Z78" s="225">
        <v>12276</v>
      </c>
      <c r="AA78" s="225">
        <f t="shared" si="80"/>
        <v>0</v>
      </c>
      <c r="AB78" s="226">
        <f t="shared" si="81"/>
        <v>0</v>
      </c>
      <c r="AC78" s="271">
        <v>1</v>
      </c>
      <c r="AD78" s="272">
        <v>4500</v>
      </c>
      <c r="AE78" s="272">
        <f t="shared" si="82"/>
        <v>4500</v>
      </c>
      <c r="AF78" s="272">
        <v>12276</v>
      </c>
      <c r="AG78" s="272">
        <f t="shared" si="83"/>
        <v>12276</v>
      </c>
      <c r="AH78" s="273">
        <f t="shared" si="84"/>
        <v>16776</v>
      </c>
      <c r="AI78" s="318"/>
      <c r="AJ78" s="319">
        <v>4500</v>
      </c>
      <c r="AK78" s="319">
        <f t="shared" si="85"/>
        <v>0</v>
      </c>
      <c r="AL78" s="319">
        <v>12276</v>
      </c>
      <c r="AM78" s="319">
        <f t="shared" si="86"/>
        <v>0</v>
      </c>
      <c r="AN78" s="320">
        <f t="shared" si="87"/>
        <v>0</v>
      </c>
      <c r="AO78" s="1091"/>
      <c r="AP78" s="1093">
        <v>4500</v>
      </c>
      <c r="AQ78" s="1093">
        <f t="shared" si="88"/>
        <v>0</v>
      </c>
      <c r="AR78" s="1093">
        <v>12276</v>
      </c>
      <c r="AS78" s="1093">
        <f t="shared" si="89"/>
        <v>0</v>
      </c>
      <c r="AT78" s="1094">
        <f t="shared" si="90"/>
        <v>0</v>
      </c>
      <c r="AU78" s="1099"/>
      <c r="AV78" s="1101">
        <v>4500</v>
      </c>
      <c r="AW78" s="1101">
        <f t="shared" si="91"/>
        <v>0</v>
      </c>
      <c r="AX78" s="1101">
        <v>12276</v>
      </c>
      <c r="AY78" s="1101">
        <f t="shared" si="92"/>
        <v>0</v>
      </c>
      <c r="AZ78" s="1102">
        <f t="shared" si="93"/>
        <v>0</v>
      </c>
      <c r="BA78" s="1151">
        <f t="shared" si="96"/>
        <v>0</v>
      </c>
      <c r="BB78" s="363">
        <v>4500</v>
      </c>
      <c r="BC78" s="363">
        <f t="shared" si="94"/>
        <v>0</v>
      </c>
      <c r="BD78" s="363">
        <v>12276</v>
      </c>
      <c r="BE78" s="363">
        <f t="shared" si="95"/>
        <v>0</v>
      </c>
      <c r="BF78" s="364">
        <f t="shared" si="97"/>
        <v>0</v>
      </c>
      <c r="BG78" s="1142">
        <f t="shared" si="98"/>
        <v>0</v>
      </c>
      <c r="BH78" s="1142">
        <f t="shared" si="99"/>
        <v>0</v>
      </c>
    </row>
    <row r="79" spans="1:60" ht="33.75" customHeight="1" x14ac:dyDescent="0.2">
      <c r="A79" s="1">
        <v>67</v>
      </c>
      <c r="B79" s="50" t="s">
        <v>82</v>
      </c>
      <c r="C79" s="51" t="s">
        <v>83</v>
      </c>
      <c r="D79" s="51" t="s">
        <v>56</v>
      </c>
      <c r="E79" s="1693">
        <v>2.4</v>
      </c>
      <c r="F79" s="76">
        <v>600</v>
      </c>
      <c r="G79" s="76">
        <f t="shared" si="70"/>
        <v>1440</v>
      </c>
      <c r="H79" s="76">
        <v>588</v>
      </c>
      <c r="I79" s="76">
        <f t="shared" si="71"/>
        <v>1411.2</v>
      </c>
      <c r="J79" s="120">
        <f t="shared" si="72"/>
        <v>2851.2</v>
      </c>
      <c r="K79" s="131"/>
      <c r="L79" s="95">
        <v>600</v>
      </c>
      <c r="M79" s="95">
        <f t="shared" si="73"/>
        <v>0</v>
      </c>
      <c r="N79" s="95">
        <v>588</v>
      </c>
      <c r="O79" s="95">
        <f t="shared" si="74"/>
        <v>0</v>
      </c>
      <c r="P79" s="96">
        <f t="shared" si="75"/>
        <v>0</v>
      </c>
      <c r="Q79" s="177"/>
      <c r="R79" s="178">
        <v>600</v>
      </c>
      <c r="S79" s="178">
        <f t="shared" si="76"/>
        <v>0</v>
      </c>
      <c r="T79" s="178">
        <v>588</v>
      </c>
      <c r="U79" s="178">
        <f t="shared" si="77"/>
        <v>0</v>
      </c>
      <c r="V79" s="179">
        <f t="shared" si="78"/>
        <v>0</v>
      </c>
      <c r="W79" s="224"/>
      <c r="X79" s="225">
        <v>600</v>
      </c>
      <c r="Y79" s="225">
        <f t="shared" si="79"/>
        <v>0</v>
      </c>
      <c r="Z79" s="225">
        <v>588</v>
      </c>
      <c r="AA79" s="225">
        <f t="shared" si="80"/>
        <v>0</v>
      </c>
      <c r="AB79" s="226">
        <f t="shared" si="81"/>
        <v>0</v>
      </c>
      <c r="AC79" s="271"/>
      <c r="AD79" s="272">
        <v>600</v>
      </c>
      <c r="AE79" s="272">
        <f t="shared" si="82"/>
        <v>0</v>
      </c>
      <c r="AF79" s="272">
        <v>588</v>
      </c>
      <c r="AG79" s="272">
        <f t="shared" si="83"/>
        <v>0</v>
      </c>
      <c r="AH79" s="273">
        <f t="shared" si="84"/>
        <v>0</v>
      </c>
      <c r="AI79" s="318"/>
      <c r="AJ79" s="319">
        <v>600</v>
      </c>
      <c r="AK79" s="319">
        <f t="shared" si="85"/>
        <v>0</v>
      </c>
      <c r="AL79" s="319">
        <v>588</v>
      </c>
      <c r="AM79" s="319">
        <f t="shared" si="86"/>
        <v>0</v>
      </c>
      <c r="AN79" s="320">
        <f t="shared" si="87"/>
        <v>0</v>
      </c>
      <c r="AO79" s="1606">
        <v>2.4</v>
      </c>
      <c r="AP79" s="1093">
        <v>600</v>
      </c>
      <c r="AQ79" s="1093">
        <f t="shared" si="88"/>
        <v>1440</v>
      </c>
      <c r="AR79" s="1093">
        <v>588</v>
      </c>
      <c r="AS79" s="1093">
        <f t="shared" si="89"/>
        <v>1411.2</v>
      </c>
      <c r="AT79" s="1094">
        <f t="shared" si="90"/>
        <v>2851.2</v>
      </c>
      <c r="AU79" s="1099"/>
      <c r="AV79" s="1101">
        <v>600</v>
      </c>
      <c r="AW79" s="1101">
        <f t="shared" si="91"/>
        <v>0</v>
      </c>
      <c r="AX79" s="1101">
        <v>588</v>
      </c>
      <c r="AY79" s="1101">
        <f t="shared" si="92"/>
        <v>0</v>
      </c>
      <c r="AZ79" s="1102">
        <f t="shared" si="93"/>
        <v>0</v>
      </c>
      <c r="BA79" s="1151">
        <f t="shared" si="96"/>
        <v>0</v>
      </c>
      <c r="BB79" s="363">
        <v>600</v>
      </c>
      <c r="BC79" s="363">
        <f t="shared" si="94"/>
        <v>0</v>
      </c>
      <c r="BD79" s="363">
        <v>588</v>
      </c>
      <c r="BE79" s="363">
        <f t="shared" si="95"/>
        <v>0</v>
      </c>
      <c r="BF79" s="364">
        <f t="shared" si="97"/>
        <v>0</v>
      </c>
      <c r="BG79" s="1142">
        <f t="shared" si="98"/>
        <v>2851.2</v>
      </c>
      <c r="BH79" s="1142">
        <f t="shared" si="99"/>
        <v>-2851.2</v>
      </c>
    </row>
    <row r="80" spans="1:60" ht="25.5" x14ac:dyDescent="0.2">
      <c r="A80" s="1">
        <v>68</v>
      </c>
      <c r="B80" s="50" t="s">
        <v>151</v>
      </c>
      <c r="C80" s="51" t="s">
        <v>152</v>
      </c>
      <c r="D80" s="51" t="s">
        <v>56</v>
      </c>
      <c r="E80" s="1693">
        <v>52</v>
      </c>
      <c r="F80" s="76">
        <v>600</v>
      </c>
      <c r="G80" s="76">
        <f t="shared" si="70"/>
        <v>31200</v>
      </c>
      <c r="H80" s="76">
        <v>381</v>
      </c>
      <c r="I80" s="76">
        <f t="shared" si="71"/>
        <v>19812</v>
      </c>
      <c r="J80" s="120">
        <f t="shared" si="72"/>
        <v>51012</v>
      </c>
      <c r="K80" s="131"/>
      <c r="L80" s="95">
        <v>600</v>
      </c>
      <c r="M80" s="95">
        <f t="shared" si="73"/>
        <v>0</v>
      </c>
      <c r="N80" s="95">
        <v>381</v>
      </c>
      <c r="O80" s="95">
        <f t="shared" si="74"/>
        <v>0</v>
      </c>
      <c r="P80" s="96">
        <f t="shared" si="75"/>
        <v>0</v>
      </c>
      <c r="Q80" s="177"/>
      <c r="R80" s="178">
        <v>600</v>
      </c>
      <c r="S80" s="178">
        <f t="shared" si="76"/>
        <v>0</v>
      </c>
      <c r="T80" s="178">
        <v>381</v>
      </c>
      <c r="U80" s="178">
        <f t="shared" si="77"/>
        <v>0</v>
      </c>
      <c r="V80" s="179">
        <f t="shared" si="78"/>
        <v>0</v>
      </c>
      <c r="W80" s="224"/>
      <c r="X80" s="225">
        <v>600</v>
      </c>
      <c r="Y80" s="225">
        <f t="shared" si="79"/>
        <v>0</v>
      </c>
      <c r="Z80" s="225">
        <v>381</v>
      </c>
      <c r="AA80" s="225">
        <f t="shared" si="80"/>
        <v>0</v>
      </c>
      <c r="AB80" s="226">
        <f t="shared" si="81"/>
        <v>0</v>
      </c>
      <c r="AC80" s="271"/>
      <c r="AD80" s="272">
        <v>600</v>
      </c>
      <c r="AE80" s="272">
        <f t="shared" si="82"/>
        <v>0</v>
      </c>
      <c r="AF80" s="272">
        <v>381</v>
      </c>
      <c r="AG80" s="272">
        <f t="shared" si="83"/>
        <v>0</v>
      </c>
      <c r="AH80" s="273">
        <f t="shared" si="84"/>
        <v>0</v>
      </c>
      <c r="AI80" s="318"/>
      <c r="AJ80" s="319">
        <v>600</v>
      </c>
      <c r="AK80" s="319">
        <f t="shared" si="85"/>
        <v>0</v>
      </c>
      <c r="AL80" s="319">
        <v>381</v>
      </c>
      <c r="AM80" s="319">
        <f t="shared" si="86"/>
        <v>0</v>
      </c>
      <c r="AN80" s="320">
        <f t="shared" si="87"/>
        <v>0</v>
      </c>
      <c r="AO80" s="1606">
        <v>52</v>
      </c>
      <c r="AP80" s="1093">
        <v>600</v>
      </c>
      <c r="AQ80" s="1093">
        <f t="shared" si="88"/>
        <v>31200</v>
      </c>
      <c r="AR80" s="1093">
        <v>381</v>
      </c>
      <c r="AS80" s="1093">
        <f t="shared" si="89"/>
        <v>19812</v>
      </c>
      <c r="AT80" s="1094">
        <f t="shared" si="90"/>
        <v>51012</v>
      </c>
      <c r="AU80" s="1099"/>
      <c r="AV80" s="1101">
        <v>600</v>
      </c>
      <c r="AW80" s="1101">
        <f t="shared" si="91"/>
        <v>0</v>
      </c>
      <c r="AX80" s="1101">
        <v>381</v>
      </c>
      <c r="AY80" s="1101">
        <f t="shared" si="92"/>
        <v>0</v>
      </c>
      <c r="AZ80" s="1102">
        <f t="shared" si="93"/>
        <v>0</v>
      </c>
      <c r="BA80" s="1151">
        <f t="shared" si="96"/>
        <v>0</v>
      </c>
      <c r="BB80" s="363">
        <v>600</v>
      </c>
      <c r="BC80" s="363">
        <f t="shared" si="94"/>
        <v>0</v>
      </c>
      <c r="BD80" s="363">
        <v>381</v>
      </c>
      <c r="BE80" s="363">
        <f t="shared" si="95"/>
        <v>0</v>
      </c>
      <c r="BF80" s="364">
        <f t="shared" si="97"/>
        <v>0</v>
      </c>
      <c r="BG80" s="1142">
        <f t="shared" si="98"/>
        <v>51012</v>
      </c>
      <c r="BH80" s="1142">
        <f t="shared" si="99"/>
        <v>-51012</v>
      </c>
    </row>
    <row r="81" spans="1:60" hidden="1" x14ac:dyDescent="0.2">
      <c r="A81" s="1">
        <v>69</v>
      </c>
      <c r="B81" s="50" t="s">
        <v>390</v>
      </c>
      <c r="C81" s="51" t="s">
        <v>391</v>
      </c>
      <c r="D81" s="51" t="s">
        <v>14</v>
      </c>
      <c r="E81" s="1693">
        <v>0</v>
      </c>
      <c r="F81" s="76">
        <v>400</v>
      </c>
      <c r="G81" s="76">
        <f t="shared" si="70"/>
        <v>0</v>
      </c>
      <c r="H81" s="76">
        <v>900</v>
      </c>
      <c r="I81" s="76">
        <f t="shared" si="71"/>
        <v>0</v>
      </c>
      <c r="J81" s="120">
        <f t="shared" si="72"/>
        <v>0</v>
      </c>
      <c r="K81" s="131"/>
      <c r="L81" s="95">
        <v>400</v>
      </c>
      <c r="M81" s="95">
        <f t="shared" si="73"/>
        <v>0</v>
      </c>
      <c r="N81" s="95">
        <v>900</v>
      </c>
      <c r="O81" s="95">
        <f t="shared" si="74"/>
        <v>0</v>
      </c>
      <c r="P81" s="96">
        <f t="shared" si="75"/>
        <v>0</v>
      </c>
      <c r="Q81" s="177"/>
      <c r="R81" s="178">
        <v>400</v>
      </c>
      <c r="S81" s="178">
        <f t="shared" si="76"/>
        <v>0</v>
      </c>
      <c r="T81" s="178">
        <v>900</v>
      </c>
      <c r="U81" s="178">
        <f t="shared" si="77"/>
        <v>0</v>
      </c>
      <c r="V81" s="179">
        <f t="shared" si="78"/>
        <v>0</v>
      </c>
      <c r="W81" s="224"/>
      <c r="X81" s="225">
        <v>400</v>
      </c>
      <c r="Y81" s="225">
        <f t="shared" si="79"/>
        <v>0</v>
      </c>
      <c r="Z81" s="225">
        <v>900</v>
      </c>
      <c r="AA81" s="225">
        <f t="shared" si="80"/>
        <v>0</v>
      </c>
      <c r="AB81" s="226">
        <f t="shared" si="81"/>
        <v>0</v>
      </c>
      <c r="AC81" s="271"/>
      <c r="AD81" s="272">
        <v>400</v>
      </c>
      <c r="AE81" s="272">
        <f t="shared" si="82"/>
        <v>0</v>
      </c>
      <c r="AF81" s="272">
        <v>900</v>
      </c>
      <c r="AG81" s="272">
        <f t="shared" si="83"/>
        <v>0</v>
      </c>
      <c r="AH81" s="273">
        <f t="shared" si="84"/>
        <v>0</v>
      </c>
      <c r="AI81" s="318"/>
      <c r="AJ81" s="319">
        <v>400</v>
      </c>
      <c r="AK81" s="319">
        <f t="shared" si="85"/>
        <v>0</v>
      </c>
      <c r="AL81" s="319">
        <v>900</v>
      </c>
      <c r="AM81" s="319">
        <f t="shared" si="86"/>
        <v>0</v>
      </c>
      <c r="AN81" s="320">
        <f t="shared" si="87"/>
        <v>0</v>
      </c>
      <c r="AO81" s="1091"/>
      <c r="AP81" s="1093">
        <v>400</v>
      </c>
      <c r="AQ81" s="1093">
        <f t="shared" si="88"/>
        <v>0</v>
      </c>
      <c r="AR81" s="1093">
        <v>900</v>
      </c>
      <c r="AS81" s="1093">
        <f t="shared" si="89"/>
        <v>0</v>
      </c>
      <c r="AT81" s="1094">
        <f t="shared" si="90"/>
        <v>0</v>
      </c>
      <c r="AU81" s="1099"/>
      <c r="AV81" s="1101">
        <v>400</v>
      </c>
      <c r="AW81" s="1101">
        <f t="shared" si="91"/>
        <v>0</v>
      </c>
      <c r="AX81" s="1101">
        <v>900</v>
      </c>
      <c r="AY81" s="1101">
        <f t="shared" si="92"/>
        <v>0</v>
      </c>
      <c r="AZ81" s="1102">
        <f t="shared" si="93"/>
        <v>0</v>
      </c>
      <c r="BA81" s="1151">
        <f t="shared" si="96"/>
        <v>0</v>
      </c>
      <c r="BB81" s="363">
        <v>400</v>
      </c>
      <c r="BC81" s="363">
        <f t="shared" si="94"/>
        <v>0</v>
      </c>
      <c r="BD81" s="363">
        <v>900</v>
      </c>
      <c r="BE81" s="363">
        <f t="shared" si="95"/>
        <v>0</v>
      </c>
      <c r="BF81" s="364">
        <f t="shared" si="97"/>
        <v>0</v>
      </c>
      <c r="BG81" s="1142">
        <f t="shared" si="98"/>
        <v>0</v>
      </c>
      <c r="BH81" s="1142">
        <f t="shared" si="99"/>
        <v>0</v>
      </c>
    </row>
    <row r="82" spans="1:60" hidden="1" x14ac:dyDescent="0.2">
      <c r="A82" s="1">
        <v>70</v>
      </c>
      <c r="B82" s="50" t="s">
        <v>392</v>
      </c>
      <c r="C82" s="51" t="s">
        <v>393</v>
      </c>
      <c r="D82" s="51" t="s">
        <v>14</v>
      </c>
      <c r="E82" s="1693">
        <v>0</v>
      </c>
      <c r="F82" s="76">
        <v>300</v>
      </c>
      <c r="G82" s="76">
        <f t="shared" si="70"/>
        <v>0</v>
      </c>
      <c r="H82" s="76">
        <v>234</v>
      </c>
      <c r="I82" s="76">
        <f t="shared" si="71"/>
        <v>0</v>
      </c>
      <c r="J82" s="120">
        <f t="shared" si="72"/>
        <v>0</v>
      </c>
      <c r="K82" s="131"/>
      <c r="L82" s="95">
        <v>300</v>
      </c>
      <c r="M82" s="95">
        <f t="shared" si="73"/>
        <v>0</v>
      </c>
      <c r="N82" s="95">
        <v>234</v>
      </c>
      <c r="O82" s="95">
        <f t="shared" si="74"/>
        <v>0</v>
      </c>
      <c r="P82" s="96">
        <f t="shared" si="75"/>
        <v>0</v>
      </c>
      <c r="Q82" s="177"/>
      <c r="R82" s="178">
        <v>300</v>
      </c>
      <c r="S82" s="178">
        <f t="shared" si="76"/>
        <v>0</v>
      </c>
      <c r="T82" s="178">
        <v>234</v>
      </c>
      <c r="U82" s="178">
        <f t="shared" si="77"/>
        <v>0</v>
      </c>
      <c r="V82" s="179">
        <f t="shared" si="78"/>
        <v>0</v>
      </c>
      <c r="W82" s="224"/>
      <c r="X82" s="225">
        <v>300</v>
      </c>
      <c r="Y82" s="225">
        <f t="shared" si="79"/>
        <v>0</v>
      </c>
      <c r="Z82" s="225">
        <v>234</v>
      </c>
      <c r="AA82" s="225">
        <f t="shared" si="80"/>
        <v>0</v>
      </c>
      <c r="AB82" s="226">
        <f t="shared" si="81"/>
        <v>0</v>
      </c>
      <c r="AC82" s="271"/>
      <c r="AD82" s="272">
        <v>300</v>
      </c>
      <c r="AE82" s="272">
        <f t="shared" si="82"/>
        <v>0</v>
      </c>
      <c r="AF82" s="272">
        <v>234</v>
      </c>
      <c r="AG82" s="272">
        <f t="shared" si="83"/>
        <v>0</v>
      </c>
      <c r="AH82" s="273">
        <f t="shared" si="84"/>
        <v>0</v>
      </c>
      <c r="AI82" s="318"/>
      <c r="AJ82" s="319">
        <v>300</v>
      </c>
      <c r="AK82" s="319">
        <f t="shared" si="85"/>
        <v>0</v>
      </c>
      <c r="AL82" s="319">
        <v>234</v>
      </c>
      <c r="AM82" s="319">
        <f t="shared" si="86"/>
        <v>0</v>
      </c>
      <c r="AN82" s="320">
        <f t="shared" si="87"/>
        <v>0</v>
      </c>
      <c r="AO82" s="1091"/>
      <c r="AP82" s="1093">
        <v>300</v>
      </c>
      <c r="AQ82" s="1093">
        <f t="shared" si="88"/>
        <v>0</v>
      </c>
      <c r="AR82" s="1093">
        <v>234</v>
      </c>
      <c r="AS82" s="1093">
        <f t="shared" si="89"/>
        <v>0</v>
      </c>
      <c r="AT82" s="1094">
        <f t="shared" si="90"/>
        <v>0</v>
      </c>
      <c r="AU82" s="1099"/>
      <c r="AV82" s="1101">
        <v>300</v>
      </c>
      <c r="AW82" s="1101">
        <f t="shared" si="91"/>
        <v>0</v>
      </c>
      <c r="AX82" s="1101">
        <v>234</v>
      </c>
      <c r="AY82" s="1101">
        <f t="shared" si="92"/>
        <v>0</v>
      </c>
      <c r="AZ82" s="1102">
        <f t="shared" si="93"/>
        <v>0</v>
      </c>
      <c r="BA82" s="1151">
        <f t="shared" si="96"/>
        <v>0</v>
      </c>
      <c r="BB82" s="363">
        <v>300</v>
      </c>
      <c r="BC82" s="363">
        <f t="shared" si="94"/>
        <v>0</v>
      </c>
      <c r="BD82" s="363">
        <v>234</v>
      </c>
      <c r="BE82" s="363">
        <f t="shared" si="95"/>
        <v>0</v>
      </c>
      <c r="BF82" s="364">
        <f t="shared" si="97"/>
        <v>0</v>
      </c>
      <c r="BG82" s="1142">
        <f t="shared" si="98"/>
        <v>0</v>
      </c>
      <c r="BH82" s="1142">
        <f t="shared" si="99"/>
        <v>0</v>
      </c>
    </row>
    <row r="83" spans="1:60" x14ac:dyDescent="0.2">
      <c r="A83" s="1">
        <v>71</v>
      </c>
      <c r="B83" s="50" t="s">
        <v>394</v>
      </c>
      <c r="C83" s="77" t="s">
        <v>395</v>
      </c>
      <c r="D83" s="77" t="s">
        <v>14</v>
      </c>
      <c r="E83" s="1693">
        <v>2</v>
      </c>
      <c r="F83" s="76">
        <v>1250</v>
      </c>
      <c r="G83" s="76">
        <f t="shared" si="70"/>
        <v>2500</v>
      </c>
      <c r="H83" s="76">
        <v>1163.3999999999999</v>
      </c>
      <c r="I83" s="76">
        <f t="shared" si="71"/>
        <v>2326.7999999999997</v>
      </c>
      <c r="J83" s="120">
        <f t="shared" si="72"/>
        <v>4826.7999999999993</v>
      </c>
      <c r="K83" s="132"/>
      <c r="L83" s="95">
        <v>1250</v>
      </c>
      <c r="M83" s="95">
        <f t="shared" si="73"/>
        <v>0</v>
      </c>
      <c r="N83" s="95">
        <v>1163.3999999999999</v>
      </c>
      <c r="O83" s="95">
        <f t="shared" si="74"/>
        <v>0</v>
      </c>
      <c r="P83" s="96">
        <f t="shared" si="75"/>
        <v>0</v>
      </c>
      <c r="Q83" s="180"/>
      <c r="R83" s="178">
        <v>1250</v>
      </c>
      <c r="S83" s="178">
        <f t="shared" si="76"/>
        <v>0</v>
      </c>
      <c r="T83" s="178">
        <v>1163.3999999999999</v>
      </c>
      <c r="U83" s="178">
        <f t="shared" si="77"/>
        <v>0</v>
      </c>
      <c r="V83" s="179">
        <f t="shared" si="78"/>
        <v>0</v>
      </c>
      <c r="W83" s="227"/>
      <c r="X83" s="225">
        <v>1250</v>
      </c>
      <c r="Y83" s="225">
        <f t="shared" si="79"/>
        <v>0</v>
      </c>
      <c r="Z83" s="225">
        <v>1163.3999999999999</v>
      </c>
      <c r="AA83" s="225">
        <f t="shared" si="80"/>
        <v>0</v>
      </c>
      <c r="AB83" s="226">
        <f t="shared" si="81"/>
        <v>0</v>
      </c>
      <c r="AC83" s="274"/>
      <c r="AD83" s="272">
        <v>1250</v>
      </c>
      <c r="AE83" s="272">
        <f t="shared" si="82"/>
        <v>0</v>
      </c>
      <c r="AF83" s="272">
        <v>1163.3999999999999</v>
      </c>
      <c r="AG83" s="272">
        <f t="shared" si="83"/>
        <v>0</v>
      </c>
      <c r="AH83" s="273">
        <f t="shared" si="84"/>
        <v>0</v>
      </c>
      <c r="AI83" s="318"/>
      <c r="AJ83" s="319">
        <v>1250</v>
      </c>
      <c r="AK83" s="319">
        <f t="shared" si="85"/>
        <v>0</v>
      </c>
      <c r="AL83" s="319">
        <v>1163.3999999999999</v>
      </c>
      <c r="AM83" s="319">
        <f t="shared" si="86"/>
        <v>0</v>
      </c>
      <c r="AN83" s="320">
        <f t="shared" si="87"/>
        <v>0</v>
      </c>
      <c r="AO83" s="1606">
        <v>2</v>
      </c>
      <c r="AP83" s="1093">
        <v>1250</v>
      </c>
      <c r="AQ83" s="1093">
        <f t="shared" si="88"/>
        <v>2500</v>
      </c>
      <c r="AR83" s="1093">
        <v>1163.3999999999999</v>
      </c>
      <c r="AS83" s="1093">
        <f t="shared" si="89"/>
        <v>2326.7999999999997</v>
      </c>
      <c r="AT83" s="1094">
        <f t="shared" si="90"/>
        <v>4826.7999999999993</v>
      </c>
      <c r="AU83" s="1099"/>
      <c r="AV83" s="1101">
        <v>1250</v>
      </c>
      <c r="AW83" s="1101">
        <f t="shared" si="91"/>
        <v>0</v>
      </c>
      <c r="AX83" s="1101">
        <v>1163.3999999999999</v>
      </c>
      <c r="AY83" s="1101">
        <f t="shared" si="92"/>
        <v>0</v>
      </c>
      <c r="AZ83" s="1102">
        <f t="shared" si="93"/>
        <v>0</v>
      </c>
      <c r="BA83" s="1151">
        <f t="shared" si="96"/>
        <v>0</v>
      </c>
      <c r="BB83" s="363">
        <v>1250</v>
      </c>
      <c r="BC83" s="363">
        <f t="shared" si="94"/>
        <v>0</v>
      </c>
      <c r="BD83" s="363">
        <v>1163.3999999999999</v>
      </c>
      <c r="BE83" s="363">
        <f t="shared" si="95"/>
        <v>0</v>
      </c>
      <c r="BF83" s="364">
        <f t="shared" si="97"/>
        <v>0</v>
      </c>
      <c r="BG83" s="1142">
        <f t="shared" si="98"/>
        <v>4826.7999999999993</v>
      </c>
      <c r="BH83" s="1142">
        <f t="shared" si="99"/>
        <v>-4826.7999999999993</v>
      </c>
    </row>
    <row r="84" spans="1:60" x14ac:dyDescent="0.2">
      <c r="A84" s="1">
        <v>72</v>
      </c>
      <c r="B84" s="50" t="s">
        <v>394</v>
      </c>
      <c r="C84" s="77" t="s">
        <v>296</v>
      </c>
      <c r="D84" s="77" t="s">
        <v>14</v>
      </c>
      <c r="E84" s="1693">
        <v>9</v>
      </c>
      <c r="F84" s="76">
        <v>850</v>
      </c>
      <c r="G84" s="76">
        <f t="shared" si="70"/>
        <v>7650</v>
      </c>
      <c r="H84" s="76">
        <v>347.2</v>
      </c>
      <c r="I84" s="76">
        <f t="shared" si="71"/>
        <v>3124.7999999999997</v>
      </c>
      <c r="J84" s="120">
        <f t="shared" si="72"/>
        <v>10774.8</v>
      </c>
      <c r="K84" s="132"/>
      <c r="L84" s="95">
        <v>850</v>
      </c>
      <c r="M84" s="95">
        <f t="shared" si="73"/>
        <v>0</v>
      </c>
      <c r="N84" s="95">
        <v>347.2</v>
      </c>
      <c r="O84" s="95">
        <f t="shared" si="74"/>
        <v>0</v>
      </c>
      <c r="P84" s="96">
        <f t="shared" si="75"/>
        <v>0</v>
      </c>
      <c r="Q84" s="180"/>
      <c r="R84" s="178">
        <v>850</v>
      </c>
      <c r="S84" s="178">
        <f t="shared" si="76"/>
        <v>0</v>
      </c>
      <c r="T84" s="178">
        <v>347.2</v>
      </c>
      <c r="U84" s="178">
        <f t="shared" si="77"/>
        <v>0</v>
      </c>
      <c r="V84" s="179">
        <f t="shared" si="78"/>
        <v>0</v>
      </c>
      <c r="W84" s="227">
        <v>8</v>
      </c>
      <c r="X84" s="225">
        <v>850</v>
      </c>
      <c r="Y84" s="225">
        <f t="shared" si="79"/>
        <v>6800</v>
      </c>
      <c r="Z84" s="225">
        <v>347.2</v>
      </c>
      <c r="AA84" s="225">
        <f t="shared" si="80"/>
        <v>2777.6</v>
      </c>
      <c r="AB84" s="226">
        <f t="shared" si="81"/>
        <v>9577.6</v>
      </c>
      <c r="AC84" s="274"/>
      <c r="AD84" s="272">
        <v>850</v>
      </c>
      <c r="AE84" s="272">
        <f t="shared" si="82"/>
        <v>0</v>
      </c>
      <c r="AF84" s="272">
        <v>347.2</v>
      </c>
      <c r="AG84" s="272">
        <f t="shared" si="83"/>
        <v>0</v>
      </c>
      <c r="AH84" s="273">
        <f t="shared" si="84"/>
        <v>0</v>
      </c>
      <c r="AI84" s="321"/>
      <c r="AJ84" s="319">
        <v>850</v>
      </c>
      <c r="AK84" s="319">
        <f t="shared" si="85"/>
        <v>0</v>
      </c>
      <c r="AL84" s="319">
        <v>347.2</v>
      </c>
      <c r="AM84" s="319">
        <f t="shared" si="86"/>
        <v>0</v>
      </c>
      <c r="AN84" s="320">
        <f t="shared" si="87"/>
        <v>0</v>
      </c>
      <c r="AO84" s="1614">
        <v>1</v>
      </c>
      <c r="AP84" s="1093">
        <v>850</v>
      </c>
      <c r="AQ84" s="1093">
        <f t="shared" si="88"/>
        <v>850</v>
      </c>
      <c r="AR84" s="1093">
        <v>347.2</v>
      </c>
      <c r="AS84" s="1093">
        <f t="shared" si="89"/>
        <v>347.2</v>
      </c>
      <c r="AT84" s="1094">
        <f t="shared" si="90"/>
        <v>1197.2</v>
      </c>
      <c r="AU84" s="1099"/>
      <c r="AV84" s="1101">
        <v>850</v>
      </c>
      <c r="AW84" s="1101">
        <f t="shared" si="91"/>
        <v>0</v>
      </c>
      <c r="AX84" s="1101">
        <v>347.2</v>
      </c>
      <c r="AY84" s="1101">
        <f t="shared" si="92"/>
        <v>0</v>
      </c>
      <c r="AZ84" s="1102">
        <f t="shared" si="93"/>
        <v>0</v>
      </c>
      <c r="BA84" s="1151">
        <f t="shared" si="96"/>
        <v>0</v>
      </c>
      <c r="BB84" s="363">
        <v>850</v>
      </c>
      <c r="BC84" s="363">
        <f t="shared" si="94"/>
        <v>0</v>
      </c>
      <c r="BD84" s="363">
        <v>347.2</v>
      </c>
      <c r="BE84" s="363">
        <f t="shared" si="95"/>
        <v>0</v>
      </c>
      <c r="BF84" s="364">
        <f t="shared" si="97"/>
        <v>0</v>
      </c>
      <c r="BG84" s="1142">
        <f t="shared" si="98"/>
        <v>1197.1999999999989</v>
      </c>
      <c r="BH84" s="1142">
        <f t="shared" si="99"/>
        <v>-1197.1999999999989</v>
      </c>
    </row>
    <row r="85" spans="1:60" x14ac:dyDescent="0.2">
      <c r="A85" s="1">
        <v>73</v>
      </c>
      <c r="B85" s="50" t="s">
        <v>394</v>
      </c>
      <c r="C85" s="77" t="s">
        <v>168</v>
      </c>
      <c r="D85" s="77" t="s">
        <v>14</v>
      </c>
      <c r="E85" s="1693">
        <v>13</v>
      </c>
      <c r="F85" s="76">
        <v>850</v>
      </c>
      <c r="G85" s="76">
        <f t="shared" si="70"/>
        <v>11050</v>
      </c>
      <c r="H85" s="76">
        <v>311.87692307692305</v>
      </c>
      <c r="I85" s="76">
        <f t="shared" si="71"/>
        <v>4054.3999999999996</v>
      </c>
      <c r="J85" s="120">
        <f t="shared" si="72"/>
        <v>15104.4</v>
      </c>
      <c r="K85" s="132"/>
      <c r="L85" s="95">
        <v>850</v>
      </c>
      <c r="M85" s="95">
        <f t="shared" si="73"/>
        <v>0</v>
      </c>
      <c r="N85" s="95">
        <v>311.87692307692305</v>
      </c>
      <c r="O85" s="95">
        <f t="shared" si="74"/>
        <v>0</v>
      </c>
      <c r="P85" s="96">
        <f t="shared" si="75"/>
        <v>0</v>
      </c>
      <c r="Q85" s="180"/>
      <c r="R85" s="178">
        <v>850</v>
      </c>
      <c r="S85" s="178">
        <f t="shared" si="76"/>
        <v>0</v>
      </c>
      <c r="T85" s="178">
        <v>311.87692307692305</v>
      </c>
      <c r="U85" s="178">
        <f t="shared" si="77"/>
        <v>0</v>
      </c>
      <c r="V85" s="179">
        <f t="shared" si="78"/>
        <v>0</v>
      </c>
      <c r="W85" s="227">
        <v>12</v>
      </c>
      <c r="X85" s="225">
        <v>850</v>
      </c>
      <c r="Y85" s="225">
        <f t="shared" si="79"/>
        <v>10200</v>
      </c>
      <c r="Z85" s="225">
        <v>311.87692307692305</v>
      </c>
      <c r="AA85" s="225">
        <f t="shared" si="80"/>
        <v>3742.5230769230766</v>
      </c>
      <c r="AB85" s="226">
        <f t="shared" si="81"/>
        <v>13942.523076923077</v>
      </c>
      <c r="AC85" s="274"/>
      <c r="AD85" s="272">
        <v>850</v>
      </c>
      <c r="AE85" s="272">
        <f t="shared" si="82"/>
        <v>0</v>
      </c>
      <c r="AF85" s="272">
        <v>311.87692307692305</v>
      </c>
      <c r="AG85" s="272">
        <f t="shared" si="83"/>
        <v>0</v>
      </c>
      <c r="AH85" s="273">
        <f t="shared" si="84"/>
        <v>0</v>
      </c>
      <c r="AI85" s="321"/>
      <c r="AJ85" s="319">
        <v>850</v>
      </c>
      <c r="AK85" s="319">
        <f t="shared" si="85"/>
        <v>0</v>
      </c>
      <c r="AL85" s="319">
        <v>311.87692307692305</v>
      </c>
      <c r="AM85" s="319">
        <f t="shared" si="86"/>
        <v>0</v>
      </c>
      <c r="AN85" s="320">
        <f t="shared" si="87"/>
        <v>0</v>
      </c>
      <c r="AO85" s="1606">
        <v>1</v>
      </c>
      <c r="AP85" s="1093">
        <v>850</v>
      </c>
      <c r="AQ85" s="1093">
        <f t="shared" si="88"/>
        <v>850</v>
      </c>
      <c r="AR85" s="1093">
        <v>311.87692307692305</v>
      </c>
      <c r="AS85" s="1093">
        <f t="shared" si="89"/>
        <v>311.87692307692305</v>
      </c>
      <c r="AT85" s="1094">
        <f t="shared" si="90"/>
        <v>1161.876923076923</v>
      </c>
      <c r="AU85" s="1099"/>
      <c r="AV85" s="1101">
        <v>850</v>
      </c>
      <c r="AW85" s="1101">
        <f t="shared" si="91"/>
        <v>0</v>
      </c>
      <c r="AX85" s="1101">
        <v>311.87692307692305</v>
      </c>
      <c r="AY85" s="1101">
        <f t="shared" si="92"/>
        <v>0</v>
      </c>
      <c r="AZ85" s="1102">
        <f t="shared" si="93"/>
        <v>0</v>
      </c>
      <c r="BA85" s="1151">
        <f t="shared" si="96"/>
        <v>0</v>
      </c>
      <c r="BB85" s="363">
        <v>850</v>
      </c>
      <c r="BC85" s="363">
        <f t="shared" si="94"/>
        <v>0</v>
      </c>
      <c r="BD85" s="363">
        <v>311.87692307692305</v>
      </c>
      <c r="BE85" s="363">
        <f t="shared" si="95"/>
        <v>0</v>
      </c>
      <c r="BF85" s="364">
        <f t="shared" si="97"/>
        <v>0</v>
      </c>
      <c r="BG85" s="1142">
        <f t="shared" si="98"/>
        <v>1161.876923076923</v>
      </c>
      <c r="BH85" s="1142">
        <f t="shared" si="99"/>
        <v>-1161.876923076923</v>
      </c>
    </row>
    <row r="86" spans="1:60" x14ac:dyDescent="0.2">
      <c r="A86" s="1">
        <v>74</v>
      </c>
      <c r="B86" s="50" t="s">
        <v>50</v>
      </c>
      <c r="C86" s="51" t="s">
        <v>184</v>
      </c>
      <c r="D86" s="51" t="s">
        <v>7</v>
      </c>
      <c r="E86" s="1693">
        <v>1</v>
      </c>
      <c r="F86" s="76">
        <v>1500</v>
      </c>
      <c r="G86" s="76">
        <f t="shared" si="70"/>
        <v>1500</v>
      </c>
      <c r="H86" s="76">
        <v>4175</v>
      </c>
      <c r="I86" s="76">
        <f t="shared" si="71"/>
        <v>4175</v>
      </c>
      <c r="J86" s="120">
        <f t="shared" si="72"/>
        <v>5675</v>
      </c>
      <c r="K86" s="131"/>
      <c r="L86" s="95">
        <v>1500</v>
      </c>
      <c r="M86" s="95">
        <f t="shared" si="73"/>
        <v>0</v>
      </c>
      <c r="N86" s="95">
        <v>4175</v>
      </c>
      <c r="O86" s="95">
        <f t="shared" si="74"/>
        <v>0</v>
      </c>
      <c r="P86" s="96">
        <f t="shared" si="75"/>
        <v>0</v>
      </c>
      <c r="Q86" s="177"/>
      <c r="R86" s="178">
        <v>1500</v>
      </c>
      <c r="S86" s="178">
        <f t="shared" si="76"/>
        <v>0</v>
      </c>
      <c r="T86" s="178">
        <v>4175</v>
      </c>
      <c r="U86" s="178">
        <f t="shared" si="77"/>
        <v>0</v>
      </c>
      <c r="V86" s="179">
        <f t="shared" si="78"/>
        <v>0</v>
      </c>
      <c r="W86" s="224"/>
      <c r="X86" s="225">
        <v>1500</v>
      </c>
      <c r="Y86" s="225">
        <f t="shared" si="79"/>
        <v>0</v>
      </c>
      <c r="Z86" s="225">
        <v>4175</v>
      </c>
      <c r="AA86" s="225">
        <f t="shared" si="80"/>
        <v>0</v>
      </c>
      <c r="AB86" s="226">
        <f t="shared" si="81"/>
        <v>0</v>
      </c>
      <c r="AC86" s="271"/>
      <c r="AD86" s="272">
        <v>1500</v>
      </c>
      <c r="AE86" s="272">
        <f t="shared" si="82"/>
        <v>0</v>
      </c>
      <c r="AF86" s="272">
        <v>4175</v>
      </c>
      <c r="AG86" s="272">
        <f t="shared" si="83"/>
        <v>0</v>
      </c>
      <c r="AH86" s="273">
        <f t="shared" si="84"/>
        <v>0</v>
      </c>
      <c r="AI86" s="318"/>
      <c r="AJ86" s="319">
        <v>1500</v>
      </c>
      <c r="AK86" s="319">
        <f t="shared" si="85"/>
        <v>0</v>
      </c>
      <c r="AL86" s="319">
        <v>4175</v>
      </c>
      <c r="AM86" s="319">
        <f t="shared" si="86"/>
        <v>0</v>
      </c>
      <c r="AN86" s="320">
        <f t="shared" si="87"/>
        <v>0</v>
      </c>
      <c r="AO86" s="1606">
        <v>1</v>
      </c>
      <c r="AP86" s="1093">
        <v>1500</v>
      </c>
      <c r="AQ86" s="1093">
        <f t="shared" si="88"/>
        <v>1500</v>
      </c>
      <c r="AR86" s="1093">
        <v>4175</v>
      </c>
      <c r="AS86" s="1093">
        <f t="shared" si="89"/>
        <v>4175</v>
      </c>
      <c r="AT86" s="1094">
        <f t="shared" si="90"/>
        <v>5675</v>
      </c>
      <c r="AU86" s="1099"/>
      <c r="AV86" s="1101">
        <v>1500</v>
      </c>
      <c r="AW86" s="1101">
        <f t="shared" si="91"/>
        <v>0</v>
      </c>
      <c r="AX86" s="1101">
        <v>4175</v>
      </c>
      <c r="AY86" s="1101">
        <f t="shared" si="92"/>
        <v>0</v>
      </c>
      <c r="AZ86" s="1102">
        <f t="shared" si="93"/>
        <v>0</v>
      </c>
      <c r="BA86" s="1151">
        <f t="shared" si="96"/>
        <v>0</v>
      </c>
      <c r="BB86" s="363">
        <v>1500</v>
      </c>
      <c r="BC86" s="363">
        <f t="shared" si="94"/>
        <v>0</v>
      </c>
      <c r="BD86" s="363">
        <v>4175</v>
      </c>
      <c r="BE86" s="363">
        <f t="shared" si="95"/>
        <v>0</v>
      </c>
      <c r="BF86" s="364">
        <f t="shared" si="97"/>
        <v>0</v>
      </c>
      <c r="BG86" s="1142">
        <f t="shared" si="98"/>
        <v>5675</v>
      </c>
      <c r="BH86" s="1142">
        <f t="shared" si="99"/>
        <v>-5675</v>
      </c>
    </row>
    <row r="87" spans="1:60" x14ac:dyDescent="0.2">
      <c r="A87" s="1">
        <v>75</v>
      </c>
      <c r="B87" s="50" t="s">
        <v>51</v>
      </c>
      <c r="C87" s="51" t="s">
        <v>52</v>
      </c>
      <c r="D87" s="51" t="s">
        <v>7</v>
      </c>
      <c r="E87" s="1693">
        <v>9</v>
      </c>
      <c r="F87" s="76">
        <v>600</v>
      </c>
      <c r="G87" s="76">
        <f t="shared" si="70"/>
        <v>5400</v>
      </c>
      <c r="H87" s="76">
        <v>784</v>
      </c>
      <c r="I87" s="76">
        <f t="shared" si="71"/>
        <v>7056</v>
      </c>
      <c r="J87" s="120">
        <f t="shared" si="72"/>
        <v>12456</v>
      </c>
      <c r="K87" s="131"/>
      <c r="L87" s="95">
        <v>600</v>
      </c>
      <c r="M87" s="95">
        <f t="shared" si="73"/>
        <v>0</v>
      </c>
      <c r="N87" s="95">
        <v>784</v>
      </c>
      <c r="O87" s="95">
        <f t="shared" si="74"/>
        <v>0</v>
      </c>
      <c r="P87" s="96">
        <f t="shared" si="75"/>
        <v>0</v>
      </c>
      <c r="Q87" s="177"/>
      <c r="R87" s="178">
        <v>600</v>
      </c>
      <c r="S87" s="178">
        <f t="shared" si="76"/>
        <v>0</v>
      </c>
      <c r="T87" s="178">
        <v>784</v>
      </c>
      <c r="U87" s="178">
        <f t="shared" si="77"/>
        <v>0</v>
      </c>
      <c r="V87" s="179">
        <f t="shared" si="78"/>
        <v>0</v>
      </c>
      <c r="W87" s="224">
        <v>9</v>
      </c>
      <c r="X87" s="225">
        <v>600</v>
      </c>
      <c r="Y87" s="225">
        <f t="shared" si="79"/>
        <v>5400</v>
      </c>
      <c r="Z87" s="225">
        <v>784</v>
      </c>
      <c r="AA87" s="225">
        <f t="shared" si="80"/>
        <v>7056</v>
      </c>
      <c r="AB87" s="226">
        <f t="shared" si="81"/>
        <v>12456</v>
      </c>
      <c r="AC87" s="271"/>
      <c r="AD87" s="272">
        <v>600</v>
      </c>
      <c r="AE87" s="272">
        <f t="shared" si="82"/>
        <v>0</v>
      </c>
      <c r="AF87" s="272">
        <v>784</v>
      </c>
      <c r="AG87" s="272">
        <f t="shared" si="83"/>
        <v>0</v>
      </c>
      <c r="AH87" s="273">
        <f t="shared" si="84"/>
        <v>0</v>
      </c>
      <c r="AI87" s="318"/>
      <c r="AJ87" s="319">
        <v>600</v>
      </c>
      <c r="AK87" s="319">
        <f t="shared" si="85"/>
        <v>0</v>
      </c>
      <c r="AL87" s="319">
        <v>784</v>
      </c>
      <c r="AM87" s="319">
        <f t="shared" si="86"/>
        <v>0</v>
      </c>
      <c r="AN87" s="320">
        <f t="shared" si="87"/>
        <v>0</v>
      </c>
      <c r="AO87" s="1091"/>
      <c r="AP87" s="1093">
        <v>600</v>
      </c>
      <c r="AQ87" s="1093">
        <f t="shared" si="88"/>
        <v>0</v>
      </c>
      <c r="AR87" s="1093">
        <v>784</v>
      </c>
      <c r="AS87" s="1093">
        <f t="shared" si="89"/>
        <v>0</v>
      </c>
      <c r="AT87" s="1094">
        <f t="shared" si="90"/>
        <v>0</v>
      </c>
      <c r="AU87" s="1099"/>
      <c r="AV87" s="1101">
        <v>600</v>
      </c>
      <c r="AW87" s="1101">
        <f t="shared" si="91"/>
        <v>0</v>
      </c>
      <c r="AX87" s="1101">
        <v>784</v>
      </c>
      <c r="AY87" s="1101">
        <f t="shared" si="92"/>
        <v>0</v>
      </c>
      <c r="AZ87" s="1102">
        <f t="shared" si="93"/>
        <v>0</v>
      </c>
      <c r="BA87" s="1151">
        <f t="shared" si="96"/>
        <v>0</v>
      </c>
      <c r="BB87" s="363">
        <v>600</v>
      </c>
      <c r="BC87" s="363">
        <f t="shared" si="94"/>
        <v>0</v>
      </c>
      <c r="BD87" s="363">
        <v>784</v>
      </c>
      <c r="BE87" s="363">
        <f t="shared" si="95"/>
        <v>0</v>
      </c>
      <c r="BF87" s="364">
        <f t="shared" si="97"/>
        <v>0</v>
      </c>
      <c r="BG87" s="1142">
        <f t="shared" si="98"/>
        <v>0</v>
      </c>
      <c r="BH87" s="1142">
        <f t="shared" si="99"/>
        <v>0</v>
      </c>
    </row>
    <row r="88" spans="1:60" x14ac:dyDescent="0.2">
      <c r="A88" s="1">
        <v>76</v>
      </c>
      <c r="B88" s="50" t="s">
        <v>51</v>
      </c>
      <c r="C88" s="51" t="s">
        <v>53</v>
      </c>
      <c r="D88" s="51" t="s">
        <v>7</v>
      </c>
      <c r="E88" s="1693">
        <v>14</v>
      </c>
      <c r="F88" s="76">
        <v>600</v>
      </c>
      <c r="G88" s="76">
        <f t="shared" si="70"/>
        <v>8400</v>
      </c>
      <c r="H88" s="76">
        <v>420</v>
      </c>
      <c r="I88" s="76">
        <f t="shared" si="71"/>
        <v>5880</v>
      </c>
      <c r="J88" s="120">
        <f t="shared" si="72"/>
        <v>14280</v>
      </c>
      <c r="K88" s="131"/>
      <c r="L88" s="95">
        <v>600</v>
      </c>
      <c r="M88" s="95">
        <f t="shared" si="73"/>
        <v>0</v>
      </c>
      <c r="N88" s="95">
        <v>420</v>
      </c>
      <c r="O88" s="95">
        <f t="shared" si="74"/>
        <v>0</v>
      </c>
      <c r="P88" s="96">
        <f t="shared" si="75"/>
        <v>0</v>
      </c>
      <c r="Q88" s="177"/>
      <c r="R88" s="178">
        <v>600</v>
      </c>
      <c r="S88" s="178">
        <f t="shared" si="76"/>
        <v>0</v>
      </c>
      <c r="T88" s="178">
        <v>420</v>
      </c>
      <c r="U88" s="178">
        <f t="shared" si="77"/>
        <v>0</v>
      </c>
      <c r="V88" s="179">
        <f t="shared" si="78"/>
        <v>0</v>
      </c>
      <c r="W88" s="224">
        <v>13</v>
      </c>
      <c r="X88" s="225">
        <v>600</v>
      </c>
      <c r="Y88" s="225">
        <f t="shared" si="79"/>
        <v>7800</v>
      </c>
      <c r="Z88" s="225">
        <v>420</v>
      </c>
      <c r="AA88" s="225">
        <f t="shared" si="80"/>
        <v>5460</v>
      </c>
      <c r="AB88" s="226">
        <f t="shared" si="81"/>
        <v>13260</v>
      </c>
      <c r="AC88" s="271"/>
      <c r="AD88" s="272">
        <v>600</v>
      </c>
      <c r="AE88" s="272">
        <f t="shared" si="82"/>
        <v>0</v>
      </c>
      <c r="AF88" s="272">
        <v>420</v>
      </c>
      <c r="AG88" s="272">
        <f t="shared" si="83"/>
        <v>0</v>
      </c>
      <c r="AH88" s="273">
        <f t="shared" si="84"/>
        <v>0</v>
      </c>
      <c r="AI88" s="318"/>
      <c r="AJ88" s="319">
        <v>600</v>
      </c>
      <c r="AK88" s="319">
        <f t="shared" si="85"/>
        <v>0</v>
      </c>
      <c r="AL88" s="319">
        <v>420</v>
      </c>
      <c r="AM88" s="319">
        <f t="shared" si="86"/>
        <v>0</v>
      </c>
      <c r="AN88" s="320">
        <f t="shared" si="87"/>
        <v>0</v>
      </c>
      <c r="AO88" s="1606">
        <v>1</v>
      </c>
      <c r="AP88" s="1093">
        <v>600</v>
      </c>
      <c r="AQ88" s="1093">
        <f t="shared" si="88"/>
        <v>600</v>
      </c>
      <c r="AR88" s="1093">
        <v>420</v>
      </c>
      <c r="AS88" s="1093">
        <f t="shared" si="89"/>
        <v>420</v>
      </c>
      <c r="AT88" s="1094">
        <f t="shared" si="90"/>
        <v>1020</v>
      </c>
      <c r="AU88" s="1099"/>
      <c r="AV88" s="1101">
        <v>600</v>
      </c>
      <c r="AW88" s="1101">
        <f t="shared" si="91"/>
        <v>0</v>
      </c>
      <c r="AX88" s="1101">
        <v>420</v>
      </c>
      <c r="AY88" s="1101">
        <f t="shared" si="92"/>
        <v>0</v>
      </c>
      <c r="AZ88" s="1102">
        <f t="shared" si="93"/>
        <v>0</v>
      </c>
      <c r="BA88" s="1151">
        <f t="shared" si="96"/>
        <v>0</v>
      </c>
      <c r="BB88" s="363">
        <v>600</v>
      </c>
      <c r="BC88" s="363">
        <f t="shared" si="94"/>
        <v>0</v>
      </c>
      <c r="BD88" s="363">
        <v>420</v>
      </c>
      <c r="BE88" s="363">
        <f t="shared" si="95"/>
        <v>0</v>
      </c>
      <c r="BF88" s="364">
        <f t="shared" si="97"/>
        <v>0</v>
      </c>
      <c r="BG88" s="1142">
        <f t="shared" si="98"/>
        <v>1020</v>
      </c>
      <c r="BH88" s="1142">
        <f t="shared" si="99"/>
        <v>-1020</v>
      </c>
    </row>
    <row r="89" spans="1:60" hidden="1" x14ac:dyDescent="0.2">
      <c r="A89" s="1">
        <v>77</v>
      </c>
      <c r="B89" s="50" t="s">
        <v>54</v>
      </c>
      <c r="C89" s="51" t="s">
        <v>293</v>
      </c>
      <c r="D89" s="51" t="s">
        <v>7</v>
      </c>
      <c r="E89" s="1693">
        <v>0</v>
      </c>
      <c r="F89" s="76">
        <v>800</v>
      </c>
      <c r="G89" s="76">
        <f t="shared" si="70"/>
        <v>0</v>
      </c>
      <c r="H89" s="76">
        <v>721</v>
      </c>
      <c r="I89" s="76">
        <f t="shared" si="71"/>
        <v>0</v>
      </c>
      <c r="J89" s="120">
        <f t="shared" si="72"/>
        <v>0</v>
      </c>
      <c r="K89" s="131"/>
      <c r="L89" s="95">
        <v>800</v>
      </c>
      <c r="M89" s="95">
        <f t="shared" si="73"/>
        <v>0</v>
      </c>
      <c r="N89" s="95">
        <v>721</v>
      </c>
      <c r="O89" s="95">
        <f t="shared" si="74"/>
        <v>0</v>
      </c>
      <c r="P89" s="96">
        <f t="shared" si="75"/>
        <v>0</v>
      </c>
      <c r="Q89" s="177"/>
      <c r="R89" s="178">
        <v>800</v>
      </c>
      <c r="S89" s="178">
        <f t="shared" si="76"/>
        <v>0</v>
      </c>
      <c r="T89" s="178">
        <v>721</v>
      </c>
      <c r="U89" s="178">
        <f t="shared" si="77"/>
        <v>0</v>
      </c>
      <c r="V89" s="179">
        <f t="shared" si="78"/>
        <v>0</v>
      </c>
      <c r="W89" s="224"/>
      <c r="X89" s="225">
        <v>800</v>
      </c>
      <c r="Y89" s="225">
        <f t="shared" si="79"/>
        <v>0</v>
      </c>
      <c r="Z89" s="225">
        <v>721</v>
      </c>
      <c r="AA89" s="225">
        <f t="shared" si="80"/>
        <v>0</v>
      </c>
      <c r="AB89" s="226">
        <f t="shared" si="81"/>
        <v>0</v>
      </c>
      <c r="AC89" s="271"/>
      <c r="AD89" s="272">
        <v>800</v>
      </c>
      <c r="AE89" s="272">
        <f t="shared" si="82"/>
        <v>0</v>
      </c>
      <c r="AF89" s="272">
        <v>721</v>
      </c>
      <c r="AG89" s="272">
        <f t="shared" si="83"/>
        <v>0</v>
      </c>
      <c r="AH89" s="273">
        <f t="shared" si="84"/>
        <v>0</v>
      </c>
      <c r="AI89" s="318"/>
      <c r="AJ89" s="319">
        <v>800</v>
      </c>
      <c r="AK89" s="319">
        <f t="shared" si="85"/>
        <v>0</v>
      </c>
      <c r="AL89" s="319">
        <v>721</v>
      </c>
      <c r="AM89" s="319">
        <f t="shared" si="86"/>
        <v>0</v>
      </c>
      <c r="AN89" s="320">
        <f t="shared" si="87"/>
        <v>0</v>
      </c>
      <c r="AO89" s="1091"/>
      <c r="AP89" s="1093">
        <v>800</v>
      </c>
      <c r="AQ89" s="1093">
        <f t="shared" si="88"/>
        <v>0</v>
      </c>
      <c r="AR89" s="1093">
        <v>721</v>
      </c>
      <c r="AS89" s="1093">
        <f t="shared" si="89"/>
        <v>0</v>
      </c>
      <c r="AT89" s="1094">
        <f t="shared" si="90"/>
        <v>0</v>
      </c>
      <c r="AU89" s="1099"/>
      <c r="AV89" s="1101">
        <v>800</v>
      </c>
      <c r="AW89" s="1101">
        <f t="shared" si="91"/>
        <v>0</v>
      </c>
      <c r="AX89" s="1101">
        <v>721</v>
      </c>
      <c r="AY89" s="1101">
        <f t="shared" si="92"/>
        <v>0</v>
      </c>
      <c r="AZ89" s="1102">
        <f t="shared" si="93"/>
        <v>0</v>
      </c>
      <c r="BA89" s="1151">
        <f t="shared" si="96"/>
        <v>0</v>
      </c>
      <c r="BB89" s="363">
        <v>800</v>
      </c>
      <c r="BC89" s="363">
        <f t="shared" si="94"/>
        <v>0</v>
      </c>
      <c r="BD89" s="363">
        <v>721</v>
      </c>
      <c r="BE89" s="363">
        <f t="shared" si="95"/>
        <v>0</v>
      </c>
      <c r="BF89" s="364">
        <f t="shared" si="97"/>
        <v>0</v>
      </c>
      <c r="BG89" s="1142">
        <f t="shared" si="98"/>
        <v>0</v>
      </c>
      <c r="BH89" s="1142">
        <f t="shared" si="99"/>
        <v>0</v>
      </c>
    </row>
    <row r="90" spans="1:60" x14ac:dyDescent="0.2">
      <c r="A90" s="1">
        <v>78</v>
      </c>
      <c r="B90" s="50" t="s">
        <v>55</v>
      </c>
      <c r="C90" s="51"/>
      <c r="D90" s="51" t="s">
        <v>56</v>
      </c>
      <c r="E90" s="1693">
        <v>12.85</v>
      </c>
      <c r="F90" s="76">
        <v>1050</v>
      </c>
      <c r="G90" s="76">
        <f t="shared" si="70"/>
        <v>13492.5</v>
      </c>
      <c r="H90" s="76">
        <v>840</v>
      </c>
      <c r="I90" s="76">
        <f t="shared" si="71"/>
        <v>10794</v>
      </c>
      <c r="J90" s="120">
        <f t="shared" si="72"/>
        <v>24286.5</v>
      </c>
      <c r="K90" s="131"/>
      <c r="L90" s="95">
        <v>1050</v>
      </c>
      <c r="M90" s="95">
        <f t="shared" si="73"/>
        <v>0</v>
      </c>
      <c r="N90" s="95">
        <v>840</v>
      </c>
      <c r="O90" s="95">
        <f t="shared" si="74"/>
        <v>0</v>
      </c>
      <c r="P90" s="96">
        <f t="shared" si="75"/>
        <v>0</v>
      </c>
      <c r="Q90" s="177"/>
      <c r="R90" s="178">
        <v>1050</v>
      </c>
      <c r="S90" s="178">
        <f t="shared" si="76"/>
        <v>0</v>
      </c>
      <c r="T90" s="178">
        <v>840</v>
      </c>
      <c r="U90" s="178">
        <f t="shared" si="77"/>
        <v>0</v>
      </c>
      <c r="V90" s="179">
        <f t="shared" si="78"/>
        <v>0</v>
      </c>
      <c r="W90" s="224"/>
      <c r="X90" s="225">
        <v>1050</v>
      </c>
      <c r="Y90" s="225">
        <f t="shared" si="79"/>
        <v>0</v>
      </c>
      <c r="Z90" s="225">
        <v>840</v>
      </c>
      <c r="AA90" s="225">
        <f t="shared" si="80"/>
        <v>0</v>
      </c>
      <c r="AB90" s="226">
        <f t="shared" si="81"/>
        <v>0</v>
      </c>
      <c r="AC90" s="271"/>
      <c r="AD90" s="272">
        <v>1050</v>
      </c>
      <c r="AE90" s="272">
        <f t="shared" si="82"/>
        <v>0</v>
      </c>
      <c r="AF90" s="272">
        <v>840</v>
      </c>
      <c r="AG90" s="272">
        <f t="shared" si="83"/>
        <v>0</v>
      </c>
      <c r="AH90" s="273">
        <f t="shared" si="84"/>
        <v>0</v>
      </c>
      <c r="AI90" s="318"/>
      <c r="AJ90" s="319">
        <v>1050</v>
      </c>
      <c r="AK90" s="319">
        <f t="shared" si="85"/>
        <v>0</v>
      </c>
      <c r="AL90" s="319">
        <v>840</v>
      </c>
      <c r="AM90" s="319">
        <f t="shared" si="86"/>
        <v>0</v>
      </c>
      <c r="AN90" s="320">
        <f t="shared" si="87"/>
        <v>0</v>
      </c>
      <c r="AO90" s="1606">
        <v>12.85</v>
      </c>
      <c r="AP90" s="1093">
        <v>1050</v>
      </c>
      <c r="AQ90" s="1093">
        <f t="shared" si="88"/>
        <v>13492.5</v>
      </c>
      <c r="AR90" s="1093">
        <v>840</v>
      </c>
      <c r="AS90" s="1093">
        <f t="shared" si="89"/>
        <v>10794</v>
      </c>
      <c r="AT90" s="1094">
        <f t="shared" si="90"/>
        <v>24286.5</v>
      </c>
      <c r="AU90" s="1099"/>
      <c r="AV90" s="1101">
        <v>1050</v>
      </c>
      <c r="AW90" s="1101">
        <f t="shared" si="91"/>
        <v>0</v>
      </c>
      <c r="AX90" s="1101">
        <v>840</v>
      </c>
      <c r="AY90" s="1101">
        <f t="shared" si="92"/>
        <v>0</v>
      </c>
      <c r="AZ90" s="1102">
        <f t="shared" si="93"/>
        <v>0</v>
      </c>
      <c r="BA90" s="1151">
        <f t="shared" si="96"/>
        <v>0</v>
      </c>
      <c r="BB90" s="363">
        <v>1050</v>
      </c>
      <c r="BC90" s="363">
        <f t="shared" si="94"/>
        <v>0</v>
      </c>
      <c r="BD90" s="363">
        <v>840</v>
      </c>
      <c r="BE90" s="363">
        <f t="shared" si="95"/>
        <v>0</v>
      </c>
      <c r="BF90" s="364">
        <f t="shared" si="97"/>
        <v>0</v>
      </c>
      <c r="BG90" s="1142">
        <f t="shared" si="98"/>
        <v>24286.5</v>
      </c>
      <c r="BH90" s="1142">
        <f t="shared" si="99"/>
        <v>-24286.5</v>
      </c>
    </row>
    <row r="91" spans="1:60" x14ac:dyDescent="0.2">
      <c r="A91" s="1">
        <v>79</v>
      </c>
      <c r="B91" s="50" t="s">
        <v>57</v>
      </c>
      <c r="C91" s="1158"/>
      <c r="D91" s="51" t="s">
        <v>56</v>
      </c>
      <c r="E91" s="1693">
        <v>132.56399999999996</v>
      </c>
      <c r="F91" s="76">
        <v>1050</v>
      </c>
      <c r="G91" s="76">
        <f t="shared" si="70"/>
        <v>139192.19999999995</v>
      </c>
      <c r="H91" s="76">
        <v>1190</v>
      </c>
      <c r="I91" s="76">
        <f t="shared" si="71"/>
        <v>157751.15999999995</v>
      </c>
      <c r="J91" s="120">
        <f t="shared" si="72"/>
        <v>296943.35999999987</v>
      </c>
      <c r="K91" s="131"/>
      <c r="L91" s="95">
        <v>1050</v>
      </c>
      <c r="M91" s="95">
        <f t="shared" si="73"/>
        <v>0</v>
      </c>
      <c r="N91" s="95">
        <v>1190</v>
      </c>
      <c r="O91" s="95">
        <f t="shared" si="74"/>
        <v>0</v>
      </c>
      <c r="P91" s="96">
        <f t="shared" si="75"/>
        <v>0</v>
      </c>
      <c r="Q91" s="177"/>
      <c r="R91" s="178">
        <v>1050</v>
      </c>
      <c r="S91" s="178">
        <f t="shared" si="76"/>
        <v>0</v>
      </c>
      <c r="T91" s="178">
        <v>1190</v>
      </c>
      <c r="U91" s="178">
        <f t="shared" si="77"/>
        <v>0</v>
      </c>
      <c r="V91" s="179">
        <f t="shared" si="78"/>
        <v>0</v>
      </c>
      <c r="W91" s="224">
        <v>88.61399999999999</v>
      </c>
      <c r="X91" s="225">
        <v>1050</v>
      </c>
      <c r="Y91" s="225">
        <f t="shared" si="79"/>
        <v>93044.699999999983</v>
      </c>
      <c r="Z91" s="225">
        <v>1190</v>
      </c>
      <c r="AA91" s="225">
        <f t="shared" si="80"/>
        <v>105450.65999999999</v>
      </c>
      <c r="AB91" s="226">
        <f t="shared" si="81"/>
        <v>198495.35999999999</v>
      </c>
      <c r="AC91" s="271">
        <v>50</v>
      </c>
      <c r="AD91" s="272">
        <v>1050</v>
      </c>
      <c r="AE91" s="272">
        <f t="shared" si="82"/>
        <v>52500</v>
      </c>
      <c r="AF91" s="272">
        <v>1190</v>
      </c>
      <c r="AG91" s="272">
        <f t="shared" si="83"/>
        <v>59500</v>
      </c>
      <c r="AH91" s="273">
        <f t="shared" si="84"/>
        <v>112000</v>
      </c>
      <c r="AI91" s="318"/>
      <c r="AJ91" s="319">
        <v>1050</v>
      </c>
      <c r="AK91" s="319">
        <f t="shared" si="85"/>
        <v>0</v>
      </c>
      <c r="AL91" s="319">
        <v>1190</v>
      </c>
      <c r="AM91" s="319">
        <f t="shared" si="86"/>
        <v>0</v>
      </c>
      <c r="AN91" s="320">
        <f t="shared" si="87"/>
        <v>0</v>
      </c>
      <c r="AO91" s="1606">
        <f>132.564-W91-AC91</f>
        <v>-6.0499999999999972</v>
      </c>
      <c r="AP91" s="1093">
        <v>1050</v>
      </c>
      <c r="AQ91" s="1093">
        <f t="shared" si="88"/>
        <v>-6352.4999999999973</v>
      </c>
      <c r="AR91" s="1093">
        <v>1190</v>
      </c>
      <c r="AS91" s="1093">
        <f t="shared" si="89"/>
        <v>-7199.4999999999964</v>
      </c>
      <c r="AT91" s="1094">
        <f t="shared" si="90"/>
        <v>-13551.999999999993</v>
      </c>
      <c r="AU91" s="1099"/>
      <c r="AV91" s="1101">
        <v>1050</v>
      </c>
      <c r="AW91" s="1101">
        <f t="shared" si="91"/>
        <v>0</v>
      </c>
      <c r="AX91" s="1101">
        <v>1190</v>
      </c>
      <c r="AY91" s="1101">
        <f t="shared" si="92"/>
        <v>0</v>
      </c>
      <c r="AZ91" s="1102">
        <f t="shared" si="93"/>
        <v>0</v>
      </c>
      <c r="BA91" s="1151">
        <f t="shared" si="96"/>
        <v>-2.8421709430404007E-14</v>
      </c>
      <c r="BB91" s="363">
        <v>1050</v>
      </c>
      <c r="BC91" s="363">
        <f t="shared" si="94"/>
        <v>-2.9842794901924208E-11</v>
      </c>
      <c r="BD91" s="363">
        <v>1190</v>
      </c>
      <c r="BE91" s="363">
        <f t="shared" si="95"/>
        <v>-3.3821834222180769E-11</v>
      </c>
      <c r="BF91" s="364">
        <f t="shared" si="97"/>
        <v>-6.3664629124104977E-11</v>
      </c>
      <c r="BG91" s="1142">
        <f t="shared" si="98"/>
        <v>-13552.000000000116</v>
      </c>
      <c r="BH91" s="1142">
        <f t="shared" si="99"/>
        <v>13552.000000000053</v>
      </c>
    </row>
    <row r="92" spans="1:60" ht="25.5" x14ac:dyDescent="0.2">
      <c r="A92" s="1">
        <v>80</v>
      </c>
      <c r="B92" s="50" t="s">
        <v>58</v>
      </c>
      <c r="C92" s="1158"/>
      <c r="D92" s="51" t="s">
        <v>56</v>
      </c>
      <c r="E92" s="1692">
        <v>13.627000000000001</v>
      </c>
      <c r="F92" s="76">
        <v>1050</v>
      </c>
      <c r="G92" s="76">
        <f t="shared" si="70"/>
        <v>14308.35</v>
      </c>
      <c r="H92" s="76">
        <v>2380</v>
      </c>
      <c r="I92" s="76">
        <f t="shared" si="71"/>
        <v>32432.260000000002</v>
      </c>
      <c r="J92" s="120">
        <f t="shared" si="72"/>
        <v>46740.61</v>
      </c>
      <c r="K92" s="131"/>
      <c r="L92" s="95">
        <v>1050</v>
      </c>
      <c r="M92" s="95">
        <f t="shared" si="73"/>
        <v>0</v>
      </c>
      <c r="N92" s="95">
        <v>2380</v>
      </c>
      <c r="O92" s="95">
        <f t="shared" si="74"/>
        <v>0</v>
      </c>
      <c r="P92" s="96">
        <f t="shared" si="75"/>
        <v>0</v>
      </c>
      <c r="Q92" s="177"/>
      <c r="R92" s="178">
        <v>1050</v>
      </c>
      <c r="S92" s="178">
        <f t="shared" si="76"/>
        <v>0</v>
      </c>
      <c r="T92" s="178">
        <v>2380</v>
      </c>
      <c r="U92" s="178">
        <f t="shared" si="77"/>
        <v>0</v>
      </c>
      <c r="V92" s="179">
        <f t="shared" si="78"/>
        <v>0</v>
      </c>
      <c r="W92" s="224">
        <v>7.5370000000000008</v>
      </c>
      <c r="X92" s="225">
        <v>1050</v>
      </c>
      <c r="Y92" s="225">
        <f t="shared" si="79"/>
        <v>7913.8500000000013</v>
      </c>
      <c r="Z92" s="225">
        <v>2380</v>
      </c>
      <c r="AA92" s="225">
        <f t="shared" si="80"/>
        <v>17938.060000000001</v>
      </c>
      <c r="AB92" s="226">
        <f t="shared" si="81"/>
        <v>25851.910000000003</v>
      </c>
      <c r="AC92" s="271"/>
      <c r="AD92" s="272">
        <v>1050</v>
      </c>
      <c r="AE92" s="272">
        <f t="shared" si="82"/>
        <v>0</v>
      </c>
      <c r="AF92" s="272">
        <v>2380</v>
      </c>
      <c r="AG92" s="272">
        <f t="shared" si="83"/>
        <v>0</v>
      </c>
      <c r="AH92" s="273">
        <f t="shared" si="84"/>
        <v>0</v>
      </c>
      <c r="AI92" s="318"/>
      <c r="AJ92" s="319">
        <v>1050</v>
      </c>
      <c r="AK92" s="319">
        <f t="shared" si="85"/>
        <v>0</v>
      </c>
      <c r="AL92" s="319">
        <v>2380</v>
      </c>
      <c r="AM92" s="319">
        <f t="shared" si="86"/>
        <v>0</v>
      </c>
      <c r="AN92" s="320">
        <f t="shared" si="87"/>
        <v>0</v>
      </c>
      <c r="AO92" s="1606">
        <v>6.09</v>
      </c>
      <c r="AP92" s="1093">
        <v>1050</v>
      </c>
      <c r="AQ92" s="1093">
        <f t="shared" si="88"/>
        <v>6394.5</v>
      </c>
      <c r="AR92" s="1093">
        <v>2380</v>
      </c>
      <c r="AS92" s="1093">
        <f t="shared" si="89"/>
        <v>14494.199999999999</v>
      </c>
      <c r="AT92" s="1094">
        <f t="shared" si="90"/>
        <v>20888.699999999997</v>
      </c>
      <c r="AU92" s="1099"/>
      <c r="AV92" s="1101">
        <v>1050</v>
      </c>
      <c r="AW92" s="1101">
        <f t="shared" si="91"/>
        <v>0</v>
      </c>
      <c r="AX92" s="1101">
        <v>2380</v>
      </c>
      <c r="AY92" s="1101">
        <f t="shared" si="92"/>
        <v>0</v>
      </c>
      <c r="AZ92" s="1102">
        <f t="shared" si="93"/>
        <v>0</v>
      </c>
      <c r="BA92" s="1151">
        <f t="shared" si="96"/>
        <v>0</v>
      </c>
      <c r="BB92" s="363">
        <v>1050</v>
      </c>
      <c r="BC92" s="363">
        <f t="shared" si="94"/>
        <v>0</v>
      </c>
      <c r="BD92" s="363">
        <v>2380</v>
      </c>
      <c r="BE92" s="363">
        <f t="shared" si="95"/>
        <v>0</v>
      </c>
      <c r="BF92" s="364">
        <f t="shared" si="97"/>
        <v>0</v>
      </c>
      <c r="BG92" s="1142">
        <f t="shared" si="98"/>
        <v>20888.699999999997</v>
      </c>
      <c r="BH92" s="1142">
        <f t="shared" si="99"/>
        <v>-20888.699999999997</v>
      </c>
    </row>
    <row r="93" spans="1:60" x14ac:dyDescent="0.2">
      <c r="A93" s="1">
        <v>81</v>
      </c>
      <c r="B93" s="50" t="s">
        <v>59</v>
      </c>
      <c r="C93" s="51"/>
      <c r="D93" s="51" t="s">
        <v>56</v>
      </c>
      <c r="E93" s="1692">
        <v>2.448</v>
      </c>
      <c r="F93" s="76">
        <v>1050</v>
      </c>
      <c r="G93" s="76">
        <f t="shared" si="70"/>
        <v>2570.4</v>
      </c>
      <c r="H93" s="76">
        <v>3080</v>
      </c>
      <c r="I93" s="76">
        <f t="shared" si="71"/>
        <v>7539.84</v>
      </c>
      <c r="J93" s="120">
        <f t="shared" si="72"/>
        <v>10110.24</v>
      </c>
      <c r="K93" s="131"/>
      <c r="L93" s="95">
        <v>1050</v>
      </c>
      <c r="M93" s="95">
        <f t="shared" si="73"/>
        <v>0</v>
      </c>
      <c r="N93" s="95">
        <v>3080</v>
      </c>
      <c r="O93" s="95">
        <f t="shared" si="74"/>
        <v>0</v>
      </c>
      <c r="P93" s="96">
        <f t="shared" si="75"/>
        <v>0</v>
      </c>
      <c r="Q93" s="177"/>
      <c r="R93" s="178">
        <v>1050</v>
      </c>
      <c r="S93" s="178">
        <f t="shared" si="76"/>
        <v>0</v>
      </c>
      <c r="T93" s="178">
        <v>3080</v>
      </c>
      <c r="U93" s="178">
        <f t="shared" si="77"/>
        <v>0</v>
      </c>
      <c r="V93" s="179">
        <f t="shared" si="78"/>
        <v>0</v>
      </c>
      <c r="W93" s="224"/>
      <c r="X93" s="225">
        <v>1050</v>
      </c>
      <c r="Y93" s="225">
        <f t="shared" si="79"/>
        <v>0</v>
      </c>
      <c r="Z93" s="225">
        <v>3080</v>
      </c>
      <c r="AA93" s="225">
        <f t="shared" si="80"/>
        <v>0</v>
      </c>
      <c r="AB93" s="226">
        <f t="shared" si="81"/>
        <v>0</v>
      </c>
      <c r="AC93" s="271"/>
      <c r="AD93" s="272">
        <v>1050</v>
      </c>
      <c r="AE93" s="272">
        <f t="shared" si="82"/>
        <v>0</v>
      </c>
      <c r="AF93" s="272">
        <v>3080</v>
      </c>
      <c r="AG93" s="272">
        <f t="shared" si="83"/>
        <v>0</v>
      </c>
      <c r="AH93" s="273">
        <f t="shared" si="84"/>
        <v>0</v>
      </c>
      <c r="AI93" s="318"/>
      <c r="AJ93" s="319">
        <v>1050</v>
      </c>
      <c r="AK93" s="319">
        <f t="shared" si="85"/>
        <v>0</v>
      </c>
      <c r="AL93" s="319">
        <v>3080</v>
      </c>
      <c r="AM93" s="319">
        <f t="shared" si="86"/>
        <v>0</v>
      </c>
      <c r="AN93" s="320">
        <f t="shared" si="87"/>
        <v>0</v>
      </c>
      <c r="AO93" s="1606">
        <v>2.448</v>
      </c>
      <c r="AP93" s="1093">
        <v>1050</v>
      </c>
      <c r="AQ93" s="1093">
        <f t="shared" si="88"/>
        <v>2570.4</v>
      </c>
      <c r="AR93" s="1093">
        <v>3080</v>
      </c>
      <c r="AS93" s="1093">
        <f t="shared" si="89"/>
        <v>7539.84</v>
      </c>
      <c r="AT93" s="1094">
        <f t="shared" si="90"/>
        <v>10110.24</v>
      </c>
      <c r="AU93" s="1099"/>
      <c r="AV93" s="1101">
        <v>1050</v>
      </c>
      <c r="AW93" s="1101">
        <f t="shared" si="91"/>
        <v>0</v>
      </c>
      <c r="AX93" s="1101">
        <v>3080</v>
      </c>
      <c r="AY93" s="1101">
        <f t="shared" si="92"/>
        <v>0</v>
      </c>
      <c r="AZ93" s="1102">
        <f t="shared" si="93"/>
        <v>0</v>
      </c>
      <c r="BA93" s="1151">
        <f t="shared" si="96"/>
        <v>0</v>
      </c>
      <c r="BB93" s="363">
        <v>1050</v>
      </c>
      <c r="BC93" s="363">
        <f t="shared" si="94"/>
        <v>0</v>
      </c>
      <c r="BD93" s="363">
        <v>3080</v>
      </c>
      <c r="BE93" s="363">
        <f t="shared" si="95"/>
        <v>0</v>
      </c>
      <c r="BF93" s="364">
        <f t="shared" si="97"/>
        <v>0</v>
      </c>
      <c r="BG93" s="1142">
        <f t="shared" si="98"/>
        <v>10110.24</v>
      </c>
      <c r="BH93" s="1142">
        <f t="shared" si="99"/>
        <v>-10110.24</v>
      </c>
    </row>
    <row r="94" spans="1:60" x14ac:dyDescent="0.2">
      <c r="A94" s="1">
        <v>82</v>
      </c>
      <c r="B94" s="50" t="s">
        <v>60</v>
      </c>
      <c r="C94" s="1158"/>
      <c r="D94" s="51" t="s">
        <v>5</v>
      </c>
      <c r="E94" s="1693">
        <v>1</v>
      </c>
      <c r="F94" s="76">
        <v>0</v>
      </c>
      <c r="G94" s="76">
        <f t="shared" si="70"/>
        <v>0</v>
      </c>
      <c r="H94" s="76">
        <v>32642</v>
      </c>
      <c r="I94" s="76">
        <f t="shared" si="71"/>
        <v>32642</v>
      </c>
      <c r="J94" s="120">
        <f t="shared" si="72"/>
        <v>32642</v>
      </c>
      <c r="K94" s="131"/>
      <c r="L94" s="95">
        <v>0</v>
      </c>
      <c r="M94" s="95">
        <f t="shared" si="73"/>
        <v>0</v>
      </c>
      <c r="N94" s="95">
        <v>32642</v>
      </c>
      <c r="O94" s="95">
        <f t="shared" si="74"/>
        <v>0</v>
      </c>
      <c r="P94" s="96">
        <f t="shared" si="75"/>
        <v>0</v>
      </c>
      <c r="Q94" s="177"/>
      <c r="R94" s="178">
        <v>0</v>
      </c>
      <c r="S94" s="178">
        <f t="shared" si="76"/>
        <v>0</v>
      </c>
      <c r="T94" s="178">
        <v>32642</v>
      </c>
      <c r="U94" s="178">
        <f t="shared" si="77"/>
        <v>0</v>
      </c>
      <c r="V94" s="179">
        <f t="shared" si="78"/>
        <v>0</v>
      </c>
      <c r="W94" s="224">
        <v>1</v>
      </c>
      <c r="X94" s="225">
        <v>0</v>
      </c>
      <c r="Y94" s="225">
        <f t="shared" si="79"/>
        <v>0</v>
      </c>
      <c r="Z94" s="225">
        <v>32642</v>
      </c>
      <c r="AA94" s="225">
        <f t="shared" si="80"/>
        <v>32642</v>
      </c>
      <c r="AB94" s="226">
        <f t="shared" si="81"/>
        <v>32642</v>
      </c>
      <c r="AC94" s="271"/>
      <c r="AD94" s="272">
        <v>0</v>
      </c>
      <c r="AE94" s="272">
        <f t="shared" si="82"/>
        <v>0</v>
      </c>
      <c r="AF94" s="272">
        <v>32642</v>
      </c>
      <c r="AG94" s="272">
        <f t="shared" si="83"/>
        <v>0</v>
      </c>
      <c r="AH94" s="273">
        <f t="shared" si="84"/>
        <v>0</v>
      </c>
      <c r="AI94" s="318"/>
      <c r="AJ94" s="319">
        <v>0</v>
      </c>
      <c r="AK94" s="319">
        <f t="shared" si="85"/>
        <v>0</v>
      </c>
      <c r="AL94" s="319">
        <v>32642</v>
      </c>
      <c r="AM94" s="319">
        <f t="shared" si="86"/>
        <v>0</v>
      </c>
      <c r="AN94" s="320">
        <f t="shared" si="87"/>
        <v>0</v>
      </c>
      <c r="AO94" s="1091"/>
      <c r="AP94" s="1093">
        <v>0</v>
      </c>
      <c r="AQ94" s="1093">
        <f t="shared" si="88"/>
        <v>0</v>
      </c>
      <c r="AR94" s="1093">
        <v>32642</v>
      </c>
      <c r="AS94" s="1093">
        <f t="shared" si="89"/>
        <v>0</v>
      </c>
      <c r="AT94" s="1094">
        <f t="shared" si="90"/>
        <v>0</v>
      </c>
      <c r="AU94" s="1099"/>
      <c r="AV94" s="1101">
        <v>0</v>
      </c>
      <c r="AW94" s="1101">
        <f t="shared" si="91"/>
        <v>0</v>
      </c>
      <c r="AX94" s="1101">
        <v>32642</v>
      </c>
      <c r="AY94" s="1101">
        <f t="shared" si="92"/>
        <v>0</v>
      </c>
      <c r="AZ94" s="1102">
        <f t="shared" si="93"/>
        <v>0</v>
      </c>
      <c r="BA94" s="1151">
        <f t="shared" si="96"/>
        <v>0</v>
      </c>
      <c r="BB94" s="363">
        <v>0</v>
      </c>
      <c r="BC94" s="363">
        <f t="shared" si="94"/>
        <v>0</v>
      </c>
      <c r="BD94" s="363">
        <v>32642</v>
      </c>
      <c r="BE94" s="363">
        <f t="shared" si="95"/>
        <v>0</v>
      </c>
      <c r="BF94" s="364">
        <f t="shared" si="97"/>
        <v>0</v>
      </c>
      <c r="BG94" s="1142">
        <f t="shared" si="98"/>
        <v>0</v>
      </c>
      <c r="BH94" s="1142">
        <f t="shared" si="99"/>
        <v>0</v>
      </c>
    </row>
    <row r="95" spans="1:60" x14ac:dyDescent="0.2">
      <c r="A95" s="1">
        <v>83</v>
      </c>
      <c r="B95" s="1159" t="s">
        <v>61</v>
      </c>
      <c r="C95" s="51"/>
      <c r="D95" s="51"/>
      <c r="E95" s="1693"/>
      <c r="F95" s="51"/>
      <c r="G95" s="76"/>
      <c r="H95" s="1124"/>
      <c r="I95" s="76"/>
      <c r="J95" s="1125"/>
      <c r="K95" s="131"/>
      <c r="L95" s="1144"/>
      <c r="M95" s="95"/>
      <c r="N95" s="1126"/>
      <c r="O95" s="95"/>
      <c r="P95" s="1127"/>
      <c r="Q95" s="177"/>
      <c r="R95" s="1145"/>
      <c r="S95" s="178"/>
      <c r="T95" s="1128"/>
      <c r="U95" s="178"/>
      <c r="V95" s="1129"/>
      <c r="W95" s="224"/>
      <c r="X95" s="1146"/>
      <c r="Y95" s="225"/>
      <c r="Z95" s="1130"/>
      <c r="AA95" s="225"/>
      <c r="AB95" s="1131"/>
      <c r="AC95" s="271"/>
      <c r="AD95" s="1147"/>
      <c r="AE95" s="272"/>
      <c r="AF95" s="1132"/>
      <c r="AG95" s="272"/>
      <c r="AH95" s="1133"/>
      <c r="AI95" s="318"/>
      <c r="AJ95" s="1148"/>
      <c r="AK95" s="319"/>
      <c r="AL95" s="1134"/>
      <c r="AM95" s="319"/>
      <c r="AN95" s="1135"/>
      <c r="AO95" s="1091"/>
      <c r="AP95" s="1149"/>
      <c r="AQ95" s="1093"/>
      <c r="AR95" s="1136"/>
      <c r="AS95" s="1093"/>
      <c r="AT95" s="1137"/>
      <c r="AU95" s="1099"/>
      <c r="AV95" s="1150"/>
      <c r="AW95" s="1101"/>
      <c r="AX95" s="1138"/>
      <c r="AY95" s="1101"/>
      <c r="AZ95" s="1139"/>
      <c r="BA95" s="1151">
        <f t="shared" si="96"/>
        <v>0</v>
      </c>
      <c r="BB95" s="1152"/>
      <c r="BC95" s="363"/>
      <c r="BD95" s="1140"/>
      <c r="BE95" s="363"/>
      <c r="BF95" s="364">
        <f t="shared" si="97"/>
        <v>0</v>
      </c>
      <c r="BG95" s="1142">
        <f t="shared" si="98"/>
        <v>0</v>
      </c>
      <c r="BH95" s="1142">
        <f t="shared" si="99"/>
        <v>0</v>
      </c>
    </row>
    <row r="96" spans="1:60" x14ac:dyDescent="0.2">
      <c r="A96" s="1">
        <v>84</v>
      </c>
      <c r="B96" s="50" t="s">
        <v>294</v>
      </c>
      <c r="C96" s="51" t="s">
        <v>335</v>
      </c>
      <c r="D96" s="51" t="s">
        <v>14</v>
      </c>
      <c r="E96" s="1693">
        <v>1</v>
      </c>
      <c r="F96" s="76">
        <v>3518</v>
      </c>
      <c r="G96" s="76">
        <f t="shared" si="70"/>
        <v>3518</v>
      </c>
      <c r="H96" s="76">
        <v>7588.7999999999993</v>
      </c>
      <c r="I96" s="76">
        <f t="shared" si="71"/>
        <v>7588.7999999999993</v>
      </c>
      <c r="J96" s="120">
        <f t="shared" ref="J96:J108" si="100">G96+I96</f>
        <v>11106.8</v>
      </c>
      <c r="K96" s="131"/>
      <c r="L96" s="95">
        <v>3518</v>
      </c>
      <c r="M96" s="95">
        <f t="shared" ref="M96:M108" si="101">K96*L96</f>
        <v>0</v>
      </c>
      <c r="N96" s="95">
        <v>7588.7999999999993</v>
      </c>
      <c r="O96" s="95">
        <f t="shared" ref="O96:O108" si="102">K96*N96</f>
        <v>0</v>
      </c>
      <c r="P96" s="96">
        <f t="shared" ref="P96:P108" si="103">M96+O96</f>
        <v>0</v>
      </c>
      <c r="Q96" s="177"/>
      <c r="R96" s="178">
        <v>3518</v>
      </c>
      <c r="S96" s="178">
        <f t="shared" ref="S96:S108" si="104">Q96*R96</f>
        <v>0</v>
      </c>
      <c r="T96" s="178">
        <v>7588.7999999999993</v>
      </c>
      <c r="U96" s="178">
        <f t="shared" ref="U96:U108" si="105">Q96*T96</f>
        <v>0</v>
      </c>
      <c r="V96" s="179">
        <f t="shared" ref="V96:V108" si="106">S96+U96</f>
        <v>0</v>
      </c>
      <c r="W96" s="224">
        <v>1</v>
      </c>
      <c r="X96" s="225">
        <v>3518</v>
      </c>
      <c r="Y96" s="225">
        <f t="shared" ref="Y96:Y108" si="107">W96*X96</f>
        <v>3518</v>
      </c>
      <c r="Z96" s="225">
        <v>7588.7999999999993</v>
      </c>
      <c r="AA96" s="225">
        <f t="shared" ref="AA96:AA108" si="108">W96*Z96</f>
        <v>7588.7999999999993</v>
      </c>
      <c r="AB96" s="226">
        <f t="shared" ref="AB96:AB108" si="109">Y96+AA96</f>
        <v>11106.8</v>
      </c>
      <c r="AC96" s="271"/>
      <c r="AD96" s="272">
        <v>3518</v>
      </c>
      <c r="AE96" s="272">
        <f t="shared" ref="AE96:AE108" si="110">AC96*AD96</f>
        <v>0</v>
      </c>
      <c r="AF96" s="272">
        <v>7588.7999999999993</v>
      </c>
      <c r="AG96" s="272">
        <f t="shared" ref="AG96:AG108" si="111">AC96*AF96</f>
        <v>0</v>
      </c>
      <c r="AH96" s="273">
        <f t="shared" ref="AH96:AH108" si="112">AE96+AG96</f>
        <v>0</v>
      </c>
      <c r="AI96" s="318"/>
      <c r="AJ96" s="319">
        <v>3518</v>
      </c>
      <c r="AK96" s="319">
        <f t="shared" ref="AK96:AK108" si="113">AI96*AJ96</f>
        <v>0</v>
      </c>
      <c r="AL96" s="319">
        <v>7588.7999999999993</v>
      </c>
      <c r="AM96" s="319">
        <f t="shared" ref="AM96:AM108" si="114">AI96*AL96</f>
        <v>0</v>
      </c>
      <c r="AN96" s="320">
        <f t="shared" ref="AN96:AN108" si="115">AK96+AM96</f>
        <v>0</v>
      </c>
      <c r="AO96" s="1091"/>
      <c r="AP96" s="1093">
        <v>3518</v>
      </c>
      <c r="AQ96" s="1093">
        <f t="shared" ref="AQ96:AQ108" si="116">AO96*AP96</f>
        <v>0</v>
      </c>
      <c r="AR96" s="1093">
        <v>7588.7999999999993</v>
      </c>
      <c r="AS96" s="1093">
        <f t="shared" ref="AS96:AS108" si="117">AO96*AR96</f>
        <v>0</v>
      </c>
      <c r="AT96" s="1094">
        <f t="shared" ref="AT96:AT108" si="118">AQ96+AS96</f>
        <v>0</v>
      </c>
      <c r="AU96" s="1099"/>
      <c r="AV96" s="1101">
        <v>3518</v>
      </c>
      <c r="AW96" s="1101">
        <f t="shared" ref="AW96:AW108" si="119">AU96*AV96</f>
        <v>0</v>
      </c>
      <c r="AX96" s="1101">
        <v>7588.7999999999993</v>
      </c>
      <c r="AY96" s="1101">
        <f t="shared" ref="AY96:AY108" si="120">AU96*AX96</f>
        <v>0</v>
      </c>
      <c r="AZ96" s="1102">
        <f t="shared" ref="AZ96:AZ108" si="121">AW96+AY96</f>
        <v>0</v>
      </c>
      <c r="BA96" s="1151">
        <f t="shared" si="96"/>
        <v>0</v>
      </c>
      <c r="BB96" s="363">
        <v>3518</v>
      </c>
      <c r="BC96" s="363">
        <f t="shared" ref="BC96:BC108" si="122">BA96*BB96</f>
        <v>0</v>
      </c>
      <c r="BD96" s="363">
        <v>7588.7999999999993</v>
      </c>
      <c r="BE96" s="363">
        <f t="shared" ref="BE96:BE108" si="123">BA96*BD96</f>
        <v>0</v>
      </c>
      <c r="BF96" s="364">
        <f t="shared" si="97"/>
        <v>0</v>
      </c>
      <c r="BG96" s="1142">
        <f t="shared" si="98"/>
        <v>0</v>
      </c>
      <c r="BH96" s="1142">
        <f t="shared" si="99"/>
        <v>0</v>
      </c>
    </row>
    <row r="97" spans="1:60" x14ac:dyDescent="0.2">
      <c r="A97" s="1">
        <v>85</v>
      </c>
      <c r="B97" s="50" t="s">
        <v>62</v>
      </c>
      <c r="C97" s="51" t="s">
        <v>336</v>
      </c>
      <c r="D97" s="51" t="s">
        <v>14</v>
      </c>
      <c r="E97" s="1693">
        <v>1</v>
      </c>
      <c r="F97" s="76">
        <v>2005</v>
      </c>
      <c r="G97" s="76">
        <f t="shared" si="70"/>
        <v>2005</v>
      </c>
      <c r="H97" s="76">
        <v>4910.3999999999996</v>
      </c>
      <c r="I97" s="76">
        <f t="shared" si="71"/>
        <v>4910.3999999999996</v>
      </c>
      <c r="J97" s="120">
        <f t="shared" si="100"/>
        <v>6915.4</v>
      </c>
      <c r="K97" s="131"/>
      <c r="L97" s="95">
        <v>2005</v>
      </c>
      <c r="M97" s="95">
        <f t="shared" si="101"/>
        <v>0</v>
      </c>
      <c r="N97" s="95">
        <v>4910.3999999999996</v>
      </c>
      <c r="O97" s="95">
        <f t="shared" si="102"/>
        <v>0</v>
      </c>
      <c r="P97" s="96">
        <f t="shared" si="103"/>
        <v>0</v>
      </c>
      <c r="Q97" s="177"/>
      <c r="R97" s="178">
        <v>2005</v>
      </c>
      <c r="S97" s="178">
        <f t="shared" si="104"/>
        <v>0</v>
      </c>
      <c r="T97" s="178">
        <v>4910.3999999999996</v>
      </c>
      <c r="U97" s="178">
        <f t="shared" si="105"/>
        <v>0</v>
      </c>
      <c r="V97" s="179">
        <f t="shared" si="106"/>
        <v>0</v>
      </c>
      <c r="W97" s="224">
        <v>1</v>
      </c>
      <c r="X97" s="225">
        <v>2005</v>
      </c>
      <c r="Y97" s="225">
        <f t="shared" si="107"/>
        <v>2005</v>
      </c>
      <c r="Z97" s="225">
        <v>4910.3999999999996</v>
      </c>
      <c r="AA97" s="225">
        <f t="shared" si="108"/>
        <v>4910.3999999999996</v>
      </c>
      <c r="AB97" s="226">
        <f t="shared" si="109"/>
        <v>6915.4</v>
      </c>
      <c r="AC97" s="271"/>
      <c r="AD97" s="272">
        <v>2005</v>
      </c>
      <c r="AE97" s="272">
        <f t="shared" si="110"/>
        <v>0</v>
      </c>
      <c r="AF97" s="272">
        <v>4910.3999999999996</v>
      </c>
      <c r="AG97" s="272">
        <f t="shared" si="111"/>
        <v>0</v>
      </c>
      <c r="AH97" s="273">
        <f t="shared" si="112"/>
        <v>0</v>
      </c>
      <c r="AI97" s="318"/>
      <c r="AJ97" s="319">
        <v>2005</v>
      </c>
      <c r="AK97" s="319">
        <f t="shared" si="113"/>
        <v>0</v>
      </c>
      <c r="AL97" s="319">
        <v>4910.3999999999996</v>
      </c>
      <c r="AM97" s="319">
        <f t="shared" si="114"/>
        <v>0</v>
      </c>
      <c r="AN97" s="320">
        <f t="shared" si="115"/>
        <v>0</v>
      </c>
      <c r="AO97" s="1091"/>
      <c r="AP97" s="1093">
        <v>2005</v>
      </c>
      <c r="AQ97" s="1093">
        <f t="shared" si="116"/>
        <v>0</v>
      </c>
      <c r="AR97" s="1093">
        <v>4910.3999999999996</v>
      </c>
      <c r="AS97" s="1093">
        <f t="shared" si="117"/>
        <v>0</v>
      </c>
      <c r="AT97" s="1094">
        <f t="shared" si="118"/>
        <v>0</v>
      </c>
      <c r="AU97" s="1099"/>
      <c r="AV97" s="1101">
        <v>2005</v>
      </c>
      <c r="AW97" s="1101">
        <f t="shared" si="119"/>
        <v>0</v>
      </c>
      <c r="AX97" s="1101">
        <v>4910.3999999999996</v>
      </c>
      <c r="AY97" s="1101">
        <f t="shared" si="120"/>
        <v>0</v>
      </c>
      <c r="AZ97" s="1102">
        <f t="shared" si="121"/>
        <v>0</v>
      </c>
      <c r="BA97" s="1151">
        <f t="shared" si="96"/>
        <v>0</v>
      </c>
      <c r="BB97" s="363">
        <v>2005</v>
      </c>
      <c r="BC97" s="363">
        <f t="shared" si="122"/>
        <v>0</v>
      </c>
      <c r="BD97" s="363">
        <v>4910.3999999999996</v>
      </c>
      <c r="BE97" s="363">
        <f t="shared" si="123"/>
        <v>0</v>
      </c>
      <c r="BF97" s="364">
        <f t="shared" si="97"/>
        <v>0</v>
      </c>
      <c r="BG97" s="1142">
        <f t="shared" si="98"/>
        <v>0</v>
      </c>
      <c r="BH97" s="1142">
        <f t="shared" si="99"/>
        <v>0</v>
      </c>
    </row>
    <row r="98" spans="1:60" x14ac:dyDescent="0.2">
      <c r="A98" s="1">
        <v>86</v>
      </c>
      <c r="B98" s="50" t="s">
        <v>396</v>
      </c>
      <c r="C98" s="51" t="s">
        <v>296</v>
      </c>
      <c r="D98" s="51" t="s">
        <v>14</v>
      </c>
      <c r="E98" s="1693">
        <v>1</v>
      </c>
      <c r="F98" s="76">
        <v>4500</v>
      </c>
      <c r="G98" s="76">
        <f t="shared" si="70"/>
        <v>4500</v>
      </c>
      <c r="H98" s="76">
        <v>4900</v>
      </c>
      <c r="I98" s="76">
        <f t="shared" si="71"/>
        <v>4900</v>
      </c>
      <c r="J98" s="120">
        <f t="shared" si="100"/>
        <v>9400</v>
      </c>
      <c r="K98" s="131"/>
      <c r="L98" s="95">
        <v>4500</v>
      </c>
      <c r="M98" s="95">
        <f t="shared" si="101"/>
        <v>0</v>
      </c>
      <c r="N98" s="95">
        <v>4900</v>
      </c>
      <c r="O98" s="95">
        <f t="shared" si="102"/>
        <v>0</v>
      </c>
      <c r="P98" s="96">
        <f t="shared" si="103"/>
        <v>0</v>
      </c>
      <c r="Q98" s="177"/>
      <c r="R98" s="178">
        <v>4500</v>
      </c>
      <c r="S98" s="178">
        <f t="shared" si="104"/>
        <v>0</v>
      </c>
      <c r="T98" s="178">
        <v>4900</v>
      </c>
      <c r="U98" s="178">
        <f t="shared" si="105"/>
        <v>0</v>
      </c>
      <c r="V98" s="179">
        <f t="shared" si="106"/>
        <v>0</v>
      </c>
      <c r="W98" s="224"/>
      <c r="X98" s="225">
        <v>4500</v>
      </c>
      <c r="Y98" s="225">
        <f t="shared" si="107"/>
        <v>0</v>
      </c>
      <c r="Z98" s="225">
        <v>4900</v>
      </c>
      <c r="AA98" s="225">
        <f t="shared" si="108"/>
        <v>0</v>
      </c>
      <c r="AB98" s="226">
        <f t="shared" si="109"/>
        <v>0</v>
      </c>
      <c r="AC98" s="271"/>
      <c r="AD98" s="272">
        <v>4500</v>
      </c>
      <c r="AE98" s="272">
        <f t="shared" si="110"/>
        <v>0</v>
      </c>
      <c r="AF98" s="272">
        <v>4900</v>
      </c>
      <c r="AG98" s="272">
        <f t="shared" si="111"/>
        <v>0</v>
      </c>
      <c r="AH98" s="273">
        <f t="shared" si="112"/>
        <v>0</v>
      </c>
      <c r="AI98" s="1605">
        <v>1</v>
      </c>
      <c r="AJ98" s="319">
        <v>4500</v>
      </c>
      <c r="AK98" s="319">
        <f t="shared" si="113"/>
        <v>4500</v>
      </c>
      <c r="AL98" s="319">
        <v>4900</v>
      </c>
      <c r="AM98" s="319">
        <f t="shared" si="114"/>
        <v>4900</v>
      </c>
      <c r="AN98" s="320">
        <f t="shared" si="115"/>
        <v>9400</v>
      </c>
      <c r="AO98" s="1091"/>
      <c r="AP98" s="1093">
        <v>4500</v>
      </c>
      <c r="AQ98" s="1093">
        <f t="shared" si="116"/>
        <v>0</v>
      </c>
      <c r="AR98" s="1093">
        <v>4900</v>
      </c>
      <c r="AS98" s="1093">
        <f t="shared" si="117"/>
        <v>0</v>
      </c>
      <c r="AT98" s="1094">
        <f t="shared" si="118"/>
        <v>0</v>
      </c>
      <c r="AU98" s="1099"/>
      <c r="AV98" s="1101">
        <v>4500</v>
      </c>
      <c r="AW98" s="1101">
        <f t="shared" si="119"/>
        <v>0</v>
      </c>
      <c r="AX98" s="1101">
        <v>4900</v>
      </c>
      <c r="AY98" s="1101">
        <f t="shared" si="120"/>
        <v>0</v>
      </c>
      <c r="AZ98" s="1102">
        <f t="shared" si="121"/>
        <v>0</v>
      </c>
      <c r="BA98" s="1151">
        <f t="shared" si="96"/>
        <v>0</v>
      </c>
      <c r="BB98" s="363">
        <v>4500</v>
      </c>
      <c r="BC98" s="363">
        <f t="shared" si="122"/>
        <v>0</v>
      </c>
      <c r="BD98" s="363">
        <v>4900</v>
      </c>
      <c r="BE98" s="363">
        <f t="shared" si="123"/>
        <v>0</v>
      </c>
      <c r="BF98" s="364">
        <f t="shared" si="97"/>
        <v>0</v>
      </c>
      <c r="BG98" s="1142">
        <f t="shared" si="98"/>
        <v>0</v>
      </c>
      <c r="BH98" s="1142">
        <f t="shared" si="99"/>
        <v>0</v>
      </c>
    </row>
    <row r="99" spans="1:60" ht="25.5" x14ac:dyDescent="0.2">
      <c r="A99" s="1">
        <v>87</v>
      </c>
      <c r="B99" s="50" t="s">
        <v>387</v>
      </c>
      <c r="C99" s="51" t="s">
        <v>397</v>
      </c>
      <c r="D99" s="51" t="s">
        <v>14</v>
      </c>
      <c r="E99" s="1693">
        <v>3</v>
      </c>
      <c r="F99" s="76">
        <v>4500</v>
      </c>
      <c r="G99" s="76">
        <f t="shared" si="70"/>
        <v>13500</v>
      </c>
      <c r="H99" s="76">
        <v>11450.625</v>
      </c>
      <c r="I99" s="76">
        <f t="shared" si="71"/>
        <v>34351.875</v>
      </c>
      <c r="J99" s="120">
        <f t="shared" si="100"/>
        <v>47851.875</v>
      </c>
      <c r="K99" s="131"/>
      <c r="L99" s="95">
        <v>4500</v>
      </c>
      <c r="M99" s="95">
        <f t="shared" si="101"/>
        <v>0</v>
      </c>
      <c r="N99" s="95">
        <v>11450.625</v>
      </c>
      <c r="O99" s="95">
        <f t="shared" si="102"/>
        <v>0</v>
      </c>
      <c r="P99" s="96">
        <f t="shared" si="103"/>
        <v>0</v>
      </c>
      <c r="Q99" s="177"/>
      <c r="R99" s="178">
        <v>4500</v>
      </c>
      <c r="S99" s="178">
        <f t="shared" si="104"/>
        <v>0</v>
      </c>
      <c r="T99" s="178">
        <v>11450.625</v>
      </c>
      <c r="U99" s="178">
        <f t="shared" si="105"/>
        <v>0</v>
      </c>
      <c r="V99" s="179">
        <f t="shared" si="106"/>
        <v>0</v>
      </c>
      <c r="W99" s="224"/>
      <c r="X99" s="225">
        <v>4500</v>
      </c>
      <c r="Y99" s="225">
        <f t="shared" si="107"/>
        <v>0</v>
      </c>
      <c r="Z99" s="225">
        <v>11450.625</v>
      </c>
      <c r="AA99" s="225">
        <f t="shared" si="108"/>
        <v>0</v>
      </c>
      <c r="AB99" s="226">
        <f t="shared" si="109"/>
        <v>0</v>
      </c>
      <c r="AC99" s="271">
        <v>3</v>
      </c>
      <c r="AD99" s="272">
        <v>4500</v>
      </c>
      <c r="AE99" s="272">
        <f t="shared" si="110"/>
        <v>13500</v>
      </c>
      <c r="AF99" s="272">
        <v>11450.625</v>
      </c>
      <c r="AG99" s="272">
        <f t="shared" si="111"/>
        <v>34351.875</v>
      </c>
      <c r="AH99" s="273">
        <f t="shared" si="112"/>
        <v>47851.875</v>
      </c>
      <c r="AI99" s="318"/>
      <c r="AJ99" s="319">
        <v>4500</v>
      </c>
      <c r="AK99" s="319">
        <f t="shared" si="113"/>
        <v>0</v>
      </c>
      <c r="AL99" s="319">
        <v>11450.625</v>
      </c>
      <c r="AM99" s="319">
        <f t="shared" si="114"/>
        <v>0</v>
      </c>
      <c r="AN99" s="320">
        <f t="shared" si="115"/>
        <v>0</v>
      </c>
      <c r="AO99" s="1091"/>
      <c r="AP99" s="1093">
        <v>4500</v>
      </c>
      <c r="AQ99" s="1093">
        <f t="shared" si="116"/>
        <v>0</v>
      </c>
      <c r="AR99" s="1093">
        <v>11450.625</v>
      </c>
      <c r="AS99" s="1093">
        <f t="shared" si="117"/>
        <v>0</v>
      </c>
      <c r="AT99" s="1094">
        <f t="shared" si="118"/>
        <v>0</v>
      </c>
      <c r="AU99" s="1099"/>
      <c r="AV99" s="1101">
        <v>4500</v>
      </c>
      <c r="AW99" s="1101">
        <f t="shared" si="119"/>
        <v>0</v>
      </c>
      <c r="AX99" s="1101">
        <v>11450.625</v>
      </c>
      <c r="AY99" s="1101">
        <f t="shared" si="120"/>
        <v>0</v>
      </c>
      <c r="AZ99" s="1102">
        <f t="shared" si="121"/>
        <v>0</v>
      </c>
      <c r="BA99" s="1151">
        <f t="shared" si="96"/>
        <v>0</v>
      </c>
      <c r="BB99" s="363">
        <v>4500</v>
      </c>
      <c r="BC99" s="363">
        <f t="shared" si="122"/>
        <v>0</v>
      </c>
      <c r="BD99" s="363">
        <v>11450.625</v>
      </c>
      <c r="BE99" s="363">
        <f t="shared" si="123"/>
        <v>0</v>
      </c>
      <c r="BF99" s="364">
        <f t="shared" si="97"/>
        <v>0</v>
      </c>
      <c r="BG99" s="1142">
        <f t="shared" si="98"/>
        <v>0</v>
      </c>
      <c r="BH99" s="1142">
        <f t="shared" si="99"/>
        <v>0</v>
      </c>
    </row>
    <row r="100" spans="1:60" x14ac:dyDescent="0.2">
      <c r="A100" s="1">
        <v>90</v>
      </c>
      <c r="B100" s="50" t="s">
        <v>394</v>
      </c>
      <c r="C100" s="77" t="s">
        <v>158</v>
      </c>
      <c r="D100" s="77" t="s">
        <v>14</v>
      </c>
      <c r="E100" s="1693">
        <v>1</v>
      </c>
      <c r="F100" s="76">
        <v>850</v>
      </c>
      <c r="G100" s="76">
        <f t="shared" si="70"/>
        <v>850</v>
      </c>
      <c r="H100" s="76">
        <v>316.39999999999998</v>
      </c>
      <c r="I100" s="76">
        <f t="shared" si="71"/>
        <v>316.39999999999998</v>
      </c>
      <c r="J100" s="120">
        <f t="shared" si="100"/>
        <v>1166.4000000000001</v>
      </c>
      <c r="K100" s="132"/>
      <c r="L100" s="95">
        <v>850</v>
      </c>
      <c r="M100" s="95">
        <f t="shared" si="101"/>
        <v>0</v>
      </c>
      <c r="N100" s="95">
        <v>316.39999999999998</v>
      </c>
      <c r="O100" s="95">
        <f t="shared" si="102"/>
        <v>0</v>
      </c>
      <c r="P100" s="96">
        <f t="shared" si="103"/>
        <v>0</v>
      </c>
      <c r="Q100" s="180"/>
      <c r="R100" s="178">
        <v>850</v>
      </c>
      <c r="S100" s="178">
        <f t="shared" si="104"/>
        <v>0</v>
      </c>
      <c r="T100" s="178">
        <v>316.39999999999998</v>
      </c>
      <c r="U100" s="178">
        <f t="shared" si="105"/>
        <v>0</v>
      </c>
      <c r="V100" s="179">
        <f t="shared" si="106"/>
        <v>0</v>
      </c>
      <c r="W100" s="227">
        <v>1</v>
      </c>
      <c r="X100" s="225">
        <v>850</v>
      </c>
      <c r="Y100" s="225">
        <f t="shared" si="107"/>
        <v>850</v>
      </c>
      <c r="Z100" s="225">
        <v>316.39999999999998</v>
      </c>
      <c r="AA100" s="225">
        <f t="shared" si="108"/>
        <v>316.39999999999998</v>
      </c>
      <c r="AB100" s="226">
        <f t="shared" si="109"/>
        <v>1166.4000000000001</v>
      </c>
      <c r="AC100" s="274"/>
      <c r="AD100" s="272">
        <v>850</v>
      </c>
      <c r="AE100" s="272">
        <f t="shared" si="110"/>
        <v>0</v>
      </c>
      <c r="AF100" s="272">
        <v>316.39999999999998</v>
      </c>
      <c r="AG100" s="272">
        <f t="shared" si="111"/>
        <v>0</v>
      </c>
      <c r="AH100" s="273">
        <f t="shared" si="112"/>
        <v>0</v>
      </c>
      <c r="AI100" s="321"/>
      <c r="AJ100" s="319">
        <v>850</v>
      </c>
      <c r="AK100" s="319">
        <f t="shared" si="113"/>
        <v>0</v>
      </c>
      <c r="AL100" s="319">
        <v>316.39999999999998</v>
      </c>
      <c r="AM100" s="319">
        <f t="shared" si="114"/>
        <v>0</v>
      </c>
      <c r="AN100" s="320">
        <f t="shared" si="115"/>
        <v>0</v>
      </c>
      <c r="AO100" s="1091"/>
      <c r="AP100" s="1093">
        <v>850</v>
      </c>
      <c r="AQ100" s="1093">
        <f t="shared" si="116"/>
        <v>0</v>
      </c>
      <c r="AR100" s="1093">
        <v>316.39999999999998</v>
      </c>
      <c r="AS100" s="1093">
        <f t="shared" si="117"/>
        <v>0</v>
      </c>
      <c r="AT100" s="1094">
        <f t="shared" si="118"/>
        <v>0</v>
      </c>
      <c r="AU100" s="1099"/>
      <c r="AV100" s="1101">
        <v>850</v>
      </c>
      <c r="AW100" s="1101">
        <f t="shared" si="119"/>
        <v>0</v>
      </c>
      <c r="AX100" s="1101">
        <v>316.39999999999998</v>
      </c>
      <c r="AY100" s="1101">
        <f t="shared" si="120"/>
        <v>0</v>
      </c>
      <c r="AZ100" s="1102">
        <f t="shared" si="121"/>
        <v>0</v>
      </c>
      <c r="BA100" s="1151">
        <f t="shared" si="96"/>
        <v>0</v>
      </c>
      <c r="BB100" s="363">
        <v>850</v>
      </c>
      <c r="BC100" s="363">
        <f t="shared" si="122"/>
        <v>0</v>
      </c>
      <c r="BD100" s="363">
        <v>316.39999999999998</v>
      </c>
      <c r="BE100" s="363">
        <f t="shared" si="123"/>
        <v>0</v>
      </c>
      <c r="BF100" s="364">
        <f t="shared" si="97"/>
        <v>0</v>
      </c>
      <c r="BG100" s="1142">
        <f t="shared" si="98"/>
        <v>0</v>
      </c>
      <c r="BH100" s="1142">
        <f t="shared" si="99"/>
        <v>0</v>
      </c>
    </row>
    <row r="101" spans="1:60" x14ac:dyDescent="0.2">
      <c r="A101" s="1">
        <v>91</v>
      </c>
      <c r="B101" s="50" t="s">
        <v>394</v>
      </c>
      <c r="C101" s="77" t="s">
        <v>168</v>
      </c>
      <c r="D101" s="77" t="s">
        <v>14</v>
      </c>
      <c r="E101" s="1693">
        <v>1</v>
      </c>
      <c r="F101" s="76">
        <v>850</v>
      </c>
      <c r="G101" s="76">
        <f t="shared" si="70"/>
        <v>850</v>
      </c>
      <c r="H101" s="76">
        <v>311.87692307692305</v>
      </c>
      <c r="I101" s="76">
        <f t="shared" si="71"/>
        <v>311.87692307692305</v>
      </c>
      <c r="J101" s="120">
        <f t="shared" si="100"/>
        <v>1161.876923076923</v>
      </c>
      <c r="K101" s="132"/>
      <c r="L101" s="95">
        <v>850</v>
      </c>
      <c r="M101" s="95">
        <f t="shared" si="101"/>
        <v>0</v>
      </c>
      <c r="N101" s="95">
        <v>311.87692307692305</v>
      </c>
      <c r="O101" s="95">
        <f t="shared" si="102"/>
        <v>0</v>
      </c>
      <c r="P101" s="96">
        <f t="shared" si="103"/>
        <v>0</v>
      </c>
      <c r="Q101" s="180"/>
      <c r="R101" s="178">
        <v>850</v>
      </c>
      <c r="S101" s="178">
        <f t="shared" si="104"/>
        <v>0</v>
      </c>
      <c r="T101" s="178">
        <v>311.87692307692305</v>
      </c>
      <c r="U101" s="178">
        <f t="shared" si="105"/>
        <v>0</v>
      </c>
      <c r="V101" s="179">
        <f t="shared" si="106"/>
        <v>0</v>
      </c>
      <c r="W101" s="227">
        <v>1</v>
      </c>
      <c r="X101" s="225">
        <v>850</v>
      </c>
      <c r="Y101" s="225">
        <f t="shared" si="107"/>
        <v>850</v>
      </c>
      <c r="Z101" s="225">
        <v>311.87692307692305</v>
      </c>
      <c r="AA101" s="225">
        <f t="shared" si="108"/>
        <v>311.87692307692305</v>
      </c>
      <c r="AB101" s="226">
        <f t="shared" si="109"/>
        <v>1161.876923076923</v>
      </c>
      <c r="AC101" s="274"/>
      <c r="AD101" s="272">
        <v>850</v>
      </c>
      <c r="AE101" s="272">
        <f t="shared" si="110"/>
        <v>0</v>
      </c>
      <c r="AF101" s="272">
        <v>311.87692307692305</v>
      </c>
      <c r="AG101" s="272">
        <f t="shared" si="111"/>
        <v>0</v>
      </c>
      <c r="AH101" s="273">
        <f t="shared" si="112"/>
        <v>0</v>
      </c>
      <c r="AI101" s="321"/>
      <c r="AJ101" s="319">
        <v>850</v>
      </c>
      <c r="AK101" s="319">
        <f t="shared" si="113"/>
        <v>0</v>
      </c>
      <c r="AL101" s="319">
        <v>311.87692307692305</v>
      </c>
      <c r="AM101" s="319">
        <f t="shared" si="114"/>
        <v>0</v>
      </c>
      <c r="AN101" s="320">
        <f t="shared" si="115"/>
        <v>0</v>
      </c>
      <c r="AO101" s="1091"/>
      <c r="AP101" s="1093">
        <v>850</v>
      </c>
      <c r="AQ101" s="1093">
        <f t="shared" si="116"/>
        <v>0</v>
      </c>
      <c r="AR101" s="1093">
        <v>311.87692307692305</v>
      </c>
      <c r="AS101" s="1093">
        <f t="shared" si="117"/>
        <v>0</v>
      </c>
      <c r="AT101" s="1094">
        <f t="shared" si="118"/>
        <v>0</v>
      </c>
      <c r="AU101" s="1099"/>
      <c r="AV101" s="1101">
        <v>850</v>
      </c>
      <c r="AW101" s="1101">
        <f t="shared" si="119"/>
        <v>0</v>
      </c>
      <c r="AX101" s="1101">
        <v>311.87692307692305</v>
      </c>
      <c r="AY101" s="1101">
        <f t="shared" si="120"/>
        <v>0</v>
      </c>
      <c r="AZ101" s="1102">
        <f t="shared" si="121"/>
        <v>0</v>
      </c>
      <c r="BA101" s="1151">
        <f t="shared" si="96"/>
        <v>0</v>
      </c>
      <c r="BB101" s="363">
        <v>850</v>
      </c>
      <c r="BC101" s="363">
        <f t="shared" si="122"/>
        <v>0</v>
      </c>
      <c r="BD101" s="363">
        <v>311.87692307692305</v>
      </c>
      <c r="BE101" s="363">
        <f t="shared" si="123"/>
        <v>0</v>
      </c>
      <c r="BF101" s="364">
        <f t="shared" si="97"/>
        <v>0</v>
      </c>
      <c r="BG101" s="1142">
        <f t="shared" si="98"/>
        <v>0</v>
      </c>
      <c r="BH101" s="1142">
        <f t="shared" si="99"/>
        <v>0</v>
      </c>
    </row>
    <row r="102" spans="1:60" x14ac:dyDescent="0.2">
      <c r="A102" s="1">
        <v>92</v>
      </c>
      <c r="B102" s="50" t="s">
        <v>63</v>
      </c>
      <c r="C102" s="51" t="s">
        <v>67</v>
      </c>
      <c r="D102" s="51" t="s">
        <v>14</v>
      </c>
      <c r="E102" s="1693">
        <v>2</v>
      </c>
      <c r="F102" s="76">
        <v>600</v>
      </c>
      <c r="G102" s="76">
        <f t="shared" si="70"/>
        <v>1200</v>
      </c>
      <c r="H102" s="76">
        <v>630</v>
      </c>
      <c r="I102" s="76">
        <f t="shared" si="71"/>
        <v>1260</v>
      </c>
      <c r="J102" s="120">
        <f t="shared" si="100"/>
        <v>2460</v>
      </c>
      <c r="K102" s="131"/>
      <c r="L102" s="95">
        <v>600</v>
      </c>
      <c r="M102" s="95">
        <f t="shared" si="101"/>
        <v>0</v>
      </c>
      <c r="N102" s="95">
        <v>630</v>
      </c>
      <c r="O102" s="95">
        <f t="shared" si="102"/>
        <v>0</v>
      </c>
      <c r="P102" s="96">
        <f t="shared" si="103"/>
        <v>0</v>
      </c>
      <c r="Q102" s="177"/>
      <c r="R102" s="178">
        <v>600</v>
      </c>
      <c r="S102" s="178">
        <f t="shared" si="104"/>
        <v>0</v>
      </c>
      <c r="T102" s="178">
        <v>630</v>
      </c>
      <c r="U102" s="178">
        <f t="shared" si="105"/>
        <v>0</v>
      </c>
      <c r="V102" s="179">
        <f t="shared" si="106"/>
        <v>0</v>
      </c>
      <c r="W102" s="224">
        <v>2</v>
      </c>
      <c r="X102" s="225">
        <v>600</v>
      </c>
      <c r="Y102" s="225">
        <f t="shared" si="107"/>
        <v>1200</v>
      </c>
      <c r="Z102" s="225">
        <v>630</v>
      </c>
      <c r="AA102" s="225">
        <f t="shared" si="108"/>
        <v>1260</v>
      </c>
      <c r="AB102" s="226">
        <f t="shared" si="109"/>
        <v>2460</v>
      </c>
      <c r="AC102" s="271"/>
      <c r="AD102" s="272">
        <v>600</v>
      </c>
      <c r="AE102" s="272">
        <f t="shared" si="110"/>
        <v>0</v>
      </c>
      <c r="AF102" s="272">
        <v>630</v>
      </c>
      <c r="AG102" s="272">
        <f t="shared" si="111"/>
        <v>0</v>
      </c>
      <c r="AH102" s="273">
        <f t="shared" si="112"/>
        <v>0</v>
      </c>
      <c r="AI102" s="318"/>
      <c r="AJ102" s="319">
        <v>600</v>
      </c>
      <c r="AK102" s="319">
        <f t="shared" si="113"/>
        <v>0</v>
      </c>
      <c r="AL102" s="319">
        <v>630</v>
      </c>
      <c r="AM102" s="319">
        <f t="shared" si="114"/>
        <v>0</v>
      </c>
      <c r="AN102" s="320">
        <f t="shared" si="115"/>
        <v>0</v>
      </c>
      <c r="AO102" s="1091"/>
      <c r="AP102" s="1093">
        <v>600</v>
      </c>
      <c r="AQ102" s="1093">
        <f t="shared" si="116"/>
        <v>0</v>
      </c>
      <c r="AR102" s="1093">
        <v>630</v>
      </c>
      <c r="AS102" s="1093">
        <f t="shared" si="117"/>
        <v>0</v>
      </c>
      <c r="AT102" s="1094">
        <f t="shared" si="118"/>
        <v>0</v>
      </c>
      <c r="AU102" s="1099"/>
      <c r="AV102" s="1101">
        <v>600</v>
      </c>
      <c r="AW102" s="1101">
        <f t="shared" si="119"/>
        <v>0</v>
      </c>
      <c r="AX102" s="1101">
        <v>630</v>
      </c>
      <c r="AY102" s="1101">
        <f t="shared" si="120"/>
        <v>0</v>
      </c>
      <c r="AZ102" s="1102">
        <f t="shared" si="121"/>
        <v>0</v>
      </c>
      <c r="BA102" s="1151">
        <f t="shared" si="96"/>
        <v>0</v>
      </c>
      <c r="BB102" s="363">
        <v>600</v>
      </c>
      <c r="BC102" s="363">
        <f t="shared" si="122"/>
        <v>0</v>
      </c>
      <c r="BD102" s="363">
        <v>630</v>
      </c>
      <c r="BE102" s="363">
        <f t="shared" si="123"/>
        <v>0</v>
      </c>
      <c r="BF102" s="364">
        <f t="shared" si="97"/>
        <v>0</v>
      </c>
      <c r="BG102" s="1142">
        <f t="shared" si="98"/>
        <v>0</v>
      </c>
      <c r="BH102" s="1142">
        <f t="shared" si="99"/>
        <v>0</v>
      </c>
    </row>
    <row r="103" spans="1:60" x14ac:dyDescent="0.2">
      <c r="A103" s="1">
        <v>93</v>
      </c>
      <c r="B103" s="50" t="s">
        <v>63</v>
      </c>
      <c r="C103" s="51" t="s">
        <v>64</v>
      </c>
      <c r="D103" s="51" t="s">
        <v>14</v>
      </c>
      <c r="E103" s="1693">
        <v>1</v>
      </c>
      <c r="F103" s="76">
        <v>600</v>
      </c>
      <c r="G103" s="76">
        <f t="shared" si="70"/>
        <v>600</v>
      </c>
      <c r="H103" s="76">
        <v>420</v>
      </c>
      <c r="I103" s="76">
        <f t="shared" si="71"/>
        <v>420</v>
      </c>
      <c r="J103" s="120">
        <f t="shared" si="100"/>
        <v>1020</v>
      </c>
      <c r="K103" s="131"/>
      <c r="L103" s="95">
        <v>600</v>
      </c>
      <c r="M103" s="95">
        <f t="shared" si="101"/>
        <v>0</v>
      </c>
      <c r="N103" s="95">
        <v>420</v>
      </c>
      <c r="O103" s="95">
        <f t="shared" si="102"/>
        <v>0</v>
      </c>
      <c r="P103" s="96">
        <f t="shared" si="103"/>
        <v>0</v>
      </c>
      <c r="Q103" s="177"/>
      <c r="R103" s="178">
        <v>600</v>
      </c>
      <c r="S103" s="178">
        <f t="shared" si="104"/>
        <v>0</v>
      </c>
      <c r="T103" s="178">
        <v>420</v>
      </c>
      <c r="U103" s="178">
        <f t="shared" si="105"/>
        <v>0</v>
      </c>
      <c r="V103" s="179">
        <f t="shared" si="106"/>
        <v>0</v>
      </c>
      <c r="W103" s="224">
        <v>1</v>
      </c>
      <c r="X103" s="225">
        <v>600</v>
      </c>
      <c r="Y103" s="225">
        <f t="shared" si="107"/>
        <v>600</v>
      </c>
      <c r="Z103" s="225">
        <v>420</v>
      </c>
      <c r="AA103" s="225">
        <f t="shared" si="108"/>
        <v>420</v>
      </c>
      <c r="AB103" s="226">
        <f t="shared" si="109"/>
        <v>1020</v>
      </c>
      <c r="AC103" s="271"/>
      <c r="AD103" s="272">
        <v>600</v>
      </c>
      <c r="AE103" s="272">
        <f t="shared" si="110"/>
        <v>0</v>
      </c>
      <c r="AF103" s="272">
        <v>420</v>
      </c>
      <c r="AG103" s="272">
        <f t="shared" si="111"/>
        <v>0</v>
      </c>
      <c r="AH103" s="273">
        <f t="shared" si="112"/>
        <v>0</v>
      </c>
      <c r="AI103" s="318"/>
      <c r="AJ103" s="319">
        <v>600</v>
      </c>
      <c r="AK103" s="319">
        <f t="shared" si="113"/>
        <v>0</v>
      </c>
      <c r="AL103" s="319">
        <v>420</v>
      </c>
      <c r="AM103" s="319">
        <f t="shared" si="114"/>
        <v>0</v>
      </c>
      <c r="AN103" s="320">
        <f t="shared" si="115"/>
        <v>0</v>
      </c>
      <c r="AO103" s="1091"/>
      <c r="AP103" s="1093">
        <v>600</v>
      </c>
      <c r="AQ103" s="1093">
        <f t="shared" si="116"/>
        <v>0</v>
      </c>
      <c r="AR103" s="1093">
        <v>420</v>
      </c>
      <c r="AS103" s="1093">
        <f t="shared" si="117"/>
        <v>0</v>
      </c>
      <c r="AT103" s="1094">
        <f t="shared" si="118"/>
        <v>0</v>
      </c>
      <c r="AU103" s="1099"/>
      <c r="AV103" s="1101">
        <v>600</v>
      </c>
      <c r="AW103" s="1101">
        <f t="shared" si="119"/>
        <v>0</v>
      </c>
      <c r="AX103" s="1101">
        <v>420</v>
      </c>
      <c r="AY103" s="1101">
        <f t="shared" si="120"/>
        <v>0</v>
      </c>
      <c r="AZ103" s="1102">
        <f t="shared" si="121"/>
        <v>0</v>
      </c>
      <c r="BA103" s="1151">
        <f t="shared" si="96"/>
        <v>0</v>
      </c>
      <c r="BB103" s="363">
        <v>600</v>
      </c>
      <c r="BC103" s="363">
        <f t="shared" si="122"/>
        <v>0</v>
      </c>
      <c r="BD103" s="363">
        <v>420</v>
      </c>
      <c r="BE103" s="363">
        <f t="shared" si="123"/>
        <v>0</v>
      </c>
      <c r="BF103" s="364">
        <f t="shared" si="97"/>
        <v>0</v>
      </c>
      <c r="BG103" s="1142">
        <f t="shared" si="98"/>
        <v>0</v>
      </c>
      <c r="BH103" s="1142">
        <f t="shared" si="99"/>
        <v>0</v>
      </c>
    </row>
    <row r="104" spans="1:60" x14ac:dyDescent="0.2">
      <c r="A104" s="1">
        <v>94</v>
      </c>
      <c r="B104" s="50" t="s">
        <v>295</v>
      </c>
      <c r="C104" s="51" t="s">
        <v>296</v>
      </c>
      <c r="D104" s="51" t="s">
        <v>7</v>
      </c>
      <c r="E104" s="1693">
        <v>1</v>
      </c>
      <c r="F104" s="76">
        <v>1200</v>
      </c>
      <c r="G104" s="76">
        <f t="shared" si="70"/>
        <v>1200</v>
      </c>
      <c r="H104" s="76">
        <v>350</v>
      </c>
      <c r="I104" s="76">
        <f t="shared" si="71"/>
        <v>350</v>
      </c>
      <c r="J104" s="120">
        <f t="shared" si="100"/>
        <v>1550</v>
      </c>
      <c r="K104" s="131"/>
      <c r="L104" s="95">
        <v>1200</v>
      </c>
      <c r="M104" s="95">
        <f t="shared" si="101"/>
        <v>0</v>
      </c>
      <c r="N104" s="95">
        <v>350</v>
      </c>
      <c r="O104" s="95">
        <f t="shared" si="102"/>
        <v>0</v>
      </c>
      <c r="P104" s="96">
        <f t="shared" si="103"/>
        <v>0</v>
      </c>
      <c r="Q104" s="177"/>
      <c r="R104" s="178">
        <v>1200</v>
      </c>
      <c r="S104" s="178">
        <f t="shared" si="104"/>
        <v>0</v>
      </c>
      <c r="T104" s="178">
        <v>350</v>
      </c>
      <c r="U104" s="178">
        <f t="shared" si="105"/>
        <v>0</v>
      </c>
      <c r="V104" s="179">
        <f t="shared" si="106"/>
        <v>0</v>
      </c>
      <c r="W104" s="224"/>
      <c r="X104" s="225">
        <v>1200</v>
      </c>
      <c r="Y104" s="225">
        <f t="shared" si="107"/>
        <v>0</v>
      </c>
      <c r="Z104" s="225">
        <v>350</v>
      </c>
      <c r="AA104" s="225">
        <f t="shared" si="108"/>
        <v>0</v>
      </c>
      <c r="AB104" s="226">
        <f t="shared" si="109"/>
        <v>0</v>
      </c>
      <c r="AC104" s="271"/>
      <c r="AD104" s="272">
        <v>1200</v>
      </c>
      <c r="AE104" s="272">
        <f t="shared" si="110"/>
        <v>0</v>
      </c>
      <c r="AF104" s="272">
        <v>350</v>
      </c>
      <c r="AG104" s="272">
        <f t="shared" si="111"/>
        <v>0</v>
      </c>
      <c r="AH104" s="273">
        <f t="shared" si="112"/>
        <v>0</v>
      </c>
      <c r="AI104" s="318"/>
      <c r="AJ104" s="319">
        <v>1200</v>
      </c>
      <c r="AK104" s="319">
        <f t="shared" si="113"/>
        <v>0</v>
      </c>
      <c r="AL104" s="319">
        <v>350</v>
      </c>
      <c r="AM104" s="319">
        <f t="shared" si="114"/>
        <v>0</v>
      </c>
      <c r="AN104" s="320">
        <f t="shared" si="115"/>
        <v>0</v>
      </c>
      <c r="AO104" s="1606">
        <v>1</v>
      </c>
      <c r="AP104" s="1093">
        <v>1200</v>
      </c>
      <c r="AQ104" s="1093">
        <f t="shared" si="116"/>
        <v>1200</v>
      </c>
      <c r="AR104" s="1093">
        <v>350</v>
      </c>
      <c r="AS104" s="1093">
        <f t="shared" si="117"/>
        <v>350</v>
      </c>
      <c r="AT104" s="1094">
        <f t="shared" si="118"/>
        <v>1550</v>
      </c>
      <c r="AU104" s="1099"/>
      <c r="AV104" s="1101">
        <v>1200</v>
      </c>
      <c r="AW104" s="1101">
        <f t="shared" si="119"/>
        <v>0</v>
      </c>
      <c r="AX104" s="1101">
        <v>350</v>
      </c>
      <c r="AY104" s="1101">
        <f t="shared" si="120"/>
        <v>0</v>
      </c>
      <c r="AZ104" s="1102">
        <f t="shared" si="121"/>
        <v>0</v>
      </c>
      <c r="BA104" s="1151">
        <f t="shared" si="96"/>
        <v>0</v>
      </c>
      <c r="BB104" s="363">
        <v>1200</v>
      </c>
      <c r="BC104" s="363">
        <f t="shared" si="122"/>
        <v>0</v>
      </c>
      <c r="BD104" s="363">
        <v>350</v>
      </c>
      <c r="BE104" s="363">
        <f t="shared" si="123"/>
        <v>0</v>
      </c>
      <c r="BF104" s="364">
        <f t="shared" si="97"/>
        <v>0</v>
      </c>
      <c r="BG104" s="1142">
        <f t="shared" si="98"/>
        <v>1550</v>
      </c>
      <c r="BH104" s="1142">
        <f t="shared" si="99"/>
        <v>-1550</v>
      </c>
    </row>
    <row r="105" spans="1:60" x14ac:dyDescent="0.2">
      <c r="A105" s="1">
        <v>95</v>
      </c>
      <c r="B105" s="50" t="s">
        <v>72</v>
      </c>
      <c r="C105" s="51"/>
      <c r="D105" s="51" t="s">
        <v>56</v>
      </c>
      <c r="E105" s="1692">
        <v>12.626000000000001</v>
      </c>
      <c r="F105" s="76">
        <v>1050</v>
      </c>
      <c r="G105" s="76">
        <f t="shared" si="70"/>
        <v>13257.300000000001</v>
      </c>
      <c r="H105" s="76">
        <v>840</v>
      </c>
      <c r="I105" s="76">
        <f t="shared" si="71"/>
        <v>10605.84</v>
      </c>
      <c r="J105" s="120">
        <f t="shared" si="100"/>
        <v>23863.14</v>
      </c>
      <c r="K105" s="131"/>
      <c r="L105" s="95">
        <v>1050</v>
      </c>
      <c r="M105" s="95">
        <f t="shared" si="101"/>
        <v>0</v>
      </c>
      <c r="N105" s="95">
        <v>840</v>
      </c>
      <c r="O105" s="95">
        <f t="shared" si="102"/>
        <v>0</v>
      </c>
      <c r="P105" s="96">
        <f t="shared" si="103"/>
        <v>0</v>
      </c>
      <c r="Q105" s="177"/>
      <c r="R105" s="178">
        <v>1050</v>
      </c>
      <c r="S105" s="178">
        <f t="shared" si="104"/>
        <v>0</v>
      </c>
      <c r="T105" s="178">
        <v>840</v>
      </c>
      <c r="U105" s="178">
        <f t="shared" si="105"/>
        <v>0</v>
      </c>
      <c r="V105" s="179">
        <f t="shared" si="106"/>
        <v>0</v>
      </c>
      <c r="W105" s="224">
        <v>7.2610000000000001</v>
      </c>
      <c r="X105" s="225">
        <v>1050</v>
      </c>
      <c r="Y105" s="225">
        <f t="shared" si="107"/>
        <v>7624.05</v>
      </c>
      <c r="Z105" s="225">
        <v>840</v>
      </c>
      <c r="AA105" s="225">
        <f t="shared" si="108"/>
        <v>6099.24</v>
      </c>
      <c r="AB105" s="226">
        <f t="shared" si="109"/>
        <v>13723.29</v>
      </c>
      <c r="AC105" s="271"/>
      <c r="AD105" s="272">
        <v>1050</v>
      </c>
      <c r="AE105" s="272">
        <f t="shared" si="110"/>
        <v>0</v>
      </c>
      <c r="AF105" s="272">
        <v>840</v>
      </c>
      <c r="AG105" s="272">
        <f t="shared" si="111"/>
        <v>0</v>
      </c>
      <c r="AH105" s="273">
        <f t="shared" si="112"/>
        <v>0</v>
      </c>
      <c r="AI105" s="318"/>
      <c r="AJ105" s="319">
        <v>1050</v>
      </c>
      <c r="AK105" s="319">
        <f t="shared" si="113"/>
        <v>0</v>
      </c>
      <c r="AL105" s="319">
        <v>840</v>
      </c>
      <c r="AM105" s="319">
        <f t="shared" si="114"/>
        <v>0</v>
      </c>
      <c r="AN105" s="320">
        <f t="shared" si="115"/>
        <v>0</v>
      </c>
      <c r="AO105" s="1606">
        <v>5.3650000000000002</v>
      </c>
      <c r="AP105" s="1093">
        <v>1050</v>
      </c>
      <c r="AQ105" s="1093">
        <f t="shared" si="116"/>
        <v>5633.25</v>
      </c>
      <c r="AR105" s="1093">
        <v>840</v>
      </c>
      <c r="AS105" s="1093">
        <f t="shared" si="117"/>
        <v>4506.6000000000004</v>
      </c>
      <c r="AT105" s="1094">
        <f t="shared" si="118"/>
        <v>10139.85</v>
      </c>
      <c r="AU105" s="1099"/>
      <c r="AV105" s="1101">
        <v>1050</v>
      </c>
      <c r="AW105" s="1101">
        <f t="shared" si="119"/>
        <v>0</v>
      </c>
      <c r="AX105" s="1101">
        <v>840</v>
      </c>
      <c r="AY105" s="1101">
        <f t="shared" si="120"/>
        <v>0</v>
      </c>
      <c r="AZ105" s="1102">
        <f t="shared" si="121"/>
        <v>0</v>
      </c>
      <c r="BA105" s="1151">
        <f t="shared" si="96"/>
        <v>8.8817841970012523E-16</v>
      </c>
      <c r="BB105" s="363">
        <v>1050</v>
      </c>
      <c r="BC105" s="363">
        <f t="shared" si="122"/>
        <v>9.3258734068513149E-13</v>
      </c>
      <c r="BD105" s="363">
        <v>840</v>
      </c>
      <c r="BE105" s="363">
        <f t="shared" si="123"/>
        <v>7.460698725481052E-13</v>
      </c>
      <c r="BF105" s="364">
        <f t="shared" si="97"/>
        <v>1.6786572132332367E-12</v>
      </c>
      <c r="BG105" s="1142">
        <f t="shared" si="98"/>
        <v>10139.849999999999</v>
      </c>
      <c r="BH105" s="1142">
        <f t="shared" si="99"/>
        <v>-10139.849999999997</v>
      </c>
    </row>
    <row r="106" spans="1:60" x14ac:dyDescent="0.2">
      <c r="A106" s="1">
        <v>96</v>
      </c>
      <c r="B106" s="50" t="s">
        <v>73</v>
      </c>
      <c r="C106" s="51"/>
      <c r="D106" s="51" t="s">
        <v>56</v>
      </c>
      <c r="E106" s="1692">
        <v>3.3250000000000002</v>
      </c>
      <c r="F106" s="76">
        <v>1050</v>
      </c>
      <c r="G106" s="76">
        <f t="shared" si="70"/>
        <v>3491.25</v>
      </c>
      <c r="H106" s="76">
        <v>3080</v>
      </c>
      <c r="I106" s="76">
        <f t="shared" si="71"/>
        <v>10241</v>
      </c>
      <c r="J106" s="120">
        <f t="shared" si="100"/>
        <v>13732.25</v>
      </c>
      <c r="K106" s="131"/>
      <c r="L106" s="95">
        <v>1050</v>
      </c>
      <c r="M106" s="95">
        <f t="shared" si="101"/>
        <v>0</v>
      </c>
      <c r="N106" s="95">
        <v>3080</v>
      </c>
      <c r="O106" s="95">
        <f t="shared" si="102"/>
        <v>0</v>
      </c>
      <c r="P106" s="96">
        <f t="shared" si="103"/>
        <v>0</v>
      </c>
      <c r="Q106" s="177"/>
      <c r="R106" s="178">
        <v>1050</v>
      </c>
      <c r="S106" s="178">
        <f t="shared" si="104"/>
        <v>0</v>
      </c>
      <c r="T106" s="178">
        <v>3080</v>
      </c>
      <c r="U106" s="178">
        <f t="shared" si="105"/>
        <v>0</v>
      </c>
      <c r="V106" s="179">
        <f t="shared" si="106"/>
        <v>0</v>
      </c>
      <c r="W106" s="224">
        <v>2</v>
      </c>
      <c r="X106" s="225">
        <v>1050</v>
      </c>
      <c r="Y106" s="225">
        <f t="shared" si="107"/>
        <v>2100</v>
      </c>
      <c r="Z106" s="225">
        <v>3080</v>
      </c>
      <c r="AA106" s="225">
        <f t="shared" si="108"/>
        <v>6160</v>
      </c>
      <c r="AB106" s="226">
        <f t="shared" si="109"/>
        <v>8260</v>
      </c>
      <c r="AC106" s="271"/>
      <c r="AD106" s="272">
        <v>1050</v>
      </c>
      <c r="AE106" s="272">
        <f t="shared" si="110"/>
        <v>0</v>
      </c>
      <c r="AF106" s="272">
        <v>3080</v>
      </c>
      <c r="AG106" s="272">
        <f t="shared" si="111"/>
        <v>0</v>
      </c>
      <c r="AH106" s="273">
        <f t="shared" si="112"/>
        <v>0</v>
      </c>
      <c r="AI106" s="318"/>
      <c r="AJ106" s="319">
        <v>1050</v>
      </c>
      <c r="AK106" s="319">
        <f t="shared" si="113"/>
        <v>0</v>
      </c>
      <c r="AL106" s="319">
        <v>3080</v>
      </c>
      <c r="AM106" s="319">
        <f t="shared" si="114"/>
        <v>0</v>
      </c>
      <c r="AN106" s="320">
        <f t="shared" si="115"/>
        <v>0</v>
      </c>
      <c r="AO106" s="1606">
        <v>1.325</v>
      </c>
      <c r="AP106" s="1093">
        <v>1050</v>
      </c>
      <c r="AQ106" s="1093">
        <f t="shared" si="116"/>
        <v>1391.25</v>
      </c>
      <c r="AR106" s="1093">
        <v>3080</v>
      </c>
      <c r="AS106" s="1093">
        <f t="shared" si="117"/>
        <v>4081</v>
      </c>
      <c r="AT106" s="1094">
        <f t="shared" si="118"/>
        <v>5472.25</v>
      </c>
      <c r="AU106" s="1099"/>
      <c r="AV106" s="1101">
        <v>1050</v>
      </c>
      <c r="AW106" s="1101">
        <f t="shared" si="119"/>
        <v>0</v>
      </c>
      <c r="AX106" s="1101">
        <v>3080</v>
      </c>
      <c r="AY106" s="1101">
        <f t="shared" si="120"/>
        <v>0</v>
      </c>
      <c r="AZ106" s="1102">
        <f t="shared" si="121"/>
        <v>0</v>
      </c>
      <c r="BA106" s="1151">
        <f t="shared" si="96"/>
        <v>2.2204460492503131E-16</v>
      </c>
      <c r="BB106" s="363">
        <v>1050</v>
      </c>
      <c r="BC106" s="363">
        <f t="shared" si="122"/>
        <v>2.3314683517128287E-13</v>
      </c>
      <c r="BD106" s="363">
        <v>3080</v>
      </c>
      <c r="BE106" s="363">
        <f t="shared" si="123"/>
        <v>6.8389738316909643E-13</v>
      </c>
      <c r="BF106" s="364">
        <f t="shared" si="97"/>
        <v>9.170442183403793E-13</v>
      </c>
      <c r="BG106" s="1142">
        <f t="shared" si="98"/>
        <v>5472.25</v>
      </c>
      <c r="BH106" s="1142">
        <f t="shared" si="99"/>
        <v>-5472.2499999999991</v>
      </c>
    </row>
    <row r="107" spans="1:60" x14ac:dyDescent="0.2">
      <c r="A107" s="1">
        <v>97</v>
      </c>
      <c r="B107" s="50" t="s">
        <v>60</v>
      </c>
      <c r="C107" s="1158"/>
      <c r="D107" s="51" t="s">
        <v>5</v>
      </c>
      <c r="E107" s="1693">
        <v>1</v>
      </c>
      <c r="F107" s="76">
        <v>0</v>
      </c>
      <c r="G107" s="76">
        <f t="shared" si="70"/>
        <v>0</v>
      </c>
      <c r="H107" s="76">
        <v>1218</v>
      </c>
      <c r="I107" s="76">
        <f t="shared" si="71"/>
        <v>1218</v>
      </c>
      <c r="J107" s="120">
        <f t="shared" si="100"/>
        <v>1218</v>
      </c>
      <c r="K107" s="131"/>
      <c r="L107" s="95">
        <v>0</v>
      </c>
      <c r="M107" s="95">
        <f t="shared" si="101"/>
        <v>0</v>
      </c>
      <c r="N107" s="95">
        <v>1218</v>
      </c>
      <c r="O107" s="95">
        <f t="shared" si="102"/>
        <v>0</v>
      </c>
      <c r="P107" s="96">
        <f t="shared" si="103"/>
        <v>0</v>
      </c>
      <c r="Q107" s="177"/>
      <c r="R107" s="178">
        <v>0</v>
      </c>
      <c r="S107" s="178">
        <f t="shared" si="104"/>
        <v>0</v>
      </c>
      <c r="T107" s="178">
        <v>1218</v>
      </c>
      <c r="U107" s="178">
        <f t="shared" si="105"/>
        <v>0</v>
      </c>
      <c r="V107" s="179">
        <f t="shared" si="106"/>
        <v>0</v>
      </c>
      <c r="W107" s="224">
        <v>1</v>
      </c>
      <c r="X107" s="225">
        <v>0</v>
      </c>
      <c r="Y107" s="225">
        <f t="shared" si="107"/>
        <v>0</v>
      </c>
      <c r="Z107" s="225">
        <v>1218</v>
      </c>
      <c r="AA107" s="225">
        <f t="shared" si="108"/>
        <v>1218</v>
      </c>
      <c r="AB107" s="226">
        <f t="shared" si="109"/>
        <v>1218</v>
      </c>
      <c r="AC107" s="271"/>
      <c r="AD107" s="272">
        <v>0</v>
      </c>
      <c r="AE107" s="272">
        <f t="shared" si="110"/>
        <v>0</v>
      </c>
      <c r="AF107" s="272">
        <v>1218</v>
      </c>
      <c r="AG107" s="272">
        <f t="shared" si="111"/>
        <v>0</v>
      </c>
      <c r="AH107" s="273">
        <f t="shared" si="112"/>
        <v>0</v>
      </c>
      <c r="AI107" s="318"/>
      <c r="AJ107" s="319">
        <v>0</v>
      </c>
      <c r="AK107" s="319">
        <f t="shared" si="113"/>
        <v>0</v>
      </c>
      <c r="AL107" s="319">
        <v>1218</v>
      </c>
      <c r="AM107" s="319">
        <f t="shared" si="114"/>
        <v>0</v>
      </c>
      <c r="AN107" s="320">
        <f t="shared" si="115"/>
        <v>0</v>
      </c>
      <c r="AO107" s="1091"/>
      <c r="AP107" s="1093">
        <v>0</v>
      </c>
      <c r="AQ107" s="1093">
        <f t="shared" si="116"/>
        <v>0</v>
      </c>
      <c r="AR107" s="1093">
        <v>1218</v>
      </c>
      <c r="AS107" s="1093">
        <f t="shared" si="117"/>
        <v>0</v>
      </c>
      <c r="AT107" s="1094">
        <f t="shared" si="118"/>
        <v>0</v>
      </c>
      <c r="AU107" s="1099"/>
      <c r="AV107" s="1101">
        <v>0</v>
      </c>
      <c r="AW107" s="1101">
        <f t="shared" si="119"/>
        <v>0</v>
      </c>
      <c r="AX107" s="1101">
        <v>1218</v>
      </c>
      <c r="AY107" s="1101">
        <f t="shared" si="120"/>
        <v>0</v>
      </c>
      <c r="AZ107" s="1102">
        <f t="shared" si="121"/>
        <v>0</v>
      </c>
      <c r="BA107" s="1151">
        <f t="shared" si="96"/>
        <v>0</v>
      </c>
      <c r="BB107" s="363">
        <v>0</v>
      </c>
      <c r="BC107" s="363">
        <f t="shared" si="122"/>
        <v>0</v>
      </c>
      <c r="BD107" s="363">
        <v>1218</v>
      </c>
      <c r="BE107" s="363">
        <f t="shared" si="123"/>
        <v>0</v>
      </c>
      <c r="BF107" s="364">
        <f t="shared" si="97"/>
        <v>0</v>
      </c>
      <c r="BG107" s="1142">
        <f t="shared" si="98"/>
        <v>0</v>
      </c>
      <c r="BH107" s="1142">
        <f t="shared" si="99"/>
        <v>0</v>
      </c>
    </row>
    <row r="108" spans="1:60" x14ac:dyDescent="0.2">
      <c r="A108" s="1">
        <v>98</v>
      </c>
      <c r="B108" s="50" t="s">
        <v>82</v>
      </c>
      <c r="C108" s="51" t="s">
        <v>83</v>
      </c>
      <c r="D108" s="51" t="s">
        <v>56</v>
      </c>
      <c r="E108" s="1693">
        <v>4.4000000000000004</v>
      </c>
      <c r="F108" s="76">
        <v>600</v>
      </c>
      <c r="G108" s="76">
        <f t="shared" si="70"/>
        <v>2640</v>
      </c>
      <c r="H108" s="76">
        <v>588</v>
      </c>
      <c r="I108" s="76">
        <f t="shared" si="71"/>
        <v>2587.2000000000003</v>
      </c>
      <c r="J108" s="120">
        <f t="shared" si="100"/>
        <v>5227.2000000000007</v>
      </c>
      <c r="K108" s="131"/>
      <c r="L108" s="95">
        <v>600</v>
      </c>
      <c r="M108" s="95">
        <f t="shared" si="101"/>
        <v>0</v>
      </c>
      <c r="N108" s="95">
        <v>588</v>
      </c>
      <c r="O108" s="95">
        <f t="shared" si="102"/>
        <v>0</v>
      </c>
      <c r="P108" s="96">
        <f t="shared" si="103"/>
        <v>0</v>
      </c>
      <c r="Q108" s="177"/>
      <c r="R108" s="178">
        <v>600</v>
      </c>
      <c r="S108" s="178">
        <f t="shared" si="104"/>
        <v>0</v>
      </c>
      <c r="T108" s="178">
        <v>588</v>
      </c>
      <c r="U108" s="178">
        <f t="shared" si="105"/>
        <v>0</v>
      </c>
      <c r="V108" s="179">
        <f t="shared" si="106"/>
        <v>0</v>
      </c>
      <c r="W108" s="224"/>
      <c r="X108" s="225">
        <v>600</v>
      </c>
      <c r="Y108" s="225">
        <f t="shared" si="107"/>
        <v>0</v>
      </c>
      <c r="Z108" s="225">
        <v>588</v>
      </c>
      <c r="AA108" s="225">
        <f t="shared" si="108"/>
        <v>0</v>
      </c>
      <c r="AB108" s="226">
        <f t="shared" si="109"/>
        <v>0</v>
      </c>
      <c r="AC108" s="271"/>
      <c r="AD108" s="272">
        <v>600</v>
      </c>
      <c r="AE108" s="272">
        <f t="shared" si="110"/>
        <v>0</v>
      </c>
      <c r="AF108" s="272">
        <v>588</v>
      </c>
      <c r="AG108" s="272">
        <f t="shared" si="111"/>
        <v>0</v>
      </c>
      <c r="AH108" s="273">
        <f t="shared" si="112"/>
        <v>0</v>
      </c>
      <c r="AI108" s="318"/>
      <c r="AJ108" s="319">
        <v>600</v>
      </c>
      <c r="AK108" s="319">
        <f t="shared" si="113"/>
        <v>0</v>
      </c>
      <c r="AL108" s="319">
        <v>588</v>
      </c>
      <c r="AM108" s="319">
        <f t="shared" si="114"/>
        <v>0</v>
      </c>
      <c r="AN108" s="320">
        <f t="shared" si="115"/>
        <v>0</v>
      </c>
      <c r="AO108" s="1091">
        <v>4.4000000000000004</v>
      </c>
      <c r="AP108" s="1093">
        <v>600</v>
      </c>
      <c r="AQ108" s="1093">
        <f t="shared" si="116"/>
        <v>2640</v>
      </c>
      <c r="AR108" s="1093">
        <v>588</v>
      </c>
      <c r="AS108" s="1093">
        <f t="shared" si="117"/>
        <v>2587.2000000000003</v>
      </c>
      <c r="AT108" s="1094">
        <f t="shared" si="118"/>
        <v>5227.2000000000007</v>
      </c>
      <c r="AU108" s="1099"/>
      <c r="AV108" s="1101">
        <v>600</v>
      </c>
      <c r="AW108" s="1101">
        <f t="shared" si="119"/>
        <v>0</v>
      </c>
      <c r="AX108" s="1101">
        <v>588</v>
      </c>
      <c r="AY108" s="1101">
        <f t="shared" si="120"/>
        <v>0</v>
      </c>
      <c r="AZ108" s="1102">
        <f t="shared" si="121"/>
        <v>0</v>
      </c>
      <c r="BA108" s="1151">
        <f t="shared" si="96"/>
        <v>0</v>
      </c>
      <c r="BB108" s="363">
        <v>600</v>
      </c>
      <c r="BC108" s="363">
        <f t="shared" si="122"/>
        <v>0</v>
      </c>
      <c r="BD108" s="363">
        <v>588</v>
      </c>
      <c r="BE108" s="363">
        <f t="shared" si="123"/>
        <v>0</v>
      </c>
      <c r="BF108" s="364">
        <f t="shared" si="97"/>
        <v>0</v>
      </c>
      <c r="BG108" s="1142">
        <f t="shared" si="98"/>
        <v>5227.2000000000007</v>
      </c>
      <c r="BH108" s="1142">
        <f t="shared" si="99"/>
        <v>-5227.2000000000007</v>
      </c>
    </row>
    <row r="109" spans="1:60" x14ac:dyDescent="0.2">
      <c r="A109" s="1">
        <v>99</v>
      </c>
      <c r="B109" s="1159" t="s">
        <v>66</v>
      </c>
      <c r="C109" s="51"/>
      <c r="D109" s="51"/>
      <c r="E109" s="1693"/>
      <c r="F109" s="51"/>
      <c r="G109" s="76"/>
      <c r="H109" s="1124"/>
      <c r="I109" s="76"/>
      <c r="J109" s="1125"/>
      <c r="K109" s="131"/>
      <c r="L109" s="1144"/>
      <c r="M109" s="95"/>
      <c r="N109" s="1126"/>
      <c r="O109" s="95"/>
      <c r="P109" s="1127"/>
      <c r="Q109" s="177"/>
      <c r="R109" s="1145"/>
      <c r="S109" s="178"/>
      <c r="T109" s="1128"/>
      <c r="U109" s="178"/>
      <c r="V109" s="1129"/>
      <c r="W109" s="224"/>
      <c r="X109" s="1146"/>
      <c r="Y109" s="225"/>
      <c r="Z109" s="1130"/>
      <c r="AA109" s="225"/>
      <c r="AB109" s="1131"/>
      <c r="AC109" s="271"/>
      <c r="AD109" s="1147"/>
      <c r="AE109" s="272"/>
      <c r="AF109" s="1132"/>
      <c r="AG109" s="272"/>
      <c r="AH109" s="1133"/>
      <c r="AI109" s="318"/>
      <c r="AJ109" s="1148"/>
      <c r="AK109" s="319"/>
      <c r="AL109" s="1134"/>
      <c r="AM109" s="319"/>
      <c r="AN109" s="1135"/>
      <c r="AO109" s="1091"/>
      <c r="AP109" s="1149"/>
      <c r="AQ109" s="1093"/>
      <c r="AR109" s="1136"/>
      <c r="AS109" s="1093"/>
      <c r="AT109" s="1137"/>
      <c r="AU109" s="1099"/>
      <c r="AV109" s="1150"/>
      <c r="AW109" s="1101"/>
      <c r="AX109" s="1138"/>
      <c r="AY109" s="1101"/>
      <c r="AZ109" s="1139"/>
      <c r="BA109" s="1151">
        <f t="shared" si="96"/>
        <v>0</v>
      </c>
      <c r="BB109" s="1152"/>
      <c r="BC109" s="363"/>
      <c r="BD109" s="1140"/>
      <c r="BE109" s="363"/>
      <c r="BF109" s="364">
        <f t="shared" si="97"/>
        <v>0</v>
      </c>
      <c r="BG109" s="1142">
        <f t="shared" si="98"/>
        <v>0</v>
      </c>
      <c r="BH109" s="1142">
        <f t="shared" si="99"/>
        <v>0</v>
      </c>
    </row>
    <row r="110" spans="1:60" x14ac:dyDescent="0.2">
      <c r="A110" s="1">
        <v>100</v>
      </c>
      <c r="B110" s="50" t="s">
        <v>297</v>
      </c>
      <c r="C110" s="51" t="s">
        <v>338</v>
      </c>
      <c r="D110" s="51" t="s">
        <v>14</v>
      </c>
      <c r="E110" s="1693">
        <v>1</v>
      </c>
      <c r="F110" s="76">
        <v>2829</v>
      </c>
      <c r="G110" s="76">
        <f t="shared" si="70"/>
        <v>2829</v>
      </c>
      <c r="H110" s="76">
        <v>5624.6399999999994</v>
      </c>
      <c r="I110" s="76">
        <f t="shared" si="71"/>
        <v>5624.6399999999994</v>
      </c>
      <c r="J110" s="120">
        <f t="shared" ref="J110:J120" si="124">G110+I110</f>
        <v>8453.64</v>
      </c>
      <c r="K110" s="131"/>
      <c r="L110" s="95">
        <v>2829</v>
      </c>
      <c r="M110" s="95">
        <f t="shared" ref="M110:M120" si="125">K110*L110</f>
        <v>0</v>
      </c>
      <c r="N110" s="95">
        <v>5624.6399999999994</v>
      </c>
      <c r="O110" s="95">
        <f t="shared" ref="O110:O120" si="126">K110*N110</f>
        <v>0</v>
      </c>
      <c r="P110" s="96">
        <f t="shared" ref="P110:P120" si="127">M110+O110</f>
        <v>0</v>
      </c>
      <c r="Q110" s="177"/>
      <c r="R110" s="178">
        <v>2829</v>
      </c>
      <c r="S110" s="178">
        <f t="shared" ref="S110:S120" si="128">Q110*R110</f>
        <v>0</v>
      </c>
      <c r="T110" s="178">
        <v>5624.6399999999994</v>
      </c>
      <c r="U110" s="178">
        <f t="shared" ref="U110:U120" si="129">Q110*T110</f>
        <v>0</v>
      </c>
      <c r="V110" s="179">
        <f t="shared" ref="V110:V120" si="130">S110+U110</f>
        <v>0</v>
      </c>
      <c r="W110" s="224">
        <v>1</v>
      </c>
      <c r="X110" s="225">
        <v>2829</v>
      </c>
      <c r="Y110" s="225">
        <f t="shared" ref="Y110:Y120" si="131">W110*X110</f>
        <v>2829</v>
      </c>
      <c r="Z110" s="225">
        <v>5624.6399999999994</v>
      </c>
      <c r="AA110" s="225">
        <f t="shared" ref="AA110:AA120" si="132">W110*Z110</f>
        <v>5624.6399999999994</v>
      </c>
      <c r="AB110" s="226">
        <f t="shared" ref="AB110:AB120" si="133">Y110+AA110</f>
        <v>8453.64</v>
      </c>
      <c r="AC110" s="271"/>
      <c r="AD110" s="272">
        <v>2829</v>
      </c>
      <c r="AE110" s="272">
        <f t="shared" ref="AE110:AE120" si="134">AC110*AD110</f>
        <v>0</v>
      </c>
      <c r="AF110" s="272">
        <v>5624.6399999999994</v>
      </c>
      <c r="AG110" s="272">
        <f t="shared" ref="AG110:AG120" si="135">AC110*AF110</f>
        <v>0</v>
      </c>
      <c r="AH110" s="273">
        <f t="shared" ref="AH110:AH120" si="136">AE110+AG110</f>
        <v>0</v>
      </c>
      <c r="AI110" s="318"/>
      <c r="AJ110" s="319">
        <v>2829</v>
      </c>
      <c r="AK110" s="319">
        <f t="shared" ref="AK110:AK120" si="137">AI110*AJ110</f>
        <v>0</v>
      </c>
      <c r="AL110" s="319">
        <v>5624.6399999999994</v>
      </c>
      <c r="AM110" s="319">
        <f t="shared" ref="AM110:AM120" si="138">AI110*AL110</f>
        <v>0</v>
      </c>
      <c r="AN110" s="320">
        <f t="shared" ref="AN110:AN120" si="139">AK110+AM110</f>
        <v>0</v>
      </c>
      <c r="AO110" s="1091"/>
      <c r="AP110" s="1093">
        <v>2829</v>
      </c>
      <c r="AQ110" s="1093">
        <f t="shared" ref="AQ110:AQ120" si="140">AO110*AP110</f>
        <v>0</v>
      </c>
      <c r="AR110" s="1093">
        <v>5624.6399999999994</v>
      </c>
      <c r="AS110" s="1093">
        <f t="shared" ref="AS110:AS120" si="141">AO110*AR110</f>
        <v>0</v>
      </c>
      <c r="AT110" s="1094">
        <f t="shared" ref="AT110:AT120" si="142">AQ110+AS110</f>
        <v>0</v>
      </c>
      <c r="AU110" s="1099"/>
      <c r="AV110" s="1101">
        <v>2829</v>
      </c>
      <c r="AW110" s="1101">
        <f t="shared" ref="AW110:AW120" si="143">AU110*AV110</f>
        <v>0</v>
      </c>
      <c r="AX110" s="1101">
        <v>5624.6399999999994</v>
      </c>
      <c r="AY110" s="1101">
        <f t="shared" ref="AY110:AY120" si="144">AU110*AX110</f>
        <v>0</v>
      </c>
      <c r="AZ110" s="1102">
        <f t="shared" ref="AZ110:AZ120" si="145">AW110+AY110</f>
        <v>0</v>
      </c>
      <c r="BA110" s="1151">
        <f t="shared" si="96"/>
        <v>0</v>
      </c>
      <c r="BB110" s="363">
        <v>2829</v>
      </c>
      <c r="BC110" s="363">
        <f t="shared" ref="BC110:BC120" si="146">BA110*BB110</f>
        <v>0</v>
      </c>
      <c r="BD110" s="363">
        <v>5624.6399999999994</v>
      </c>
      <c r="BE110" s="363">
        <f t="shared" ref="BE110:BE120" si="147">BA110*BD110</f>
        <v>0</v>
      </c>
      <c r="BF110" s="364">
        <f t="shared" si="97"/>
        <v>0</v>
      </c>
      <c r="BG110" s="1142">
        <f t="shared" si="98"/>
        <v>0</v>
      </c>
      <c r="BH110" s="1142">
        <f t="shared" si="99"/>
        <v>0</v>
      </c>
    </row>
    <row r="111" spans="1:60" x14ac:dyDescent="0.2">
      <c r="A111" s="1">
        <v>101</v>
      </c>
      <c r="B111" s="50" t="s">
        <v>62</v>
      </c>
      <c r="C111" s="51" t="s">
        <v>337</v>
      </c>
      <c r="D111" s="51" t="s">
        <v>14</v>
      </c>
      <c r="E111" s="1693">
        <v>1</v>
      </c>
      <c r="F111" s="76">
        <v>1681</v>
      </c>
      <c r="G111" s="76">
        <f t="shared" si="70"/>
        <v>1681</v>
      </c>
      <c r="H111" s="76">
        <v>4575.5999999999995</v>
      </c>
      <c r="I111" s="76">
        <f t="shared" si="71"/>
        <v>4575.5999999999995</v>
      </c>
      <c r="J111" s="120">
        <f t="shared" si="124"/>
        <v>6256.5999999999995</v>
      </c>
      <c r="K111" s="131"/>
      <c r="L111" s="95">
        <v>1681</v>
      </c>
      <c r="M111" s="95">
        <f t="shared" si="125"/>
        <v>0</v>
      </c>
      <c r="N111" s="95">
        <v>4575.5999999999995</v>
      </c>
      <c r="O111" s="95">
        <f t="shared" si="126"/>
        <v>0</v>
      </c>
      <c r="P111" s="96">
        <f t="shared" si="127"/>
        <v>0</v>
      </c>
      <c r="Q111" s="177"/>
      <c r="R111" s="178">
        <v>1681</v>
      </c>
      <c r="S111" s="178">
        <f t="shared" si="128"/>
        <v>0</v>
      </c>
      <c r="T111" s="178">
        <v>4575.5999999999995</v>
      </c>
      <c r="U111" s="178">
        <f t="shared" si="129"/>
        <v>0</v>
      </c>
      <c r="V111" s="179">
        <f t="shared" si="130"/>
        <v>0</v>
      </c>
      <c r="W111" s="224">
        <v>1</v>
      </c>
      <c r="X111" s="225">
        <v>1681</v>
      </c>
      <c r="Y111" s="225">
        <f t="shared" si="131"/>
        <v>1681</v>
      </c>
      <c r="Z111" s="225">
        <v>4575.5999999999995</v>
      </c>
      <c r="AA111" s="225">
        <f t="shared" si="132"/>
        <v>4575.5999999999995</v>
      </c>
      <c r="AB111" s="226">
        <f t="shared" si="133"/>
        <v>6256.5999999999995</v>
      </c>
      <c r="AC111" s="271"/>
      <c r="AD111" s="272">
        <v>1681</v>
      </c>
      <c r="AE111" s="272">
        <f t="shared" si="134"/>
        <v>0</v>
      </c>
      <c r="AF111" s="272">
        <v>4575.5999999999995</v>
      </c>
      <c r="AG111" s="272">
        <f t="shared" si="135"/>
        <v>0</v>
      </c>
      <c r="AH111" s="273">
        <f t="shared" si="136"/>
        <v>0</v>
      </c>
      <c r="AI111" s="318"/>
      <c r="AJ111" s="319">
        <v>1681</v>
      </c>
      <c r="AK111" s="319">
        <f t="shared" si="137"/>
        <v>0</v>
      </c>
      <c r="AL111" s="319">
        <v>4575.5999999999995</v>
      </c>
      <c r="AM111" s="319">
        <f t="shared" si="138"/>
        <v>0</v>
      </c>
      <c r="AN111" s="320">
        <f t="shared" si="139"/>
        <v>0</v>
      </c>
      <c r="AO111" s="1091"/>
      <c r="AP111" s="1093">
        <v>1681</v>
      </c>
      <c r="AQ111" s="1093">
        <f t="shared" si="140"/>
        <v>0</v>
      </c>
      <c r="AR111" s="1093">
        <v>4575.5999999999995</v>
      </c>
      <c r="AS111" s="1093">
        <f t="shared" si="141"/>
        <v>0</v>
      </c>
      <c r="AT111" s="1094">
        <f t="shared" si="142"/>
        <v>0</v>
      </c>
      <c r="AU111" s="1099"/>
      <c r="AV111" s="1101">
        <v>1681</v>
      </c>
      <c r="AW111" s="1101">
        <f t="shared" si="143"/>
        <v>0</v>
      </c>
      <c r="AX111" s="1101">
        <v>4575.5999999999995</v>
      </c>
      <c r="AY111" s="1101">
        <f t="shared" si="144"/>
        <v>0</v>
      </c>
      <c r="AZ111" s="1102">
        <f t="shared" si="145"/>
        <v>0</v>
      </c>
      <c r="BA111" s="1151">
        <f t="shared" si="96"/>
        <v>0</v>
      </c>
      <c r="BB111" s="363">
        <v>1681</v>
      </c>
      <c r="BC111" s="363">
        <f t="shared" si="146"/>
        <v>0</v>
      </c>
      <c r="BD111" s="363">
        <v>4575.5999999999995</v>
      </c>
      <c r="BE111" s="363">
        <f t="shared" si="147"/>
        <v>0</v>
      </c>
      <c r="BF111" s="364">
        <f t="shared" si="97"/>
        <v>0</v>
      </c>
      <c r="BG111" s="1142">
        <f t="shared" si="98"/>
        <v>0</v>
      </c>
      <c r="BH111" s="1142">
        <f t="shared" si="99"/>
        <v>0</v>
      </c>
    </row>
    <row r="112" spans="1:60" x14ac:dyDescent="0.2">
      <c r="A112" s="1">
        <v>102</v>
      </c>
      <c r="B112" s="50" t="s">
        <v>396</v>
      </c>
      <c r="C112" s="51" t="s">
        <v>296</v>
      </c>
      <c r="D112" s="51" t="s">
        <v>14</v>
      </c>
      <c r="E112" s="1693">
        <v>1</v>
      </c>
      <c r="F112" s="76">
        <v>4500</v>
      </c>
      <c r="G112" s="76">
        <f t="shared" si="70"/>
        <v>4500</v>
      </c>
      <c r="H112" s="76">
        <v>4900</v>
      </c>
      <c r="I112" s="76">
        <f t="shared" si="71"/>
        <v>4900</v>
      </c>
      <c r="J112" s="120">
        <f t="shared" si="124"/>
        <v>9400</v>
      </c>
      <c r="K112" s="131"/>
      <c r="L112" s="95">
        <v>4500</v>
      </c>
      <c r="M112" s="95">
        <f t="shared" si="125"/>
        <v>0</v>
      </c>
      <c r="N112" s="95">
        <v>4900</v>
      </c>
      <c r="O112" s="95">
        <f t="shared" si="126"/>
        <v>0</v>
      </c>
      <c r="P112" s="96">
        <f t="shared" si="127"/>
        <v>0</v>
      </c>
      <c r="Q112" s="177"/>
      <c r="R112" s="178">
        <v>4500</v>
      </c>
      <c r="S112" s="178">
        <f t="shared" si="128"/>
        <v>0</v>
      </c>
      <c r="T112" s="178">
        <v>4900</v>
      </c>
      <c r="U112" s="178">
        <f t="shared" si="129"/>
        <v>0</v>
      </c>
      <c r="V112" s="179">
        <f t="shared" si="130"/>
        <v>0</v>
      </c>
      <c r="W112" s="224"/>
      <c r="X112" s="225">
        <v>4500</v>
      </c>
      <c r="Y112" s="225">
        <f t="shared" si="131"/>
        <v>0</v>
      </c>
      <c r="Z112" s="225">
        <v>4900</v>
      </c>
      <c r="AA112" s="225">
        <f t="shared" si="132"/>
        <v>0</v>
      </c>
      <c r="AB112" s="226">
        <f t="shared" si="133"/>
        <v>0</v>
      </c>
      <c r="AC112" s="271"/>
      <c r="AD112" s="272">
        <v>4500</v>
      </c>
      <c r="AE112" s="272">
        <f t="shared" si="134"/>
        <v>0</v>
      </c>
      <c r="AF112" s="272">
        <v>4900</v>
      </c>
      <c r="AG112" s="272">
        <f t="shared" si="135"/>
        <v>0</v>
      </c>
      <c r="AH112" s="273">
        <f t="shared" si="136"/>
        <v>0</v>
      </c>
      <c r="AI112" s="1605">
        <v>1</v>
      </c>
      <c r="AJ112" s="319">
        <v>4500</v>
      </c>
      <c r="AK112" s="319">
        <f t="shared" si="137"/>
        <v>4500</v>
      </c>
      <c r="AL112" s="319">
        <v>4900</v>
      </c>
      <c r="AM112" s="319">
        <f t="shared" si="138"/>
        <v>4900</v>
      </c>
      <c r="AN112" s="320">
        <f t="shared" si="139"/>
        <v>9400</v>
      </c>
      <c r="AO112" s="1091"/>
      <c r="AP112" s="1093">
        <v>4500</v>
      </c>
      <c r="AQ112" s="1093">
        <f t="shared" si="140"/>
        <v>0</v>
      </c>
      <c r="AR112" s="1093">
        <v>4900</v>
      </c>
      <c r="AS112" s="1093">
        <f t="shared" si="141"/>
        <v>0</v>
      </c>
      <c r="AT112" s="1094">
        <f t="shared" si="142"/>
        <v>0</v>
      </c>
      <c r="AU112" s="1099"/>
      <c r="AV112" s="1101">
        <v>4500</v>
      </c>
      <c r="AW112" s="1101">
        <f t="shared" si="143"/>
        <v>0</v>
      </c>
      <c r="AX112" s="1101">
        <v>4900</v>
      </c>
      <c r="AY112" s="1101">
        <f t="shared" si="144"/>
        <v>0</v>
      </c>
      <c r="AZ112" s="1102">
        <f t="shared" si="145"/>
        <v>0</v>
      </c>
      <c r="BA112" s="1151">
        <f t="shared" si="96"/>
        <v>0</v>
      </c>
      <c r="BB112" s="363">
        <v>4500</v>
      </c>
      <c r="BC112" s="363">
        <f t="shared" si="146"/>
        <v>0</v>
      </c>
      <c r="BD112" s="363">
        <v>4900</v>
      </c>
      <c r="BE112" s="363">
        <f t="shared" si="147"/>
        <v>0</v>
      </c>
      <c r="BF112" s="364">
        <f t="shared" si="97"/>
        <v>0</v>
      </c>
      <c r="BG112" s="1142">
        <f t="shared" si="98"/>
        <v>0</v>
      </c>
      <c r="BH112" s="1142">
        <f t="shared" si="99"/>
        <v>0</v>
      </c>
    </row>
    <row r="113" spans="1:60" ht="25.5" x14ac:dyDescent="0.2">
      <c r="A113" s="1">
        <v>103</v>
      </c>
      <c r="B113" s="50" t="s">
        <v>387</v>
      </c>
      <c r="C113" s="51" t="s">
        <v>400</v>
      </c>
      <c r="D113" s="51" t="s">
        <v>14</v>
      </c>
      <c r="E113" s="1693">
        <v>2</v>
      </c>
      <c r="F113" s="76">
        <v>4500</v>
      </c>
      <c r="G113" s="76">
        <f t="shared" si="70"/>
        <v>9000</v>
      </c>
      <c r="H113" s="76">
        <v>11136.75</v>
      </c>
      <c r="I113" s="76">
        <f t="shared" si="71"/>
        <v>22273.5</v>
      </c>
      <c r="J113" s="120">
        <f t="shared" si="124"/>
        <v>31273.5</v>
      </c>
      <c r="K113" s="131"/>
      <c r="L113" s="95">
        <v>4500</v>
      </c>
      <c r="M113" s="95">
        <f t="shared" si="125"/>
        <v>0</v>
      </c>
      <c r="N113" s="95">
        <v>11136.75</v>
      </c>
      <c r="O113" s="95">
        <f t="shared" si="126"/>
        <v>0</v>
      </c>
      <c r="P113" s="96">
        <f t="shared" si="127"/>
        <v>0</v>
      </c>
      <c r="Q113" s="177"/>
      <c r="R113" s="178">
        <v>4500</v>
      </c>
      <c r="S113" s="178">
        <f t="shared" si="128"/>
        <v>0</v>
      </c>
      <c r="T113" s="178">
        <v>11136.75</v>
      </c>
      <c r="U113" s="178">
        <f t="shared" si="129"/>
        <v>0</v>
      </c>
      <c r="V113" s="179">
        <f t="shared" si="130"/>
        <v>0</v>
      </c>
      <c r="W113" s="224"/>
      <c r="X113" s="225">
        <v>4500</v>
      </c>
      <c r="Y113" s="225">
        <f t="shared" si="131"/>
        <v>0</v>
      </c>
      <c r="Z113" s="225">
        <v>11136.75</v>
      </c>
      <c r="AA113" s="225">
        <f t="shared" si="132"/>
        <v>0</v>
      </c>
      <c r="AB113" s="226">
        <f t="shared" si="133"/>
        <v>0</v>
      </c>
      <c r="AC113" s="271">
        <v>2</v>
      </c>
      <c r="AD113" s="272">
        <v>4500</v>
      </c>
      <c r="AE113" s="272">
        <f t="shared" si="134"/>
        <v>9000</v>
      </c>
      <c r="AF113" s="272">
        <v>11136.75</v>
      </c>
      <c r="AG113" s="272">
        <f t="shared" si="135"/>
        <v>22273.5</v>
      </c>
      <c r="AH113" s="273">
        <f t="shared" si="136"/>
        <v>31273.5</v>
      </c>
      <c r="AI113" s="318"/>
      <c r="AJ113" s="319">
        <v>4500</v>
      </c>
      <c r="AK113" s="319">
        <f t="shared" si="137"/>
        <v>0</v>
      </c>
      <c r="AL113" s="319">
        <v>11136.75</v>
      </c>
      <c r="AM113" s="319">
        <f t="shared" si="138"/>
        <v>0</v>
      </c>
      <c r="AN113" s="320">
        <f t="shared" si="139"/>
        <v>0</v>
      </c>
      <c r="AO113" s="1091"/>
      <c r="AP113" s="1093">
        <v>4500</v>
      </c>
      <c r="AQ113" s="1093">
        <f t="shared" si="140"/>
        <v>0</v>
      </c>
      <c r="AR113" s="1093">
        <v>11136.75</v>
      </c>
      <c r="AS113" s="1093">
        <f t="shared" si="141"/>
        <v>0</v>
      </c>
      <c r="AT113" s="1094">
        <f t="shared" si="142"/>
        <v>0</v>
      </c>
      <c r="AU113" s="1099"/>
      <c r="AV113" s="1101">
        <v>4500</v>
      </c>
      <c r="AW113" s="1101">
        <f t="shared" si="143"/>
        <v>0</v>
      </c>
      <c r="AX113" s="1101">
        <v>11136.75</v>
      </c>
      <c r="AY113" s="1101">
        <f t="shared" si="144"/>
        <v>0</v>
      </c>
      <c r="AZ113" s="1102">
        <f t="shared" si="145"/>
        <v>0</v>
      </c>
      <c r="BA113" s="1151">
        <f t="shared" si="96"/>
        <v>0</v>
      </c>
      <c r="BB113" s="363">
        <v>4500</v>
      </c>
      <c r="BC113" s="363">
        <f t="shared" si="146"/>
        <v>0</v>
      </c>
      <c r="BD113" s="363">
        <v>11136.75</v>
      </c>
      <c r="BE113" s="363">
        <f t="shared" si="147"/>
        <v>0</v>
      </c>
      <c r="BF113" s="364">
        <f t="shared" si="97"/>
        <v>0</v>
      </c>
      <c r="BG113" s="1142">
        <f t="shared" si="98"/>
        <v>0</v>
      </c>
      <c r="BH113" s="1142">
        <f t="shared" si="99"/>
        <v>0</v>
      </c>
    </row>
    <row r="114" spans="1:60" x14ac:dyDescent="0.2">
      <c r="A114" s="1">
        <v>106</v>
      </c>
      <c r="B114" s="50" t="s">
        <v>394</v>
      </c>
      <c r="C114" s="77" t="s">
        <v>168</v>
      </c>
      <c r="D114" s="77" t="s">
        <v>14</v>
      </c>
      <c r="E114" s="1693">
        <v>2</v>
      </c>
      <c r="F114" s="76">
        <v>850</v>
      </c>
      <c r="G114" s="76">
        <f t="shared" si="70"/>
        <v>1700</v>
      </c>
      <c r="H114" s="76">
        <v>311.87692307692305</v>
      </c>
      <c r="I114" s="76">
        <f t="shared" si="71"/>
        <v>623.7538461538461</v>
      </c>
      <c r="J114" s="120">
        <f t="shared" si="124"/>
        <v>2323.7538461538461</v>
      </c>
      <c r="K114" s="132"/>
      <c r="L114" s="95">
        <v>850</v>
      </c>
      <c r="M114" s="95">
        <f t="shared" si="125"/>
        <v>0</v>
      </c>
      <c r="N114" s="95">
        <v>311.87692307692305</v>
      </c>
      <c r="O114" s="95">
        <f t="shared" si="126"/>
        <v>0</v>
      </c>
      <c r="P114" s="96">
        <f t="shared" si="127"/>
        <v>0</v>
      </c>
      <c r="Q114" s="180"/>
      <c r="R114" s="178">
        <v>850</v>
      </c>
      <c r="S114" s="178">
        <f t="shared" si="128"/>
        <v>0</v>
      </c>
      <c r="T114" s="178">
        <v>311.87692307692305</v>
      </c>
      <c r="U114" s="178">
        <f t="shared" si="129"/>
        <v>0</v>
      </c>
      <c r="V114" s="179">
        <f t="shared" si="130"/>
        <v>0</v>
      </c>
      <c r="W114" s="227">
        <v>2</v>
      </c>
      <c r="X114" s="225">
        <v>850</v>
      </c>
      <c r="Y114" s="225">
        <f t="shared" si="131"/>
        <v>1700</v>
      </c>
      <c r="Z114" s="225">
        <v>311.87692307692305</v>
      </c>
      <c r="AA114" s="225">
        <f t="shared" si="132"/>
        <v>623.7538461538461</v>
      </c>
      <c r="AB114" s="226">
        <f t="shared" si="133"/>
        <v>2323.7538461538461</v>
      </c>
      <c r="AC114" s="274"/>
      <c r="AD114" s="272">
        <v>850</v>
      </c>
      <c r="AE114" s="272">
        <f t="shared" si="134"/>
        <v>0</v>
      </c>
      <c r="AF114" s="272">
        <v>311.87692307692305</v>
      </c>
      <c r="AG114" s="272">
        <f t="shared" si="135"/>
        <v>0</v>
      </c>
      <c r="AH114" s="273">
        <f t="shared" si="136"/>
        <v>0</v>
      </c>
      <c r="AI114" s="321"/>
      <c r="AJ114" s="319">
        <v>850</v>
      </c>
      <c r="AK114" s="319">
        <f t="shared" si="137"/>
        <v>0</v>
      </c>
      <c r="AL114" s="319">
        <v>311.87692307692305</v>
      </c>
      <c r="AM114" s="319">
        <f t="shared" si="138"/>
        <v>0</v>
      </c>
      <c r="AN114" s="320">
        <f t="shared" si="139"/>
        <v>0</v>
      </c>
      <c r="AO114" s="1091"/>
      <c r="AP114" s="1093">
        <v>850</v>
      </c>
      <c r="AQ114" s="1093">
        <f t="shared" si="140"/>
        <v>0</v>
      </c>
      <c r="AR114" s="1093">
        <v>311.87692307692305</v>
      </c>
      <c r="AS114" s="1093">
        <f t="shared" si="141"/>
        <v>0</v>
      </c>
      <c r="AT114" s="1094">
        <f t="shared" si="142"/>
        <v>0</v>
      </c>
      <c r="AU114" s="1099"/>
      <c r="AV114" s="1101">
        <v>850</v>
      </c>
      <c r="AW114" s="1101">
        <f t="shared" si="143"/>
        <v>0</v>
      </c>
      <c r="AX114" s="1101">
        <v>311.87692307692305</v>
      </c>
      <c r="AY114" s="1101">
        <f t="shared" si="144"/>
        <v>0</v>
      </c>
      <c r="AZ114" s="1102">
        <f t="shared" si="145"/>
        <v>0</v>
      </c>
      <c r="BA114" s="1151">
        <f t="shared" si="96"/>
        <v>0</v>
      </c>
      <c r="BB114" s="363">
        <v>850</v>
      </c>
      <c r="BC114" s="363">
        <f t="shared" si="146"/>
        <v>0</v>
      </c>
      <c r="BD114" s="363">
        <v>311.87692307692305</v>
      </c>
      <c r="BE114" s="363">
        <f t="shared" si="147"/>
        <v>0</v>
      </c>
      <c r="BF114" s="364">
        <f t="shared" si="97"/>
        <v>0</v>
      </c>
      <c r="BG114" s="1142">
        <f t="shared" si="98"/>
        <v>0</v>
      </c>
      <c r="BH114" s="1142">
        <f t="shared" si="99"/>
        <v>0</v>
      </c>
    </row>
    <row r="115" spans="1:60" x14ac:dyDescent="0.2">
      <c r="A115" s="1">
        <v>107</v>
      </c>
      <c r="B115" s="50" t="s">
        <v>63</v>
      </c>
      <c r="C115" s="51" t="s">
        <v>64</v>
      </c>
      <c r="D115" s="51" t="s">
        <v>7</v>
      </c>
      <c r="E115" s="1693">
        <v>6</v>
      </c>
      <c r="F115" s="76">
        <v>600</v>
      </c>
      <c r="G115" s="76">
        <f t="shared" si="70"/>
        <v>3600</v>
      </c>
      <c r="H115" s="76">
        <v>420</v>
      </c>
      <c r="I115" s="76">
        <f t="shared" si="71"/>
        <v>2520</v>
      </c>
      <c r="J115" s="120">
        <f t="shared" si="124"/>
        <v>6120</v>
      </c>
      <c r="K115" s="131"/>
      <c r="L115" s="95">
        <v>600</v>
      </c>
      <c r="M115" s="95">
        <f t="shared" si="125"/>
        <v>0</v>
      </c>
      <c r="N115" s="95">
        <v>420</v>
      </c>
      <c r="O115" s="95">
        <f t="shared" si="126"/>
        <v>0</v>
      </c>
      <c r="P115" s="96">
        <f t="shared" si="127"/>
        <v>0</v>
      </c>
      <c r="Q115" s="177"/>
      <c r="R115" s="178">
        <v>600</v>
      </c>
      <c r="S115" s="178">
        <f t="shared" si="128"/>
        <v>0</v>
      </c>
      <c r="T115" s="178">
        <v>420</v>
      </c>
      <c r="U115" s="178">
        <f t="shared" si="129"/>
        <v>0</v>
      </c>
      <c r="V115" s="179">
        <f t="shared" si="130"/>
        <v>0</v>
      </c>
      <c r="W115" s="224">
        <v>6</v>
      </c>
      <c r="X115" s="225">
        <v>600</v>
      </c>
      <c r="Y115" s="225">
        <f t="shared" si="131"/>
        <v>3600</v>
      </c>
      <c r="Z115" s="225">
        <v>420</v>
      </c>
      <c r="AA115" s="225">
        <f t="shared" si="132"/>
        <v>2520</v>
      </c>
      <c r="AB115" s="226">
        <f t="shared" si="133"/>
        <v>6120</v>
      </c>
      <c r="AC115" s="271"/>
      <c r="AD115" s="272">
        <v>600</v>
      </c>
      <c r="AE115" s="272">
        <f t="shared" si="134"/>
        <v>0</v>
      </c>
      <c r="AF115" s="272">
        <v>420</v>
      </c>
      <c r="AG115" s="272">
        <f t="shared" si="135"/>
        <v>0</v>
      </c>
      <c r="AH115" s="273">
        <f t="shared" si="136"/>
        <v>0</v>
      </c>
      <c r="AI115" s="318"/>
      <c r="AJ115" s="319">
        <v>600</v>
      </c>
      <c r="AK115" s="319">
        <f t="shared" si="137"/>
        <v>0</v>
      </c>
      <c r="AL115" s="319">
        <v>420</v>
      </c>
      <c r="AM115" s="319">
        <f t="shared" si="138"/>
        <v>0</v>
      </c>
      <c r="AN115" s="320">
        <f t="shared" si="139"/>
        <v>0</v>
      </c>
      <c r="AO115" s="1091"/>
      <c r="AP115" s="1093">
        <v>600</v>
      </c>
      <c r="AQ115" s="1093">
        <f t="shared" si="140"/>
        <v>0</v>
      </c>
      <c r="AR115" s="1093">
        <v>420</v>
      </c>
      <c r="AS115" s="1093">
        <f t="shared" si="141"/>
        <v>0</v>
      </c>
      <c r="AT115" s="1094">
        <f t="shared" si="142"/>
        <v>0</v>
      </c>
      <c r="AU115" s="1099"/>
      <c r="AV115" s="1101">
        <v>600</v>
      </c>
      <c r="AW115" s="1101">
        <f t="shared" si="143"/>
        <v>0</v>
      </c>
      <c r="AX115" s="1101">
        <v>420</v>
      </c>
      <c r="AY115" s="1101">
        <f t="shared" si="144"/>
        <v>0</v>
      </c>
      <c r="AZ115" s="1102">
        <f t="shared" si="145"/>
        <v>0</v>
      </c>
      <c r="BA115" s="1151">
        <f t="shared" si="96"/>
        <v>0</v>
      </c>
      <c r="BB115" s="363">
        <v>600</v>
      </c>
      <c r="BC115" s="363">
        <f t="shared" si="146"/>
        <v>0</v>
      </c>
      <c r="BD115" s="363">
        <v>420</v>
      </c>
      <c r="BE115" s="363">
        <f t="shared" si="147"/>
        <v>0</v>
      </c>
      <c r="BF115" s="364">
        <f t="shared" si="97"/>
        <v>0</v>
      </c>
      <c r="BG115" s="1142">
        <f t="shared" si="98"/>
        <v>0</v>
      </c>
      <c r="BH115" s="1142">
        <f t="shared" si="99"/>
        <v>0</v>
      </c>
    </row>
    <row r="116" spans="1:60" x14ac:dyDescent="0.2">
      <c r="A116" s="1">
        <v>108</v>
      </c>
      <c r="B116" s="50" t="s">
        <v>295</v>
      </c>
      <c r="C116" s="51" t="s">
        <v>168</v>
      </c>
      <c r="D116" s="51" t="s">
        <v>7</v>
      </c>
      <c r="E116" s="1693">
        <v>1</v>
      </c>
      <c r="F116" s="76">
        <v>1200</v>
      </c>
      <c r="G116" s="76">
        <f t="shared" si="70"/>
        <v>1200</v>
      </c>
      <c r="H116" s="76">
        <v>300</v>
      </c>
      <c r="I116" s="76">
        <f t="shared" si="71"/>
        <v>300</v>
      </c>
      <c r="J116" s="120">
        <f t="shared" si="124"/>
        <v>1500</v>
      </c>
      <c r="K116" s="131"/>
      <c r="L116" s="95">
        <v>1200</v>
      </c>
      <c r="M116" s="95">
        <f t="shared" si="125"/>
        <v>0</v>
      </c>
      <c r="N116" s="95">
        <v>300</v>
      </c>
      <c r="O116" s="95">
        <f t="shared" si="126"/>
        <v>0</v>
      </c>
      <c r="P116" s="96">
        <f t="shared" si="127"/>
        <v>0</v>
      </c>
      <c r="Q116" s="177"/>
      <c r="R116" s="178">
        <v>1200</v>
      </c>
      <c r="S116" s="178">
        <f t="shared" si="128"/>
        <v>0</v>
      </c>
      <c r="T116" s="178">
        <v>300</v>
      </c>
      <c r="U116" s="178">
        <f t="shared" si="129"/>
        <v>0</v>
      </c>
      <c r="V116" s="179">
        <f t="shared" si="130"/>
        <v>0</v>
      </c>
      <c r="W116" s="224"/>
      <c r="X116" s="225">
        <v>1200</v>
      </c>
      <c r="Y116" s="225">
        <f t="shared" si="131"/>
        <v>0</v>
      </c>
      <c r="Z116" s="225">
        <v>300</v>
      </c>
      <c r="AA116" s="225">
        <f t="shared" si="132"/>
        <v>0</v>
      </c>
      <c r="AB116" s="226">
        <f t="shared" si="133"/>
        <v>0</v>
      </c>
      <c r="AC116" s="271"/>
      <c r="AD116" s="272">
        <v>1200</v>
      </c>
      <c r="AE116" s="272">
        <f t="shared" si="134"/>
        <v>0</v>
      </c>
      <c r="AF116" s="272">
        <v>300</v>
      </c>
      <c r="AG116" s="272">
        <f t="shared" si="135"/>
        <v>0</v>
      </c>
      <c r="AH116" s="273">
        <f t="shared" si="136"/>
        <v>0</v>
      </c>
      <c r="AI116" s="318"/>
      <c r="AJ116" s="319">
        <v>1200</v>
      </c>
      <c r="AK116" s="319">
        <f t="shared" si="137"/>
        <v>0</v>
      </c>
      <c r="AL116" s="319">
        <v>300</v>
      </c>
      <c r="AM116" s="319">
        <f t="shared" si="138"/>
        <v>0</v>
      </c>
      <c r="AN116" s="320">
        <f t="shared" si="139"/>
        <v>0</v>
      </c>
      <c r="AO116" s="1606">
        <v>1</v>
      </c>
      <c r="AP116" s="1093">
        <v>1200</v>
      </c>
      <c r="AQ116" s="1093">
        <f t="shared" si="140"/>
        <v>1200</v>
      </c>
      <c r="AR116" s="1093">
        <v>300</v>
      </c>
      <c r="AS116" s="1093">
        <f t="shared" si="141"/>
        <v>300</v>
      </c>
      <c r="AT116" s="1094">
        <f t="shared" si="142"/>
        <v>1500</v>
      </c>
      <c r="AU116" s="1099"/>
      <c r="AV116" s="1101">
        <v>1200</v>
      </c>
      <c r="AW116" s="1101">
        <f t="shared" si="143"/>
        <v>0</v>
      </c>
      <c r="AX116" s="1101">
        <v>300</v>
      </c>
      <c r="AY116" s="1101">
        <f t="shared" si="144"/>
        <v>0</v>
      </c>
      <c r="AZ116" s="1102">
        <f t="shared" si="145"/>
        <v>0</v>
      </c>
      <c r="BA116" s="1151">
        <f t="shared" si="96"/>
        <v>0</v>
      </c>
      <c r="BB116" s="363">
        <v>1200</v>
      </c>
      <c r="BC116" s="363">
        <f t="shared" si="146"/>
        <v>0</v>
      </c>
      <c r="BD116" s="363">
        <v>300</v>
      </c>
      <c r="BE116" s="363">
        <f t="shared" si="147"/>
        <v>0</v>
      </c>
      <c r="BF116" s="364">
        <f t="shared" si="97"/>
        <v>0</v>
      </c>
      <c r="BG116" s="1142">
        <f t="shared" si="98"/>
        <v>1500</v>
      </c>
      <c r="BH116" s="1142">
        <f t="shared" si="99"/>
        <v>-1500</v>
      </c>
    </row>
    <row r="117" spans="1:60" x14ac:dyDescent="0.2">
      <c r="A117" s="1">
        <v>109</v>
      </c>
      <c r="B117" s="50" t="s">
        <v>74</v>
      </c>
      <c r="C117" s="51"/>
      <c r="D117" s="51" t="s">
        <v>56</v>
      </c>
      <c r="E117" s="1693">
        <v>7.1</v>
      </c>
      <c r="F117" s="76">
        <v>1050</v>
      </c>
      <c r="G117" s="76">
        <f t="shared" si="70"/>
        <v>7455</v>
      </c>
      <c r="H117" s="76">
        <v>840</v>
      </c>
      <c r="I117" s="76">
        <f t="shared" si="71"/>
        <v>5964</v>
      </c>
      <c r="J117" s="120">
        <f t="shared" si="124"/>
        <v>13419</v>
      </c>
      <c r="K117" s="131"/>
      <c r="L117" s="95">
        <v>1050</v>
      </c>
      <c r="M117" s="95">
        <f t="shared" si="125"/>
        <v>0</v>
      </c>
      <c r="N117" s="95">
        <v>840</v>
      </c>
      <c r="O117" s="95">
        <f t="shared" si="126"/>
        <v>0</v>
      </c>
      <c r="P117" s="96">
        <f t="shared" si="127"/>
        <v>0</v>
      </c>
      <c r="Q117" s="177"/>
      <c r="R117" s="178">
        <v>1050</v>
      </c>
      <c r="S117" s="178">
        <f t="shared" si="128"/>
        <v>0</v>
      </c>
      <c r="T117" s="178">
        <v>840</v>
      </c>
      <c r="U117" s="178">
        <f t="shared" si="129"/>
        <v>0</v>
      </c>
      <c r="V117" s="179">
        <f t="shared" si="130"/>
        <v>0</v>
      </c>
      <c r="W117" s="224">
        <v>3.7549999999999999</v>
      </c>
      <c r="X117" s="225">
        <v>1050</v>
      </c>
      <c r="Y117" s="225">
        <f t="shared" si="131"/>
        <v>3942.75</v>
      </c>
      <c r="Z117" s="225">
        <v>840</v>
      </c>
      <c r="AA117" s="225">
        <f t="shared" si="132"/>
        <v>3154.2</v>
      </c>
      <c r="AB117" s="226">
        <f t="shared" si="133"/>
        <v>7096.95</v>
      </c>
      <c r="AC117" s="271"/>
      <c r="AD117" s="272">
        <v>1050</v>
      </c>
      <c r="AE117" s="272">
        <f t="shared" si="134"/>
        <v>0</v>
      </c>
      <c r="AF117" s="272">
        <v>840</v>
      </c>
      <c r="AG117" s="272">
        <f t="shared" si="135"/>
        <v>0</v>
      </c>
      <c r="AH117" s="273">
        <f t="shared" si="136"/>
        <v>0</v>
      </c>
      <c r="AI117" s="318"/>
      <c r="AJ117" s="319">
        <v>1050</v>
      </c>
      <c r="AK117" s="319">
        <f t="shared" si="137"/>
        <v>0</v>
      </c>
      <c r="AL117" s="319">
        <v>840</v>
      </c>
      <c r="AM117" s="319">
        <f t="shared" si="138"/>
        <v>0</v>
      </c>
      <c r="AN117" s="320">
        <f t="shared" si="139"/>
        <v>0</v>
      </c>
      <c r="AO117" s="1609">
        <v>3.3449999999999998</v>
      </c>
      <c r="AP117" s="1093">
        <v>1050</v>
      </c>
      <c r="AQ117" s="1093">
        <f t="shared" si="140"/>
        <v>3512.2499999999995</v>
      </c>
      <c r="AR117" s="1093">
        <v>840</v>
      </c>
      <c r="AS117" s="1093">
        <f t="shared" si="141"/>
        <v>2809.7999999999997</v>
      </c>
      <c r="AT117" s="1094">
        <f t="shared" si="142"/>
        <v>6322.0499999999993</v>
      </c>
      <c r="AU117" s="1099"/>
      <c r="AV117" s="1101">
        <v>1050</v>
      </c>
      <c r="AW117" s="1101">
        <f t="shared" si="143"/>
        <v>0</v>
      </c>
      <c r="AX117" s="1101">
        <v>840</v>
      </c>
      <c r="AY117" s="1101">
        <f t="shared" si="144"/>
        <v>0</v>
      </c>
      <c r="AZ117" s="1102">
        <f t="shared" si="145"/>
        <v>0</v>
      </c>
      <c r="BA117" s="1151">
        <f t="shared" si="96"/>
        <v>0</v>
      </c>
      <c r="BB117" s="363">
        <v>1050</v>
      </c>
      <c r="BC117" s="363">
        <f t="shared" si="146"/>
        <v>0</v>
      </c>
      <c r="BD117" s="363">
        <v>840</v>
      </c>
      <c r="BE117" s="363">
        <f t="shared" si="147"/>
        <v>0</v>
      </c>
      <c r="BF117" s="364">
        <f t="shared" si="97"/>
        <v>0</v>
      </c>
      <c r="BG117" s="1142">
        <f t="shared" si="98"/>
        <v>6322.05</v>
      </c>
      <c r="BH117" s="1142">
        <f t="shared" si="99"/>
        <v>-6322.05</v>
      </c>
    </row>
    <row r="118" spans="1:60" x14ac:dyDescent="0.2">
      <c r="A118" s="1">
        <v>110</v>
      </c>
      <c r="B118" s="50" t="s">
        <v>65</v>
      </c>
      <c r="C118" s="51"/>
      <c r="D118" s="51" t="s">
        <v>56</v>
      </c>
      <c r="E118" s="1693">
        <v>1.71</v>
      </c>
      <c r="F118" s="76">
        <v>1050</v>
      </c>
      <c r="G118" s="76">
        <f t="shared" si="70"/>
        <v>1795.5</v>
      </c>
      <c r="H118" s="76">
        <v>3080</v>
      </c>
      <c r="I118" s="76">
        <f t="shared" si="71"/>
        <v>5266.8</v>
      </c>
      <c r="J118" s="120">
        <f t="shared" si="124"/>
        <v>7062.3</v>
      </c>
      <c r="K118" s="131"/>
      <c r="L118" s="95">
        <v>1050</v>
      </c>
      <c r="M118" s="95">
        <f t="shared" si="125"/>
        <v>0</v>
      </c>
      <c r="N118" s="95">
        <v>3080</v>
      </c>
      <c r="O118" s="95">
        <f t="shared" si="126"/>
        <v>0</v>
      </c>
      <c r="P118" s="96">
        <f t="shared" si="127"/>
        <v>0</v>
      </c>
      <c r="Q118" s="177"/>
      <c r="R118" s="178">
        <v>1050</v>
      </c>
      <c r="S118" s="178">
        <f t="shared" si="128"/>
        <v>0</v>
      </c>
      <c r="T118" s="178">
        <v>3080</v>
      </c>
      <c r="U118" s="178">
        <f t="shared" si="129"/>
        <v>0</v>
      </c>
      <c r="V118" s="179">
        <f t="shared" si="130"/>
        <v>0</v>
      </c>
      <c r="W118" s="224">
        <v>1.53</v>
      </c>
      <c r="X118" s="225">
        <v>1050</v>
      </c>
      <c r="Y118" s="225">
        <f t="shared" si="131"/>
        <v>1606.5</v>
      </c>
      <c r="Z118" s="225">
        <v>3080</v>
      </c>
      <c r="AA118" s="225">
        <f t="shared" si="132"/>
        <v>4712.3999999999996</v>
      </c>
      <c r="AB118" s="226">
        <f t="shared" si="133"/>
        <v>6318.9</v>
      </c>
      <c r="AC118" s="271"/>
      <c r="AD118" s="272">
        <v>1050</v>
      </c>
      <c r="AE118" s="272">
        <f t="shared" si="134"/>
        <v>0</v>
      </c>
      <c r="AF118" s="272">
        <v>3080</v>
      </c>
      <c r="AG118" s="272">
        <f t="shared" si="135"/>
        <v>0</v>
      </c>
      <c r="AH118" s="273">
        <f t="shared" si="136"/>
        <v>0</v>
      </c>
      <c r="AI118" s="318"/>
      <c r="AJ118" s="319">
        <v>1050</v>
      </c>
      <c r="AK118" s="319">
        <f t="shared" si="137"/>
        <v>0</v>
      </c>
      <c r="AL118" s="319">
        <v>3080</v>
      </c>
      <c r="AM118" s="319">
        <f t="shared" si="138"/>
        <v>0</v>
      </c>
      <c r="AN118" s="320">
        <f t="shared" si="139"/>
        <v>0</v>
      </c>
      <c r="AO118" s="1606">
        <v>0.17999999999999994</v>
      </c>
      <c r="AP118" s="1093">
        <v>1050</v>
      </c>
      <c r="AQ118" s="1093">
        <f t="shared" si="140"/>
        <v>188.99999999999994</v>
      </c>
      <c r="AR118" s="1093">
        <v>3080</v>
      </c>
      <c r="AS118" s="1093">
        <f t="shared" si="141"/>
        <v>554.39999999999986</v>
      </c>
      <c r="AT118" s="1094">
        <f t="shared" si="142"/>
        <v>743.39999999999986</v>
      </c>
      <c r="AU118" s="1099"/>
      <c r="AV118" s="1101">
        <v>1050</v>
      </c>
      <c r="AW118" s="1101">
        <f t="shared" si="143"/>
        <v>0</v>
      </c>
      <c r="AX118" s="1101">
        <v>3080</v>
      </c>
      <c r="AY118" s="1101">
        <f t="shared" si="144"/>
        <v>0</v>
      </c>
      <c r="AZ118" s="1102">
        <f t="shared" si="145"/>
        <v>0</v>
      </c>
      <c r="BA118" s="1151">
        <f t="shared" si="96"/>
        <v>0</v>
      </c>
      <c r="BB118" s="363">
        <v>1050</v>
      </c>
      <c r="BC118" s="363">
        <f t="shared" si="146"/>
        <v>0</v>
      </c>
      <c r="BD118" s="363">
        <v>3080</v>
      </c>
      <c r="BE118" s="363">
        <f t="shared" si="147"/>
        <v>0</v>
      </c>
      <c r="BF118" s="364">
        <f t="shared" si="97"/>
        <v>0</v>
      </c>
      <c r="BG118" s="1142">
        <f t="shared" si="98"/>
        <v>743.40000000000055</v>
      </c>
      <c r="BH118" s="1142">
        <f t="shared" si="99"/>
        <v>-743.40000000000055</v>
      </c>
    </row>
    <row r="119" spans="1:60" x14ac:dyDescent="0.2">
      <c r="A119" s="1">
        <v>111</v>
      </c>
      <c r="B119" s="50" t="s">
        <v>60</v>
      </c>
      <c r="C119" s="1158"/>
      <c r="D119" s="51" t="s">
        <v>5</v>
      </c>
      <c r="E119" s="1693">
        <v>1</v>
      </c>
      <c r="F119" s="76">
        <v>0</v>
      </c>
      <c r="G119" s="76">
        <f t="shared" si="70"/>
        <v>0</v>
      </c>
      <c r="H119" s="76">
        <v>1688</v>
      </c>
      <c r="I119" s="76">
        <f t="shared" si="71"/>
        <v>1688</v>
      </c>
      <c r="J119" s="120">
        <f t="shared" si="124"/>
        <v>1688</v>
      </c>
      <c r="K119" s="131"/>
      <c r="L119" s="95">
        <v>0</v>
      </c>
      <c r="M119" s="95">
        <f t="shared" si="125"/>
        <v>0</v>
      </c>
      <c r="N119" s="95">
        <v>1688</v>
      </c>
      <c r="O119" s="95">
        <f t="shared" si="126"/>
        <v>0</v>
      </c>
      <c r="P119" s="96">
        <f t="shared" si="127"/>
        <v>0</v>
      </c>
      <c r="Q119" s="177"/>
      <c r="R119" s="178">
        <v>0</v>
      </c>
      <c r="S119" s="178">
        <f t="shared" si="128"/>
        <v>0</v>
      </c>
      <c r="T119" s="178">
        <v>1688</v>
      </c>
      <c r="U119" s="178">
        <f t="shared" si="129"/>
        <v>0</v>
      </c>
      <c r="V119" s="179">
        <f t="shared" si="130"/>
        <v>0</v>
      </c>
      <c r="W119" s="224">
        <v>1</v>
      </c>
      <c r="X119" s="225">
        <v>0</v>
      </c>
      <c r="Y119" s="225">
        <f t="shared" si="131"/>
        <v>0</v>
      </c>
      <c r="Z119" s="225">
        <v>1688</v>
      </c>
      <c r="AA119" s="225">
        <f t="shared" si="132"/>
        <v>1688</v>
      </c>
      <c r="AB119" s="226">
        <f t="shared" si="133"/>
        <v>1688</v>
      </c>
      <c r="AC119" s="271"/>
      <c r="AD119" s="272">
        <v>0</v>
      </c>
      <c r="AE119" s="272">
        <f t="shared" si="134"/>
        <v>0</v>
      </c>
      <c r="AF119" s="272">
        <v>1688</v>
      </c>
      <c r="AG119" s="272">
        <f t="shared" si="135"/>
        <v>0</v>
      </c>
      <c r="AH119" s="273">
        <f t="shared" si="136"/>
        <v>0</v>
      </c>
      <c r="AI119" s="318"/>
      <c r="AJ119" s="319">
        <v>0</v>
      </c>
      <c r="AK119" s="319">
        <f t="shared" si="137"/>
        <v>0</v>
      </c>
      <c r="AL119" s="319">
        <v>1688</v>
      </c>
      <c r="AM119" s="319">
        <f t="shared" si="138"/>
        <v>0</v>
      </c>
      <c r="AN119" s="320">
        <f t="shared" si="139"/>
        <v>0</v>
      </c>
      <c r="AO119" s="1091"/>
      <c r="AP119" s="1093">
        <v>0</v>
      </c>
      <c r="AQ119" s="1093">
        <f t="shared" si="140"/>
        <v>0</v>
      </c>
      <c r="AR119" s="1093">
        <v>1688</v>
      </c>
      <c r="AS119" s="1093">
        <f t="shared" si="141"/>
        <v>0</v>
      </c>
      <c r="AT119" s="1094">
        <f t="shared" si="142"/>
        <v>0</v>
      </c>
      <c r="AU119" s="1099"/>
      <c r="AV119" s="1101">
        <v>0</v>
      </c>
      <c r="AW119" s="1101">
        <f t="shared" si="143"/>
        <v>0</v>
      </c>
      <c r="AX119" s="1101">
        <v>1688</v>
      </c>
      <c r="AY119" s="1101">
        <f t="shared" si="144"/>
        <v>0</v>
      </c>
      <c r="AZ119" s="1102">
        <f t="shared" si="145"/>
        <v>0</v>
      </c>
      <c r="BA119" s="1151">
        <f t="shared" si="96"/>
        <v>0</v>
      </c>
      <c r="BB119" s="363">
        <v>0</v>
      </c>
      <c r="BC119" s="363">
        <f t="shared" si="146"/>
        <v>0</v>
      </c>
      <c r="BD119" s="363">
        <v>1688</v>
      </c>
      <c r="BE119" s="363">
        <f t="shared" si="147"/>
        <v>0</v>
      </c>
      <c r="BF119" s="364">
        <f t="shared" si="97"/>
        <v>0</v>
      </c>
      <c r="BG119" s="1142">
        <f t="shared" si="98"/>
        <v>0</v>
      </c>
      <c r="BH119" s="1142">
        <f t="shared" si="99"/>
        <v>0</v>
      </c>
    </row>
    <row r="120" spans="1:60" x14ac:dyDescent="0.2">
      <c r="A120" s="1">
        <v>112</v>
      </c>
      <c r="B120" s="50" t="s">
        <v>82</v>
      </c>
      <c r="C120" s="51" t="s">
        <v>83</v>
      </c>
      <c r="D120" s="51" t="s">
        <v>56</v>
      </c>
      <c r="E120" s="1693">
        <v>3</v>
      </c>
      <c r="F120" s="76">
        <v>600</v>
      </c>
      <c r="G120" s="76">
        <f t="shared" si="70"/>
        <v>1800</v>
      </c>
      <c r="H120" s="76">
        <v>588</v>
      </c>
      <c r="I120" s="76">
        <f t="shared" si="71"/>
        <v>1764</v>
      </c>
      <c r="J120" s="120">
        <f t="shared" si="124"/>
        <v>3564</v>
      </c>
      <c r="K120" s="131"/>
      <c r="L120" s="95">
        <v>600</v>
      </c>
      <c r="M120" s="95">
        <f t="shared" si="125"/>
        <v>0</v>
      </c>
      <c r="N120" s="95">
        <v>588</v>
      </c>
      <c r="O120" s="95">
        <f t="shared" si="126"/>
        <v>0</v>
      </c>
      <c r="P120" s="96">
        <f t="shared" si="127"/>
        <v>0</v>
      </c>
      <c r="Q120" s="177"/>
      <c r="R120" s="178">
        <v>600</v>
      </c>
      <c r="S120" s="178">
        <f t="shared" si="128"/>
        <v>0</v>
      </c>
      <c r="T120" s="178">
        <v>588</v>
      </c>
      <c r="U120" s="178">
        <f t="shared" si="129"/>
        <v>0</v>
      </c>
      <c r="V120" s="179">
        <f t="shared" si="130"/>
        <v>0</v>
      </c>
      <c r="W120" s="224"/>
      <c r="X120" s="225">
        <v>600</v>
      </c>
      <c r="Y120" s="225">
        <f t="shared" si="131"/>
        <v>0</v>
      </c>
      <c r="Z120" s="225">
        <v>588</v>
      </c>
      <c r="AA120" s="225">
        <f t="shared" si="132"/>
        <v>0</v>
      </c>
      <c r="AB120" s="226">
        <f t="shared" si="133"/>
        <v>0</v>
      </c>
      <c r="AC120" s="271"/>
      <c r="AD120" s="272">
        <v>600</v>
      </c>
      <c r="AE120" s="272">
        <f t="shared" si="134"/>
        <v>0</v>
      </c>
      <c r="AF120" s="272">
        <v>588</v>
      </c>
      <c r="AG120" s="272">
        <f t="shared" si="135"/>
        <v>0</v>
      </c>
      <c r="AH120" s="273">
        <f t="shared" si="136"/>
        <v>0</v>
      </c>
      <c r="AI120" s="318"/>
      <c r="AJ120" s="319">
        <v>600</v>
      </c>
      <c r="AK120" s="319">
        <f t="shared" si="137"/>
        <v>0</v>
      </c>
      <c r="AL120" s="319">
        <v>588</v>
      </c>
      <c r="AM120" s="319">
        <f t="shared" si="138"/>
        <v>0</v>
      </c>
      <c r="AN120" s="320">
        <f t="shared" si="139"/>
        <v>0</v>
      </c>
      <c r="AO120" s="1091">
        <v>3</v>
      </c>
      <c r="AP120" s="1093">
        <v>600</v>
      </c>
      <c r="AQ120" s="1093">
        <f t="shared" si="140"/>
        <v>1800</v>
      </c>
      <c r="AR120" s="1093">
        <v>588</v>
      </c>
      <c r="AS120" s="1093">
        <f t="shared" si="141"/>
        <v>1764</v>
      </c>
      <c r="AT120" s="1094">
        <f t="shared" si="142"/>
        <v>3564</v>
      </c>
      <c r="AU120" s="1099"/>
      <c r="AV120" s="1101">
        <v>600</v>
      </c>
      <c r="AW120" s="1101">
        <f t="shared" si="143"/>
        <v>0</v>
      </c>
      <c r="AX120" s="1101">
        <v>588</v>
      </c>
      <c r="AY120" s="1101">
        <f t="shared" si="144"/>
        <v>0</v>
      </c>
      <c r="AZ120" s="1102">
        <f t="shared" si="145"/>
        <v>0</v>
      </c>
      <c r="BA120" s="1151">
        <f t="shared" si="96"/>
        <v>0</v>
      </c>
      <c r="BB120" s="363">
        <v>600</v>
      </c>
      <c r="BC120" s="363">
        <f t="shared" si="146"/>
        <v>0</v>
      </c>
      <c r="BD120" s="363">
        <v>588</v>
      </c>
      <c r="BE120" s="363">
        <f t="shared" si="147"/>
        <v>0</v>
      </c>
      <c r="BF120" s="364">
        <f t="shared" si="97"/>
        <v>0</v>
      </c>
      <c r="BG120" s="1142">
        <f t="shared" si="98"/>
        <v>3564</v>
      </c>
      <c r="BH120" s="1142">
        <f t="shared" si="99"/>
        <v>-3564</v>
      </c>
    </row>
    <row r="121" spans="1:60" x14ac:dyDescent="0.2">
      <c r="A121" s="1">
        <v>113</v>
      </c>
      <c r="B121" s="1159" t="s">
        <v>68</v>
      </c>
      <c r="C121" s="51"/>
      <c r="D121" s="51"/>
      <c r="E121" s="1693"/>
      <c r="F121" s="51"/>
      <c r="G121" s="76"/>
      <c r="H121" s="1124"/>
      <c r="I121" s="76"/>
      <c r="J121" s="1125"/>
      <c r="K121" s="131"/>
      <c r="L121" s="1144"/>
      <c r="M121" s="95"/>
      <c r="N121" s="1126"/>
      <c r="O121" s="95"/>
      <c r="P121" s="1127"/>
      <c r="Q121" s="177"/>
      <c r="R121" s="1145"/>
      <c r="S121" s="178"/>
      <c r="T121" s="1128"/>
      <c r="U121" s="178"/>
      <c r="V121" s="1129"/>
      <c r="W121" s="224"/>
      <c r="X121" s="1146"/>
      <c r="Y121" s="225"/>
      <c r="Z121" s="1130"/>
      <c r="AA121" s="225"/>
      <c r="AB121" s="1131"/>
      <c r="AC121" s="271"/>
      <c r="AD121" s="1147"/>
      <c r="AE121" s="272"/>
      <c r="AF121" s="1132"/>
      <c r="AG121" s="272"/>
      <c r="AH121" s="1133"/>
      <c r="AI121" s="318"/>
      <c r="AJ121" s="1148"/>
      <c r="AK121" s="319"/>
      <c r="AL121" s="1134"/>
      <c r="AM121" s="319"/>
      <c r="AN121" s="1135"/>
      <c r="AO121" s="1091"/>
      <c r="AP121" s="1149"/>
      <c r="AQ121" s="1093"/>
      <c r="AR121" s="1136"/>
      <c r="AS121" s="1093"/>
      <c r="AT121" s="1137"/>
      <c r="AU121" s="1099"/>
      <c r="AV121" s="1150"/>
      <c r="AW121" s="1101"/>
      <c r="AX121" s="1138"/>
      <c r="AY121" s="1101"/>
      <c r="AZ121" s="1139"/>
      <c r="BA121" s="1151">
        <f t="shared" si="96"/>
        <v>0</v>
      </c>
      <c r="BB121" s="1152"/>
      <c r="BC121" s="363"/>
      <c r="BD121" s="1140"/>
      <c r="BE121" s="363"/>
      <c r="BF121" s="364">
        <f t="shared" si="97"/>
        <v>0</v>
      </c>
      <c r="BG121" s="1142">
        <f t="shared" si="98"/>
        <v>0</v>
      </c>
      <c r="BH121" s="1142">
        <f t="shared" si="99"/>
        <v>0</v>
      </c>
    </row>
    <row r="122" spans="1:60" x14ac:dyDescent="0.2">
      <c r="A122" s="1">
        <v>114</v>
      </c>
      <c r="B122" s="50" t="s">
        <v>345</v>
      </c>
      <c r="C122" s="51" t="s">
        <v>340</v>
      </c>
      <c r="D122" s="51" t="s">
        <v>14</v>
      </c>
      <c r="E122" s="1693">
        <v>1</v>
      </c>
      <c r="F122" s="76">
        <v>4518</v>
      </c>
      <c r="G122" s="76">
        <f t="shared" si="70"/>
        <v>4518</v>
      </c>
      <c r="H122" s="76">
        <v>7588.7999999999993</v>
      </c>
      <c r="I122" s="76">
        <f t="shared" si="71"/>
        <v>7588.7999999999993</v>
      </c>
      <c r="J122" s="120">
        <f t="shared" ref="J122:J138" si="148">G122+I122</f>
        <v>12106.8</v>
      </c>
      <c r="K122" s="131"/>
      <c r="L122" s="95">
        <v>4518</v>
      </c>
      <c r="M122" s="95">
        <f t="shared" ref="M122:M138" si="149">K122*L122</f>
        <v>0</v>
      </c>
      <c r="N122" s="95">
        <v>7588.7999999999993</v>
      </c>
      <c r="O122" s="95">
        <f t="shared" ref="O122:O138" si="150">K122*N122</f>
        <v>0</v>
      </c>
      <c r="P122" s="96">
        <f t="shared" ref="P122:P138" si="151">M122+O122</f>
        <v>0</v>
      </c>
      <c r="Q122" s="177"/>
      <c r="R122" s="178">
        <v>4518</v>
      </c>
      <c r="S122" s="178">
        <f t="shared" ref="S122:S138" si="152">Q122*R122</f>
        <v>0</v>
      </c>
      <c r="T122" s="178">
        <v>7588.7999999999993</v>
      </c>
      <c r="U122" s="178">
        <f t="shared" ref="U122:U138" si="153">Q122*T122</f>
        <v>0</v>
      </c>
      <c r="V122" s="179">
        <f t="shared" ref="V122:V138" si="154">S122+U122</f>
        <v>0</v>
      </c>
      <c r="W122" s="224">
        <v>1</v>
      </c>
      <c r="X122" s="225">
        <v>4518</v>
      </c>
      <c r="Y122" s="225">
        <f t="shared" ref="Y122:Y138" si="155">W122*X122</f>
        <v>4518</v>
      </c>
      <c r="Z122" s="225">
        <v>7588.7999999999993</v>
      </c>
      <c r="AA122" s="225">
        <f t="shared" ref="AA122:AA138" si="156">W122*Z122</f>
        <v>7588.7999999999993</v>
      </c>
      <c r="AB122" s="226">
        <f t="shared" ref="AB122:AB138" si="157">Y122+AA122</f>
        <v>12106.8</v>
      </c>
      <c r="AC122" s="271"/>
      <c r="AD122" s="272">
        <v>4518</v>
      </c>
      <c r="AE122" s="272">
        <f t="shared" ref="AE122:AE138" si="158">AC122*AD122</f>
        <v>0</v>
      </c>
      <c r="AF122" s="272">
        <v>7588.7999999999993</v>
      </c>
      <c r="AG122" s="272">
        <f t="shared" ref="AG122:AG138" si="159">AC122*AF122</f>
        <v>0</v>
      </c>
      <c r="AH122" s="273">
        <f t="shared" ref="AH122:AH138" si="160">AE122+AG122</f>
        <v>0</v>
      </c>
      <c r="AI122" s="318"/>
      <c r="AJ122" s="319">
        <v>4518</v>
      </c>
      <c r="AK122" s="319">
        <f t="shared" ref="AK122:AK138" si="161">AI122*AJ122</f>
        <v>0</v>
      </c>
      <c r="AL122" s="319">
        <v>7588.7999999999993</v>
      </c>
      <c r="AM122" s="319">
        <f t="shared" ref="AM122:AM138" si="162">AI122*AL122</f>
        <v>0</v>
      </c>
      <c r="AN122" s="320">
        <f t="shared" ref="AN122:AN138" si="163">AK122+AM122</f>
        <v>0</v>
      </c>
      <c r="AO122" s="1107"/>
      <c r="AP122" s="1093">
        <v>4518</v>
      </c>
      <c r="AQ122" s="1093">
        <f t="shared" ref="AQ122:AQ138" si="164">AO122*AP122</f>
        <v>0</v>
      </c>
      <c r="AR122" s="1093">
        <v>7588.7999999999993</v>
      </c>
      <c r="AS122" s="1093">
        <f t="shared" ref="AS122:AS138" si="165">AO122*AR122</f>
        <v>0</v>
      </c>
      <c r="AT122" s="1094">
        <f t="shared" ref="AT122:AT138" si="166">AQ122+AS122</f>
        <v>0</v>
      </c>
      <c r="AU122" s="1103"/>
      <c r="AV122" s="1101">
        <v>4518</v>
      </c>
      <c r="AW122" s="1101">
        <f t="shared" ref="AW122:AW138" si="167">AU122*AV122</f>
        <v>0</v>
      </c>
      <c r="AX122" s="1101">
        <v>7588.7999999999993</v>
      </c>
      <c r="AY122" s="1101">
        <f t="shared" ref="AY122:AY138" si="168">AU122*AX122</f>
        <v>0</v>
      </c>
      <c r="AZ122" s="1102">
        <f t="shared" ref="AZ122:AZ138" si="169">AW122+AY122</f>
        <v>0</v>
      </c>
      <c r="BA122" s="1151">
        <f t="shared" si="96"/>
        <v>0</v>
      </c>
      <c r="BB122" s="363">
        <v>4518</v>
      </c>
      <c r="BC122" s="363">
        <f t="shared" ref="BC122:BC138" si="170">BA122*BB122</f>
        <v>0</v>
      </c>
      <c r="BD122" s="363">
        <v>7588.7999999999993</v>
      </c>
      <c r="BE122" s="363">
        <f t="shared" ref="BE122:BE138" si="171">BA122*BD122</f>
        <v>0</v>
      </c>
      <c r="BF122" s="364">
        <f t="shared" si="97"/>
        <v>0</v>
      </c>
      <c r="BG122" s="1142">
        <f t="shared" si="98"/>
        <v>0</v>
      </c>
      <c r="BH122" s="1142">
        <f t="shared" si="99"/>
        <v>0</v>
      </c>
    </row>
    <row r="123" spans="1:60" x14ac:dyDescent="0.2">
      <c r="A123" s="1">
        <v>115</v>
      </c>
      <c r="B123" s="50" t="s">
        <v>62</v>
      </c>
      <c r="C123" s="51" t="s">
        <v>339</v>
      </c>
      <c r="D123" s="51" t="s">
        <v>14</v>
      </c>
      <c r="E123" s="1693">
        <v>1</v>
      </c>
      <c r="F123" s="76">
        <v>3005</v>
      </c>
      <c r="G123" s="76">
        <f t="shared" si="70"/>
        <v>3005</v>
      </c>
      <c r="H123" s="76">
        <v>5133.5999999999995</v>
      </c>
      <c r="I123" s="76">
        <f t="shared" si="71"/>
        <v>5133.5999999999995</v>
      </c>
      <c r="J123" s="120">
        <f t="shared" si="148"/>
        <v>8138.5999999999995</v>
      </c>
      <c r="K123" s="131"/>
      <c r="L123" s="95">
        <v>3005</v>
      </c>
      <c r="M123" s="95">
        <f t="shared" si="149"/>
        <v>0</v>
      </c>
      <c r="N123" s="95">
        <v>5133.5999999999995</v>
      </c>
      <c r="O123" s="95">
        <f t="shared" si="150"/>
        <v>0</v>
      </c>
      <c r="P123" s="96">
        <f t="shared" si="151"/>
        <v>0</v>
      </c>
      <c r="Q123" s="177"/>
      <c r="R123" s="178">
        <v>3005</v>
      </c>
      <c r="S123" s="178">
        <f t="shared" si="152"/>
        <v>0</v>
      </c>
      <c r="T123" s="178">
        <v>5133.5999999999995</v>
      </c>
      <c r="U123" s="178">
        <f t="shared" si="153"/>
        <v>0</v>
      </c>
      <c r="V123" s="179">
        <f t="shared" si="154"/>
        <v>0</v>
      </c>
      <c r="W123" s="224">
        <v>1</v>
      </c>
      <c r="X123" s="225">
        <v>3005</v>
      </c>
      <c r="Y123" s="225">
        <f t="shared" si="155"/>
        <v>3005</v>
      </c>
      <c r="Z123" s="225">
        <v>5133.5999999999995</v>
      </c>
      <c r="AA123" s="225">
        <f t="shared" si="156"/>
        <v>5133.5999999999995</v>
      </c>
      <c r="AB123" s="226">
        <f t="shared" si="157"/>
        <v>8138.5999999999995</v>
      </c>
      <c r="AC123" s="271"/>
      <c r="AD123" s="272">
        <v>3005</v>
      </c>
      <c r="AE123" s="272">
        <f t="shared" si="158"/>
        <v>0</v>
      </c>
      <c r="AF123" s="272">
        <v>5133.5999999999995</v>
      </c>
      <c r="AG123" s="272">
        <f t="shared" si="159"/>
        <v>0</v>
      </c>
      <c r="AH123" s="273">
        <f t="shared" si="160"/>
        <v>0</v>
      </c>
      <c r="AI123" s="318"/>
      <c r="AJ123" s="319">
        <v>3005</v>
      </c>
      <c r="AK123" s="319">
        <f t="shared" si="161"/>
        <v>0</v>
      </c>
      <c r="AL123" s="319">
        <v>5133.5999999999995</v>
      </c>
      <c r="AM123" s="319">
        <f t="shared" si="162"/>
        <v>0</v>
      </c>
      <c r="AN123" s="320">
        <f t="shared" si="163"/>
        <v>0</v>
      </c>
      <c r="AO123" s="1107"/>
      <c r="AP123" s="1093">
        <v>3005</v>
      </c>
      <c r="AQ123" s="1093">
        <f t="shared" si="164"/>
        <v>0</v>
      </c>
      <c r="AR123" s="1093">
        <v>5133.5999999999995</v>
      </c>
      <c r="AS123" s="1093">
        <f t="shared" si="165"/>
        <v>0</v>
      </c>
      <c r="AT123" s="1094">
        <f t="shared" si="166"/>
        <v>0</v>
      </c>
      <c r="AU123" s="1103"/>
      <c r="AV123" s="1101">
        <v>3005</v>
      </c>
      <c r="AW123" s="1101">
        <f t="shared" si="167"/>
        <v>0</v>
      </c>
      <c r="AX123" s="1101">
        <v>5133.5999999999995</v>
      </c>
      <c r="AY123" s="1101">
        <f t="shared" si="168"/>
        <v>0</v>
      </c>
      <c r="AZ123" s="1102">
        <f t="shared" si="169"/>
        <v>0</v>
      </c>
      <c r="BA123" s="1151">
        <f t="shared" si="96"/>
        <v>0</v>
      </c>
      <c r="BB123" s="363">
        <v>3005</v>
      </c>
      <c r="BC123" s="363">
        <f t="shared" si="170"/>
        <v>0</v>
      </c>
      <c r="BD123" s="363">
        <v>5133.5999999999995</v>
      </c>
      <c r="BE123" s="363">
        <f t="shared" si="171"/>
        <v>0</v>
      </c>
      <c r="BF123" s="364">
        <f t="shared" si="97"/>
        <v>0</v>
      </c>
      <c r="BG123" s="1142">
        <f t="shared" si="98"/>
        <v>0</v>
      </c>
      <c r="BH123" s="1142">
        <f t="shared" si="99"/>
        <v>0</v>
      </c>
    </row>
    <row r="124" spans="1:60" x14ac:dyDescent="0.2">
      <c r="A124" s="1">
        <v>116</v>
      </c>
      <c r="B124" s="50" t="s">
        <v>402</v>
      </c>
      <c r="C124" s="51" t="s">
        <v>298</v>
      </c>
      <c r="D124" s="51" t="s">
        <v>14</v>
      </c>
      <c r="E124" s="1693">
        <v>1</v>
      </c>
      <c r="F124" s="76">
        <v>4500</v>
      </c>
      <c r="G124" s="76">
        <f t="shared" si="70"/>
        <v>4500</v>
      </c>
      <c r="H124" s="76">
        <v>4900</v>
      </c>
      <c r="I124" s="76">
        <f t="shared" si="71"/>
        <v>4900</v>
      </c>
      <c r="J124" s="120">
        <f t="shared" si="148"/>
        <v>9400</v>
      </c>
      <c r="K124" s="131"/>
      <c r="L124" s="95">
        <v>4500</v>
      </c>
      <c r="M124" s="95">
        <f t="shared" si="149"/>
        <v>0</v>
      </c>
      <c r="N124" s="95">
        <v>4900</v>
      </c>
      <c r="O124" s="95">
        <f t="shared" si="150"/>
        <v>0</v>
      </c>
      <c r="P124" s="96">
        <f t="shared" si="151"/>
        <v>0</v>
      </c>
      <c r="Q124" s="177"/>
      <c r="R124" s="178">
        <v>4500</v>
      </c>
      <c r="S124" s="178">
        <f t="shared" si="152"/>
        <v>0</v>
      </c>
      <c r="T124" s="178">
        <v>4900</v>
      </c>
      <c r="U124" s="178">
        <f t="shared" si="153"/>
        <v>0</v>
      </c>
      <c r="V124" s="179">
        <f t="shared" si="154"/>
        <v>0</v>
      </c>
      <c r="W124" s="224"/>
      <c r="X124" s="225">
        <v>4500</v>
      </c>
      <c r="Y124" s="225">
        <f t="shared" si="155"/>
        <v>0</v>
      </c>
      <c r="Z124" s="225">
        <v>4900</v>
      </c>
      <c r="AA124" s="225">
        <f t="shared" si="156"/>
        <v>0</v>
      </c>
      <c r="AB124" s="226">
        <f t="shared" si="157"/>
        <v>0</v>
      </c>
      <c r="AC124" s="271"/>
      <c r="AD124" s="272">
        <v>4500</v>
      </c>
      <c r="AE124" s="272">
        <f t="shared" si="158"/>
        <v>0</v>
      </c>
      <c r="AF124" s="272">
        <v>4900</v>
      </c>
      <c r="AG124" s="272">
        <f t="shared" si="159"/>
        <v>0</v>
      </c>
      <c r="AH124" s="273">
        <f t="shared" si="160"/>
        <v>0</v>
      </c>
      <c r="AI124" s="1605">
        <v>1</v>
      </c>
      <c r="AJ124" s="319">
        <v>4500</v>
      </c>
      <c r="AK124" s="319">
        <f t="shared" si="161"/>
        <v>4500</v>
      </c>
      <c r="AL124" s="319">
        <v>4900</v>
      </c>
      <c r="AM124" s="319">
        <f t="shared" si="162"/>
        <v>4900</v>
      </c>
      <c r="AN124" s="320">
        <f t="shared" si="163"/>
        <v>9400</v>
      </c>
      <c r="AO124" s="1107"/>
      <c r="AP124" s="1093">
        <v>4500</v>
      </c>
      <c r="AQ124" s="1093">
        <f t="shared" si="164"/>
        <v>0</v>
      </c>
      <c r="AR124" s="1093">
        <v>4900</v>
      </c>
      <c r="AS124" s="1093">
        <f t="shared" si="165"/>
        <v>0</v>
      </c>
      <c r="AT124" s="1094">
        <f t="shared" si="166"/>
        <v>0</v>
      </c>
      <c r="AU124" s="1103"/>
      <c r="AV124" s="1101">
        <v>4500</v>
      </c>
      <c r="AW124" s="1101">
        <f t="shared" si="167"/>
        <v>0</v>
      </c>
      <c r="AX124" s="1101">
        <v>4900</v>
      </c>
      <c r="AY124" s="1101">
        <f t="shared" si="168"/>
        <v>0</v>
      </c>
      <c r="AZ124" s="1102">
        <f t="shared" si="169"/>
        <v>0</v>
      </c>
      <c r="BA124" s="1151">
        <f t="shared" si="96"/>
        <v>0</v>
      </c>
      <c r="BB124" s="363">
        <v>4500</v>
      </c>
      <c r="BC124" s="363">
        <f t="shared" si="170"/>
        <v>0</v>
      </c>
      <c r="BD124" s="363">
        <v>4900</v>
      </c>
      <c r="BE124" s="363">
        <f t="shared" si="171"/>
        <v>0</v>
      </c>
      <c r="BF124" s="364">
        <f t="shared" si="97"/>
        <v>0</v>
      </c>
      <c r="BG124" s="1142">
        <f t="shared" si="98"/>
        <v>0</v>
      </c>
      <c r="BH124" s="1142">
        <f t="shared" si="99"/>
        <v>0</v>
      </c>
    </row>
    <row r="125" spans="1:60" ht="25.5" x14ac:dyDescent="0.2">
      <c r="A125" s="1">
        <v>117</v>
      </c>
      <c r="B125" s="50" t="s">
        <v>387</v>
      </c>
      <c r="C125" s="51" t="s">
        <v>403</v>
      </c>
      <c r="D125" s="51" t="s">
        <v>14</v>
      </c>
      <c r="E125" s="1693">
        <v>2</v>
      </c>
      <c r="F125" s="76">
        <v>4500</v>
      </c>
      <c r="G125" s="76">
        <f t="shared" si="70"/>
        <v>9000</v>
      </c>
      <c r="H125" s="76">
        <v>12807.650000000001</v>
      </c>
      <c r="I125" s="76">
        <f t="shared" si="71"/>
        <v>25615.300000000003</v>
      </c>
      <c r="J125" s="120">
        <f t="shared" si="148"/>
        <v>34615.300000000003</v>
      </c>
      <c r="K125" s="131"/>
      <c r="L125" s="95">
        <v>4500</v>
      </c>
      <c r="M125" s="95">
        <f t="shared" si="149"/>
        <v>0</v>
      </c>
      <c r="N125" s="95">
        <v>12807.650000000001</v>
      </c>
      <c r="O125" s="95">
        <f t="shared" si="150"/>
        <v>0</v>
      </c>
      <c r="P125" s="96">
        <f t="shared" si="151"/>
        <v>0</v>
      </c>
      <c r="Q125" s="177"/>
      <c r="R125" s="178">
        <v>4500</v>
      </c>
      <c r="S125" s="178">
        <f t="shared" si="152"/>
        <v>0</v>
      </c>
      <c r="T125" s="178">
        <v>12807.650000000001</v>
      </c>
      <c r="U125" s="178">
        <f t="shared" si="153"/>
        <v>0</v>
      </c>
      <c r="V125" s="179">
        <f t="shared" si="154"/>
        <v>0</v>
      </c>
      <c r="W125" s="224"/>
      <c r="X125" s="225">
        <v>4500</v>
      </c>
      <c r="Y125" s="225">
        <f t="shared" si="155"/>
        <v>0</v>
      </c>
      <c r="Z125" s="225">
        <v>12807.650000000001</v>
      </c>
      <c r="AA125" s="225">
        <f t="shared" si="156"/>
        <v>0</v>
      </c>
      <c r="AB125" s="226">
        <f t="shared" si="157"/>
        <v>0</v>
      </c>
      <c r="AC125" s="271">
        <v>2</v>
      </c>
      <c r="AD125" s="272">
        <v>4500</v>
      </c>
      <c r="AE125" s="272">
        <f t="shared" si="158"/>
        <v>9000</v>
      </c>
      <c r="AF125" s="272">
        <v>12807.650000000001</v>
      </c>
      <c r="AG125" s="272">
        <f t="shared" si="159"/>
        <v>25615.300000000003</v>
      </c>
      <c r="AH125" s="273">
        <f t="shared" si="160"/>
        <v>34615.300000000003</v>
      </c>
      <c r="AI125" s="318"/>
      <c r="AJ125" s="319">
        <v>4500</v>
      </c>
      <c r="AK125" s="319">
        <f t="shared" si="161"/>
        <v>0</v>
      </c>
      <c r="AL125" s="319">
        <v>12807.650000000001</v>
      </c>
      <c r="AM125" s="319">
        <f t="shared" si="162"/>
        <v>0</v>
      </c>
      <c r="AN125" s="320">
        <f t="shared" si="163"/>
        <v>0</v>
      </c>
      <c r="AO125" s="1107"/>
      <c r="AP125" s="1093">
        <v>4500</v>
      </c>
      <c r="AQ125" s="1093">
        <f t="shared" si="164"/>
        <v>0</v>
      </c>
      <c r="AR125" s="1093">
        <v>12807.650000000001</v>
      </c>
      <c r="AS125" s="1093">
        <f t="shared" si="165"/>
        <v>0</v>
      </c>
      <c r="AT125" s="1094">
        <f t="shared" si="166"/>
        <v>0</v>
      </c>
      <c r="AU125" s="1103"/>
      <c r="AV125" s="1101">
        <v>4500</v>
      </c>
      <c r="AW125" s="1101">
        <f t="shared" si="167"/>
        <v>0</v>
      </c>
      <c r="AX125" s="1101">
        <v>12807.650000000001</v>
      </c>
      <c r="AY125" s="1101">
        <f t="shared" si="168"/>
        <v>0</v>
      </c>
      <c r="AZ125" s="1102">
        <f t="shared" si="169"/>
        <v>0</v>
      </c>
      <c r="BA125" s="1151">
        <f t="shared" si="96"/>
        <v>0</v>
      </c>
      <c r="BB125" s="363">
        <v>4500</v>
      </c>
      <c r="BC125" s="363">
        <f t="shared" si="170"/>
        <v>0</v>
      </c>
      <c r="BD125" s="363">
        <v>12807.650000000001</v>
      </c>
      <c r="BE125" s="363">
        <f t="shared" si="171"/>
        <v>0</v>
      </c>
      <c r="BF125" s="364">
        <f t="shared" si="97"/>
        <v>0</v>
      </c>
      <c r="BG125" s="1142">
        <f t="shared" si="98"/>
        <v>0</v>
      </c>
      <c r="BH125" s="1142">
        <f t="shared" si="99"/>
        <v>0</v>
      </c>
    </row>
    <row r="126" spans="1:60" hidden="1" x14ac:dyDescent="0.2">
      <c r="A126" s="1">
        <v>118</v>
      </c>
      <c r="B126" s="50" t="s">
        <v>398</v>
      </c>
      <c r="C126" s="51" t="s">
        <v>404</v>
      </c>
      <c r="D126" s="51" t="s">
        <v>14</v>
      </c>
      <c r="E126" s="1693">
        <v>0</v>
      </c>
      <c r="F126" s="76">
        <v>400</v>
      </c>
      <c r="G126" s="76">
        <f t="shared" si="70"/>
        <v>0</v>
      </c>
      <c r="H126" s="76">
        <v>952.8</v>
      </c>
      <c r="I126" s="76">
        <f t="shared" si="71"/>
        <v>0</v>
      </c>
      <c r="J126" s="120">
        <f t="shared" si="148"/>
        <v>0</v>
      </c>
      <c r="K126" s="131"/>
      <c r="L126" s="95">
        <v>400</v>
      </c>
      <c r="M126" s="95">
        <f t="shared" si="149"/>
        <v>0</v>
      </c>
      <c r="N126" s="95">
        <v>952.8</v>
      </c>
      <c r="O126" s="95">
        <f t="shared" si="150"/>
        <v>0</v>
      </c>
      <c r="P126" s="96">
        <f t="shared" si="151"/>
        <v>0</v>
      </c>
      <c r="Q126" s="177"/>
      <c r="R126" s="178">
        <v>400</v>
      </c>
      <c r="S126" s="178">
        <f t="shared" si="152"/>
        <v>0</v>
      </c>
      <c r="T126" s="178">
        <v>952.8</v>
      </c>
      <c r="U126" s="178">
        <f t="shared" si="153"/>
        <v>0</v>
      </c>
      <c r="V126" s="179">
        <f t="shared" si="154"/>
        <v>0</v>
      </c>
      <c r="W126" s="224"/>
      <c r="X126" s="225">
        <v>400</v>
      </c>
      <c r="Y126" s="225">
        <f t="shared" si="155"/>
        <v>0</v>
      </c>
      <c r="Z126" s="225">
        <v>952.8</v>
      </c>
      <c r="AA126" s="225">
        <f t="shared" si="156"/>
        <v>0</v>
      </c>
      <c r="AB126" s="226">
        <f t="shared" si="157"/>
        <v>0</v>
      </c>
      <c r="AC126" s="271"/>
      <c r="AD126" s="272">
        <v>400</v>
      </c>
      <c r="AE126" s="272">
        <f t="shared" si="158"/>
        <v>0</v>
      </c>
      <c r="AF126" s="272">
        <v>952.8</v>
      </c>
      <c r="AG126" s="272">
        <f t="shared" si="159"/>
        <v>0</v>
      </c>
      <c r="AH126" s="273">
        <f t="shared" si="160"/>
        <v>0</v>
      </c>
      <c r="AI126" s="318"/>
      <c r="AJ126" s="319">
        <v>400</v>
      </c>
      <c r="AK126" s="319">
        <f t="shared" si="161"/>
        <v>0</v>
      </c>
      <c r="AL126" s="319">
        <v>952.8</v>
      </c>
      <c r="AM126" s="319">
        <f t="shared" si="162"/>
        <v>0</v>
      </c>
      <c r="AN126" s="320">
        <f t="shared" si="163"/>
        <v>0</v>
      </c>
      <c r="AO126" s="1107"/>
      <c r="AP126" s="1093">
        <v>400</v>
      </c>
      <c r="AQ126" s="1093">
        <f t="shared" si="164"/>
        <v>0</v>
      </c>
      <c r="AR126" s="1093">
        <v>952.8</v>
      </c>
      <c r="AS126" s="1093">
        <f t="shared" si="165"/>
        <v>0</v>
      </c>
      <c r="AT126" s="1094">
        <f t="shared" si="166"/>
        <v>0</v>
      </c>
      <c r="AU126" s="1103"/>
      <c r="AV126" s="1101">
        <v>400</v>
      </c>
      <c r="AW126" s="1101">
        <f t="shared" si="167"/>
        <v>0</v>
      </c>
      <c r="AX126" s="1101">
        <v>952.8</v>
      </c>
      <c r="AY126" s="1101">
        <f t="shared" si="168"/>
        <v>0</v>
      </c>
      <c r="AZ126" s="1102">
        <f t="shared" si="169"/>
        <v>0</v>
      </c>
      <c r="BA126" s="1151">
        <f t="shared" si="96"/>
        <v>0</v>
      </c>
      <c r="BB126" s="363">
        <v>400</v>
      </c>
      <c r="BC126" s="363">
        <f t="shared" si="170"/>
        <v>0</v>
      </c>
      <c r="BD126" s="363">
        <v>952.8</v>
      </c>
      <c r="BE126" s="363">
        <f t="shared" si="171"/>
        <v>0</v>
      </c>
      <c r="BF126" s="364">
        <f t="shared" si="97"/>
        <v>0</v>
      </c>
      <c r="BG126" s="1142">
        <f t="shared" si="98"/>
        <v>0</v>
      </c>
      <c r="BH126" s="1142">
        <f t="shared" si="99"/>
        <v>0</v>
      </c>
    </row>
    <row r="127" spans="1:60" hidden="1" x14ac:dyDescent="0.2">
      <c r="A127" s="1">
        <v>119</v>
      </c>
      <c r="B127" s="50" t="s">
        <v>392</v>
      </c>
      <c r="C127" s="51" t="s">
        <v>393</v>
      </c>
      <c r="D127" s="51" t="s">
        <v>14</v>
      </c>
      <c r="E127" s="1693">
        <v>0</v>
      </c>
      <c r="F127" s="76">
        <v>300</v>
      </c>
      <c r="G127" s="76">
        <f t="shared" si="70"/>
        <v>0</v>
      </c>
      <c r="H127" s="76">
        <v>234</v>
      </c>
      <c r="I127" s="76">
        <f t="shared" si="71"/>
        <v>0</v>
      </c>
      <c r="J127" s="120">
        <f t="shared" si="148"/>
        <v>0</v>
      </c>
      <c r="K127" s="131"/>
      <c r="L127" s="95">
        <v>300</v>
      </c>
      <c r="M127" s="95">
        <f t="shared" si="149"/>
        <v>0</v>
      </c>
      <c r="N127" s="95">
        <v>234</v>
      </c>
      <c r="O127" s="95">
        <f t="shared" si="150"/>
        <v>0</v>
      </c>
      <c r="P127" s="96">
        <f t="shared" si="151"/>
        <v>0</v>
      </c>
      <c r="Q127" s="177"/>
      <c r="R127" s="178">
        <v>300</v>
      </c>
      <c r="S127" s="178">
        <f t="shared" si="152"/>
        <v>0</v>
      </c>
      <c r="T127" s="178">
        <v>234</v>
      </c>
      <c r="U127" s="178">
        <f t="shared" si="153"/>
        <v>0</v>
      </c>
      <c r="V127" s="179">
        <f t="shared" si="154"/>
        <v>0</v>
      </c>
      <c r="W127" s="224"/>
      <c r="X127" s="225">
        <v>300</v>
      </c>
      <c r="Y127" s="225">
        <f t="shared" si="155"/>
        <v>0</v>
      </c>
      <c r="Z127" s="225">
        <v>234</v>
      </c>
      <c r="AA127" s="225">
        <f t="shared" si="156"/>
        <v>0</v>
      </c>
      <c r="AB127" s="226">
        <f t="shared" si="157"/>
        <v>0</v>
      </c>
      <c r="AC127" s="271"/>
      <c r="AD127" s="272">
        <v>300</v>
      </c>
      <c r="AE127" s="272">
        <f t="shared" si="158"/>
        <v>0</v>
      </c>
      <c r="AF127" s="272">
        <v>234</v>
      </c>
      <c r="AG127" s="272">
        <f t="shared" si="159"/>
        <v>0</v>
      </c>
      <c r="AH127" s="273">
        <f t="shared" si="160"/>
        <v>0</v>
      </c>
      <c r="AI127" s="318"/>
      <c r="AJ127" s="319">
        <v>300</v>
      </c>
      <c r="AK127" s="319">
        <f t="shared" si="161"/>
        <v>0</v>
      </c>
      <c r="AL127" s="319">
        <v>234</v>
      </c>
      <c r="AM127" s="319">
        <f t="shared" si="162"/>
        <v>0</v>
      </c>
      <c r="AN127" s="320">
        <f t="shared" si="163"/>
        <v>0</v>
      </c>
      <c r="AO127" s="1107"/>
      <c r="AP127" s="1093">
        <v>300</v>
      </c>
      <c r="AQ127" s="1093">
        <f t="shared" si="164"/>
        <v>0</v>
      </c>
      <c r="AR127" s="1093">
        <v>234</v>
      </c>
      <c r="AS127" s="1093">
        <f t="shared" si="165"/>
        <v>0</v>
      </c>
      <c r="AT127" s="1094">
        <f t="shared" si="166"/>
        <v>0</v>
      </c>
      <c r="AU127" s="1103"/>
      <c r="AV127" s="1101">
        <v>300</v>
      </c>
      <c r="AW127" s="1101">
        <f t="shared" si="167"/>
        <v>0</v>
      </c>
      <c r="AX127" s="1101">
        <v>234</v>
      </c>
      <c r="AY127" s="1101">
        <f t="shared" si="168"/>
        <v>0</v>
      </c>
      <c r="AZ127" s="1102">
        <f t="shared" si="169"/>
        <v>0</v>
      </c>
      <c r="BA127" s="1151">
        <f t="shared" si="96"/>
        <v>0</v>
      </c>
      <c r="BB127" s="363">
        <v>300</v>
      </c>
      <c r="BC127" s="363">
        <f t="shared" si="170"/>
        <v>0</v>
      </c>
      <c r="BD127" s="363">
        <v>234</v>
      </c>
      <c r="BE127" s="363">
        <f t="shared" si="171"/>
        <v>0</v>
      </c>
      <c r="BF127" s="364">
        <f t="shared" si="97"/>
        <v>0</v>
      </c>
      <c r="BG127" s="1142">
        <f t="shared" si="98"/>
        <v>0</v>
      </c>
      <c r="BH127" s="1142">
        <f t="shared" si="99"/>
        <v>0</v>
      </c>
    </row>
    <row r="128" spans="1:60" x14ac:dyDescent="0.2">
      <c r="A128" s="1">
        <v>120</v>
      </c>
      <c r="B128" s="50" t="s">
        <v>394</v>
      </c>
      <c r="C128" s="77" t="s">
        <v>296</v>
      </c>
      <c r="D128" s="77" t="s">
        <v>14</v>
      </c>
      <c r="E128" s="1693">
        <v>2</v>
      </c>
      <c r="F128" s="76">
        <v>850</v>
      </c>
      <c r="G128" s="76">
        <f t="shared" si="70"/>
        <v>1700</v>
      </c>
      <c r="H128" s="76">
        <v>347.2</v>
      </c>
      <c r="I128" s="76">
        <f t="shared" si="71"/>
        <v>694.4</v>
      </c>
      <c r="J128" s="120">
        <f t="shared" si="148"/>
        <v>2394.4</v>
      </c>
      <c r="K128" s="132"/>
      <c r="L128" s="95">
        <v>850</v>
      </c>
      <c r="M128" s="95">
        <f t="shared" si="149"/>
        <v>0</v>
      </c>
      <c r="N128" s="95">
        <v>347.2</v>
      </c>
      <c r="O128" s="95">
        <f t="shared" si="150"/>
        <v>0</v>
      </c>
      <c r="P128" s="96">
        <f t="shared" si="151"/>
        <v>0</v>
      </c>
      <c r="Q128" s="180"/>
      <c r="R128" s="178">
        <v>850</v>
      </c>
      <c r="S128" s="178">
        <f t="shared" si="152"/>
        <v>0</v>
      </c>
      <c r="T128" s="178">
        <v>347.2</v>
      </c>
      <c r="U128" s="178">
        <f t="shared" si="153"/>
        <v>0</v>
      </c>
      <c r="V128" s="179">
        <f t="shared" si="154"/>
        <v>0</v>
      </c>
      <c r="W128" s="227">
        <v>2</v>
      </c>
      <c r="X128" s="225">
        <v>850</v>
      </c>
      <c r="Y128" s="225">
        <f t="shared" si="155"/>
        <v>1700</v>
      </c>
      <c r="Z128" s="225">
        <v>347.2</v>
      </c>
      <c r="AA128" s="225">
        <f t="shared" si="156"/>
        <v>694.4</v>
      </c>
      <c r="AB128" s="226">
        <f t="shared" si="157"/>
        <v>2394.4</v>
      </c>
      <c r="AC128" s="274"/>
      <c r="AD128" s="272">
        <v>850</v>
      </c>
      <c r="AE128" s="272">
        <f t="shared" si="158"/>
        <v>0</v>
      </c>
      <c r="AF128" s="272">
        <v>347.2</v>
      </c>
      <c r="AG128" s="272">
        <f t="shared" si="159"/>
        <v>0</v>
      </c>
      <c r="AH128" s="273">
        <f t="shared" si="160"/>
        <v>0</v>
      </c>
      <c r="AI128" s="321"/>
      <c r="AJ128" s="319">
        <v>850</v>
      </c>
      <c r="AK128" s="319">
        <f t="shared" si="161"/>
        <v>0</v>
      </c>
      <c r="AL128" s="319">
        <v>347.2</v>
      </c>
      <c r="AM128" s="319">
        <f t="shared" si="162"/>
        <v>0</v>
      </c>
      <c r="AN128" s="320">
        <f t="shared" si="163"/>
        <v>0</v>
      </c>
      <c r="AO128" s="1108"/>
      <c r="AP128" s="1093">
        <v>850</v>
      </c>
      <c r="AQ128" s="1093">
        <f t="shared" si="164"/>
        <v>0</v>
      </c>
      <c r="AR128" s="1093">
        <v>347.2</v>
      </c>
      <c r="AS128" s="1093">
        <f t="shared" si="165"/>
        <v>0</v>
      </c>
      <c r="AT128" s="1094">
        <f t="shared" si="166"/>
        <v>0</v>
      </c>
      <c r="AU128" s="1104"/>
      <c r="AV128" s="1101">
        <v>850</v>
      </c>
      <c r="AW128" s="1101">
        <f t="shared" si="167"/>
        <v>0</v>
      </c>
      <c r="AX128" s="1101">
        <v>347.2</v>
      </c>
      <c r="AY128" s="1101">
        <f t="shared" si="168"/>
        <v>0</v>
      </c>
      <c r="AZ128" s="1102">
        <f t="shared" si="169"/>
        <v>0</v>
      </c>
      <c r="BA128" s="1151">
        <f t="shared" si="96"/>
        <v>0</v>
      </c>
      <c r="BB128" s="363">
        <v>850</v>
      </c>
      <c r="BC128" s="363">
        <f t="shared" si="170"/>
        <v>0</v>
      </c>
      <c r="BD128" s="363">
        <v>347.2</v>
      </c>
      <c r="BE128" s="363">
        <f t="shared" si="171"/>
        <v>0</v>
      </c>
      <c r="BF128" s="364">
        <f t="shared" si="97"/>
        <v>0</v>
      </c>
      <c r="BG128" s="1142">
        <f t="shared" si="98"/>
        <v>0</v>
      </c>
      <c r="BH128" s="1142">
        <f t="shared" si="99"/>
        <v>0</v>
      </c>
    </row>
    <row r="129" spans="1:60" x14ac:dyDescent="0.2">
      <c r="A129" s="1">
        <v>121</v>
      </c>
      <c r="B129" s="50" t="s">
        <v>394</v>
      </c>
      <c r="C129" s="77" t="s">
        <v>158</v>
      </c>
      <c r="D129" s="77" t="s">
        <v>14</v>
      </c>
      <c r="E129" s="1693">
        <v>1</v>
      </c>
      <c r="F129" s="76">
        <v>850</v>
      </c>
      <c r="G129" s="76">
        <f t="shared" si="70"/>
        <v>850</v>
      </c>
      <c r="H129" s="76">
        <v>316.39999999999998</v>
      </c>
      <c r="I129" s="76">
        <f t="shared" si="71"/>
        <v>316.39999999999998</v>
      </c>
      <c r="J129" s="120">
        <f t="shared" si="148"/>
        <v>1166.4000000000001</v>
      </c>
      <c r="K129" s="132"/>
      <c r="L129" s="95">
        <v>850</v>
      </c>
      <c r="M129" s="95">
        <f t="shared" si="149"/>
        <v>0</v>
      </c>
      <c r="N129" s="95">
        <v>316.39999999999998</v>
      </c>
      <c r="O129" s="95">
        <f t="shared" si="150"/>
        <v>0</v>
      </c>
      <c r="P129" s="96">
        <f t="shared" si="151"/>
        <v>0</v>
      </c>
      <c r="Q129" s="180"/>
      <c r="R129" s="178">
        <v>850</v>
      </c>
      <c r="S129" s="178">
        <f t="shared" si="152"/>
        <v>0</v>
      </c>
      <c r="T129" s="178">
        <v>316.39999999999998</v>
      </c>
      <c r="U129" s="178">
        <f t="shared" si="153"/>
        <v>0</v>
      </c>
      <c r="V129" s="179">
        <f t="shared" si="154"/>
        <v>0</v>
      </c>
      <c r="W129" s="227">
        <v>1</v>
      </c>
      <c r="X129" s="225">
        <v>850</v>
      </c>
      <c r="Y129" s="225">
        <f t="shared" si="155"/>
        <v>850</v>
      </c>
      <c r="Z129" s="225">
        <v>316.39999999999998</v>
      </c>
      <c r="AA129" s="225">
        <f t="shared" si="156"/>
        <v>316.39999999999998</v>
      </c>
      <c r="AB129" s="226">
        <f t="shared" si="157"/>
        <v>1166.4000000000001</v>
      </c>
      <c r="AC129" s="274"/>
      <c r="AD129" s="272">
        <v>850</v>
      </c>
      <c r="AE129" s="272">
        <f t="shared" si="158"/>
        <v>0</v>
      </c>
      <c r="AF129" s="272">
        <v>316.39999999999998</v>
      </c>
      <c r="AG129" s="272">
        <f t="shared" si="159"/>
        <v>0</v>
      </c>
      <c r="AH129" s="273">
        <f t="shared" si="160"/>
        <v>0</v>
      </c>
      <c r="AI129" s="321"/>
      <c r="AJ129" s="319">
        <v>850</v>
      </c>
      <c r="AK129" s="319">
        <f t="shared" si="161"/>
        <v>0</v>
      </c>
      <c r="AL129" s="319">
        <v>316.39999999999998</v>
      </c>
      <c r="AM129" s="319">
        <f t="shared" si="162"/>
        <v>0</v>
      </c>
      <c r="AN129" s="320">
        <f t="shared" si="163"/>
        <v>0</v>
      </c>
      <c r="AO129" s="1108"/>
      <c r="AP129" s="1093">
        <v>850</v>
      </c>
      <c r="AQ129" s="1093">
        <f t="shared" si="164"/>
        <v>0</v>
      </c>
      <c r="AR129" s="1093">
        <v>316.39999999999998</v>
      </c>
      <c r="AS129" s="1093">
        <f t="shared" si="165"/>
        <v>0</v>
      </c>
      <c r="AT129" s="1094">
        <f t="shared" si="166"/>
        <v>0</v>
      </c>
      <c r="AU129" s="1104"/>
      <c r="AV129" s="1101">
        <v>850</v>
      </c>
      <c r="AW129" s="1101">
        <f t="shared" si="167"/>
        <v>0</v>
      </c>
      <c r="AX129" s="1101">
        <v>316.39999999999998</v>
      </c>
      <c r="AY129" s="1101">
        <f t="shared" si="168"/>
        <v>0</v>
      </c>
      <c r="AZ129" s="1102">
        <f t="shared" si="169"/>
        <v>0</v>
      </c>
      <c r="BA129" s="1151">
        <f t="shared" si="96"/>
        <v>0</v>
      </c>
      <c r="BB129" s="363">
        <v>850</v>
      </c>
      <c r="BC129" s="363">
        <f t="shared" si="170"/>
        <v>0</v>
      </c>
      <c r="BD129" s="363">
        <v>316.39999999999998</v>
      </c>
      <c r="BE129" s="363">
        <f t="shared" si="171"/>
        <v>0</v>
      </c>
      <c r="BF129" s="364">
        <f t="shared" si="97"/>
        <v>0</v>
      </c>
      <c r="BG129" s="1142">
        <f t="shared" si="98"/>
        <v>0</v>
      </c>
      <c r="BH129" s="1142">
        <f t="shared" si="99"/>
        <v>0</v>
      </c>
    </row>
    <row r="130" spans="1:60" x14ac:dyDescent="0.2">
      <c r="A130" s="1">
        <v>122</v>
      </c>
      <c r="B130" s="50" t="s">
        <v>394</v>
      </c>
      <c r="C130" s="77" t="s">
        <v>168</v>
      </c>
      <c r="D130" s="77" t="s">
        <v>14</v>
      </c>
      <c r="E130" s="1693">
        <v>1</v>
      </c>
      <c r="F130" s="76">
        <v>850</v>
      </c>
      <c r="G130" s="76">
        <f t="shared" ref="G130:G188" si="172">E130*F130</f>
        <v>850</v>
      </c>
      <c r="H130" s="76">
        <v>311.87692307692305</v>
      </c>
      <c r="I130" s="76">
        <f t="shared" ref="I130:I188" si="173">E130*H130</f>
        <v>311.87692307692305</v>
      </c>
      <c r="J130" s="120">
        <f t="shared" si="148"/>
        <v>1161.876923076923</v>
      </c>
      <c r="K130" s="132"/>
      <c r="L130" s="95">
        <v>850</v>
      </c>
      <c r="M130" s="95">
        <f t="shared" si="149"/>
        <v>0</v>
      </c>
      <c r="N130" s="95">
        <v>311.87692307692305</v>
      </c>
      <c r="O130" s="95">
        <f t="shared" si="150"/>
        <v>0</v>
      </c>
      <c r="P130" s="96">
        <f t="shared" si="151"/>
        <v>0</v>
      </c>
      <c r="Q130" s="180"/>
      <c r="R130" s="178">
        <v>850</v>
      </c>
      <c r="S130" s="178">
        <f t="shared" si="152"/>
        <v>0</v>
      </c>
      <c r="T130" s="178">
        <v>311.87692307692305</v>
      </c>
      <c r="U130" s="178">
        <f t="shared" si="153"/>
        <v>0</v>
      </c>
      <c r="V130" s="179">
        <f t="shared" si="154"/>
        <v>0</v>
      </c>
      <c r="W130" s="227">
        <v>1</v>
      </c>
      <c r="X130" s="225">
        <v>850</v>
      </c>
      <c r="Y130" s="225">
        <f t="shared" si="155"/>
        <v>850</v>
      </c>
      <c r="Z130" s="225">
        <v>311.87692307692305</v>
      </c>
      <c r="AA130" s="225">
        <f t="shared" si="156"/>
        <v>311.87692307692305</v>
      </c>
      <c r="AB130" s="226">
        <f t="shared" si="157"/>
        <v>1161.876923076923</v>
      </c>
      <c r="AC130" s="274"/>
      <c r="AD130" s="272">
        <v>850</v>
      </c>
      <c r="AE130" s="272">
        <f t="shared" si="158"/>
        <v>0</v>
      </c>
      <c r="AF130" s="272">
        <v>311.87692307692305</v>
      </c>
      <c r="AG130" s="272">
        <f t="shared" si="159"/>
        <v>0</v>
      </c>
      <c r="AH130" s="273">
        <f t="shared" si="160"/>
        <v>0</v>
      </c>
      <c r="AI130" s="321"/>
      <c r="AJ130" s="319">
        <v>850</v>
      </c>
      <c r="AK130" s="319">
        <f t="shared" si="161"/>
        <v>0</v>
      </c>
      <c r="AL130" s="319">
        <v>311.87692307692305</v>
      </c>
      <c r="AM130" s="319">
        <f t="shared" si="162"/>
        <v>0</v>
      </c>
      <c r="AN130" s="320">
        <f t="shared" si="163"/>
        <v>0</v>
      </c>
      <c r="AO130" s="1108"/>
      <c r="AP130" s="1093">
        <v>850</v>
      </c>
      <c r="AQ130" s="1093">
        <f t="shared" si="164"/>
        <v>0</v>
      </c>
      <c r="AR130" s="1093">
        <v>311.87692307692305</v>
      </c>
      <c r="AS130" s="1093">
        <f t="shared" si="165"/>
        <v>0</v>
      </c>
      <c r="AT130" s="1094">
        <f t="shared" si="166"/>
        <v>0</v>
      </c>
      <c r="AU130" s="1104"/>
      <c r="AV130" s="1101">
        <v>850</v>
      </c>
      <c r="AW130" s="1101">
        <f t="shared" si="167"/>
        <v>0</v>
      </c>
      <c r="AX130" s="1101">
        <v>311.87692307692305</v>
      </c>
      <c r="AY130" s="1101">
        <f t="shared" si="168"/>
        <v>0</v>
      </c>
      <c r="AZ130" s="1102">
        <f t="shared" si="169"/>
        <v>0</v>
      </c>
      <c r="BA130" s="1151">
        <f t="shared" si="96"/>
        <v>0</v>
      </c>
      <c r="BB130" s="363">
        <v>850</v>
      </c>
      <c r="BC130" s="363">
        <f t="shared" si="170"/>
        <v>0</v>
      </c>
      <c r="BD130" s="363">
        <v>311.87692307692305</v>
      </c>
      <c r="BE130" s="363">
        <f t="shared" si="171"/>
        <v>0</v>
      </c>
      <c r="BF130" s="364">
        <f t="shared" si="97"/>
        <v>0</v>
      </c>
      <c r="BG130" s="1142">
        <f t="shared" si="98"/>
        <v>0</v>
      </c>
      <c r="BH130" s="1142">
        <f t="shared" si="99"/>
        <v>0</v>
      </c>
    </row>
    <row r="131" spans="1:60" x14ac:dyDescent="0.2">
      <c r="A131" s="1">
        <v>123</v>
      </c>
      <c r="B131" s="50" t="s">
        <v>63</v>
      </c>
      <c r="C131" s="51" t="s">
        <v>71</v>
      </c>
      <c r="D131" s="51" t="s">
        <v>7</v>
      </c>
      <c r="E131" s="1693">
        <v>2</v>
      </c>
      <c r="F131" s="76">
        <v>600</v>
      </c>
      <c r="G131" s="76">
        <f t="shared" si="172"/>
        <v>1200</v>
      </c>
      <c r="H131" s="76">
        <v>784</v>
      </c>
      <c r="I131" s="76">
        <f t="shared" si="173"/>
        <v>1568</v>
      </c>
      <c r="J131" s="120">
        <f t="shared" si="148"/>
        <v>2768</v>
      </c>
      <c r="K131" s="131"/>
      <c r="L131" s="95">
        <v>600</v>
      </c>
      <c r="M131" s="95">
        <f t="shared" si="149"/>
        <v>0</v>
      </c>
      <c r="N131" s="95">
        <v>784</v>
      </c>
      <c r="O131" s="95">
        <f t="shared" si="150"/>
        <v>0</v>
      </c>
      <c r="P131" s="96">
        <f t="shared" si="151"/>
        <v>0</v>
      </c>
      <c r="Q131" s="177"/>
      <c r="R131" s="178">
        <v>600</v>
      </c>
      <c r="S131" s="178">
        <f t="shared" si="152"/>
        <v>0</v>
      </c>
      <c r="T131" s="178">
        <v>784</v>
      </c>
      <c r="U131" s="178">
        <f t="shared" si="153"/>
        <v>0</v>
      </c>
      <c r="V131" s="179">
        <f t="shared" si="154"/>
        <v>0</v>
      </c>
      <c r="W131" s="224">
        <v>2</v>
      </c>
      <c r="X131" s="225">
        <v>600</v>
      </c>
      <c r="Y131" s="225">
        <f t="shared" si="155"/>
        <v>1200</v>
      </c>
      <c r="Z131" s="225">
        <v>784</v>
      </c>
      <c r="AA131" s="225">
        <f t="shared" si="156"/>
        <v>1568</v>
      </c>
      <c r="AB131" s="226">
        <f t="shared" si="157"/>
        <v>2768</v>
      </c>
      <c r="AC131" s="271"/>
      <c r="AD131" s="272">
        <v>600</v>
      </c>
      <c r="AE131" s="272">
        <f t="shared" si="158"/>
        <v>0</v>
      </c>
      <c r="AF131" s="272">
        <v>784</v>
      </c>
      <c r="AG131" s="272">
        <f t="shared" si="159"/>
        <v>0</v>
      </c>
      <c r="AH131" s="273">
        <f t="shared" si="160"/>
        <v>0</v>
      </c>
      <c r="AI131" s="318"/>
      <c r="AJ131" s="319">
        <v>600</v>
      </c>
      <c r="AK131" s="319">
        <f t="shared" si="161"/>
        <v>0</v>
      </c>
      <c r="AL131" s="319">
        <v>784</v>
      </c>
      <c r="AM131" s="319">
        <f t="shared" si="162"/>
        <v>0</v>
      </c>
      <c r="AN131" s="320">
        <f t="shared" si="163"/>
        <v>0</v>
      </c>
      <c r="AO131" s="1107"/>
      <c r="AP131" s="1093">
        <v>600</v>
      </c>
      <c r="AQ131" s="1093">
        <f t="shared" si="164"/>
        <v>0</v>
      </c>
      <c r="AR131" s="1093">
        <v>784</v>
      </c>
      <c r="AS131" s="1093">
        <f t="shared" si="165"/>
        <v>0</v>
      </c>
      <c r="AT131" s="1094">
        <f t="shared" si="166"/>
        <v>0</v>
      </c>
      <c r="AU131" s="1103"/>
      <c r="AV131" s="1101">
        <v>600</v>
      </c>
      <c r="AW131" s="1101">
        <f t="shared" si="167"/>
        <v>0</v>
      </c>
      <c r="AX131" s="1101">
        <v>784</v>
      </c>
      <c r="AY131" s="1101">
        <f t="shared" si="168"/>
        <v>0</v>
      </c>
      <c r="AZ131" s="1102">
        <f t="shared" si="169"/>
        <v>0</v>
      </c>
      <c r="BA131" s="1151">
        <f t="shared" si="96"/>
        <v>0</v>
      </c>
      <c r="BB131" s="363">
        <v>600</v>
      </c>
      <c r="BC131" s="363">
        <f t="shared" si="170"/>
        <v>0</v>
      </c>
      <c r="BD131" s="363">
        <v>784</v>
      </c>
      <c r="BE131" s="363">
        <f t="shared" si="171"/>
        <v>0</v>
      </c>
      <c r="BF131" s="364">
        <f t="shared" si="97"/>
        <v>0</v>
      </c>
      <c r="BG131" s="1142">
        <f t="shared" si="98"/>
        <v>0</v>
      </c>
      <c r="BH131" s="1142">
        <f t="shared" si="99"/>
        <v>0</v>
      </c>
    </row>
    <row r="132" spans="1:60" x14ac:dyDescent="0.2">
      <c r="A132" s="1">
        <v>124</v>
      </c>
      <c r="B132" s="50" t="s">
        <v>63</v>
      </c>
      <c r="C132" s="51" t="s">
        <v>67</v>
      </c>
      <c r="D132" s="51" t="s">
        <v>7</v>
      </c>
      <c r="E132" s="1693">
        <v>1</v>
      </c>
      <c r="F132" s="76">
        <v>600</v>
      </c>
      <c r="G132" s="76">
        <f t="shared" si="172"/>
        <v>600</v>
      </c>
      <c r="H132" s="76">
        <v>630</v>
      </c>
      <c r="I132" s="76">
        <f t="shared" si="173"/>
        <v>630</v>
      </c>
      <c r="J132" s="120">
        <f t="shared" si="148"/>
        <v>1230</v>
      </c>
      <c r="K132" s="131"/>
      <c r="L132" s="95">
        <v>600</v>
      </c>
      <c r="M132" s="95">
        <f t="shared" si="149"/>
        <v>0</v>
      </c>
      <c r="N132" s="95">
        <v>630</v>
      </c>
      <c r="O132" s="95">
        <f t="shared" si="150"/>
        <v>0</v>
      </c>
      <c r="P132" s="96">
        <f t="shared" si="151"/>
        <v>0</v>
      </c>
      <c r="Q132" s="177"/>
      <c r="R132" s="178">
        <v>600</v>
      </c>
      <c r="S132" s="178">
        <f t="shared" si="152"/>
        <v>0</v>
      </c>
      <c r="T132" s="178">
        <v>630</v>
      </c>
      <c r="U132" s="178">
        <f t="shared" si="153"/>
        <v>0</v>
      </c>
      <c r="V132" s="179">
        <f t="shared" si="154"/>
        <v>0</v>
      </c>
      <c r="W132" s="224">
        <v>1</v>
      </c>
      <c r="X132" s="225">
        <v>600</v>
      </c>
      <c r="Y132" s="225">
        <f t="shared" si="155"/>
        <v>600</v>
      </c>
      <c r="Z132" s="225">
        <v>630</v>
      </c>
      <c r="AA132" s="225">
        <f t="shared" si="156"/>
        <v>630</v>
      </c>
      <c r="AB132" s="226">
        <f t="shared" si="157"/>
        <v>1230</v>
      </c>
      <c r="AC132" s="271"/>
      <c r="AD132" s="272">
        <v>600</v>
      </c>
      <c r="AE132" s="272">
        <f t="shared" si="158"/>
        <v>0</v>
      </c>
      <c r="AF132" s="272">
        <v>630</v>
      </c>
      <c r="AG132" s="272">
        <f t="shared" si="159"/>
        <v>0</v>
      </c>
      <c r="AH132" s="273">
        <f t="shared" si="160"/>
        <v>0</v>
      </c>
      <c r="AI132" s="318"/>
      <c r="AJ132" s="319">
        <v>600</v>
      </c>
      <c r="AK132" s="319">
        <f t="shared" si="161"/>
        <v>0</v>
      </c>
      <c r="AL132" s="319">
        <v>630</v>
      </c>
      <c r="AM132" s="319">
        <f t="shared" si="162"/>
        <v>0</v>
      </c>
      <c r="AN132" s="320">
        <f t="shared" si="163"/>
        <v>0</v>
      </c>
      <c r="AO132" s="1107"/>
      <c r="AP132" s="1093">
        <v>600</v>
      </c>
      <c r="AQ132" s="1093">
        <f t="shared" si="164"/>
        <v>0</v>
      </c>
      <c r="AR132" s="1093">
        <v>630</v>
      </c>
      <c r="AS132" s="1093">
        <f t="shared" si="165"/>
        <v>0</v>
      </c>
      <c r="AT132" s="1094">
        <f t="shared" si="166"/>
        <v>0</v>
      </c>
      <c r="AU132" s="1103"/>
      <c r="AV132" s="1101">
        <v>600</v>
      </c>
      <c r="AW132" s="1101">
        <f t="shared" si="167"/>
        <v>0</v>
      </c>
      <c r="AX132" s="1101">
        <v>630</v>
      </c>
      <c r="AY132" s="1101">
        <f t="shared" si="168"/>
        <v>0</v>
      </c>
      <c r="AZ132" s="1102">
        <f t="shared" si="169"/>
        <v>0</v>
      </c>
      <c r="BA132" s="1151">
        <f t="shared" si="96"/>
        <v>0</v>
      </c>
      <c r="BB132" s="363">
        <v>600</v>
      </c>
      <c r="BC132" s="363">
        <f t="shared" si="170"/>
        <v>0</v>
      </c>
      <c r="BD132" s="363">
        <v>630</v>
      </c>
      <c r="BE132" s="363">
        <f t="shared" si="171"/>
        <v>0</v>
      </c>
      <c r="BF132" s="364">
        <f t="shared" si="97"/>
        <v>0</v>
      </c>
      <c r="BG132" s="1142">
        <f t="shared" si="98"/>
        <v>0</v>
      </c>
      <c r="BH132" s="1142">
        <f t="shared" si="99"/>
        <v>0</v>
      </c>
    </row>
    <row r="133" spans="1:60" x14ac:dyDescent="0.2">
      <c r="A133" s="1">
        <v>125</v>
      </c>
      <c r="B133" s="50" t="s">
        <v>63</v>
      </c>
      <c r="C133" s="51" t="s">
        <v>64</v>
      </c>
      <c r="D133" s="51" t="s">
        <v>7</v>
      </c>
      <c r="E133" s="1693">
        <v>5</v>
      </c>
      <c r="F133" s="76">
        <v>600</v>
      </c>
      <c r="G133" s="76">
        <f t="shared" si="172"/>
        <v>3000</v>
      </c>
      <c r="H133" s="76">
        <v>420</v>
      </c>
      <c r="I133" s="76">
        <f t="shared" si="173"/>
        <v>2100</v>
      </c>
      <c r="J133" s="120">
        <f t="shared" si="148"/>
        <v>5100</v>
      </c>
      <c r="K133" s="131"/>
      <c r="L133" s="95">
        <v>600</v>
      </c>
      <c r="M133" s="95">
        <f t="shared" si="149"/>
        <v>0</v>
      </c>
      <c r="N133" s="95">
        <v>420</v>
      </c>
      <c r="O133" s="95">
        <f t="shared" si="150"/>
        <v>0</v>
      </c>
      <c r="P133" s="96">
        <f t="shared" si="151"/>
        <v>0</v>
      </c>
      <c r="Q133" s="177"/>
      <c r="R133" s="178">
        <v>600</v>
      </c>
      <c r="S133" s="178">
        <f t="shared" si="152"/>
        <v>0</v>
      </c>
      <c r="T133" s="178">
        <v>420</v>
      </c>
      <c r="U133" s="178">
        <f t="shared" si="153"/>
        <v>0</v>
      </c>
      <c r="V133" s="179">
        <f t="shared" si="154"/>
        <v>0</v>
      </c>
      <c r="W133" s="224">
        <v>5</v>
      </c>
      <c r="X133" s="225">
        <v>600</v>
      </c>
      <c r="Y133" s="225">
        <f t="shared" si="155"/>
        <v>3000</v>
      </c>
      <c r="Z133" s="225">
        <v>420</v>
      </c>
      <c r="AA133" s="225">
        <f t="shared" si="156"/>
        <v>2100</v>
      </c>
      <c r="AB133" s="226">
        <f t="shared" si="157"/>
        <v>5100</v>
      </c>
      <c r="AC133" s="271"/>
      <c r="AD133" s="272">
        <v>600</v>
      </c>
      <c r="AE133" s="272">
        <f t="shared" si="158"/>
        <v>0</v>
      </c>
      <c r="AF133" s="272">
        <v>420</v>
      </c>
      <c r="AG133" s="272">
        <f t="shared" si="159"/>
        <v>0</v>
      </c>
      <c r="AH133" s="273">
        <f t="shared" si="160"/>
        <v>0</v>
      </c>
      <c r="AI133" s="318"/>
      <c r="AJ133" s="319">
        <v>600</v>
      </c>
      <c r="AK133" s="319">
        <f t="shared" si="161"/>
        <v>0</v>
      </c>
      <c r="AL133" s="319">
        <v>420</v>
      </c>
      <c r="AM133" s="319">
        <f t="shared" si="162"/>
        <v>0</v>
      </c>
      <c r="AN133" s="320">
        <f t="shared" si="163"/>
        <v>0</v>
      </c>
      <c r="AO133" s="1107"/>
      <c r="AP133" s="1093">
        <v>600</v>
      </c>
      <c r="AQ133" s="1093">
        <f t="shared" si="164"/>
        <v>0</v>
      </c>
      <c r="AR133" s="1093">
        <v>420</v>
      </c>
      <c r="AS133" s="1093">
        <f t="shared" si="165"/>
        <v>0</v>
      </c>
      <c r="AT133" s="1094">
        <f t="shared" si="166"/>
        <v>0</v>
      </c>
      <c r="AU133" s="1103"/>
      <c r="AV133" s="1101">
        <v>600</v>
      </c>
      <c r="AW133" s="1101">
        <f t="shared" si="167"/>
        <v>0</v>
      </c>
      <c r="AX133" s="1101">
        <v>420</v>
      </c>
      <c r="AY133" s="1101">
        <f t="shared" si="168"/>
        <v>0</v>
      </c>
      <c r="AZ133" s="1102">
        <f t="shared" si="169"/>
        <v>0</v>
      </c>
      <c r="BA133" s="1151">
        <f t="shared" si="96"/>
        <v>0</v>
      </c>
      <c r="BB133" s="363">
        <v>600</v>
      </c>
      <c r="BC133" s="363">
        <f t="shared" si="170"/>
        <v>0</v>
      </c>
      <c r="BD133" s="363">
        <v>420</v>
      </c>
      <c r="BE133" s="363">
        <f t="shared" si="171"/>
        <v>0</v>
      </c>
      <c r="BF133" s="364">
        <f t="shared" si="97"/>
        <v>0</v>
      </c>
      <c r="BG133" s="1142">
        <f t="shared" si="98"/>
        <v>0</v>
      </c>
      <c r="BH133" s="1142">
        <f t="shared" si="99"/>
        <v>0</v>
      </c>
    </row>
    <row r="134" spans="1:60" x14ac:dyDescent="0.2">
      <c r="A134" s="1">
        <v>126</v>
      </c>
      <c r="B134" s="50" t="s">
        <v>295</v>
      </c>
      <c r="C134" s="51" t="s">
        <v>298</v>
      </c>
      <c r="D134" s="51" t="s">
        <v>7</v>
      </c>
      <c r="E134" s="1693">
        <v>1</v>
      </c>
      <c r="F134" s="76">
        <v>1200</v>
      </c>
      <c r="G134" s="76">
        <f t="shared" si="172"/>
        <v>1200</v>
      </c>
      <c r="H134" s="76">
        <v>450</v>
      </c>
      <c r="I134" s="76">
        <f t="shared" si="173"/>
        <v>450</v>
      </c>
      <c r="J134" s="120">
        <f t="shared" si="148"/>
        <v>1650</v>
      </c>
      <c r="K134" s="131"/>
      <c r="L134" s="95">
        <v>1200</v>
      </c>
      <c r="M134" s="95">
        <f t="shared" si="149"/>
        <v>0</v>
      </c>
      <c r="N134" s="95">
        <v>450</v>
      </c>
      <c r="O134" s="95">
        <f t="shared" si="150"/>
        <v>0</v>
      </c>
      <c r="P134" s="96">
        <f t="shared" si="151"/>
        <v>0</v>
      </c>
      <c r="Q134" s="177"/>
      <c r="R134" s="178">
        <v>1200</v>
      </c>
      <c r="S134" s="178">
        <f t="shared" si="152"/>
        <v>0</v>
      </c>
      <c r="T134" s="178">
        <v>450</v>
      </c>
      <c r="U134" s="178">
        <f t="shared" si="153"/>
        <v>0</v>
      </c>
      <c r="V134" s="179">
        <f t="shared" si="154"/>
        <v>0</v>
      </c>
      <c r="W134" s="224"/>
      <c r="X134" s="225">
        <v>1200</v>
      </c>
      <c r="Y134" s="225">
        <f t="shared" si="155"/>
        <v>0</v>
      </c>
      <c r="Z134" s="225">
        <v>450</v>
      </c>
      <c r="AA134" s="225">
        <f t="shared" si="156"/>
        <v>0</v>
      </c>
      <c r="AB134" s="226">
        <f t="shared" si="157"/>
        <v>0</v>
      </c>
      <c r="AC134" s="271"/>
      <c r="AD134" s="272">
        <v>1200</v>
      </c>
      <c r="AE134" s="272">
        <f t="shared" si="158"/>
        <v>0</v>
      </c>
      <c r="AF134" s="272">
        <v>450</v>
      </c>
      <c r="AG134" s="272">
        <f t="shared" si="159"/>
        <v>0</v>
      </c>
      <c r="AH134" s="273">
        <f t="shared" si="160"/>
        <v>0</v>
      </c>
      <c r="AI134" s="318"/>
      <c r="AJ134" s="319">
        <v>1200</v>
      </c>
      <c r="AK134" s="319">
        <f t="shared" si="161"/>
        <v>0</v>
      </c>
      <c r="AL134" s="319">
        <v>450</v>
      </c>
      <c r="AM134" s="319">
        <f t="shared" si="162"/>
        <v>0</v>
      </c>
      <c r="AN134" s="320">
        <f t="shared" si="163"/>
        <v>0</v>
      </c>
      <c r="AO134" s="1608">
        <v>1</v>
      </c>
      <c r="AP134" s="1093">
        <v>1200</v>
      </c>
      <c r="AQ134" s="1093">
        <f t="shared" si="164"/>
        <v>1200</v>
      </c>
      <c r="AR134" s="1093">
        <v>450</v>
      </c>
      <c r="AS134" s="1093">
        <f t="shared" si="165"/>
        <v>450</v>
      </c>
      <c r="AT134" s="1094">
        <f t="shared" si="166"/>
        <v>1650</v>
      </c>
      <c r="AU134" s="1103"/>
      <c r="AV134" s="1101">
        <v>1200</v>
      </c>
      <c r="AW134" s="1101">
        <f t="shared" si="167"/>
        <v>0</v>
      </c>
      <c r="AX134" s="1101">
        <v>450</v>
      </c>
      <c r="AY134" s="1101">
        <f t="shared" si="168"/>
        <v>0</v>
      </c>
      <c r="AZ134" s="1102">
        <f t="shared" si="169"/>
        <v>0</v>
      </c>
      <c r="BA134" s="1151">
        <f t="shared" si="96"/>
        <v>0</v>
      </c>
      <c r="BB134" s="363">
        <v>1200</v>
      </c>
      <c r="BC134" s="363">
        <f t="shared" si="170"/>
        <v>0</v>
      </c>
      <c r="BD134" s="363">
        <v>450</v>
      </c>
      <c r="BE134" s="363">
        <f t="shared" si="171"/>
        <v>0</v>
      </c>
      <c r="BF134" s="364">
        <f t="shared" si="97"/>
        <v>0</v>
      </c>
      <c r="BG134" s="1142">
        <f t="shared" si="98"/>
        <v>1650</v>
      </c>
      <c r="BH134" s="1142">
        <f t="shared" si="99"/>
        <v>-1650</v>
      </c>
    </row>
    <row r="135" spans="1:60" x14ac:dyDescent="0.2">
      <c r="A135" s="1">
        <v>127</v>
      </c>
      <c r="B135" s="50" t="s">
        <v>299</v>
      </c>
      <c r="C135" s="51"/>
      <c r="D135" s="51" t="s">
        <v>56</v>
      </c>
      <c r="E135" s="1693">
        <v>25.228999999999999</v>
      </c>
      <c r="F135" s="76">
        <v>1050</v>
      </c>
      <c r="G135" s="76">
        <f t="shared" si="172"/>
        <v>26490.45</v>
      </c>
      <c r="H135" s="76">
        <v>840</v>
      </c>
      <c r="I135" s="76">
        <f t="shared" si="173"/>
        <v>21192.36</v>
      </c>
      <c r="J135" s="120">
        <f t="shared" si="148"/>
        <v>47682.81</v>
      </c>
      <c r="K135" s="131"/>
      <c r="L135" s="95">
        <v>1050</v>
      </c>
      <c r="M135" s="95">
        <f t="shared" si="149"/>
        <v>0</v>
      </c>
      <c r="N135" s="95">
        <v>840</v>
      </c>
      <c r="O135" s="95">
        <f t="shared" si="150"/>
        <v>0</v>
      </c>
      <c r="P135" s="96">
        <f t="shared" si="151"/>
        <v>0</v>
      </c>
      <c r="Q135" s="177"/>
      <c r="R135" s="178">
        <v>1050</v>
      </c>
      <c r="S135" s="178">
        <f t="shared" si="152"/>
        <v>0</v>
      </c>
      <c r="T135" s="178">
        <v>840</v>
      </c>
      <c r="U135" s="178">
        <f t="shared" si="153"/>
        <v>0</v>
      </c>
      <c r="V135" s="179">
        <f t="shared" si="154"/>
        <v>0</v>
      </c>
      <c r="W135" s="224">
        <v>17.768999999999998</v>
      </c>
      <c r="X135" s="225">
        <v>1050</v>
      </c>
      <c r="Y135" s="225">
        <f t="shared" si="155"/>
        <v>18657.449999999997</v>
      </c>
      <c r="Z135" s="225">
        <v>840</v>
      </c>
      <c r="AA135" s="225">
        <f t="shared" si="156"/>
        <v>14925.96</v>
      </c>
      <c r="AB135" s="226">
        <f t="shared" si="157"/>
        <v>33583.409999999996</v>
      </c>
      <c r="AC135" s="271"/>
      <c r="AD135" s="272">
        <v>1050</v>
      </c>
      <c r="AE135" s="272">
        <f t="shared" si="158"/>
        <v>0</v>
      </c>
      <c r="AF135" s="272">
        <v>840</v>
      </c>
      <c r="AG135" s="272">
        <f t="shared" si="159"/>
        <v>0</v>
      </c>
      <c r="AH135" s="273">
        <f t="shared" si="160"/>
        <v>0</v>
      </c>
      <c r="AI135" s="318"/>
      <c r="AJ135" s="319">
        <v>1050</v>
      </c>
      <c r="AK135" s="319">
        <f t="shared" si="161"/>
        <v>0</v>
      </c>
      <c r="AL135" s="319">
        <v>840</v>
      </c>
      <c r="AM135" s="319">
        <f t="shared" si="162"/>
        <v>0</v>
      </c>
      <c r="AN135" s="320">
        <f t="shared" si="163"/>
        <v>0</v>
      </c>
      <c r="AO135" s="1608">
        <v>7.4600000000000009</v>
      </c>
      <c r="AP135" s="1093">
        <v>1050</v>
      </c>
      <c r="AQ135" s="1093">
        <f t="shared" si="164"/>
        <v>7833.0000000000009</v>
      </c>
      <c r="AR135" s="1093">
        <v>840</v>
      </c>
      <c r="AS135" s="1093">
        <f t="shared" si="165"/>
        <v>6266.4000000000005</v>
      </c>
      <c r="AT135" s="1094">
        <f t="shared" si="166"/>
        <v>14099.400000000001</v>
      </c>
      <c r="AU135" s="1103"/>
      <c r="AV135" s="1101">
        <v>1050</v>
      </c>
      <c r="AW135" s="1101">
        <f t="shared" si="167"/>
        <v>0</v>
      </c>
      <c r="AX135" s="1101">
        <v>840</v>
      </c>
      <c r="AY135" s="1101">
        <f t="shared" si="168"/>
        <v>0</v>
      </c>
      <c r="AZ135" s="1102">
        <f t="shared" si="169"/>
        <v>0</v>
      </c>
      <c r="BA135" s="1151">
        <f t="shared" si="96"/>
        <v>0</v>
      </c>
      <c r="BB135" s="363">
        <v>1050</v>
      </c>
      <c r="BC135" s="363">
        <f t="shared" si="170"/>
        <v>0</v>
      </c>
      <c r="BD135" s="363">
        <v>840</v>
      </c>
      <c r="BE135" s="363">
        <f t="shared" si="171"/>
        <v>0</v>
      </c>
      <c r="BF135" s="364">
        <f t="shared" si="97"/>
        <v>0</v>
      </c>
      <c r="BG135" s="1142">
        <f t="shared" si="98"/>
        <v>14099.400000000001</v>
      </c>
      <c r="BH135" s="1142">
        <f t="shared" si="99"/>
        <v>-14099.400000000001</v>
      </c>
    </row>
    <row r="136" spans="1:60" x14ac:dyDescent="0.2">
      <c r="A136" s="1">
        <v>128</v>
      </c>
      <c r="B136" s="50" t="s">
        <v>300</v>
      </c>
      <c r="C136" s="51"/>
      <c r="D136" s="51" t="s">
        <v>56</v>
      </c>
      <c r="E136" s="1693">
        <v>4.6020000000000003</v>
      </c>
      <c r="F136" s="76">
        <v>1050</v>
      </c>
      <c r="G136" s="76">
        <f t="shared" si="172"/>
        <v>4832.1000000000004</v>
      </c>
      <c r="H136" s="76">
        <v>3080</v>
      </c>
      <c r="I136" s="76">
        <f t="shared" si="173"/>
        <v>14174.160000000002</v>
      </c>
      <c r="J136" s="120">
        <f t="shared" si="148"/>
        <v>19006.260000000002</v>
      </c>
      <c r="K136" s="131"/>
      <c r="L136" s="95">
        <v>1050</v>
      </c>
      <c r="M136" s="95">
        <f t="shared" si="149"/>
        <v>0</v>
      </c>
      <c r="N136" s="95">
        <v>3080</v>
      </c>
      <c r="O136" s="95">
        <f t="shared" si="150"/>
        <v>0</v>
      </c>
      <c r="P136" s="96">
        <f t="shared" si="151"/>
        <v>0</v>
      </c>
      <c r="Q136" s="177"/>
      <c r="R136" s="178">
        <v>1050</v>
      </c>
      <c r="S136" s="178">
        <f t="shared" si="152"/>
        <v>0</v>
      </c>
      <c r="T136" s="178">
        <v>3080</v>
      </c>
      <c r="U136" s="178">
        <f t="shared" si="153"/>
        <v>0</v>
      </c>
      <c r="V136" s="179">
        <f t="shared" si="154"/>
        <v>0</v>
      </c>
      <c r="W136" s="224">
        <v>3.5720000000000005</v>
      </c>
      <c r="X136" s="225">
        <v>1050</v>
      </c>
      <c r="Y136" s="225">
        <f t="shared" si="155"/>
        <v>3750.6000000000004</v>
      </c>
      <c r="Z136" s="225">
        <v>3080</v>
      </c>
      <c r="AA136" s="225">
        <f t="shared" si="156"/>
        <v>11001.760000000002</v>
      </c>
      <c r="AB136" s="226">
        <f t="shared" si="157"/>
        <v>14752.360000000002</v>
      </c>
      <c r="AC136" s="271"/>
      <c r="AD136" s="272">
        <v>1050</v>
      </c>
      <c r="AE136" s="272">
        <f t="shared" si="158"/>
        <v>0</v>
      </c>
      <c r="AF136" s="272">
        <v>3080</v>
      </c>
      <c r="AG136" s="272">
        <f t="shared" si="159"/>
        <v>0</v>
      </c>
      <c r="AH136" s="273">
        <f t="shared" si="160"/>
        <v>0</v>
      </c>
      <c r="AI136" s="318"/>
      <c r="AJ136" s="319">
        <v>1050</v>
      </c>
      <c r="AK136" s="319">
        <f t="shared" si="161"/>
        <v>0</v>
      </c>
      <c r="AL136" s="319">
        <v>3080</v>
      </c>
      <c r="AM136" s="319">
        <f t="shared" si="162"/>
        <v>0</v>
      </c>
      <c r="AN136" s="320">
        <f t="shared" si="163"/>
        <v>0</v>
      </c>
      <c r="AO136" s="1608">
        <v>1.0299999999999998</v>
      </c>
      <c r="AP136" s="1093">
        <v>1050</v>
      </c>
      <c r="AQ136" s="1093">
        <f t="shared" si="164"/>
        <v>1081.4999999999998</v>
      </c>
      <c r="AR136" s="1093">
        <v>3080</v>
      </c>
      <c r="AS136" s="1093">
        <f t="shared" si="165"/>
        <v>3172.3999999999992</v>
      </c>
      <c r="AT136" s="1094">
        <f t="shared" si="166"/>
        <v>4253.8999999999987</v>
      </c>
      <c r="AU136" s="1103"/>
      <c r="AV136" s="1101">
        <v>1050</v>
      </c>
      <c r="AW136" s="1101">
        <f t="shared" si="167"/>
        <v>0</v>
      </c>
      <c r="AX136" s="1101">
        <v>3080</v>
      </c>
      <c r="AY136" s="1101">
        <f t="shared" si="168"/>
        <v>0</v>
      </c>
      <c r="AZ136" s="1102">
        <f t="shared" si="169"/>
        <v>0</v>
      </c>
      <c r="BA136" s="1151">
        <f t="shared" si="96"/>
        <v>0</v>
      </c>
      <c r="BB136" s="363">
        <v>1050</v>
      </c>
      <c r="BC136" s="363">
        <f t="shared" si="170"/>
        <v>0</v>
      </c>
      <c r="BD136" s="363">
        <v>3080</v>
      </c>
      <c r="BE136" s="363">
        <f t="shared" si="171"/>
        <v>0</v>
      </c>
      <c r="BF136" s="364">
        <f t="shared" ref="BF136:BF194" si="174">BC136+BE136</f>
        <v>0</v>
      </c>
      <c r="BG136" s="1142">
        <f t="shared" ref="BG136:BG194" si="175">J136-P136-V136-AB136-AH136-AN136</f>
        <v>4253.8999999999996</v>
      </c>
      <c r="BH136" s="1142">
        <f t="shared" ref="BH136:BH194" si="176">BF136-BG136</f>
        <v>-4253.8999999999996</v>
      </c>
    </row>
    <row r="137" spans="1:60" x14ac:dyDescent="0.2">
      <c r="A137" s="1">
        <v>129</v>
      </c>
      <c r="B137" s="50" t="s">
        <v>60</v>
      </c>
      <c r="C137" s="1158"/>
      <c r="D137" s="51" t="s">
        <v>5</v>
      </c>
      <c r="E137" s="1693">
        <v>1</v>
      </c>
      <c r="F137" s="76">
        <v>0</v>
      </c>
      <c r="G137" s="76">
        <f t="shared" si="172"/>
        <v>0</v>
      </c>
      <c r="H137" s="76">
        <v>4701</v>
      </c>
      <c r="I137" s="76">
        <f t="shared" si="173"/>
        <v>4701</v>
      </c>
      <c r="J137" s="120">
        <f t="shared" si="148"/>
        <v>4701</v>
      </c>
      <c r="K137" s="131"/>
      <c r="L137" s="95">
        <v>0</v>
      </c>
      <c r="M137" s="95">
        <f t="shared" si="149"/>
        <v>0</v>
      </c>
      <c r="N137" s="95">
        <v>4701</v>
      </c>
      <c r="O137" s="95">
        <f t="shared" si="150"/>
        <v>0</v>
      </c>
      <c r="P137" s="96">
        <f t="shared" si="151"/>
        <v>0</v>
      </c>
      <c r="Q137" s="177"/>
      <c r="R137" s="178">
        <v>0</v>
      </c>
      <c r="S137" s="178">
        <f t="shared" si="152"/>
        <v>0</v>
      </c>
      <c r="T137" s="178">
        <v>4701</v>
      </c>
      <c r="U137" s="178">
        <f t="shared" si="153"/>
        <v>0</v>
      </c>
      <c r="V137" s="179">
        <f t="shared" si="154"/>
        <v>0</v>
      </c>
      <c r="W137" s="224">
        <v>1</v>
      </c>
      <c r="X137" s="225">
        <v>0</v>
      </c>
      <c r="Y137" s="225">
        <f t="shared" si="155"/>
        <v>0</v>
      </c>
      <c r="Z137" s="225">
        <v>4701</v>
      </c>
      <c r="AA137" s="225">
        <f t="shared" si="156"/>
        <v>4701</v>
      </c>
      <c r="AB137" s="226">
        <f t="shared" si="157"/>
        <v>4701</v>
      </c>
      <c r="AC137" s="271"/>
      <c r="AD137" s="272">
        <v>0</v>
      </c>
      <c r="AE137" s="272">
        <f t="shared" si="158"/>
        <v>0</v>
      </c>
      <c r="AF137" s="272">
        <v>4701</v>
      </c>
      <c r="AG137" s="272">
        <f t="shared" si="159"/>
        <v>0</v>
      </c>
      <c r="AH137" s="273">
        <f t="shared" si="160"/>
        <v>0</v>
      </c>
      <c r="AI137" s="318"/>
      <c r="AJ137" s="319">
        <v>0</v>
      </c>
      <c r="AK137" s="319">
        <f t="shared" si="161"/>
        <v>0</v>
      </c>
      <c r="AL137" s="319">
        <v>4701</v>
      </c>
      <c r="AM137" s="319">
        <f t="shared" si="162"/>
        <v>0</v>
      </c>
      <c r="AN137" s="320">
        <f t="shared" si="163"/>
        <v>0</v>
      </c>
      <c r="AO137" s="1107"/>
      <c r="AP137" s="1093">
        <v>0</v>
      </c>
      <c r="AQ137" s="1093">
        <f t="shared" si="164"/>
        <v>0</v>
      </c>
      <c r="AR137" s="1093">
        <v>4701</v>
      </c>
      <c r="AS137" s="1093">
        <f t="shared" si="165"/>
        <v>0</v>
      </c>
      <c r="AT137" s="1094">
        <f t="shared" si="166"/>
        <v>0</v>
      </c>
      <c r="AU137" s="1103"/>
      <c r="AV137" s="1101">
        <v>0</v>
      </c>
      <c r="AW137" s="1101">
        <f t="shared" si="167"/>
        <v>0</v>
      </c>
      <c r="AX137" s="1101">
        <v>4701</v>
      </c>
      <c r="AY137" s="1101">
        <f t="shared" si="168"/>
        <v>0</v>
      </c>
      <c r="AZ137" s="1102">
        <f t="shared" si="169"/>
        <v>0</v>
      </c>
      <c r="BA137" s="1151">
        <f t="shared" si="96"/>
        <v>0</v>
      </c>
      <c r="BB137" s="363">
        <v>0</v>
      </c>
      <c r="BC137" s="363">
        <f t="shared" si="170"/>
        <v>0</v>
      </c>
      <c r="BD137" s="363">
        <v>4701</v>
      </c>
      <c r="BE137" s="363">
        <f t="shared" si="171"/>
        <v>0</v>
      </c>
      <c r="BF137" s="364">
        <f t="shared" si="174"/>
        <v>0</v>
      </c>
      <c r="BG137" s="1142">
        <f t="shared" si="175"/>
        <v>0</v>
      </c>
      <c r="BH137" s="1142">
        <f t="shared" si="176"/>
        <v>0</v>
      </c>
    </row>
    <row r="138" spans="1:60" x14ac:dyDescent="0.2">
      <c r="A138" s="1">
        <v>130</v>
      </c>
      <c r="B138" s="50" t="s">
        <v>82</v>
      </c>
      <c r="C138" s="51" t="s">
        <v>83</v>
      </c>
      <c r="D138" s="51" t="s">
        <v>56</v>
      </c>
      <c r="E138" s="1693">
        <v>5.5</v>
      </c>
      <c r="F138" s="76">
        <v>600</v>
      </c>
      <c r="G138" s="76">
        <f t="shared" si="172"/>
        <v>3300</v>
      </c>
      <c r="H138" s="76">
        <v>588</v>
      </c>
      <c r="I138" s="76">
        <f t="shared" si="173"/>
        <v>3234</v>
      </c>
      <c r="J138" s="120">
        <f t="shared" si="148"/>
        <v>6534</v>
      </c>
      <c r="K138" s="131"/>
      <c r="L138" s="95">
        <v>600</v>
      </c>
      <c r="M138" s="95">
        <f t="shared" si="149"/>
        <v>0</v>
      </c>
      <c r="N138" s="95">
        <v>588</v>
      </c>
      <c r="O138" s="95">
        <f t="shared" si="150"/>
        <v>0</v>
      </c>
      <c r="P138" s="96">
        <f t="shared" si="151"/>
        <v>0</v>
      </c>
      <c r="Q138" s="177"/>
      <c r="R138" s="178">
        <v>600</v>
      </c>
      <c r="S138" s="178">
        <f t="shared" si="152"/>
        <v>0</v>
      </c>
      <c r="T138" s="178">
        <v>588</v>
      </c>
      <c r="U138" s="178">
        <f t="shared" si="153"/>
        <v>0</v>
      </c>
      <c r="V138" s="179">
        <f t="shared" si="154"/>
        <v>0</v>
      </c>
      <c r="W138" s="224"/>
      <c r="X138" s="225">
        <v>600</v>
      </c>
      <c r="Y138" s="225">
        <f t="shared" si="155"/>
        <v>0</v>
      </c>
      <c r="Z138" s="225">
        <v>588</v>
      </c>
      <c r="AA138" s="225">
        <f t="shared" si="156"/>
        <v>0</v>
      </c>
      <c r="AB138" s="226">
        <f t="shared" si="157"/>
        <v>0</v>
      </c>
      <c r="AC138" s="271"/>
      <c r="AD138" s="272">
        <v>600</v>
      </c>
      <c r="AE138" s="272">
        <f t="shared" si="158"/>
        <v>0</v>
      </c>
      <c r="AF138" s="272">
        <v>588</v>
      </c>
      <c r="AG138" s="272">
        <f t="shared" si="159"/>
        <v>0</v>
      </c>
      <c r="AH138" s="273">
        <f t="shared" si="160"/>
        <v>0</v>
      </c>
      <c r="AI138" s="318"/>
      <c r="AJ138" s="319">
        <v>600</v>
      </c>
      <c r="AK138" s="319">
        <f t="shared" si="161"/>
        <v>0</v>
      </c>
      <c r="AL138" s="319">
        <v>588</v>
      </c>
      <c r="AM138" s="319">
        <f t="shared" si="162"/>
        <v>0</v>
      </c>
      <c r="AN138" s="320">
        <f t="shared" si="163"/>
        <v>0</v>
      </c>
      <c r="AO138" s="1107">
        <v>5.5</v>
      </c>
      <c r="AP138" s="1093">
        <v>600</v>
      </c>
      <c r="AQ138" s="1093">
        <f t="shared" si="164"/>
        <v>3300</v>
      </c>
      <c r="AR138" s="1093">
        <v>588</v>
      </c>
      <c r="AS138" s="1093">
        <f t="shared" si="165"/>
        <v>3234</v>
      </c>
      <c r="AT138" s="1094">
        <f t="shared" si="166"/>
        <v>6534</v>
      </c>
      <c r="AU138" s="1103"/>
      <c r="AV138" s="1101">
        <v>600</v>
      </c>
      <c r="AW138" s="1101">
        <f t="shared" si="167"/>
        <v>0</v>
      </c>
      <c r="AX138" s="1101">
        <v>588</v>
      </c>
      <c r="AY138" s="1101">
        <f t="shared" si="168"/>
        <v>0</v>
      </c>
      <c r="AZ138" s="1102">
        <f t="shared" si="169"/>
        <v>0</v>
      </c>
      <c r="BA138" s="1151">
        <f t="shared" si="96"/>
        <v>0</v>
      </c>
      <c r="BB138" s="363">
        <v>600</v>
      </c>
      <c r="BC138" s="363">
        <f t="shared" si="170"/>
        <v>0</v>
      </c>
      <c r="BD138" s="363">
        <v>588</v>
      </c>
      <c r="BE138" s="363">
        <f t="shared" si="171"/>
        <v>0</v>
      </c>
      <c r="BF138" s="364">
        <f t="shared" si="174"/>
        <v>0</v>
      </c>
      <c r="BG138" s="1142">
        <f t="shared" si="175"/>
        <v>6534</v>
      </c>
      <c r="BH138" s="1142">
        <f t="shared" si="176"/>
        <v>-6534</v>
      </c>
    </row>
    <row r="139" spans="1:60" x14ac:dyDescent="0.2">
      <c r="A139" s="1">
        <v>131</v>
      </c>
      <c r="B139" s="1159" t="s">
        <v>69</v>
      </c>
      <c r="C139" s="51"/>
      <c r="D139" s="51"/>
      <c r="E139" s="1693"/>
      <c r="F139" s="51"/>
      <c r="G139" s="76"/>
      <c r="H139" s="1124"/>
      <c r="I139" s="76"/>
      <c r="J139" s="1125"/>
      <c r="K139" s="131"/>
      <c r="L139" s="1144"/>
      <c r="M139" s="95"/>
      <c r="N139" s="1126"/>
      <c r="O139" s="95"/>
      <c r="P139" s="1127"/>
      <c r="Q139" s="177"/>
      <c r="R139" s="1145"/>
      <c r="S139" s="178"/>
      <c r="T139" s="1128"/>
      <c r="U139" s="178"/>
      <c r="V139" s="1129"/>
      <c r="W139" s="224"/>
      <c r="X139" s="1146"/>
      <c r="Y139" s="225"/>
      <c r="Z139" s="1130"/>
      <c r="AA139" s="225"/>
      <c r="AB139" s="1131"/>
      <c r="AC139" s="271"/>
      <c r="AD139" s="1147"/>
      <c r="AE139" s="272"/>
      <c r="AF139" s="1132"/>
      <c r="AG139" s="272"/>
      <c r="AH139" s="1133"/>
      <c r="AI139" s="318"/>
      <c r="AJ139" s="1148"/>
      <c r="AK139" s="319"/>
      <c r="AL139" s="1134"/>
      <c r="AM139" s="319"/>
      <c r="AN139" s="1135"/>
      <c r="AO139" s="1107"/>
      <c r="AP139" s="1149"/>
      <c r="AQ139" s="1093"/>
      <c r="AR139" s="1136"/>
      <c r="AS139" s="1093"/>
      <c r="AT139" s="1137"/>
      <c r="AU139" s="1103"/>
      <c r="AV139" s="1150"/>
      <c r="AW139" s="1101"/>
      <c r="AX139" s="1138"/>
      <c r="AY139" s="1101"/>
      <c r="AZ139" s="1139"/>
      <c r="BA139" s="1151">
        <f t="shared" si="96"/>
        <v>0</v>
      </c>
      <c r="BB139" s="1152"/>
      <c r="BC139" s="363"/>
      <c r="BD139" s="1140"/>
      <c r="BE139" s="363"/>
      <c r="BF139" s="364">
        <f t="shared" si="174"/>
        <v>0</v>
      </c>
      <c r="BG139" s="1142">
        <f t="shared" si="175"/>
        <v>0</v>
      </c>
      <c r="BH139" s="1142">
        <f t="shared" si="176"/>
        <v>0</v>
      </c>
    </row>
    <row r="140" spans="1:60" x14ac:dyDescent="0.2">
      <c r="A140" s="1">
        <v>132</v>
      </c>
      <c r="B140" s="50" t="s">
        <v>346</v>
      </c>
      <c r="C140" s="51" t="s">
        <v>341</v>
      </c>
      <c r="D140" s="51" t="s">
        <v>14</v>
      </c>
      <c r="E140" s="1693">
        <v>1</v>
      </c>
      <c r="F140" s="76">
        <v>4518</v>
      </c>
      <c r="G140" s="76">
        <f t="shared" si="172"/>
        <v>4518</v>
      </c>
      <c r="H140" s="76">
        <v>7588.7999999999993</v>
      </c>
      <c r="I140" s="76">
        <f t="shared" si="173"/>
        <v>7588.7999999999993</v>
      </c>
      <c r="J140" s="120">
        <f t="shared" ref="J140:J152" si="177">G140+I140</f>
        <v>12106.8</v>
      </c>
      <c r="K140" s="131"/>
      <c r="L140" s="95">
        <v>4518</v>
      </c>
      <c r="M140" s="95">
        <f t="shared" ref="M140:M152" si="178">K140*L140</f>
        <v>0</v>
      </c>
      <c r="N140" s="95">
        <v>7588.7999999999993</v>
      </c>
      <c r="O140" s="95">
        <f t="shared" ref="O140:O152" si="179">K140*N140</f>
        <v>0</v>
      </c>
      <c r="P140" s="96">
        <f t="shared" ref="P140:P152" si="180">M140+O140</f>
        <v>0</v>
      </c>
      <c r="Q140" s="177"/>
      <c r="R140" s="178">
        <v>4518</v>
      </c>
      <c r="S140" s="178">
        <f t="shared" ref="S140:S152" si="181">Q140*R140</f>
        <v>0</v>
      </c>
      <c r="T140" s="178">
        <v>7588.7999999999993</v>
      </c>
      <c r="U140" s="178">
        <f t="shared" ref="U140:U152" si="182">Q140*T140</f>
        <v>0</v>
      </c>
      <c r="V140" s="179">
        <f t="shared" ref="V140:V152" si="183">S140+U140</f>
        <v>0</v>
      </c>
      <c r="W140" s="224">
        <v>1</v>
      </c>
      <c r="X140" s="225">
        <v>4518</v>
      </c>
      <c r="Y140" s="225">
        <f t="shared" ref="Y140:Y152" si="184">W140*X140</f>
        <v>4518</v>
      </c>
      <c r="Z140" s="225">
        <v>7588.7999999999993</v>
      </c>
      <c r="AA140" s="225">
        <f t="shared" ref="AA140:AA152" si="185">W140*Z140</f>
        <v>7588.7999999999993</v>
      </c>
      <c r="AB140" s="226">
        <f t="shared" ref="AB140:AB152" si="186">Y140+AA140</f>
        <v>12106.8</v>
      </c>
      <c r="AC140" s="271"/>
      <c r="AD140" s="272">
        <v>4518</v>
      </c>
      <c r="AE140" s="272">
        <f t="shared" ref="AE140:AE152" si="187">AC140*AD140</f>
        <v>0</v>
      </c>
      <c r="AF140" s="272">
        <v>7588.7999999999993</v>
      </c>
      <c r="AG140" s="272">
        <f t="shared" ref="AG140:AG152" si="188">AC140*AF140</f>
        <v>0</v>
      </c>
      <c r="AH140" s="273">
        <f t="shared" ref="AH140:AH152" si="189">AE140+AG140</f>
        <v>0</v>
      </c>
      <c r="AI140" s="318"/>
      <c r="AJ140" s="319">
        <v>4518</v>
      </c>
      <c r="AK140" s="319">
        <f t="shared" ref="AK140:AK152" si="190">AI140*AJ140</f>
        <v>0</v>
      </c>
      <c r="AL140" s="319">
        <v>7588.7999999999993</v>
      </c>
      <c r="AM140" s="319">
        <f t="shared" ref="AM140:AM152" si="191">AI140*AL140</f>
        <v>0</v>
      </c>
      <c r="AN140" s="320">
        <f t="shared" ref="AN140:AN152" si="192">AK140+AM140</f>
        <v>0</v>
      </c>
      <c r="AO140" s="1107"/>
      <c r="AP140" s="1093">
        <v>4518</v>
      </c>
      <c r="AQ140" s="1093">
        <f t="shared" ref="AQ140:AQ152" si="193">AO140*AP140</f>
        <v>0</v>
      </c>
      <c r="AR140" s="1093">
        <v>7588.7999999999993</v>
      </c>
      <c r="AS140" s="1093">
        <f t="shared" ref="AS140:AS152" si="194">AO140*AR140</f>
        <v>0</v>
      </c>
      <c r="AT140" s="1094">
        <f t="shared" ref="AT140:AT152" si="195">AQ140+AS140</f>
        <v>0</v>
      </c>
      <c r="AU140" s="1103"/>
      <c r="AV140" s="1101">
        <v>4518</v>
      </c>
      <c r="AW140" s="1101">
        <f t="shared" ref="AW140:AW152" si="196">AU140*AV140</f>
        <v>0</v>
      </c>
      <c r="AX140" s="1101">
        <v>7588.7999999999993</v>
      </c>
      <c r="AY140" s="1101">
        <f t="shared" ref="AY140:AY152" si="197">AU140*AX140</f>
        <v>0</v>
      </c>
      <c r="AZ140" s="1102">
        <f t="shared" ref="AZ140:AZ152" si="198">AW140+AY140</f>
        <v>0</v>
      </c>
      <c r="BA140" s="1151">
        <f t="shared" ref="BA140:BA203" si="199">E140-K140-Q140-W140-AC140-AI140-AO140-AU140</f>
        <v>0</v>
      </c>
      <c r="BB140" s="363">
        <v>4518</v>
      </c>
      <c r="BC140" s="363">
        <f t="shared" ref="BC140:BC152" si="200">BA140*BB140</f>
        <v>0</v>
      </c>
      <c r="BD140" s="363">
        <v>7588.7999999999993</v>
      </c>
      <c r="BE140" s="363">
        <f t="shared" ref="BE140:BE152" si="201">BA140*BD140</f>
        <v>0</v>
      </c>
      <c r="BF140" s="364">
        <f t="shared" si="174"/>
        <v>0</v>
      </c>
      <c r="BG140" s="1142">
        <f t="shared" si="175"/>
        <v>0</v>
      </c>
      <c r="BH140" s="1142">
        <f t="shared" si="176"/>
        <v>0</v>
      </c>
    </row>
    <row r="141" spans="1:60" x14ac:dyDescent="0.2">
      <c r="A141" s="1">
        <v>133</v>
      </c>
      <c r="B141" s="50" t="s">
        <v>62</v>
      </c>
      <c r="C141" s="51" t="s">
        <v>339</v>
      </c>
      <c r="D141" s="51" t="s">
        <v>14</v>
      </c>
      <c r="E141" s="1693">
        <v>1</v>
      </c>
      <c r="F141" s="76">
        <v>3005</v>
      </c>
      <c r="G141" s="76">
        <f t="shared" si="172"/>
        <v>3005</v>
      </c>
      <c r="H141" s="76">
        <v>5133.5999999999995</v>
      </c>
      <c r="I141" s="76">
        <f t="shared" si="173"/>
        <v>5133.5999999999995</v>
      </c>
      <c r="J141" s="120">
        <f t="shared" si="177"/>
        <v>8138.5999999999995</v>
      </c>
      <c r="K141" s="131"/>
      <c r="L141" s="95">
        <v>3005</v>
      </c>
      <c r="M141" s="95">
        <f t="shared" si="178"/>
        <v>0</v>
      </c>
      <c r="N141" s="95">
        <v>5133.5999999999995</v>
      </c>
      <c r="O141" s="95">
        <f t="shared" si="179"/>
        <v>0</v>
      </c>
      <c r="P141" s="96">
        <f t="shared" si="180"/>
        <v>0</v>
      </c>
      <c r="Q141" s="177"/>
      <c r="R141" s="178">
        <v>3005</v>
      </c>
      <c r="S141" s="178">
        <f t="shared" si="181"/>
        <v>0</v>
      </c>
      <c r="T141" s="178">
        <v>5133.5999999999995</v>
      </c>
      <c r="U141" s="178">
        <f t="shared" si="182"/>
        <v>0</v>
      </c>
      <c r="V141" s="179">
        <f t="shared" si="183"/>
        <v>0</v>
      </c>
      <c r="W141" s="224">
        <v>1</v>
      </c>
      <c r="X141" s="225">
        <v>3005</v>
      </c>
      <c r="Y141" s="225">
        <f t="shared" si="184"/>
        <v>3005</v>
      </c>
      <c r="Z141" s="225">
        <v>5133.5999999999995</v>
      </c>
      <c r="AA141" s="225">
        <f t="shared" si="185"/>
        <v>5133.5999999999995</v>
      </c>
      <c r="AB141" s="226">
        <f t="shared" si="186"/>
        <v>8138.5999999999995</v>
      </c>
      <c r="AC141" s="271"/>
      <c r="AD141" s="272">
        <v>3005</v>
      </c>
      <c r="AE141" s="272">
        <f t="shared" si="187"/>
        <v>0</v>
      </c>
      <c r="AF141" s="272">
        <v>5133.5999999999995</v>
      </c>
      <c r="AG141" s="272">
        <f t="shared" si="188"/>
        <v>0</v>
      </c>
      <c r="AH141" s="273">
        <f t="shared" si="189"/>
        <v>0</v>
      </c>
      <c r="AI141" s="318"/>
      <c r="AJ141" s="319">
        <v>3005</v>
      </c>
      <c r="AK141" s="319">
        <f t="shared" si="190"/>
        <v>0</v>
      </c>
      <c r="AL141" s="319">
        <v>5133.5999999999995</v>
      </c>
      <c r="AM141" s="319">
        <f t="shared" si="191"/>
        <v>0</v>
      </c>
      <c r="AN141" s="320">
        <f t="shared" si="192"/>
        <v>0</v>
      </c>
      <c r="AO141" s="1107"/>
      <c r="AP141" s="1093">
        <v>3005</v>
      </c>
      <c r="AQ141" s="1093">
        <f t="shared" si="193"/>
        <v>0</v>
      </c>
      <c r="AR141" s="1093">
        <v>5133.5999999999995</v>
      </c>
      <c r="AS141" s="1093">
        <f t="shared" si="194"/>
        <v>0</v>
      </c>
      <c r="AT141" s="1094">
        <f t="shared" si="195"/>
        <v>0</v>
      </c>
      <c r="AU141" s="1103"/>
      <c r="AV141" s="1101">
        <v>3005</v>
      </c>
      <c r="AW141" s="1101">
        <f t="shared" si="196"/>
        <v>0</v>
      </c>
      <c r="AX141" s="1101">
        <v>5133.5999999999995</v>
      </c>
      <c r="AY141" s="1101">
        <f t="shared" si="197"/>
        <v>0</v>
      </c>
      <c r="AZ141" s="1102">
        <f t="shared" si="198"/>
        <v>0</v>
      </c>
      <c r="BA141" s="1151">
        <f t="shared" si="199"/>
        <v>0</v>
      </c>
      <c r="BB141" s="363">
        <v>3005</v>
      </c>
      <c r="BC141" s="363">
        <f t="shared" si="200"/>
        <v>0</v>
      </c>
      <c r="BD141" s="363">
        <v>5133.5999999999995</v>
      </c>
      <c r="BE141" s="363">
        <f t="shared" si="201"/>
        <v>0</v>
      </c>
      <c r="BF141" s="364">
        <f t="shared" si="174"/>
        <v>0</v>
      </c>
      <c r="BG141" s="1142">
        <f t="shared" si="175"/>
        <v>0</v>
      </c>
      <c r="BH141" s="1142">
        <f t="shared" si="176"/>
        <v>0</v>
      </c>
    </row>
    <row r="142" spans="1:60" x14ac:dyDescent="0.2">
      <c r="A142" s="1">
        <v>134</v>
      </c>
      <c r="B142" s="50" t="s">
        <v>402</v>
      </c>
      <c r="C142" s="51" t="s">
        <v>298</v>
      </c>
      <c r="D142" s="51" t="s">
        <v>14</v>
      </c>
      <c r="E142" s="1693">
        <v>1</v>
      </c>
      <c r="F142" s="76">
        <v>4500</v>
      </c>
      <c r="G142" s="76">
        <f t="shared" si="172"/>
        <v>4500</v>
      </c>
      <c r="H142" s="76">
        <v>4900</v>
      </c>
      <c r="I142" s="76">
        <f t="shared" si="173"/>
        <v>4900</v>
      </c>
      <c r="J142" s="120">
        <f t="shared" si="177"/>
        <v>9400</v>
      </c>
      <c r="K142" s="131"/>
      <c r="L142" s="95">
        <v>4500</v>
      </c>
      <c r="M142" s="95">
        <f t="shared" si="178"/>
        <v>0</v>
      </c>
      <c r="N142" s="95">
        <v>4900</v>
      </c>
      <c r="O142" s="95">
        <f t="shared" si="179"/>
        <v>0</v>
      </c>
      <c r="P142" s="96">
        <f t="shared" si="180"/>
        <v>0</v>
      </c>
      <c r="Q142" s="177"/>
      <c r="R142" s="178">
        <v>4500</v>
      </c>
      <c r="S142" s="178">
        <f t="shared" si="181"/>
        <v>0</v>
      </c>
      <c r="T142" s="178">
        <v>4900</v>
      </c>
      <c r="U142" s="178">
        <f t="shared" si="182"/>
        <v>0</v>
      </c>
      <c r="V142" s="179">
        <f t="shared" si="183"/>
        <v>0</v>
      </c>
      <c r="W142" s="224"/>
      <c r="X142" s="225">
        <v>4500</v>
      </c>
      <c r="Y142" s="225">
        <f t="shared" si="184"/>
        <v>0</v>
      </c>
      <c r="Z142" s="225">
        <v>4900</v>
      </c>
      <c r="AA142" s="225">
        <f t="shared" si="185"/>
        <v>0</v>
      </c>
      <c r="AB142" s="226">
        <f t="shared" si="186"/>
        <v>0</v>
      </c>
      <c r="AC142" s="271"/>
      <c r="AD142" s="272">
        <v>4500</v>
      </c>
      <c r="AE142" s="272">
        <f t="shared" si="187"/>
        <v>0</v>
      </c>
      <c r="AF142" s="272">
        <v>4900</v>
      </c>
      <c r="AG142" s="272">
        <f t="shared" si="188"/>
        <v>0</v>
      </c>
      <c r="AH142" s="273">
        <f t="shared" si="189"/>
        <v>0</v>
      </c>
      <c r="AI142" s="1605">
        <v>1</v>
      </c>
      <c r="AJ142" s="319">
        <v>4500</v>
      </c>
      <c r="AK142" s="319">
        <f t="shared" si="190"/>
        <v>4500</v>
      </c>
      <c r="AL142" s="319">
        <v>4900</v>
      </c>
      <c r="AM142" s="319">
        <f t="shared" si="191"/>
        <v>4900</v>
      </c>
      <c r="AN142" s="320">
        <f t="shared" si="192"/>
        <v>9400</v>
      </c>
      <c r="AO142" s="1107"/>
      <c r="AP142" s="1093">
        <v>4500</v>
      </c>
      <c r="AQ142" s="1093">
        <f t="shared" si="193"/>
        <v>0</v>
      </c>
      <c r="AR142" s="1093">
        <v>4900</v>
      </c>
      <c r="AS142" s="1093">
        <f t="shared" si="194"/>
        <v>0</v>
      </c>
      <c r="AT142" s="1094">
        <f t="shared" si="195"/>
        <v>0</v>
      </c>
      <c r="AU142" s="1103"/>
      <c r="AV142" s="1101">
        <v>4500</v>
      </c>
      <c r="AW142" s="1101">
        <f t="shared" si="196"/>
        <v>0</v>
      </c>
      <c r="AX142" s="1101">
        <v>4900</v>
      </c>
      <c r="AY142" s="1101">
        <f t="shared" si="197"/>
        <v>0</v>
      </c>
      <c r="AZ142" s="1102">
        <f t="shared" si="198"/>
        <v>0</v>
      </c>
      <c r="BA142" s="1151">
        <f t="shared" si="199"/>
        <v>0</v>
      </c>
      <c r="BB142" s="363">
        <v>4500</v>
      </c>
      <c r="BC142" s="363">
        <f t="shared" si="200"/>
        <v>0</v>
      </c>
      <c r="BD142" s="363">
        <v>4900</v>
      </c>
      <c r="BE142" s="363">
        <f t="shared" si="201"/>
        <v>0</v>
      </c>
      <c r="BF142" s="364">
        <f t="shared" si="174"/>
        <v>0</v>
      </c>
      <c r="BG142" s="1142">
        <f t="shared" si="175"/>
        <v>0</v>
      </c>
      <c r="BH142" s="1142">
        <f t="shared" si="176"/>
        <v>0</v>
      </c>
    </row>
    <row r="143" spans="1:60" ht="25.5" x14ac:dyDescent="0.2">
      <c r="A143" s="1">
        <v>135</v>
      </c>
      <c r="B143" s="50" t="s">
        <v>387</v>
      </c>
      <c r="C143" s="51" t="s">
        <v>403</v>
      </c>
      <c r="D143" s="51" t="s">
        <v>14</v>
      </c>
      <c r="E143" s="1693">
        <v>2</v>
      </c>
      <c r="F143" s="76">
        <v>4500</v>
      </c>
      <c r="G143" s="76">
        <f t="shared" si="172"/>
        <v>9000</v>
      </c>
      <c r="H143" s="76">
        <v>12807.650000000001</v>
      </c>
      <c r="I143" s="76">
        <f t="shared" si="173"/>
        <v>25615.300000000003</v>
      </c>
      <c r="J143" s="120">
        <f t="shared" si="177"/>
        <v>34615.300000000003</v>
      </c>
      <c r="K143" s="131"/>
      <c r="L143" s="95">
        <v>4500</v>
      </c>
      <c r="M143" s="95">
        <f t="shared" si="178"/>
        <v>0</v>
      </c>
      <c r="N143" s="95">
        <v>12807.650000000001</v>
      </c>
      <c r="O143" s="95">
        <f t="shared" si="179"/>
        <v>0</v>
      </c>
      <c r="P143" s="96">
        <f t="shared" si="180"/>
        <v>0</v>
      </c>
      <c r="Q143" s="177"/>
      <c r="R143" s="178">
        <v>4500</v>
      </c>
      <c r="S143" s="178">
        <f t="shared" si="181"/>
        <v>0</v>
      </c>
      <c r="T143" s="178">
        <v>12807.650000000001</v>
      </c>
      <c r="U143" s="178">
        <f t="shared" si="182"/>
        <v>0</v>
      </c>
      <c r="V143" s="179">
        <f t="shared" si="183"/>
        <v>0</v>
      </c>
      <c r="W143" s="224"/>
      <c r="X143" s="225">
        <v>4500</v>
      </c>
      <c r="Y143" s="225">
        <f t="shared" si="184"/>
        <v>0</v>
      </c>
      <c r="Z143" s="225">
        <v>12807.650000000001</v>
      </c>
      <c r="AA143" s="225">
        <f t="shared" si="185"/>
        <v>0</v>
      </c>
      <c r="AB143" s="226">
        <f t="shared" si="186"/>
        <v>0</v>
      </c>
      <c r="AC143" s="271">
        <v>2</v>
      </c>
      <c r="AD143" s="272">
        <v>4500</v>
      </c>
      <c r="AE143" s="272">
        <f t="shared" si="187"/>
        <v>9000</v>
      </c>
      <c r="AF143" s="272">
        <v>12807.650000000001</v>
      </c>
      <c r="AG143" s="272">
        <f t="shared" si="188"/>
        <v>25615.300000000003</v>
      </c>
      <c r="AH143" s="273">
        <f t="shared" si="189"/>
        <v>34615.300000000003</v>
      </c>
      <c r="AI143" s="318"/>
      <c r="AJ143" s="319">
        <v>4500</v>
      </c>
      <c r="AK143" s="319">
        <f t="shared" si="190"/>
        <v>0</v>
      </c>
      <c r="AL143" s="319">
        <v>12807.650000000001</v>
      </c>
      <c r="AM143" s="319">
        <f t="shared" si="191"/>
        <v>0</v>
      </c>
      <c r="AN143" s="320">
        <f t="shared" si="192"/>
        <v>0</v>
      </c>
      <c r="AO143" s="1107"/>
      <c r="AP143" s="1093">
        <v>4500</v>
      </c>
      <c r="AQ143" s="1093">
        <f t="shared" si="193"/>
        <v>0</v>
      </c>
      <c r="AR143" s="1093">
        <v>12807.650000000001</v>
      </c>
      <c r="AS143" s="1093">
        <f t="shared" si="194"/>
        <v>0</v>
      </c>
      <c r="AT143" s="1094">
        <f t="shared" si="195"/>
        <v>0</v>
      </c>
      <c r="AU143" s="1103"/>
      <c r="AV143" s="1101">
        <v>4500</v>
      </c>
      <c r="AW143" s="1101">
        <f t="shared" si="196"/>
        <v>0</v>
      </c>
      <c r="AX143" s="1101">
        <v>12807.650000000001</v>
      </c>
      <c r="AY143" s="1101">
        <f t="shared" si="197"/>
        <v>0</v>
      </c>
      <c r="AZ143" s="1102">
        <f t="shared" si="198"/>
        <v>0</v>
      </c>
      <c r="BA143" s="1151">
        <f t="shared" si="199"/>
        <v>0</v>
      </c>
      <c r="BB143" s="363">
        <v>4500</v>
      </c>
      <c r="BC143" s="363">
        <f t="shared" si="200"/>
        <v>0</v>
      </c>
      <c r="BD143" s="363">
        <v>12807.650000000001</v>
      </c>
      <c r="BE143" s="363">
        <f t="shared" si="201"/>
        <v>0</v>
      </c>
      <c r="BF143" s="364">
        <f t="shared" si="174"/>
        <v>0</v>
      </c>
      <c r="BG143" s="1142">
        <f t="shared" si="175"/>
        <v>0</v>
      </c>
      <c r="BH143" s="1142">
        <f t="shared" si="176"/>
        <v>0</v>
      </c>
    </row>
    <row r="144" spans="1:60" x14ac:dyDescent="0.2">
      <c r="A144" s="1">
        <v>138</v>
      </c>
      <c r="B144" s="50" t="s">
        <v>394</v>
      </c>
      <c r="C144" s="77" t="s">
        <v>296</v>
      </c>
      <c r="D144" s="77" t="s">
        <v>14</v>
      </c>
      <c r="E144" s="1693">
        <v>2</v>
      </c>
      <c r="F144" s="76">
        <v>850</v>
      </c>
      <c r="G144" s="76">
        <f t="shared" si="172"/>
        <v>1700</v>
      </c>
      <c r="H144" s="76">
        <v>347.2</v>
      </c>
      <c r="I144" s="76">
        <f t="shared" si="173"/>
        <v>694.4</v>
      </c>
      <c r="J144" s="120">
        <f t="shared" si="177"/>
        <v>2394.4</v>
      </c>
      <c r="K144" s="132"/>
      <c r="L144" s="95">
        <v>850</v>
      </c>
      <c r="M144" s="95">
        <f t="shared" si="178"/>
        <v>0</v>
      </c>
      <c r="N144" s="95">
        <v>347.2</v>
      </c>
      <c r="O144" s="95">
        <f t="shared" si="179"/>
        <v>0</v>
      </c>
      <c r="P144" s="96">
        <f t="shared" si="180"/>
        <v>0</v>
      </c>
      <c r="Q144" s="180"/>
      <c r="R144" s="178">
        <v>850</v>
      </c>
      <c r="S144" s="178">
        <f t="shared" si="181"/>
        <v>0</v>
      </c>
      <c r="T144" s="178">
        <v>347.2</v>
      </c>
      <c r="U144" s="178">
        <f t="shared" si="182"/>
        <v>0</v>
      </c>
      <c r="V144" s="179">
        <f t="shared" si="183"/>
        <v>0</v>
      </c>
      <c r="W144" s="227">
        <v>2</v>
      </c>
      <c r="X144" s="225">
        <v>850</v>
      </c>
      <c r="Y144" s="225">
        <f t="shared" si="184"/>
        <v>1700</v>
      </c>
      <c r="Z144" s="225">
        <v>347.2</v>
      </c>
      <c r="AA144" s="225">
        <f t="shared" si="185"/>
        <v>694.4</v>
      </c>
      <c r="AB144" s="226">
        <f t="shared" si="186"/>
        <v>2394.4</v>
      </c>
      <c r="AC144" s="274"/>
      <c r="AD144" s="272">
        <v>850</v>
      </c>
      <c r="AE144" s="272">
        <f t="shared" si="187"/>
        <v>0</v>
      </c>
      <c r="AF144" s="272">
        <v>347.2</v>
      </c>
      <c r="AG144" s="272">
        <f t="shared" si="188"/>
        <v>0</v>
      </c>
      <c r="AH144" s="273">
        <f t="shared" si="189"/>
        <v>0</v>
      </c>
      <c r="AI144" s="321"/>
      <c r="AJ144" s="319">
        <v>850</v>
      </c>
      <c r="AK144" s="319">
        <f t="shared" si="190"/>
        <v>0</v>
      </c>
      <c r="AL144" s="319">
        <v>347.2</v>
      </c>
      <c r="AM144" s="319">
        <f t="shared" si="191"/>
        <v>0</v>
      </c>
      <c r="AN144" s="320">
        <f t="shared" si="192"/>
        <v>0</v>
      </c>
      <c r="AO144" s="1108"/>
      <c r="AP144" s="1093">
        <v>850</v>
      </c>
      <c r="AQ144" s="1093">
        <f t="shared" si="193"/>
        <v>0</v>
      </c>
      <c r="AR144" s="1093">
        <v>347.2</v>
      </c>
      <c r="AS144" s="1093">
        <f t="shared" si="194"/>
        <v>0</v>
      </c>
      <c r="AT144" s="1094">
        <f t="shared" si="195"/>
        <v>0</v>
      </c>
      <c r="AU144" s="1104"/>
      <c r="AV144" s="1101">
        <v>850</v>
      </c>
      <c r="AW144" s="1101">
        <f t="shared" si="196"/>
        <v>0</v>
      </c>
      <c r="AX144" s="1101">
        <v>347.2</v>
      </c>
      <c r="AY144" s="1101">
        <f t="shared" si="197"/>
        <v>0</v>
      </c>
      <c r="AZ144" s="1102">
        <f t="shared" si="198"/>
        <v>0</v>
      </c>
      <c r="BA144" s="1151">
        <f t="shared" si="199"/>
        <v>0</v>
      </c>
      <c r="BB144" s="363">
        <v>850</v>
      </c>
      <c r="BC144" s="363">
        <f t="shared" si="200"/>
        <v>0</v>
      </c>
      <c r="BD144" s="363">
        <v>347.2</v>
      </c>
      <c r="BE144" s="363">
        <f t="shared" si="201"/>
        <v>0</v>
      </c>
      <c r="BF144" s="364">
        <f t="shared" si="174"/>
        <v>0</v>
      </c>
      <c r="BG144" s="1142">
        <f t="shared" si="175"/>
        <v>0</v>
      </c>
      <c r="BH144" s="1142">
        <f t="shared" si="176"/>
        <v>0</v>
      </c>
    </row>
    <row r="145" spans="1:60" x14ac:dyDescent="0.2">
      <c r="A145" s="1">
        <v>139</v>
      </c>
      <c r="B145" s="50" t="s">
        <v>394</v>
      </c>
      <c r="C145" s="77" t="s">
        <v>168</v>
      </c>
      <c r="D145" s="77" t="s">
        <v>14</v>
      </c>
      <c r="E145" s="1693">
        <v>3</v>
      </c>
      <c r="F145" s="76">
        <v>850</v>
      </c>
      <c r="G145" s="76">
        <f t="shared" si="172"/>
        <v>2550</v>
      </c>
      <c r="H145" s="76">
        <v>311.87692307692305</v>
      </c>
      <c r="I145" s="76">
        <f t="shared" si="173"/>
        <v>935.63076923076915</v>
      </c>
      <c r="J145" s="120">
        <f t="shared" si="177"/>
        <v>3485.6307692307691</v>
      </c>
      <c r="K145" s="132"/>
      <c r="L145" s="95">
        <v>850</v>
      </c>
      <c r="M145" s="95">
        <f t="shared" si="178"/>
        <v>0</v>
      </c>
      <c r="N145" s="95">
        <v>311.87692307692305</v>
      </c>
      <c r="O145" s="95">
        <f t="shared" si="179"/>
        <v>0</v>
      </c>
      <c r="P145" s="96">
        <f t="shared" si="180"/>
        <v>0</v>
      </c>
      <c r="Q145" s="180"/>
      <c r="R145" s="178">
        <v>850</v>
      </c>
      <c r="S145" s="178">
        <f t="shared" si="181"/>
        <v>0</v>
      </c>
      <c r="T145" s="178">
        <v>311.87692307692305</v>
      </c>
      <c r="U145" s="178">
        <f t="shared" si="182"/>
        <v>0</v>
      </c>
      <c r="V145" s="179">
        <f t="shared" si="183"/>
        <v>0</v>
      </c>
      <c r="W145" s="227">
        <v>3</v>
      </c>
      <c r="X145" s="225">
        <v>850</v>
      </c>
      <c r="Y145" s="225">
        <f t="shared" si="184"/>
        <v>2550</v>
      </c>
      <c r="Z145" s="225">
        <v>311.87692307692305</v>
      </c>
      <c r="AA145" s="225">
        <f t="shared" si="185"/>
        <v>935.63076923076915</v>
      </c>
      <c r="AB145" s="226">
        <f t="shared" si="186"/>
        <v>3485.6307692307691</v>
      </c>
      <c r="AC145" s="274"/>
      <c r="AD145" s="272">
        <v>850</v>
      </c>
      <c r="AE145" s="272">
        <f t="shared" si="187"/>
        <v>0</v>
      </c>
      <c r="AF145" s="272">
        <v>311.87692307692305</v>
      </c>
      <c r="AG145" s="272">
        <f t="shared" si="188"/>
        <v>0</v>
      </c>
      <c r="AH145" s="273">
        <f t="shared" si="189"/>
        <v>0</v>
      </c>
      <c r="AI145" s="321"/>
      <c r="AJ145" s="319">
        <v>850</v>
      </c>
      <c r="AK145" s="319">
        <f t="shared" si="190"/>
        <v>0</v>
      </c>
      <c r="AL145" s="319">
        <v>311.87692307692305</v>
      </c>
      <c r="AM145" s="319">
        <f t="shared" si="191"/>
        <v>0</v>
      </c>
      <c r="AN145" s="320">
        <f t="shared" si="192"/>
        <v>0</v>
      </c>
      <c r="AO145" s="1108"/>
      <c r="AP145" s="1093">
        <v>850</v>
      </c>
      <c r="AQ145" s="1093">
        <f t="shared" si="193"/>
        <v>0</v>
      </c>
      <c r="AR145" s="1093">
        <v>311.87692307692305</v>
      </c>
      <c r="AS145" s="1093">
        <f t="shared" si="194"/>
        <v>0</v>
      </c>
      <c r="AT145" s="1094">
        <f t="shared" si="195"/>
        <v>0</v>
      </c>
      <c r="AU145" s="1104"/>
      <c r="AV145" s="1101">
        <v>850</v>
      </c>
      <c r="AW145" s="1101">
        <f t="shared" si="196"/>
        <v>0</v>
      </c>
      <c r="AX145" s="1101">
        <v>311.87692307692305</v>
      </c>
      <c r="AY145" s="1101">
        <f t="shared" si="197"/>
        <v>0</v>
      </c>
      <c r="AZ145" s="1102">
        <f t="shared" si="198"/>
        <v>0</v>
      </c>
      <c r="BA145" s="1151">
        <f t="shared" si="199"/>
        <v>0</v>
      </c>
      <c r="BB145" s="363">
        <v>850</v>
      </c>
      <c r="BC145" s="363">
        <f t="shared" si="200"/>
        <v>0</v>
      </c>
      <c r="BD145" s="363">
        <v>311.87692307692305</v>
      </c>
      <c r="BE145" s="363">
        <f t="shared" si="201"/>
        <v>0</v>
      </c>
      <c r="BF145" s="364">
        <f t="shared" si="174"/>
        <v>0</v>
      </c>
      <c r="BG145" s="1142">
        <f t="shared" si="175"/>
        <v>0</v>
      </c>
      <c r="BH145" s="1142">
        <f t="shared" si="176"/>
        <v>0</v>
      </c>
    </row>
    <row r="146" spans="1:60" x14ac:dyDescent="0.2">
      <c r="A146" s="1">
        <v>140</v>
      </c>
      <c r="B146" s="50" t="s">
        <v>63</v>
      </c>
      <c r="C146" s="51" t="s">
        <v>71</v>
      </c>
      <c r="D146" s="51" t="s">
        <v>7</v>
      </c>
      <c r="E146" s="1693">
        <v>2</v>
      </c>
      <c r="F146" s="76">
        <v>600</v>
      </c>
      <c r="G146" s="76">
        <f t="shared" si="172"/>
        <v>1200</v>
      </c>
      <c r="H146" s="76">
        <v>784</v>
      </c>
      <c r="I146" s="76">
        <f t="shared" si="173"/>
        <v>1568</v>
      </c>
      <c r="J146" s="120">
        <f t="shared" si="177"/>
        <v>2768</v>
      </c>
      <c r="K146" s="131"/>
      <c r="L146" s="95">
        <v>600</v>
      </c>
      <c r="M146" s="95">
        <f t="shared" si="178"/>
        <v>0</v>
      </c>
      <c r="N146" s="95">
        <v>784</v>
      </c>
      <c r="O146" s="95">
        <f t="shared" si="179"/>
        <v>0</v>
      </c>
      <c r="P146" s="96">
        <f t="shared" si="180"/>
        <v>0</v>
      </c>
      <c r="Q146" s="177"/>
      <c r="R146" s="178">
        <v>600</v>
      </c>
      <c r="S146" s="178">
        <f t="shared" si="181"/>
        <v>0</v>
      </c>
      <c r="T146" s="178">
        <v>784</v>
      </c>
      <c r="U146" s="178">
        <f t="shared" si="182"/>
        <v>0</v>
      </c>
      <c r="V146" s="179">
        <f t="shared" si="183"/>
        <v>0</v>
      </c>
      <c r="W146" s="224">
        <v>2</v>
      </c>
      <c r="X146" s="225">
        <v>600</v>
      </c>
      <c r="Y146" s="225">
        <f t="shared" si="184"/>
        <v>1200</v>
      </c>
      <c r="Z146" s="225">
        <v>784</v>
      </c>
      <c r="AA146" s="225">
        <f t="shared" si="185"/>
        <v>1568</v>
      </c>
      <c r="AB146" s="226">
        <f t="shared" si="186"/>
        <v>2768</v>
      </c>
      <c r="AC146" s="271"/>
      <c r="AD146" s="272">
        <v>600</v>
      </c>
      <c r="AE146" s="272">
        <f t="shared" si="187"/>
        <v>0</v>
      </c>
      <c r="AF146" s="272">
        <v>784</v>
      </c>
      <c r="AG146" s="272">
        <f t="shared" si="188"/>
        <v>0</v>
      </c>
      <c r="AH146" s="273">
        <f t="shared" si="189"/>
        <v>0</v>
      </c>
      <c r="AI146" s="318"/>
      <c r="AJ146" s="319">
        <v>600</v>
      </c>
      <c r="AK146" s="319">
        <f t="shared" si="190"/>
        <v>0</v>
      </c>
      <c r="AL146" s="319">
        <v>784</v>
      </c>
      <c r="AM146" s="319">
        <f t="shared" si="191"/>
        <v>0</v>
      </c>
      <c r="AN146" s="320">
        <f t="shared" si="192"/>
        <v>0</v>
      </c>
      <c r="AO146" s="1107"/>
      <c r="AP146" s="1093">
        <v>600</v>
      </c>
      <c r="AQ146" s="1093">
        <f t="shared" si="193"/>
        <v>0</v>
      </c>
      <c r="AR146" s="1093">
        <v>784</v>
      </c>
      <c r="AS146" s="1093">
        <f t="shared" si="194"/>
        <v>0</v>
      </c>
      <c r="AT146" s="1094">
        <f t="shared" si="195"/>
        <v>0</v>
      </c>
      <c r="AU146" s="1103"/>
      <c r="AV146" s="1101">
        <v>600</v>
      </c>
      <c r="AW146" s="1101">
        <f t="shared" si="196"/>
        <v>0</v>
      </c>
      <c r="AX146" s="1101">
        <v>784</v>
      </c>
      <c r="AY146" s="1101">
        <f t="shared" si="197"/>
        <v>0</v>
      </c>
      <c r="AZ146" s="1102">
        <f t="shared" si="198"/>
        <v>0</v>
      </c>
      <c r="BA146" s="1151">
        <f t="shared" si="199"/>
        <v>0</v>
      </c>
      <c r="BB146" s="363">
        <v>600</v>
      </c>
      <c r="BC146" s="363">
        <f t="shared" si="200"/>
        <v>0</v>
      </c>
      <c r="BD146" s="363">
        <v>784</v>
      </c>
      <c r="BE146" s="363">
        <f t="shared" si="201"/>
        <v>0</v>
      </c>
      <c r="BF146" s="364">
        <f t="shared" si="174"/>
        <v>0</v>
      </c>
      <c r="BG146" s="1142">
        <f t="shared" si="175"/>
        <v>0</v>
      </c>
      <c r="BH146" s="1142">
        <f t="shared" si="176"/>
        <v>0</v>
      </c>
    </row>
    <row r="147" spans="1:60" x14ac:dyDescent="0.2">
      <c r="A147" s="1">
        <v>141</v>
      </c>
      <c r="B147" s="50" t="s">
        <v>63</v>
      </c>
      <c r="C147" s="51" t="s">
        <v>64</v>
      </c>
      <c r="D147" s="51" t="s">
        <v>7</v>
      </c>
      <c r="E147" s="1693">
        <v>4</v>
      </c>
      <c r="F147" s="76">
        <v>600</v>
      </c>
      <c r="G147" s="76">
        <f t="shared" si="172"/>
        <v>2400</v>
      </c>
      <c r="H147" s="76">
        <v>420</v>
      </c>
      <c r="I147" s="76">
        <f t="shared" si="173"/>
        <v>1680</v>
      </c>
      <c r="J147" s="120">
        <f t="shared" si="177"/>
        <v>4080</v>
      </c>
      <c r="K147" s="131"/>
      <c r="L147" s="95">
        <v>600</v>
      </c>
      <c r="M147" s="95">
        <f t="shared" si="178"/>
        <v>0</v>
      </c>
      <c r="N147" s="95">
        <v>420</v>
      </c>
      <c r="O147" s="95">
        <f t="shared" si="179"/>
        <v>0</v>
      </c>
      <c r="P147" s="96">
        <f t="shared" si="180"/>
        <v>0</v>
      </c>
      <c r="Q147" s="177"/>
      <c r="R147" s="178">
        <v>600</v>
      </c>
      <c r="S147" s="178">
        <f t="shared" si="181"/>
        <v>0</v>
      </c>
      <c r="T147" s="178">
        <v>420</v>
      </c>
      <c r="U147" s="178">
        <f t="shared" si="182"/>
        <v>0</v>
      </c>
      <c r="V147" s="179">
        <f t="shared" si="183"/>
        <v>0</v>
      </c>
      <c r="W147" s="224">
        <v>4</v>
      </c>
      <c r="X147" s="225">
        <v>600</v>
      </c>
      <c r="Y147" s="225">
        <f t="shared" si="184"/>
        <v>2400</v>
      </c>
      <c r="Z147" s="225">
        <v>420</v>
      </c>
      <c r="AA147" s="225">
        <f t="shared" si="185"/>
        <v>1680</v>
      </c>
      <c r="AB147" s="226">
        <f t="shared" si="186"/>
        <v>4080</v>
      </c>
      <c r="AC147" s="271"/>
      <c r="AD147" s="272">
        <v>600</v>
      </c>
      <c r="AE147" s="272">
        <f t="shared" si="187"/>
        <v>0</v>
      </c>
      <c r="AF147" s="272">
        <v>420</v>
      </c>
      <c r="AG147" s="272">
        <f t="shared" si="188"/>
        <v>0</v>
      </c>
      <c r="AH147" s="273">
        <f t="shared" si="189"/>
        <v>0</v>
      </c>
      <c r="AI147" s="318"/>
      <c r="AJ147" s="319">
        <v>600</v>
      </c>
      <c r="AK147" s="319">
        <f t="shared" si="190"/>
        <v>0</v>
      </c>
      <c r="AL147" s="319">
        <v>420</v>
      </c>
      <c r="AM147" s="319">
        <f t="shared" si="191"/>
        <v>0</v>
      </c>
      <c r="AN147" s="320">
        <f t="shared" si="192"/>
        <v>0</v>
      </c>
      <c r="AO147" s="1107"/>
      <c r="AP147" s="1093">
        <v>600</v>
      </c>
      <c r="AQ147" s="1093">
        <f t="shared" si="193"/>
        <v>0</v>
      </c>
      <c r="AR147" s="1093">
        <v>420</v>
      </c>
      <c r="AS147" s="1093">
        <f t="shared" si="194"/>
        <v>0</v>
      </c>
      <c r="AT147" s="1094">
        <f t="shared" si="195"/>
        <v>0</v>
      </c>
      <c r="AU147" s="1103"/>
      <c r="AV147" s="1101">
        <v>600</v>
      </c>
      <c r="AW147" s="1101">
        <f t="shared" si="196"/>
        <v>0</v>
      </c>
      <c r="AX147" s="1101">
        <v>420</v>
      </c>
      <c r="AY147" s="1101">
        <f t="shared" si="197"/>
        <v>0</v>
      </c>
      <c r="AZ147" s="1102">
        <f t="shared" si="198"/>
        <v>0</v>
      </c>
      <c r="BA147" s="1151">
        <f t="shared" si="199"/>
        <v>0</v>
      </c>
      <c r="BB147" s="363">
        <v>600</v>
      </c>
      <c r="BC147" s="363">
        <f t="shared" si="200"/>
        <v>0</v>
      </c>
      <c r="BD147" s="363">
        <v>420</v>
      </c>
      <c r="BE147" s="363">
        <f t="shared" si="201"/>
        <v>0</v>
      </c>
      <c r="BF147" s="364">
        <f t="shared" si="174"/>
        <v>0</v>
      </c>
      <c r="BG147" s="1142">
        <f t="shared" si="175"/>
        <v>0</v>
      </c>
      <c r="BH147" s="1142">
        <f t="shared" si="176"/>
        <v>0</v>
      </c>
    </row>
    <row r="148" spans="1:60" x14ac:dyDescent="0.2">
      <c r="A148" s="1">
        <v>142</v>
      </c>
      <c r="B148" s="50" t="s">
        <v>295</v>
      </c>
      <c r="C148" s="51" t="s">
        <v>298</v>
      </c>
      <c r="D148" s="51" t="s">
        <v>7</v>
      </c>
      <c r="E148" s="1693">
        <v>1</v>
      </c>
      <c r="F148" s="76">
        <v>1200</v>
      </c>
      <c r="G148" s="76">
        <f t="shared" si="172"/>
        <v>1200</v>
      </c>
      <c r="H148" s="76">
        <v>450</v>
      </c>
      <c r="I148" s="76">
        <f t="shared" si="173"/>
        <v>450</v>
      </c>
      <c r="J148" s="120">
        <f t="shared" si="177"/>
        <v>1650</v>
      </c>
      <c r="K148" s="131"/>
      <c r="L148" s="95">
        <v>1200</v>
      </c>
      <c r="M148" s="95">
        <f t="shared" si="178"/>
        <v>0</v>
      </c>
      <c r="N148" s="95">
        <v>450</v>
      </c>
      <c r="O148" s="95">
        <f t="shared" si="179"/>
        <v>0</v>
      </c>
      <c r="P148" s="96">
        <f t="shared" si="180"/>
        <v>0</v>
      </c>
      <c r="Q148" s="177"/>
      <c r="R148" s="178">
        <v>1200</v>
      </c>
      <c r="S148" s="178">
        <f t="shared" si="181"/>
        <v>0</v>
      </c>
      <c r="T148" s="178">
        <v>450</v>
      </c>
      <c r="U148" s="178">
        <f t="shared" si="182"/>
        <v>0</v>
      </c>
      <c r="V148" s="179">
        <f t="shared" si="183"/>
        <v>0</v>
      </c>
      <c r="W148" s="224"/>
      <c r="X148" s="225">
        <v>1200</v>
      </c>
      <c r="Y148" s="225">
        <f t="shared" si="184"/>
        <v>0</v>
      </c>
      <c r="Z148" s="225">
        <v>450</v>
      </c>
      <c r="AA148" s="225">
        <f t="shared" si="185"/>
        <v>0</v>
      </c>
      <c r="AB148" s="226">
        <f t="shared" si="186"/>
        <v>0</v>
      </c>
      <c r="AC148" s="271"/>
      <c r="AD148" s="272">
        <v>1200</v>
      </c>
      <c r="AE148" s="272">
        <f t="shared" si="187"/>
        <v>0</v>
      </c>
      <c r="AF148" s="272">
        <v>450</v>
      </c>
      <c r="AG148" s="272">
        <f t="shared" si="188"/>
        <v>0</v>
      </c>
      <c r="AH148" s="273">
        <f t="shared" si="189"/>
        <v>0</v>
      </c>
      <c r="AI148" s="318"/>
      <c r="AJ148" s="319">
        <v>1200</v>
      </c>
      <c r="AK148" s="319">
        <f t="shared" si="190"/>
        <v>0</v>
      </c>
      <c r="AL148" s="319">
        <v>450</v>
      </c>
      <c r="AM148" s="319">
        <f t="shared" si="191"/>
        <v>0</v>
      </c>
      <c r="AN148" s="320">
        <f t="shared" si="192"/>
        <v>0</v>
      </c>
      <c r="AO148" s="1607">
        <v>1</v>
      </c>
      <c r="AP148" s="1093">
        <v>1200</v>
      </c>
      <c r="AQ148" s="1093">
        <f t="shared" si="193"/>
        <v>1200</v>
      </c>
      <c r="AR148" s="1093">
        <v>450</v>
      </c>
      <c r="AS148" s="1093">
        <f t="shared" si="194"/>
        <v>450</v>
      </c>
      <c r="AT148" s="1094">
        <f t="shared" si="195"/>
        <v>1650</v>
      </c>
      <c r="AU148" s="1103"/>
      <c r="AV148" s="1101">
        <v>1200</v>
      </c>
      <c r="AW148" s="1101">
        <f t="shared" si="196"/>
        <v>0</v>
      </c>
      <c r="AX148" s="1101">
        <v>450</v>
      </c>
      <c r="AY148" s="1101">
        <f t="shared" si="197"/>
        <v>0</v>
      </c>
      <c r="AZ148" s="1102">
        <f t="shared" si="198"/>
        <v>0</v>
      </c>
      <c r="BA148" s="1151">
        <f t="shared" si="199"/>
        <v>0</v>
      </c>
      <c r="BB148" s="363">
        <v>1200</v>
      </c>
      <c r="BC148" s="363">
        <f t="shared" si="200"/>
        <v>0</v>
      </c>
      <c r="BD148" s="363">
        <v>450</v>
      </c>
      <c r="BE148" s="363">
        <f t="shared" si="201"/>
        <v>0</v>
      </c>
      <c r="BF148" s="364">
        <f t="shared" si="174"/>
        <v>0</v>
      </c>
      <c r="BG148" s="1142">
        <f t="shared" si="175"/>
        <v>1650</v>
      </c>
      <c r="BH148" s="1142">
        <f t="shared" si="176"/>
        <v>-1650</v>
      </c>
    </row>
    <row r="149" spans="1:60" x14ac:dyDescent="0.2">
      <c r="A149" s="1">
        <v>143</v>
      </c>
      <c r="B149" s="50" t="s">
        <v>299</v>
      </c>
      <c r="C149" s="51"/>
      <c r="D149" s="51" t="s">
        <v>56</v>
      </c>
      <c r="E149" s="1693">
        <v>19.774000000000001</v>
      </c>
      <c r="F149" s="76">
        <v>1050</v>
      </c>
      <c r="G149" s="76">
        <f t="shared" si="172"/>
        <v>20762.7</v>
      </c>
      <c r="H149" s="76">
        <v>840</v>
      </c>
      <c r="I149" s="76">
        <f t="shared" si="173"/>
        <v>16610.16</v>
      </c>
      <c r="J149" s="120">
        <f t="shared" si="177"/>
        <v>37372.86</v>
      </c>
      <c r="K149" s="131"/>
      <c r="L149" s="95">
        <v>1050</v>
      </c>
      <c r="M149" s="95">
        <f t="shared" si="178"/>
        <v>0</v>
      </c>
      <c r="N149" s="95">
        <v>840</v>
      </c>
      <c r="O149" s="95">
        <f t="shared" si="179"/>
        <v>0</v>
      </c>
      <c r="P149" s="96">
        <f t="shared" si="180"/>
        <v>0</v>
      </c>
      <c r="Q149" s="177"/>
      <c r="R149" s="178">
        <v>1050</v>
      </c>
      <c r="S149" s="178">
        <f t="shared" si="181"/>
        <v>0</v>
      </c>
      <c r="T149" s="178">
        <v>840</v>
      </c>
      <c r="U149" s="178">
        <f t="shared" si="182"/>
        <v>0</v>
      </c>
      <c r="V149" s="179">
        <f t="shared" si="183"/>
        <v>0</v>
      </c>
      <c r="W149" s="224">
        <v>0.52299999999999969</v>
      </c>
      <c r="X149" s="225">
        <v>1050</v>
      </c>
      <c r="Y149" s="225">
        <f t="shared" si="184"/>
        <v>549.14999999999964</v>
      </c>
      <c r="Z149" s="225">
        <v>840</v>
      </c>
      <c r="AA149" s="225">
        <f t="shared" si="185"/>
        <v>439.31999999999971</v>
      </c>
      <c r="AB149" s="226">
        <f t="shared" si="186"/>
        <v>988.46999999999935</v>
      </c>
      <c r="AC149" s="271"/>
      <c r="AD149" s="272">
        <v>1050</v>
      </c>
      <c r="AE149" s="272">
        <f t="shared" si="187"/>
        <v>0</v>
      </c>
      <c r="AF149" s="272">
        <v>840</v>
      </c>
      <c r="AG149" s="272">
        <f t="shared" si="188"/>
        <v>0</v>
      </c>
      <c r="AH149" s="273">
        <f t="shared" si="189"/>
        <v>0</v>
      </c>
      <c r="AI149" s="318"/>
      <c r="AJ149" s="319">
        <v>1050</v>
      </c>
      <c r="AK149" s="319">
        <f t="shared" si="190"/>
        <v>0</v>
      </c>
      <c r="AL149" s="319">
        <v>840</v>
      </c>
      <c r="AM149" s="319">
        <f t="shared" si="191"/>
        <v>0</v>
      </c>
      <c r="AN149" s="320">
        <f t="shared" si="192"/>
        <v>0</v>
      </c>
      <c r="AO149" s="1607">
        <v>19.251000000000001</v>
      </c>
      <c r="AP149" s="1093">
        <v>1050</v>
      </c>
      <c r="AQ149" s="1093">
        <f t="shared" si="193"/>
        <v>20213.550000000003</v>
      </c>
      <c r="AR149" s="1093">
        <v>840</v>
      </c>
      <c r="AS149" s="1093">
        <f t="shared" si="194"/>
        <v>16170.84</v>
      </c>
      <c r="AT149" s="1094">
        <f t="shared" si="195"/>
        <v>36384.39</v>
      </c>
      <c r="AU149" s="1103"/>
      <c r="AV149" s="1101">
        <v>1050</v>
      </c>
      <c r="AW149" s="1101">
        <f t="shared" si="196"/>
        <v>0</v>
      </c>
      <c r="AX149" s="1101">
        <v>840</v>
      </c>
      <c r="AY149" s="1101">
        <f t="shared" si="197"/>
        <v>0</v>
      </c>
      <c r="AZ149" s="1102">
        <f t="shared" si="198"/>
        <v>0</v>
      </c>
      <c r="BA149" s="1151">
        <f t="shared" si="199"/>
        <v>0</v>
      </c>
      <c r="BB149" s="363">
        <v>1050</v>
      </c>
      <c r="BC149" s="363">
        <f t="shared" si="200"/>
        <v>0</v>
      </c>
      <c r="BD149" s="363">
        <v>840</v>
      </c>
      <c r="BE149" s="363">
        <f t="shared" si="201"/>
        <v>0</v>
      </c>
      <c r="BF149" s="364">
        <f t="shared" si="174"/>
        <v>0</v>
      </c>
      <c r="BG149" s="1142">
        <f t="shared" si="175"/>
        <v>36384.39</v>
      </c>
      <c r="BH149" s="1142">
        <f t="shared" si="176"/>
        <v>-36384.39</v>
      </c>
    </row>
    <row r="150" spans="1:60" x14ac:dyDescent="0.2">
      <c r="A150" s="1">
        <v>144</v>
      </c>
      <c r="B150" s="50" t="s">
        <v>300</v>
      </c>
      <c r="C150" s="51"/>
      <c r="D150" s="51" t="s">
        <v>56</v>
      </c>
      <c r="E150" s="1693">
        <v>4.5320000000000009</v>
      </c>
      <c r="F150" s="76">
        <v>1050</v>
      </c>
      <c r="G150" s="76">
        <f t="shared" si="172"/>
        <v>4758.6000000000013</v>
      </c>
      <c r="H150" s="76">
        <v>3080</v>
      </c>
      <c r="I150" s="76">
        <f t="shared" si="173"/>
        <v>13958.560000000003</v>
      </c>
      <c r="J150" s="120">
        <f t="shared" si="177"/>
        <v>18717.160000000003</v>
      </c>
      <c r="K150" s="131"/>
      <c r="L150" s="95">
        <v>1050</v>
      </c>
      <c r="M150" s="95">
        <f t="shared" si="178"/>
        <v>0</v>
      </c>
      <c r="N150" s="95">
        <v>3080</v>
      </c>
      <c r="O150" s="95">
        <f t="shared" si="179"/>
        <v>0</v>
      </c>
      <c r="P150" s="96">
        <f t="shared" si="180"/>
        <v>0</v>
      </c>
      <c r="Q150" s="177"/>
      <c r="R150" s="178">
        <v>1050</v>
      </c>
      <c r="S150" s="178">
        <f t="shared" si="181"/>
        <v>0</v>
      </c>
      <c r="T150" s="178">
        <v>3080</v>
      </c>
      <c r="U150" s="178">
        <f t="shared" si="182"/>
        <v>0</v>
      </c>
      <c r="V150" s="179">
        <f t="shared" si="183"/>
        <v>0</v>
      </c>
      <c r="W150" s="224">
        <v>3.5020000000000007</v>
      </c>
      <c r="X150" s="225">
        <v>1050</v>
      </c>
      <c r="Y150" s="225">
        <f t="shared" si="184"/>
        <v>3677.1000000000008</v>
      </c>
      <c r="Z150" s="225">
        <v>3080</v>
      </c>
      <c r="AA150" s="225">
        <f t="shared" si="185"/>
        <v>10786.160000000002</v>
      </c>
      <c r="AB150" s="226">
        <f t="shared" si="186"/>
        <v>14463.260000000002</v>
      </c>
      <c r="AC150" s="271"/>
      <c r="AD150" s="272">
        <v>1050</v>
      </c>
      <c r="AE150" s="272">
        <f t="shared" si="187"/>
        <v>0</v>
      </c>
      <c r="AF150" s="272">
        <v>3080</v>
      </c>
      <c r="AG150" s="272">
        <f t="shared" si="188"/>
        <v>0</v>
      </c>
      <c r="AH150" s="273">
        <f t="shared" si="189"/>
        <v>0</v>
      </c>
      <c r="AI150" s="318"/>
      <c r="AJ150" s="319">
        <v>1050</v>
      </c>
      <c r="AK150" s="319">
        <f t="shared" si="190"/>
        <v>0</v>
      </c>
      <c r="AL150" s="319">
        <v>3080</v>
      </c>
      <c r="AM150" s="319">
        <f t="shared" si="191"/>
        <v>0</v>
      </c>
      <c r="AN150" s="320">
        <f t="shared" si="192"/>
        <v>0</v>
      </c>
      <c r="AO150" s="1607">
        <v>1.0300000000000002</v>
      </c>
      <c r="AP150" s="1093">
        <v>1050</v>
      </c>
      <c r="AQ150" s="1093">
        <f t="shared" si="193"/>
        <v>1081.5000000000002</v>
      </c>
      <c r="AR150" s="1093">
        <v>3080</v>
      </c>
      <c r="AS150" s="1093">
        <f t="shared" si="194"/>
        <v>3172.4000000000005</v>
      </c>
      <c r="AT150" s="1094">
        <f t="shared" si="195"/>
        <v>4253.9000000000005</v>
      </c>
      <c r="AU150" s="1103"/>
      <c r="AV150" s="1101">
        <v>1050</v>
      </c>
      <c r="AW150" s="1101">
        <f t="shared" si="196"/>
        <v>0</v>
      </c>
      <c r="AX150" s="1101">
        <v>3080</v>
      </c>
      <c r="AY150" s="1101">
        <f t="shared" si="197"/>
        <v>0</v>
      </c>
      <c r="AZ150" s="1102">
        <f t="shared" si="198"/>
        <v>0</v>
      </c>
      <c r="BA150" s="1151">
        <f t="shared" si="199"/>
        <v>0</v>
      </c>
      <c r="BB150" s="363">
        <v>1050</v>
      </c>
      <c r="BC150" s="363">
        <f t="shared" si="200"/>
        <v>0</v>
      </c>
      <c r="BD150" s="363">
        <v>3080</v>
      </c>
      <c r="BE150" s="363">
        <f t="shared" si="201"/>
        <v>0</v>
      </c>
      <c r="BF150" s="364">
        <f t="shared" si="174"/>
        <v>0</v>
      </c>
      <c r="BG150" s="1142">
        <f t="shared" si="175"/>
        <v>4253.9000000000015</v>
      </c>
      <c r="BH150" s="1142">
        <f t="shared" si="176"/>
        <v>-4253.9000000000015</v>
      </c>
    </row>
    <row r="151" spans="1:60" x14ac:dyDescent="0.2">
      <c r="A151" s="1">
        <v>145</v>
      </c>
      <c r="B151" s="50" t="s">
        <v>60</v>
      </c>
      <c r="C151" s="1158"/>
      <c r="D151" s="51" t="s">
        <v>5</v>
      </c>
      <c r="E151" s="1693">
        <v>1</v>
      </c>
      <c r="F151" s="76">
        <v>0</v>
      </c>
      <c r="G151" s="76">
        <f t="shared" si="172"/>
        <v>0</v>
      </c>
      <c r="H151" s="76">
        <v>4701</v>
      </c>
      <c r="I151" s="76">
        <f t="shared" si="173"/>
        <v>4701</v>
      </c>
      <c r="J151" s="120">
        <f t="shared" si="177"/>
        <v>4701</v>
      </c>
      <c r="K151" s="131"/>
      <c r="L151" s="95">
        <v>0</v>
      </c>
      <c r="M151" s="95">
        <f t="shared" si="178"/>
        <v>0</v>
      </c>
      <c r="N151" s="95">
        <v>4701</v>
      </c>
      <c r="O151" s="95">
        <f t="shared" si="179"/>
        <v>0</v>
      </c>
      <c r="P151" s="96">
        <f t="shared" si="180"/>
        <v>0</v>
      </c>
      <c r="Q151" s="177"/>
      <c r="R151" s="178">
        <v>0</v>
      </c>
      <c r="S151" s="178">
        <f t="shared" si="181"/>
        <v>0</v>
      </c>
      <c r="T151" s="178">
        <v>4701</v>
      </c>
      <c r="U151" s="178">
        <f t="shared" si="182"/>
        <v>0</v>
      </c>
      <c r="V151" s="179">
        <f t="shared" si="183"/>
        <v>0</v>
      </c>
      <c r="W151" s="224">
        <v>1</v>
      </c>
      <c r="X151" s="225">
        <v>0</v>
      </c>
      <c r="Y151" s="225">
        <f t="shared" si="184"/>
        <v>0</v>
      </c>
      <c r="Z151" s="225">
        <v>4701</v>
      </c>
      <c r="AA151" s="225">
        <f t="shared" si="185"/>
        <v>4701</v>
      </c>
      <c r="AB151" s="226">
        <f t="shared" si="186"/>
        <v>4701</v>
      </c>
      <c r="AC151" s="271"/>
      <c r="AD151" s="272">
        <v>0</v>
      </c>
      <c r="AE151" s="272">
        <f t="shared" si="187"/>
        <v>0</v>
      </c>
      <c r="AF151" s="272">
        <v>4701</v>
      </c>
      <c r="AG151" s="272">
        <f t="shared" si="188"/>
        <v>0</v>
      </c>
      <c r="AH151" s="273">
        <f t="shared" si="189"/>
        <v>0</v>
      </c>
      <c r="AI151" s="318"/>
      <c r="AJ151" s="319">
        <v>0</v>
      </c>
      <c r="AK151" s="319">
        <f t="shared" si="190"/>
        <v>0</v>
      </c>
      <c r="AL151" s="319">
        <v>4701</v>
      </c>
      <c r="AM151" s="319">
        <f t="shared" si="191"/>
        <v>0</v>
      </c>
      <c r="AN151" s="320">
        <f t="shared" si="192"/>
        <v>0</v>
      </c>
      <c r="AO151" s="1107"/>
      <c r="AP151" s="1093">
        <v>0</v>
      </c>
      <c r="AQ151" s="1093">
        <f t="shared" si="193"/>
        <v>0</v>
      </c>
      <c r="AR151" s="1093">
        <v>4701</v>
      </c>
      <c r="AS151" s="1093">
        <f t="shared" si="194"/>
        <v>0</v>
      </c>
      <c r="AT151" s="1094">
        <f t="shared" si="195"/>
        <v>0</v>
      </c>
      <c r="AU151" s="1103"/>
      <c r="AV151" s="1101">
        <v>0</v>
      </c>
      <c r="AW151" s="1101">
        <f t="shared" si="196"/>
        <v>0</v>
      </c>
      <c r="AX151" s="1101">
        <v>4701</v>
      </c>
      <c r="AY151" s="1101">
        <f t="shared" si="197"/>
        <v>0</v>
      </c>
      <c r="AZ151" s="1102">
        <f t="shared" si="198"/>
        <v>0</v>
      </c>
      <c r="BA151" s="1151">
        <f t="shared" si="199"/>
        <v>0</v>
      </c>
      <c r="BB151" s="363">
        <v>0</v>
      </c>
      <c r="BC151" s="363">
        <f t="shared" si="200"/>
        <v>0</v>
      </c>
      <c r="BD151" s="363">
        <v>4701</v>
      </c>
      <c r="BE151" s="363">
        <f t="shared" si="201"/>
        <v>0</v>
      </c>
      <c r="BF151" s="364">
        <f t="shared" si="174"/>
        <v>0</v>
      </c>
      <c r="BG151" s="1142">
        <f t="shared" si="175"/>
        <v>0</v>
      </c>
      <c r="BH151" s="1142">
        <f t="shared" si="176"/>
        <v>0</v>
      </c>
    </row>
    <row r="152" spans="1:60" x14ac:dyDescent="0.2">
      <c r="A152" s="1">
        <v>146</v>
      </c>
      <c r="B152" s="50" t="s">
        <v>82</v>
      </c>
      <c r="C152" s="51" t="s">
        <v>83</v>
      </c>
      <c r="D152" s="51" t="s">
        <v>56</v>
      </c>
      <c r="E152" s="1693">
        <v>5.5</v>
      </c>
      <c r="F152" s="76">
        <v>600</v>
      </c>
      <c r="G152" s="76">
        <f t="shared" si="172"/>
        <v>3300</v>
      </c>
      <c r="H152" s="76">
        <v>588</v>
      </c>
      <c r="I152" s="76">
        <f t="shared" si="173"/>
        <v>3234</v>
      </c>
      <c r="J152" s="120">
        <f t="shared" si="177"/>
        <v>6534</v>
      </c>
      <c r="K152" s="131"/>
      <c r="L152" s="95">
        <v>600</v>
      </c>
      <c r="M152" s="95">
        <f t="shared" si="178"/>
        <v>0</v>
      </c>
      <c r="N152" s="95">
        <v>588</v>
      </c>
      <c r="O152" s="95">
        <f t="shared" si="179"/>
        <v>0</v>
      </c>
      <c r="P152" s="96">
        <f t="shared" si="180"/>
        <v>0</v>
      </c>
      <c r="Q152" s="177"/>
      <c r="R152" s="178">
        <v>600</v>
      </c>
      <c r="S152" s="178">
        <f t="shared" si="181"/>
        <v>0</v>
      </c>
      <c r="T152" s="178">
        <v>588</v>
      </c>
      <c r="U152" s="178">
        <f t="shared" si="182"/>
        <v>0</v>
      </c>
      <c r="V152" s="179">
        <f t="shared" si="183"/>
        <v>0</v>
      </c>
      <c r="W152" s="224"/>
      <c r="X152" s="225">
        <v>600</v>
      </c>
      <c r="Y152" s="225">
        <f t="shared" si="184"/>
        <v>0</v>
      </c>
      <c r="Z152" s="225">
        <v>588</v>
      </c>
      <c r="AA152" s="225">
        <f t="shared" si="185"/>
        <v>0</v>
      </c>
      <c r="AB152" s="226">
        <f t="shared" si="186"/>
        <v>0</v>
      </c>
      <c r="AC152" s="271"/>
      <c r="AD152" s="272">
        <v>600</v>
      </c>
      <c r="AE152" s="272">
        <f t="shared" si="187"/>
        <v>0</v>
      </c>
      <c r="AF152" s="272">
        <v>588</v>
      </c>
      <c r="AG152" s="272">
        <f t="shared" si="188"/>
        <v>0</v>
      </c>
      <c r="AH152" s="273">
        <f t="shared" si="189"/>
        <v>0</v>
      </c>
      <c r="AI152" s="318"/>
      <c r="AJ152" s="319">
        <v>600</v>
      </c>
      <c r="AK152" s="319">
        <f t="shared" si="190"/>
        <v>0</v>
      </c>
      <c r="AL152" s="319">
        <v>588</v>
      </c>
      <c r="AM152" s="319">
        <f t="shared" si="191"/>
        <v>0</v>
      </c>
      <c r="AN152" s="320">
        <f t="shared" si="192"/>
        <v>0</v>
      </c>
      <c r="AO152" s="1107">
        <v>5.5</v>
      </c>
      <c r="AP152" s="1093">
        <v>600</v>
      </c>
      <c r="AQ152" s="1093">
        <f t="shared" si="193"/>
        <v>3300</v>
      </c>
      <c r="AR152" s="1093">
        <v>588</v>
      </c>
      <c r="AS152" s="1093">
        <f t="shared" si="194"/>
        <v>3234</v>
      </c>
      <c r="AT152" s="1094">
        <f t="shared" si="195"/>
        <v>6534</v>
      </c>
      <c r="AU152" s="1103"/>
      <c r="AV152" s="1101">
        <v>600</v>
      </c>
      <c r="AW152" s="1101">
        <f t="shared" si="196"/>
        <v>0</v>
      </c>
      <c r="AX152" s="1101">
        <v>588</v>
      </c>
      <c r="AY152" s="1101">
        <f t="shared" si="197"/>
        <v>0</v>
      </c>
      <c r="AZ152" s="1102">
        <f t="shared" si="198"/>
        <v>0</v>
      </c>
      <c r="BA152" s="1151">
        <f t="shared" si="199"/>
        <v>0</v>
      </c>
      <c r="BB152" s="363">
        <v>600</v>
      </c>
      <c r="BC152" s="363">
        <f t="shared" si="200"/>
        <v>0</v>
      </c>
      <c r="BD152" s="363">
        <v>588</v>
      </c>
      <c r="BE152" s="363">
        <f t="shared" si="201"/>
        <v>0</v>
      </c>
      <c r="BF152" s="364">
        <f t="shared" si="174"/>
        <v>0</v>
      </c>
      <c r="BG152" s="1142">
        <f t="shared" si="175"/>
        <v>6534</v>
      </c>
      <c r="BH152" s="1142">
        <f t="shared" si="176"/>
        <v>-6534</v>
      </c>
    </row>
    <row r="153" spans="1:60" x14ac:dyDescent="0.2">
      <c r="A153" s="1">
        <v>147</v>
      </c>
      <c r="B153" s="1159" t="s">
        <v>70</v>
      </c>
      <c r="C153" s="51"/>
      <c r="D153" s="51"/>
      <c r="E153" s="1693"/>
      <c r="F153" s="51"/>
      <c r="G153" s="76"/>
      <c r="H153" s="1124"/>
      <c r="I153" s="76"/>
      <c r="J153" s="1125"/>
      <c r="K153" s="131"/>
      <c r="L153" s="1144"/>
      <c r="M153" s="95"/>
      <c r="N153" s="1126"/>
      <c r="O153" s="95"/>
      <c r="P153" s="1127"/>
      <c r="Q153" s="177"/>
      <c r="R153" s="1145"/>
      <c r="S153" s="178"/>
      <c r="T153" s="1128"/>
      <c r="U153" s="178"/>
      <c r="V153" s="1129"/>
      <c r="W153" s="224"/>
      <c r="X153" s="1146"/>
      <c r="Y153" s="225"/>
      <c r="Z153" s="1130"/>
      <c r="AA153" s="225"/>
      <c r="AB153" s="1131"/>
      <c r="AC153" s="271"/>
      <c r="AD153" s="1147"/>
      <c r="AE153" s="272"/>
      <c r="AF153" s="1132"/>
      <c r="AG153" s="272"/>
      <c r="AH153" s="1133"/>
      <c r="AI153" s="318"/>
      <c r="AJ153" s="1148"/>
      <c r="AK153" s="319"/>
      <c r="AL153" s="1134"/>
      <c r="AM153" s="319"/>
      <c r="AN153" s="1135"/>
      <c r="AO153" s="1107"/>
      <c r="AP153" s="1149"/>
      <c r="AQ153" s="1093"/>
      <c r="AR153" s="1136"/>
      <c r="AS153" s="1093"/>
      <c r="AT153" s="1137"/>
      <c r="AU153" s="1103"/>
      <c r="AV153" s="1150"/>
      <c r="AW153" s="1101"/>
      <c r="AX153" s="1138"/>
      <c r="AY153" s="1101"/>
      <c r="AZ153" s="1139"/>
      <c r="BA153" s="1151">
        <f t="shared" si="199"/>
        <v>0</v>
      </c>
      <c r="BB153" s="1152"/>
      <c r="BC153" s="363"/>
      <c r="BD153" s="1140"/>
      <c r="BE153" s="363"/>
      <c r="BF153" s="364">
        <f t="shared" si="174"/>
        <v>0</v>
      </c>
      <c r="BG153" s="1142">
        <f t="shared" si="175"/>
        <v>0</v>
      </c>
      <c r="BH153" s="1142">
        <f t="shared" si="176"/>
        <v>0</v>
      </c>
    </row>
    <row r="154" spans="1:60" x14ac:dyDescent="0.2">
      <c r="A154" s="1">
        <v>148</v>
      </c>
      <c r="B154" s="50" t="s">
        <v>347</v>
      </c>
      <c r="C154" s="51" t="s">
        <v>341</v>
      </c>
      <c r="D154" s="51" t="s">
        <v>14</v>
      </c>
      <c r="E154" s="1693">
        <v>1</v>
      </c>
      <c r="F154" s="76">
        <v>4518</v>
      </c>
      <c r="G154" s="76">
        <f t="shared" si="172"/>
        <v>4518</v>
      </c>
      <c r="H154" s="76">
        <v>7588.7999999999993</v>
      </c>
      <c r="I154" s="76">
        <f t="shared" si="173"/>
        <v>7588.7999999999993</v>
      </c>
      <c r="J154" s="120">
        <f t="shared" ref="J154:J167" si="202">G154+I154</f>
        <v>12106.8</v>
      </c>
      <c r="K154" s="131"/>
      <c r="L154" s="95">
        <v>4518</v>
      </c>
      <c r="M154" s="95">
        <f t="shared" ref="M154:M167" si="203">K154*L154</f>
        <v>0</v>
      </c>
      <c r="N154" s="95">
        <v>7588.7999999999993</v>
      </c>
      <c r="O154" s="95">
        <f t="shared" ref="O154:O167" si="204">K154*N154</f>
        <v>0</v>
      </c>
      <c r="P154" s="96">
        <f t="shared" ref="P154:P167" si="205">M154+O154</f>
        <v>0</v>
      </c>
      <c r="Q154" s="177"/>
      <c r="R154" s="178">
        <v>4518</v>
      </c>
      <c r="S154" s="178">
        <f t="shared" ref="S154:S167" si="206">Q154*R154</f>
        <v>0</v>
      </c>
      <c r="T154" s="178">
        <v>7588.7999999999993</v>
      </c>
      <c r="U154" s="178">
        <f t="shared" ref="U154:U167" si="207">Q154*T154</f>
        <v>0</v>
      </c>
      <c r="V154" s="179">
        <f t="shared" ref="V154:V167" si="208">S154+U154</f>
        <v>0</v>
      </c>
      <c r="W154" s="224">
        <v>1</v>
      </c>
      <c r="X154" s="225">
        <v>4518</v>
      </c>
      <c r="Y154" s="225">
        <f t="shared" ref="Y154:Y167" si="209">W154*X154</f>
        <v>4518</v>
      </c>
      <c r="Z154" s="225">
        <v>7588.7999999999993</v>
      </c>
      <c r="AA154" s="225">
        <f t="shared" ref="AA154:AA167" si="210">W154*Z154</f>
        <v>7588.7999999999993</v>
      </c>
      <c r="AB154" s="226">
        <f t="shared" ref="AB154:AB167" si="211">Y154+AA154</f>
        <v>12106.8</v>
      </c>
      <c r="AC154" s="271"/>
      <c r="AD154" s="272">
        <v>4518</v>
      </c>
      <c r="AE154" s="272">
        <f t="shared" ref="AE154:AE167" si="212">AC154*AD154</f>
        <v>0</v>
      </c>
      <c r="AF154" s="272">
        <v>7588.7999999999993</v>
      </c>
      <c r="AG154" s="272">
        <f t="shared" ref="AG154:AG167" si="213">AC154*AF154</f>
        <v>0</v>
      </c>
      <c r="AH154" s="273">
        <f t="shared" ref="AH154:AH167" si="214">AE154+AG154</f>
        <v>0</v>
      </c>
      <c r="AI154" s="318"/>
      <c r="AJ154" s="319">
        <v>4518</v>
      </c>
      <c r="AK154" s="319">
        <f t="shared" ref="AK154:AK167" si="215">AI154*AJ154</f>
        <v>0</v>
      </c>
      <c r="AL154" s="319">
        <v>7588.7999999999993</v>
      </c>
      <c r="AM154" s="319">
        <f t="shared" ref="AM154:AM167" si="216">AI154*AL154</f>
        <v>0</v>
      </c>
      <c r="AN154" s="320">
        <f t="shared" ref="AN154:AN167" si="217">AK154+AM154</f>
        <v>0</v>
      </c>
      <c r="AO154" s="1107"/>
      <c r="AP154" s="1093">
        <v>4518</v>
      </c>
      <c r="AQ154" s="1093">
        <f t="shared" ref="AQ154:AQ167" si="218">AO154*AP154</f>
        <v>0</v>
      </c>
      <c r="AR154" s="1093">
        <v>7588.7999999999993</v>
      </c>
      <c r="AS154" s="1093">
        <f t="shared" ref="AS154:AS167" si="219">AO154*AR154</f>
        <v>0</v>
      </c>
      <c r="AT154" s="1094">
        <f t="shared" ref="AT154:AT167" si="220">AQ154+AS154</f>
        <v>0</v>
      </c>
      <c r="AU154" s="1103"/>
      <c r="AV154" s="1101">
        <v>4518</v>
      </c>
      <c r="AW154" s="1101">
        <f t="shared" ref="AW154:AW167" si="221">AU154*AV154</f>
        <v>0</v>
      </c>
      <c r="AX154" s="1101">
        <v>7588.7999999999993</v>
      </c>
      <c r="AY154" s="1101">
        <f t="shared" ref="AY154:AY167" si="222">AU154*AX154</f>
        <v>0</v>
      </c>
      <c r="AZ154" s="1102">
        <f t="shared" ref="AZ154:AZ167" si="223">AW154+AY154</f>
        <v>0</v>
      </c>
      <c r="BA154" s="1151">
        <f t="shared" si="199"/>
        <v>0</v>
      </c>
      <c r="BB154" s="363">
        <v>4518</v>
      </c>
      <c r="BC154" s="363">
        <f t="shared" ref="BC154:BC167" si="224">BA154*BB154</f>
        <v>0</v>
      </c>
      <c r="BD154" s="363">
        <v>7588.7999999999993</v>
      </c>
      <c r="BE154" s="363">
        <f t="shared" ref="BE154:BE167" si="225">BA154*BD154</f>
        <v>0</v>
      </c>
      <c r="BF154" s="364">
        <f t="shared" si="174"/>
        <v>0</v>
      </c>
      <c r="BG154" s="1142">
        <f t="shared" si="175"/>
        <v>0</v>
      </c>
      <c r="BH154" s="1142">
        <f t="shared" si="176"/>
        <v>0</v>
      </c>
    </row>
    <row r="155" spans="1:60" x14ac:dyDescent="0.2">
      <c r="A155" s="1">
        <v>149</v>
      </c>
      <c r="B155" s="50" t="s">
        <v>62</v>
      </c>
      <c r="C155" s="51" t="s">
        <v>339</v>
      </c>
      <c r="D155" s="51" t="s">
        <v>14</v>
      </c>
      <c r="E155" s="1693">
        <v>1</v>
      </c>
      <c r="F155" s="76">
        <v>3005</v>
      </c>
      <c r="G155" s="76">
        <f t="shared" si="172"/>
        <v>3005</v>
      </c>
      <c r="H155" s="76">
        <v>5133.5999999999995</v>
      </c>
      <c r="I155" s="76">
        <f t="shared" si="173"/>
        <v>5133.5999999999995</v>
      </c>
      <c r="J155" s="120">
        <f t="shared" si="202"/>
        <v>8138.5999999999995</v>
      </c>
      <c r="K155" s="131"/>
      <c r="L155" s="95">
        <v>3005</v>
      </c>
      <c r="M155" s="95">
        <f t="shared" si="203"/>
        <v>0</v>
      </c>
      <c r="N155" s="95">
        <v>5133.5999999999995</v>
      </c>
      <c r="O155" s="95">
        <f t="shared" si="204"/>
        <v>0</v>
      </c>
      <c r="P155" s="96">
        <f t="shared" si="205"/>
        <v>0</v>
      </c>
      <c r="Q155" s="177"/>
      <c r="R155" s="178">
        <v>3005</v>
      </c>
      <c r="S155" s="178">
        <f t="shared" si="206"/>
        <v>0</v>
      </c>
      <c r="T155" s="178">
        <v>5133.5999999999995</v>
      </c>
      <c r="U155" s="178">
        <f t="shared" si="207"/>
        <v>0</v>
      </c>
      <c r="V155" s="179">
        <f t="shared" si="208"/>
        <v>0</v>
      </c>
      <c r="W155" s="224">
        <v>1</v>
      </c>
      <c r="X155" s="225">
        <v>3005</v>
      </c>
      <c r="Y155" s="225">
        <f t="shared" si="209"/>
        <v>3005</v>
      </c>
      <c r="Z155" s="225">
        <v>5133.5999999999995</v>
      </c>
      <c r="AA155" s="225">
        <f t="shared" si="210"/>
        <v>5133.5999999999995</v>
      </c>
      <c r="AB155" s="226">
        <f t="shared" si="211"/>
        <v>8138.5999999999995</v>
      </c>
      <c r="AC155" s="271"/>
      <c r="AD155" s="272">
        <v>3005</v>
      </c>
      <c r="AE155" s="272">
        <f t="shared" si="212"/>
        <v>0</v>
      </c>
      <c r="AF155" s="272">
        <v>5133.5999999999995</v>
      </c>
      <c r="AG155" s="272">
        <f t="shared" si="213"/>
        <v>0</v>
      </c>
      <c r="AH155" s="273">
        <f t="shared" si="214"/>
        <v>0</v>
      </c>
      <c r="AI155" s="318"/>
      <c r="AJ155" s="319">
        <v>3005</v>
      </c>
      <c r="AK155" s="319">
        <f t="shared" si="215"/>
        <v>0</v>
      </c>
      <c r="AL155" s="319">
        <v>5133.5999999999995</v>
      </c>
      <c r="AM155" s="319">
        <f t="shared" si="216"/>
        <v>0</v>
      </c>
      <c r="AN155" s="320">
        <f t="shared" si="217"/>
        <v>0</v>
      </c>
      <c r="AO155" s="1107"/>
      <c r="AP155" s="1093">
        <v>3005</v>
      </c>
      <c r="AQ155" s="1093">
        <f t="shared" si="218"/>
        <v>0</v>
      </c>
      <c r="AR155" s="1093">
        <v>5133.5999999999995</v>
      </c>
      <c r="AS155" s="1093">
        <f t="shared" si="219"/>
        <v>0</v>
      </c>
      <c r="AT155" s="1094">
        <f t="shared" si="220"/>
        <v>0</v>
      </c>
      <c r="AU155" s="1103"/>
      <c r="AV155" s="1101">
        <v>3005</v>
      </c>
      <c r="AW155" s="1101">
        <f t="shared" si="221"/>
        <v>0</v>
      </c>
      <c r="AX155" s="1101">
        <v>5133.5999999999995</v>
      </c>
      <c r="AY155" s="1101">
        <f t="shared" si="222"/>
        <v>0</v>
      </c>
      <c r="AZ155" s="1102">
        <f t="shared" si="223"/>
        <v>0</v>
      </c>
      <c r="BA155" s="1151">
        <f t="shared" si="199"/>
        <v>0</v>
      </c>
      <c r="BB155" s="363">
        <v>3005</v>
      </c>
      <c r="BC155" s="363">
        <f t="shared" si="224"/>
        <v>0</v>
      </c>
      <c r="BD155" s="363">
        <v>5133.5999999999995</v>
      </c>
      <c r="BE155" s="363">
        <f t="shared" si="225"/>
        <v>0</v>
      </c>
      <c r="BF155" s="364">
        <f t="shared" si="174"/>
        <v>0</v>
      </c>
      <c r="BG155" s="1142">
        <f t="shared" si="175"/>
        <v>0</v>
      </c>
      <c r="BH155" s="1142">
        <f t="shared" si="176"/>
        <v>0</v>
      </c>
    </row>
    <row r="156" spans="1:60" x14ac:dyDescent="0.2">
      <c r="A156" s="1">
        <v>150</v>
      </c>
      <c r="B156" s="50" t="s">
        <v>402</v>
      </c>
      <c r="C156" s="51" t="s">
        <v>298</v>
      </c>
      <c r="D156" s="51" t="s">
        <v>14</v>
      </c>
      <c r="E156" s="1693">
        <v>1</v>
      </c>
      <c r="F156" s="76">
        <v>4500</v>
      </c>
      <c r="G156" s="76">
        <f t="shared" si="172"/>
        <v>4500</v>
      </c>
      <c r="H156" s="76">
        <v>4900</v>
      </c>
      <c r="I156" s="76">
        <f t="shared" si="173"/>
        <v>4900</v>
      </c>
      <c r="J156" s="120">
        <f t="shared" si="202"/>
        <v>9400</v>
      </c>
      <c r="K156" s="131"/>
      <c r="L156" s="95">
        <v>4500</v>
      </c>
      <c r="M156" s="95">
        <f t="shared" si="203"/>
        <v>0</v>
      </c>
      <c r="N156" s="95">
        <v>4900</v>
      </c>
      <c r="O156" s="95">
        <f t="shared" si="204"/>
        <v>0</v>
      </c>
      <c r="P156" s="96">
        <f t="shared" si="205"/>
        <v>0</v>
      </c>
      <c r="Q156" s="177"/>
      <c r="R156" s="178">
        <v>4500</v>
      </c>
      <c r="S156" s="178">
        <f t="shared" si="206"/>
        <v>0</v>
      </c>
      <c r="T156" s="178">
        <v>4900</v>
      </c>
      <c r="U156" s="178">
        <f t="shared" si="207"/>
        <v>0</v>
      </c>
      <c r="V156" s="179">
        <f t="shared" si="208"/>
        <v>0</v>
      </c>
      <c r="W156" s="224"/>
      <c r="X156" s="225">
        <v>4500</v>
      </c>
      <c r="Y156" s="225">
        <f t="shared" si="209"/>
        <v>0</v>
      </c>
      <c r="Z156" s="225">
        <v>4900</v>
      </c>
      <c r="AA156" s="225">
        <f t="shared" si="210"/>
        <v>0</v>
      </c>
      <c r="AB156" s="226">
        <f t="shared" si="211"/>
        <v>0</v>
      </c>
      <c r="AC156" s="271"/>
      <c r="AD156" s="272">
        <v>4500</v>
      </c>
      <c r="AE156" s="272">
        <f t="shared" si="212"/>
        <v>0</v>
      </c>
      <c r="AF156" s="272">
        <v>4900</v>
      </c>
      <c r="AG156" s="272">
        <f t="shared" si="213"/>
        <v>0</v>
      </c>
      <c r="AH156" s="273">
        <f t="shared" si="214"/>
        <v>0</v>
      </c>
      <c r="AI156" s="1605">
        <v>1</v>
      </c>
      <c r="AJ156" s="319">
        <v>4500</v>
      </c>
      <c r="AK156" s="319">
        <f t="shared" si="215"/>
        <v>4500</v>
      </c>
      <c r="AL156" s="319">
        <v>4900</v>
      </c>
      <c r="AM156" s="319">
        <f t="shared" si="216"/>
        <v>4900</v>
      </c>
      <c r="AN156" s="320">
        <f t="shared" si="217"/>
        <v>9400</v>
      </c>
      <c r="AO156" s="1107"/>
      <c r="AP156" s="1093">
        <v>4500</v>
      </c>
      <c r="AQ156" s="1093">
        <f t="shared" si="218"/>
        <v>0</v>
      </c>
      <c r="AR156" s="1093">
        <v>4900</v>
      </c>
      <c r="AS156" s="1093">
        <f t="shared" si="219"/>
        <v>0</v>
      </c>
      <c r="AT156" s="1094">
        <f t="shared" si="220"/>
        <v>0</v>
      </c>
      <c r="AU156" s="1103"/>
      <c r="AV156" s="1101">
        <v>4500</v>
      </c>
      <c r="AW156" s="1101">
        <f t="shared" si="221"/>
        <v>0</v>
      </c>
      <c r="AX156" s="1101">
        <v>4900</v>
      </c>
      <c r="AY156" s="1101">
        <f t="shared" si="222"/>
        <v>0</v>
      </c>
      <c r="AZ156" s="1102">
        <f t="shared" si="223"/>
        <v>0</v>
      </c>
      <c r="BA156" s="1151">
        <f t="shared" si="199"/>
        <v>0</v>
      </c>
      <c r="BB156" s="363">
        <v>4500</v>
      </c>
      <c r="BC156" s="363">
        <f t="shared" si="224"/>
        <v>0</v>
      </c>
      <c r="BD156" s="363">
        <v>4900</v>
      </c>
      <c r="BE156" s="363">
        <f t="shared" si="225"/>
        <v>0</v>
      </c>
      <c r="BF156" s="364">
        <f t="shared" si="174"/>
        <v>0</v>
      </c>
      <c r="BG156" s="1142">
        <f t="shared" si="175"/>
        <v>0</v>
      </c>
      <c r="BH156" s="1142">
        <f t="shared" si="176"/>
        <v>0</v>
      </c>
    </row>
    <row r="157" spans="1:60" ht="25.5" x14ac:dyDescent="0.2">
      <c r="A157" s="1">
        <v>151</v>
      </c>
      <c r="B157" s="50" t="s">
        <v>387</v>
      </c>
      <c r="C157" s="51" t="s">
        <v>403</v>
      </c>
      <c r="D157" s="51" t="s">
        <v>14</v>
      </c>
      <c r="E157" s="1693">
        <v>2</v>
      </c>
      <c r="F157" s="76">
        <v>4500</v>
      </c>
      <c r="G157" s="76">
        <f t="shared" si="172"/>
        <v>9000</v>
      </c>
      <c r="H157" s="76">
        <v>12807.650000000001</v>
      </c>
      <c r="I157" s="76">
        <f t="shared" si="173"/>
        <v>25615.300000000003</v>
      </c>
      <c r="J157" s="120">
        <f t="shared" si="202"/>
        <v>34615.300000000003</v>
      </c>
      <c r="K157" s="131"/>
      <c r="L157" s="95">
        <v>4500</v>
      </c>
      <c r="M157" s="95">
        <f t="shared" si="203"/>
        <v>0</v>
      </c>
      <c r="N157" s="95">
        <v>12807.650000000001</v>
      </c>
      <c r="O157" s="95">
        <f t="shared" si="204"/>
        <v>0</v>
      </c>
      <c r="P157" s="96">
        <f t="shared" si="205"/>
        <v>0</v>
      </c>
      <c r="Q157" s="177"/>
      <c r="R157" s="178">
        <v>4500</v>
      </c>
      <c r="S157" s="178">
        <f t="shared" si="206"/>
        <v>0</v>
      </c>
      <c r="T157" s="178">
        <v>12807.650000000001</v>
      </c>
      <c r="U157" s="178">
        <f t="shared" si="207"/>
        <v>0</v>
      </c>
      <c r="V157" s="179">
        <f t="shared" si="208"/>
        <v>0</v>
      </c>
      <c r="W157" s="224"/>
      <c r="X157" s="225">
        <v>4500</v>
      </c>
      <c r="Y157" s="225">
        <f t="shared" si="209"/>
        <v>0</v>
      </c>
      <c r="Z157" s="225">
        <v>12807.650000000001</v>
      </c>
      <c r="AA157" s="225">
        <f t="shared" si="210"/>
        <v>0</v>
      </c>
      <c r="AB157" s="226">
        <f t="shared" si="211"/>
        <v>0</v>
      </c>
      <c r="AC157" s="271">
        <v>1</v>
      </c>
      <c r="AD157" s="272">
        <v>4500</v>
      </c>
      <c r="AE157" s="272">
        <f t="shared" si="212"/>
        <v>4500</v>
      </c>
      <c r="AF157" s="272">
        <v>12807.650000000001</v>
      </c>
      <c r="AG157" s="272">
        <f t="shared" si="213"/>
        <v>12807.650000000001</v>
      </c>
      <c r="AH157" s="273">
        <f t="shared" si="214"/>
        <v>17307.650000000001</v>
      </c>
      <c r="AI157" s="1605">
        <v>1</v>
      </c>
      <c r="AJ157" s="319">
        <v>4500</v>
      </c>
      <c r="AK157" s="319">
        <f t="shared" si="215"/>
        <v>4500</v>
      </c>
      <c r="AL157" s="319">
        <v>12807.650000000001</v>
      </c>
      <c r="AM157" s="319">
        <f t="shared" si="216"/>
        <v>12807.650000000001</v>
      </c>
      <c r="AN157" s="320">
        <f t="shared" si="217"/>
        <v>17307.650000000001</v>
      </c>
      <c r="AO157" s="1107"/>
      <c r="AP157" s="1093">
        <v>4500</v>
      </c>
      <c r="AQ157" s="1093">
        <f t="shared" si="218"/>
        <v>0</v>
      </c>
      <c r="AR157" s="1093">
        <v>12807.650000000001</v>
      </c>
      <c r="AS157" s="1093">
        <f t="shared" si="219"/>
        <v>0</v>
      </c>
      <c r="AT157" s="1094">
        <f t="shared" si="220"/>
        <v>0</v>
      </c>
      <c r="AU157" s="1103"/>
      <c r="AV157" s="1101">
        <v>4500</v>
      </c>
      <c r="AW157" s="1101">
        <f t="shared" si="221"/>
        <v>0</v>
      </c>
      <c r="AX157" s="1101">
        <v>12807.650000000001</v>
      </c>
      <c r="AY157" s="1101">
        <f t="shared" si="222"/>
        <v>0</v>
      </c>
      <c r="AZ157" s="1102">
        <f t="shared" si="223"/>
        <v>0</v>
      </c>
      <c r="BA157" s="1151">
        <f t="shared" si="199"/>
        <v>0</v>
      </c>
      <c r="BB157" s="363">
        <v>4500</v>
      </c>
      <c r="BC157" s="363">
        <f t="shared" si="224"/>
        <v>0</v>
      </c>
      <c r="BD157" s="363">
        <v>12807.650000000001</v>
      </c>
      <c r="BE157" s="363">
        <f t="shared" si="225"/>
        <v>0</v>
      </c>
      <c r="BF157" s="364">
        <f t="shared" si="174"/>
        <v>0</v>
      </c>
      <c r="BG157" s="1142">
        <f t="shared" si="175"/>
        <v>0</v>
      </c>
      <c r="BH157" s="1142">
        <f t="shared" si="176"/>
        <v>0</v>
      </c>
    </row>
    <row r="158" spans="1:60" x14ac:dyDescent="0.2">
      <c r="A158" s="1">
        <v>154</v>
      </c>
      <c r="B158" s="50" t="s">
        <v>394</v>
      </c>
      <c r="C158" s="77" t="s">
        <v>296</v>
      </c>
      <c r="D158" s="77" t="s">
        <v>14</v>
      </c>
      <c r="E158" s="1693">
        <v>2</v>
      </c>
      <c r="F158" s="76">
        <v>850</v>
      </c>
      <c r="G158" s="76">
        <f t="shared" si="172"/>
        <v>1700</v>
      </c>
      <c r="H158" s="76">
        <v>347.2</v>
      </c>
      <c r="I158" s="76">
        <f t="shared" si="173"/>
        <v>694.4</v>
      </c>
      <c r="J158" s="120">
        <f t="shared" si="202"/>
        <v>2394.4</v>
      </c>
      <c r="K158" s="132"/>
      <c r="L158" s="95">
        <v>850</v>
      </c>
      <c r="M158" s="95">
        <f t="shared" si="203"/>
        <v>0</v>
      </c>
      <c r="N158" s="95">
        <v>347.2</v>
      </c>
      <c r="O158" s="95">
        <f t="shared" si="204"/>
        <v>0</v>
      </c>
      <c r="P158" s="96">
        <f t="shared" si="205"/>
        <v>0</v>
      </c>
      <c r="Q158" s="180"/>
      <c r="R158" s="178">
        <v>850</v>
      </c>
      <c r="S158" s="178">
        <f t="shared" si="206"/>
        <v>0</v>
      </c>
      <c r="T158" s="178">
        <v>347.2</v>
      </c>
      <c r="U158" s="178">
        <f t="shared" si="207"/>
        <v>0</v>
      </c>
      <c r="V158" s="179">
        <f t="shared" si="208"/>
        <v>0</v>
      </c>
      <c r="W158" s="227">
        <v>2</v>
      </c>
      <c r="X158" s="225">
        <v>850</v>
      </c>
      <c r="Y158" s="225">
        <f t="shared" si="209"/>
        <v>1700</v>
      </c>
      <c r="Z158" s="225">
        <v>347.2</v>
      </c>
      <c r="AA158" s="225">
        <f t="shared" si="210"/>
        <v>694.4</v>
      </c>
      <c r="AB158" s="226">
        <f t="shared" si="211"/>
        <v>2394.4</v>
      </c>
      <c r="AC158" s="274"/>
      <c r="AD158" s="272">
        <v>850</v>
      </c>
      <c r="AE158" s="272">
        <f t="shared" si="212"/>
        <v>0</v>
      </c>
      <c r="AF158" s="272">
        <v>347.2</v>
      </c>
      <c r="AG158" s="272">
        <f t="shared" si="213"/>
        <v>0</v>
      </c>
      <c r="AH158" s="273">
        <f t="shared" si="214"/>
        <v>0</v>
      </c>
      <c r="AI158" s="321"/>
      <c r="AJ158" s="319">
        <v>850</v>
      </c>
      <c r="AK158" s="319">
        <f t="shared" si="215"/>
        <v>0</v>
      </c>
      <c r="AL158" s="319">
        <v>347.2</v>
      </c>
      <c r="AM158" s="319">
        <f t="shared" si="216"/>
        <v>0</v>
      </c>
      <c r="AN158" s="320">
        <f t="shared" si="217"/>
        <v>0</v>
      </c>
      <c r="AO158" s="1108"/>
      <c r="AP158" s="1093">
        <v>850</v>
      </c>
      <c r="AQ158" s="1093">
        <f t="shared" si="218"/>
        <v>0</v>
      </c>
      <c r="AR158" s="1093">
        <v>347.2</v>
      </c>
      <c r="AS158" s="1093">
        <f t="shared" si="219"/>
        <v>0</v>
      </c>
      <c r="AT158" s="1094">
        <f t="shared" si="220"/>
        <v>0</v>
      </c>
      <c r="AU158" s="1104"/>
      <c r="AV158" s="1101">
        <v>850</v>
      </c>
      <c r="AW158" s="1101">
        <f t="shared" si="221"/>
        <v>0</v>
      </c>
      <c r="AX158" s="1101">
        <v>347.2</v>
      </c>
      <c r="AY158" s="1101">
        <f t="shared" si="222"/>
        <v>0</v>
      </c>
      <c r="AZ158" s="1102">
        <f t="shared" si="223"/>
        <v>0</v>
      </c>
      <c r="BA158" s="1151">
        <f t="shared" si="199"/>
        <v>0</v>
      </c>
      <c r="BB158" s="363">
        <v>850</v>
      </c>
      <c r="BC158" s="363">
        <f t="shared" si="224"/>
        <v>0</v>
      </c>
      <c r="BD158" s="363">
        <v>347.2</v>
      </c>
      <c r="BE158" s="363">
        <f t="shared" si="225"/>
        <v>0</v>
      </c>
      <c r="BF158" s="364">
        <f t="shared" si="174"/>
        <v>0</v>
      </c>
      <c r="BG158" s="1142">
        <f t="shared" si="175"/>
        <v>0</v>
      </c>
      <c r="BH158" s="1142">
        <f t="shared" si="176"/>
        <v>0</v>
      </c>
    </row>
    <row r="159" spans="1:60" x14ac:dyDescent="0.2">
      <c r="A159" s="1">
        <v>155</v>
      </c>
      <c r="B159" s="50" t="s">
        <v>394</v>
      </c>
      <c r="C159" s="77" t="s">
        <v>158</v>
      </c>
      <c r="D159" s="77" t="s">
        <v>14</v>
      </c>
      <c r="E159" s="1693">
        <v>1</v>
      </c>
      <c r="F159" s="76">
        <v>850</v>
      </c>
      <c r="G159" s="76">
        <f t="shared" si="172"/>
        <v>850</v>
      </c>
      <c r="H159" s="76">
        <v>316.39999999999998</v>
      </c>
      <c r="I159" s="76">
        <f t="shared" si="173"/>
        <v>316.39999999999998</v>
      </c>
      <c r="J159" s="120">
        <f t="shared" si="202"/>
        <v>1166.4000000000001</v>
      </c>
      <c r="K159" s="132"/>
      <c r="L159" s="95">
        <v>850</v>
      </c>
      <c r="M159" s="95">
        <f t="shared" si="203"/>
        <v>0</v>
      </c>
      <c r="N159" s="95">
        <v>316.39999999999998</v>
      </c>
      <c r="O159" s="95">
        <f t="shared" si="204"/>
        <v>0</v>
      </c>
      <c r="P159" s="96">
        <f t="shared" si="205"/>
        <v>0</v>
      </c>
      <c r="Q159" s="180"/>
      <c r="R159" s="178">
        <v>850</v>
      </c>
      <c r="S159" s="178">
        <f t="shared" si="206"/>
        <v>0</v>
      </c>
      <c r="T159" s="178">
        <v>316.39999999999998</v>
      </c>
      <c r="U159" s="178">
        <f t="shared" si="207"/>
        <v>0</v>
      </c>
      <c r="V159" s="179">
        <f t="shared" si="208"/>
        <v>0</v>
      </c>
      <c r="W159" s="227">
        <v>1</v>
      </c>
      <c r="X159" s="225">
        <v>850</v>
      </c>
      <c r="Y159" s="225">
        <f t="shared" si="209"/>
        <v>850</v>
      </c>
      <c r="Z159" s="225">
        <v>316.39999999999998</v>
      </c>
      <c r="AA159" s="225">
        <f t="shared" si="210"/>
        <v>316.39999999999998</v>
      </c>
      <c r="AB159" s="226">
        <f t="shared" si="211"/>
        <v>1166.4000000000001</v>
      </c>
      <c r="AC159" s="274"/>
      <c r="AD159" s="272">
        <v>850</v>
      </c>
      <c r="AE159" s="272">
        <f t="shared" si="212"/>
        <v>0</v>
      </c>
      <c r="AF159" s="272">
        <v>316.39999999999998</v>
      </c>
      <c r="AG159" s="272">
        <f t="shared" si="213"/>
        <v>0</v>
      </c>
      <c r="AH159" s="273">
        <f t="shared" si="214"/>
        <v>0</v>
      </c>
      <c r="AI159" s="321"/>
      <c r="AJ159" s="319">
        <v>850</v>
      </c>
      <c r="AK159" s="319">
        <f t="shared" si="215"/>
        <v>0</v>
      </c>
      <c r="AL159" s="319">
        <v>316.39999999999998</v>
      </c>
      <c r="AM159" s="319">
        <f t="shared" si="216"/>
        <v>0</v>
      </c>
      <c r="AN159" s="320">
        <f t="shared" si="217"/>
        <v>0</v>
      </c>
      <c r="AO159" s="1108"/>
      <c r="AP159" s="1093">
        <v>850</v>
      </c>
      <c r="AQ159" s="1093">
        <f t="shared" si="218"/>
        <v>0</v>
      </c>
      <c r="AR159" s="1093">
        <v>316.39999999999998</v>
      </c>
      <c r="AS159" s="1093">
        <f t="shared" si="219"/>
        <v>0</v>
      </c>
      <c r="AT159" s="1094">
        <f t="shared" si="220"/>
        <v>0</v>
      </c>
      <c r="AU159" s="1104"/>
      <c r="AV159" s="1101">
        <v>850</v>
      </c>
      <c r="AW159" s="1101">
        <f t="shared" si="221"/>
        <v>0</v>
      </c>
      <c r="AX159" s="1101">
        <v>316.39999999999998</v>
      </c>
      <c r="AY159" s="1101">
        <f t="shared" si="222"/>
        <v>0</v>
      </c>
      <c r="AZ159" s="1102">
        <f t="shared" si="223"/>
        <v>0</v>
      </c>
      <c r="BA159" s="1151">
        <f t="shared" si="199"/>
        <v>0</v>
      </c>
      <c r="BB159" s="363">
        <v>850</v>
      </c>
      <c r="BC159" s="363">
        <f t="shared" si="224"/>
        <v>0</v>
      </c>
      <c r="BD159" s="363">
        <v>316.39999999999998</v>
      </c>
      <c r="BE159" s="363">
        <f t="shared" si="225"/>
        <v>0</v>
      </c>
      <c r="BF159" s="364">
        <f t="shared" si="174"/>
        <v>0</v>
      </c>
      <c r="BG159" s="1142">
        <f t="shared" si="175"/>
        <v>0</v>
      </c>
      <c r="BH159" s="1142">
        <f t="shared" si="176"/>
        <v>0</v>
      </c>
    </row>
    <row r="160" spans="1:60" x14ac:dyDescent="0.2">
      <c r="A160" s="1">
        <v>156</v>
      </c>
      <c r="B160" s="50" t="s">
        <v>394</v>
      </c>
      <c r="C160" s="77" t="s">
        <v>168</v>
      </c>
      <c r="D160" s="77" t="s">
        <v>14</v>
      </c>
      <c r="E160" s="1693">
        <v>4</v>
      </c>
      <c r="F160" s="76">
        <v>850</v>
      </c>
      <c r="G160" s="76">
        <f t="shared" si="172"/>
        <v>3400</v>
      </c>
      <c r="H160" s="76">
        <v>311.87692307692305</v>
      </c>
      <c r="I160" s="76">
        <f t="shared" si="173"/>
        <v>1247.5076923076922</v>
      </c>
      <c r="J160" s="120">
        <f t="shared" si="202"/>
        <v>4647.5076923076922</v>
      </c>
      <c r="K160" s="132"/>
      <c r="L160" s="95">
        <v>850</v>
      </c>
      <c r="M160" s="95">
        <f t="shared" si="203"/>
        <v>0</v>
      </c>
      <c r="N160" s="95">
        <v>311.87692307692305</v>
      </c>
      <c r="O160" s="95">
        <f t="shared" si="204"/>
        <v>0</v>
      </c>
      <c r="P160" s="96">
        <f t="shared" si="205"/>
        <v>0</v>
      </c>
      <c r="Q160" s="180"/>
      <c r="R160" s="178">
        <v>850</v>
      </c>
      <c r="S160" s="178">
        <f t="shared" si="206"/>
        <v>0</v>
      </c>
      <c r="T160" s="178">
        <v>311.87692307692305</v>
      </c>
      <c r="U160" s="178">
        <f t="shared" si="207"/>
        <v>0</v>
      </c>
      <c r="V160" s="179">
        <f t="shared" si="208"/>
        <v>0</v>
      </c>
      <c r="W160" s="227">
        <v>4</v>
      </c>
      <c r="X160" s="225">
        <v>850</v>
      </c>
      <c r="Y160" s="225">
        <f t="shared" si="209"/>
        <v>3400</v>
      </c>
      <c r="Z160" s="225">
        <v>311.87692307692305</v>
      </c>
      <c r="AA160" s="225">
        <f t="shared" si="210"/>
        <v>1247.5076923076922</v>
      </c>
      <c r="AB160" s="226">
        <f t="shared" si="211"/>
        <v>4647.5076923076922</v>
      </c>
      <c r="AC160" s="274"/>
      <c r="AD160" s="272">
        <v>850</v>
      </c>
      <c r="AE160" s="272">
        <f t="shared" si="212"/>
        <v>0</v>
      </c>
      <c r="AF160" s="272">
        <v>311.87692307692305</v>
      </c>
      <c r="AG160" s="272">
        <f t="shared" si="213"/>
        <v>0</v>
      </c>
      <c r="AH160" s="273">
        <f t="shared" si="214"/>
        <v>0</v>
      </c>
      <c r="AI160" s="321"/>
      <c r="AJ160" s="319">
        <v>850</v>
      </c>
      <c r="AK160" s="319">
        <f t="shared" si="215"/>
        <v>0</v>
      </c>
      <c r="AL160" s="319">
        <v>311.87692307692305</v>
      </c>
      <c r="AM160" s="319">
        <f t="shared" si="216"/>
        <v>0</v>
      </c>
      <c r="AN160" s="320">
        <f t="shared" si="217"/>
        <v>0</v>
      </c>
      <c r="AO160" s="1108"/>
      <c r="AP160" s="1093">
        <v>850</v>
      </c>
      <c r="AQ160" s="1093">
        <f t="shared" si="218"/>
        <v>0</v>
      </c>
      <c r="AR160" s="1093">
        <v>311.87692307692305</v>
      </c>
      <c r="AS160" s="1093">
        <f t="shared" si="219"/>
        <v>0</v>
      </c>
      <c r="AT160" s="1094">
        <f t="shared" si="220"/>
        <v>0</v>
      </c>
      <c r="AU160" s="1104"/>
      <c r="AV160" s="1101">
        <v>850</v>
      </c>
      <c r="AW160" s="1101">
        <f t="shared" si="221"/>
        <v>0</v>
      </c>
      <c r="AX160" s="1101">
        <v>311.87692307692305</v>
      </c>
      <c r="AY160" s="1101">
        <f t="shared" si="222"/>
        <v>0</v>
      </c>
      <c r="AZ160" s="1102">
        <f t="shared" si="223"/>
        <v>0</v>
      </c>
      <c r="BA160" s="1151">
        <f t="shared" si="199"/>
        <v>0</v>
      </c>
      <c r="BB160" s="363">
        <v>850</v>
      </c>
      <c r="BC160" s="363">
        <f t="shared" si="224"/>
        <v>0</v>
      </c>
      <c r="BD160" s="363">
        <v>311.87692307692305</v>
      </c>
      <c r="BE160" s="363">
        <f t="shared" si="225"/>
        <v>0</v>
      </c>
      <c r="BF160" s="364">
        <f t="shared" si="174"/>
        <v>0</v>
      </c>
      <c r="BG160" s="1142">
        <f t="shared" si="175"/>
        <v>0</v>
      </c>
      <c r="BH160" s="1142">
        <f t="shared" si="176"/>
        <v>0</v>
      </c>
    </row>
    <row r="161" spans="1:60" x14ac:dyDescent="0.2">
      <c r="A161" s="1">
        <v>157</v>
      </c>
      <c r="B161" s="50" t="s">
        <v>63</v>
      </c>
      <c r="C161" s="51" t="s">
        <v>71</v>
      </c>
      <c r="D161" s="51" t="s">
        <v>7</v>
      </c>
      <c r="E161" s="1693">
        <v>2</v>
      </c>
      <c r="F161" s="76">
        <v>600</v>
      </c>
      <c r="G161" s="76">
        <f t="shared" si="172"/>
        <v>1200</v>
      </c>
      <c r="H161" s="76">
        <v>784</v>
      </c>
      <c r="I161" s="76">
        <f t="shared" si="173"/>
        <v>1568</v>
      </c>
      <c r="J161" s="120">
        <f t="shared" si="202"/>
        <v>2768</v>
      </c>
      <c r="K161" s="131"/>
      <c r="L161" s="95">
        <v>600</v>
      </c>
      <c r="M161" s="95">
        <f t="shared" si="203"/>
        <v>0</v>
      </c>
      <c r="N161" s="95">
        <v>784</v>
      </c>
      <c r="O161" s="95">
        <f t="shared" si="204"/>
        <v>0</v>
      </c>
      <c r="P161" s="96">
        <f t="shared" si="205"/>
        <v>0</v>
      </c>
      <c r="Q161" s="177"/>
      <c r="R161" s="178">
        <v>600</v>
      </c>
      <c r="S161" s="178">
        <f t="shared" si="206"/>
        <v>0</v>
      </c>
      <c r="T161" s="178">
        <v>784</v>
      </c>
      <c r="U161" s="178">
        <f t="shared" si="207"/>
        <v>0</v>
      </c>
      <c r="V161" s="179">
        <f t="shared" si="208"/>
        <v>0</v>
      </c>
      <c r="W161" s="224">
        <v>2</v>
      </c>
      <c r="X161" s="225">
        <v>600</v>
      </c>
      <c r="Y161" s="225">
        <f t="shared" si="209"/>
        <v>1200</v>
      </c>
      <c r="Z161" s="225">
        <v>784</v>
      </c>
      <c r="AA161" s="225">
        <f t="shared" si="210"/>
        <v>1568</v>
      </c>
      <c r="AB161" s="226">
        <f t="shared" si="211"/>
        <v>2768</v>
      </c>
      <c r="AC161" s="271"/>
      <c r="AD161" s="272">
        <v>600</v>
      </c>
      <c r="AE161" s="272">
        <f t="shared" si="212"/>
        <v>0</v>
      </c>
      <c r="AF161" s="272">
        <v>784</v>
      </c>
      <c r="AG161" s="272">
        <f t="shared" si="213"/>
        <v>0</v>
      </c>
      <c r="AH161" s="273">
        <f t="shared" si="214"/>
        <v>0</v>
      </c>
      <c r="AI161" s="318"/>
      <c r="AJ161" s="319">
        <v>600</v>
      </c>
      <c r="AK161" s="319">
        <f t="shared" si="215"/>
        <v>0</v>
      </c>
      <c r="AL161" s="319">
        <v>784</v>
      </c>
      <c r="AM161" s="319">
        <f t="shared" si="216"/>
        <v>0</v>
      </c>
      <c r="AN161" s="320">
        <f t="shared" si="217"/>
        <v>0</v>
      </c>
      <c r="AO161" s="1107"/>
      <c r="AP161" s="1093">
        <v>600</v>
      </c>
      <c r="AQ161" s="1093">
        <f t="shared" si="218"/>
        <v>0</v>
      </c>
      <c r="AR161" s="1093">
        <v>784</v>
      </c>
      <c r="AS161" s="1093">
        <f t="shared" si="219"/>
        <v>0</v>
      </c>
      <c r="AT161" s="1094">
        <f t="shared" si="220"/>
        <v>0</v>
      </c>
      <c r="AU161" s="1103"/>
      <c r="AV161" s="1101">
        <v>600</v>
      </c>
      <c r="AW161" s="1101">
        <f t="shared" si="221"/>
        <v>0</v>
      </c>
      <c r="AX161" s="1101">
        <v>784</v>
      </c>
      <c r="AY161" s="1101">
        <f t="shared" si="222"/>
        <v>0</v>
      </c>
      <c r="AZ161" s="1102">
        <f t="shared" si="223"/>
        <v>0</v>
      </c>
      <c r="BA161" s="1151">
        <f t="shared" si="199"/>
        <v>0</v>
      </c>
      <c r="BB161" s="363">
        <v>600</v>
      </c>
      <c r="BC161" s="363">
        <f t="shared" si="224"/>
        <v>0</v>
      </c>
      <c r="BD161" s="363">
        <v>784</v>
      </c>
      <c r="BE161" s="363">
        <f t="shared" si="225"/>
        <v>0</v>
      </c>
      <c r="BF161" s="364">
        <f t="shared" si="174"/>
        <v>0</v>
      </c>
      <c r="BG161" s="1142">
        <f t="shared" si="175"/>
        <v>0</v>
      </c>
      <c r="BH161" s="1142">
        <f t="shared" si="176"/>
        <v>0</v>
      </c>
    </row>
    <row r="162" spans="1:60" x14ac:dyDescent="0.2">
      <c r="A162" s="1">
        <v>158</v>
      </c>
      <c r="B162" s="50" t="s">
        <v>63</v>
      </c>
      <c r="C162" s="51" t="s">
        <v>64</v>
      </c>
      <c r="D162" s="51" t="s">
        <v>7</v>
      </c>
      <c r="E162" s="1693">
        <v>9</v>
      </c>
      <c r="F162" s="76">
        <v>600</v>
      </c>
      <c r="G162" s="76">
        <f t="shared" si="172"/>
        <v>5400</v>
      </c>
      <c r="H162" s="76">
        <v>420</v>
      </c>
      <c r="I162" s="76">
        <f t="shared" si="173"/>
        <v>3780</v>
      </c>
      <c r="J162" s="120">
        <f t="shared" si="202"/>
        <v>9180</v>
      </c>
      <c r="K162" s="131"/>
      <c r="L162" s="95">
        <v>600</v>
      </c>
      <c r="M162" s="95">
        <f t="shared" si="203"/>
        <v>0</v>
      </c>
      <c r="N162" s="95">
        <v>420</v>
      </c>
      <c r="O162" s="95">
        <f t="shared" si="204"/>
        <v>0</v>
      </c>
      <c r="P162" s="96">
        <f t="shared" si="205"/>
        <v>0</v>
      </c>
      <c r="Q162" s="177"/>
      <c r="R162" s="178">
        <v>600</v>
      </c>
      <c r="S162" s="178">
        <f t="shared" si="206"/>
        <v>0</v>
      </c>
      <c r="T162" s="178">
        <v>420</v>
      </c>
      <c r="U162" s="178">
        <f t="shared" si="207"/>
        <v>0</v>
      </c>
      <c r="V162" s="179">
        <f t="shared" si="208"/>
        <v>0</v>
      </c>
      <c r="W162" s="224">
        <v>9</v>
      </c>
      <c r="X162" s="225">
        <v>600</v>
      </c>
      <c r="Y162" s="225">
        <f t="shared" si="209"/>
        <v>5400</v>
      </c>
      <c r="Z162" s="225">
        <v>420</v>
      </c>
      <c r="AA162" s="225">
        <f t="shared" si="210"/>
        <v>3780</v>
      </c>
      <c r="AB162" s="226">
        <f t="shared" si="211"/>
        <v>9180</v>
      </c>
      <c r="AC162" s="271"/>
      <c r="AD162" s="272">
        <v>600</v>
      </c>
      <c r="AE162" s="272">
        <f t="shared" si="212"/>
        <v>0</v>
      </c>
      <c r="AF162" s="272">
        <v>420</v>
      </c>
      <c r="AG162" s="272">
        <f t="shared" si="213"/>
        <v>0</v>
      </c>
      <c r="AH162" s="273">
        <f t="shared" si="214"/>
        <v>0</v>
      </c>
      <c r="AI162" s="318"/>
      <c r="AJ162" s="319">
        <v>600</v>
      </c>
      <c r="AK162" s="319">
        <f t="shared" si="215"/>
        <v>0</v>
      </c>
      <c r="AL162" s="319">
        <v>420</v>
      </c>
      <c r="AM162" s="319">
        <f t="shared" si="216"/>
        <v>0</v>
      </c>
      <c r="AN162" s="320">
        <f t="shared" si="217"/>
        <v>0</v>
      </c>
      <c r="AO162" s="1107"/>
      <c r="AP162" s="1093">
        <v>600</v>
      </c>
      <c r="AQ162" s="1093">
        <f t="shared" si="218"/>
        <v>0</v>
      </c>
      <c r="AR162" s="1093">
        <v>420</v>
      </c>
      <c r="AS162" s="1093">
        <f t="shared" si="219"/>
        <v>0</v>
      </c>
      <c r="AT162" s="1094">
        <f t="shared" si="220"/>
        <v>0</v>
      </c>
      <c r="AU162" s="1103"/>
      <c r="AV162" s="1101">
        <v>600</v>
      </c>
      <c r="AW162" s="1101">
        <f t="shared" si="221"/>
        <v>0</v>
      </c>
      <c r="AX162" s="1101">
        <v>420</v>
      </c>
      <c r="AY162" s="1101">
        <f t="shared" si="222"/>
        <v>0</v>
      </c>
      <c r="AZ162" s="1102">
        <f t="shared" si="223"/>
        <v>0</v>
      </c>
      <c r="BA162" s="1151">
        <f t="shared" si="199"/>
        <v>0</v>
      </c>
      <c r="BB162" s="363">
        <v>600</v>
      </c>
      <c r="BC162" s="363">
        <f t="shared" si="224"/>
        <v>0</v>
      </c>
      <c r="BD162" s="363">
        <v>420</v>
      </c>
      <c r="BE162" s="363">
        <f t="shared" si="225"/>
        <v>0</v>
      </c>
      <c r="BF162" s="364">
        <f t="shared" si="174"/>
        <v>0</v>
      </c>
      <c r="BG162" s="1142">
        <f t="shared" si="175"/>
        <v>0</v>
      </c>
      <c r="BH162" s="1142">
        <f t="shared" si="176"/>
        <v>0</v>
      </c>
    </row>
    <row r="163" spans="1:60" x14ac:dyDescent="0.2">
      <c r="A163" s="1">
        <v>159</v>
      </c>
      <c r="B163" s="50" t="s">
        <v>295</v>
      </c>
      <c r="C163" s="51" t="s">
        <v>298</v>
      </c>
      <c r="D163" s="51" t="s">
        <v>7</v>
      </c>
      <c r="E163" s="1693">
        <v>1</v>
      </c>
      <c r="F163" s="76">
        <v>1200</v>
      </c>
      <c r="G163" s="76">
        <f t="shared" si="172"/>
        <v>1200</v>
      </c>
      <c r="H163" s="76">
        <v>450</v>
      </c>
      <c r="I163" s="76">
        <f t="shared" si="173"/>
        <v>450</v>
      </c>
      <c r="J163" s="120">
        <f t="shared" si="202"/>
        <v>1650</v>
      </c>
      <c r="K163" s="131"/>
      <c r="L163" s="95">
        <v>1200</v>
      </c>
      <c r="M163" s="95">
        <f t="shared" si="203"/>
        <v>0</v>
      </c>
      <c r="N163" s="95">
        <v>450</v>
      </c>
      <c r="O163" s="95">
        <f t="shared" si="204"/>
        <v>0</v>
      </c>
      <c r="P163" s="96">
        <f t="shared" si="205"/>
        <v>0</v>
      </c>
      <c r="Q163" s="177"/>
      <c r="R163" s="178">
        <v>1200</v>
      </c>
      <c r="S163" s="178">
        <f t="shared" si="206"/>
        <v>0</v>
      </c>
      <c r="T163" s="178">
        <v>450</v>
      </c>
      <c r="U163" s="178">
        <f t="shared" si="207"/>
        <v>0</v>
      </c>
      <c r="V163" s="179">
        <f t="shared" si="208"/>
        <v>0</v>
      </c>
      <c r="W163" s="224"/>
      <c r="X163" s="225">
        <v>1200</v>
      </c>
      <c r="Y163" s="225">
        <f t="shared" si="209"/>
        <v>0</v>
      </c>
      <c r="Z163" s="225">
        <v>450</v>
      </c>
      <c r="AA163" s="225">
        <f t="shared" si="210"/>
        <v>0</v>
      </c>
      <c r="AB163" s="226">
        <f t="shared" si="211"/>
        <v>0</v>
      </c>
      <c r="AC163" s="271"/>
      <c r="AD163" s="272">
        <v>1200</v>
      </c>
      <c r="AE163" s="272">
        <f t="shared" si="212"/>
        <v>0</v>
      </c>
      <c r="AF163" s="272">
        <v>450</v>
      </c>
      <c r="AG163" s="272">
        <f t="shared" si="213"/>
        <v>0</v>
      </c>
      <c r="AH163" s="273">
        <f t="shared" si="214"/>
        <v>0</v>
      </c>
      <c r="AI163" s="318"/>
      <c r="AJ163" s="319">
        <v>1200</v>
      </c>
      <c r="AK163" s="319">
        <f t="shared" si="215"/>
        <v>0</v>
      </c>
      <c r="AL163" s="319">
        <v>450</v>
      </c>
      <c r="AM163" s="319">
        <f t="shared" si="216"/>
        <v>0</v>
      </c>
      <c r="AN163" s="320">
        <f t="shared" si="217"/>
        <v>0</v>
      </c>
      <c r="AO163" s="1607">
        <v>1</v>
      </c>
      <c r="AP163" s="1093">
        <v>1200</v>
      </c>
      <c r="AQ163" s="1093">
        <f t="shared" si="218"/>
        <v>1200</v>
      </c>
      <c r="AR163" s="1093">
        <v>450</v>
      </c>
      <c r="AS163" s="1093">
        <f t="shared" si="219"/>
        <v>450</v>
      </c>
      <c r="AT163" s="1094">
        <f t="shared" si="220"/>
        <v>1650</v>
      </c>
      <c r="AU163" s="1103"/>
      <c r="AV163" s="1101">
        <v>1200</v>
      </c>
      <c r="AW163" s="1101">
        <f t="shared" si="221"/>
        <v>0</v>
      </c>
      <c r="AX163" s="1101">
        <v>450</v>
      </c>
      <c r="AY163" s="1101">
        <f t="shared" si="222"/>
        <v>0</v>
      </c>
      <c r="AZ163" s="1102">
        <f t="shared" si="223"/>
        <v>0</v>
      </c>
      <c r="BA163" s="1151">
        <f t="shared" si="199"/>
        <v>0</v>
      </c>
      <c r="BB163" s="363">
        <v>1200</v>
      </c>
      <c r="BC163" s="363">
        <f t="shared" si="224"/>
        <v>0</v>
      </c>
      <c r="BD163" s="363">
        <v>450</v>
      </c>
      <c r="BE163" s="363">
        <f t="shared" si="225"/>
        <v>0</v>
      </c>
      <c r="BF163" s="364">
        <f t="shared" si="174"/>
        <v>0</v>
      </c>
      <c r="BG163" s="1142">
        <f t="shared" si="175"/>
        <v>1650</v>
      </c>
      <c r="BH163" s="1142">
        <f t="shared" si="176"/>
        <v>-1650</v>
      </c>
    </row>
    <row r="164" spans="1:60" x14ac:dyDescent="0.2">
      <c r="A164" s="1">
        <v>160</v>
      </c>
      <c r="B164" s="50" t="s">
        <v>299</v>
      </c>
      <c r="C164" s="51"/>
      <c r="D164" s="51" t="s">
        <v>56</v>
      </c>
      <c r="E164" s="1693">
        <v>18.443999999999999</v>
      </c>
      <c r="F164" s="76">
        <v>1050</v>
      </c>
      <c r="G164" s="76">
        <f t="shared" si="172"/>
        <v>19366.2</v>
      </c>
      <c r="H164" s="76">
        <v>840</v>
      </c>
      <c r="I164" s="76">
        <f t="shared" si="173"/>
        <v>15492.96</v>
      </c>
      <c r="J164" s="120">
        <f t="shared" si="202"/>
        <v>34859.160000000003</v>
      </c>
      <c r="K164" s="131"/>
      <c r="L164" s="95">
        <v>1050</v>
      </c>
      <c r="M164" s="95">
        <f t="shared" si="203"/>
        <v>0</v>
      </c>
      <c r="N164" s="95">
        <v>840</v>
      </c>
      <c r="O164" s="95">
        <f t="shared" si="204"/>
        <v>0</v>
      </c>
      <c r="P164" s="96">
        <f t="shared" si="205"/>
        <v>0</v>
      </c>
      <c r="Q164" s="177"/>
      <c r="R164" s="178">
        <v>1050</v>
      </c>
      <c r="S164" s="178">
        <f t="shared" si="206"/>
        <v>0</v>
      </c>
      <c r="T164" s="178">
        <v>840</v>
      </c>
      <c r="U164" s="178">
        <f t="shared" si="207"/>
        <v>0</v>
      </c>
      <c r="V164" s="179">
        <f t="shared" si="208"/>
        <v>0</v>
      </c>
      <c r="W164" s="224">
        <v>10.983999999999998</v>
      </c>
      <c r="X164" s="225">
        <v>1050</v>
      </c>
      <c r="Y164" s="225">
        <f t="shared" si="209"/>
        <v>11533.199999999999</v>
      </c>
      <c r="Z164" s="225">
        <v>840</v>
      </c>
      <c r="AA164" s="225">
        <f t="shared" si="210"/>
        <v>9226.5599999999977</v>
      </c>
      <c r="AB164" s="226">
        <f t="shared" si="211"/>
        <v>20759.759999999995</v>
      </c>
      <c r="AC164" s="271"/>
      <c r="AD164" s="272">
        <v>1050</v>
      </c>
      <c r="AE164" s="272">
        <f t="shared" si="212"/>
        <v>0</v>
      </c>
      <c r="AF164" s="272">
        <v>840</v>
      </c>
      <c r="AG164" s="272">
        <f t="shared" si="213"/>
        <v>0</v>
      </c>
      <c r="AH164" s="273">
        <f t="shared" si="214"/>
        <v>0</v>
      </c>
      <c r="AI164" s="318"/>
      <c r="AJ164" s="319">
        <v>1050</v>
      </c>
      <c r="AK164" s="319">
        <f t="shared" si="215"/>
        <v>0</v>
      </c>
      <c r="AL164" s="319">
        <v>840</v>
      </c>
      <c r="AM164" s="319">
        <f t="shared" si="216"/>
        <v>0</v>
      </c>
      <c r="AN164" s="320">
        <f t="shared" si="217"/>
        <v>0</v>
      </c>
      <c r="AO164" s="1607">
        <v>7.4600000000000009</v>
      </c>
      <c r="AP164" s="1093">
        <v>1050</v>
      </c>
      <c r="AQ164" s="1093">
        <f t="shared" si="218"/>
        <v>7833.0000000000009</v>
      </c>
      <c r="AR164" s="1093">
        <v>840</v>
      </c>
      <c r="AS164" s="1093">
        <f t="shared" si="219"/>
        <v>6266.4000000000005</v>
      </c>
      <c r="AT164" s="1094">
        <f t="shared" si="220"/>
        <v>14099.400000000001</v>
      </c>
      <c r="AU164" s="1103"/>
      <c r="AV164" s="1101">
        <v>1050</v>
      </c>
      <c r="AW164" s="1101">
        <f t="shared" si="221"/>
        <v>0</v>
      </c>
      <c r="AX164" s="1101">
        <v>840</v>
      </c>
      <c r="AY164" s="1101">
        <f t="shared" si="222"/>
        <v>0</v>
      </c>
      <c r="AZ164" s="1102">
        <f t="shared" si="223"/>
        <v>0</v>
      </c>
      <c r="BA164" s="1151">
        <f t="shared" si="199"/>
        <v>0</v>
      </c>
      <c r="BB164" s="363">
        <v>1050</v>
      </c>
      <c r="BC164" s="363">
        <f t="shared" si="224"/>
        <v>0</v>
      </c>
      <c r="BD164" s="363">
        <v>840</v>
      </c>
      <c r="BE164" s="363">
        <f t="shared" si="225"/>
        <v>0</v>
      </c>
      <c r="BF164" s="364">
        <f t="shared" si="174"/>
        <v>0</v>
      </c>
      <c r="BG164" s="1142">
        <f t="shared" si="175"/>
        <v>14099.400000000009</v>
      </c>
      <c r="BH164" s="1142">
        <f t="shared" si="176"/>
        <v>-14099.400000000009</v>
      </c>
    </row>
    <row r="165" spans="1:60" x14ac:dyDescent="0.2">
      <c r="A165" s="1">
        <v>161</v>
      </c>
      <c r="B165" s="50" t="s">
        <v>300</v>
      </c>
      <c r="C165" s="51"/>
      <c r="D165" s="51" t="s">
        <v>56</v>
      </c>
      <c r="E165" s="1693">
        <v>6.418000000000001</v>
      </c>
      <c r="F165" s="76">
        <v>1050</v>
      </c>
      <c r="G165" s="76">
        <f t="shared" si="172"/>
        <v>6738.9000000000015</v>
      </c>
      <c r="H165" s="76">
        <v>3080</v>
      </c>
      <c r="I165" s="76">
        <f t="shared" si="173"/>
        <v>19767.440000000002</v>
      </c>
      <c r="J165" s="120">
        <f t="shared" si="202"/>
        <v>26506.340000000004</v>
      </c>
      <c r="K165" s="131"/>
      <c r="L165" s="95">
        <v>1050</v>
      </c>
      <c r="M165" s="95">
        <f t="shared" si="203"/>
        <v>0</v>
      </c>
      <c r="N165" s="95">
        <v>3080</v>
      </c>
      <c r="O165" s="95">
        <f t="shared" si="204"/>
        <v>0</v>
      </c>
      <c r="P165" s="96">
        <f t="shared" si="205"/>
        <v>0</v>
      </c>
      <c r="Q165" s="177"/>
      <c r="R165" s="178">
        <v>1050</v>
      </c>
      <c r="S165" s="178">
        <f t="shared" si="206"/>
        <v>0</v>
      </c>
      <c r="T165" s="178">
        <v>3080</v>
      </c>
      <c r="U165" s="178">
        <f t="shared" si="207"/>
        <v>0</v>
      </c>
      <c r="V165" s="179">
        <f t="shared" si="208"/>
        <v>0</v>
      </c>
      <c r="W165" s="224">
        <v>4.9530000000000012</v>
      </c>
      <c r="X165" s="225">
        <v>1050</v>
      </c>
      <c r="Y165" s="225">
        <f t="shared" si="209"/>
        <v>5200.6500000000015</v>
      </c>
      <c r="Z165" s="225">
        <v>3080</v>
      </c>
      <c r="AA165" s="225">
        <f t="shared" si="210"/>
        <v>15255.240000000003</v>
      </c>
      <c r="AB165" s="226">
        <f t="shared" si="211"/>
        <v>20455.890000000007</v>
      </c>
      <c r="AC165" s="271"/>
      <c r="AD165" s="272">
        <v>1050</v>
      </c>
      <c r="AE165" s="272">
        <f t="shared" si="212"/>
        <v>0</v>
      </c>
      <c r="AF165" s="272">
        <v>3080</v>
      </c>
      <c r="AG165" s="272">
        <f t="shared" si="213"/>
        <v>0</v>
      </c>
      <c r="AH165" s="273">
        <f t="shared" si="214"/>
        <v>0</v>
      </c>
      <c r="AI165" s="318"/>
      <c r="AJ165" s="319">
        <v>1050</v>
      </c>
      <c r="AK165" s="319">
        <f t="shared" si="215"/>
        <v>0</v>
      </c>
      <c r="AL165" s="319">
        <v>3080</v>
      </c>
      <c r="AM165" s="319">
        <f t="shared" si="216"/>
        <v>0</v>
      </c>
      <c r="AN165" s="320">
        <f t="shared" si="217"/>
        <v>0</v>
      </c>
      <c r="AO165" s="1607">
        <v>1.4649999999999999</v>
      </c>
      <c r="AP165" s="1093">
        <v>1050</v>
      </c>
      <c r="AQ165" s="1093">
        <f t="shared" si="218"/>
        <v>1538.2499999999998</v>
      </c>
      <c r="AR165" s="1093">
        <v>3080</v>
      </c>
      <c r="AS165" s="1093">
        <f t="shared" si="219"/>
        <v>4512.2</v>
      </c>
      <c r="AT165" s="1094">
        <f t="shared" si="220"/>
        <v>6050.45</v>
      </c>
      <c r="AU165" s="1103"/>
      <c r="AV165" s="1101">
        <v>1050</v>
      </c>
      <c r="AW165" s="1101">
        <f t="shared" si="221"/>
        <v>0</v>
      </c>
      <c r="AX165" s="1101">
        <v>3080</v>
      </c>
      <c r="AY165" s="1101">
        <f t="shared" si="222"/>
        <v>0</v>
      </c>
      <c r="AZ165" s="1102">
        <f t="shared" si="223"/>
        <v>0</v>
      </c>
      <c r="BA165" s="1151">
        <f t="shared" si="199"/>
        <v>0</v>
      </c>
      <c r="BB165" s="363">
        <v>1050</v>
      </c>
      <c r="BC165" s="363">
        <f t="shared" si="224"/>
        <v>0</v>
      </c>
      <c r="BD165" s="363">
        <v>3080</v>
      </c>
      <c r="BE165" s="363">
        <f t="shared" si="225"/>
        <v>0</v>
      </c>
      <c r="BF165" s="364">
        <f t="shared" si="174"/>
        <v>0</v>
      </c>
      <c r="BG165" s="1142">
        <f t="shared" si="175"/>
        <v>6050.4499999999971</v>
      </c>
      <c r="BH165" s="1142">
        <f t="shared" si="176"/>
        <v>-6050.4499999999971</v>
      </c>
    </row>
    <row r="166" spans="1:60" x14ac:dyDescent="0.2">
      <c r="A166" s="1">
        <v>162</v>
      </c>
      <c r="B166" s="50" t="s">
        <v>60</v>
      </c>
      <c r="C166" s="1158"/>
      <c r="D166" s="51" t="s">
        <v>5</v>
      </c>
      <c r="E166" s="1693">
        <v>1</v>
      </c>
      <c r="F166" s="76">
        <v>0</v>
      </c>
      <c r="G166" s="76">
        <f t="shared" si="172"/>
        <v>0</v>
      </c>
      <c r="H166" s="76">
        <v>4701</v>
      </c>
      <c r="I166" s="76">
        <f t="shared" si="173"/>
        <v>4701</v>
      </c>
      <c r="J166" s="120">
        <f t="shared" si="202"/>
        <v>4701</v>
      </c>
      <c r="K166" s="131"/>
      <c r="L166" s="95">
        <v>0</v>
      </c>
      <c r="M166" s="95">
        <f t="shared" si="203"/>
        <v>0</v>
      </c>
      <c r="N166" s="95">
        <v>4701</v>
      </c>
      <c r="O166" s="95">
        <f t="shared" si="204"/>
        <v>0</v>
      </c>
      <c r="P166" s="96">
        <f t="shared" si="205"/>
        <v>0</v>
      </c>
      <c r="Q166" s="177"/>
      <c r="R166" s="178">
        <v>0</v>
      </c>
      <c r="S166" s="178">
        <f t="shared" si="206"/>
        <v>0</v>
      </c>
      <c r="T166" s="178">
        <v>4701</v>
      </c>
      <c r="U166" s="178">
        <f t="shared" si="207"/>
        <v>0</v>
      </c>
      <c r="V166" s="179">
        <f t="shared" si="208"/>
        <v>0</v>
      </c>
      <c r="W166" s="224">
        <v>1</v>
      </c>
      <c r="X166" s="225">
        <v>0</v>
      </c>
      <c r="Y166" s="225">
        <f t="shared" si="209"/>
        <v>0</v>
      </c>
      <c r="Z166" s="225">
        <v>4701</v>
      </c>
      <c r="AA166" s="225">
        <f t="shared" si="210"/>
        <v>4701</v>
      </c>
      <c r="AB166" s="226">
        <f t="shared" si="211"/>
        <v>4701</v>
      </c>
      <c r="AC166" s="271"/>
      <c r="AD166" s="272">
        <v>0</v>
      </c>
      <c r="AE166" s="272">
        <f t="shared" si="212"/>
        <v>0</v>
      </c>
      <c r="AF166" s="272">
        <v>4701</v>
      </c>
      <c r="AG166" s="272">
        <f t="shared" si="213"/>
        <v>0</v>
      </c>
      <c r="AH166" s="273">
        <f t="shared" si="214"/>
        <v>0</v>
      </c>
      <c r="AI166" s="318"/>
      <c r="AJ166" s="319">
        <v>0</v>
      </c>
      <c r="AK166" s="319">
        <f t="shared" si="215"/>
        <v>0</v>
      </c>
      <c r="AL166" s="319">
        <v>4701</v>
      </c>
      <c r="AM166" s="319">
        <f t="shared" si="216"/>
        <v>0</v>
      </c>
      <c r="AN166" s="320">
        <f t="shared" si="217"/>
        <v>0</v>
      </c>
      <c r="AO166" s="1107"/>
      <c r="AP166" s="1093">
        <v>0</v>
      </c>
      <c r="AQ166" s="1093">
        <f t="shared" si="218"/>
        <v>0</v>
      </c>
      <c r="AR166" s="1093">
        <v>4701</v>
      </c>
      <c r="AS166" s="1093">
        <f t="shared" si="219"/>
        <v>0</v>
      </c>
      <c r="AT166" s="1094">
        <f t="shared" si="220"/>
        <v>0</v>
      </c>
      <c r="AU166" s="1103"/>
      <c r="AV166" s="1101">
        <v>0</v>
      </c>
      <c r="AW166" s="1101">
        <f t="shared" si="221"/>
        <v>0</v>
      </c>
      <c r="AX166" s="1101">
        <v>4701</v>
      </c>
      <c r="AY166" s="1101">
        <f t="shared" si="222"/>
        <v>0</v>
      </c>
      <c r="AZ166" s="1102">
        <f t="shared" si="223"/>
        <v>0</v>
      </c>
      <c r="BA166" s="1151">
        <f t="shared" si="199"/>
        <v>0</v>
      </c>
      <c r="BB166" s="363">
        <v>0</v>
      </c>
      <c r="BC166" s="363">
        <f t="shared" si="224"/>
        <v>0</v>
      </c>
      <c r="BD166" s="363">
        <v>4701</v>
      </c>
      <c r="BE166" s="363">
        <f t="shared" si="225"/>
        <v>0</v>
      </c>
      <c r="BF166" s="364">
        <f t="shared" si="174"/>
        <v>0</v>
      </c>
      <c r="BG166" s="1142">
        <f t="shared" si="175"/>
        <v>0</v>
      </c>
      <c r="BH166" s="1142">
        <f t="shared" si="176"/>
        <v>0</v>
      </c>
    </row>
    <row r="167" spans="1:60" x14ac:dyDescent="0.2">
      <c r="A167" s="1">
        <v>163</v>
      </c>
      <c r="B167" s="50" t="s">
        <v>82</v>
      </c>
      <c r="C167" s="51" t="s">
        <v>83</v>
      </c>
      <c r="D167" s="51" t="s">
        <v>56</v>
      </c>
      <c r="E167" s="1693">
        <v>5.5</v>
      </c>
      <c r="F167" s="76">
        <v>600</v>
      </c>
      <c r="G167" s="76">
        <f t="shared" si="172"/>
        <v>3300</v>
      </c>
      <c r="H167" s="76">
        <v>588</v>
      </c>
      <c r="I167" s="76">
        <f t="shared" si="173"/>
        <v>3234</v>
      </c>
      <c r="J167" s="120">
        <f t="shared" si="202"/>
        <v>6534</v>
      </c>
      <c r="K167" s="131"/>
      <c r="L167" s="95">
        <v>600</v>
      </c>
      <c r="M167" s="95">
        <f t="shared" si="203"/>
        <v>0</v>
      </c>
      <c r="N167" s="95">
        <v>588</v>
      </c>
      <c r="O167" s="95">
        <f t="shared" si="204"/>
        <v>0</v>
      </c>
      <c r="P167" s="96">
        <f t="shared" si="205"/>
        <v>0</v>
      </c>
      <c r="Q167" s="177"/>
      <c r="R167" s="178">
        <v>600</v>
      </c>
      <c r="S167" s="178">
        <f t="shared" si="206"/>
        <v>0</v>
      </c>
      <c r="T167" s="178">
        <v>588</v>
      </c>
      <c r="U167" s="178">
        <f t="shared" si="207"/>
        <v>0</v>
      </c>
      <c r="V167" s="179">
        <f t="shared" si="208"/>
        <v>0</v>
      </c>
      <c r="W167" s="224"/>
      <c r="X167" s="225">
        <v>600</v>
      </c>
      <c r="Y167" s="225">
        <f t="shared" si="209"/>
        <v>0</v>
      </c>
      <c r="Z167" s="225">
        <v>588</v>
      </c>
      <c r="AA167" s="225">
        <f t="shared" si="210"/>
        <v>0</v>
      </c>
      <c r="AB167" s="226">
        <f t="shared" si="211"/>
        <v>0</v>
      </c>
      <c r="AC167" s="271"/>
      <c r="AD167" s="272">
        <v>600</v>
      </c>
      <c r="AE167" s="272">
        <f t="shared" si="212"/>
        <v>0</v>
      </c>
      <c r="AF167" s="272">
        <v>588</v>
      </c>
      <c r="AG167" s="272">
        <f t="shared" si="213"/>
        <v>0</v>
      </c>
      <c r="AH167" s="273">
        <f t="shared" si="214"/>
        <v>0</v>
      </c>
      <c r="AI167" s="318"/>
      <c r="AJ167" s="319">
        <v>600</v>
      </c>
      <c r="AK167" s="319">
        <f t="shared" si="215"/>
        <v>0</v>
      </c>
      <c r="AL167" s="319">
        <v>588</v>
      </c>
      <c r="AM167" s="319">
        <f t="shared" si="216"/>
        <v>0</v>
      </c>
      <c r="AN167" s="320">
        <f t="shared" si="217"/>
        <v>0</v>
      </c>
      <c r="AO167" s="1107">
        <v>5.5</v>
      </c>
      <c r="AP167" s="1093">
        <v>600</v>
      </c>
      <c r="AQ167" s="1093">
        <f t="shared" si="218"/>
        <v>3300</v>
      </c>
      <c r="AR167" s="1093">
        <v>588</v>
      </c>
      <c r="AS167" s="1093">
        <f t="shared" si="219"/>
        <v>3234</v>
      </c>
      <c r="AT167" s="1094">
        <f t="shared" si="220"/>
        <v>6534</v>
      </c>
      <c r="AU167" s="1103"/>
      <c r="AV167" s="1101">
        <v>600</v>
      </c>
      <c r="AW167" s="1101">
        <f t="shared" si="221"/>
        <v>0</v>
      </c>
      <c r="AX167" s="1101">
        <v>588</v>
      </c>
      <c r="AY167" s="1101">
        <f t="shared" si="222"/>
        <v>0</v>
      </c>
      <c r="AZ167" s="1102">
        <f t="shared" si="223"/>
        <v>0</v>
      </c>
      <c r="BA167" s="1151">
        <f t="shared" si="199"/>
        <v>0</v>
      </c>
      <c r="BB167" s="363">
        <v>600</v>
      </c>
      <c r="BC167" s="363">
        <f t="shared" si="224"/>
        <v>0</v>
      </c>
      <c r="BD167" s="363">
        <v>588</v>
      </c>
      <c r="BE167" s="363">
        <f t="shared" si="225"/>
        <v>0</v>
      </c>
      <c r="BF167" s="364">
        <f t="shared" si="174"/>
        <v>0</v>
      </c>
      <c r="BG167" s="1142">
        <f t="shared" si="175"/>
        <v>6534</v>
      </c>
      <c r="BH167" s="1142">
        <f t="shared" si="176"/>
        <v>-6534</v>
      </c>
    </row>
    <row r="168" spans="1:60" ht="13.5" x14ac:dyDescent="0.2">
      <c r="A168" s="1">
        <v>164</v>
      </c>
      <c r="B168" s="1143" t="s">
        <v>405</v>
      </c>
      <c r="C168" s="51"/>
      <c r="D168" s="51"/>
      <c r="E168" s="1693"/>
      <c r="F168" s="51"/>
      <c r="G168" s="76"/>
      <c r="H168" s="1124"/>
      <c r="I168" s="76"/>
      <c r="J168" s="1125"/>
      <c r="K168" s="131"/>
      <c r="L168" s="1144"/>
      <c r="M168" s="95"/>
      <c r="N168" s="1126"/>
      <c r="O168" s="95"/>
      <c r="P168" s="1127"/>
      <c r="Q168" s="177"/>
      <c r="R168" s="1145"/>
      <c r="S168" s="178"/>
      <c r="T168" s="1128"/>
      <c r="U168" s="178"/>
      <c r="V168" s="1129"/>
      <c r="W168" s="224"/>
      <c r="X168" s="1146"/>
      <c r="Y168" s="225"/>
      <c r="Z168" s="1130"/>
      <c r="AA168" s="225"/>
      <c r="AB168" s="1131"/>
      <c r="AC168" s="271"/>
      <c r="AD168" s="1147"/>
      <c r="AE168" s="272"/>
      <c r="AF168" s="1132"/>
      <c r="AG168" s="272"/>
      <c r="AH168" s="1133"/>
      <c r="AI168" s="318"/>
      <c r="AJ168" s="1148"/>
      <c r="AK168" s="319"/>
      <c r="AL168" s="1134"/>
      <c r="AM168" s="319"/>
      <c r="AN168" s="1135"/>
      <c r="AO168" s="1107"/>
      <c r="AP168" s="1149"/>
      <c r="AQ168" s="1093"/>
      <c r="AR168" s="1136"/>
      <c r="AS168" s="1093"/>
      <c r="AT168" s="1137"/>
      <c r="AU168" s="1103"/>
      <c r="AV168" s="1150"/>
      <c r="AW168" s="1101"/>
      <c r="AX168" s="1138"/>
      <c r="AY168" s="1101"/>
      <c r="AZ168" s="1139"/>
      <c r="BA168" s="1151">
        <f t="shared" si="199"/>
        <v>0</v>
      </c>
      <c r="BB168" s="1152"/>
      <c r="BC168" s="363"/>
      <c r="BD168" s="1140"/>
      <c r="BE168" s="363"/>
      <c r="BF168" s="364">
        <f t="shared" si="174"/>
        <v>0</v>
      </c>
      <c r="BG168" s="1142">
        <f t="shared" si="175"/>
        <v>0</v>
      </c>
      <c r="BH168" s="1142">
        <f t="shared" si="176"/>
        <v>0</v>
      </c>
    </row>
    <row r="169" spans="1:60" x14ac:dyDescent="0.2">
      <c r="A169" s="1">
        <v>165</v>
      </c>
      <c r="B169" s="50" t="s">
        <v>297</v>
      </c>
      <c r="C169" s="51" t="s">
        <v>338</v>
      </c>
      <c r="D169" s="51" t="s">
        <v>14</v>
      </c>
      <c r="E169" s="1693">
        <v>1</v>
      </c>
      <c r="F169" s="76">
        <v>2829</v>
      </c>
      <c r="G169" s="76">
        <f t="shared" si="172"/>
        <v>2829</v>
      </c>
      <c r="H169" s="76">
        <v>5624.6399999999994</v>
      </c>
      <c r="I169" s="76">
        <f t="shared" si="173"/>
        <v>5624.6399999999994</v>
      </c>
      <c r="J169" s="120">
        <f t="shared" ref="J169:J179" si="226">G169+I169</f>
        <v>8453.64</v>
      </c>
      <c r="K169" s="131"/>
      <c r="L169" s="95">
        <v>2829</v>
      </c>
      <c r="M169" s="95">
        <f t="shared" ref="M169:M179" si="227">K169*L169</f>
        <v>0</v>
      </c>
      <c r="N169" s="95">
        <v>5624.6399999999994</v>
      </c>
      <c r="O169" s="95">
        <f t="shared" ref="O169:O179" si="228">K169*N169</f>
        <v>0</v>
      </c>
      <c r="P169" s="96">
        <f t="shared" ref="P169:P179" si="229">M169+O169</f>
        <v>0</v>
      </c>
      <c r="Q169" s="177"/>
      <c r="R169" s="178">
        <v>2829</v>
      </c>
      <c r="S169" s="178">
        <f t="shared" ref="S169:S179" si="230">Q169*R169</f>
        <v>0</v>
      </c>
      <c r="T169" s="178">
        <v>5624.6399999999994</v>
      </c>
      <c r="U169" s="178">
        <f t="shared" ref="U169:U179" si="231">Q169*T169</f>
        <v>0</v>
      </c>
      <c r="V169" s="179">
        <f t="shared" ref="V169:V179" si="232">S169+U169</f>
        <v>0</v>
      </c>
      <c r="W169" s="224"/>
      <c r="X169" s="225">
        <v>2829</v>
      </c>
      <c r="Y169" s="225">
        <f t="shared" ref="Y169:Y179" si="233">W169*X169</f>
        <v>0</v>
      </c>
      <c r="Z169" s="225">
        <v>5624.6399999999994</v>
      </c>
      <c r="AA169" s="225">
        <f t="shared" ref="AA169:AA179" si="234">W169*Z169</f>
        <v>0</v>
      </c>
      <c r="AB169" s="226">
        <f t="shared" ref="AB169:AB179" si="235">Y169+AA169</f>
        <v>0</v>
      </c>
      <c r="AC169" s="271">
        <v>1</v>
      </c>
      <c r="AD169" s="272">
        <v>2829</v>
      </c>
      <c r="AE169" s="272">
        <f t="shared" ref="AE169:AE179" si="236">AC169*AD169</f>
        <v>2829</v>
      </c>
      <c r="AF169" s="272">
        <v>5624.6399999999994</v>
      </c>
      <c r="AG169" s="272">
        <f t="shared" ref="AG169:AG179" si="237">AC169*AF169</f>
        <v>5624.6399999999994</v>
      </c>
      <c r="AH169" s="273">
        <f t="shared" ref="AH169:AH179" si="238">AE169+AG169</f>
        <v>8453.64</v>
      </c>
      <c r="AI169" s="318"/>
      <c r="AJ169" s="319">
        <v>2829</v>
      </c>
      <c r="AK169" s="319">
        <f t="shared" ref="AK169:AK179" si="239">AI169*AJ169</f>
        <v>0</v>
      </c>
      <c r="AL169" s="319">
        <v>5624.6399999999994</v>
      </c>
      <c r="AM169" s="319">
        <f t="shared" ref="AM169:AM179" si="240">AI169*AL169</f>
        <v>0</v>
      </c>
      <c r="AN169" s="320">
        <f t="shared" ref="AN169:AN179" si="241">AK169+AM169</f>
        <v>0</v>
      </c>
      <c r="AO169" s="1107"/>
      <c r="AP169" s="1093">
        <v>2829</v>
      </c>
      <c r="AQ169" s="1093">
        <f t="shared" ref="AQ169:AQ179" si="242">AO169*AP169</f>
        <v>0</v>
      </c>
      <c r="AR169" s="1093">
        <v>5624.6399999999994</v>
      </c>
      <c r="AS169" s="1093">
        <f t="shared" ref="AS169:AS179" si="243">AO169*AR169</f>
        <v>0</v>
      </c>
      <c r="AT169" s="1094">
        <f t="shared" ref="AT169:AT179" si="244">AQ169+AS169</f>
        <v>0</v>
      </c>
      <c r="AU169" s="1103"/>
      <c r="AV169" s="1101">
        <v>2829</v>
      </c>
      <c r="AW169" s="1101">
        <f t="shared" ref="AW169:AW179" si="245">AU169*AV169</f>
        <v>0</v>
      </c>
      <c r="AX169" s="1101">
        <v>5624.6399999999994</v>
      </c>
      <c r="AY169" s="1101">
        <f t="shared" ref="AY169:AY179" si="246">AU169*AX169</f>
        <v>0</v>
      </c>
      <c r="AZ169" s="1102">
        <f t="shared" ref="AZ169:AZ179" si="247">AW169+AY169</f>
        <v>0</v>
      </c>
      <c r="BA169" s="1151">
        <f t="shared" si="199"/>
        <v>0</v>
      </c>
      <c r="BB169" s="363">
        <v>2829</v>
      </c>
      <c r="BC169" s="363">
        <f t="shared" ref="BC169:BC179" si="248">BA169*BB169</f>
        <v>0</v>
      </c>
      <c r="BD169" s="363">
        <v>5624.6399999999994</v>
      </c>
      <c r="BE169" s="363">
        <f t="shared" ref="BE169:BE179" si="249">BA169*BD169</f>
        <v>0</v>
      </c>
      <c r="BF169" s="364">
        <f t="shared" si="174"/>
        <v>0</v>
      </c>
      <c r="BG169" s="1142">
        <f t="shared" si="175"/>
        <v>0</v>
      </c>
      <c r="BH169" s="1142">
        <f t="shared" si="176"/>
        <v>0</v>
      </c>
    </row>
    <row r="170" spans="1:60" x14ac:dyDescent="0.2">
      <c r="A170" s="1">
        <v>166</v>
      </c>
      <c r="B170" s="50" t="s">
        <v>62</v>
      </c>
      <c r="C170" s="51" t="s">
        <v>337</v>
      </c>
      <c r="D170" s="51" t="s">
        <v>14</v>
      </c>
      <c r="E170" s="1693">
        <v>1</v>
      </c>
      <c r="F170" s="76">
        <v>1681</v>
      </c>
      <c r="G170" s="76">
        <f t="shared" si="172"/>
        <v>1681</v>
      </c>
      <c r="H170" s="76">
        <v>4575.5999999999995</v>
      </c>
      <c r="I170" s="76">
        <f t="shared" si="173"/>
        <v>4575.5999999999995</v>
      </c>
      <c r="J170" s="120">
        <f t="shared" si="226"/>
        <v>6256.5999999999995</v>
      </c>
      <c r="K170" s="131"/>
      <c r="L170" s="95">
        <v>1681</v>
      </c>
      <c r="M170" s="95">
        <f t="shared" si="227"/>
        <v>0</v>
      </c>
      <c r="N170" s="95">
        <v>4575.5999999999995</v>
      </c>
      <c r="O170" s="95">
        <f t="shared" si="228"/>
        <v>0</v>
      </c>
      <c r="P170" s="96">
        <f t="shared" si="229"/>
        <v>0</v>
      </c>
      <c r="Q170" s="177"/>
      <c r="R170" s="178">
        <v>1681</v>
      </c>
      <c r="S170" s="178">
        <f t="shared" si="230"/>
        <v>0</v>
      </c>
      <c r="T170" s="178">
        <v>4575.5999999999995</v>
      </c>
      <c r="U170" s="178">
        <f t="shared" si="231"/>
        <v>0</v>
      </c>
      <c r="V170" s="179">
        <f t="shared" si="232"/>
        <v>0</v>
      </c>
      <c r="W170" s="224"/>
      <c r="X170" s="225">
        <v>1681</v>
      </c>
      <c r="Y170" s="225">
        <f t="shared" si="233"/>
        <v>0</v>
      </c>
      <c r="Z170" s="225">
        <v>4575.5999999999995</v>
      </c>
      <c r="AA170" s="225">
        <f t="shared" si="234"/>
        <v>0</v>
      </c>
      <c r="AB170" s="226">
        <f t="shared" si="235"/>
        <v>0</v>
      </c>
      <c r="AC170" s="271">
        <v>1</v>
      </c>
      <c r="AD170" s="272">
        <v>1681</v>
      </c>
      <c r="AE170" s="272">
        <f t="shared" si="236"/>
        <v>1681</v>
      </c>
      <c r="AF170" s="272">
        <v>4575.5999999999995</v>
      </c>
      <c r="AG170" s="272">
        <f t="shared" si="237"/>
        <v>4575.5999999999995</v>
      </c>
      <c r="AH170" s="273">
        <f t="shared" si="238"/>
        <v>6256.5999999999995</v>
      </c>
      <c r="AI170" s="318"/>
      <c r="AJ170" s="319">
        <v>1681</v>
      </c>
      <c r="AK170" s="319">
        <f t="shared" si="239"/>
        <v>0</v>
      </c>
      <c r="AL170" s="319">
        <v>4575.5999999999995</v>
      </c>
      <c r="AM170" s="319">
        <f t="shared" si="240"/>
        <v>0</v>
      </c>
      <c r="AN170" s="320">
        <f t="shared" si="241"/>
        <v>0</v>
      </c>
      <c r="AO170" s="1107"/>
      <c r="AP170" s="1093">
        <v>1681</v>
      </c>
      <c r="AQ170" s="1093">
        <f t="shared" si="242"/>
        <v>0</v>
      </c>
      <c r="AR170" s="1093">
        <v>4575.5999999999995</v>
      </c>
      <c r="AS170" s="1093">
        <f t="shared" si="243"/>
        <v>0</v>
      </c>
      <c r="AT170" s="1094">
        <f t="shared" si="244"/>
        <v>0</v>
      </c>
      <c r="AU170" s="1103"/>
      <c r="AV170" s="1101">
        <v>1681</v>
      </c>
      <c r="AW170" s="1101">
        <f t="shared" si="245"/>
        <v>0</v>
      </c>
      <c r="AX170" s="1101">
        <v>4575.5999999999995</v>
      </c>
      <c r="AY170" s="1101">
        <f t="shared" si="246"/>
        <v>0</v>
      </c>
      <c r="AZ170" s="1102">
        <f t="shared" si="247"/>
        <v>0</v>
      </c>
      <c r="BA170" s="1151">
        <f t="shared" si="199"/>
        <v>0</v>
      </c>
      <c r="BB170" s="363">
        <v>1681</v>
      </c>
      <c r="BC170" s="363">
        <f t="shared" si="248"/>
        <v>0</v>
      </c>
      <c r="BD170" s="363">
        <v>4575.5999999999995</v>
      </c>
      <c r="BE170" s="363">
        <f t="shared" si="249"/>
        <v>0</v>
      </c>
      <c r="BF170" s="364">
        <f t="shared" si="174"/>
        <v>0</v>
      </c>
      <c r="BG170" s="1142">
        <f t="shared" si="175"/>
        <v>0</v>
      </c>
      <c r="BH170" s="1142">
        <f t="shared" si="176"/>
        <v>0</v>
      </c>
    </row>
    <row r="171" spans="1:60" x14ac:dyDescent="0.2">
      <c r="A171" s="1">
        <v>167</v>
      </c>
      <c r="B171" s="50" t="s">
        <v>396</v>
      </c>
      <c r="C171" s="51" t="s">
        <v>296</v>
      </c>
      <c r="D171" s="51" t="s">
        <v>14</v>
      </c>
      <c r="E171" s="1693">
        <v>1</v>
      </c>
      <c r="F171" s="76">
        <v>4500</v>
      </c>
      <c r="G171" s="76">
        <f t="shared" si="172"/>
        <v>4500</v>
      </c>
      <c r="H171" s="76">
        <v>4900</v>
      </c>
      <c r="I171" s="76">
        <f t="shared" si="173"/>
        <v>4900</v>
      </c>
      <c r="J171" s="120">
        <f t="shared" si="226"/>
        <v>9400</v>
      </c>
      <c r="K171" s="131"/>
      <c r="L171" s="95">
        <v>4500</v>
      </c>
      <c r="M171" s="95">
        <f t="shared" si="227"/>
        <v>0</v>
      </c>
      <c r="N171" s="95">
        <v>4900</v>
      </c>
      <c r="O171" s="95">
        <f t="shared" si="228"/>
        <v>0</v>
      </c>
      <c r="P171" s="96">
        <f t="shared" si="229"/>
        <v>0</v>
      </c>
      <c r="Q171" s="177"/>
      <c r="R171" s="178">
        <v>4500</v>
      </c>
      <c r="S171" s="178">
        <f t="shared" si="230"/>
        <v>0</v>
      </c>
      <c r="T171" s="178">
        <v>4900</v>
      </c>
      <c r="U171" s="178">
        <f t="shared" si="231"/>
        <v>0</v>
      </c>
      <c r="V171" s="179">
        <f t="shared" si="232"/>
        <v>0</v>
      </c>
      <c r="W171" s="224"/>
      <c r="X171" s="225">
        <v>4500</v>
      </c>
      <c r="Y171" s="225">
        <f t="shared" si="233"/>
        <v>0</v>
      </c>
      <c r="Z171" s="225">
        <v>4900</v>
      </c>
      <c r="AA171" s="225">
        <f t="shared" si="234"/>
        <v>0</v>
      </c>
      <c r="AB171" s="226">
        <f t="shared" si="235"/>
        <v>0</v>
      </c>
      <c r="AC171" s="271"/>
      <c r="AD171" s="272">
        <v>4500</v>
      </c>
      <c r="AE171" s="272">
        <f t="shared" si="236"/>
        <v>0</v>
      </c>
      <c r="AF171" s="272">
        <v>4900</v>
      </c>
      <c r="AG171" s="272">
        <f t="shared" si="237"/>
        <v>0</v>
      </c>
      <c r="AH171" s="273">
        <f t="shared" si="238"/>
        <v>0</v>
      </c>
      <c r="AI171" s="1605">
        <v>1</v>
      </c>
      <c r="AJ171" s="319">
        <v>4500</v>
      </c>
      <c r="AK171" s="319">
        <f t="shared" si="239"/>
        <v>4500</v>
      </c>
      <c r="AL171" s="319">
        <v>4900</v>
      </c>
      <c r="AM171" s="319">
        <f t="shared" si="240"/>
        <v>4900</v>
      </c>
      <c r="AN171" s="320">
        <f t="shared" si="241"/>
        <v>9400</v>
      </c>
      <c r="AO171" s="1107"/>
      <c r="AP171" s="1093">
        <v>4500</v>
      </c>
      <c r="AQ171" s="1093">
        <f t="shared" si="242"/>
        <v>0</v>
      </c>
      <c r="AR171" s="1093">
        <v>4900</v>
      </c>
      <c r="AS171" s="1093">
        <f t="shared" si="243"/>
        <v>0</v>
      </c>
      <c r="AT171" s="1094">
        <f t="shared" si="244"/>
        <v>0</v>
      </c>
      <c r="AU171" s="1103"/>
      <c r="AV171" s="1101">
        <v>4500</v>
      </c>
      <c r="AW171" s="1101">
        <f t="shared" si="245"/>
        <v>0</v>
      </c>
      <c r="AX171" s="1101">
        <v>4900</v>
      </c>
      <c r="AY171" s="1101">
        <f t="shared" si="246"/>
        <v>0</v>
      </c>
      <c r="AZ171" s="1102">
        <f t="shared" si="247"/>
        <v>0</v>
      </c>
      <c r="BA171" s="1151">
        <f t="shared" si="199"/>
        <v>0</v>
      </c>
      <c r="BB171" s="363">
        <v>4500</v>
      </c>
      <c r="BC171" s="363">
        <f t="shared" si="248"/>
        <v>0</v>
      </c>
      <c r="BD171" s="363">
        <v>4900</v>
      </c>
      <c r="BE171" s="363">
        <f t="shared" si="249"/>
        <v>0</v>
      </c>
      <c r="BF171" s="364">
        <f t="shared" si="174"/>
        <v>0</v>
      </c>
      <c r="BG171" s="1142">
        <f t="shared" si="175"/>
        <v>0</v>
      </c>
      <c r="BH171" s="1142">
        <f t="shared" si="176"/>
        <v>0</v>
      </c>
    </row>
    <row r="172" spans="1:60" ht="25.5" x14ac:dyDescent="0.2">
      <c r="A172" s="1">
        <v>168</v>
      </c>
      <c r="B172" s="50" t="s">
        <v>387</v>
      </c>
      <c r="C172" s="51" t="s">
        <v>400</v>
      </c>
      <c r="D172" s="51" t="s">
        <v>14</v>
      </c>
      <c r="E172" s="1693">
        <v>2</v>
      </c>
      <c r="F172" s="76">
        <v>4500</v>
      </c>
      <c r="G172" s="76">
        <f t="shared" si="172"/>
        <v>9000</v>
      </c>
      <c r="H172" s="76">
        <v>11136.75</v>
      </c>
      <c r="I172" s="76">
        <f t="shared" si="173"/>
        <v>22273.5</v>
      </c>
      <c r="J172" s="120">
        <f t="shared" si="226"/>
        <v>31273.5</v>
      </c>
      <c r="K172" s="131"/>
      <c r="L172" s="95">
        <v>4500</v>
      </c>
      <c r="M172" s="95">
        <f t="shared" si="227"/>
        <v>0</v>
      </c>
      <c r="N172" s="95">
        <v>11136.75</v>
      </c>
      <c r="O172" s="95">
        <f t="shared" si="228"/>
        <v>0</v>
      </c>
      <c r="P172" s="96">
        <f t="shared" si="229"/>
        <v>0</v>
      </c>
      <c r="Q172" s="177"/>
      <c r="R172" s="178">
        <v>4500</v>
      </c>
      <c r="S172" s="178">
        <f t="shared" si="230"/>
        <v>0</v>
      </c>
      <c r="T172" s="178">
        <v>11136.75</v>
      </c>
      <c r="U172" s="178">
        <f t="shared" si="231"/>
        <v>0</v>
      </c>
      <c r="V172" s="179">
        <f t="shared" si="232"/>
        <v>0</v>
      </c>
      <c r="W172" s="224"/>
      <c r="X172" s="225">
        <v>4500</v>
      </c>
      <c r="Y172" s="225">
        <f t="shared" si="233"/>
        <v>0</v>
      </c>
      <c r="Z172" s="225">
        <v>11136.75</v>
      </c>
      <c r="AA172" s="225">
        <f t="shared" si="234"/>
        <v>0</v>
      </c>
      <c r="AB172" s="226">
        <f t="shared" si="235"/>
        <v>0</v>
      </c>
      <c r="AC172" s="271"/>
      <c r="AD172" s="272">
        <v>4500</v>
      </c>
      <c r="AE172" s="272">
        <f t="shared" si="236"/>
        <v>0</v>
      </c>
      <c r="AF172" s="272">
        <v>11136.75</v>
      </c>
      <c r="AG172" s="272">
        <f t="shared" si="237"/>
        <v>0</v>
      </c>
      <c r="AH172" s="273">
        <f t="shared" si="238"/>
        <v>0</v>
      </c>
      <c r="AI172" s="1605">
        <v>2</v>
      </c>
      <c r="AJ172" s="319">
        <v>4500</v>
      </c>
      <c r="AK172" s="319">
        <f t="shared" si="239"/>
        <v>9000</v>
      </c>
      <c r="AL172" s="319">
        <v>11136.75</v>
      </c>
      <c r="AM172" s="319">
        <f t="shared" si="240"/>
        <v>22273.5</v>
      </c>
      <c r="AN172" s="320">
        <f t="shared" si="241"/>
        <v>31273.5</v>
      </c>
      <c r="AO172" s="1107"/>
      <c r="AP172" s="1093">
        <v>4500</v>
      </c>
      <c r="AQ172" s="1093">
        <f t="shared" si="242"/>
        <v>0</v>
      </c>
      <c r="AR172" s="1093">
        <v>11136.75</v>
      </c>
      <c r="AS172" s="1093">
        <f t="shared" si="243"/>
        <v>0</v>
      </c>
      <c r="AT172" s="1094">
        <f t="shared" si="244"/>
        <v>0</v>
      </c>
      <c r="AU172" s="1103"/>
      <c r="AV172" s="1101">
        <v>4500</v>
      </c>
      <c r="AW172" s="1101">
        <f t="shared" si="245"/>
        <v>0</v>
      </c>
      <c r="AX172" s="1101">
        <v>11136.75</v>
      </c>
      <c r="AY172" s="1101">
        <f t="shared" si="246"/>
        <v>0</v>
      </c>
      <c r="AZ172" s="1102">
        <f t="shared" si="247"/>
        <v>0</v>
      </c>
      <c r="BA172" s="1151">
        <f t="shared" si="199"/>
        <v>0</v>
      </c>
      <c r="BB172" s="363">
        <v>4500</v>
      </c>
      <c r="BC172" s="363">
        <f t="shared" si="248"/>
        <v>0</v>
      </c>
      <c r="BD172" s="363">
        <v>11136.75</v>
      </c>
      <c r="BE172" s="363">
        <f t="shared" si="249"/>
        <v>0</v>
      </c>
      <c r="BF172" s="364">
        <f t="shared" si="174"/>
        <v>0</v>
      </c>
      <c r="BG172" s="1142">
        <f t="shared" si="175"/>
        <v>0</v>
      </c>
      <c r="BH172" s="1142">
        <f t="shared" si="176"/>
        <v>0</v>
      </c>
    </row>
    <row r="173" spans="1:60" x14ac:dyDescent="0.2">
      <c r="A173" s="1">
        <v>170</v>
      </c>
      <c r="B173" s="50" t="s">
        <v>394</v>
      </c>
      <c r="C173" s="77" t="s">
        <v>168</v>
      </c>
      <c r="D173" s="77" t="s">
        <v>14</v>
      </c>
      <c r="E173" s="1693">
        <v>1</v>
      </c>
      <c r="F173" s="76">
        <v>850</v>
      </c>
      <c r="G173" s="76">
        <f t="shared" si="172"/>
        <v>850</v>
      </c>
      <c r="H173" s="76">
        <v>311.87692307692305</v>
      </c>
      <c r="I173" s="76">
        <f t="shared" si="173"/>
        <v>311.87692307692305</v>
      </c>
      <c r="J173" s="120">
        <f t="shared" si="226"/>
        <v>1161.876923076923</v>
      </c>
      <c r="K173" s="132"/>
      <c r="L173" s="95">
        <v>850</v>
      </c>
      <c r="M173" s="95">
        <f t="shared" si="227"/>
        <v>0</v>
      </c>
      <c r="N173" s="95">
        <v>311.87692307692305</v>
      </c>
      <c r="O173" s="95">
        <f t="shared" si="228"/>
        <v>0</v>
      </c>
      <c r="P173" s="96">
        <f t="shared" si="229"/>
        <v>0</v>
      </c>
      <c r="Q173" s="180"/>
      <c r="R173" s="178">
        <v>850</v>
      </c>
      <c r="S173" s="178">
        <f t="shared" si="230"/>
        <v>0</v>
      </c>
      <c r="T173" s="178">
        <v>311.87692307692305</v>
      </c>
      <c r="U173" s="178">
        <f t="shared" si="231"/>
        <v>0</v>
      </c>
      <c r="V173" s="179">
        <f t="shared" si="232"/>
        <v>0</v>
      </c>
      <c r="W173" s="227"/>
      <c r="X173" s="225">
        <v>850</v>
      </c>
      <c r="Y173" s="225">
        <f t="shared" si="233"/>
        <v>0</v>
      </c>
      <c r="Z173" s="225">
        <v>311.87692307692305</v>
      </c>
      <c r="AA173" s="225">
        <f t="shared" si="234"/>
        <v>0</v>
      </c>
      <c r="AB173" s="226">
        <f t="shared" si="235"/>
        <v>0</v>
      </c>
      <c r="AC173" s="274"/>
      <c r="AD173" s="272">
        <v>850</v>
      </c>
      <c r="AE173" s="272">
        <f t="shared" si="236"/>
        <v>0</v>
      </c>
      <c r="AF173" s="272">
        <v>311.87692307692305</v>
      </c>
      <c r="AG173" s="272">
        <f t="shared" si="237"/>
        <v>0</v>
      </c>
      <c r="AH173" s="273">
        <f t="shared" si="238"/>
        <v>0</v>
      </c>
      <c r="AI173" s="321"/>
      <c r="AJ173" s="319">
        <v>850</v>
      </c>
      <c r="AK173" s="319">
        <f t="shared" si="239"/>
        <v>0</v>
      </c>
      <c r="AL173" s="319">
        <v>311.87692307692305</v>
      </c>
      <c r="AM173" s="319">
        <f t="shared" si="240"/>
        <v>0</v>
      </c>
      <c r="AN173" s="320">
        <f t="shared" si="241"/>
        <v>0</v>
      </c>
      <c r="AO173" s="1608">
        <v>1</v>
      </c>
      <c r="AP173" s="1093">
        <v>850</v>
      </c>
      <c r="AQ173" s="1093">
        <f t="shared" si="242"/>
        <v>850</v>
      </c>
      <c r="AR173" s="1093">
        <v>311.87692307692305</v>
      </c>
      <c r="AS173" s="1093">
        <f t="shared" si="243"/>
        <v>311.87692307692305</v>
      </c>
      <c r="AT173" s="1094">
        <f t="shared" si="244"/>
        <v>1161.876923076923</v>
      </c>
      <c r="AU173" s="1104"/>
      <c r="AV173" s="1101">
        <v>850</v>
      </c>
      <c r="AW173" s="1101">
        <f t="shared" si="245"/>
        <v>0</v>
      </c>
      <c r="AX173" s="1101">
        <v>311.87692307692305</v>
      </c>
      <c r="AY173" s="1101">
        <f t="shared" si="246"/>
        <v>0</v>
      </c>
      <c r="AZ173" s="1102">
        <f t="shared" si="247"/>
        <v>0</v>
      </c>
      <c r="BA173" s="1151">
        <f t="shared" si="199"/>
        <v>0</v>
      </c>
      <c r="BB173" s="363">
        <v>850</v>
      </c>
      <c r="BC173" s="363">
        <f t="shared" si="248"/>
        <v>0</v>
      </c>
      <c r="BD173" s="363">
        <v>311.87692307692305</v>
      </c>
      <c r="BE173" s="363">
        <f t="shared" si="249"/>
        <v>0</v>
      </c>
      <c r="BF173" s="364">
        <f t="shared" si="174"/>
        <v>0</v>
      </c>
      <c r="BG173" s="1142">
        <f t="shared" si="175"/>
        <v>1161.876923076923</v>
      </c>
      <c r="BH173" s="1142">
        <f t="shared" si="176"/>
        <v>-1161.876923076923</v>
      </c>
    </row>
    <row r="174" spans="1:60" x14ac:dyDescent="0.2">
      <c r="A174" s="1">
        <v>171</v>
      </c>
      <c r="B174" s="50" t="s">
        <v>63</v>
      </c>
      <c r="C174" s="51" t="s">
        <v>64</v>
      </c>
      <c r="D174" s="51" t="s">
        <v>7</v>
      </c>
      <c r="E174" s="1693">
        <v>1</v>
      </c>
      <c r="F174" s="76">
        <v>600</v>
      </c>
      <c r="G174" s="76">
        <f t="shared" si="172"/>
        <v>600</v>
      </c>
      <c r="H174" s="76">
        <v>420</v>
      </c>
      <c r="I174" s="76">
        <f t="shared" si="173"/>
        <v>420</v>
      </c>
      <c r="J174" s="120">
        <f t="shared" si="226"/>
        <v>1020</v>
      </c>
      <c r="K174" s="131"/>
      <c r="L174" s="95">
        <v>600</v>
      </c>
      <c r="M174" s="95">
        <f t="shared" si="227"/>
        <v>0</v>
      </c>
      <c r="N174" s="95">
        <v>420</v>
      </c>
      <c r="O174" s="95">
        <f t="shared" si="228"/>
        <v>0</v>
      </c>
      <c r="P174" s="96">
        <f t="shared" si="229"/>
        <v>0</v>
      </c>
      <c r="Q174" s="177"/>
      <c r="R174" s="178">
        <v>600</v>
      </c>
      <c r="S174" s="178">
        <f t="shared" si="230"/>
        <v>0</v>
      </c>
      <c r="T174" s="178">
        <v>420</v>
      </c>
      <c r="U174" s="178">
        <f t="shared" si="231"/>
        <v>0</v>
      </c>
      <c r="V174" s="179">
        <f t="shared" si="232"/>
        <v>0</v>
      </c>
      <c r="W174" s="224"/>
      <c r="X174" s="225">
        <v>600</v>
      </c>
      <c r="Y174" s="225">
        <f t="shared" si="233"/>
        <v>0</v>
      </c>
      <c r="Z174" s="225">
        <v>420</v>
      </c>
      <c r="AA174" s="225">
        <f t="shared" si="234"/>
        <v>0</v>
      </c>
      <c r="AB174" s="226">
        <f t="shared" si="235"/>
        <v>0</v>
      </c>
      <c r="AC174" s="271"/>
      <c r="AD174" s="272">
        <v>600</v>
      </c>
      <c r="AE174" s="272">
        <f t="shared" si="236"/>
        <v>0</v>
      </c>
      <c r="AF174" s="272">
        <v>420</v>
      </c>
      <c r="AG174" s="272">
        <f t="shared" si="237"/>
        <v>0</v>
      </c>
      <c r="AH174" s="273">
        <f t="shared" si="238"/>
        <v>0</v>
      </c>
      <c r="AI174" s="318"/>
      <c r="AJ174" s="319">
        <v>600</v>
      </c>
      <c r="AK174" s="319">
        <f t="shared" si="239"/>
        <v>0</v>
      </c>
      <c r="AL174" s="319">
        <v>420</v>
      </c>
      <c r="AM174" s="319">
        <f t="shared" si="240"/>
        <v>0</v>
      </c>
      <c r="AN174" s="320">
        <f t="shared" si="241"/>
        <v>0</v>
      </c>
      <c r="AO174" s="1607">
        <v>1</v>
      </c>
      <c r="AP174" s="1093">
        <v>600</v>
      </c>
      <c r="AQ174" s="1093">
        <f t="shared" si="242"/>
        <v>600</v>
      </c>
      <c r="AR174" s="1093">
        <v>420</v>
      </c>
      <c r="AS174" s="1093">
        <f t="shared" si="243"/>
        <v>420</v>
      </c>
      <c r="AT174" s="1094">
        <f t="shared" si="244"/>
        <v>1020</v>
      </c>
      <c r="AU174" s="1103"/>
      <c r="AV174" s="1101">
        <v>600</v>
      </c>
      <c r="AW174" s="1101">
        <f t="shared" si="245"/>
        <v>0</v>
      </c>
      <c r="AX174" s="1101">
        <v>420</v>
      </c>
      <c r="AY174" s="1101">
        <f t="shared" si="246"/>
        <v>0</v>
      </c>
      <c r="AZ174" s="1102">
        <f t="shared" si="247"/>
        <v>0</v>
      </c>
      <c r="BA174" s="1151">
        <f t="shared" si="199"/>
        <v>0</v>
      </c>
      <c r="BB174" s="363">
        <v>600</v>
      </c>
      <c r="BC174" s="363">
        <f t="shared" si="248"/>
        <v>0</v>
      </c>
      <c r="BD174" s="363">
        <v>420</v>
      </c>
      <c r="BE174" s="363">
        <f t="shared" si="249"/>
        <v>0</v>
      </c>
      <c r="BF174" s="364">
        <f t="shared" si="174"/>
        <v>0</v>
      </c>
      <c r="BG174" s="1142">
        <f t="shared" si="175"/>
        <v>1020</v>
      </c>
      <c r="BH174" s="1142">
        <f t="shared" si="176"/>
        <v>-1020</v>
      </c>
    </row>
    <row r="175" spans="1:60" x14ac:dyDescent="0.2">
      <c r="A175" s="1">
        <v>172</v>
      </c>
      <c r="B175" s="50" t="s">
        <v>295</v>
      </c>
      <c r="C175" s="51" t="s">
        <v>168</v>
      </c>
      <c r="D175" s="51" t="s">
        <v>7</v>
      </c>
      <c r="E175" s="1693">
        <v>1</v>
      </c>
      <c r="F175" s="76">
        <v>1200</v>
      </c>
      <c r="G175" s="76">
        <f t="shared" si="172"/>
        <v>1200</v>
      </c>
      <c r="H175" s="76">
        <v>300</v>
      </c>
      <c r="I175" s="76">
        <f t="shared" si="173"/>
        <v>300</v>
      </c>
      <c r="J175" s="120">
        <f t="shared" si="226"/>
        <v>1500</v>
      </c>
      <c r="K175" s="131"/>
      <c r="L175" s="95">
        <v>1200</v>
      </c>
      <c r="M175" s="95">
        <f t="shared" si="227"/>
        <v>0</v>
      </c>
      <c r="N175" s="95">
        <v>300</v>
      </c>
      <c r="O175" s="95">
        <f t="shared" si="228"/>
        <v>0</v>
      </c>
      <c r="P175" s="96">
        <f t="shared" si="229"/>
        <v>0</v>
      </c>
      <c r="Q175" s="177"/>
      <c r="R175" s="178">
        <v>1200</v>
      </c>
      <c r="S175" s="178">
        <f t="shared" si="230"/>
        <v>0</v>
      </c>
      <c r="T175" s="178">
        <v>300</v>
      </c>
      <c r="U175" s="178">
        <f t="shared" si="231"/>
        <v>0</v>
      </c>
      <c r="V175" s="179">
        <f t="shared" si="232"/>
        <v>0</v>
      </c>
      <c r="W175" s="224"/>
      <c r="X175" s="225">
        <v>1200</v>
      </c>
      <c r="Y175" s="225">
        <f t="shared" si="233"/>
        <v>0</v>
      </c>
      <c r="Z175" s="225">
        <v>300</v>
      </c>
      <c r="AA175" s="225">
        <f t="shared" si="234"/>
        <v>0</v>
      </c>
      <c r="AB175" s="226">
        <f t="shared" si="235"/>
        <v>0</v>
      </c>
      <c r="AC175" s="271"/>
      <c r="AD175" s="272">
        <v>1200</v>
      </c>
      <c r="AE175" s="272">
        <f t="shared" si="236"/>
        <v>0</v>
      </c>
      <c r="AF175" s="272">
        <v>300</v>
      </c>
      <c r="AG175" s="272">
        <f t="shared" si="237"/>
        <v>0</v>
      </c>
      <c r="AH175" s="273">
        <f t="shared" si="238"/>
        <v>0</v>
      </c>
      <c r="AI175" s="318"/>
      <c r="AJ175" s="319">
        <v>1200</v>
      </c>
      <c r="AK175" s="319">
        <f t="shared" si="239"/>
        <v>0</v>
      </c>
      <c r="AL175" s="319">
        <v>300</v>
      </c>
      <c r="AM175" s="319">
        <f t="shared" si="240"/>
        <v>0</v>
      </c>
      <c r="AN175" s="320">
        <f t="shared" si="241"/>
        <v>0</v>
      </c>
      <c r="AO175" s="1607">
        <v>1</v>
      </c>
      <c r="AP175" s="1093">
        <v>1200</v>
      </c>
      <c r="AQ175" s="1093">
        <f t="shared" si="242"/>
        <v>1200</v>
      </c>
      <c r="AR175" s="1093">
        <v>300</v>
      </c>
      <c r="AS175" s="1093">
        <f t="shared" si="243"/>
        <v>300</v>
      </c>
      <c r="AT175" s="1094">
        <f t="shared" si="244"/>
        <v>1500</v>
      </c>
      <c r="AU175" s="1103"/>
      <c r="AV175" s="1101">
        <v>1200</v>
      </c>
      <c r="AW175" s="1101">
        <f t="shared" si="245"/>
        <v>0</v>
      </c>
      <c r="AX175" s="1101">
        <v>300</v>
      </c>
      <c r="AY175" s="1101">
        <f t="shared" si="246"/>
        <v>0</v>
      </c>
      <c r="AZ175" s="1102">
        <f t="shared" si="247"/>
        <v>0</v>
      </c>
      <c r="BA175" s="1151">
        <f t="shared" si="199"/>
        <v>0</v>
      </c>
      <c r="BB175" s="363">
        <v>1200</v>
      </c>
      <c r="BC175" s="363">
        <f t="shared" si="248"/>
        <v>0</v>
      </c>
      <c r="BD175" s="363">
        <v>300</v>
      </c>
      <c r="BE175" s="363">
        <f t="shared" si="249"/>
        <v>0</v>
      </c>
      <c r="BF175" s="364">
        <f t="shared" si="174"/>
        <v>0</v>
      </c>
      <c r="BG175" s="1142">
        <f t="shared" si="175"/>
        <v>1500</v>
      </c>
      <c r="BH175" s="1142">
        <f t="shared" si="176"/>
        <v>-1500</v>
      </c>
    </row>
    <row r="176" spans="1:60" x14ac:dyDescent="0.2">
      <c r="A176" s="1">
        <v>173</v>
      </c>
      <c r="B176" s="50" t="s">
        <v>74</v>
      </c>
      <c r="C176" s="51"/>
      <c r="D176" s="51" t="s">
        <v>56</v>
      </c>
      <c r="E176" s="1693">
        <v>0</v>
      </c>
      <c r="F176" s="76">
        <v>1050</v>
      </c>
      <c r="G176" s="76">
        <f t="shared" si="172"/>
        <v>0</v>
      </c>
      <c r="H176" s="76">
        <v>840</v>
      </c>
      <c r="I176" s="76">
        <f t="shared" si="173"/>
        <v>0</v>
      </c>
      <c r="J176" s="120">
        <f t="shared" si="226"/>
        <v>0</v>
      </c>
      <c r="K176" s="131"/>
      <c r="L176" s="95">
        <v>1050</v>
      </c>
      <c r="M176" s="95">
        <f t="shared" si="227"/>
        <v>0</v>
      </c>
      <c r="N176" s="95">
        <v>840</v>
      </c>
      <c r="O176" s="95">
        <f t="shared" si="228"/>
        <v>0</v>
      </c>
      <c r="P176" s="96">
        <f t="shared" si="229"/>
        <v>0</v>
      </c>
      <c r="Q176" s="177"/>
      <c r="R176" s="178">
        <v>1050</v>
      </c>
      <c r="S176" s="178">
        <f t="shared" si="230"/>
        <v>0</v>
      </c>
      <c r="T176" s="178">
        <v>840</v>
      </c>
      <c r="U176" s="178">
        <f t="shared" si="231"/>
        <v>0</v>
      </c>
      <c r="V176" s="179">
        <f t="shared" si="232"/>
        <v>0</v>
      </c>
      <c r="W176" s="224"/>
      <c r="X176" s="225">
        <v>1050</v>
      </c>
      <c r="Y176" s="225">
        <f t="shared" si="233"/>
        <v>0</v>
      </c>
      <c r="Z176" s="225">
        <v>840</v>
      </c>
      <c r="AA176" s="225">
        <f t="shared" si="234"/>
        <v>0</v>
      </c>
      <c r="AB176" s="226">
        <f t="shared" si="235"/>
        <v>0</v>
      </c>
      <c r="AC176" s="271"/>
      <c r="AD176" s="272">
        <v>1050</v>
      </c>
      <c r="AE176" s="272">
        <f t="shared" si="236"/>
        <v>0</v>
      </c>
      <c r="AF176" s="272">
        <v>840</v>
      </c>
      <c r="AG176" s="272">
        <f t="shared" si="237"/>
        <v>0</v>
      </c>
      <c r="AH176" s="273">
        <f t="shared" si="238"/>
        <v>0</v>
      </c>
      <c r="AI176" s="318"/>
      <c r="AJ176" s="319">
        <v>1050</v>
      </c>
      <c r="AK176" s="319">
        <f t="shared" si="239"/>
        <v>0</v>
      </c>
      <c r="AL176" s="319">
        <v>840</v>
      </c>
      <c r="AM176" s="319">
        <f t="shared" si="240"/>
        <v>0</v>
      </c>
      <c r="AN176" s="320">
        <f t="shared" si="241"/>
        <v>0</v>
      </c>
      <c r="AO176" s="1107"/>
      <c r="AP176" s="1093">
        <v>1050</v>
      </c>
      <c r="AQ176" s="1093">
        <f t="shared" si="242"/>
        <v>0</v>
      </c>
      <c r="AR176" s="1093">
        <v>840</v>
      </c>
      <c r="AS176" s="1093">
        <f t="shared" si="243"/>
        <v>0</v>
      </c>
      <c r="AT176" s="1094">
        <f t="shared" si="244"/>
        <v>0</v>
      </c>
      <c r="AU176" s="1103"/>
      <c r="AV176" s="1101">
        <v>1050</v>
      </c>
      <c r="AW176" s="1101">
        <f t="shared" si="245"/>
        <v>0</v>
      </c>
      <c r="AX176" s="1101">
        <v>840</v>
      </c>
      <c r="AY176" s="1101">
        <f t="shared" si="246"/>
        <v>0</v>
      </c>
      <c r="AZ176" s="1102">
        <f t="shared" si="247"/>
        <v>0</v>
      </c>
      <c r="BA176" s="1151">
        <f t="shared" si="199"/>
        <v>0</v>
      </c>
      <c r="BB176" s="363">
        <v>1050</v>
      </c>
      <c r="BC176" s="363">
        <f t="shared" si="248"/>
        <v>0</v>
      </c>
      <c r="BD176" s="363">
        <v>840</v>
      </c>
      <c r="BE176" s="363">
        <f t="shared" si="249"/>
        <v>0</v>
      </c>
      <c r="BF176" s="364">
        <f t="shared" si="174"/>
        <v>0</v>
      </c>
      <c r="BG176" s="1142">
        <f t="shared" si="175"/>
        <v>0</v>
      </c>
      <c r="BH176" s="1142">
        <f t="shared" si="176"/>
        <v>0</v>
      </c>
    </row>
    <row r="177" spans="1:60" x14ac:dyDescent="0.2">
      <c r="A177" s="1">
        <v>174</v>
      </c>
      <c r="B177" s="50" t="s">
        <v>65</v>
      </c>
      <c r="C177" s="51"/>
      <c r="D177" s="51" t="s">
        <v>56</v>
      </c>
      <c r="E177" s="1693">
        <v>0.34499999999999997</v>
      </c>
      <c r="F177" s="76">
        <v>1050</v>
      </c>
      <c r="G177" s="76">
        <f t="shared" si="172"/>
        <v>362.25</v>
      </c>
      <c r="H177" s="76">
        <v>3080</v>
      </c>
      <c r="I177" s="76">
        <f t="shared" si="173"/>
        <v>1062.5999999999999</v>
      </c>
      <c r="J177" s="120">
        <f t="shared" si="226"/>
        <v>1424.85</v>
      </c>
      <c r="K177" s="131"/>
      <c r="L177" s="95">
        <v>1050</v>
      </c>
      <c r="M177" s="95">
        <f t="shared" si="227"/>
        <v>0</v>
      </c>
      <c r="N177" s="95">
        <v>3080</v>
      </c>
      <c r="O177" s="95">
        <f t="shared" si="228"/>
        <v>0</v>
      </c>
      <c r="P177" s="96">
        <f t="shared" si="229"/>
        <v>0</v>
      </c>
      <c r="Q177" s="177"/>
      <c r="R177" s="178">
        <v>1050</v>
      </c>
      <c r="S177" s="178">
        <f t="shared" si="230"/>
        <v>0</v>
      </c>
      <c r="T177" s="178">
        <v>3080</v>
      </c>
      <c r="U177" s="178">
        <f t="shared" si="231"/>
        <v>0</v>
      </c>
      <c r="V177" s="179">
        <f t="shared" si="232"/>
        <v>0</v>
      </c>
      <c r="W177" s="224"/>
      <c r="X177" s="225">
        <v>1050</v>
      </c>
      <c r="Y177" s="225">
        <f t="shared" si="233"/>
        <v>0</v>
      </c>
      <c r="Z177" s="225">
        <v>3080</v>
      </c>
      <c r="AA177" s="225">
        <f t="shared" si="234"/>
        <v>0</v>
      </c>
      <c r="AB177" s="226">
        <f t="shared" si="235"/>
        <v>0</v>
      </c>
      <c r="AC177" s="271"/>
      <c r="AD177" s="272">
        <v>1050</v>
      </c>
      <c r="AE177" s="272">
        <f t="shared" si="236"/>
        <v>0</v>
      </c>
      <c r="AF177" s="272">
        <v>3080</v>
      </c>
      <c r="AG177" s="272">
        <f t="shared" si="237"/>
        <v>0</v>
      </c>
      <c r="AH177" s="273">
        <f t="shared" si="238"/>
        <v>0</v>
      </c>
      <c r="AI177" s="318"/>
      <c r="AJ177" s="319">
        <v>1050</v>
      </c>
      <c r="AK177" s="319">
        <f t="shared" si="239"/>
        <v>0</v>
      </c>
      <c r="AL177" s="319">
        <v>3080</v>
      </c>
      <c r="AM177" s="319">
        <f t="shared" si="240"/>
        <v>0</v>
      </c>
      <c r="AN177" s="320">
        <f t="shared" si="241"/>
        <v>0</v>
      </c>
      <c r="AO177" s="1607">
        <v>0.34499999999999997</v>
      </c>
      <c r="AP177" s="1093">
        <v>1050</v>
      </c>
      <c r="AQ177" s="1093">
        <f t="shared" si="242"/>
        <v>362.25</v>
      </c>
      <c r="AR177" s="1093">
        <v>3080</v>
      </c>
      <c r="AS177" s="1093">
        <f t="shared" si="243"/>
        <v>1062.5999999999999</v>
      </c>
      <c r="AT177" s="1094">
        <f t="shared" si="244"/>
        <v>1424.85</v>
      </c>
      <c r="AU177" s="1103"/>
      <c r="AV177" s="1101">
        <v>1050</v>
      </c>
      <c r="AW177" s="1101">
        <f t="shared" si="245"/>
        <v>0</v>
      </c>
      <c r="AX177" s="1101">
        <v>3080</v>
      </c>
      <c r="AY177" s="1101">
        <f t="shared" si="246"/>
        <v>0</v>
      </c>
      <c r="AZ177" s="1102">
        <f t="shared" si="247"/>
        <v>0</v>
      </c>
      <c r="BA177" s="1151">
        <f t="shared" si="199"/>
        <v>0</v>
      </c>
      <c r="BB177" s="363">
        <v>1050</v>
      </c>
      <c r="BC177" s="363">
        <f t="shared" si="248"/>
        <v>0</v>
      </c>
      <c r="BD177" s="363">
        <v>3080</v>
      </c>
      <c r="BE177" s="363">
        <f t="shared" si="249"/>
        <v>0</v>
      </c>
      <c r="BF177" s="364">
        <f t="shared" si="174"/>
        <v>0</v>
      </c>
      <c r="BG177" s="1142">
        <f t="shared" si="175"/>
        <v>1424.85</v>
      </c>
      <c r="BH177" s="1142">
        <f t="shared" si="176"/>
        <v>-1424.85</v>
      </c>
    </row>
    <row r="178" spans="1:60" x14ac:dyDescent="0.2">
      <c r="A178" s="1">
        <v>175</v>
      </c>
      <c r="B178" s="50" t="s">
        <v>82</v>
      </c>
      <c r="C178" s="51" t="s">
        <v>83</v>
      </c>
      <c r="D178" s="51" t="s">
        <v>56</v>
      </c>
      <c r="E178" s="1693">
        <v>3</v>
      </c>
      <c r="F178" s="76">
        <v>600</v>
      </c>
      <c r="G178" s="76">
        <f t="shared" si="172"/>
        <v>1800</v>
      </c>
      <c r="H178" s="76">
        <v>588</v>
      </c>
      <c r="I178" s="76">
        <f t="shared" si="173"/>
        <v>1764</v>
      </c>
      <c r="J178" s="120">
        <f t="shared" si="226"/>
        <v>3564</v>
      </c>
      <c r="K178" s="131"/>
      <c r="L178" s="95">
        <v>600</v>
      </c>
      <c r="M178" s="95">
        <f t="shared" si="227"/>
        <v>0</v>
      </c>
      <c r="N178" s="95">
        <v>588</v>
      </c>
      <c r="O178" s="95">
        <f t="shared" si="228"/>
        <v>0</v>
      </c>
      <c r="P178" s="96">
        <f t="shared" si="229"/>
        <v>0</v>
      </c>
      <c r="Q178" s="177"/>
      <c r="R178" s="178">
        <v>600</v>
      </c>
      <c r="S178" s="178">
        <f t="shared" si="230"/>
        <v>0</v>
      </c>
      <c r="T178" s="178">
        <v>588</v>
      </c>
      <c r="U178" s="178">
        <f t="shared" si="231"/>
        <v>0</v>
      </c>
      <c r="V178" s="179">
        <f t="shared" si="232"/>
        <v>0</v>
      </c>
      <c r="W178" s="224"/>
      <c r="X178" s="225">
        <v>600</v>
      </c>
      <c r="Y178" s="225">
        <f t="shared" si="233"/>
        <v>0</v>
      </c>
      <c r="Z178" s="225">
        <v>588</v>
      </c>
      <c r="AA178" s="225">
        <f t="shared" si="234"/>
        <v>0</v>
      </c>
      <c r="AB178" s="226">
        <f t="shared" si="235"/>
        <v>0</v>
      </c>
      <c r="AC178" s="271"/>
      <c r="AD178" s="272">
        <v>600</v>
      </c>
      <c r="AE178" s="272">
        <f t="shared" si="236"/>
        <v>0</v>
      </c>
      <c r="AF178" s="272">
        <v>588</v>
      </c>
      <c r="AG178" s="272">
        <f t="shared" si="237"/>
        <v>0</v>
      </c>
      <c r="AH178" s="273">
        <f t="shared" si="238"/>
        <v>0</v>
      </c>
      <c r="AI178" s="318"/>
      <c r="AJ178" s="319">
        <v>600</v>
      </c>
      <c r="AK178" s="319">
        <f t="shared" si="239"/>
        <v>0</v>
      </c>
      <c r="AL178" s="319">
        <v>588</v>
      </c>
      <c r="AM178" s="319">
        <f t="shared" si="240"/>
        <v>0</v>
      </c>
      <c r="AN178" s="320">
        <f t="shared" si="241"/>
        <v>0</v>
      </c>
      <c r="AO178" s="1607">
        <v>3</v>
      </c>
      <c r="AP178" s="1093">
        <v>600</v>
      </c>
      <c r="AQ178" s="1093">
        <f t="shared" si="242"/>
        <v>1800</v>
      </c>
      <c r="AR178" s="1093">
        <v>588</v>
      </c>
      <c r="AS178" s="1093">
        <f t="shared" si="243"/>
        <v>1764</v>
      </c>
      <c r="AT178" s="1094">
        <f t="shared" si="244"/>
        <v>3564</v>
      </c>
      <c r="AU178" s="1103"/>
      <c r="AV178" s="1101">
        <v>600</v>
      </c>
      <c r="AW178" s="1101">
        <f t="shared" si="245"/>
        <v>0</v>
      </c>
      <c r="AX178" s="1101">
        <v>588</v>
      </c>
      <c r="AY178" s="1101">
        <f t="shared" si="246"/>
        <v>0</v>
      </c>
      <c r="AZ178" s="1102">
        <f t="shared" si="247"/>
        <v>0</v>
      </c>
      <c r="BA178" s="1151">
        <f t="shared" si="199"/>
        <v>0</v>
      </c>
      <c r="BB178" s="363">
        <v>600</v>
      </c>
      <c r="BC178" s="363">
        <f t="shared" si="248"/>
        <v>0</v>
      </c>
      <c r="BD178" s="363">
        <v>588</v>
      </c>
      <c r="BE178" s="363">
        <f t="shared" si="249"/>
        <v>0</v>
      </c>
      <c r="BF178" s="364">
        <f t="shared" si="174"/>
        <v>0</v>
      </c>
      <c r="BG178" s="1142">
        <f t="shared" si="175"/>
        <v>3564</v>
      </c>
      <c r="BH178" s="1142">
        <f t="shared" si="176"/>
        <v>-3564</v>
      </c>
    </row>
    <row r="179" spans="1:60" x14ac:dyDescent="0.2">
      <c r="A179" s="1">
        <v>176</v>
      </c>
      <c r="B179" s="50" t="s">
        <v>60</v>
      </c>
      <c r="C179" s="1158"/>
      <c r="D179" s="51" t="s">
        <v>5</v>
      </c>
      <c r="E179" s="1693">
        <v>1</v>
      </c>
      <c r="F179" s="76">
        <v>0</v>
      </c>
      <c r="G179" s="76">
        <f t="shared" si="172"/>
        <v>0</v>
      </c>
      <c r="H179" s="76">
        <v>1688</v>
      </c>
      <c r="I179" s="76">
        <f t="shared" si="173"/>
        <v>1688</v>
      </c>
      <c r="J179" s="120">
        <f t="shared" si="226"/>
        <v>1688</v>
      </c>
      <c r="K179" s="131"/>
      <c r="L179" s="95">
        <v>0</v>
      </c>
      <c r="M179" s="95">
        <f t="shared" si="227"/>
        <v>0</v>
      </c>
      <c r="N179" s="95">
        <v>1688</v>
      </c>
      <c r="O179" s="95">
        <f t="shared" si="228"/>
        <v>0</v>
      </c>
      <c r="P179" s="96">
        <f t="shared" si="229"/>
        <v>0</v>
      </c>
      <c r="Q179" s="177"/>
      <c r="R179" s="178">
        <v>0</v>
      </c>
      <c r="S179" s="178">
        <f t="shared" si="230"/>
        <v>0</v>
      </c>
      <c r="T179" s="178">
        <v>1688</v>
      </c>
      <c r="U179" s="178">
        <f t="shared" si="231"/>
        <v>0</v>
      </c>
      <c r="V179" s="179">
        <f t="shared" si="232"/>
        <v>0</v>
      </c>
      <c r="W179" s="224"/>
      <c r="X179" s="225">
        <v>0</v>
      </c>
      <c r="Y179" s="225">
        <f t="shared" si="233"/>
        <v>0</v>
      </c>
      <c r="Z179" s="225">
        <v>1688</v>
      </c>
      <c r="AA179" s="225">
        <f t="shared" si="234"/>
        <v>0</v>
      </c>
      <c r="AB179" s="226">
        <f t="shared" si="235"/>
        <v>0</v>
      </c>
      <c r="AC179" s="271"/>
      <c r="AD179" s="272">
        <v>0</v>
      </c>
      <c r="AE179" s="272">
        <f t="shared" si="236"/>
        <v>0</v>
      </c>
      <c r="AF179" s="272">
        <v>1688</v>
      </c>
      <c r="AG179" s="272">
        <f t="shared" si="237"/>
        <v>0</v>
      </c>
      <c r="AH179" s="273">
        <f t="shared" si="238"/>
        <v>0</v>
      </c>
      <c r="AI179" s="1605">
        <v>1</v>
      </c>
      <c r="AJ179" s="319">
        <v>0</v>
      </c>
      <c r="AK179" s="319">
        <f t="shared" si="239"/>
        <v>0</v>
      </c>
      <c r="AL179" s="319">
        <v>1688</v>
      </c>
      <c r="AM179" s="319">
        <f t="shared" si="240"/>
        <v>1688</v>
      </c>
      <c r="AN179" s="320">
        <f t="shared" si="241"/>
        <v>1688</v>
      </c>
      <c r="AO179" s="1107"/>
      <c r="AP179" s="1093">
        <v>0</v>
      </c>
      <c r="AQ179" s="1093">
        <f t="shared" si="242"/>
        <v>0</v>
      </c>
      <c r="AR179" s="1093">
        <v>1688</v>
      </c>
      <c r="AS179" s="1093">
        <f t="shared" si="243"/>
        <v>0</v>
      </c>
      <c r="AT179" s="1094">
        <f t="shared" si="244"/>
        <v>0</v>
      </c>
      <c r="AU179" s="1103"/>
      <c r="AV179" s="1101">
        <v>0</v>
      </c>
      <c r="AW179" s="1101">
        <f t="shared" si="245"/>
        <v>0</v>
      </c>
      <c r="AX179" s="1101">
        <v>1688</v>
      </c>
      <c r="AY179" s="1101">
        <f t="shared" si="246"/>
        <v>0</v>
      </c>
      <c r="AZ179" s="1102">
        <f t="shared" si="247"/>
        <v>0</v>
      </c>
      <c r="BA179" s="1151">
        <f t="shared" si="199"/>
        <v>0</v>
      </c>
      <c r="BB179" s="363">
        <v>0</v>
      </c>
      <c r="BC179" s="363">
        <f t="shared" si="248"/>
        <v>0</v>
      </c>
      <c r="BD179" s="363">
        <v>1688</v>
      </c>
      <c r="BE179" s="363">
        <f t="shared" si="249"/>
        <v>0</v>
      </c>
      <c r="BF179" s="364">
        <f t="shared" si="174"/>
        <v>0</v>
      </c>
      <c r="BG179" s="1142">
        <f t="shared" si="175"/>
        <v>0</v>
      </c>
      <c r="BH179" s="1142">
        <f t="shared" si="176"/>
        <v>0</v>
      </c>
    </row>
    <row r="180" spans="1:60" x14ac:dyDescent="0.2">
      <c r="A180" s="1">
        <v>177</v>
      </c>
      <c r="B180" s="1159" t="s">
        <v>75</v>
      </c>
      <c r="C180" s="51"/>
      <c r="D180" s="51"/>
      <c r="E180" s="1693"/>
      <c r="F180" s="51"/>
      <c r="G180" s="76"/>
      <c r="H180" s="1124"/>
      <c r="I180" s="76"/>
      <c r="J180" s="1125"/>
      <c r="K180" s="131"/>
      <c r="L180" s="1144"/>
      <c r="M180" s="95"/>
      <c r="N180" s="1126"/>
      <c r="O180" s="95"/>
      <c r="P180" s="1127"/>
      <c r="Q180" s="177"/>
      <c r="R180" s="1145"/>
      <c r="S180" s="178"/>
      <c r="T180" s="1128"/>
      <c r="U180" s="178"/>
      <c r="V180" s="1129"/>
      <c r="W180" s="224"/>
      <c r="X180" s="1146"/>
      <c r="Y180" s="225"/>
      <c r="Z180" s="1130"/>
      <c r="AA180" s="225"/>
      <c r="AB180" s="1131"/>
      <c r="AC180" s="271"/>
      <c r="AD180" s="1147"/>
      <c r="AE180" s="272"/>
      <c r="AF180" s="1132"/>
      <c r="AG180" s="272"/>
      <c r="AH180" s="1133"/>
      <c r="AI180" s="318"/>
      <c r="AJ180" s="1148"/>
      <c r="AK180" s="319"/>
      <c r="AL180" s="1134"/>
      <c r="AM180" s="319"/>
      <c r="AN180" s="1135"/>
      <c r="AO180" s="1107"/>
      <c r="AP180" s="1149"/>
      <c r="AQ180" s="1093"/>
      <c r="AR180" s="1136"/>
      <c r="AS180" s="1093"/>
      <c r="AT180" s="1137"/>
      <c r="AU180" s="1103"/>
      <c r="AV180" s="1150"/>
      <c r="AW180" s="1101"/>
      <c r="AX180" s="1138"/>
      <c r="AY180" s="1101"/>
      <c r="AZ180" s="1139"/>
      <c r="BA180" s="1151">
        <f t="shared" si="199"/>
        <v>0</v>
      </c>
      <c r="BB180" s="1152"/>
      <c r="BC180" s="363"/>
      <c r="BD180" s="1140"/>
      <c r="BE180" s="363"/>
      <c r="BF180" s="364">
        <f t="shared" si="174"/>
        <v>0</v>
      </c>
      <c r="BG180" s="1142">
        <f t="shared" si="175"/>
        <v>0</v>
      </c>
      <c r="BH180" s="1142">
        <f t="shared" si="176"/>
        <v>0</v>
      </c>
    </row>
    <row r="181" spans="1:60" ht="25.5" x14ac:dyDescent="0.2">
      <c r="A181" s="1">
        <v>178</v>
      </c>
      <c r="B181" s="50" t="s">
        <v>76</v>
      </c>
      <c r="C181" s="51" t="s">
        <v>342</v>
      </c>
      <c r="D181" s="51" t="s">
        <v>7</v>
      </c>
      <c r="E181" s="1693">
        <v>1</v>
      </c>
      <c r="F181" s="76">
        <v>25108</v>
      </c>
      <c r="G181" s="76">
        <f t="shared" si="172"/>
        <v>25108</v>
      </c>
      <c r="H181" s="76">
        <v>69455.376000000004</v>
      </c>
      <c r="I181" s="76">
        <f t="shared" si="173"/>
        <v>69455.376000000004</v>
      </c>
      <c r="J181" s="120">
        <f t="shared" ref="J181:J191" si="250">G181+I181</f>
        <v>94563.376000000004</v>
      </c>
      <c r="K181" s="131"/>
      <c r="L181" s="95">
        <v>25108</v>
      </c>
      <c r="M181" s="95">
        <f t="shared" ref="M181:M202" si="251">K181*L181</f>
        <v>0</v>
      </c>
      <c r="N181" s="95">
        <v>69455.376000000004</v>
      </c>
      <c r="O181" s="95">
        <f t="shared" ref="O181:O202" si="252">K181*N181</f>
        <v>0</v>
      </c>
      <c r="P181" s="96">
        <f t="shared" ref="P181:P191" si="253">M181+O181</f>
        <v>0</v>
      </c>
      <c r="Q181" s="177"/>
      <c r="R181" s="178">
        <v>25108</v>
      </c>
      <c r="S181" s="178">
        <f t="shared" ref="S181:S202" si="254">Q181*R181</f>
        <v>0</v>
      </c>
      <c r="T181" s="178">
        <v>69455.376000000004</v>
      </c>
      <c r="U181" s="178">
        <f t="shared" ref="U181:U202" si="255">Q181*T181</f>
        <v>0</v>
      </c>
      <c r="V181" s="179">
        <f t="shared" ref="V181:V191" si="256">S181+U181</f>
        <v>0</v>
      </c>
      <c r="W181" s="224"/>
      <c r="X181" s="225">
        <v>25108</v>
      </c>
      <c r="Y181" s="225">
        <f t="shared" ref="Y181:Y202" si="257">W181*X181</f>
        <v>0</v>
      </c>
      <c r="Z181" s="225">
        <v>69455.376000000004</v>
      </c>
      <c r="AA181" s="225">
        <f t="shared" ref="AA181:AA202" si="258">W181*Z181</f>
        <v>0</v>
      </c>
      <c r="AB181" s="226">
        <f t="shared" ref="AB181:AB191" si="259">Y181+AA181</f>
        <v>0</v>
      </c>
      <c r="AC181" s="271">
        <v>1</v>
      </c>
      <c r="AD181" s="272">
        <v>25108</v>
      </c>
      <c r="AE181" s="272">
        <f t="shared" ref="AE181:AE202" si="260">AC181*AD181</f>
        <v>25108</v>
      </c>
      <c r="AF181" s="272">
        <v>69455.376000000004</v>
      </c>
      <c r="AG181" s="272">
        <f t="shared" ref="AG181:AG202" si="261">AC181*AF181</f>
        <v>69455.376000000004</v>
      </c>
      <c r="AH181" s="273">
        <f t="shared" ref="AH181:AH191" si="262">AE181+AG181</f>
        <v>94563.376000000004</v>
      </c>
      <c r="AI181" s="318"/>
      <c r="AJ181" s="319">
        <v>25108</v>
      </c>
      <c r="AK181" s="319">
        <f t="shared" ref="AK181:AK202" si="263">AI181*AJ181</f>
        <v>0</v>
      </c>
      <c r="AL181" s="319">
        <v>69455.376000000004</v>
      </c>
      <c r="AM181" s="319">
        <f t="shared" ref="AM181:AM202" si="264">AI181*AL181</f>
        <v>0</v>
      </c>
      <c r="AN181" s="320">
        <f t="shared" ref="AN181:AN191" si="265">AK181+AM181</f>
        <v>0</v>
      </c>
      <c r="AO181" s="1107"/>
      <c r="AP181" s="1093">
        <v>25108</v>
      </c>
      <c r="AQ181" s="1093">
        <f t="shared" ref="AQ181:AQ202" si="266">AO181*AP181</f>
        <v>0</v>
      </c>
      <c r="AR181" s="1093">
        <v>69455.376000000004</v>
      </c>
      <c r="AS181" s="1093">
        <f t="shared" ref="AS181:AS202" si="267">AO181*AR181</f>
        <v>0</v>
      </c>
      <c r="AT181" s="1094">
        <f t="shared" ref="AT181:AT191" si="268">AQ181+AS181</f>
        <v>0</v>
      </c>
      <c r="AU181" s="1103"/>
      <c r="AV181" s="1101">
        <v>25108</v>
      </c>
      <c r="AW181" s="1101">
        <f t="shared" ref="AW181:AW202" si="269">AU181*AV181</f>
        <v>0</v>
      </c>
      <c r="AX181" s="1101">
        <v>69455.376000000004</v>
      </c>
      <c r="AY181" s="1101">
        <f t="shared" ref="AY181:AY202" si="270">AU181*AX181</f>
        <v>0</v>
      </c>
      <c r="AZ181" s="1102">
        <f t="shared" ref="AZ181:AZ191" si="271">AW181+AY181</f>
        <v>0</v>
      </c>
      <c r="BA181" s="1151">
        <f t="shared" si="199"/>
        <v>0</v>
      </c>
      <c r="BB181" s="363">
        <v>25108</v>
      </c>
      <c r="BC181" s="363">
        <f t="shared" ref="BC181:BC202" si="272">BA181*BB181</f>
        <v>0</v>
      </c>
      <c r="BD181" s="363">
        <v>69455.376000000004</v>
      </c>
      <c r="BE181" s="363">
        <f t="shared" ref="BE181:BE202" si="273">BA181*BD181</f>
        <v>0</v>
      </c>
      <c r="BF181" s="364">
        <f t="shared" si="174"/>
        <v>0</v>
      </c>
      <c r="BG181" s="1142">
        <f t="shared" si="175"/>
        <v>0</v>
      </c>
      <c r="BH181" s="1142">
        <f t="shared" si="176"/>
        <v>0</v>
      </c>
    </row>
    <row r="182" spans="1:60" ht="25.5" x14ac:dyDescent="0.2">
      <c r="A182" s="1">
        <v>179</v>
      </c>
      <c r="B182" s="50" t="s">
        <v>285</v>
      </c>
      <c r="C182" s="51" t="s">
        <v>343</v>
      </c>
      <c r="D182" s="51" t="s">
        <v>7</v>
      </c>
      <c r="E182" s="1693">
        <v>2</v>
      </c>
      <c r="F182" s="76">
        <v>5616</v>
      </c>
      <c r="G182" s="76">
        <f t="shared" si="172"/>
        <v>11232</v>
      </c>
      <c r="H182" s="76">
        <v>12134.640000000001</v>
      </c>
      <c r="I182" s="76">
        <f t="shared" si="173"/>
        <v>24269.280000000002</v>
      </c>
      <c r="J182" s="120">
        <f t="shared" si="250"/>
        <v>35501.279999999999</v>
      </c>
      <c r="K182" s="131"/>
      <c r="L182" s="95">
        <v>5616</v>
      </c>
      <c r="M182" s="95">
        <f t="shared" si="251"/>
        <v>0</v>
      </c>
      <c r="N182" s="95">
        <v>12134.640000000001</v>
      </c>
      <c r="O182" s="95">
        <f t="shared" si="252"/>
        <v>0</v>
      </c>
      <c r="P182" s="96">
        <f t="shared" si="253"/>
        <v>0</v>
      </c>
      <c r="Q182" s="177"/>
      <c r="R182" s="178">
        <v>5616</v>
      </c>
      <c r="S182" s="178">
        <f t="shared" si="254"/>
        <v>0</v>
      </c>
      <c r="T182" s="178">
        <v>12134.640000000001</v>
      </c>
      <c r="U182" s="178">
        <f t="shared" si="255"/>
        <v>0</v>
      </c>
      <c r="V182" s="179">
        <f t="shared" si="256"/>
        <v>0</v>
      </c>
      <c r="W182" s="224"/>
      <c r="X182" s="225">
        <v>5616</v>
      </c>
      <c r="Y182" s="225">
        <f t="shared" si="257"/>
        <v>0</v>
      </c>
      <c r="Z182" s="225">
        <v>12134.640000000001</v>
      </c>
      <c r="AA182" s="225">
        <f t="shared" si="258"/>
        <v>0</v>
      </c>
      <c r="AB182" s="226">
        <f t="shared" si="259"/>
        <v>0</v>
      </c>
      <c r="AC182" s="271">
        <v>2</v>
      </c>
      <c r="AD182" s="272">
        <v>5616</v>
      </c>
      <c r="AE182" s="272">
        <f t="shared" si="260"/>
        <v>11232</v>
      </c>
      <c r="AF182" s="272">
        <v>12134.640000000001</v>
      </c>
      <c r="AG182" s="272">
        <f t="shared" si="261"/>
        <v>24269.280000000002</v>
      </c>
      <c r="AH182" s="273">
        <f t="shared" si="262"/>
        <v>35501.279999999999</v>
      </c>
      <c r="AI182" s="318"/>
      <c r="AJ182" s="319">
        <v>5616</v>
      </c>
      <c r="AK182" s="319">
        <f t="shared" si="263"/>
        <v>0</v>
      </c>
      <c r="AL182" s="319">
        <v>12134.640000000001</v>
      </c>
      <c r="AM182" s="319">
        <f t="shared" si="264"/>
        <v>0</v>
      </c>
      <c r="AN182" s="320">
        <f t="shared" si="265"/>
        <v>0</v>
      </c>
      <c r="AO182" s="1107"/>
      <c r="AP182" s="1093">
        <v>5616</v>
      </c>
      <c r="AQ182" s="1093">
        <f t="shared" si="266"/>
        <v>0</v>
      </c>
      <c r="AR182" s="1093">
        <v>12134.640000000001</v>
      </c>
      <c r="AS182" s="1093">
        <f t="shared" si="267"/>
        <v>0</v>
      </c>
      <c r="AT182" s="1094">
        <f t="shared" si="268"/>
        <v>0</v>
      </c>
      <c r="AU182" s="1103"/>
      <c r="AV182" s="1101">
        <v>5616</v>
      </c>
      <c r="AW182" s="1101">
        <f t="shared" si="269"/>
        <v>0</v>
      </c>
      <c r="AX182" s="1101">
        <v>12134.640000000001</v>
      </c>
      <c r="AY182" s="1101">
        <f t="shared" si="270"/>
        <v>0</v>
      </c>
      <c r="AZ182" s="1102">
        <f t="shared" si="271"/>
        <v>0</v>
      </c>
      <c r="BA182" s="1151">
        <f t="shared" si="199"/>
        <v>0</v>
      </c>
      <c r="BB182" s="363">
        <v>5616</v>
      </c>
      <c r="BC182" s="363">
        <f t="shared" si="272"/>
        <v>0</v>
      </c>
      <c r="BD182" s="363">
        <v>12134.640000000001</v>
      </c>
      <c r="BE182" s="363">
        <f t="shared" si="273"/>
        <v>0</v>
      </c>
      <c r="BF182" s="364">
        <f t="shared" si="174"/>
        <v>0</v>
      </c>
      <c r="BG182" s="1142">
        <f t="shared" si="175"/>
        <v>0</v>
      </c>
      <c r="BH182" s="1142">
        <f t="shared" si="176"/>
        <v>0</v>
      </c>
    </row>
    <row r="183" spans="1:60" ht="25.5" x14ac:dyDescent="0.2">
      <c r="A183" s="1">
        <v>180</v>
      </c>
      <c r="B183" s="50" t="s">
        <v>286</v>
      </c>
      <c r="C183" s="51" t="s">
        <v>344</v>
      </c>
      <c r="D183" s="51" t="s">
        <v>7</v>
      </c>
      <c r="E183" s="1693">
        <v>1</v>
      </c>
      <c r="F183" s="76">
        <v>5577</v>
      </c>
      <c r="G183" s="76">
        <f t="shared" si="172"/>
        <v>5577</v>
      </c>
      <c r="H183" s="76">
        <v>12144.312</v>
      </c>
      <c r="I183" s="76">
        <f t="shared" si="173"/>
        <v>12144.312</v>
      </c>
      <c r="J183" s="120">
        <f t="shared" si="250"/>
        <v>17721.311999999998</v>
      </c>
      <c r="K183" s="131"/>
      <c r="L183" s="95">
        <v>5577</v>
      </c>
      <c r="M183" s="95">
        <f t="shared" si="251"/>
        <v>0</v>
      </c>
      <c r="N183" s="95">
        <v>12144.312</v>
      </c>
      <c r="O183" s="95">
        <f t="shared" si="252"/>
        <v>0</v>
      </c>
      <c r="P183" s="96">
        <f t="shared" si="253"/>
        <v>0</v>
      </c>
      <c r="Q183" s="177"/>
      <c r="R183" s="178">
        <v>5577</v>
      </c>
      <c r="S183" s="178">
        <f t="shared" si="254"/>
        <v>0</v>
      </c>
      <c r="T183" s="178">
        <v>12144.312</v>
      </c>
      <c r="U183" s="178">
        <f t="shared" si="255"/>
        <v>0</v>
      </c>
      <c r="V183" s="179">
        <f t="shared" si="256"/>
        <v>0</v>
      </c>
      <c r="W183" s="224"/>
      <c r="X183" s="225">
        <v>5577</v>
      </c>
      <c r="Y183" s="225">
        <f t="shared" si="257"/>
        <v>0</v>
      </c>
      <c r="Z183" s="225">
        <v>12144.312</v>
      </c>
      <c r="AA183" s="225">
        <f t="shared" si="258"/>
        <v>0</v>
      </c>
      <c r="AB183" s="226">
        <f t="shared" si="259"/>
        <v>0</v>
      </c>
      <c r="AC183" s="271">
        <v>1</v>
      </c>
      <c r="AD183" s="272">
        <v>5577</v>
      </c>
      <c r="AE183" s="272">
        <f t="shared" si="260"/>
        <v>5577</v>
      </c>
      <c r="AF183" s="272">
        <v>12144.312</v>
      </c>
      <c r="AG183" s="272">
        <f t="shared" si="261"/>
        <v>12144.312</v>
      </c>
      <c r="AH183" s="273">
        <f t="shared" si="262"/>
        <v>17721.311999999998</v>
      </c>
      <c r="AI183" s="318"/>
      <c r="AJ183" s="319">
        <v>5577</v>
      </c>
      <c r="AK183" s="319">
        <f t="shared" si="263"/>
        <v>0</v>
      </c>
      <c r="AL183" s="319">
        <v>12144.312</v>
      </c>
      <c r="AM183" s="319">
        <f t="shared" si="264"/>
        <v>0</v>
      </c>
      <c r="AN183" s="320">
        <f t="shared" si="265"/>
        <v>0</v>
      </c>
      <c r="AO183" s="1107"/>
      <c r="AP183" s="1093">
        <v>5577</v>
      </c>
      <c r="AQ183" s="1093">
        <f t="shared" si="266"/>
        <v>0</v>
      </c>
      <c r="AR183" s="1093">
        <v>12144.312</v>
      </c>
      <c r="AS183" s="1093">
        <f t="shared" si="267"/>
        <v>0</v>
      </c>
      <c r="AT183" s="1094">
        <f t="shared" si="268"/>
        <v>0</v>
      </c>
      <c r="AU183" s="1103"/>
      <c r="AV183" s="1101">
        <v>5577</v>
      </c>
      <c r="AW183" s="1101">
        <f t="shared" si="269"/>
        <v>0</v>
      </c>
      <c r="AX183" s="1101">
        <v>12144.312</v>
      </c>
      <c r="AY183" s="1101">
        <f t="shared" si="270"/>
        <v>0</v>
      </c>
      <c r="AZ183" s="1102">
        <f t="shared" si="271"/>
        <v>0</v>
      </c>
      <c r="BA183" s="1151">
        <f t="shared" si="199"/>
        <v>0</v>
      </c>
      <c r="BB183" s="363">
        <v>5577</v>
      </c>
      <c r="BC183" s="363">
        <f t="shared" si="272"/>
        <v>0</v>
      </c>
      <c r="BD183" s="363">
        <v>12144.312</v>
      </c>
      <c r="BE183" s="363">
        <f t="shared" si="273"/>
        <v>0</v>
      </c>
      <c r="BF183" s="364">
        <f t="shared" si="174"/>
        <v>0</v>
      </c>
      <c r="BG183" s="1142">
        <f t="shared" si="175"/>
        <v>0</v>
      </c>
      <c r="BH183" s="1142">
        <f t="shared" si="176"/>
        <v>0</v>
      </c>
    </row>
    <row r="184" spans="1:60" x14ac:dyDescent="0.2">
      <c r="A184" s="1">
        <v>181</v>
      </c>
      <c r="B184" s="50" t="s">
        <v>77</v>
      </c>
      <c r="C184" s="51" t="s">
        <v>78</v>
      </c>
      <c r="D184" s="51" t="s">
        <v>7</v>
      </c>
      <c r="E184" s="1693">
        <v>2</v>
      </c>
      <c r="F184" s="76">
        <v>1554</v>
      </c>
      <c r="G184" s="76">
        <f t="shared" si="172"/>
        <v>3108</v>
      </c>
      <c r="H184" s="76">
        <v>3826</v>
      </c>
      <c r="I184" s="76">
        <f t="shared" si="173"/>
        <v>7652</v>
      </c>
      <c r="J184" s="120">
        <f t="shared" si="250"/>
        <v>10760</v>
      </c>
      <c r="K184" s="131"/>
      <c r="L184" s="95">
        <v>1554</v>
      </c>
      <c r="M184" s="95">
        <f t="shared" si="251"/>
        <v>0</v>
      </c>
      <c r="N184" s="95">
        <v>3826</v>
      </c>
      <c r="O184" s="95">
        <f t="shared" si="252"/>
        <v>0</v>
      </c>
      <c r="P184" s="96">
        <f t="shared" si="253"/>
        <v>0</v>
      </c>
      <c r="Q184" s="177"/>
      <c r="R184" s="178">
        <v>1554</v>
      </c>
      <c r="S184" s="178">
        <f t="shared" si="254"/>
        <v>0</v>
      </c>
      <c r="T184" s="178">
        <v>3826</v>
      </c>
      <c r="U184" s="178">
        <f t="shared" si="255"/>
        <v>0</v>
      </c>
      <c r="V184" s="179">
        <f t="shared" si="256"/>
        <v>0</v>
      </c>
      <c r="W184" s="224"/>
      <c r="X184" s="225">
        <v>1554</v>
      </c>
      <c r="Y184" s="225">
        <f t="shared" si="257"/>
        <v>0</v>
      </c>
      <c r="Z184" s="225">
        <v>3826</v>
      </c>
      <c r="AA184" s="225">
        <f t="shared" si="258"/>
        <v>0</v>
      </c>
      <c r="AB184" s="226">
        <f t="shared" si="259"/>
        <v>0</v>
      </c>
      <c r="AC184" s="271"/>
      <c r="AD184" s="272">
        <v>1554</v>
      </c>
      <c r="AE184" s="272">
        <f t="shared" si="260"/>
        <v>0</v>
      </c>
      <c r="AF184" s="272">
        <v>3826</v>
      </c>
      <c r="AG184" s="272">
        <f t="shared" si="261"/>
        <v>0</v>
      </c>
      <c r="AH184" s="273">
        <f t="shared" si="262"/>
        <v>0</v>
      </c>
      <c r="AI184" s="1605">
        <v>2</v>
      </c>
      <c r="AJ184" s="319">
        <v>1554</v>
      </c>
      <c r="AK184" s="319">
        <f t="shared" si="263"/>
        <v>3108</v>
      </c>
      <c r="AL184" s="319">
        <v>3826</v>
      </c>
      <c r="AM184" s="319">
        <f t="shared" si="264"/>
        <v>7652</v>
      </c>
      <c r="AN184" s="320">
        <f t="shared" si="265"/>
        <v>10760</v>
      </c>
      <c r="AO184" s="1107"/>
      <c r="AP184" s="1093">
        <v>1554</v>
      </c>
      <c r="AQ184" s="1093">
        <f t="shared" si="266"/>
        <v>0</v>
      </c>
      <c r="AR184" s="1093">
        <v>3826</v>
      </c>
      <c r="AS184" s="1093">
        <f t="shared" si="267"/>
        <v>0</v>
      </c>
      <c r="AT184" s="1094">
        <f t="shared" si="268"/>
        <v>0</v>
      </c>
      <c r="AU184" s="1103"/>
      <c r="AV184" s="1101">
        <v>1554</v>
      </c>
      <c r="AW184" s="1101">
        <f t="shared" si="269"/>
        <v>0</v>
      </c>
      <c r="AX184" s="1101">
        <v>3826</v>
      </c>
      <c r="AY184" s="1101">
        <f t="shared" si="270"/>
        <v>0</v>
      </c>
      <c r="AZ184" s="1102">
        <f t="shared" si="271"/>
        <v>0</v>
      </c>
      <c r="BA184" s="1151">
        <f t="shared" si="199"/>
        <v>0</v>
      </c>
      <c r="BB184" s="363">
        <v>1554</v>
      </c>
      <c r="BC184" s="363">
        <f t="shared" si="272"/>
        <v>0</v>
      </c>
      <c r="BD184" s="363">
        <v>3826</v>
      </c>
      <c r="BE184" s="363">
        <f t="shared" si="273"/>
        <v>0</v>
      </c>
      <c r="BF184" s="364">
        <f t="shared" si="174"/>
        <v>0</v>
      </c>
      <c r="BG184" s="1142">
        <f t="shared" si="175"/>
        <v>0</v>
      </c>
      <c r="BH184" s="1142">
        <f t="shared" si="176"/>
        <v>0</v>
      </c>
    </row>
    <row r="185" spans="1:60" x14ac:dyDescent="0.2">
      <c r="A185" s="1">
        <v>182</v>
      </c>
      <c r="B185" s="50" t="s">
        <v>79</v>
      </c>
      <c r="C185" s="51" t="s">
        <v>78</v>
      </c>
      <c r="D185" s="51" t="s">
        <v>7</v>
      </c>
      <c r="E185" s="1693">
        <v>1</v>
      </c>
      <c r="F185" s="76">
        <v>2032</v>
      </c>
      <c r="G185" s="76">
        <f t="shared" si="172"/>
        <v>2032</v>
      </c>
      <c r="H185" s="76">
        <v>5000</v>
      </c>
      <c r="I185" s="76">
        <f t="shared" si="173"/>
        <v>5000</v>
      </c>
      <c r="J185" s="120">
        <f t="shared" si="250"/>
        <v>7032</v>
      </c>
      <c r="K185" s="131"/>
      <c r="L185" s="95">
        <v>2032</v>
      </c>
      <c r="M185" s="95">
        <f t="shared" si="251"/>
        <v>0</v>
      </c>
      <c r="N185" s="95">
        <v>5000</v>
      </c>
      <c r="O185" s="95">
        <f t="shared" si="252"/>
        <v>0</v>
      </c>
      <c r="P185" s="96">
        <f t="shared" si="253"/>
        <v>0</v>
      </c>
      <c r="Q185" s="177"/>
      <c r="R185" s="178">
        <v>2032</v>
      </c>
      <c r="S185" s="178">
        <f t="shared" si="254"/>
        <v>0</v>
      </c>
      <c r="T185" s="178">
        <v>5000</v>
      </c>
      <c r="U185" s="178">
        <f t="shared" si="255"/>
        <v>0</v>
      </c>
      <c r="V185" s="179">
        <f t="shared" si="256"/>
        <v>0</v>
      </c>
      <c r="W185" s="224"/>
      <c r="X185" s="225">
        <v>2032</v>
      </c>
      <c r="Y185" s="225">
        <f t="shared" si="257"/>
        <v>0</v>
      </c>
      <c r="Z185" s="225">
        <v>5000</v>
      </c>
      <c r="AA185" s="225">
        <f t="shared" si="258"/>
        <v>0</v>
      </c>
      <c r="AB185" s="226">
        <f t="shared" si="259"/>
        <v>0</v>
      </c>
      <c r="AC185" s="271"/>
      <c r="AD185" s="272">
        <v>2032</v>
      </c>
      <c r="AE185" s="272">
        <f t="shared" si="260"/>
        <v>0</v>
      </c>
      <c r="AF185" s="272">
        <v>5000</v>
      </c>
      <c r="AG185" s="272">
        <f t="shared" si="261"/>
        <v>0</v>
      </c>
      <c r="AH185" s="273">
        <f t="shared" si="262"/>
        <v>0</v>
      </c>
      <c r="AI185" s="1605">
        <v>1</v>
      </c>
      <c r="AJ185" s="319">
        <v>2032</v>
      </c>
      <c r="AK185" s="319">
        <f t="shared" si="263"/>
        <v>2032</v>
      </c>
      <c r="AL185" s="319">
        <v>5000</v>
      </c>
      <c r="AM185" s="319">
        <f t="shared" si="264"/>
        <v>5000</v>
      </c>
      <c r="AN185" s="320">
        <f t="shared" si="265"/>
        <v>7032</v>
      </c>
      <c r="AO185" s="1107"/>
      <c r="AP185" s="1093">
        <v>2032</v>
      </c>
      <c r="AQ185" s="1093">
        <f t="shared" si="266"/>
        <v>0</v>
      </c>
      <c r="AR185" s="1093">
        <v>5000</v>
      </c>
      <c r="AS185" s="1093">
        <f t="shared" si="267"/>
        <v>0</v>
      </c>
      <c r="AT185" s="1094">
        <f t="shared" si="268"/>
        <v>0</v>
      </c>
      <c r="AU185" s="1103"/>
      <c r="AV185" s="1101">
        <v>2032</v>
      </c>
      <c r="AW185" s="1101">
        <f t="shared" si="269"/>
        <v>0</v>
      </c>
      <c r="AX185" s="1101">
        <v>5000</v>
      </c>
      <c r="AY185" s="1101">
        <f t="shared" si="270"/>
        <v>0</v>
      </c>
      <c r="AZ185" s="1102">
        <f t="shared" si="271"/>
        <v>0</v>
      </c>
      <c r="BA185" s="1151">
        <f t="shared" si="199"/>
        <v>0</v>
      </c>
      <c r="BB185" s="363">
        <v>2032</v>
      </c>
      <c r="BC185" s="363">
        <f t="shared" si="272"/>
        <v>0</v>
      </c>
      <c r="BD185" s="363">
        <v>5000</v>
      </c>
      <c r="BE185" s="363">
        <f t="shared" si="273"/>
        <v>0</v>
      </c>
      <c r="BF185" s="364">
        <f t="shared" si="174"/>
        <v>0</v>
      </c>
      <c r="BG185" s="1142">
        <f t="shared" si="175"/>
        <v>0</v>
      </c>
      <c r="BH185" s="1142">
        <f t="shared" si="176"/>
        <v>0</v>
      </c>
    </row>
    <row r="186" spans="1:60" x14ac:dyDescent="0.2">
      <c r="A186" s="1">
        <v>183</v>
      </c>
      <c r="B186" s="50" t="s">
        <v>50</v>
      </c>
      <c r="C186" s="51" t="s">
        <v>78</v>
      </c>
      <c r="D186" s="51" t="s">
        <v>7</v>
      </c>
      <c r="E186" s="1693">
        <v>1</v>
      </c>
      <c r="F186" s="76">
        <v>1500</v>
      </c>
      <c r="G186" s="76">
        <f t="shared" si="172"/>
        <v>1500</v>
      </c>
      <c r="H186" s="76">
        <v>4557</v>
      </c>
      <c r="I186" s="76">
        <f t="shared" si="173"/>
        <v>4557</v>
      </c>
      <c r="J186" s="120">
        <f t="shared" si="250"/>
        <v>6057</v>
      </c>
      <c r="K186" s="131"/>
      <c r="L186" s="95">
        <v>1500</v>
      </c>
      <c r="M186" s="95">
        <f t="shared" si="251"/>
        <v>0</v>
      </c>
      <c r="N186" s="95">
        <v>4557</v>
      </c>
      <c r="O186" s="95">
        <f t="shared" si="252"/>
        <v>0</v>
      </c>
      <c r="P186" s="96">
        <f t="shared" si="253"/>
        <v>0</v>
      </c>
      <c r="Q186" s="177"/>
      <c r="R186" s="178">
        <v>1500</v>
      </c>
      <c r="S186" s="178">
        <f t="shared" si="254"/>
        <v>0</v>
      </c>
      <c r="T186" s="178">
        <v>4557</v>
      </c>
      <c r="U186" s="178">
        <f t="shared" si="255"/>
        <v>0</v>
      </c>
      <c r="V186" s="179">
        <f t="shared" si="256"/>
        <v>0</v>
      </c>
      <c r="W186" s="224"/>
      <c r="X186" s="225">
        <v>1500</v>
      </c>
      <c r="Y186" s="225">
        <f t="shared" si="257"/>
        <v>0</v>
      </c>
      <c r="Z186" s="225">
        <v>4557</v>
      </c>
      <c r="AA186" s="225">
        <f t="shared" si="258"/>
        <v>0</v>
      </c>
      <c r="AB186" s="226">
        <f t="shared" si="259"/>
        <v>0</v>
      </c>
      <c r="AC186" s="271"/>
      <c r="AD186" s="272">
        <v>1500</v>
      </c>
      <c r="AE186" s="272">
        <f t="shared" si="260"/>
        <v>0</v>
      </c>
      <c r="AF186" s="272">
        <v>4557</v>
      </c>
      <c r="AG186" s="272">
        <f t="shared" si="261"/>
        <v>0</v>
      </c>
      <c r="AH186" s="273">
        <f t="shared" si="262"/>
        <v>0</v>
      </c>
      <c r="AI186" s="1605">
        <v>1</v>
      </c>
      <c r="AJ186" s="319">
        <v>1500</v>
      </c>
      <c r="AK186" s="319">
        <f t="shared" si="263"/>
        <v>1500</v>
      </c>
      <c r="AL186" s="319">
        <v>4557</v>
      </c>
      <c r="AM186" s="319">
        <f t="shared" si="264"/>
        <v>4557</v>
      </c>
      <c r="AN186" s="320">
        <f t="shared" si="265"/>
        <v>6057</v>
      </c>
      <c r="AO186" s="1107"/>
      <c r="AP186" s="1093">
        <v>1500</v>
      </c>
      <c r="AQ186" s="1093">
        <f t="shared" si="266"/>
        <v>0</v>
      </c>
      <c r="AR186" s="1093">
        <v>4557</v>
      </c>
      <c r="AS186" s="1093">
        <f t="shared" si="267"/>
        <v>0</v>
      </c>
      <c r="AT186" s="1094">
        <f t="shared" si="268"/>
        <v>0</v>
      </c>
      <c r="AU186" s="1103"/>
      <c r="AV186" s="1101">
        <v>1500</v>
      </c>
      <c r="AW186" s="1101">
        <f t="shared" si="269"/>
        <v>0</v>
      </c>
      <c r="AX186" s="1101">
        <v>4557</v>
      </c>
      <c r="AY186" s="1101">
        <f t="shared" si="270"/>
        <v>0</v>
      </c>
      <c r="AZ186" s="1102">
        <f t="shared" si="271"/>
        <v>0</v>
      </c>
      <c r="BA186" s="1151">
        <f t="shared" si="199"/>
        <v>0</v>
      </c>
      <c r="BB186" s="363">
        <v>1500</v>
      </c>
      <c r="BC186" s="363">
        <f t="shared" si="272"/>
        <v>0</v>
      </c>
      <c r="BD186" s="363">
        <v>4557</v>
      </c>
      <c r="BE186" s="363">
        <f t="shared" si="273"/>
        <v>0</v>
      </c>
      <c r="BF186" s="364">
        <f t="shared" si="174"/>
        <v>0</v>
      </c>
      <c r="BG186" s="1142">
        <f t="shared" si="175"/>
        <v>0</v>
      </c>
      <c r="BH186" s="1142">
        <f t="shared" si="176"/>
        <v>0</v>
      </c>
    </row>
    <row r="187" spans="1:60" x14ac:dyDescent="0.2">
      <c r="A187" s="1">
        <v>184</v>
      </c>
      <c r="B187" s="50" t="s">
        <v>80</v>
      </c>
      <c r="C187" s="51" t="s">
        <v>81</v>
      </c>
      <c r="D187" s="51" t="s">
        <v>7</v>
      </c>
      <c r="E187" s="1693">
        <v>2</v>
      </c>
      <c r="F187" s="76">
        <v>1500</v>
      </c>
      <c r="G187" s="76">
        <f t="shared" si="172"/>
        <v>3000</v>
      </c>
      <c r="H187" s="76">
        <v>2499</v>
      </c>
      <c r="I187" s="76">
        <f t="shared" si="173"/>
        <v>4998</v>
      </c>
      <c r="J187" s="120">
        <f t="shared" si="250"/>
        <v>7998</v>
      </c>
      <c r="K187" s="131"/>
      <c r="L187" s="95">
        <v>1500</v>
      </c>
      <c r="M187" s="95">
        <f t="shared" si="251"/>
        <v>0</v>
      </c>
      <c r="N187" s="95">
        <v>2499</v>
      </c>
      <c r="O187" s="95">
        <f t="shared" si="252"/>
        <v>0</v>
      </c>
      <c r="P187" s="96">
        <f t="shared" si="253"/>
        <v>0</v>
      </c>
      <c r="Q187" s="177"/>
      <c r="R187" s="178">
        <v>1500</v>
      </c>
      <c r="S187" s="178">
        <f t="shared" si="254"/>
        <v>0</v>
      </c>
      <c r="T187" s="178">
        <v>2499</v>
      </c>
      <c r="U187" s="178">
        <f t="shared" si="255"/>
        <v>0</v>
      </c>
      <c r="V187" s="179">
        <f t="shared" si="256"/>
        <v>0</v>
      </c>
      <c r="W187" s="224"/>
      <c r="X187" s="225">
        <v>1500</v>
      </c>
      <c r="Y187" s="225">
        <f t="shared" si="257"/>
        <v>0</v>
      </c>
      <c r="Z187" s="225">
        <v>2499</v>
      </c>
      <c r="AA187" s="225">
        <f t="shared" si="258"/>
        <v>0</v>
      </c>
      <c r="AB187" s="226">
        <f t="shared" si="259"/>
        <v>0</v>
      </c>
      <c r="AC187" s="271"/>
      <c r="AD187" s="272">
        <v>1500</v>
      </c>
      <c r="AE187" s="272">
        <f t="shared" si="260"/>
        <v>0</v>
      </c>
      <c r="AF187" s="272">
        <v>2499</v>
      </c>
      <c r="AG187" s="272">
        <f t="shared" si="261"/>
        <v>0</v>
      </c>
      <c r="AH187" s="273">
        <f t="shared" si="262"/>
        <v>0</v>
      </c>
      <c r="AI187" s="1605">
        <v>2</v>
      </c>
      <c r="AJ187" s="319">
        <v>1500</v>
      </c>
      <c r="AK187" s="319">
        <f t="shared" si="263"/>
        <v>3000</v>
      </c>
      <c r="AL187" s="319">
        <v>2499</v>
      </c>
      <c r="AM187" s="319">
        <f t="shared" si="264"/>
        <v>4998</v>
      </c>
      <c r="AN187" s="320">
        <f t="shared" si="265"/>
        <v>7998</v>
      </c>
      <c r="AO187" s="1107"/>
      <c r="AP187" s="1093">
        <v>1500</v>
      </c>
      <c r="AQ187" s="1093">
        <f t="shared" si="266"/>
        <v>0</v>
      </c>
      <c r="AR187" s="1093">
        <v>2499</v>
      </c>
      <c r="AS187" s="1093">
        <f t="shared" si="267"/>
        <v>0</v>
      </c>
      <c r="AT187" s="1094">
        <f t="shared" si="268"/>
        <v>0</v>
      </c>
      <c r="AU187" s="1103"/>
      <c r="AV187" s="1101">
        <v>1500</v>
      </c>
      <c r="AW187" s="1101">
        <f t="shared" si="269"/>
        <v>0</v>
      </c>
      <c r="AX187" s="1101">
        <v>2499</v>
      </c>
      <c r="AY187" s="1101">
        <f t="shared" si="270"/>
        <v>0</v>
      </c>
      <c r="AZ187" s="1102">
        <f t="shared" si="271"/>
        <v>0</v>
      </c>
      <c r="BA187" s="1151">
        <f t="shared" si="199"/>
        <v>0</v>
      </c>
      <c r="BB187" s="363">
        <v>1500</v>
      </c>
      <c r="BC187" s="363">
        <f t="shared" si="272"/>
        <v>0</v>
      </c>
      <c r="BD187" s="363">
        <v>2499</v>
      </c>
      <c r="BE187" s="363">
        <f t="shared" si="273"/>
        <v>0</v>
      </c>
      <c r="BF187" s="364">
        <f t="shared" si="174"/>
        <v>0</v>
      </c>
      <c r="BG187" s="1142">
        <f t="shared" si="175"/>
        <v>0</v>
      </c>
      <c r="BH187" s="1142">
        <f t="shared" si="176"/>
        <v>0</v>
      </c>
    </row>
    <row r="188" spans="1:60" x14ac:dyDescent="0.2">
      <c r="A188" s="1">
        <v>185</v>
      </c>
      <c r="B188" s="50" t="s">
        <v>440</v>
      </c>
      <c r="C188" s="51"/>
      <c r="D188" s="51" t="s">
        <v>56</v>
      </c>
      <c r="E188" s="1693">
        <v>12.033999999999999</v>
      </c>
      <c r="F188" s="76">
        <v>1200</v>
      </c>
      <c r="G188" s="76">
        <f t="shared" si="172"/>
        <v>14440.8</v>
      </c>
      <c r="H188" s="76">
        <v>3017</v>
      </c>
      <c r="I188" s="76">
        <f t="shared" si="173"/>
        <v>36306.577999999994</v>
      </c>
      <c r="J188" s="120">
        <f t="shared" si="250"/>
        <v>50747.377999999997</v>
      </c>
      <c r="K188" s="131"/>
      <c r="L188" s="95">
        <v>1200</v>
      </c>
      <c r="M188" s="95">
        <f t="shared" si="251"/>
        <v>0</v>
      </c>
      <c r="N188" s="95">
        <v>3017</v>
      </c>
      <c r="O188" s="95">
        <f t="shared" si="252"/>
        <v>0</v>
      </c>
      <c r="P188" s="96">
        <f t="shared" si="253"/>
        <v>0</v>
      </c>
      <c r="Q188" s="177"/>
      <c r="R188" s="178">
        <v>1200</v>
      </c>
      <c r="S188" s="178">
        <f t="shared" si="254"/>
        <v>0</v>
      </c>
      <c r="T188" s="178">
        <v>3017</v>
      </c>
      <c r="U188" s="178">
        <f t="shared" si="255"/>
        <v>0</v>
      </c>
      <c r="V188" s="179">
        <f t="shared" si="256"/>
        <v>0</v>
      </c>
      <c r="W188" s="224"/>
      <c r="X188" s="225">
        <v>1200</v>
      </c>
      <c r="Y188" s="225">
        <f t="shared" si="257"/>
        <v>0</v>
      </c>
      <c r="Z188" s="225">
        <v>3017</v>
      </c>
      <c r="AA188" s="225">
        <f t="shared" si="258"/>
        <v>0</v>
      </c>
      <c r="AB188" s="226">
        <f t="shared" si="259"/>
        <v>0</v>
      </c>
      <c r="AC188" s="271">
        <v>7</v>
      </c>
      <c r="AD188" s="272">
        <v>1200</v>
      </c>
      <c r="AE188" s="272">
        <f t="shared" si="260"/>
        <v>8400</v>
      </c>
      <c r="AF188" s="272">
        <v>3017</v>
      </c>
      <c r="AG188" s="272">
        <f t="shared" si="261"/>
        <v>21119</v>
      </c>
      <c r="AH188" s="273">
        <f t="shared" si="262"/>
        <v>29519</v>
      </c>
      <c r="AI188" s="1605">
        <v>5.0339999999999998</v>
      </c>
      <c r="AJ188" s="319">
        <v>1200</v>
      </c>
      <c r="AK188" s="319">
        <f t="shared" si="263"/>
        <v>6040.8</v>
      </c>
      <c r="AL188" s="319">
        <v>3017</v>
      </c>
      <c r="AM188" s="319">
        <f t="shared" si="264"/>
        <v>15187.578</v>
      </c>
      <c r="AN188" s="320">
        <f t="shared" si="265"/>
        <v>21228.378000000001</v>
      </c>
      <c r="AO188" s="1107"/>
      <c r="AP188" s="1093">
        <v>1200</v>
      </c>
      <c r="AQ188" s="1093">
        <f t="shared" si="266"/>
        <v>0</v>
      </c>
      <c r="AR188" s="1093">
        <v>3017</v>
      </c>
      <c r="AS188" s="1093">
        <f t="shared" si="267"/>
        <v>0</v>
      </c>
      <c r="AT188" s="1094">
        <f t="shared" si="268"/>
        <v>0</v>
      </c>
      <c r="AU188" s="1103"/>
      <c r="AV188" s="1101">
        <v>1200</v>
      </c>
      <c r="AW188" s="1101">
        <f t="shared" si="269"/>
        <v>0</v>
      </c>
      <c r="AX188" s="1101">
        <v>3017</v>
      </c>
      <c r="AY188" s="1101">
        <f t="shared" si="270"/>
        <v>0</v>
      </c>
      <c r="AZ188" s="1102">
        <f t="shared" si="271"/>
        <v>0</v>
      </c>
      <c r="BA188" s="1151">
        <f t="shared" si="199"/>
        <v>-8.8817841970012523E-16</v>
      </c>
      <c r="BB188" s="363">
        <v>1200</v>
      </c>
      <c r="BC188" s="363">
        <f t="shared" si="272"/>
        <v>-1.0658141036401503E-12</v>
      </c>
      <c r="BD188" s="363">
        <v>3017</v>
      </c>
      <c r="BE188" s="363">
        <f t="shared" si="273"/>
        <v>-2.6796342922352778E-12</v>
      </c>
      <c r="BF188" s="364">
        <f t="shared" si="174"/>
        <v>-3.7454483958754281E-12</v>
      </c>
      <c r="BG188" s="1142">
        <f t="shared" si="175"/>
        <v>0</v>
      </c>
      <c r="BH188" s="1142">
        <f t="shared" si="176"/>
        <v>-3.7454483958754281E-12</v>
      </c>
    </row>
    <row r="189" spans="1:60" x14ac:dyDescent="0.2">
      <c r="A189" s="1">
        <v>186</v>
      </c>
      <c r="B189" s="50" t="s">
        <v>441</v>
      </c>
      <c r="C189" s="51"/>
      <c r="D189" s="51" t="s">
        <v>56</v>
      </c>
      <c r="E189" s="1693">
        <v>56.984999999999999</v>
      </c>
      <c r="F189" s="76">
        <v>1200</v>
      </c>
      <c r="G189" s="76">
        <f t="shared" ref="G189:G202" si="274">E189*F189</f>
        <v>68382</v>
      </c>
      <c r="H189" s="76">
        <v>1933</v>
      </c>
      <c r="I189" s="76">
        <f t="shared" ref="I189:I202" si="275">E189*H189</f>
        <v>110152.005</v>
      </c>
      <c r="J189" s="120">
        <f t="shared" si="250"/>
        <v>178534.005</v>
      </c>
      <c r="K189" s="131"/>
      <c r="L189" s="95">
        <v>1200</v>
      </c>
      <c r="M189" s="95">
        <f t="shared" si="251"/>
        <v>0</v>
      </c>
      <c r="N189" s="95">
        <v>1933</v>
      </c>
      <c r="O189" s="95">
        <f t="shared" si="252"/>
        <v>0</v>
      </c>
      <c r="P189" s="96">
        <f t="shared" si="253"/>
        <v>0</v>
      </c>
      <c r="Q189" s="177"/>
      <c r="R189" s="178">
        <v>1200</v>
      </c>
      <c r="S189" s="178">
        <f t="shared" si="254"/>
        <v>0</v>
      </c>
      <c r="T189" s="178">
        <v>1933</v>
      </c>
      <c r="U189" s="178">
        <f t="shared" si="255"/>
        <v>0</v>
      </c>
      <c r="V189" s="179">
        <f t="shared" si="256"/>
        <v>0</v>
      </c>
      <c r="W189" s="224"/>
      <c r="X189" s="225">
        <v>1200</v>
      </c>
      <c r="Y189" s="225">
        <f t="shared" si="257"/>
        <v>0</v>
      </c>
      <c r="Z189" s="225">
        <v>1933</v>
      </c>
      <c r="AA189" s="225">
        <f t="shared" si="258"/>
        <v>0</v>
      </c>
      <c r="AB189" s="226">
        <f t="shared" si="259"/>
        <v>0</v>
      </c>
      <c r="AC189" s="271">
        <v>56.984999999999999</v>
      </c>
      <c r="AD189" s="272">
        <v>1200</v>
      </c>
      <c r="AE189" s="272">
        <f t="shared" si="260"/>
        <v>68382</v>
      </c>
      <c r="AF189" s="272">
        <v>1933</v>
      </c>
      <c r="AG189" s="272">
        <f t="shared" si="261"/>
        <v>110152.005</v>
      </c>
      <c r="AH189" s="273">
        <f t="shared" si="262"/>
        <v>178534.005</v>
      </c>
      <c r="AI189" s="318"/>
      <c r="AJ189" s="319">
        <v>1200</v>
      </c>
      <c r="AK189" s="319">
        <f t="shared" si="263"/>
        <v>0</v>
      </c>
      <c r="AL189" s="319">
        <v>1933</v>
      </c>
      <c r="AM189" s="319">
        <f t="shared" si="264"/>
        <v>0</v>
      </c>
      <c r="AN189" s="320">
        <f t="shared" si="265"/>
        <v>0</v>
      </c>
      <c r="AO189" s="1107"/>
      <c r="AP189" s="1093">
        <v>1200</v>
      </c>
      <c r="AQ189" s="1093">
        <f t="shared" si="266"/>
        <v>0</v>
      </c>
      <c r="AR189" s="1093">
        <v>1933</v>
      </c>
      <c r="AS189" s="1093">
        <f t="shared" si="267"/>
        <v>0</v>
      </c>
      <c r="AT189" s="1094">
        <f t="shared" si="268"/>
        <v>0</v>
      </c>
      <c r="AU189" s="1103"/>
      <c r="AV189" s="1101">
        <v>1200</v>
      </c>
      <c r="AW189" s="1101">
        <f t="shared" si="269"/>
        <v>0</v>
      </c>
      <c r="AX189" s="1101">
        <v>1933</v>
      </c>
      <c r="AY189" s="1101">
        <f t="shared" si="270"/>
        <v>0</v>
      </c>
      <c r="AZ189" s="1102">
        <f t="shared" si="271"/>
        <v>0</v>
      </c>
      <c r="BA189" s="1151">
        <f t="shared" si="199"/>
        <v>0</v>
      </c>
      <c r="BB189" s="363">
        <v>1200</v>
      </c>
      <c r="BC189" s="363">
        <f t="shared" si="272"/>
        <v>0</v>
      </c>
      <c r="BD189" s="363">
        <v>1933</v>
      </c>
      <c r="BE189" s="363">
        <f t="shared" si="273"/>
        <v>0</v>
      </c>
      <c r="BF189" s="364">
        <f t="shared" si="174"/>
        <v>0</v>
      </c>
      <c r="BG189" s="1142">
        <f t="shared" si="175"/>
        <v>0</v>
      </c>
      <c r="BH189" s="1142">
        <f t="shared" si="176"/>
        <v>0</v>
      </c>
    </row>
    <row r="190" spans="1:60" x14ac:dyDescent="0.2">
      <c r="A190" s="1">
        <v>187</v>
      </c>
      <c r="B190" s="50" t="s">
        <v>82</v>
      </c>
      <c r="C190" s="51" t="s">
        <v>83</v>
      </c>
      <c r="D190" s="51" t="s">
        <v>56</v>
      </c>
      <c r="E190" s="1693">
        <v>89.724699999999999</v>
      </c>
      <c r="F190" s="76">
        <v>600</v>
      </c>
      <c r="G190" s="76">
        <f t="shared" si="274"/>
        <v>53834.82</v>
      </c>
      <c r="H190" s="76">
        <v>588</v>
      </c>
      <c r="I190" s="76">
        <f t="shared" si="275"/>
        <v>52758.123599999999</v>
      </c>
      <c r="J190" s="120">
        <f t="shared" si="250"/>
        <v>106592.9436</v>
      </c>
      <c r="K190" s="131"/>
      <c r="L190" s="95">
        <v>600</v>
      </c>
      <c r="M190" s="95">
        <f t="shared" si="251"/>
        <v>0</v>
      </c>
      <c r="N190" s="95">
        <v>588</v>
      </c>
      <c r="O190" s="95">
        <f t="shared" si="252"/>
        <v>0</v>
      </c>
      <c r="P190" s="96">
        <f t="shared" si="253"/>
        <v>0</v>
      </c>
      <c r="Q190" s="177"/>
      <c r="R190" s="178">
        <v>600</v>
      </c>
      <c r="S190" s="178">
        <f t="shared" si="254"/>
        <v>0</v>
      </c>
      <c r="T190" s="178">
        <v>588</v>
      </c>
      <c r="U190" s="178">
        <f t="shared" si="255"/>
        <v>0</v>
      </c>
      <c r="V190" s="179">
        <f t="shared" si="256"/>
        <v>0</v>
      </c>
      <c r="W190" s="224"/>
      <c r="X190" s="225">
        <v>600</v>
      </c>
      <c r="Y190" s="225">
        <f t="shared" si="257"/>
        <v>0</v>
      </c>
      <c r="Z190" s="225">
        <v>588</v>
      </c>
      <c r="AA190" s="225">
        <f t="shared" si="258"/>
        <v>0</v>
      </c>
      <c r="AB190" s="226">
        <f t="shared" si="259"/>
        <v>0</v>
      </c>
      <c r="AC190" s="271"/>
      <c r="AD190" s="272">
        <v>600</v>
      </c>
      <c r="AE190" s="272">
        <f t="shared" si="260"/>
        <v>0</v>
      </c>
      <c r="AF190" s="272">
        <v>588</v>
      </c>
      <c r="AG190" s="272">
        <f t="shared" si="261"/>
        <v>0</v>
      </c>
      <c r="AH190" s="273">
        <f t="shared" si="262"/>
        <v>0</v>
      </c>
      <c r="AI190" s="1610">
        <v>89.724699999999999</v>
      </c>
      <c r="AJ190" s="319">
        <v>600</v>
      </c>
      <c r="AK190" s="319">
        <f t="shared" si="263"/>
        <v>53834.82</v>
      </c>
      <c r="AL190" s="319">
        <v>588</v>
      </c>
      <c r="AM190" s="319">
        <f t="shared" si="264"/>
        <v>52758.123599999999</v>
      </c>
      <c r="AN190" s="320">
        <f t="shared" si="265"/>
        <v>106592.9436</v>
      </c>
      <c r="AO190" s="1160"/>
      <c r="AP190" s="1093">
        <v>600</v>
      </c>
      <c r="AQ190" s="1093">
        <f t="shared" si="266"/>
        <v>0</v>
      </c>
      <c r="AR190" s="1093">
        <v>588</v>
      </c>
      <c r="AS190" s="1093">
        <f t="shared" si="267"/>
        <v>0</v>
      </c>
      <c r="AT190" s="1094">
        <f t="shared" si="268"/>
        <v>0</v>
      </c>
      <c r="AU190" s="1161"/>
      <c r="AV190" s="1101">
        <v>600</v>
      </c>
      <c r="AW190" s="1101">
        <f t="shared" si="269"/>
        <v>0</v>
      </c>
      <c r="AX190" s="1101">
        <v>588</v>
      </c>
      <c r="AY190" s="1101">
        <f t="shared" si="270"/>
        <v>0</v>
      </c>
      <c r="AZ190" s="1102">
        <f t="shared" si="271"/>
        <v>0</v>
      </c>
      <c r="BA190" s="1151">
        <f t="shared" si="199"/>
        <v>0</v>
      </c>
      <c r="BB190" s="363">
        <v>600</v>
      </c>
      <c r="BC190" s="363">
        <f t="shared" si="272"/>
        <v>0</v>
      </c>
      <c r="BD190" s="363">
        <v>588</v>
      </c>
      <c r="BE190" s="363">
        <f t="shared" si="273"/>
        <v>0</v>
      </c>
      <c r="BF190" s="364">
        <f t="shared" si="174"/>
        <v>0</v>
      </c>
      <c r="BG190" s="1142">
        <f t="shared" si="175"/>
        <v>0</v>
      </c>
      <c r="BH190" s="1142">
        <f t="shared" si="176"/>
        <v>0</v>
      </c>
    </row>
    <row r="191" spans="1:60" x14ac:dyDescent="0.2">
      <c r="A191" s="1">
        <v>188</v>
      </c>
      <c r="B191" s="50" t="s">
        <v>60</v>
      </c>
      <c r="C191" s="1158"/>
      <c r="D191" s="51" t="s">
        <v>5</v>
      </c>
      <c r="E191" s="1693">
        <v>1</v>
      </c>
      <c r="F191" s="76">
        <v>0</v>
      </c>
      <c r="G191" s="76">
        <f t="shared" si="274"/>
        <v>0</v>
      </c>
      <c r="H191" s="76">
        <v>35562</v>
      </c>
      <c r="I191" s="76">
        <f t="shared" si="275"/>
        <v>35562</v>
      </c>
      <c r="J191" s="120">
        <f t="shared" si="250"/>
        <v>35562</v>
      </c>
      <c r="K191" s="131"/>
      <c r="L191" s="95">
        <v>0</v>
      </c>
      <c r="M191" s="95">
        <f t="shared" si="251"/>
        <v>0</v>
      </c>
      <c r="N191" s="95">
        <v>35562</v>
      </c>
      <c r="O191" s="95">
        <f t="shared" si="252"/>
        <v>0</v>
      </c>
      <c r="P191" s="96">
        <f t="shared" si="253"/>
        <v>0</v>
      </c>
      <c r="Q191" s="177"/>
      <c r="R191" s="178">
        <v>0</v>
      </c>
      <c r="S191" s="178">
        <f t="shared" si="254"/>
        <v>0</v>
      </c>
      <c r="T191" s="178">
        <v>35562</v>
      </c>
      <c r="U191" s="178">
        <f t="shared" si="255"/>
        <v>0</v>
      </c>
      <c r="V191" s="179">
        <f t="shared" si="256"/>
        <v>0</v>
      </c>
      <c r="W191" s="224"/>
      <c r="X191" s="225">
        <v>0</v>
      </c>
      <c r="Y191" s="225">
        <f t="shared" si="257"/>
        <v>0</v>
      </c>
      <c r="Z191" s="225">
        <v>35562</v>
      </c>
      <c r="AA191" s="225">
        <f t="shared" si="258"/>
        <v>0</v>
      </c>
      <c r="AB191" s="226">
        <f t="shared" si="259"/>
        <v>0</v>
      </c>
      <c r="AC191" s="271">
        <v>1</v>
      </c>
      <c r="AD191" s="272">
        <v>0</v>
      </c>
      <c r="AE191" s="272">
        <f t="shared" si="260"/>
        <v>0</v>
      </c>
      <c r="AF191" s="272">
        <v>35562</v>
      </c>
      <c r="AG191" s="272">
        <f t="shared" si="261"/>
        <v>35562</v>
      </c>
      <c r="AH191" s="273">
        <f t="shared" si="262"/>
        <v>35562</v>
      </c>
      <c r="AI191" s="318"/>
      <c r="AJ191" s="319">
        <v>0</v>
      </c>
      <c r="AK191" s="319">
        <f t="shared" si="263"/>
        <v>0</v>
      </c>
      <c r="AL191" s="319">
        <v>35562</v>
      </c>
      <c r="AM191" s="319">
        <f t="shared" si="264"/>
        <v>0</v>
      </c>
      <c r="AN191" s="320">
        <f t="shared" si="265"/>
        <v>0</v>
      </c>
      <c r="AO191" s="1107"/>
      <c r="AP191" s="1093">
        <v>0</v>
      </c>
      <c r="AQ191" s="1093">
        <f t="shared" si="266"/>
        <v>0</v>
      </c>
      <c r="AR191" s="1093">
        <v>35562</v>
      </c>
      <c r="AS191" s="1093">
        <f t="shared" si="267"/>
        <v>0</v>
      </c>
      <c r="AT191" s="1094">
        <f t="shared" si="268"/>
        <v>0</v>
      </c>
      <c r="AU191" s="1103"/>
      <c r="AV191" s="1101">
        <v>0</v>
      </c>
      <c r="AW191" s="1101">
        <f t="shared" si="269"/>
        <v>0</v>
      </c>
      <c r="AX191" s="1101">
        <v>35562</v>
      </c>
      <c r="AY191" s="1101">
        <f t="shared" si="270"/>
        <v>0</v>
      </c>
      <c r="AZ191" s="1102">
        <f t="shared" si="271"/>
        <v>0</v>
      </c>
      <c r="BA191" s="1151">
        <f t="shared" si="199"/>
        <v>0</v>
      </c>
      <c r="BB191" s="363">
        <v>0</v>
      </c>
      <c r="BC191" s="363">
        <f t="shared" si="272"/>
        <v>0</v>
      </c>
      <c r="BD191" s="363">
        <v>35562</v>
      </c>
      <c r="BE191" s="363">
        <f t="shared" si="273"/>
        <v>0</v>
      </c>
      <c r="BF191" s="364">
        <f t="shared" si="174"/>
        <v>0</v>
      </c>
      <c r="BG191" s="1142">
        <f t="shared" si="175"/>
        <v>0</v>
      </c>
      <c r="BH191" s="1142">
        <f t="shared" si="176"/>
        <v>0</v>
      </c>
    </row>
    <row r="192" spans="1:60" x14ac:dyDescent="0.2">
      <c r="A192" s="1">
        <v>189</v>
      </c>
      <c r="B192" s="1159" t="s">
        <v>84</v>
      </c>
      <c r="C192" s="51"/>
      <c r="D192" s="51"/>
      <c r="E192" s="1693"/>
      <c r="F192" s="51"/>
      <c r="G192" s="76">
        <f t="shared" si="274"/>
        <v>0</v>
      </c>
      <c r="H192" s="1124"/>
      <c r="I192" s="76">
        <f t="shared" si="275"/>
        <v>0</v>
      </c>
      <c r="J192" s="1125"/>
      <c r="K192" s="131"/>
      <c r="L192" s="1144"/>
      <c r="M192" s="95">
        <f t="shared" si="251"/>
        <v>0</v>
      </c>
      <c r="N192" s="1126"/>
      <c r="O192" s="95">
        <f t="shared" si="252"/>
        <v>0</v>
      </c>
      <c r="P192" s="1127"/>
      <c r="Q192" s="177"/>
      <c r="R192" s="1145"/>
      <c r="S192" s="178">
        <f t="shared" si="254"/>
        <v>0</v>
      </c>
      <c r="T192" s="1128"/>
      <c r="U192" s="178">
        <f t="shared" si="255"/>
        <v>0</v>
      </c>
      <c r="V192" s="1129"/>
      <c r="W192" s="224"/>
      <c r="X192" s="1146"/>
      <c r="Y192" s="225">
        <f t="shared" si="257"/>
        <v>0</v>
      </c>
      <c r="Z192" s="1130"/>
      <c r="AA192" s="225">
        <f t="shared" si="258"/>
        <v>0</v>
      </c>
      <c r="AB192" s="1131"/>
      <c r="AC192" s="271"/>
      <c r="AD192" s="1147"/>
      <c r="AE192" s="272">
        <f t="shared" si="260"/>
        <v>0</v>
      </c>
      <c r="AF192" s="1132"/>
      <c r="AG192" s="272">
        <f t="shared" si="261"/>
        <v>0</v>
      </c>
      <c r="AH192" s="1133"/>
      <c r="AI192" s="318"/>
      <c r="AJ192" s="1148"/>
      <c r="AK192" s="319">
        <f t="shared" si="263"/>
        <v>0</v>
      </c>
      <c r="AL192" s="1134"/>
      <c r="AM192" s="319">
        <f t="shared" si="264"/>
        <v>0</v>
      </c>
      <c r="AN192" s="1135"/>
      <c r="AO192" s="1107"/>
      <c r="AP192" s="1149"/>
      <c r="AQ192" s="1093">
        <f t="shared" si="266"/>
        <v>0</v>
      </c>
      <c r="AR192" s="1136"/>
      <c r="AS192" s="1093">
        <f t="shared" si="267"/>
        <v>0</v>
      </c>
      <c r="AT192" s="1137"/>
      <c r="AU192" s="1103"/>
      <c r="AV192" s="1150"/>
      <c r="AW192" s="1101">
        <f t="shared" si="269"/>
        <v>0</v>
      </c>
      <c r="AX192" s="1138"/>
      <c r="AY192" s="1101">
        <f t="shared" si="270"/>
        <v>0</v>
      </c>
      <c r="AZ192" s="1139"/>
      <c r="BA192" s="1151">
        <f t="shared" si="199"/>
        <v>0</v>
      </c>
      <c r="BB192" s="1152"/>
      <c r="BC192" s="363">
        <f t="shared" si="272"/>
        <v>0</v>
      </c>
      <c r="BD192" s="1140"/>
      <c r="BE192" s="363">
        <f t="shared" si="273"/>
        <v>0</v>
      </c>
      <c r="BF192" s="364">
        <f t="shared" si="174"/>
        <v>0</v>
      </c>
      <c r="BG192" s="1142">
        <f t="shared" si="175"/>
        <v>0</v>
      </c>
      <c r="BH192" s="1142">
        <f t="shared" si="176"/>
        <v>0</v>
      </c>
    </row>
    <row r="193" spans="1:60" ht="25.5" x14ac:dyDescent="0.2">
      <c r="A193" s="1">
        <v>190</v>
      </c>
      <c r="B193" s="50" t="s">
        <v>85</v>
      </c>
      <c r="C193" s="51" t="s">
        <v>348</v>
      </c>
      <c r="D193" s="51" t="s">
        <v>7</v>
      </c>
      <c r="E193" s="1693">
        <v>1</v>
      </c>
      <c r="F193" s="76">
        <v>115637</v>
      </c>
      <c r="G193" s="76">
        <f t="shared" si="274"/>
        <v>115637</v>
      </c>
      <c r="H193" s="76">
        <v>310498.728</v>
      </c>
      <c r="I193" s="76">
        <f t="shared" si="275"/>
        <v>310498.728</v>
      </c>
      <c r="J193" s="120">
        <f t="shared" ref="J193:J202" si="276">G193+I193</f>
        <v>426135.728</v>
      </c>
      <c r="K193" s="131"/>
      <c r="L193" s="95">
        <v>115637</v>
      </c>
      <c r="M193" s="95">
        <f t="shared" si="251"/>
        <v>0</v>
      </c>
      <c r="N193" s="95">
        <v>310498.728</v>
      </c>
      <c r="O193" s="95">
        <f t="shared" si="252"/>
        <v>0</v>
      </c>
      <c r="P193" s="96">
        <f t="shared" ref="P193:P202" si="277">M193+O193</f>
        <v>0</v>
      </c>
      <c r="Q193" s="177"/>
      <c r="R193" s="178">
        <v>115637</v>
      </c>
      <c r="S193" s="178">
        <f t="shared" si="254"/>
        <v>0</v>
      </c>
      <c r="T193" s="178">
        <v>310498.728</v>
      </c>
      <c r="U193" s="178">
        <f t="shared" si="255"/>
        <v>0</v>
      </c>
      <c r="V193" s="179">
        <f t="shared" ref="V193:V202" si="278">S193+U193</f>
        <v>0</v>
      </c>
      <c r="W193" s="224"/>
      <c r="X193" s="225">
        <v>115637</v>
      </c>
      <c r="Y193" s="225">
        <f t="shared" si="257"/>
        <v>0</v>
      </c>
      <c r="Z193" s="225">
        <v>310498.728</v>
      </c>
      <c r="AA193" s="225">
        <f t="shared" si="258"/>
        <v>0</v>
      </c>
      <c r="AB193" s="226">
        <f t="shared" ref="AB193:AB202" si="279">Y193+AA193</f>
        <v>0</v>
      </c>
      <c r="AC193" s="271">
        <v>1</v>
      </c>
      <c r="AD193" s="272">
        <v>115637</v>
      </c>
      <c r="AE193" s="272">
        <f t="shared" si="260"/>
        <v>115637</v>
      </c>
      <c r="AF193" s="272">
        <v>310498.728</v>
      </c>
      <c r="AG193" s="272">
        <f t="shared" si="261"/>
        <v>310498.728</v>
      </c>
      <c r="AH193" s="273">
        <f t="shared" ref="AH193:AH202" si="280">AE193+AG193</f>
        <v>426135.728</v>
      </c>
      <c r="AI193" s="318"/>
      <c r="AJ193" s="319">
        <v>115637</v>
      </c>
      <c r="AK193" s="319">
        <f t="shared" si="263"/>
        <v>0</v>
      </c>
      <c r="AL193" s="319">
        <v>310498.728</v>
      </c>
      <c r="AM193" s="319">
        <f t="shared" si="264"/>
        <v>0</v>
      </c>
      <c r="AN193" s="320">
        <f t="shared" ref="AN193:AN202" si="281">AK193+AM193</f>
        <v>0</v>
      </c>
      <c r="AO193" s="1107"/>
      <c r="AP193" s="1093">
        <v>115637</v>
      </c>
      <c r="AQ193" s="1093">
        <f t="shared" si="266"/>
        <v>0</v>
      </c>
      <c r="AR193" s="1093">
        <v>310498.728</v>
      </c>
      <c r="AS193" s="1093">
        <f t="shared" si="267"/>
        <v>0</v>
      </c>
      <c r="AT193" s="1094">
        <f t="shared" ref="AT193:AT202" si="282">AQ193+AS193</f>
        <v>0</v>
      </c>
      <c r="AU193" s="1103"/>
      <c r="AV193" s="1101">
        <v>115637</v>
      </c>
      <c r="AW193" s="1101">
        <f t="shared" si="269"/>
        <v>0</v>
      </c>
      <c r="AX193" s="1101">
        <v>310498.728</v>
      </c>
      <c r="AY193" s="1101">
        <f t="shared" si="270"/>
        <v>0</v>
      </c>
      <c r="AZ193" s="1102">
        <f t="shared" ref="AZ193:AZ202" si="283">AW193+AY193</f>
        <v>0</v>
      </c>
      <c r="BA193" s="1151">
        <f t="shared" si="199"/>
        <v>0</v>
      </c>
      <c r="BB193" s="363">
        <v>115637</v>
      </c>
      <c r="BC193" s="363">
        <f t="shared" si="272"/>
        <v>0</v>
      </c>
      <c r="BD193" s="363">
        <v>310498.728</v>
      </c>
      <c r="BE193" s="363">
        <f t="shared" si="273"/>
        <v>0</v>
      </c>
      <c r="BF193" s="364">
        <f t="shared" si="174"/>
        <v>0</v>
      </c>
      <c r="BG193" s="1142">
        <f t="shared" si="175"/>
        <v>0</v>
      </c>
      <c r="BH193" s="1142">
        <f t="shared" si="176"/>
        <v>0</v>
      </c>
    </row>
    <row r="194" spans="1:60" ht="25.5" x14ac:dyDescent="0.2">
      <c r="A194" s="1">
        <v>191</v>
      </c>
      <c r="B194" s="50" t="s">
        <v>406</v>
      </c>
      <c r="C194" s="51" t="s">
        <v>407</v>
      </c>
      <c r="D194" s="51" t="s">
        <v>7</v>
      </c>
      <c r="E194" s="1693">
        <v>4</v>
      </c>
      <c r="F194" s="76">
        <v>6729</v>
      </c>
      <c r="G194" s="76">
        <f t="shared" si="274"/>
        <v>26916</v>
      </c>
      <c r="H194" s="76">
        <v>14539.247999999998</v>
      </c>
      <c r="I194" s="76">
        <f t="shared" si="275"/>
        <v>58156.991999999991</v>
      </c>
      <c r="J194" s="120">
        <f t="shared" si="276"/>
        <v>85072.991999999998</v>
      </c>
      <c r="K194" s="131"/>
      <c r="L194" s="95">
        <v>6729</v>
      </c>
      <c r="M194" s="95">
        <f t="shared" si="251"/>
        <v>0</v>
      </c>
      <c r="N194" s="95">
        <v>14539.247999999998</v>
      </c>
      <c r="O194" s="95">
        <f t="shared" si="252"/>
        <v>0</v>
      </c>
      <c r="P194" s="96">
        <f t="shared" si="277"/>
        <v>0</v>
      </c>
      <c r="Q194" s="177"/>
      <c r="R194" s="178">
        <v>6729</v>
      </c>
      <c r="S194" s="178">
        <f t="shared" si="254"/>
        <v>0</v>
      </c>
      <c r="T194" s="178">
        <v>14539.247999999998</v>
      </c>
      <c r="U194" s="178">
        <f t="shared" si="255"/>
        <v>0</v>
      </c>
      <c r="V194" s="179">
        <f t="shared" si="278"/>
        <v>0</v>
      </c>
      <c r="W194" s="224"/>
      <c r="X194" s="225">
        <v>6729</v>
      </c>
      <c r="Y194" s="225">
        <f t="shared" si="257"/>
        <v>0</v>
      </c>
      <c r="Z194" s="225">
        <v>14539.247999999998</v>
      </c>
      <c r="AA194" s="225">
        <f t="shared" si="258"/>
        <v>0</v>
      </c>
      <c r="AB194" s="226">
        <f t="shared" si="279"/>
        <v>0</v>
      </c>
      <c r="AC194" s="271">
        <v>4</v>
      </c>
      <c r="AD194" s="272">
        <v>6729</v>
      </c>
      <c r="AE194" s="272">
        <f t="shared" si="260"/>
        <v>26916</v>
      </c>
      <c r="AF194" s="272">
        <v>14539.247999999998</v>
      </c>
      <c r="AG194" s="272">
        <f t="shared" si="261"/>
        <v>58156.991999999991</v>
      </c>
      <c r="AH194" s="273">
        <f t="shared" si="280"/>
        <v>85072.991999999998</v>
      </c>
      <c r="AI194" s="318"/>
      <c r="AJ194" s="319">
        <v>6729</v>
      </c>
      <c r="AK194" s="319">
        <f t="shared" si="263"/>
        <v>0</v>
      </c>
      <c r="AL194" s="319">
        <v>14539.247999999998</v>
      </c>
      <c r="AM194" s="319">
        <f t="shared" si="264"/>
        <v>0</v>
      </c>
      <c r="AN194" s="320">
        <f t="shared" si="281"/>
        <v>0</v>
      </c>
      <c r="AO194" s="1107"/>
      <c r="AP194" s="1093">
        <v>6729</v>
      </c>
      <c r="AQ194" s="1093">
        <f t="shared" si="266"/>
        <v>0</v>
      </c>
      <c r="AR194" s="1093">
        <v>14539.247999999998</v>
      </c>
      <c r="AS194" s="1093">
        <f t="shared" si="267"/>
        <v>0</v>
      </c>
      <c r="AT194" s="1094">
        <f t="shared" si="282"/>
        <v>0</v>
      </c>
      <c r="AU194" s="1103"/>
      <c r="AV194" s="1101">
        <v>6729</v>
      </c>
      <c r="AW194" s="1101">
        <f t="shared" si="269"/>
        <v>0</v>
      </c>
      <c r="AX194" s="1101">
        <v>14539.247999999998</v>
      </c>
      <c r="AY194" s="1101">
        <f t="shared" si="270"/>
        <v>0</v>
      </c>
      <c r="AZ194" s="1102">
        <f t="shared" si="283"/>
        <v>0</v>
      </c>
      <c r="BA194" s="1151">
        <f t="shared" si="199"/>
        <v>0</v>
      </c>
      <c r="BB194" s="363">
        <v>6729</v>
      </c>
      <c r="BC194" s="363">
        <f t="shared" si="272"/>
        <v>0</v>
      </c>
      <c r="BD194" s="363">
        <v>14539.247999999998</v>
      </c>
      <c r="BE194" s="363">
        <f t="shared" si="273"/>
        <v>0</v>
      </c>
      <c r="BF194" s="364">
        <f t="shared" si="174"/>
        <v>0</v>
      </c>
      <c r="BG194" s="1142">
        <f t="shared" si="175"/>
        <v>0</v>
      </c>
      <c r="BH194" s="1142">
        <f t="shared" si="176"/>
        <v>0</v>
      </c>
    </row>
    <row r="195" spans="1:60" ht="25.5" x14ac:dyDescent="0.2">
      <c r="A195" s="1">
        <v>192</v>
      </c>
      <c r="B195" s="50" t="s">
        <v>287</v>
      </c>
      <c r="C195" s="51" t="s">
        <v>349</v>
      </c>
      <c r="D195" s="51" t="s">
        <v>7</v>
      </c>
      <c r="E195" s="1693">
        <v>1</v>
      </c>
      <c r="F195" s="76">
        <v>8615</v>
      </c>
      <c r="G195" s="76">
        <f t="shared" si="274"/>
        <v>8615</v>
      </c>
      <c r="H195" s="76">
        <v>18744.335999999999</v>
      </c>
      <c r="I195" s="76">
        <f t="shared" si="275"/>
        <v>18744.335999999999</v>
      </c>
      <c r="J195" s="120">
        <f t="shared" si="276"/>
        <v>27359.335999999999</v>
      </c>
      <c r="K195" s="131"/>
      <c r="L195" s="95">
        <v>8615</v>
      </c>
      <c r="M195" s="95">
        <f t="shared" si="251"/>
        <v>0</v>
      </c>
      <c r="N195" s="95">
        <v>18744.335999999999</v>
      </c>
      <c r="O195" s="95">
        <f t="shared" si="252"/>
        <v>0</v>
      </c>
      <c r="P195" s="96">
        <f t="shared" si="277"/>
        <v>0</v>
      </c>
      <c r="Q195" s="177"/>
      <c r="R195" s="178">
        <v>8615</v>
      </c>
      <c r="S195" s="178">
        <f t="shared" si="254"/>
        <v>0</v>
      </c>
      <c r="T195" s="178">
        <v>18744.335999999999</v>
      </c>
      <c r="U195" s="178">
        <f t="shared" si="255"/>
        <v>0</v>
      </c>
      <c r="V195" s="179">
        <f t="shared" si="278"/>
        <v>0</v>
      </c>
      <c r="W195" s="224"/>
      <c r="X195" s="225">
        <v>8615</v>
      </c>
      <c r="Y195" s="225">
        <f t="shared" si="257"/>
        <v>0</v>
      </c>
      <c r="Z195" s="225">
        <v>18744.335999999999</v>
      </c>
      <c r="AA195" s="225">
        <f t="shared" si="258"/>
        <v>0</v>
      </c>
      <c r="AB195" s="226">
        <f t="shared" si="279"/>
        <v>0</v>
      </c>
      <c r="AC195" s="271">
        <v>1</v>
      </c>
      <c r="AD195" s="272">
        <v>8615</v>
      </c>
      <c r="AE195" s="272">
        <f t="shared" si="260"/>
        <v>8615</v>
      </c>
      <c r="AF195" s="272">
        <v>18744.335999999999</v>
      </c>
      <c r="AG195" s="272">
        <f t="shared" si="261"/>
        <v>18744.335999999999</v>
      </c>
      <c r="AH195" s="273">
        <f t="shared" si="280"/>
        <v>27359.335999999999</v>
      </c>
      <c r="AI195" s="318"/>
      <c r="AJ195" s="319">
        <v>8615</v>
      </c>
      <c r="AK195" s="319">
        <f t="shared" si="263"/>
        <v>0</v>
      </c>
      <c r="AL195" s="319">
        <v>18744.335999999999</v>
      </c>
      <c r="AM195" s="319">
        <f t="shared" si="264"/>
        <v>0</v>
      </c>
      <c r="AN195" s="320">
        <f t="shared" si="281"/>
        <v>0</v>
      </c>
      <c r="AO195" s="1107"/>
      <c r="AP195" s="1093">
        <v>8615</v>
      </c>
      <c r="AQ195" s="1093">
        <f t="shared" si="266"/>
        <v>0</v>
      </c>
      <c r="AR195" s="1093">
        <v>18744.335999999999</v>
      </c>
      <c r="AS195" s="1093">
        <f t="shared" si="267"/>
        <v>0</v>
      </c>
      <c r="AT195" s="1094">
        <f t="shared" si="282"/>
        <v>0</v>
      </c>
      <c r="AU195" s="1103"/>
      <c r="AV195" s="1101">
        <v>8615</v>
      </c>
      <c r="AW195" s="1101">
        <f t="shared" si="269"/>
        <v>0</v>
      </c>
      <c r="AX195" s="1101">
        <v>18744.335999999999</v>
      </c>
      <c r="AY195" s="1101">
        <f t="shared" si="270"/>
        <v>0</v>
      </c>
      <c r="AZ195" s="1102">
        <f t="shared" si="283"/>
        <v>0</v>
      </c>
      <c r="BA195" s="1151">
        <f t="shared" si="199"/>
        <v>0</v>
      </c>
      <c r="BB195" s="363">
        <v>8615</v>
      </c>
      <c r="BC195" s="363">
        <f t="shared" si="272"/>
        <v>0</v>
      </c>
      <c r="BD195" s="363">
        <v>18744.335999999999</v>
      </c>
      <c r="BE195" s="363">
        <f t="shared" si="273"/>
        <v>0</v>
      </c>
      <c r="BF195" s="364">
        <f t="shared" ref="BF195:BF220" si="284">BC195+BE195</f>
        <v>0</v>
      </c>
      <c r="BG195" s="1142">
        <f t="shared" ref="BG195:BG219" si="285">J195-P195-V195-AB195-AH195-AN195</f>
        <v>0</v>
      </c>
      <c r="BH195" s="1142">
        <f t="shared" ref="BH195:BH219" si="286">BF195-BG195</f>
        <v>0</v>
      </c>
    </row>
    <row r="196" spans="1:60" x14ac:dyDescent="0.2">
      <c r="A196" s="1">
        <v>193</v>
      </c>
      <c r="B196" s="50" t="s">
        <v>86</v>
      </c>
      <c r="C196" s="51" t="s">
        <v>87</v>
      </c>
      <c r="D196" s="51" t="s">
        <v>7</v>
      </c>
      <c r="E196" s="1693">
        <v>2</v>
      </c>
      <c r="F196" s="76">
        <v>3841</v>
      </c>
      <c r="G196" s="76">
        <f t="shared" si="274"/>
        <v>7682</v>
      </c>
      <c r="H196" s="76">
        <v>8657</v>
      </c>
      <c r="I196" s="76">
        <f t="shared" si="275"/>
        <v>17314</v>
      </c>
      <c r="J196" s="120">
        <f t="shared" si="276"/>
        <v>24996</v>
      </c>
      <c r="K196" s="131"/>
      <c r="L196" s="95">
        <v>3841</v>
      </c>
      <c r="M196" s="95">
        <f t="shared" si="251"/>
        <v>0</v>
      </c>
      <c r="N196" s="95">
        <v>8657</v>
      </c>
      <c r="O196" s="95">
        <f t="shared" si="252"/>
        <v>0</v>
      </c>
      <c r="P196" s="96">
        <f t="shared" si="277"/>
        <v>0</v>
      </c>
      <c r="Q196" s="177"/>
      <c r="R196" s="178">
        <v>3841</v>
      </c>
      <c r="S196" s="178">
        <f t="shared" si="254"/>
        <v>0</v>
      </c>
      <c r="T196" s="178">
        <v>8657</v>
      </c>
      <c r="U196" s="178">
        <f t="shared" si="255"/>
        <v>0</v>
      </c>
      <c r="V196" s="179">
        <f t="shared" si="278"/>
        <v>0</v>
      </c>
      <c r="W196" s="224"/>
      <c r="X196" s="225">
        <v>3841</v>
      </c>
      <c r="Y196" s="225">
        <f t="shared" si="257"/>
        <v>0</v>
      </c>
      <c r="Z196" s="225">
        <v>8657</v>
      </c>
      <c r="AA196" s="225">
        <f t="shared" si="258"/>
        <v>0</v>
      </c>
      <c r="AB196" s="226">
        <f t="shared" si="279"/>
        <v>0</v>
      </c>
      <c r="AC196" s="271">
        <v>1</v>
      </c>
      <c r="AD196" s="272">
        <v>3841</v>
      </c>
      <c r="AE196" s="272">
        <f t="shared" si="260"/>
        <v>3841</v>
      </c>
      <c r="AF196" s="272">
        <v>8657</v>
      </c>
      <c r="AG196" s="272">
        <f t="shared" si="261"/>
        <v>8657</v>
      </c>
      <c r="AH196" s="273">
        <f t="shared" si="280"/>
        <v>12498</v>
      </c>
      <c r="AI196" s="318"/>
      <c r="AJ196" s="319">
        <v>3841</v>
      </c>
      <c r="AK196" s="319">
        <f t="shared" si="263"/>
        <v>0</v>
      </c>
      <c r="AL196" s="319">
        <v>8657</v>
      </c>
      <c r="AM196" s="319">
        <f t="shared" si="264"/>
        <v>0</v>
      </c>
      <c r="AN196" s="320">
        <f t="shared" si="281"/>
        <v>0</v>
      </c>
      <c r="AO196" s="1607">
        <v>1</v>
      </c>
      <c r="AP196" s="1093">
        <v>3841</v>
      </c>
      <c r="AQ196" s="1093">
        <f t="shared" si="266"/>
        <v>3841</v>
      </c>
      <c r="AR196" s="1093">
        <v>8657</v>
      </c>
      <c r="AS196" s="1093">
        <f t="shared" si="267"/>
        <v>8657</v>
      </c>
      <c r="AT196" s="1094">
        <f t="shared" si="282"/>
        <v>12498</v>
      </c>
      <c r="AU196" s="1103"/>
      <c r="AV196" s="1101">
        <v>3841</v>
      </c>
      <c r="AW196" s="1101">
        <f t="shared" si="269"/>
        <v>0</v>
      </c>
      <c r="AX196" s="1101">
        <v>8657</v>
      </c>
      <c r="AY196" s="1101">
        <f t="shared" si="270"/>
        <v>0</v>
      </c>
      <c r="AZ196" s="1102">
        <f t="shared" si="283"/>
        <v>0</v>
      </c>
      <c r="BA196" s="1151">
        <f t="shared" si="199"/>
        <v>0</v>
      </c>
      <c r="BB196" s="363">
        <v>3841</v>
      </c>
      <c r="BC196" s="363">
        <f t="shared" si="272"/>
        <v>0</v>
      </c>
      <c r="BD196" s="363">
        <v>8657</v>
      </c>
      <c r="BE196" s="363">
        <f t="shared" si="273"/>
        <v>0</v>
      </c>
      <c r="BF196" s="364">
        <f t="shared" si="284"/>
        <v>0</v>
      </c>
      <c r="BG196" s="1142">
        <f t="shared" si="285"/>
        <v>12498</v>
      </c>
      <c r="BH196" s="1142">
        <f t="shared" si="286"/>
        <v>-12498</v>
      </c>
    </row>
    <row r="197" spans="1:60" x14ac:dyDescent="0.2">
      <c r="A197" s="1">
        <v>194</v>
      </c>
      <c r="B197" s="50" t="s">
        <v>80</v>
      </c>
      <c r="C197" s="51" t="s">
        <v>408</v>
      </c>
      <c r="D197" s="51" t="s">
        <v>7</v>
      </c>
      <c r="E197" s="1693">
        <v>4</v>
      </c>
      <c r="F197" s="51">
        <v>1500</v>
      </c>
      <c r="G197" s="76">
        <f t="shared" si="274"/>
        <v>6000</v>
      </c>
      <c r="H197" s="1124">
        <v>3528</v>
      </c>
      <c r="I197" s="76">
        <f t="shared" si="275"/>
        <v>14112</v>
      </c>
      <c r="J197" s="120">
        <f t="shared" si="276"/>
        <v>20112</v>
      </c>
      <c r="K197" s="131"/>
      <c r="L197" s="1144">
        <v>1500</v>
      </c>
      <c r="M197" s="95">
        <f t="shared" si="251"/>
        <v>0</v>
      </c>
      <c r="N197" s="1126">
        <v>3528</v>
      </c>
      <c r="O197" s="95">
        <f t="shared" si="252"/>
        <v>0</v>
      </c>
      <c r="P197" s="96">
        <f t="shared" si="277"/>
        <v>0</v>
      </c>
      <c r="Q197" s="177"/>
      <c r="R197" s="1145">
        <v>1500</v>
      </c>
      <c r="S197" s="178">
        <f t="shared" si="254"/>
        <v>0</v>
      </c>
      <c r="T197" s="1128">
        <v>3528</v>
      </c>
      <c r="U197" s="178">
        <f t="shared" si="255"/>
        <v>0</v>
      </c>
      <c r="V197" s="179">
        <f t="shared" si="278"/>
        <v>0</v>
      </c>
      <c r="W197" s="224"/>
      <c r="X197" s="1146">
        <v>1500</v>
      </c>
      <c r="Y197" s="225">
        <f t="shared" si="257"/>
        <v>0</v>
      </c>
      <c r="Z197" s="1130">
        <v>3528</v>
      </c>
      <c r="AA197" s="225">
        <f t="shared" si="258"/>
        <v>0</v>
      </c>
      <c r="AB197" s="226">
        <f t="shared" si="279"/>
        <v>0</v>
      </c>
      <c r="AC197" s="271">
        <v>4</v>
      </c>
      <c r="AD197" s="1147">
        <v>1500</v>
      </c>
      <c r="AE197" s="272">
        <f t="shared" si="260"/>
        <v>6000</v>
      </c>
      <c r="AF197" s="1132">
        <v>3528</v>
      </c>
      <c r="AG197" s="272">
        <f t="shared" si="261"/>
        <v>14112</v>
      </c>
      <c r="AH197" s="273">
        <f t="shared" si="280"/>
        <v>20112</v>
      </c>
      <c r="AI197" s="318"/>
      <c r="AJ197" s="1148">
        <v>1500</v>
      </c>
      <c r="AK197" s="319">
        <f t="shared" si="263"/>
        <v>0</v>
      </c>
      <c r="AL197" s="1134">
        <v>3528</v>
      </c>
      <c r="AM197" s="319">
        <f t="shared" si="264"/>
        <v>0</v>
      </c>
      <c r="AN197" s="320">
        <f t="shared" si="281"/>
        <v>0</v>
      </c>
      <c r="AO197" s="1107"/>
      <c r="AP197" s="1149">
        <v>1500</v>
      </c>
      <c r="AQ197" s="1093">
        <f t="shared" si="266"/>
        <v>0</v>
      </c>
      <c r="AR197" s="1136">
        <v>3528</v>
      </c>
      <c r="AS197" s="1093">
        <f t="shared" si="267"/>
        <v>0</v>
      </c>
      <c r="AT197" s="1094">
        <f t="shared" si="282"/>
        <v>0</v>
      </c>
      <c r="AU197" s="1103"/>
      <c r="AV197" s="1150">
        <v>1500</v>
      </c>
      <c r="AW197" s="1101">
        <f t="shared" si="269"/>
        <v>0</v>
      </c>
      <c r="AX197" s="1138">
        <v>3528</v>
      </c>
      <c r="AY197" s="1101">
        <f t="shared" si="270"/>
        <v>0</v>
      </c>
      <c r="AZ197" s="1102">
        <f t="shared" si="283"/>
        <v>0</v>
      </c>
      <c r="BA197" s="1151">
        <f t="shared" si="199"/>
        <v>0</v>
      </c>
      <c r="BB197" s="1152">
        <v>1500</v>
      </c>
      <c r="BC197" s="363">
        <f t="shared" si="272"/>
        <v>0</v>
      </c>
      <c r="BD197" s="1140">
        <v>3528</v>
      </c>
      <c r="BE197" s="363">
        <f t="shared" si="273"/>
        <v>0</v>
      </c>
      <c r="BF197" s="364">
        <f t="shared" si="284"/>
        <v>0</v>
      </c>
      <c r="BG197" s="1142">
        <f t="shared" si="285"/>
        <v>0</v>
      </c>
      <c r="BH197" s="1142">
        <f t="shared" si="286"/>
        <v>0</v>
      </c>
    </row>
    <row r="198" spans="1:60" x14ac:dyDescent="0.2">
      <c r="A198" s="1">
        <v>195</v>
      </c>
      <c r="B198" s="50" t="s">
        <v>88</v>
      </c>
      <c r="C198" s="51"/>
      <c r="D198" s="51" t="s">
        <v>7</v>
      </c>
      <c r="E198" s="1693">
        <v>1</v>
      </c>
      <c r="F198" s="76">
        <v>1560</v>
      </c>
      <c r="G198" s="76">
        <f t="shared" si="274"/>
        <v>1560</v>
      </c>
      <c r="H198" s="76">
        <v>5971</v>
      </c>
      <c r="I198" s="76">
        <f t="shared" si="275"/>
        <v>5971</v>
      </c>
      <c r="J198" s="120">
        <f t="shared" si="276"/>
        <v>7531</v>
      </c>
      <c r="K198" s="131"/>
      <c r="L198" s="95">
        <v>1560</v>
      </c>
      <c r="M198" s="95">
        <f t="shared" si="251"/>
        <v>0</v>
      </c>
      <c r="N198" s="95">
        <v>5971</v>
      </c>
      <c r="O198" s="95">
        <f t="shared" si="252"/>
        <v>0</v>
      </c>
      <c r="P198" s="96">
        <f t="shared" si="277"/>
        <v>0</v>
      </c>
      <c r="Q198" s="177"/>
      <c r="R198" s="178">
        <v>1560</v>
      </c>
      <c r="S198" s="178">
        <f t="shared" si="254"/>
        <v>0</v>
      </c>
      <c r="T198" s="178">
        <v>5971</v>
      </c>
      <c r="U198" s="178">
        <f t="shared" si="255"/>
        <v>0</v>
      </c>
      <c r="V198" s="179">
        <f t="shared" si="278"/>
        <v>0</v>
      </c>
      <c r="W198" s="224"/>
      <c r="X198" s="225">
        <v>1560</v>
      </c>
      <c r="Y198" s="225">
        <f t="shared" si="257"/>
        <v>0</v>
      </c>
      <c r="Z198" s="225">
        <v>5971</v>
      </c>
      <c r="AA198" s="225">
        <f t="shared" si="258"/>
        <v>0</v>
      </c>
      <c r="AB198" s="226">
        <f t="shared" si="279"/>
        <v>0</v>
      </c>
      <c r="AC198" s="271">
        <v>1</v>
      </c>
      <c r="AD198" s="272">
        <v>1560</v>
      </c>
      <c r="AE198" s="272">
        <f t="shared" si="260"/>
        <v>1560</v>
      </c>
      <c r="AF198" s="272">
        <v>5971</v>
      </c>
      <c r="AG198" s="272">
        <f t="shared" si="261"/>
        <v>5971</v>
      </c>
      <c r="AH198" s="273">
        <f t="shared" si="280"/>
        <v>7531</v>
      </c>
      <c r="AI198" s="318"/>
      <c r="AJ198" s="319">
        <v>1560</v>
      </c>
      <c r="AK198" s="319">
        <f t="shared" si="263"/>
        <v>0</v>
      </c>
      <c r="AL198" s="319">
        <v>5971</v>
      </c>
      <c r="AM198" s="319">
        <f t="shared" si="264"/>
        <v>0</v>
      </c>
      <c r="AN198" s="320">
        <f t="shared" si="281"/>
        <v>0</v>
      </c>
      <c r="AO198" s="1107"/>
      <c r="AP198" s="1093">
        <v>1560</v>
      </c>
      <c r="AQ198" s="1093">
        <f t="shared" si="266"/>
        <v>0</v>
      </c>
      <c r="AR198" s="1093">
        <v>5971</v>
      </c>
      <c r="AS198" s="1093">
        <f t="shared" si="267"/>
        <v>0</v>
      </c>
      <c r="AT198" s="1094">
        <f t="shared" si="282"/>
        <v>0</v>
      </c>
      <c r="AU198" s="1103"/>
      <c r="AV198" s="1101">
        <v>1560</v>
      </c>
      <c r="AW198" s="1101">
        <f t="shared" si="269"/>
        <v>0</v>
      </c>
      <c r="AX198" s="1101">
        <v>5971</v>
      </c>
      <c r="AY198" s="1101">
        <f t="shared" si="270"/>
        <v>0</v>
      </c>
      <c r="AZ198" s="1102">
        <f t="shared" si="283"/>
        <v>0</v>
      </c>
      <c r="BA198" s="1151">
        <f t="shared" si="199"/>
        <v>0</v>
      </c>
      <c r="BB198" s="363">
        <v>1560</v>
      </c>
      <c r="BC198" s="363">
        <f t="shared" si="272"/>
        <v>0</v>
      </c>
      <c r="BD198" s="363">
        <v>5971</v>
      </c>
      <c r="BE198" s="363">
        <f t="shared" si="273"/>
        <v>0</v>
      </c>
      <c r="BF198" s="364">
        <f t="shared" si="284"/>
        <v>0</v>
      </c>
      <c r="BG198" s="1142">
        <f t="shared" si="285"/>
        <v>0</v>
      </c>
      <c r="BH198" s="1142">
        <f t="shared" si="286"/>
        <v>0</v>
      </c>
    </row>
    <row r="199" spans="1:60" x14ac:dyDescent="0.2">
      <c r="A199" s="1">
        <v>196</v>
      </c>
      <c r="B199" s="50" t="s">
        <v>89</v>
      </c>
      <c r="C199" s="51"/>
      <c r="D199" s="51" t="s">
        <v>56</v>
      </c>
      <c r="E199" s="1831">
        <v>31.850999999999999</v>
      </c>
      <c r="F199" s="76">
        <v>1200</v>
      </c>
      <c r="G199" s="76">
        <f t="shared" si="274"/>
        <v>38221.199999999997</v>
      </c>
      <c r="H199" s="76">
        <v>3440</v>
      </c>
      <c r="I199" s="76">
        <f t="shared" si="275"/>
        <v>109567.44</v>
      </c>
      <c r="J199" s="120">
        <f t="shared" si="276"/>
        <v>147788.64000000001</v>
      </c>
      <c r="K199" s="131"/>
      <c r="L199" s="95">
        <v>1200</v>
      </c>
      <c r="M199" s="95">
        <f t="shared" si="251"/>
        <v>0</v>
      </c>
      <c r="N199" s="95">
        <v>3440</v>
      </c>
      <c r="O199" s="95">
        <f t="shared" si="252"/>
        <v>0</v>
      </c>
      <c r="P199" s="96">
        <f t="shared" si="277"/>
        <v>0</v>
      </c>
      <c r="Q199" s="177"/>
      <c r="R199" s="178">
        <v>1200</v>
      </c>
      <c r="S199" s="178">
        <f t="shared" si="254"/>
        <v>0</v>
      </c>
      <c r="T199" s="178">
        <v>3440</v>
      </c>
      <c r="U199" s="178">
        <f t="shared" si="255"/>
        <v>0</v>
      </c>
      <c r="V199" s="179">
        <f t="shared" si="278"/>
        <v>0</v>
      </c>
      <c r="W199" s="224"/>
      <c r="X199" s="225">
        <v>1200</v>
      </c>
      <c r="Y199" s="225">
        <f t="shared" si="257"/>
        <v>0</v>
      </c>
      <c r="Z199" s="225">
        <v>3440</v>
      </c>
      <c r="AA199" s="225">
        <f t="shared" si="258"/>
        <v>0</v>
      </c>
      <c r="AB199" s="226">
        <f t="shared" si="279"/>
        <v>0</v>
      </c>
      <c r="AC199" s="271">
        <v>28.63</v>
      </c>
      <c r="AD199" s="272">
        <v>1200</v>
      </c>
      <c r="AE199" s="272">
        <f t="shared" si="260"/>
        <v>34356</v>
      </c>
      <c r="AF199" s="272">
        <v>3440</v>
      </c>
      <c r="AG199" s="272">
        <f t="shared" si="261"/>
        <v>98487.2</v>
      </c>
      <c r="AH199" s="273">
        <f t="shared" si="280"/>
        <v>132843.20000000001</v>
      </c>
      <c r="AI199" s="318"/>
      <c r="AJ199" s="319">
        <v>1200</v>
      </c>
      <c r="AK199" s="319">
        <f t="shared" si="263"/>
        <v>0</v>
      </c>
      <c r="AL199" s="319">
        <v>3440</v>
      </c>
      <c r="AM199" s="319">
        <f t="shared" si="264"/>
        <v>0</v>
      </c>
      <c r="AN199" s="320">
        <f t="shared" si="281"/>
        <v>0</v>
      </c>
      <c r="AO199" s="1613">
        <v>3.2210000000000001</v>
      </c>
      <c r="AP199" s="1093">
        <v>1200</v>
      </c>
      <c r="AQ199" s="1093">
        <f t="shared" si="266"/>
        <v>3865.2000000000003</v>
      </c>
      <c r="AR199" s="1093">
        <v>3440</v>
      </c>
      <c r="AS199" s="1093">
        <f t="shared" si="267"/>
        <v>11080.24</v>
      </c>
      <c r="AT199" s="1094">
        <f t="shared" si="282"/>
        <v>14945.44</v>
      </c>
      <c r="AU199" s="1103"/>
      <c r="AV199" s="1101">
        <v>1200</v>
      </c>
      <c r="AW199" s="1101">
        <f t="shared" si="269"/>
        <v>0</v>
      </c>
      <c r="AX199" s="1101">
        <v>3440</v>
      </c>
      <c r="AY199" s="1101">
        <f t="shared" si="270"/>
        <v>0</v>
      </c>
      <c r="AZ199" s="1102">
        <f t="shared" si="283"/>
        <v>0</v>
      </c>
      <c r="BA199" s="1151">
        <f t="shared" si="199"/>
        <v>0</v>
      </c>
      <c r="BB199" s="363">
        <v>1200</v>
      </c>
      <c r="BC199" s="363">
        <f t="shared" si="272"/>
        <v>0</v>
      </c>
      <c r="BD199" s="363">
        <v>3440</v>
      </c>
      <c r="BE199" s="363">
        <f t="shared" si="273"/>
        <v>0</v>
      </c>
      <c r="BF199" s="364">
        <f t="shared" si="284"/>
        <v>0</v>
      </c>
      <c r="BG199" s="1142">
        <f t="shared" si="285"/>
        <v>14945.440000000002</v>
      </c>
      <c r="BH199" s="1142">
        <f t="shared" si="286"/>
        <v>-14945.440000000002</v>
      </c>
    </row>
    <row r="200" spans="1:60" x14ac:dyDescent="0.2">
      <c r="A200" s="1">
        <v>197</v>
      </c>
      <c r="B200" s="50" t="s">
        <v>90</v>
      </c>
      <c r="C200" s="51"/>
      <c r="D200" s="51" t="s">
        <v>56</v>
      </c>
      <c r="E200" s="1693">
        <v>154.30000000000001</v>
      </c>
      <c r="F200" s="76">
        <v>1200</v>
      </c>
      <c r="G200" s="76">
        <f t="shared" si="274"/>
        <v>185160</v>
      </c>
      <c r="H200" s="76">
        <v>2078</v>
      </c>
      <c r="I200" s="76">
        <f t="shared" si="275"/>
        <v>320635.40000000002</v>
      </c>
      <c r="J200" s="120">
        <f t="shared" si="276"/>
        <v>505795.4</v>
      </c>
      <c r="K200" s="131"/>
      <c r="L200" s="95">
        <v>1200</v>
      </c>
      <c r="M200" s="95">
        <f t="shared" si="251"/>
        <v>0</v>
      </c>
      <c r="N200" s="95">
        <v>2078</v>
      </c>
      <c r="O200" s="95">
        <f t="shared" si="252"/>
        <v>0</v>
      </c>
      <c r="P200" s="96">
        <f t="shared" si="277"/>
        <v>0</v>
      </c>
      <c r="Q200" s="177"/>
      <c r="R200" s="178">
        <v>1200</v>
      </c>
      <c r="S200" s="178">
        <f t="shared" si="254"/>
        <v>0</v>
      </c>
      <c r="T200" s="178">
        <v>2078</v>
      </c>
      <c r="U200" s="178">
        <f t="shared" si="255"/>
        <v>0</v>
      </c>
      <c r="V200" s="179">
        <f t="shared" si="278"/>
        <v>0</v>
      </c>
      <c r="W200" s="224"/>
      <c r="X200" s="225">
        <v>1200</v>
      </c>
      <c r="Y200" s="225">
        <f t="shared" si="257"/>
        <v>0</v>
      </c>
      <c r="Z200" s="225">
        <v>2078</v>
      </c>
      <c r="AA200" s="225">
        <f t="shared" si="258"/>
        <v>0</v>
      </c>
      <c r="AB200" s="226">
        <f t="shared" si="279"/>
        <v>0</v>
      </c>
      <c r="AC200" s="271">
        <v>154.30000000000001</v>
      </c>
      <c r="AD200" s="272">
        <v>1200</v>
      </c>
      <c r="AE200" s="272">
        <f t="shared" si="260"/>
        <v>185160</v>
      </c>
      <c r="AF200" s="272">
        <v>2078</v>
      </c>
      <c r="AG200" s="272">
        <f t="shared" si="261"/>
        <v>320635.40000000002</v>
      </c>
      <c r="AH200" s="273">
        <f t="shared" si="280"/>
        <v>505795.4</v>
      </c>
      <c r="AI200" s="318"/>
      <c r="AJ200" s="319">
        <v>1200</v>
      </c>
      <c r="AK200" s="319">
        <f t="shared" si="263"/>
        <v>0</v>
      </c>
      <c r="AL200" s="319">
        <v>2078</v>
      </c>
      <c r="AM200" s="319">
        <f t="shared" si="264"/>
        <v>0</v>
      </c>
      <c r="AN200" s="320">
        <f t="shared" si="281"/>
        <v>0</v>
      </c>
      <c r="AO200" s="1107"/>
      <c r="AP200" s="1093">
        <v>1200</v>
      </c>
      <c r="AQ200" s="1093">
        <f t="shared" si="266"/>
        <v>0</v>
      </c>
      <c r="AR200" s="1093">
        <v>2078</v>
      </c>
      <c r="AS200" s="1093">
        <f t="shared" si="267"/>
        <v>0</v>
      </c>
      <c r="AT200" s="1094">
        <f t="shared" si="282"/>
        <v>0</v>
      </c>
      <c r="AU200" s="1103"/>
      <c r="AV200" s="1101">
        <v>1200</v>
      </c>
      <c r="AW200" s="1101">
        <f t="shared" si="269"/>
        <v>0</v>
      </c>
      <c r="AX200" s="1101">
        <v>2078</v>
      </c>
      <c r="AY200" s="1101">
        <f t="shared" si="270"/>
        <v>0</v>
      </c>
      <c r="AZ200" s="1102">
        <f t="shared" si="283"/>
        <v>0</v>
      </c>
      <c r="BA200" s="1151">
        <f t="shared" si="199"/>
        <v>0</v>
      </c>
      <c r="BB200" s="363">
        <v>1200</v>
      </c>
      <c r="BC200" s="363">
        <f t="shared" si="272"/>
        <v>0</v>
      </c>
      <c r="BD200" s="363">
        <v>2078</v>
      </c>
      <c r="BE200" s="363">
        <f t="shared" si="273"/>
        <v>0</v>
      </c>
      <c r="BF200" s="364">
        <f t="shared" si="284"/>
        <v>0</v>
      </c>
      <c r="BG200" s="1142">
        <f t="shared" si="285"/>
        <v>0</v>
      </c>
      <c r="BH200" s="1142">
        <f t="shared" si="286"/>
        <v>0</v>
      </c>
    </row>
    <row r="201" spans="1:60" x14ac:dyDescent="0.2">
      <c r="A201" s="1">
        <v>198</v>
      </c>
      <c r="B201" s="50" t="s">
        <v>82</v>
      </c>
      <c r="C201" s="51" t="s">
        <v>83</v>
      </c>
      <c r="D201" s="51" t="s">
        <v>56</v>
      </c>
      <c r="E201" s="1693">
        <v>237.809</v>
      </c>
      <c r="F201" s="76">
        <v>600</v>
      </c>
      <c r="G201" s="76">
        <f t="shared" si="274"/>
        <v>142685.4</v>
      </c>
      <c r="H201" s="76">
        <v>588</v>
      </c>
      <c r="I201" s="76">
        <f t="shared" si="275"/>
        <v>139831.69200000001</v>
      </c>
      <c r="J201" s="120">
        <f t="shared" si="276"/>
        <v>282517.092</v>
      </c>
      <c r="K201" s="131"/>
      <c r="L201" s="95">
        <v>600</v>
      </c>
      <c r="M201" s="95">
        <f t="shared" si="251"/>
        <v>0</v>
      </c>
      <c r="N201" s="95">
        <v>588</v>
      </c>
      <c r="O201" s="95">
        <f t="shared" si="252"/>
        <v>0</v>
      </c>
      <c r="P201" s="96">
        <f t="shared" si="277"/>
        <v>0</v>
      </c>
      <c r="Q201" s="177"/>
      <c r="R201" s="178">
        <v>600</v>
      </c>
      <c r="S201" s="178">
        <f t="shared" si="254"/>
        <v>0</v>
      </c>
      <c r="T201" s="178">
        <v>588</v>
      </c>
      <c r="U201" s="178">
        <f t="shared" si="255"/>
        <v>0</v>
      </c>
      <c r="V201" s="179">
        <f t="shared" si="278"/>
        <v>0</v>
      </c>
      <c r="W201" s="224"/>
      <c r="X201" s="225">
        <v>600</v>
      </c>
      <c r="Y201" s="225">
        <f t="shared" si="257"/>
        <v>0</v>
      </c>
      <c r="Z201" s="225">
        <v>588</v>
      </c>
      <c r="AA201" s="225">
        <f t="shared" si="258"/>
        <v>0</v>
      </c>
      <c r="AB201" s="226">
        <f t="shared" si="279"/>
        <v>0</v>
      </c>
      <c r="AC201" s="271"/>
      <c r="AD201" s="272">
        <v>600</v>
      </c>
      <c r="AE201" s="272">
        <f t="shared" si="260"/>
        <v>0</v>
      </c>
      <c r="AF201" s="272">
        <v>588</v>
      </c>
      <c r="AG201" s="272">
        <f t="shared" si="261"/>
        <v>0</v>
      </c>
      <c r="AH201" s="273">
        <f t="shared" si="280"/>
        <v>0</v>
      </c>
      <c r="AI201" s="1605">
        <v>237.809</v>
      </c>
      <c r="AJ201" s="319">
        <v>600</v>
      </c>
      <c r="AK201" s="319">
        <f t="shared" si="263"/>
        <v>142685.4</v>
      </c>
      <c r="AL201" s="319">
        <v>588</v>
      </c>
      <c r="AM201" s="319">
        <f t="shared" si="264"/>
        <v>139831.69200000001</v>
      </c>
      <c r="AN201" s="320">
        <f t="shared" si="281"/>
        <v>282517.092</v>
      </c>
      <c r="AO201" s="1107"/>
      <c r="AP201" s="1093">
        <v>600</v>
      </c>
      <c r="AQ201" s="1093">
        <f t="shared" si="266"/>
        <v>0</v>
      </c>
      <c r="AR201" s="1093">
        <v>588</v>
      </c>
      <c r="AS201" s="1093">
        <f t="shared" si="267"/>
        <v>0</v>
      </c>
      <c r="AT201" s="1094">
        <f t="shared" si="282"/>
        <v>0</v>
      </c>
      <c r="AU201" s="1103"/>
      <c r="AV201" s="1101">
        <v>600</v>
      </c>
      <c r="AW201" s="1101">
        <f t="shared" si="269"/>
        <v>0</v>
      </c>
      <c r="AX201" s="1101">
        <v>588</v>
      </c>
      <c r="AY201" s="1101">
        <f t="shared" si="270"/>
        <v>0</v>
      </c>
      <c r="AZ201" s="1102">
        <f t="shared" si="283"/>
        <v>0</v>
      </c>
      <c r="BA201" s="1151">
        <f t="shared" si="199"/>
        <v>0</v>
      </c>
      <c r="BB201" s="363">
        <v>600</v>
      </c>
      <c r="BC201" s="363">
        <f t="shared" si="272"/>
        <v>0</v>
      </c>
      <c r="BD201" s="363">
        <v>588</v>
      </c>
      <c r="BE201" s="363">
        <f t="shared" si="273"/>
        <v>0</v>
      </c>
      <c r="BF201" s="364">
        <f t="shared" si="284"/>
        <v>0</v>
      </c>
      <c r="BG201" s="1142">
        <f t="shared" si="285"/>
        <v>0</v>
      </c>
      <c r="BH201" s="1142">
        <f t="shared" si="286"/>
        <v>0</v>
      </c>
    </row>
    <row r="202" spans="1:60" x14ac:dyDescent="0.2">
      <c r="A202" s="1">
        <v>199</v>
      </c>
      <c r="B202" s="50" t="s">
        <v>60</v>
      </c>
      <c r="C202" s="1158"/>
      <c r="D202" s="51" t="s">
        <v>5</v>
      </c>
      <c r="E202" s="1693">
        <v>1</v>
      </c>
      <c r="F202" s="76">
        <v>0</v>
      </c>
      <c r="G202" s="76">
        <f t="shared" si="274"/>
        <v>0</v>
      </c>
      <c r="H202" s="76">
        <v>31415</v>
      </c>
      <c r="I202" s="76">
        <f t="shared" si="275"/>
        <v>31415</v>
      </c>
      <c r="J202" s="120">
        <f t="shared" si="276"/>
        <v>31415</v>
      </c>
      <c r="K202" s="131"/>
      <c r="L202" s="95">
        <v>0</v>
      </c>
      <c r="M202" s="95">
        <f t="shared" si="251"/>
        <v>0</v>
      </c>
      <c r="N202" s="95">
        <v>31415</v>
      </c>
      <c r="O202" s="95">
        <f t="shared" si="252"/>
        <v>0</v>
      </c>
      <c r="P202" s="96">
        <f t="shared" si="277"/>
        <v>0</v>
      </c>
      <c r="Q202" s="177"/>
      <c r="R202" s="178">
        <v>0</v>
      </c>
      <c r="S202" s="178">
        <f t="shared" si="254"/>
        <v>0</v>
      </c>
      <c r="T202" s="178">
        <v>31415</v>
      </c>
      <c r="U202" s="178">
        <f t="shared" si="255"/>
        <v>0</v>
      </c>
      <c r="V202" s="179">
        <f t="shared" si="278"/>
        <v>0</v>
      </c>
      <c r="W202" s="224"/>
      <c r="X202" s="225">
        <v>0</v>
      </c>
      <c r="Y202" s="225">
        <f t="shared" si="257"/>
        <v>0</v>
      </c>
      <c r="Z202" s="225">
        <v>31415</v>
      </c>
      <c r="AA202" s="225">
        <f t="shared" si="258"/>
        <v>0</v>
      </c>
      <c r="AB202" s="226">
        <f t="shared" si="279"/>
        <v>0</v>
      </c>
      <c r="AC202" s="271">
        <v>1</v>
      </c>
      <c r="AD202" s="272">
        <v>0</v>
      </c>
      <c r="AE202" s="272">
        <f t="shared" si="260"/>
        <v>0</v>
      </c>
      <c r="AF202" s="272">
        <v>31415</v>
      </c>
      <c r="AG202" s="272">
        <f t="shared" si="261"/>
        <v>31415</v>
      </c>
      <c r="AH202" s="273">
        <f t="shared" si="280"/>
        <v>31415</v>
      </c>
      <c r="AI202" s="318"/>
      <c r="AJ202" s="319">
        <v>0</v>
      </c>
      <c r="AK202" s="319">
        <f t="shared" si="263"/>
        <v>0</v>
      </c>
      <c r="AL202" s="319">
        <v>31415</v>
      </c>
      <c r="AM202" s="319">
        <f t="shared" si="264"/>
        <v>0</v>
      </c>
      <c r="AN202" s="320">
        <f t="shared" si="281"/>
        <v>0</v>
      </c>
      <c r="AO202" s="1107"/>
      <c r="AP202" s="1093">
        <v>0</v>
      </c>
      <c r="AQ202" s="1093">
        <f t="shared" si="266"/>
        <v>0</v>
      </c>
      <c r="AR202" s="1093">
        <v>31415</v>
      </c>
      <c r="AS202" s="1093">
        <f t="shared" si="267"/>
        <v>0</v>
      </c>
      <c r="AT202" s="1094">
        <f t="shared" si="282"/>
        <v>0</v>
      </c>
      <c r="AU202" s="1103"/>
      <c r="AV202" s="1101">
        <v>0</v>
      </c>
      <c r="AW202" s="1101">
        <f t="shared" si="269"/>
        <v>0</v>
      </c>
      <c r="AX202" s="1101">
        <v>31415</v>
      </c>
      <c r="AY202" s="1101">
        <f t="shared" si="270"/>
        <v>0</v>
      </c>
      <c r="AZ202" s="1102">
        <f t="shared" si="283"/>
        <v>0</v>
      </c>
      <c r="BA202" s="1151">
        <f t="shared" si="199"/>
        <v>0</v>
      </c>
      <c r="BB202" s="363">
        <v>0</v>
      </c>
      <c r="BC202" s="363">
        <f t="shared" si="272"/>
        <v>0</v>
      </c>
      <c r="BD202" s="363">
        <v>31415</v>
      </c>
      <c r="BE202" s="363">
        <f t="shared" si="273"/>
        <v>0</v>
      </c>
      <c r="BF202" s="364">
        <f t="shared" si="284"/>
        <v>0</v>
      </c>
      <c r="BG202" s="1142">
        <f t="shared" si="285"/>
        <v>0</v>
      </c>
      <c r="BH202" s="1142">
        <f t="shared" si="286"/>
        <v>0</v>
      </c>
    </row>
    <row r="203" spans="1:60" x14ac:dyDescent="0.2">
      <c r="A203" s="1">
        <v>200</v>
      </c>
      <c r="B203" s="1159" t="s">
        <v>91</v>
      </c>
      <c r="C203" s="51"/>
      <c r="D203" s="51"/>
      <c r="E203" s="1693"/>
      <c r="F203" s="51"/>
      <c r="G203" s="76"/>
      <c r="H203" s="1124"/>
      <c r="I203" s="76"/>
      <c r="J203" s="1125"/>
      <c r="K203" s="131"/>
      <c r="L203" s="1144"/>
      <c r="M203" s="95"/>
      <c r="N203" s="1126"/>
      <c r="O203" s="95"/>
      <c r="P203" s="1127"/>
      <c r="Q203" s="177"/>
      <c r="R203" s="1145"/>
      <c r="S203" s="178"/>
      <c r="T203" s="1128"/>
      <c r="U203" s="178"/>
      <c r="V203" s="1129"/>
      <c r="W203" s="224"/>
      <c r="X203" s="1146"/>
      <c r="Y203" s="225"/>
      <c r="Z203" s="1130"/>
      <c r="AA203" s="225"/>
      <c r="AB203" s="1131"/>
      <c r="AC203" s="271"/>
      <c r="AD203" s="1147"/>
      <c r="AE203" s="272"/>
      <c r="AF203" s="1132"/>
      <c r="AG203" s="272"/>
      <c r="AH203" s="1133"/>
      <c r="AI203" s="318"/>
      <c r="AJ203" s="1148"/>
      <c r="AK203" s="319"/>
      <c r="AL203" s="1134"/>
      <c r="AM203" s="319"/>
      <c r="AN203" s="1135"/>
      <c r="AO203" s="1107"/>
      <c r="AP203" s="1149"/>
      <c r="AQ203" s="1093"/>
      <c r="AR203" s="1136"/>
      <c r="AS203" s="1093"/>
      <c r="AT203" s="1137"/>
      <c r="AU203" s="1103"/>
      <c r="AV203" s="1150"/>
      <c r="AW203" s="1101"/>
      <c r="AX203" s="1138"/>
      <c r="AY203" s="1101"/>
      <c r="AZ203" s="1139"/>
      <c r="BA203" s="1151">
        <f t="shared" si="199"/>
        <v>0</v>
      </c>
      <c r="BB203" s="1152"/>
      <c r="BC203" s="363"/>
      <c r="BD203" s="1140"/>
      <c r="BE203" s="363"/>
      <c r="BF203" s="364">
        <f t="shared" si="284"/>
        <v>0</v>
      </c>
      <c r="BG203" s="1142">
        <f t="shared" si="285"/>
        <v>0</v>
      </c>
      <c r="BH203" s="1142">
        <f t="shared" si="286"/>
        <v>0</v>
      </c>
    </row>
    <row r="204" spans="1:60" x14ac:dyDescent="0.2">
      <c r="A204" s="1">
        <v>201</v>
      </c>
      <c r="B204" s="1159" t="s">
        <v>92</v>
      </c>
      <c r="C204" s="51"/>
      <c r="D204" s="51"/>
      <c r="E204" s="1693"/>
      <c r="F204" s="51"/>
      <c r="G204" s="76"/>
      <c r="H204" s="1124"/>
      <c r="I204" s="76"/>
      <c r="J204" s="1125"/>
      <c r="K204" s="131"/>
      <c r="L204" s="1144"/>
      <c r="M204" s="95"/>
      <c r="N204" s="1126"/>
      <c r="O204" s="95"/>
      <c r="P204" s="1127"/>
      <c r="Q204" s="177"/>
      <c r="R204" s="1145"/>
      <c r="S204" s="178"/>
      <c r="T204" s="1128"/>
      <c r="U204" s="178"/>
      <c r="V204" s="1129"/>
      <c r="W204" s="224"/>
      <c r="X204" s="1146"/>
      <c r="Y204" s="225"/>
      <c r="Z204" s="1130"/>
      <c r="AA204" s="225"/>
      <c r="AB204" s="1131"/>
      <c r="AC204" s="271"/>
      <c r="AD204" s="1147"/>
      <c r="AE204" s="272"/>
      <c r="AF204" s="1132"/>
      <c r="AG204" s="272"/>
      <c r="AH204" s="1133"/>
      <c r="AI204" s="318"/>
      <c r="AJ204" s="1148"/>
      <c r="AK204" s="319"/>
      <c r="AL204" s="1134"/>
      <c r="AM204" s="319"/>
      <c r="AN204" s="1135"/>
      <c r="AO204" s="1107"/>
      <c r="AP204" s="1149"/>
      <c r="AQ204" s="1093"/>
      <c r="AR204" s="1136"/>
      <c r="AS204" s="1093"/>
      <c r="AT204" s="1137"/>
      <c r="AU204" s="1103"/>
      <c r="AV204" s="1150"/>
      <c r="AW204" s="1101"/>
      <c r="AX204" s="1138"/>
      <c r="AY204" s="1101"/>
      <c r="AZ204" s="1139"/>
      <c r="BA204" s="1151">
        <f t="shared" ref="BA204:BA267" si="287">E204-K204-Q204-W204-AC204-AI204-AO204-AU204</f>
        <v>0</v>
      </c>
      <c r="BB204" s="1152"/>
      <c r="BC204" s="363"/>
      <c r="BD204" s="1140"/>
      <c r="BE204" s="363"/>
      <c r="BF204" s="364">
        <f t="shared" si="284"/>
        <v>0</v>
      </c>
      <c r="BG204" s="1142">
        <f t="shared" si="285"/>
        <v>0</v>
      </c>
      <c r="BH204" s="1142">
        <f t="shared" si="286"/>
        <v>0</v>
      </c>
    </row>
    <row r="205" spans="1:60" ht="25.5" x14ac:dyDescent="0.2">
      <c r="A205" s="1">
        <v>202</v>
      </c>
      <c r="B205" s="50" t="s">
        <v>312</v>
      </c>
      <c r="C205" s="51"/>
      <c r="D205" s="51" t="s">
        <v>5</v>
      </c>
      <c r="E205" s="1693">
        <v>1</v>
      </c>
      <c r="F205" s="51"/>
      <c r="G205" s="76"/>
      <c r="H205" s="1124"/>
      <c r="I205" s="76"/>
      <c r="J205" s="1125"/>
      <c r="K205" s="131"/>
      <c r="L205" s="1144"/>
      <c r="M205" s="95"/>
      <c r="N205" s="1126"/>
      <c r="O205" s="95"/>
      <c r="P205" s="1127"/>
      <c r="Q205" s="177"/>
      <c r="R205" s="1145"/>
      <c r="S205" s="178"/>
      <c r="T205" s="1128"/>
      <c r="U205" s="178"/>
      <c r="V205" s="1129"/>
      <c r="W205" s="224"/>
      <c r="X205" s="1146"/>
      <c r="Y205" s="225"/>
      <c r="Z205" s="1130"/>
      <c r="AA205" s="225"/>
      <c r="AB205" s="1131"/>
      <c r="AC205" s="271"/>
      <c r="AD205" s="1147"/>
      <c r="AE205" s="272"/>
      <c r="AF205" s="1132"/>
      <c r="AG205" s="272"/>
      <c r="AH205" s="1133"/>
      <c r="AI205" s="318"/>
      <c r="AJ205" s="1148"/>
      <c r="AK205" s="319"/>
      <c r="AL205" s="1134"/>
      <c r="AM205" s="319"/>
      <c r="AN205" s="1135"/>
      <c r="AO205" s="1107"/>
      <c r="AP205" s="1149"/>
      <c r="AQ205" s="1093"/>
      <c r="AR205" s="1136"/>
      <c r="AS205" s="1093"/>
      <c r="AT205" s="1137"/>
      <c r="AU205" s="1103"/>
      <c r="AV205" s="1150"/>
      <c r="AW205" s="1101"/>
      <c r="AX205" s="1138"/>
      <c r="AY205" s="1101"/>
      <c r="AZ205" s="1139"/>
      <c r="BA205" s="1151">
        <f t="shared" si="287"/>
        <v>1</v>
      </c>
      <c r="BB205" s="1152"/>
      <c r="BC205" s="363"/>
      <c r="BD205" s="1140"/>
      <c r="BE205" s="363"/>
      <c r="BF205" s="364"/>
      <c r="BG205" s="1142">
        <f t="shared" si="285"/>
        <v>0</v>
      </c>
      <c r="BH205" s="1142">
        <f t="shared" si="286"/>
        <v>0</v>
      </c>
    </row>
    <row r="206" spans="1:60" x14ac:dyDescent="0.2">
      <c r="A206" s="1">
        <v>203</v>
      </c>
      <c r="B206" s="1154" t="s">
        <v>93</v>
      </c>
      <c r="C206" s="51" t="s">
        <v>313</v>
      </c>
      <c r="D206" s="51" t="s">
        <v>7</v>
      </c>
      <c r="E206" s="1693">
        <v>1</v>
      </c>
      <c r="F206" s="76">
        <v>14000</v>
      </c>
      <c r="G206" s="76">
        <f t="shared" ref="G206:G220" si="288">E206*F206</f>
        <v>14000</v>
      </c>
      <c r="H206" s="76">
        <v>45868</v>
      </c>
      <c r="I206" s="76">
        <f t="shared" ref="I206:I220" si="289">E206*H206</f>
        <v>45868</v>
      </c>
      <c r="J206" s="120">
        <f t="shared" ref="J206:J208" si="290">G206+I206</f>
        <v>59868</v>
      </c>
      <c r="K206" s="131"/>
      <c r="L206" s="95">
        <v>14000</v>
      </c>
      <c r="M206" s="95">
        <f t="shared" ref="M206:M220" si="291">K206*L206</f>
        <v>0</v>
      </c>
      <c r="N206" s="95">
        <v>45868</v>
      </c>
      <c r="O206" s="95">
        <f t="shared" ref="O206:O220" si="292">K206*N206</f>
        <v>0</v>
      </c>
      <c r="P206" s="96">
        <f t="shared" ref="P206:P208" si="293">M206+O206</f>
        <v>0</v>
      </c>
      <c r="Q206" s="177"/>
      <c r="R206" s="178">
        <v>14000</v>
      </c>
      <c r="S206" s="178">
        <f t="shared" ref="S206:S220" si="294">Q206*R206</f>
        <v>0</v>
      </c>
      <c r="T206" s="178">
        <v>45868</v>
      </c>
      <c r="U206" s="178">
        <f t="shared" ref="U206:U220" si="295">Q206*T206</f>
        <v>0</v>
      </c>
      <c r="V206" s="179">
        <f t="shared" ref="V206:V208" si="296">S206+U206</f>
        <v>0</v>
      </c>
      <c r="W206" s="224">
        <v>1</v>
      </c>
      <c r="X206" s="225">
        <v>14000</v>
      </c>
      <c r="Y206" s="225">
        <f t="shared" ref="Y206:Y220" si="297">W206*X206</f>
        <v>14000</v>
      </c>
      <c r="Z206" s="225">
        <v>45868</v>
      </c>
      <c r="AA206" s="225">
        <f t="shared" ref="AA206:AA220" si="298">W206*Z206</f>
        <v>45868</v>
      </c>
      <c r="AB206" s="226">
        <f t="shared" ref="AB206:AB208" si="299">Y206+AA206</f>
        <v>59868</v>
      </c>
      <c r="AC206" s="271"/>
      <c r="AD206" s="272">
        <v>14000</v>
      </c>
      <c r="AE206" s="272">
        <f t="shared" ref="AE206:AE220" si="300">AC206*AD206</f>
        <v>0</v>
      </c>
      <c r="AF206" s="272">
        <v>45868</v>
      </c>
      <c r="AG206" s="272">
        <f t="shared" ref="AG206:AG220" si="301">AC206*AF206</f>
        <v>0</v>
      </c>
      <c r="AH206" s="273">
        <f t="shared" ref="AH206:AH208" si="302">AE206+AG206</f>
        <v>0</v>
      </c>
      <c r="AI206" s="318"/>
      <c r="AJ206" s="319">
        <v>14000</v>
      </c>
      <c r="AK206" s="319">
        <f t="shared" ref="AK206:AK220" si="303">AI206*AJ206</f>
        <v>0</v>
      </c>
      <c r="AL206" s="319">
        <v>45868</v>
      </c>
      <c r="AM206" s="319">
        <f t="shared" ref="AM206:AM220" si="304">AI206*AL206</f>
        <v>0</v>
      </c>
      <c r="AN206" s="320">
        <f t="shared" ref="AN206:AN208" si="305">AK206+AM206</f>
        <v>0</v>
      </c>
      <c r="AO206" s="1107"/>
      <c r="AP206" s="1093">
        <v>14000</v>
      </c>
      <c r="AQ206" s="1093">
        <f t="shared" ref="AQ206:AQ220" si="306">AO206*AP206</f>
        <v>0</v>
      </c>
      <c r="AR206" s="1093">
        <v>45868</v>
      </c>
      <c r="AS206" s="1093">
        <f t="shared" ref="AS206:AS220" si="307">AO206*AR206</f>
        <v>0</v>
      </c>
      <c r="AT206" s="1094">
        <f t="shared" ref="AT206:AT208" si="308">AQ206+AS206</f>
        <v>0</v>
      </c>
      <c r="AU206" s="1103"/>
      <c r="AV206" s="1101">
        <v>14000</v>
      </c>
      <c r="AW206" s="1101">
        <f t="shared" ref="AW206:AW220" si="309">AU206*AV206</f>
        <v>0</v>
      </c>
      <c r="AX206" s="1101">
        <v>45868</v>
      </c>
      <c r="AY206" s="1101">
        <f t="shared" ref="AY206:AY220" si="310">AU206*AX206</f>
        <v>0</v>
      </c>
      <c r="AZ206" s="1102">
        <f t="shared" ref="AZ206:AZ208" si="311">AW206+AY206</f>
        <v>0</v>
      </c>
      <c r="BA206" s="1151">
        <f t="shared" si="287"/>
        <v>0</v>
      </c>
      <c r="BB206" s="363">
        <v>14000</v>
      </c>
      <c r="BC206" s="363">
        <f t="shared" ref="BC206:BC220" si="312">BA206*BB206</f>
        <v>0</v>
      </c>
      <c r="BD206" s="363">
        <v>45868</v>
      </c>
      <c r="BE206" s="363">
        <f t="shared" ref="BE206:BE220" si="313">BA206*BD206</f>
        <v>0</v>
      </c>
      <c r="BF206" s="364">
        <f t="shared" si="284"/>
        <v>0</v>
      </c>
      <c r="BG206" s="1142">
        <f t="shared" si="285"/>
        <v>0</v>
      </c>
      <c r="BH206" s="1142">
        <f t="shared" si="286"/>
        <v>0</v>
      </c>
    </row>
    <row r="207" spans="1:60" x14ac:dyDescent="0.2">
      <c r="A207" s="1">
        <v>204</v>
      </c>
      <c r="B207" s="1154" t="s">
        <v>93</v>
      </c>
      <c r="C207" s="51" t="s">
        <v>314</v>
      </c>
      <c r="D207" s="51" t="s">
        <v>7</v>
      </c>
      <c r="E207" s="1693">
        <v>2</v>
      </c>
      <c r="F207" s="76">
        <v>14000</v>
      </c>
      <c r="G207" s="76">
        <f t="shared" si="288"/>
        <v>28000</v>
      </c>
      <c r="H207" s="76">
        <v>37474</v>
      </c>
      <c r="I207" s="76">
        <f t="shared" si="289"/>
        <v>74948</v>
      </c>
      <c r="J207" s="120">
        <f t="shared" si="290"/>
        <v>102948</v>
      </c>
      <c r="K207" s="131"/>
      <c r="L207" s="95">
        <v>14000</v>
      </c>
      <c r="M207" s="95">
        <f t="shared" si="291"/>
        <v>0</v>
      </c>
      <c r="N207" s="95">
        <v>37474</v>
      </c>
      <c r="O207" s="95">
        <f t="shared" si="292"/>
        <v>0</v>
      </c>
      <c r="P207" s="96">
        <f t="shared" si="293"/>
        <v>0</v>
      </c>
      <c r="Q207" s="177"/>
      <c r="R207" s="178">
        <v>14000</v>
      </c>
      <c r="S207" s="178">
        <f t="shared" si="294"/>
        <v>0</v>
      </c>
      <c r="T207" s="178">
        <v>37474</v>
      </c>
      <c r="U207" s="178">
        <f t="shared" si="295"/>
        <v>0</v>
      </c>
      <c r="V207" s="179">
        <f t="shared" si="296"/>
        <v>0</v>
      </c>
      <c r="W207" s="224">
        <v>2</v>
      </c>
      <c r="X207" s="225">
        <v>14000</v>
      </c>
      <c r="Y207" s="225">
        <f t="shared" si="297"/>
        <v>28000</v>
      </c>
      <c r="Z207" s="225">
        <v>37474</v>
      </c>
      <c r="AA207" s="225">
        <f t="shared" si="298"/>
        <v>74948</v>
      </c>
      <c r="AB207" s="226">
        <f t="shared" si="299"/>
        <v>102948</v>
      </c>
      <c r="AC207" s="271"/>
      <c r="AD207" s="272">
        <v>14000</v>
      </c>
      <c r="AE207" s="272">
        <f t="shared" si="300"/>
        <v>0</v>
      </c>
      <c r="AF207" s="272">
        <v>37474</v>
      </c>
      <c r="AG207" s="272">
        <f t="shared" si="301"/>
        <v>0</v>
      </c>
      <c r="AH207" s="273">
        <f t="shared" si="302"/>
        <v>0</v>
      </c>
      <c r="AI207" s="318"/>
      <c r="AJ207" s="319">
        <v>14000</v>
      </c>
      <c r="AK207" s="319">
        <f t="shared" si="303"/>
        <v>0</v>
      </c>
      <c r="AL207" s="319">
        <v>37474</v>
      </c>
      <c r="AM207" s="319">
        <f t="shared" si="304"/>
        <v>0</v>
      </c>
      <c r="AN207" s="320">
        <f t="shared" si="305"/>
        <v>0</v>
      </c>
      <c r="AO207" s="1107"/>
      <c r="AP207" s="1093">
        <v>14000</v>
      </c>
      <c r="AQ207" s="1093">
        <f t="shared" si="306"/>
        <v>0</v>
      </c>
      <c r="AR207" s="1093">
        <v>37474</v>
      </c>
      <c r="AS207" s="1093">
        <f t="shared" si="307"/>
        <v>0</v>
      </c>
      <c r="AT207" s="1094">
        <f t="shared" si="308"/>
        <v>0</v>
      </c>
      <c r="AU207" s="1103"/>
      <c r="AV207" s="1101">
        <v>14000</v>
      </c>
      <c r="AW207" s="1101">
        <f t="shared" si="309"/>
        <v>0</v>
      </c>
      <c r="AX207" s="1101">
        <v>37474</v>
      </c>
      <c r="AY207" s="1101">
        <f t="shared" si="310"/>
        <v>0</v>
      </c>
      <c r="AZ207" s="1102">
        <f t="shared" si="311"/>
        <v>0</v>
      </c>
      <c r="BA207" s="1151">
        <f t="shared" si="287"/>
        <v>0</v>
      </c>
      <c r="BB207" s="363">
        <v>14000</v>
      </c>
      <c r="BC207" s="363">
        <f t="shared" si="312"/>
        <v>0</v>
      </c>
      <c r="BD207" s="363">
        <v>37474</v>
      </c>
      <c r="BE207" s="363">
        <f t="shared" si="313"/>
        <v>0</v>
      </c>
      <c r="BF207" s="364">
        <f t="shared" si="284"/>
        <v>0</v>
      </c>
      <c r="BG207" s="1142">
        <f t="shared" si="285"/>
        <v>0</v>
      </c>
      <c r="BH207" s="1142">
        <f t="shared" si="286"/>
        <v>0</v>
      </c>
    </row>
    <row r="208" spans="1:60" ht="25.5" x14ac:dyDescent="0.2">
      <c r="A208" s="1">
        <v>205</v>
      </c>
      <c r="B208" s="1154" t="s">
        <v>94</v>
      </c>
      <c r="C208" s="51" t="s">
        <v>315</v>
      </c>
      <c r="D208" s="51" t="s">
        <v>7</v>
      </c>
      <c r="E208" s="1693">
        <v>1</v>
      </c>
      <c r="F208" s="76">
        <v>44166</v>
      </c>
      <c r="G208" s="76">
        <f t="shared" si="288"/>
        <v>44166</v>
      </c>
      <c r="H208" s="76">
        <v>294438.13</v>
      </c>
      <c r="I208" s="76">
        <f t="shared" si="289"/>
        <v>294438.13</v>
      </c>
      <c r="J208" s="120">
        <f t="shared" si="290"/>
        <v>338604.13</v>
      </c>
      <c r="K208" s="131"/>
      <c r="L208" s="95">
        <v>44166</v>
      </c>
      <c r="M208" s="95">
        <f t="shared" si="291"/>
        <v>0</v>
      </c>
      <c r="N208" s="95">
        <v>294438.13</v>
      </c>
      <c r="O208" s="95">
        <f t="shared" si="292"/>
        <v>0</v>
      </c>
      <c r="P208" s="96">
        <f t="shared" si="293"/>
        <v>0</v>
      </c>
      <c r="Q208" s="177"/>
      <c r="R208" s="178">
        <v>44166</v>
      </c>
      <c r="S208" s="178">
        <f t="shared" si="294"/>
        <v>0</v>
      </c>
      <c r="T208" s="178">
        <v>294438.13</v>
      </c>
      <c r="U208" s="178">
        <f t="shared" si="295"/>
        <v>0</v>
      </c>
      <c r="V208" s="179">
        <f t="shared" si="296"/>
        <v>0</v>
      </c>
      <c r="W208" s="224">
        <v>1</v>
      </c>
      <c r="X208" s="225">
        <v>44166</v>
      </c>
      <c r="Y208" s="225">
        <f t="shared" si="297"/>
        <v>44166</v>
      </c>
      <c r="Z208" s="225">
        <v>294438.13</v>
      </c>
      <c r="AA208" s="225">
        <f t="shared" si="298"/>
        <v>294438.13</v>
      </c>
      <c r="AB208" s="226">
        <f t="shared" si="299"/>
        <v>338604.13</v>
      </c>
      <c r="AC208" s="271"/>
      <c r="AD208" s="272">
        <v>44166</v>
      </c>
      <c r="AE208" s="272">
        <f t="shared" si="300"/>
        <v>0</v>
      </c>
      <c r="AF208" s="272">
        <v>294438.13</v>
      </c>
      <c r="AG208" s="272">
        <f t="shared" si="301"/>
        <v>0</v>
      </c>
      <c r="AH208" s="273">
        <f t="shared" si="302"/>
        <v>0</v>
      </c>
      <c r="AI208" s="318"/>
      <c r="AJ208" s="319">
        <v>44166</v>
      </c>
      <c r="AK208" s="319">
        <f t="shared" si="303"/>
        <v>0</v>
      </c>
      <c r="AL208" s="319">
        <v>294438.13</v>
      </c>
      <c r="AM208" s="319">
        <f t="shared" si="304"/>
        <v>0</v>
      </c>
      <c r="AN208" s="320">
        <f t="shared" si="305"/>
        <v>0</v>
      </c>
      <c r="AO208" s="1107"/>
      <c r="AP208" s="1093">
        <v>44166</v>
      </c>
      <c r="AQ208" s="1093">
        <f t="shared" si="306"/>
        <v>0</v>
      </c>
      <c r="AR208" s="1093">
        <v>294438.13</v>
      </c>
      <c r="AS208" s="1093">
        <f t="shared" si="307"/>
        <v>0</v>
      </c>
      <c r="AT208" s="1094">
        <f t="shared" si="308"/>
        <v>0</v>
      </c>
      <c r="AU208" s="1103"/>
      <c r="AV208" s="1101">
        <v>44166</v>
      </c>
      <c r="AW208" s="1101">
        <f t="shared" si="309"/>
        <v>0</v>
      </c>
      <c r="AX208" s="1101">
        <v>294438.13</v>
      </c>
      <c r="AY208" s="1101">
        <f t="shared" si="310"/>
        <v>0</v>
      </c>
      <c r="AZ208" s="1102">
        <f t="shared" si="311"/>
        <v>0</v>
      </c>
      <c r="BA208" s="1151">
        <f t="shared" si="287"/>
        <v>0</v>
      </c>
      <c r="BB208" s="363">
        <v>44166</v>
      </c>
      <c r="BC208" s="363">
        <f t="shared" si="312"/>
        <v>0</v>
      </c>
      <c r="BD208" s="363">
        <v>294438.13</v>
      </c>
      <c r="BE208" s="363">
        <f t="shared" si="313"/>
        <v>0</v>
      </c>
      <c r="BF208" s="364">
        <f t="shared" si="284"/>
        <v>0</v>
      </c>
      <c r="BG208" s="1142">
        <f t="shared" si="285"/>
        <v>0</v>
      </c>
      <c r="BH208" s="1142">
        <f t="shared" si="286"/>
        <v>0</v>
      </c>
    </row>
    <row r="209" spans="1:60" x14ac:dyDescent="0.2">
      <c r="A209" s="1">
        <v>206</v>
      </c>
      <c r="B209" s="1154" t="s">
        <v>95</v>
      </c>
      <c r="C209" s="51"/>
      <c r="D209" s="51" t="s">
        <v>7</v>
      </c>
      <c r="E209" s="1693">
        <v>1</v>
      </c>
      <c r="F209" s="76"/>
      <c r="G209" s="76"/>
      <c r="H209" s="76"/>
      <c r="I209" s="76"/>
      <c r="J209" s="120"/>
      <c r="K209" s="131"/>
      <c r="L209" s="95"/>
      <c r="M209" s="95">
        <f t="shared" si="291"/>
        <v>0</v>
      </c>
      <c r="N209" s="95"/>
      <c r="O209" s="95">
        <f t="shared" si="292"/>
        <v>0</v>
      </c>
      <c r="P209" s="96"/>
      <c r="Q209" s="177"/>
      <c r="R209" s="178"/>
      <c r="S209" s="178">
        <f t="shared" si="294"/>
        <v>0</v>
      </c>
      <c r="T209" s="178"/>
      <c r="U209" s="178">
        <f t="shared" si="295"/>
        <v>0</v>
      </c>
      <c r="V209" s="179"/>
      <c r="W209" s="224"/>
      <c r="X209" s="225"/>
      <c r="Y209" s="225">
        <f t="shared" si="297"/>
        <v>0</v>
      </c>
      <c r="Z209" s="225"/>
      <c r="AA209" s="225">
        <f t="shared" si="298"/>
        <v>0</v>
      </c>
      <c r="AB209" s="226"/>
      <c r="AC209" s="271"/>
      <c r="AD209" s="272"/>
      <c r="AE209" s="272">
        <f t="shared" si="300"/>
        <v>0</v>
      </c>
      <c r="AF209" s="272"/>
      <c r="AG209" s="272">
        <f t="shared" si="301"/>
        <v>0</v>
      </c>
      <c r="AH209" s="273"/>
      <c r="AI209" s="318"/>
      <c r="AJ209" s="319"/>
      <c r="AK209" s="319">
        <f t="shared" si="303"/>
        <v>0</v>
      </c>
      <c r="AL209" s="319"/>
      <c r="AM209" s="319">
        <f t="shared" si="304"/>
        <v>0</v>
      </c>
      <c r="AN209" s="320"/>
      <c r="AO209" s="1107"/>
      <c r="AP209" s="1093"/>
      <c r="AQ209" s="1093">
        <f t="shared" si="306"/>
        <v>0</v>
      </c>
      <c r="AR209" s="1093"/>
      <c r="AS209" s="1093">
        <f t="shared" si="307"/>
        <v>0</v>
      </c>
      <c r="AT209" s="1094"/>
      <c r="AU209" s="1103"/>
      <c r="AV209" s="1101"/>
      <c r="AW209" s="1101">
        <f t="shared" si="309"/>
        <v>0</v>
      </c>
      <c r="AX209" s="1101"/>
      <c r="AY209" s="1101">
        <f t="shared" si="310"/>
        <v>0</v>
      </c>
      <c r="AZ209" s="1102"/>
      <c r="BA209" s="1151">
        <f t="shared" si="287"/>
        <v>1</v>
      </c>
      <c r="BB209" s="363"/>
      <c r="BC209" s="363"/>
      <c r="BD209" s="363"/>
      <c r="BE209" s="363"/>
      <c r="BF209" s="364"/>
      <c r="BG209" s="1142">
        <f t="shared" si="285"/>
        <v>0</v>
      </c>
      <c r="BH209" s="1142">
        <f t="shared" si="286"/>
        <v>0</v>
      </c>
    </row>
    <row r="210" spans="1:60" x14ac:dyDescent="0.2">
      <c r="A210" s="1">
        <v>207</v>
      </c>
      <c r="B210" s="50" t="s">
        <v>245</v>
      </c>
      <c r="C210" s="51"/>
      <c r="D210" s="51"/>
      <c r="E210" s="1693"/>
      <c r="F210" s="76"/>
      <c r="G210" s="76"/>
      <c r="H210" s="76"/>
      <c r="I210" s="76"/>
      <c r="J210" s="120"/>
      <c r="K210" s="131"/>
      <c r="L210" s="95"/>
      <c r="M210" s="95">
        <f t="shared" si="291"/>
        <v>0</v>
      </c>
      <c r="N210" s="95"/>
      <c r="O210" s="95">
        <f t="shared" si="292"/>
        <v>0</v>
      </c>
      <c r="P210" s="96"/>
      <c r="Q210" s="177"/>
      <c r="R210" s="178"/>
      <c r="S210" s="178">
        <f t="shared" si="294"/>
        <v>0</v>
      </c>
      <c r="T210" s="178"/>
      <c r="U210" s="178">
        <f t="shared" si="295"/>
        <v>0</v>
      </c>
      <c r="V210" s="179"/>
      <c r="W210" s="224"/>
      <c r="X210" s="225"/>
      <c r="Y210" s="225">
        <f t="shared" si="297"/>
        <v>0</v>
      </c>
      <c r="Z210" s="225"/>
      <c r="AA210" s="225">
        <f t="shared" si="298"/>
        <v>0</v>
      </c>
      <c r="AB210" s="226"/>
      <c r="AC210" s="271"/>
      <c r="AD210" s="272"/>
      <c r="AE210" s="272">
        <f t="shared" si="300"/>
        <v>0</v>
      </c>
      <c r="AF210" s="272"/>
      <c r="AG210" s="272">
        <f t="shared" si="301"/>
        <v>0</v>
      </c>
      <c r="AH210" s="273"/>
      <c r="AI210" s="318"/>
      <c r="AJ210" s="319"/>
      <c r="AK210" s="319">
        <f t="shared" si="303"/>
        <v>0</v>
      </c>
      <c r="AL210" s="319"/>
      <c r="AM210" s="319">
        <f t="shared" si="304"/>
        <v>0</v>
      </c>
      <c r="AN210" s="320"/>
      <c r="AO210" s="1107"/>
      <c r="AP210" s="1093"/>
      <c r="AQ210" s="1093">
        <f t="shared" si="306"/>
        <v>0</v>
      </c>
      <c r="AR210" s="1093"/>
      <c r="AS210" s="1093">
        <f t="shared" si="307"/>
        <v>0</v>
      </c>
      <c r="AT210" s="1094"/>
      <c r="AU210" s="1103"/>
      <c r="AV210" s="1101"/>
      <c r="AW210" s="1101">
        <f t="shared" si="309"/>
        <v>0</v>
      </c>
      <c r="AX210" s="1101"/>
      <c r="AY210" s="1101">
        <f t="shared" si="310"/>
        <v>0</v>
      </c>
      <c r="AZ210" s="1102"/>
      <c r="BA210" s="1151">
        <f t="shared" si="287"/>
        <v>0</v>
      </c>
      <c r="BB210" s="363"/>
      <c r="BC210" s="363">
        <f t="shared" si="312"/>
        <v>0</v>
      </c>
      <c r="BD210" s="363"/>
      <c r="BE210" s="363">
        <f t="shared" si="313"/>
        <v>0</v>
      </c>
      <c r="BF210" s="364">
        <f t="shared" si="284"/>
        <v>0</v>
      </c>
      <c r="BG210" s="1142">
        <f t="shared" si="285"/>
        <v>0</v>
      </c>
      <c r="BH210" s="1142">
        <f t="shared" si="286"/>
        <v>0</v>
      </c>
    </row>
    <row r="211" spans="1:60" x14ac:dyDescent="0.2">
      <c r="A211" s="1">
        <v>208</v>
      </c>
      <c r="B211" s="1154" t="s">
        <v>307</v>
      </c>
      <c r="C211" s="51"/>
      <c r="D211" s="51" t="s">
        <v>96</v>
      </c>
      <c r="E211" s="1693">
        <v>22</v>
      </c>
      <c r="F211" s="76">
        <f>250+105</f>
        <v>355</v>
      </c>
      <c r="G211" s="76">
        <f t="shared" si="288"/>
        <v>7810</v>
      </c>
      <c r="H211" s="76">
        <v>240</v>
      </c>
      <c r="I211" s="76">
        <f t="shared" si="289"/>
        <v>5280</v>
      </c>
      <c r="J211" s="120">
        <f t="shared" ref="J211:J220" si="314">G211+I211</f>
        <v>13090</v>
      </c>
      <c r="K211" s="131"/>
      <c r="L211" s="95">
        <f>250+105</f>
        <v>355</v>
      </c>
      <c r="M211" s="95">
        <f t="shared" si="291"/>
        <v>0</v>
      </c>
      <c r="N211" s="95">
        <v>240</v>
      </c>
      <c r="O211" s="95">
        <f t="shared" si="292"/>
        <v>0</v>
      </c>
      <c r="P211" s="96">
        <f t="shared" ref="P211:P220" si="315">M211+O211</f>
        <v>0</v>
      </c>
      <c r="Q211" s="177"/>
      <c r="R211" s="178">
        <f>250+105</f>
        <v>355</v>
      </c>
      <c r="S211" s="178">
        <f t="shared" si="294"/>
        <v>0</v>
      </c>
      <c r="T211" s="178">
        <v>240</v>
      </c>
      <c r="U211" s="178">
        <f t="shared" si="295"/>
        <v>0</v>
      </c>
      <c r="V211" s="179">
        <f t="shared" ref="V211:V220" si="316">S211+U211</f>
        <v>0</v>
      </c>
      <c r="W211" s="224">
        <v>22</v>
      </c>
      <c r="X211" s="225">
        <f>250+105</f>
        <v>355</v>
      </c>
      <c r="Y211" s="225">
        <f t="shared" si="297"/>
        <v>7810</v>
      </c>
      <c r="Z211" s="225">
        <v>240</v>
      </c>
      <c r="AA211" s="225">
        <f t="shared" si="298"/>
        <v>5280</v>
      </c>
      <c r="AB211" s="226">
        <f t="shared" ref="AB211:AB220" si="317">Y211+AA211</f>
        <v>13090</v>
      </c>
      <c r="AC211" s="271"/>
      <c r="AD211" s="272">
        <f>250+105</f>
        <v>355</v>
      </c>
      <c r="AE211" s="272">
        <f t="shared" si="300"/>
        <v>0</v>
      </c>
      <c r="AF211" s="272">
        <v>240</v>
      </c>
      <c r="AG211" s="272">
        <f t="shared" si="301"/>
        <v>0</v>
      </c>
      <c r="AH211" s="273">
        <f t="shared" ref="AH211:AH220" si="318">AE211+AG211</f>
        <v>0</v>
      </c>
      <c r="AI211" s="318"/>
      <c r="AJ211" s="319">
        <f>250+105</f>
        <v>355</v>
      </c>
      <c r="AK211" s="319">
        <f t="shared" si="303"/>
        <v>0</v>
      </c>
      <c r="AL211" s="319">
        <v>240</v>
      </c>
      <c r="AM211" s="319">
        <f t="shared" si="304"/>
        <v>0</v>
      </c>
      <c r="AN211" s="320">
        <f t="shared" ref="AN211:AN220" si="319">AK211+AM211</f>
        <v>0</v>
      </c>
      <c r="AO211" s="1107"/>
      <c r="AP211" s="1093">
        <f>250+105</f>
        <v>355</v>
      </c>
      <c r="AQ211" s="1093">
        <f t="shared" si="306"/>
        <v>0</v>
      </c>
      <c r="AR211" s="1093">
        <v>240</v>
      </c>
      <c r="AS211" s="1093">
        <f t="shared" si="307"/>
        <v>0</v>
      </c>
      <c r="AT211" s="1094">
        <f t="shared" ref="AT211:AT220" si="320">AQ211+AS211</f>
        <v>0</v>
      </c>
      <c r="AU211" s="1103"/>
      <c r="AV211" s="1101">
        <f>250+105</f>
        <v>355</v>
      </c>
      <c r="AW211" s="1101">
        <f t="shared" si="309"/>
        <v>0</v>
      </c>
      <c r="AX211" s="1101">
        <v>240</v>
      </c>
      <c r="AY211" s="1101">
        <f t="shared" si="310"/>
        <v>0</v>
      </c>
      <c r="AZ211" s="1102">
        <f t="shared" ref="AZ211:AZ220" si="321">AW211+AY211</f>
        <v>0</v>
      </c>
      <c r="BA211" s="1151">
        <f t="shared" si="287"/>
        <v>0</v>
      </c>
      <c r="BB211" s="363">
        <f>250+105</f>
        <v>355</v>
      </c>
      <c r="BC211" s="363">
        <f t="shared" si="312"/>
        <v>0</v>
      </c>
      <c r="BD211" s="363">
        <v>240</v>
      </c>
      <c r="BE211" s="363">
        <f t="shared" si="313"/>
        <v>0</v>
      </c>
      <c r="BF211" s="364">
        <f t="shared" si="284"/>
        <v>0</v>
      </c>
      <c r="BG211" s="1142">
        <f t="shared" si="285"/>
        <v>0</v>
      </c>
      <c r="BH211" s="1142">
        <f t="shared" si="286"/>
        <v>0</v>
      </c>
    </row>
    <row r="212" spans="1:60" x14ac:dyDescent="0.2">
      <c r="A212" s="1">
        <v>209</v>
      </c>
      <c r="B212" s="1154" t="s">
        <v>308</v>
      </c>
      <c r="C212" s="51"/>
      <c r="D212" s="51" t="s">
        <v>96</v>
      </c>
      <c r="E212" s="1832">
        <f>33+14</f>
        <v>47</v>
      </c>
      <c r="F212" s="76">
        <f>330+105</f>
        <v>435</v>
      </c>
      <c r="G212" s="76">
        <f t="shared" si="288"/>
        <v>20445</v>
      </c>
      <c r="H212" s="76">
        <v>403</v>
      </c>
      <c r="I212" s="76">
        <f t="shared" si="289"/>
        <v>18941</v>
      </c>
      <c r="J212" s="120">
        <f t="shared" si="314"/>
        <v>39386</v>
      </c>
      <c r="K212" s="131"/>
      <c r="L212" s="95">
        <f>330+105</f>
        <v>435</v>
      </c>
      <c r="M212" s="95">
        <f t="shared" si="291"/>
        <v>0</v>
      </c>
      <c r="N212" s="95">
        <v>403</v>
      </c>
      <c r="O212" s="95">
        <f t="shared" si="292"/>
        <v>0</v>
      </c>
      <c r="P212" s="96">
        <f t="shared" si="315"/>
        <v>0</v>
      </c>
      <c r="Q212" s="177"/>
      <c r="R212" s="178">
        <f>330+105</f>
        <v>435</v>
      </c>
      <c r="S212" s="178">
        <f t="shared" si="294"/>
        <v>0</v>
      </c>
      <c r="T212" s="178">
        <v>403</v>
      </c>
      <c r="U212" s="178">
        <f t="shared" si="295"/>
        <v>0</v>
      </c>
      <c r="V212" s="179">
        <f t="shared" si="316"/>
        <v>0</v>
      </c>
      <c r="W212" s="224">
        <v>32</v>
      </c>
      <c r="X212" s="225">
        <f>330+105</f>
        <v>435</v>
      </c>
      <c r="Y212" s="225">
        <f t="shared" si="297"/>
        <v>13920</v>
      </c>
      <c r="Z212" s="225">
        <v>403</v>
      </c>
      <c r="AA212" s="225">
        <f t="shared" si="298"/>
        <v>12896</v>
      </c>
      <c r="AB212" s="226">
        <f t="shared" si="317"/>
        <v>26816</v>
      </c>
      <c r="AC212" s="271"/>
      <c r="AD212" s="272">
        <f>330+105</f>
        <v>435</v>
      </c>
      <c r="AE212" s="272">
        <f t="shared" si="300"/>
        <v>0</v>
      </c>
      <c r="AF212" s="272">
        <v>403</v>
      </c>
      <c r="AG212" s="272">
        <f t="shared" si="301"/>
        <v>0</v>
      </c>
      <c r="AH212" s="273">
        <f t="shared" si="318"/>
        <v>0</v>
      </c>
      <c r="AI212" s="1605">
        <v>1</v>
      </c>
      <c r="AJ212" s="319">
        <f>330+105</f>
        <v>435</v>
      </c>
      <c r="AK212" s="319">
        <f t="shared" si="303"/>
        <v>435</v>
      </c>
      <c r="AL212" s="319">
        <v>403</v>
      </c>
      <c r="AM212" s="319">
        <f t="shared" si="304"/>
        <v>403</v>
      </c>
      <c r="AN212" s="320">
        <f t="shared" si="319"/>
        <v>838</v>
      </c>
      <c r="AO212" s="1107"/>
      <c r="AP212" s="1093">
        <f>330+105</f>
        <v>435</v>
      </c>
      <c r="AQ212" s="1093">
        <f t="shared" si="306"/>
        <v>0</v>
      </c>
      <c r="AR212" s="1093">
        <v>403</v>
      </c>
      <c r="AS212" s="1093">
        <f t="shared" si="307"/>
        <v>0</v>
      </c>
      <c r="AT212" s="1094">
        <f t="shared" si="320"/>
        <v>0</v>
      </c>
      <c r="AU212" s="1696">
        <v>14</v>
      </c>
      <c r="AV212" s="1101">
        <f>330+105</f>
        <v>435</v>
      </c>
      <c r="AW212" s="1101">
        <f t="shared" si="309"/>
        <v>6090</v>
      </c>
      <c r="AX212" s="1101">
        <v>403</v>
      </c>
      <c r="AY212" s="1101">
        <f t="shared" si="310"/>
        <v>5642</v>
      </c>
      <c r="AZ212" s="1102">
        <f t="shared" si="321"/>
        <v>11732</v>
      </c>
      <c r="BA212" s="1151">
        <f t="shared" si="287"/>
        <v>0</v>
      </c>
      <c r="BB212" s="363">
        <f>330+105</f>
        <v>435</v>
      </c>
      <c r="BC212" s="363">
        <f t="shared" si="312"/>
        <v>0</v>
      </c>
      <c r="BD212" s="363">
        <v>403</v>
      </c>
      <c r="BE212" s="363">
        <f t="shared" si="313"/>
        <v>0</v>
      </c>
      <c r="BF212" s="364">
        <f t="shared" si="284"/>
        <v>0</v>
      </c>
      <c r="BG212" s="1142">
        <f t="shared" si="285"/>
        <v>11732</v>
      </c>
      <c r="BH212" s="1142">
        <f t="shared" si="286"/>
        <v>-11732</v>
      </c>
    </row>
    <row r="213" spans="1:60" x14ac:dyDescent="0.2">
      <c r="A213" s="1">
        <v>210</v>
      </c>
      <c r="B213" s="1154" t="s">
        <v>97</v>
      </c>
      <c r="C213" s="51"/>
      <c r="D213" s="51" t="s">
        <v>96</v>
      </c>
      <c r="E213" s="1693">
        <v>4</v>
      </c>
      <c r="F213" s="76">
        <f>352+105</f>
        <v>457</v>
      </c>
      <c r="G213" s="76">
        <f t="shared" si="288"/>
        <v>1828</v>
      </c>
      <c r="H213" s="76">
        <v>524</v>
      </c>
      <c r="I213" s="76">
        <f t="shared" si="289"/>
        <v>2096</v>
      </c>
      <c r="J213" s="120">
        <f t="shared" si="314"/>
        <v>3924</v>
      </c>
      <c r="K213" s="131"/>
      <c r="L213" s="95">
        <f>352+105</f>
        <v>457</v>
      </c>
      <c r="M213" s="95">
        <f t="shared" si="291"/>
        <v>0</v>
      </c>
      <c r="N213" s="95">
        <v>524</v>
      </c>
      <c r="O213" s="95">
        <f t="shared" si="292"/>
        <v>0</v>
      </c>
      <c r="P213" s="96">
        <f t="shared" si="315"/>
        <v>0</v>
      </c>
      <c r="Q213" s="177"/>
      <c r="R213" s="178">
        <f>352+105</f>
        <v>457</v>
      </c>
      <c r="S213" s="178">
        <f t="shared" si="294"/>
        <v>0</v>
      </c>
      <c r="T213" s="178">
        <v>524</v>
      </c>
      <c r="U213" s="178">
        <f t="shared" si="295"/>
        <v>0</v>
      </c>
      <c r="V213" s="179">
        <f t="shared" si="316"/>
        <v>0</v>
      </c>
      <c r="W213" s="224"/>
      <c r="X213" s="225">
        <f>352+105</f>
        <v>457</v>
      </c>
      <c r="Y213" s="225">
        <f t="shared" si="297"/>
        <v>0</v>
      </c>
      <c r="Z213" s="225">
        <v>524</v>
      </c>
      <c r="AA213" s="225">
        <f t="shared" si="298"/>
        <v>0</v>
      </c>
      <c r="AB213" s="226">
        <f t="shared" si="317"/>
        <v>0</v>
      </c>
      <c r="AC213" s="271"/>
      <c r="AD213" s="272">
        <f>352+105</f>
        <v>457</v>
      </c>
      <c r="AE213" s="272">
        <f t="shared" si="300"/>
        <v>0</v>
      </c>
      <c r="AF213" s="272">
        <v>524</v>
      </c>
      <c r="AG213" s="272">
        <f t="shared" si="301"/>
        <v>0</v>
      </c>
      <c r="AH213" s="273">
        <f t="shared" si="318"/>
        <v>0</v>
      </c>
      <c r="AI213" s="1605">
        <v>4</v>
      </c>
      <c r="AJ213" s="319">
        <f>352+105</f>
        <v>457</v>
      </c>
      <c r="AK213" s="319">
        <f t="shared" si="303"/>
        <v>1828</v>
      </c>
      <c r="AL213" s="319">
        <v>524</v>
      </c>
      <c r="AM213" s="319">
        <f t="shared" si="304"/>
        <v>2096</v>
      </c>
      <c r="AN213" s="320">
        <f t="shared" si="319"/>
        <v>3924</v>
      </c>
      <c r="AO213" s="1107"/>
      <c r="AP213" s="1093">
        <f>352+105</f>
        <v>457</v>
      </c>
      <c r="AQ213" s="1093">
        <f t="shared" si="306"/>
        <v>0</v>
      </c>
      <c r="AR213" s="1093">
        <v>524</v>
      </c>
      <c r="AS213" s="1093">
        <f t="shared" si="307"/>
        <v>0</v>
      </c>
      <c r="AT213" s="1094">
        <f t="shared" si="320"/>
        <v>0</v>
      </c>
      <c r="AU213" s="1103"/>
      <c r="AV213" s="1101">
        <f>352+105</f>
        <v>457</v>
      </c>
      <c r="AW213" s="1101">
        <f t="shared" si="309"/>
        <v>0</v>
      </c>
      <c r="AX213" s="1101">
        <v>524</v>
      </c>
      <c r="AY213" s="1101">
        <f t="shared" si="310"/>
        <v>0</v>
      </c>
      <c r="AZ213" s="1102">
        <f t="shared" si="321"/>
        <v>0</v>
      </c>
      <c r="BA213" s="1151">
        <f t="shared" si="287"/>
        <v>0</v>
      </c>
      <c r="BB213" s="363">
        <f>352+105</f>
        <v>457</v>
      </c>
      <c r="BC213" s="363">
        <f t="shared" si="312"/>
        <v>0</v>
      </c>
      <c r="BD213" s="363">
        <v>524</v>
      </c>
      <c r="BE213" s="363">
        <f t="shared" si="313"/>
        <v>0</v>
      </c>
      <c r="BF213" s="364">
        <f t="shared" si="284"/>
        <v>0</v>
      </c>
      <c r="BG213" s="1142">
        <f t="shared" si="285"/>
        <v>0</v>
      </c>
      <c r="BH213" s="1142">
        <f t="shared" si="286"/>
        <v>0</v>
      </c>
    </row>
    <row r="214" spans="1:60" x14ac:dyDescent="0.2">
      <c r="A214" s="1">
        <v>211</v>
      </c>
      <c r="B214" s="1154" t="s">
        <v>309</v>
      </c>
      <c r="C214" s="51"/>
      <c r="D214" s="51" t="s">
        <v>96</v>
      </c>
      <c r="E214" s="1693">
        <v>15</v>
      </c>
      <c r="F214" s="76">
        <f>396+105</f>
        <v>501</v>
      </c>
      <c r="G214" s="76">
        <f t="shared" si="288"/>
        <v>7515</v>
      </c>
      <c r="H214" s="76">
        <v>877</v>
      </c>
      <c r="I214" s="76">
        <f t="shared" si="289"/>
        <v>13155</v>
      </c>
      <c r="J214" s="120">
        <f t="shared" si="314"/>
        <v>20670</v>
      </c>
      <c r="K214" s="131"/>
      <c r="L214" s="95">
        <f>396+105</f>
        <v>501</v>
      </c>
      <c r="M214" s="95">
        <f t="shared" si="291"/>
        <v>0</v>
      </c>
      <c r="N214" s="95">
        <v>877</v>
      </c>
      <c r="O214" s="95">
        <f t="shared" si="292"/>
        <v>0</v>
      </c>
      <c r="P214" s="96">
        <f t="shared" si="315"/>
        <v>0</v>
      </c>
      <c r="Q214" s="177"/>
      <c r="R214" s="178">
        <f>396+105</f>
        <v>501</v>
      </c>
      <c r="S214" s="178">
        <f t="shared" si="294"/>
        <v>0</v>
      </c>
      <c r="T214" s="178">
        <v>877</v>
      </c>
      <c r="U214" s="178">
        <f t="shared" si="295"/>
        <v>0</v>
      </c>
      <c r="V214" s="179">
        <f t="shared" si="316"/>
        <v>0</v>
      </c>
      <c r="W214" s="224"/>
      <c r="X214" s="225">
        <f>396+105</f>
        <v>501</v>
      </c>
      <c r="Y214" s="225">
        <f t="shared" si="297"/>
        <v>0</v>
      </c>
      <c r="Z214" s="225">
        <v>877</v>
      </c>
      <c r="AA214" s="225">
        <f t="shared" si="298"/>
        <v>0</v>
      </c>
      <c r="AB214" s="226">
        <f t="shared" si="317"/>
        <v>0</v>
      </c>
      <c r="AC214" s="271"/>
      <c r="AD214" s="272">
        <f>396+105</f>
        <v>501</v>
      </c>
      <c r="AE214" s="272">
        <f t="shared" si="300"/>
        <v>0</v>
      </c>
      <c r="AF214" s="272">
        <v>877</v>
      </c>
      <c r="AG214" s="272">
        <f t="shared" si="301"/>
        <v>0</v>
      </c>
      <c r="AH214" s="273">
        <f t="shared" si="318"/>
        <v>0</v>
      </c>
      <c r="AI214" s="1605">
        <v>15</v>
      </c>
      <c r="AJ214" s="319">
        <f>396+105</f>
        <v>501</v>
      </c>
      <c r="AK214" s="319">
        <f t="shared" si="303"/>
        <v>7515</v>
      </c>
      <c r="AL214" s="319">
        <v>877</v>
      </c>
      <c r="AM214" s="319">
        <f t="shared" si="304"/>
        <v>13155</v>
      </c>
      <c r="AN214" s="320">
        <f t="shared" si="319"/>
        <v>20670</v>
      </c>
      <c r="AO214" s="1107"/>
      <c r="AP214" s="1093">
        <f>396+105</f>
        <v>501</v>
      </c>
      <c r="AQ214" s="1093">
        <f t="shared" si="306"/>
        <v>0</v>
      </c>
      <c r="AR214" s="1093">
        <v>877</v>
      </c>
      <c r="AS214" s="1093">
        <f t="shared" si="307"/>
        <v>0</v>
      </c>
      <c r="AT214" s="1094">
        <f t="shared" si="320"/>
        <v>0</v>
      </c>
      <c r="AU214" s="1103"/>
      <c r="AV214" s="1101">
        <f>396+105</f>
        <v>501</v>
      </c>
      <c r="AW214" s="1101">
        <f t="shared" si="309"/>
        <v>0</v>
      </c>
      <c r="AX214" s="1101">
        <v>877</v>
      </c>
      <c r="AY214" s="1101">
        <f t="shared" si="310"/>
        <v>0</v>
      </c>
      <c r="AZ214" s="1102">
        <f t="shared" si="321"/>
        <v>0</v>
      </c>
      <c r="BA214" s="1151">
        <f t="shared" si="287"/>
        <v>0</v>
      </c>
      <c r="BB214" s="363">
        <f>396+105</f>
        <v>501</v>
      </c>
      <c r="BC214" s="363">
        <f t="shared" si="312"/>
        <v>0</v>
      </c>
      <c r="BD214" s="363">
        <v>877</v>
      </c>
      <c r="BE214" s="363">
        <f t="shared" si="313"/>
        <v>0</v>
      </c>
      <c r="BF214" s="364">
        <f t="shared" si="284"/>
        <v>0</v>
      </c>
      <c r="BG214" s="1142">
        <f t="shared" si="285"/>
        <v>0</v>
      </c>
      <c r="BH214" s="1142">
        <f t="shared" si="286"/>
        <v>0</v>
      </c>
    </row>
    <row r="215" spans="1:60" x14ac:dyDescent="0.2">
      <c r="A215" s="1">
        <v>212</v>
      </c>
      <c r="B215" s="50" t="s">
        <v>98</v>
      </c>
      <c r="C215" s="51" t="s">
        <v>99</v>
      </c>
      <c r="D215" s="51" t="s">
        <v>7</v>
      </c>
      <c r="E215" s="1693">
        <v>3</v>
      </c>
      <c r="F215" s="76">
        <v>2500</v>
      </c>
      <c r="G215" s="76">
        <f t="shared" si="288"/>
        <v>7500</v>
      </c>
      <c r="H215" s="76">
        <v>8211</v>
      </c>
      <c r="I215" s="76">
        <f t="shared" si="289"/>
        <v>24633</v>
      </c>
      <c r="J215" s="120">
        <f t="shared" si="314"/>
        <v>32133</v>
      </c>
      <c r="K215" s="131"/>
      <c r="L215" s="95">
        <v>2500</v>
      </c>
      <c r="M215" s="95">
        <f t="shared" si="291"/>
        <v>0</v>
      </c>
      <c r="N215" s="95">
        <v>8211</v>
      </c>
      <c r="O215" s="95">
        <f t="shared" si="292"/>
        <v>0</v>
      </c>
      <c r="P215" s="96">
        <f t="shared" si="315"/>
        <v>0</v>
      </c>
      <c r="Q215" s="177"/>
      <c r="R215" s="178">
        <v>2500</v>
      </c>
      <c r="S215" s="178">
        <f t="shared" si="294"/>
        <v>0</v>
      </c>
      <c r="T215" s="178">
        <v>8211</v>
      </c>
      <c r="U215" s="178">
        <f t="shared" si="295"/>
        <v>0</v>
      </c>
      <c r="V215" s="179">
        <f t="shared" si="316"/>
        <v>0</v>
      </c>
      <c r="W215" s="224">
        <v>3</v>
      </c>
      <c r="X215" s="225">
        <v>2500</v>
      </c>
      <c r="Y215" s="225">
        <f t="shared" si="297"/>
        <v>7500</v>
      </c>
      <c r="Z215" s="225">
        <v>8211</v>
      </c>
      <c r="AA215" s="225">
        <f t="shared" si="298"/>
        <v>24633</v>
      </c>
      <c r="AB215" s="226">
        <f t="shared" si="317"/>
        <v>32133</v>
      </c>
      <c r="AC215" s="271"/>
      <c r="AD215" s="272">
        <v>2500</v>
      </c>
      <c r="AE215" s="272">
        <f t="shared" si="300"/>
        <v>0</v>
      </c>
      <c r="AF215" s="272">
        <v>8211</v>
      </c>
      <c r="AG215" s="272">
        <f t="shared" si="301"/>
        <v>0</v>
      </c>
      <c r="AH215" s="273">
        <f t="shared" si="318"/>
        <v>0</v>
      </c>
      <c r="AI215" s="318"/>
      <c r="AJ215" s="319">
        <v>2500</v>
      </c>
      <c r="AK215" s="319">
        <f t="shared" si="303"/>
        <v>0</v>
      </c>
      <c r="AL215" s="319">
        <v>8211</v>
      </c>
      <c r="AM215" s="319">
        <f t="shared" si="304"/>
        <v>0</v>
      </c>
      <c r="AN215" s="320">
        <f t="shared" si="319"/>
        <v>0</v>
      </c>
      <c r="AO215" s="1107"/>
      <c r="AP215" s="1093">
        <v>2500</v>
      </c>
      <c r="AQ215" s="1093">
        <f t="shared" si="306"/>
        <v>0</v>
      </c>
      <c r="AR215" s="1093">
        <v>8211</v>
      </c>
      <c r="AS215" s="1093">
        <f t="shared" si="307"/>
        <v>0</v>
      </c>
      <c r="AT215" s="1094">
        <f t="shared" si="320"/>
        <v>0</v>
      </c>
      <c r="AU215" s="1103"/>
      <c r="AV215" s="1101">
        <v>2500</v>
      </c>
      <c r="AW215" s="1101">
        <f t="shared" si="309"/>
        <v>0</v>
      </c>
      <c r="AX215" s="1101">
        <v>8211</v>
      </c>
      <c r="AY215" s="1101">
        <f t="shared" si="310"/>
        <v>0</v>
      </c>
      <c r="AZ215" s="1102">
        <f t="shared" si="321"/>
        <v>0</v>
      </c>
      <c r="BA215" s="1151">
        <f t="shared" si="287"/>
        <v>0</v>
      </c>
      <c r="BB215" s="363">
        <v>2500</v>
      </c>
      <c r="BC215" s="363">
        <f t="shared" si="312"/>
        <v>0</v>
      </c>
      <c r="BD215" s="363">
        <v>8211</v>
      </c>
      <c r="BE215" s="363">
        <f t="shared" si="313"/>
        <v>0</v>
      </c>
      <c r="BF215" s="364">
        <f t="shared" si="284"/>
        <v>0</v>
      </c>
      <c r="BG215" s="1142">
        <f t="shared" si="285"/>
        <v>0</v>
      </c>
      <c r="BH215" s="1142">
        <f t="shared" si="286"/>
        <v>0</v>
      </c>
    </row>
    <row r="216" spans="1:60" x14ac:dyDescent="0.2">
      <c r="A216" s="1">
        <v>213</v>
      </c>
      <c r="B216" s="50" t="s">
        <v>310</v>
      </c>
      <c r="C216" s="51"/>
      <c r="D216" s="51" t="s">
        <v>7</v>
      </c>
      <c r="E216" s="1693">
        <v>1</v>
      </c>
      <c r="F216" s="76">
        <v>2500</v>
      </c>
      <c r="G216" s="76">
        <f t="shared" si="288"/>
        <v>2500</v>
      </c>
      <c r="H216" s="76">
        <v>5000</v>
      </c>
      <c r="I216" s="76">
        <f t="shared" si="289"/>
        <v>5000</v>
      </c>
      <c r="J216" s="120">
        <f t="shared" si="314"/>
        <v>7500</v>
      </c>
      <c r="K216" s="131"/>
      <c r="L216" s="95">
        <v>2500</v>
      </c>
      <c r="M216" s="95">
        <f t="shared" si="291"/>
        <v>0</v>
      </c>
      <c r="N216" s="95">
        <v>5000</v>
      </c>
      <c r="O216" s="95">
        <f t="shared" si="292"/>
        <v>0</v>
      </c>
      <c r="P216" s="96">
        <f t="shared" si="315"/>
        <v>0</v>
      </c>
      <c r="Q216" s="177"/>
      <c r="R216" s="178">
        <v>2500</v>
      </c>
      <c r="S216" s="178">
        <f t="shared" si="294"/>
        <v>0</v>
      </c>
      <c r="T216" s="178">
        <v>5000</v>
      </c>
      <c r="U216" s="178">
        <f t="shared" si="295"/>
        <v>0</v>
      </c>
      <c r="V216" s="179">
        <f t="shared" si="316"/>
        <v>0</v>
      </c>
      <c r="W216" s="224">
        <v>1</v>
      </c>
      <c r="X216" s="225">
        <v>2500</v>
      </c>
      <c r="Y216" s="225">
        <f t="shared" si="297"/>
        <v>2500</v>
      </c>
      <c r="Z216" s="225">
        <v>5000</v>
      </c>
      <c r="AA216" s="225">
        <f t="shared" si="298"/>
        <v>5000</v>
      </c>
      <c r="AB216" s="226">
        <f t="shared" si="317"/>
        <v>7500</v>
      </c>
      <c r="AC216" s="271"/>
      <c r="AD216" s="272">
        <v>2500</v>
      </c>
      <c r="AE216" s="272">
        <f t="shared" si="300"/>
        <v>0</v>
      </c>
      <c r="AF216" s="272">
        <v>5000</v>
      </c>
      <c r="AG216" s="272">
        <f t="shared" si="301"/>
        <v>0</v>
      </c>
      <c r="AH216" s="273">
        <f t="shared" si="318"/>
        <v>0</v>
      </c>
      <c r="AI216" s="318"/>
      <c r="AJ216" s="319">
        <v>2500</v>
      </c>
      <c r="AK216" s="319">
        <f t="shared" si="303"/>
        <v>0</v>
      </c>
      <c r="AL216" s="319">
        <v>5000</v>
      </c>
      <c r="AM216" s="319">
        <f t="shared" si="304"/>
        <v>0</v>
      </c>
      <c r="AN216" s="320">
        <f t="shared" si="319"/>
        <v>0</v>
      </c>
      <c r="AO216" s="1107"/>
      <c r="AP216" s="1093">
        <v>2500</v>
      </c>
      <c r="AQ216" s="1093">
        <f t="shared" si="306"/>
        <v>0</v>
      </c>
      <c r="AR216" s="1093">
        <v>5000</v>
      </c>
      <c r="AS216" s="1093">
        <f t="shared" si="307"/>
        <v>0</v>
      </c>
      <c r="AT216" s="1094">
        <f t="shared" si="320"/>
        <v>0</v>
      </c>
      <c r="AU216" s="1103"/>
      <c r="AV216" s="1101">
        <v>2500</v>
      </c>
      <c r="AW216" s="1101">
        <f t="shared" si="309"/>
        <v>0</v>
      </c>
      <c r="AX216" s="1101">
        <v>5000</v>
      </c>
      <c r="AY216" s="1101">
        <f t="shared" si="310"/>
        <v>0</v>
      </c>
      <c r="AZ216" s="1102">
        <f t="shared" si="321"/>
        <v>0</v>
      </c>
      <c r="BA216" s="1151">
        <f t="shared" si="287"/>
        <v>0</v>
      </c>
      <c r="BB216" s="363">
        <v>2500</v>
      </c>
      <c r="BC216" s="363">
        <f t="shared" si="312"/>
        <v>0</v>
      </c>
      <c r="BD216" s="363">
        <v>5000</v>
      </c>
      <c r="BE216" s="363">
        <f t="shared" si="313"/>
        <v>0</v>
      </c>
      <c r="BF216" s="364">
        <f t="shared" si="284"/>
        <v>0</v>
      </c>
      <c r="BG216" s="1142">
        <f t="shared" si="285"/>
        <v>0</v>
      </c>
      <c r="BH216" s="1142">
        <f t="shared" si="286"/>
        <v>0</v>
      </c>
    </row>
    <row r="217" spans="1:60" x14ac:dyDescent="0.2">
      <c r="A217" s="1">
        <v>214</v>
      </c>
      <c r="B217" s="50" t="s">
        <v>100</v>
      </c>
      <c r="C217" s="51" t="s">
        <v>30</v>
      </c>
      <c r="D217" s="51" t="s">
        <v>96</v>
      </c>
      <c r="E217" s="1693">
        <v>16</v>
      </c>
      <c r="F217" s="76">
        <v>500</v>
      </c>
      <c r="G217" s="76">
        <f t="shared" si="288"/>
        <v>8000</v>
      </c>
      <c r="H217" s="76">
        <v>117</v>
      </c>
      <c r="I217" s="76">
        <f t="shared" si="289"/>
        <v>1872</v>
      </c>
      <c r="J217" s="120">
        <f t="shared" si="314"/>
        <v>9872</v>
      </c>
      <c r="K217" s="131"/>
      <c r="L217" s="95">
        <v>500</v>
      </c>
      <c r="M217" s="95">
        <f t="shared" si="291"/>
        <v>0</v>
      </c>
      <c r="N217" s="95">
        <v>117</v>
      </c>
      <c r="O217" s="95">
        <f t="shared" si="292"/>
        <v>0</v>
      </c>
      <c r="P217" s="96">
        <f t="shared" si="315"/>
        <v>0</v>
      </c>
      <c r="Q217" s="177"/>
      <c r="R217" s="178">
        <v>500</v>
      </c>
      <c r="S217" s="178">
        <f t="shared" si="294"/>
        <v>0</v>
      </c>
      <c r="T217" s="178">
        <v>117</v>
      </c>
      <c r="U217" s="178">
        <f t="shared" si="295"/>
        <v>0</v>
      </c>
      <c r="V217" s="179">
        <f t="shared" si="316"/>
        <v>0</v>
      </c>
      <c r="W217" s="224">
        <v>10</v>
      </c>
      <c r="X217" s="225">
        <v>500</v>
      </c>
      <c r="Y217" s="225">
        <f t="shared" si="297"/>
        <v>5000</v>
      </c>
      <c r="Z217" s="225">
        <v>117</v>
      </c>
      <c r="AA217" s="225">
        <f t="shared" si="298"/>
        <v>1170</v>
      </c>
      <c r="AB217" s="226">
        <f t="shared" si="317"/>
        <v>6170</v>
      </c>
      <c r="AC217" s="271"/>
      <c r="AD217" s="272">
        <v>500</v>
      </c>
      <c r="AE217" s="272">
        <f t="shared" si="300"/>
        <v>0</v>
      </c>
      <c r="AF217" s="272">
        <v>117</v>
      </c>
      <c r="AG217" s="272">
        <f t="shared" si="301"/>
        <v>0</v>
      </c>
      <c r="AH217" s="273">
        <f t="shared" si="318"/>
        <v>0</v>
      </c>
      <c r="AI217" s="1605">
        <v>6</v>
      </c>
      <c r="AJ217" s="319">
        <v>500</v>
      </c>
      <c r="AK217" s="319">
        <f t="shared" si="303"/>
        <v>3000</v>
      </c>
      <c r="AL217" s="319">
        <v>117</v>
      </c>
      <c r="AM217" s="319">
        <f t="shared" si="304"/>
        <v>702</v>
      </c>
      <c r="AN217" s="320">
        <f t="shared" si="319"/>
        <v>3702</v>
      </c>
      <c r="AO217" s="1107"/>
      <c r="AP217" s="1093">
        <v>500</v>
      </c>
      <c r="AQ217" s="1093">
        <f t="shared" si="306"/>
        <v>0</v>
      </c>
      <c r="AR217" s="1093">
        <v>117</v>
      </c>
      <c r="AS217" s="1093">
        <f t="shared" si="307"/>
        <v>0</v>
      </c>
      <c r="AT217" s="1094">
        <f t="shared" si="320"/>
        <v>0</v>
      </c>
      <c r="AU217" s="1103"/>
      <c r="AV217" s="1101">
        <v>500</v>
      </c>
      <c r="AW217" s="1101">
        <f t="shared" si="309"/>
        <v>0</v>
      </c>
      <c r="AX217" s="1101">
        <v>117</v>
      </c>
      <c r="AY217" s="1101">
        <f t="shared" si="310"/>
        <v>0</v>
      </c>
      <c r="AZ217" s="1102">
        <f t="shared" si="321"/>
        <v>0</v>
      </c>
      <c r="BA217" s="1151">
        <f t="shared" si="287"/>
        <v>0</v>
      </c>
      <c r="BB217" s="363">
        <v>500</v>
      </c>
      <c r="BC217" s="363">
        <f t="shared" si="312"/>
        <v>0</v>
      </c>
      <c r="BD217" s="363">
        <v>117</v>
      </c>
      <c r="BE217" s="363">
        <f t="shared" si="313"/>
        <v>0</v>
      </c>
      <c r="BF217" s="364">
        <f t="shared" si="284"/>
        <v>0</v>
      </c>
      <c r="BG217" s="1142">
        <f t="shared" si="285"/>
        <v>0</v>
      </c>
      <c r="BH217" s="1142">
        <f t="shared" si="286"/>
        <v>0</v>
      </c>
    </row>
    <row r="218" spans="1:60" x14ac:dyDescent="0.2">
      <c r="A218" s="1">
        <v>215</v>
      </c>
      <c r="B218" s="50" t="s">
        <v>101</v>
      </c>
      <c r="C218" s="51"/>
      <c r="D218" s="51" t="s">
        <v>5</v>
      </c>
      <c r="E218" s="1693">
        <v>1</v>
      </c>
      <c r="F218" s="76">
        <v>0</v>
      </c>
      <c r="G218" s="76">
        <f t="shared" si="288"/>
        <v>0</v>
      </c>
      <c r="H218" s="76">
        <v>12600</v>
      </c>
      <c r="I218" s="76">
        <f t="shared" si="289"/>
        <v>12600</v>
      </c>
      <c r="J218" s="120">
        <f t="shared" si="314"/>
        <v>12600</v>
      </c>
      <c r="K218" s="131"/>
      <c r="L218" s="95">
        <v>0</v>
      </c>
      <c r="M218" s="95">
        <f t="shared" si="291"/>
        <v>0</v>
      </c>
      <c r="N218" s="95">
        <v>12600</v>
      </c>
      <c r="O218" s="95">
        <f t="shared" si="292"/>
        <v>0</v>
      </c>
      <c r="P218" s="96">
        <f t="shared" si="315"/>
        <v>0</v>
      </c>
      <c r="Q218" s="177"/>
      <c r="R218" s="178">
        <v>0</v>
      </c>
      <c r="S218" s="178">
        <f t="shared" si="294"/>
        <v>0</v>
      </c>
      <c r="T218" s="178">
        <v>12600</v>
      </c>
      <c r="U218" s="178">
        <f t="shared" si="295"/>
        <v>0</v>
      </c>
      <c r="V218" s="179">
        <f t="shared" si="316"/>
        <v>0</v>
      </c>
      <c r="W218" s="224">
        <v>1</v>
      </c>
      <c r="X218" s="225">
        <v>0</v>
      </c>
      <c r="Y218" s="225">
        <f t="shared" si="297"/>
        <v>0</v>
      </c>
      <c r="Z218" s="225">
        <v>12600</v>
      </c>
      <c r="AA218" s="225">
        <f t="shared" si="298"/>
        <v>12600</v>
      </c>
      <c r="AB218" s="226">
        <f t="shared" si="317"/>
        <v>12600</v>
      </c>
      <c r="AC218" s="271"/>
      <c r="AD218" s="272">
        <v>0</v>
      </c>
      <c r="AE218" s="272">
        <f t="shared" si="300"/>
        <v>0</v>
      </c>
      <c r="AF218" s="272">
        <v>12600</v>
      </c>
      <c r="AG218" s="272">
        <f t="shared" si="301"/>
        <v>0</v>
      </c>
      <c r="AH218" s="273">
        <f t="shared" si="318"/>
        <v>0</v>
      </c>
      <c r="AI218" s="318"/>
      <c r="AJ218" s="319">
        <v>0</v>
      </c>
      <c r="AK218" s="319">
        <f t="shared" si="303"/>
        <v>0</v>
      </c>
      <c r="AL218" s="319">
        <v>12600</v>
      </c>
      <c r="AM218" s="319">
        <f t="shared" si="304"/>
        <v>0</v>
      </c>
      <c r="AN218" s="320">
        <f t="shared" si="319"/>
        <v>0</v>
      </c>
      <c r="AO218" s="1107"/>
      <c r="AP218" s="1093">
        <v>0</v>
      </c>
      <c r="AQ218" s="1093">
        <f t="shared" si="306"/>
        <v>0</v>
      </c>
      <c r="AR218" s="1093">
        <v>12600</v>
      </c>
      <c r="AS218" s="1093">
        <f t="shared" si="307"/>
        <v>0</v>
      </c>
      <c r="AT218" s="1094">
        <f t="shared" si="320"/>
        <v>0</v>
      </c>
      <c r="AU218" s="1103"/>
      <c r="AV218" s="1101">
        <v>0</v>
      </c>
      <c r="AW218" s="1101">
        <f t="shared" si="309"/>
        <v>0</v>
      </c>
      <c r="AX218" s="1101">
        <v>12600</v>
      </c>
      <c r="AY218" s="1101">
        <f t="shared" si="310"/>
        <v>0</v>
      </c>
      <c r="AZ218" s="1102">
        <f t="shared" si="321"/>
        <v>0</v>
      </c>
      <c r="BA218" s="1151">
        <f t="shared" si="287"/>
        <v>0</v>
      </c>
      <c r="BB218" s="363">
        <v>0</v>
      </c>
      <c r="BC218" s="363">
        <f t="shared" si="312"/>
        <v>0</v>
      </c>
      <c r="BD218" s="363">
        <v>12600</v>
      </c>
      <c r="BE218" s="363">
        <f t="shared" si="313"/>
        <v>0</v>
      </c>
      <c r="BF218" s="364">
        <f t="shared" si="284"/>
        <v>0</v>
      </c>
      <c r="BG218" s="1142">
        <f t="shared" si="285"/>
        <v>0</v>
      </c>
      <c r="BH218" s="1142">
        <f t="shared" si="286"/>
        <v>0</v>
      </c>
    </row>
    <row r="219" spans="1:60" x14ac:dyDescent="0.2">
      <c r="A219" s="1">
        <v>216</v>
      </c>
      <c r="B219" s="50" t="s">
        <v>432</v>
      </c>
      <c r="C219" s="51"/>
      <c r="D219" s="51" t="s">
        <v>32</v>
      </c>
      <c r="E219" s="1693">
        <v>1</v>
      </c>
      <c r="F219" s="76">
        <v>366000</v>
      </c>
      <c r="G219" s="76">
        <f t="shared" si="288"/>
        <v>366000</v>
      </c>
      <c r="H219" s="76">
        <v>0</v>
      </c>
      <c r="I219" s="76">
        <f t="shared" si="289"/>
        <v>0</v>
      </c>
      <c r="J219" s="120">
        <f t="shared" si="314"/>
        <v>366000</v>
      </c>
      <c r="K219" s="131"/>
      <c r="L219" s="95">
        <v>366000</v>
      </c>
      <c r="M219" s="95">
        <f t="shared" si="291"/>
        <v>0</v>
      </c>
      <c r="N219" s="95">
        <v>0</v>
      </c>
      <c r="O219" s="95">
        <f t="shared" si="292"/>
        <v>0</v>
      </c>
      <c r="P219" s="96">
        <f t="shared" si="315"/>
        <v>0</v>
      </c>
      <c r="Q219" s="177"/>
      <c r="R219" s="178">
        <v>366000</v>
      </c>
      <c r="S219" s="178">
        <f t="shared" si="294"/>
        <v>0</v>
      </c>
      <c r="T219" s="178">
        <v>0</v>
      </c>
      <c r="U219" s="178">
        <f t="shared" si="295"/>
        <v>0</v>
      </c>
      <c r="V219" s="179">
        <f t="shared" si="316"/>
        <v>0</v>
      </c>
      <c r="W219" s="224"/>
      <c r="X219" s="225">
        <v>366000</v>
      </c>
      <c r="Y219" s="225">
        <f t="shared" si="297"/>
        <v>0</v>
      </c>
      <c r="Z219" s="225">
        <v>0</v>
      </c>
      <c r="AA219" s="225">
        <f t="shared" si="298"/>
        <v>0</v>
      </c>
      <c r="AB219" s="226">
        <f t="shared" si="317"/>
        <v>0</v>
      </c>
      <c r="AC219" s="271"/>
      <c r="AD219" s="272">
        <v>366000</v>
      </c>
      <c r="AE219" s="272">
        <f t="shared" si="300"/>
        <v>0</v>
      </c>
      <c r="AF219" s="272">
        <v>0</v>
      </c>
      <c r="AG219" s="272">
        <f t="shared" si="301"/>
        <v>0</v>
      </c>
      <c r="AH219" s="273">
        <f t="shared" si="318"/>
        <v>0</v>
      </c>
      <c r="AI219" s="318"/>
      <c r="AJ219" s="319">
        <v>366000</v>
      </c>
      <c r="AK219" s="319">
        <f t="shared" si="303"/>
        <v>0</v>
      </c>
      <c r="AL219" s="319">
        <v>0</v>
      </c>
      <c r="AM219" s="319">
        <f t="shared" si="304"/>
        <v>0</v>
      </c>
      <c r="AN219" s="320">
        <f t="shared" si="319"/>
        <v>0</v>
      </c>
      <c r="AO219" s="1607">
        <v>1</v>
      </c>
      <c r="AP219" s="1093">
        <v>366000</v>
      </c>
      <c r="AQ219" s="1093">
        <f t="shared" si="306"/>
        <v>366000</v>
      </c>
      <c r="AR219" s="1093">
        <v>0</v>
      </c>
      <c r="AS219" s="1093">
        <f t="shared" si="307"/>
        <v>0</v>
      </c>
      <c r="AT219" s="1094">
        <f t="shared" si="320"/>
        <v>366000</v>
      </c>
      <c r="AU219" s="1103"/>
      <c r="AV219" s="1101">
        <v>366000</v>
      </c>
      <c r="AW219" s="1101">
        <f t="shared" si="309"/>
        <v>0</v>
      </c>
      <c r="AX219" s="1101">
        <v>0</v>
      </c>
      <c r="AY219" s="1101">
        <f t="shared" si="310"/>
        <v>0</v>
      </c>
      <c r="AZ219" s="1102">
        <f t="shared" si="321"/>
        <v>0</v>
      </c>
      <c r="BA219" s="1151">
        <f t="shared" si="287"/>
        <v>0</v>
      </c>
      <c r="BB219" s="363">
        <v>366000</v>
      </c>
      <c r="BC219" s="363">
        <f t="shared" si="312"/>
        <v>0</v>
      </c>
      <c r="BD219" s="363">
        <v>0</v>
      </c>
      <c r="BE219" s="363">
        <f t="shared" si="313"/>
        <v>0</v>
      </c>
      <c r="BF219" s="364">
        <f t="shared" si="284"/>
        <v>0</v>
      </c>
      <c r="BG219" s="1142">
        <f t="shared" si="285"/>
        <v>366000</v>
      </c>
      <c r="BH219" s="1142">
        <f t="shared" si="286"/>
        <v>-366000</v>
      </c>
    </row>
    <row r="220" spans="1:60" ht="13.5" thickBot="1" x14ac:dyDescent="0.25">
      <c r="A220" s="1">
        <v>217</v>
      </c>
      <c r="B220" s="1162" t="s">
        <v>104</v>
      </c>
      <c r="C220" s="1163"/>
      <c r="D220" s="1163" t="s">
        <v>32</v>
      </c>
      <c r="E220" s="1694">
        <v>1</v>
      </c>
      <c r="F220" s="1164">
        <v>162000</v>
      </c>
      <c r="G220" s="1164">
        <f t="shared" si="288"/>
        <v>162000</v>
      </c>
      <c r="H220" s="1164">
        <v>0</v>
      </c>
      <c r="I220" s="1164">
        <f t="shared" si="289"/>
        <v>0</v>
      </c>
      <c r="J220" s="1165">
        <f t="shared" si="314"/>
        <v>162000</v>
      </c>
      <c r="K220" s="1166"/>
      <c r="L220" s="1167">
        <v>162000</v>
      </c>
      <c r="M220" s="1167">
        <f t="shared" si="291"/>
        <v>0</v>
      </c>
      <c r="N220" s="1167">
        <v>0</v>
      </c>
      <c r="O220" s="1167">
        <f t="shared" si="292"/>
        <v>0</v>
      </c>
      <c r="P220" s="1168">
        <f t="shared" si="315"/>
        <v>0</v>
      </c>
      <c r="Q220" s="1169"/>
      <c r="R220" s="1170">
        <v>162000</v>
      </c>
      <c r="S220" s="1170">
        <f t="shared" si="294"/>
        <v>0</v>
      </c>
      <c r="T220" s="1170">
        <v>0</v>
      </c>
      <c r="U220" s="1170">
        <f t="shared" si="295"/>
        <v>0</v>
      </c>
      <c r="V220" s="1171">
        <f t="shared" si="316"/>
        <v>0</v>
      </c>
      <c r="W220" s="1172"/>
      <c r="X220" s="1173">
        <v>162000</v>
      </c>
      <c r="Y220" s="1173">
        <f t="shared" si="297"/>
        <v>0</v>
      </c>
      <c r="Z220" s="1173">
        <v>0</v>
      </c>
      <c r="AA220" s="1173">
        <f t="shared" si="298"/>
        <v>0</v>
      </c>
      <c r="AB220" s="1174">
        <f t="shared" si="317"/>
        <v>0</v>
      </c>
      <c r="AC220" s="1175"/>
      <c r="AD220" s="1176">
        <v>162000</v>
      </c>
      <c r="AE220" s="1176">
        <f t="shared" si="300"/>
        <v>0</v>
      </c>
      <c r="AF220" s="1176">
        <v>0</v>
      </c>
      <c r="AG220" s="1176">
        <f t="shared" si="301"/>
        <v>0</v>
      </c>
      <c r="AH220" s="1177">
        <f t="shared" si="318"/>
        <v>0</v>
      </c>
      <c r="AI220" s="1178"/>
      <c r="AJ220" s="1179">
        <v>162000</v>
      </c>
      <c r="AK220" s="1179">
        <f t="shared" si="303"/>
        <v>0</v>
      </c>
      <c r="AL220" s="1179">
        <v>0</v>
      </c>
      <c r="AM220" s="1179">
        <f t="shared" si="304"/>
        <v>0</v>
      </c>
      <c r="AN220" s="1180">
        <f t="shared" si="319"/>
        <v>0</v>
      </c>
      <c r="AO220" s="1251"/>
      <c r="AP220" s="1182">
        <v>162000</v>
      </c>
      <c r="AQ220" s="1182">
        <f t="shared" si="306"/>
        <v>0</v>
      </c>
      <c r="AR220" s="1182">
        <v>0</v>
      </c>
      <c r="AS220" s="1182">
        <f t="shared" si="307"/>
        <v>0</v>
      </c>
      <c r="AT220" s="1183">
        <f t="shared" si="320"/>
        <v>0</v>
      </c>
      <c r="AU220" s="1616">
        <v>1</v>
      </c>
      <c r="AV220" s="1185">
        <v>162000</v>
      </c>
      <c r="AW220" s="1185">
        <f t="shared" si="309"/>
        <v>162000</v>
      </c>
      <c r="AX220" s="1185">
        <v>0</v>
      </c>
      <c r="AY220" s="1185">
        <f t="shared" si="310"/>
        <v>0</v>
      </c>
      <c r="AZ220" s="1186">
        <f t="shared" si="321"/>
        <v>162000</v>
      </c>
      <c r="BA220" s="1151">
        <f t="shared" si="287"/>
        <v>0</v>
      </c>
      <c r="BB220" s="1187">
        <v>162000</v>
      </c>
      <c r="BC220" s="1187">
        <f t="shared" si="312"/>
        <v>0</v>
      </c>
      <c r="BD220" s="1187">
        <v>0</v>
      </c>
      <c r="BE220" s="1187">
        <f t="shared" si="313"/>
        <v>0</v>
      </c>
      <c r="BF220" s="364">
        <f t="shared" si="284"/>
        <v>0</v>
      </c>
    </row>
    <row r="221" spans="1:60" ht="14.25" thickTop="1" thickBot="1" x14ac:dyDescent="0.25">
      <c r="A221" s="1">
        <v>218</v>
      </c>
      <c r="B221" s="1188" t="s">
        <v>436</v>
      </c>
      <c r="C221" s="1189"/>
      <c r="D221" s="1190"/>
      <c r="E221" s="1191"/>
      <c r="F221" s="1192"/>
      <c r="G221" s="1193">
        <f>SUM(G11:G220)</f>
        <v>3882910.9200000004</v>
      </c>
      <c r="H221" s="1192"/>
      <c r="I221" s="1193">
        <f>SUM(I11:I220)</f>
        <v>4703355.6826769216</v>
      </c>
      <c r="J221" s="1194">
        <f>SUM(J11:J220)</f>
        <v>8586266.6026769206</v>
      </c>
      <c r="K221" s="1195"/>
      <c r="L221" s="1196"/>
      <c r="M221" s="1197">
        <f>SUM(M11:M220)</f>
        <v>0</v>
      </c>
      <c r="N221" s="1196"/>
      <c r="O221" s="1197">
        <f>SUM(O11:O220)</f>
        <v>0</v>
      </c>
      <c r="P221" s="1197">
        <f>SUM(P11:P220)</f>
        <v>0</v>
      </c>
      <c r="Q221" s="1198"/>
      <c r="R221" s="1199"/>
      <c r="S221" s="1200">
        <f>SUM(S11:S220)</f>
        <v>0</v>
      </c>
      <c r="T221" s="1199"/>
      <c r="U221" s="1200">
        <f>SUM(U11:U220)</f>
        <v>0</v>
      </c>
      <c r="V221" s="1200">
        <f>SUM(V11:V220)</f>
        <v>0</v>
      </c>
      <c r="W221" s="1201"/>
      <c r="X221" s="1202"/>
      <c r="Y221" s="1203">
        <f>SUM(Y11:Y220)</f>
        <v>1623468</v>
      </c>
      <c r="Z221" s="1202"/>
      <c r="AA221" s="1203">
        <f>SUM(AA11:AA220)</f>
        <v>2210801.8112307689</v>
      </c>
      <c r="AB221" s="1203">
        <f>SUM(AB11:AB220)</f>
        <v>3834269.8112307689</v>
      </c>
      <c r="AC221" s="1204"/>
      <c r="AD221" s="1205"/>
      <c r="AE221" s="1206">
        <f>SUM(AE11:AE220)</f>
        <v>977099</v>
      </c>
      <c r="AF221" s="1205"/>
      <c r="AG221" s="1206">
        <f>SUM(AG11:AG220)</f>
        <v>1854192.7140000002</v>
      </c>
      <c r="AH221" s="1206">
        <f>SUM(AH11:AH220)</f>
        <v>2831291.7140000002</v>
      </c>
      <c r="AI221" s="1207"/>
      <c r="AJ221" s="1208"/>
      <c r="AK221" s="1209">
        <f>SUM(AK11:AK220)</f>
        <v>597044.02</v>
      </c>
      <c r="AL221" s="1208"/>
      <c r="AM221" s="1209">
        <f>SUM(AM11:AM220)</f>
        <v>480573.18359999999</v>
      </c>
      <c r="AN221" s="1209">
        <f>SUM(AN11:AN220)</f>
        <v>1077617.2036000001</v>
      </c>
      <c r="AO221" s="1210"/>
      <c r="AP221" s="1211"/>
      <c r="AQ221" s="1212">
        <f>SUM(AQ11:AQ220)</f>
        <v>504209.9</v>
      </c>
      <c r="AR221" s="1211"/>
      <c r="AS221" s="1212">
        <f>SUM(AS11:AS220)</f>
        <v>145593.97384615382</v>
      </c>
      <c r="AT221" s="1212">
        <f>SUM(AT11:AT220)</f>
        <v>649803.87384615396</v>
      </c>
      <c r="AU221" s="1213"/>
      <c r="AV221" s="1214"/>
      <c r="AW221" s="1215">
        <f>SUM(AW11:AW220)</f>
        <v>181090</v>
      </c>
      <c r="AX221" s="1214"/>
      <c r="AY221" s="1215">
        <f>SUM(AY11:AY220)</f>
        <v>12194</v>
      </c>
      <c r="AZ221" s="1215">
        <f>SUM(AZ11:AZ220)</f>
        <v>193284</v>
      </c>
      <c r="BA221" s="1151">
        <f t="shared" si="287"/>
        <v>0</v>
      </c>
      <c r="BB221" s="1216"/>
      <c r="BC221" s="1217">
        <f>SUM(BC11:BC220)</f>
        <v>-2.9742874829707944E-11</v>
      </c>
      <c r="BD221" s="1216"/>
      <c r="BE221" s="1217">
        <f>SUM(BE11:BE220)</f>
        <v>-3.5071501258698845E-11</v>
      </c>
      <c r="BF221" s="1217">
        <f>SUM(BF11:BF220)</f>
        <v>-6.4814376088406789E-11</v>
      </c>
      <c r="BG221" s="1218">
        <f>J221-P221-V221-AB221-AH221-AN221</f>
        <v>843087.87384615093</v>
      </c>
      <c r="BH221" s="1218">
        <f>BF221-BG221</f>
        <v>-843087.87384615105</v>
      </c>
    </row>
    <row r="222" spans="1:60" ht="13.5" thickTop="1" x14ac:dyDescent="0.2">
      <c r="A222" s="1">
        <v>219</v>
      </c>
      <c r="B222" s="1219"/>
      <c r="C222" s="1220"/>
      <c r="D222" s="1221"/>
      <c r="E222" s="1222"/>
      <c r="F222" s="1222"/>
      <c r="G222" s="1223"/>
      <c r="H222" s="1224"/>
      <c r="I222" s="1223"/>
      <c r="J222" s="1225"/>
      <c r="K222" s="1226"/>
      <c r="L222" s="1227"/>
      <c r="M222" s="1228"/>
      <c r="N222" s="1229"/>
      <c r="O222" s="1228"/>
      <c r="P222" s="1230"/>
      <c r="Q222" s="1231"/>
      <c r="R222" s="1232"/>
      <c r="S222" s="1233"/>
      <c r="T222" s="1234"/>
      <c r="U222" s="1233"/>
      <c r="V222" s="1235"/>
      <c r="W222" s="1236"/>
      <c r="X222" s="1237"/>
      <c r="Y222" s="1238"/>
      <c r="Z222" s="1239"/>
      <c r="AA222" s="1238"/>
      <c r="AB222" s="1240"/>
      <c r="AC222" s="1241"/>
      <c r="AD222" s="1242"/>
      <c r="AE222" s="1243"/>
      <c r="AF222" s="1244"/>
      <c r="AG222" s="1243"/>
      <c r="AH222" s="1245"/>
      <c r="AI222" s="1246"/>
      <c r="AJ222" s="1247"/>
      <c r="AK222" s="1248"/>
      <c r="AL222" s="1249"/>
      <c r="AM222" s="1248"/>
      <c r="AN222" s="1250"/>
      <c r="AO222" s="1251"/>
      <c r="AP222" s="1252"/>
      <c r="AQ222" s="1253"/>
      <c r="AR222" s="1254"/>
      <c r="AS222" s="1253"/>
      <c r="AT222" s="1255"/>
      <c r="AU222" s="1256"/>
      <c r="AV222" s="1257"/>
      <c r="AW222" s="1258"/>
      <c r="AX222" s="1259"/>
      <c r="AY222" s="1258"/>
      <c r="AZ222" s="1260"/>
      <c r="BA222" s="1151">
        <f t="shared" si="287"/>
        <v>0</v>
      </c>
      <c r="BB222" s="1261"/>
      <c r="BC222" s="1262"/>
      <c r="BD222" s="1263"/>
      <c r="BE222" s="1262"/>
      <c r="BF222" s="1264"/>
      <c r="BG222" s="1218">
        <f t="shared" ref="BG222:BG285" si="322">J222-P222-V222-AB222-AH222-AN222</f>
        <v>0</v>
      </c>
      <c r="BH222" s="1218">
        <f t="shared" ref="BH222:BH285" si="323">BF222-BG222</f>
        <v>0</v>
      </c>
    </row>
    <row r="223" spans="1:60" ht="13.5" x14ac:dyDescent="0.2">
      <c r="A223" s="1">
        <v>220</v>
      </c>
      <c r="B223" s="1123" t="s">
        <v>105</v>
      </c>
      <c r="C223" s="6"/>
      <c r="D223" s="7"/>
      <c r="E223" s="7"/>
      <c r="F223" s="7"/>
      <c r="G223" s="76"/>
      <c r="H223" s="1124"/>
      <c r="I223" s="76"/>
      <c r="J223" s="1125"/>
      <c r="K223" s="128"/>
      <c r="L223" s="90"/>
      <c r="M223" s="95"/>
      <c r="N223" s="1126"/>
      <c r="O223" s="95"/>
      <c r="P223" s="1127"/>
      <c r="Q223" s="169"/>
      <c r="R223" s="170"/>
      <c r="S223" s="178"/>
      <c r="T223" s="1128"/>
      <c r="U223" s="178"/>
      <c r="V223" s="1129"/>
      <c r="W223" s="216"/>
      <c r="X223" s="217"/>
      <c r="Y223" s="225"/>
      <c r="Z223" s="1130"/>
      <c r="AA223" s="225"/>
      <c r="AB223" s="1131"/>
      <c r="AC223" s="263"/>
      <c r="AD223" s="264"/>
      <c r="AE223" s="272"/>
      <c r="AF223" s="1132"/>
      <c r="AG223" s="272"/>
      <c r="AH223" s="1133"/>
      <c r="AI223" s="310"/>
      <c r="AJ223" s="311"/>
      <c r="AK223" s="319"/>
      <c r="AL223" s="1134"/>
      <c r="AM223" s="319"/>
      <c r="AN223" s="1135"/>
      <c r="AO223" s="1091"/>
      <c r="AP223" s="1092"/>
      <c r="AQ223" s="1093"/>
      <c r="AR223" s="1136"/>
      <c r="AS223" s="1093"/>
      <c r="AT223" s="1137"/>
      <c r="AU223" s="1099"/>
      <c r="AV223" s="1100"/>
      <c r="AW223" s="1101"/>
      <c r="AX223" s="1138"/>
      <c r="AY223" s="1101"/>
      <c r="AZ223" s="1139"/>
      <c r="BA223" s="1151">
        <f t="shared" si="287"/>
        <v>0</v>
      </c>
      <c r="BB223" s="357"/>
      <c r="BC223" s="363"/>
      <c r="BD223" s="1140"/>
      <c r="BE223" s="363"/>
      <c r="BF223" s="1141"/>
      <c r="BG223" s="1218">
        <f t="shared" si="322"/>
        <v>0</v>
      </c>
      <c r="BH223" s="1218">
        <f t="shared" si="323"/>
        <v>0</v>
      </c>
    </row>
    <row r="224" spans="1:60" x14ac:dyDescent="0.2">
      <c r="A224" s="1">
        <v>221</v>
      </c>
      <c r="B224" s="1287" t="s">
        <v>44</v>
      </c>
      <c r="C224" s="1158"/>
      <c r="D224" s="51"/>
      <c r="E224" s="51"/>
      <c r="F224" s="51"/>
      <c r="G224" s="76"/>
      <c r="H224" s="1124"/>
      <c r="I224" s="76"/>
      <c r="J224" s="1125"/>
      <c r="K224" s="131"/>
      <c r="L224" s="1144"/>
      <c r="M224" s="95"/>
      <c r="N224" s="1126"/>
      <c r="O224" s="95"/>
      <c r="P224" s="1127"/>
      <c r="Q224" s="177"/>
      <c r="R224" s="1145"/>
      <c r="S224" s="178"/>
      <c r="T224" s="1128"/>
      <c r="U224" s="178"/>
      <c r="V224" s="1129"/>
      <c r="W224" s="224"/>
      <c r="X224" s="1146"/>
      <c r="Y224" s="225"/>
      <c r="Z224" s="1130"/>
      <c r="AA224" s="225"/>
      <c r="AB224" s="1131"/>
      <c r="AC224" s="271"/>
      <c r="AD224" s="1147"/>
      <c r="AE224" s="272"/>
      <c r="AF224" s="1132"/>
      <c r="AG224" s="272"/>
      <c r="AH224" s="1133"/>
      <c r="AI224" s="318"/>
      <c r="AJ224" s="1148"/>
      <c r="AK224" s="319"/>
      <c r="AL224" s="1134"/>
      <c r="AM224" s="319"/>
      <c r="AN224" s="1135"/>
      <c r="AO224" s="1107"/>
      <c r="AP224" s="1149"/>
      <c r="AQ224" s="1093"/>
      <c r="AR224" s="1136"/>
      <c r="AS224" s="1093"/>
      <c r="AT224" s="1137"/>
      <c r="AU224" s="1103"/>
      <c r="AV224" s="1150"/>
      <c r="AW224" s="1101"/>
      <c r="AX224" s="1138"/>
      <c r="AY224" s="1101"/>
      <c r="AZ224" s="1139"/>
      <c r="BA224" s="1151">
        <f t="shared" si="287"/>
        <v>0</v>
      </c>
      <c r="BB224" s="1152"/>
      <c r="BC224" s="363"/>
      <c r="BD224" s="1140"/>
      <c r="BE224" s="363"/>
      <c r="BF224" s="1141"/>
      <c r="BG224" s="1218">
        <f t="shared" si="322"/>
        <v>0</v>
      </c>
      <c r="BH224" s="1218">
        <f t="shared" si="323"/>
        <v>0</v>
      </c>
    </row>
    <row r="225" spans="1:60" x14ac:dyDescent="0.2">
      <c r="A225" s="1">
        <v>222</v>
      </c>
      <c r="B225" s="1287" t="s">
        <v>106</v>
      </c>
      <c r="C225" s="1158"/>
      <c r="D225" s="51"/>
      <c r="E225" s="51"/>
      <c r="F225" s="51"/>
      <c r="G225" s="76"/>
      <c r="H225" s="1124"/>
      <c r="I225" s="76"/>
      <c r="J225" s="1125"/>
      <c r="K225" s="131"/>
      <c r="L225" s="1144"/>
      <c r="M225" s="95"/>
      <c r="N225" s="1126"/>
      <c r="O225" s="95"/>
      <c r="P225" s="1127"/>
      <c r="Q225" s="177"/>
      <c r="R225" s="1145"/>
      <c r="S225" s="178"/>
      <c r="T225" s="1128"/>
      <c r="U225" s="178"/>
      <c r="V225" s="1129"/>
      <c r="W225" s="224"/>
      <c r="X225" s="1146"/>
      <c r="Y225" s="225"/>
      <c r="Z225" s="1130"/>
      <c r="AA225" s="225"/>
      <c r="AB225" s="1131"/>
      <c r="AC225" s="271"/>
      <c r="AD225" s="1147"/>
      <c r="AE225" s="272"/>
      <c r="AF225" s="1132"/>
      <c r="AG225" s="272"/>
      <c r="AH225" s="1133"/>
      <c r="AI225" s="318"/>
      <c r="AJ225" s="1148"/>
      <c r="AK225" s="319"/>
      <c r="AL225" s="1134"/>
      <c r="AM225" s="319"/>
      <c r="AN225" s="1135"/>
      <c r="AO225" s="1107"/>
      <c r="AP225" s="1149"/>
      <c r="AQ225" s="1093"/>
      <c r="AR225" s="1136"/>
      <c r="AS225" s="1093"/>
      <c r="AT225" s="1137"/>
      <c r="AU225" s="1103"/>
      <c r="AV225" s="1150"/>
      <c r="AW225" s="1101"/>
      <c r="AX225" s="1138"/>
      <c r="AY225" s="1101"/>
      <c r="AZ225" s="1139"/>
      <c r="BA225" s="1151">
        <f t="shared" si="287"/>
        <v>0</v>
      </c>
      <c r="BB225" s="1152"/>
      <c r="BC225" s="363"/>
      <c r="BD225" s="1140"/>
      <c r="BE225" s="363"/>
      <c r="BF225" s="1141"/>
      <c r="BG225" s="1218">
        <f t="shared" si="322"/>
        <v>0</v>
      </c>
      <c r="BH225" s="1218">
        <f t="shared" si="323"/>
        <v>0</v>
      </c>
    </row>
    <row r="226" spans="1:60" x14ac:dyDescent="0.2">
      <c r="A226" s="1">
        <v>223</v>
      </c>
      <c r="B226" s="1287" t="s">
        <v>107</v>
      </c>
      <c r="C226" s="1158"/>
      <c r="D226" s="51"/>
      <c r="E226" s="51"/>
      <c r="F226" s="51"/>
      <c r="G226" s="76"/>
      <c r="H226" s="1124"/>
      <c r="I226" s="76"/>
      <c r="J226" s="1125"/>
      <c r="K226" s="131"/>
      <c r="L226" s="1144"/>
      <c r="M226" s="95"/>
      <c r="N226" s="1126"/>
      <c r="O226" s="95"/>
      <c r="P226" s="1127"/>
      <c r="Q226" s="177"/>
      <c r="R226" s="1145"/>
      <c r="S226" s="178"/>
      <c r="T226" s="1128"/>
      <c r="U226" s="178"/>
      <c r="V226" s="1129"/>
      <c r="W226" s="224"/>
      <c r="X226" s="1146"/>
      <c r="Y226" s="225"/>
      <c r="Z226" s="1130"/>
      <c r="AA226" s="225"/>
      <c r="AB226" s="1131"/>
      <c r="AC226" s="271"/>
      <c r="AD226" s="1147"/>
      <c r="AE226" s="272"/>
      <c r="AF226" s="1132"/>
      <c r="AG226" s="272"/>
      <c r="AH226" s="1133"/>
      <c r="AI226" s="318"/>
      <c r="AJ226" s="1148"/>
      <c r="AK226" s="319"/>
      <c r="AL226" s="1134"/>
      <c r="AM226" s="319"/>
      <c r="AN226" s="1135"/>
      <c r="AO226" s="1107"/>
      <c r="AP226" s="1149"/>
      <c r="AQ226" s="1093"/>
      <c r="AR226" s="1136"/>
      <c r="AS226" s="1093"/>
      <c r="AT226" s="1137"/>
      <c r="AU226" s="1103"/>
      <c r="AV226" s="1150"/>
      <c r="AW226" s="1101"/>
      <c r="AX226" s="1138"/>
      <c r="AY226" s="1101"/>
      <c r="AZ226" s="1139"/>
      <c r="BA226" s="1151">
        <f t="shared" si="287"/>
        <v>0</v>
      </c>
      <c r="BB226" s="1152"/>
      <c r="BC226" s="363"/>
      <c r="BD226" s="1140"/>
      <c r="BE226" s="363"/>
      <c r="BF226" s="1141"/>
      <c r="BG226" s="1218">
        <f t="shared" si="322"/>
        <v>0</v>
      </c>
      <c r="BH226" s="1218">
        <f t="shared" si="323"/>
        <v>0</v>
      </c>
    </row>
    <row r="227" spans="1:60" x14ac:dyDescent="0.2">
      <c r="A227" s="1">
        <v>224</v>
      </c>
      <c r="B227" s="1287" t="s">
        <v>108</v>
      </c>
      <c r="C227" s="1158"/>
      <c r="D227" s="51"/>
      <c r="E227" s="51"/>
      <c r="F227" s="51"/>
      <c r="G227" s="76"/>
      <c r="H227" s="1124"/>
      <c r="I227" s="76"/>
      <c r="J227" s="1125"/>
      <c r="K227" s="131"/>
      <c r="L227" s="1144"/>
      <c r="M227" s="95"/>
      <c r="N227" s="1126"/>
      <c r="O227" s="95"/>
      <c r="P227" s="1127"/>
      <c r="Q227" s="177"/>
      <c r="R227" s="1145"/>
      <c r="S227" s="178"/>
      <c r="T227" s="1128"/>
      <c r="U227" s="178"/>
      <c r="V227" s="1129"/>
      <c r="W227" s="224"/>
      <c r="X227" s="1146"/>
      <c r="Y227" s="225"/>
      <c r="Z227" s="1130"/>
      <c r="AA227" s="225"/>
      <c r="AB227" s="1131"/>
      <c r="AC227" s="271"/>
      <c r="AD227" s="1147"/>
      <c r="AE227" s="272"/>
      <c r="AF227" s="1132"/>
      <c r="AG227" s="272"/>
      <c r="AH227" s="1133"/>
      <c r="AI227" s="318"/>
      <c r="AJ227" s="1148"/>
      <c r="AK227" s="319"/>
      <c r="AL227" s="1134"/>
      <c r="AM227" s="319"/>
      <c r="AN227" s="1135"/>
      <c r="AO227" s="1107"/>
      <c r="AP227" s="1149"/>
      <c r="AQ227" s="1093"/>
      <c r="AR227" s="1136"/>
      <c r="AS227" s="1093"/>
      <c r="AT227" s="1137"/>
      <c r="AU227" s="1103"/>
      <c r="AV227" s="1150"/>
      <c r="AW227" s="1101"/>
      <c r="AX227" s="1138"/>
      <c r="AY227" s="1101"/>
      <c r="AZ227" s="1139"/>
      <c r="BA227" s="1151">
        <f t="shared" si="287"/>
        <v>0</v>
      </c>
      <c r="BB227" s="1152"/>
      <c r="BC227" s="363"/>
      <c r="BD227" s="1140"/>
      <c r="BE227" s="363"/>
      <c r="BF227" s="1141"/>
      <c r="BG227" s="1218">
        <f t="shared" si="322"/>
        <v>0</v>
      </c>
      <c r="BH227" s="1218">
        <f t="shared" si="323"/>
        <v>0</v>
      </c>
    </row>
    <row r="228" spans="1:60" ht="25.5" x14ac:dyDescent="0.2">
      <c r="A228" s="1">
        <v>225</v>
      </c>
      <c r="B228" s="50" t="s">
        <v>109</v>
      </c>
      <c r="C228" s="51" t="s">
        <v>350</v>
      </c>
      <c r="D228" s="51" t="s">
        <v>14</v>
      </c>
      <c r="E228" s="51">
        <v>1</v>
      </c>
      <c r="F228" s="76">
        <v>228206.58</v>
      </c>
      <c r="G228" s="76">
        <f t="shared" ref="G228:G271" si="324">E228*F228</f>
        <v>228206.58</v>
      </c>
      <c r="H228" s="76">
        <v>566028.50399999996</v>
      </c>
      <c r="I228" s="76">
        <f t="shared" ref="I228:I271" si="325">E228*H228</f>
        <v>566028.50399999996</v>
      </c>
      <c r="J228" s="120">
        <f t="shared" ref="J228:J238" si="326">G228+I228</f>
        <v>794235.08399999992</v>
      </c>
      <c r="K228" s="131">
        <v>1</v>
      </c>
      <c r="L228" s="95">
        <v>228206.58</v>
      </c>
      <c r="M228" s="95">
        <f t="shared" ref="M228:M230" si="327">K228*L228</f>
        <v>228206.58</v>
      </c>
      <c r="N228" s="95">
        <v>566028.50399999996</v>
      </c>
      <c r="O228" s="95">
        <f t="shared" ref="O228:O230" si="328">K228*N228</f>
        <v>566028.50399999996</v>
      </c>
      <c r="P228" s="96">
        <f t="shared" ref="P228:P230" si="329">M228+O228</f>
        <v>794235.08399999992</v>
      </c>
      <c r="Q228" s="177"/>
      <c r="R228" s="178">
        <v>228206.58</v>
      </c>
      <c r="S228" s="178">
        <f t="shared" ref="S228:S230" si="330">Q228*R228</f>
        <v>0</v>
      </c>
      <c r="T228" s="178">
        <v>566028.50399999996</v>
      </c>
      <c r="U228" s="178">
        <f t="shared" ref="U228:U230" si="331">Q228*T228</f>
        <v>0</v>
      </c>
      <c r="V228" s="179">
        <f t="shared" ref="V228:V230" si="332">S228+U228</f>
        <v>0</v>
      </c>
      <c r="W228" s="224"/>
      <c r="X228" s="225">
        <v>228206.58</v>
      </c>
      <c r="Y228" s="225">
        <f t="shared" ref="Y228:Y230" si="333">W228*X228</f>
        <v>0</v>
      </c>
      <c r="Z228" s="225">
        <v>566028.50399999996</v>
      </c>
      <c r="AA228" s="225">
        <f t="shared" ref="AA228:AA230" si="334">W228*Z228</f>
        <v>0</v>
      </c>
      <c r="AB228" s="226">
        <f t="shared" ref="AB228:AB230" si="335">Y228+AA228</f>
        <v>0</v>
      </c>
      <c r="AC228" s="271"/>
      <c r="AD228" s="272">
        <v>228206.58</v>
      </c>
      <c r="AE228" s="272">
        <f t="shared" ref="AE228:AE230" si="336">AC228*AD228</f>
        <v>0</v>
      </c>
      <c r="AF228" s="272">
        <v>566028.50399999996</v>
      </c>
      <c r="AG228" s="272">
        <f t="shared" ref="AG228:AG230" si="337">AC228*AF228</f>
        <v>0</v>
      </c>
      <c r="AH228" s="273">
        <f t="shared" ref="AH228:AH230" si="338">AE228+AG228</f>
        <v>0</v>
      </c>
      <c r="AI228" s="318"/>
      <c r="AJ228" s="319">
        <v>228206.58</v>
      </c>
      <c r="AK228" s="319">
        <f t="shared" ref="AK228:AK230" si="339">AI228*AJ228</f>
        <v>0</v>
      </c>
      <c r="AL228" s="319">
        <v>566028.50399999996</v>
      </c>
      <c r="AM228" s="319">
        <f t="shared" ref="AM228:AM230" si="340">AI228*AL228</f>
        <v>0</v>
      </c>
      <c r="AN228" s="320">
        <f t="shared" ref="AN228:AN230" si="341">AK228+AM228</f>
        <v>0</v>
      </c>
      <c r="AO228" s="1107"/>
      <c r="AP228" s="1093">
        <v>228206.58</v>
      </c>
      <c r="AQ228" s="1093">
        <f t="shared" ref="AQ228:AQ230" si="342">AO228*AP228</f>
        <v>0</v>
      </c>
      <c r="AR228" s="1093">
        <v>566028.50399999996</v>
      </c>
      <c r="AS228" s="1093">
        <f t="shared" ref="AS228:AS230" si="343">AO228*AR228</f>
        <v>0</v>
      </c>
      <c r="AT228" s="1094">
        <f t="shared" ref="AT228:AT230" si="344">AQ228+AS228</f>
        <v>0</v>
      </c>
      <c r="AU228" s="1103"/>
      <c r="AV228" s="1101">
        <v>228206.58</v>
      </c>
      <c r="AW228" s="1101">
        <f t="shared" ref="AW228:AW230" si="345">AU228*AV228</f>
        <v>0</v>
      </c>
      <c r="AX228" s="1101">
        <v>566028.50399999996</v>
      </c>
      <c r="AY228" s="1101">
        <f t="shared" ref="AY228:AY230" si="346">AU228*AX228</f>
        <v>0</v>
      </c>
      <c r="AZ228" s="1102">
        <f t="shared" ref="AZ228:AZ230" si="347">AW228+AY228</f>
        <v>0</v>
      </c>
      <c r="BA228" s="1151">
        <f t="shared" si="287"/>
        <v>0</v>
      </c>
      <c r="BB228" s="363">
        <v>228206.58</v>
      </c>
      <c r="BC228" s="363">
        <f t="shared" ref="BC228:BC230" si="348">BA228*BB228</f>
        <v>0</v>
      </c>
      <c r="BD228" s="363">
        <v>566028.50399999996</v>
      </c>
      <c r="BE228" s="363">
        <f t="shared" ref="BE228:BE230" si="349">BA228*BD228</f>
        <v>0</v>
      </c>
      <c r="BF228" s="364">
        <f t="shared" ref="BF228:BF291" si="350">BC228+BE228</f>
        <v>0</v>
      </c>
      <c r="BG228" s="1218">
        <f t="shared" si="322"/>
        <v>0</v>
      </c>
      <c r="BH228" s="1218">
        <f t="shared" si="323"/>
        <v>0</v>
      </c>
    </row>
    <row r="229" spans="1:60" ht="38.25" x14ac:dyDescent="0.2">
      <c r="A229" s="1">
        <v>226</v>
      </c>
      <c r="B229" s="50" t="s">
        <v>110</v>
      </c>
      <c r="C229" s="51" t="s">
        <v>351</v>
      </c>
      <c r="D229" s="51" t="s">
        <v>14</v>
      </c>
      <c r="E229" s="51">
        <v>1</v>
      </c>
      <c r="F229" s="76">
        <v>77780.28</v>
      </c>
      <c r="G229" s="76">
        <f t="shared" si="324"/>
        <v>77780.28</v>
      </c>
      <c r="H229" s="76">
        <v>200330.92799999999</v>
      </c>
      <c r="I229" s="76">
        <f t="shared" si="325"/>
        <v>200330.92799999999</v>
      </c>
      <c r="J229" s="120">
        <f t="shared" si="326"/>
        <v>278111.20799999998</v>
      </c>
      <c r="K229" s="131"/>
      <c r="L229" s="95">
        <v>77780.28</v>
      </c>
      <c r="M229" s="95">
        <f t="shared" si="327"/>
        <v>0</v>
      </c>
      <c r="N229" s="95">
        <v>200330.92799999999</v>
      </c>
      <c r="O229" s="95">
        <f t="shared" si="328"/>
        <v>0</v>
      </c>
      <c r="P229" s="96">
        <f t="shared" si="329"/>
        <v>0</v>
      </c>
      <c r="Q229" s="177"/>
      <c r="R229" s="178">
        <v>77780.28</v>
      </c>
      <c r="S229" s="178">
        <f t="shared" si="330"/>
        <v>0</v>
      </c>
      <c r="T229" s="178">
        <v>200330.92799999999</v>
      </c>
      <c r="U229" s="178">
        <f t="shared" si="331"/>
        <v>0</v>
      </c>
      <c r="V229" s="179">
        <f t="shared" si="332"/>
        <v>0</v>
      </c>
      <c r="W229" s="224">
        <v>1</v>
      </c>
      <c r="X229" s="225">
        <v>77780.28</v>
      </c>
      <c r="Y229" s="225">
        <f t="shared" si="333"/>
        <v>77780.28</v>
      </c>
      <c r="Z229" s="225">
        <v>200330.92799999999</v>
      </c>
      <c r="AA229" s="225">
        <f t="shared" si="334"/>
        <v>200330.92799999999</v>
      </c>
      <c r="AB229" s="226">
        <f t="shared" si="335"/>
        <v>278111.20799999998</v>
      </c>
      <c r="AC229" s="271"/>
      <c r="AD229" s="272">
        <v>77780.28</v>
      </c>
      <c r="AE229" s="272">
        <f t="shared" si="336"/>
        <v>0</v>
      </c>
      <c r="AF229" s="272">
        <v>200330.92799999999</v>
      </c>
      <c r="AG229" s="272">
        <f t="shared" si="337"/>
        <v>0</v>
      </c>
      <c r="AH229" s="273">
        <f t="shared" si="338"/>
        <v>0</v>
      </c>
      <c r="AI229" s="318"/>
      <c r="AJ229" s="319">
        <v>77780.28</v>
      </c>
      <c r="AK229" s="319">
        <f t="shared" si="339"/>
        <v>0</v>
      </c>
      <c r="AL229" s="319">
        <v>200330.92799999999</v>
      </c>
      <c r="AM229" s="319">
        <f t="shared" si="340"/>
        <v>0</v>
      </c>
      <c r="AN229" s="320">
        <f t="shared" si="341"/>
        <v>0</v>
      </c>
      <c r="AO229" s="1107"/>
      <c r="AP229" s="1093">
        <v>77780.28</v>
      </c>
      <c r="AQ229" s="1093">
        <f t="shared" si="342"/>
        <v>0</v>
      </c>
      <c r="AR229" s="1093">
        <v>200330.92799999999</v>
      </c>
      <c r="AS229" s="1093">
        <f t="shared" si="343"/>
        <v>0</v>
      </c>
      <c r="AT229" s="1094">
        <f t="shared" si="344"/>
        <v>0</v>
      </c>
      <c r="AU229" s="1103"/>
      <c r="AV229" s="1101">
        <v>77780.28</v>
      </c>
      <c r="AW229" s="1101">
        <f t="shared" si="345"/>
        <v>0</v>
      </c>
      <c r="AX229" s="1101">
        <v>200330.92799999999</v>
      </c>
      <c r="AY229" s="1101">
        <f t="shared" si="346"/>
        <v>0</v>
      </c>
      <c r="AZ229" s="1102">
        <f t="shared" si="347"/>
        <v>0</v>
      </c>
      <c r="BA229" s="1151">
        <f t="shared" si="287"/>
        <v>0</v>
      </c>
      <c r="BB229" s="363">
        <v>77780.28</v>
      </c>
      <c r="BC229" s="363">
        <f t="shared" si="348"/>
        <v>0</v>
      </c>
      <c r="BD229" s="363">
        <v>200330.92799999999</v>
      </c>
      <c r="BE229" s="363">
        <f t="shared" si="349"/>
        <v>0</v>
      </c>
      <c r="BF229" s="364">
        <f t="shared" si="350"/>
        <v>0</v>
      </c>
      <c r="BG229" s="1218">
        <f t="shared" si="322"/>
        <v>0</v>
      </c>
      <c r="BH229" s="1218">
        <f t="shared" si="323"/>
        <v>0</v>
      </c>
    </row>
    <row r="230" spans="1:60" x14ac:dyDescent="0.2">
      <c r="A230" s="1">
        <v>227</v>
      </c>
      <c r="B230" s="50" t="s">
        <v>111</v>
      </c>
      <c r="C230" s="51" t="s">
        <v>352</v>
      </c>
      <c r="D230" s="51" t="s">
        <v>14</v>
      </c>
      <c r="E230" s="51">
        <v>1</v>
      </c>
      <c r="F230" s="76">
        <v>32933</v>
      </c>
      <c r="G230" s="76">
        <f t="shared" si="324"/>
        <v>32933</v>
      </c>
      <c r="H230" s="76">
        <v>103503.048</v>
      </c>
      <c r="I230" s="76">
        <f t="shared" si="325"/>
        <v>103503.048</v>
      </c>
      <c r="J230" s="120">
        <f t="shared" si="326"/>
        <v>136436.04800000001</v>
      </c>
      <c r="K230" s="131"/>
      <c r="L230" s="95">
        <v>32933</v>
      </c>
      <c r="M230" s="95">
        <f t="shared" si="327"/>
        <v>0</v>
      </c>
      <c r="N230" s="95">
        <v>103503.048</v>
      </c>
      <c r="O230" s="95">
        <f t="shared" si="328"/>
        <v>0</v>
      </c>
      <c r="P230" s="96">
        <f t="shared" si="329"/>
        <v>0</v>
      </c>
      <c r="Q230" s="177"/>
      <c r="R230" s="178">
        <v>32933</v>
      </c>
      <c r="S230" s="178">
        <f t="shared" si="330"/>
        <v>0</v>
      </c>
      <c r="T230" s="178">
        <v>103503.048</v>
      </c>
      <c r="U230" s="178">
        <f t="shared" si="331"/>
        <v>0</v>
      </c>
      <c r="V230" s="179">
        <f t="shared" si="332"/>
        <v>0</v>
      </c>
      <c r="W230" s="224">
        <v>1</v>
      </c>
      <c r="X230" s="225">
        <v>32933</v>
      </c>
      <c r="Y230" s="225">
        <f t="shared" si="333"/>
        <v>32933</v>
      </c>
      <c r="Z230" s="225">
        <v>103503.048</v>
      </c>
      <c r="AA230" s="225">
        <f t="shared" si="334"/>
        <v>103503.048</v>
      </c>
      <c r="AB230" s="226">
        <f t="shared" si="335"/>
        <v>136436.04800000001</v>
      </c>
      <c r="AC230" s="271"/>
      <c r="AD230" s="272">
        <v>32933</v>
      </c>
      <c r="AE230" s="272">
        <f t="shared" si="336"/>
        <v>0</v>
      </c>
      <c r="AF230" s="272">
        <v>103503.048</v>
      </c>
      <c r="AG230" s="272">
        <f t="shared" si="337"/>
        <v>0</v>
      </c>
      <c r="AH230" s="273">
        <f t="shared" si="338"/>
        <v>0</v>
      </c>
      <c r="AI230" s="318"/>
      <c r="AJ230" s="319">
        <v>32933</v>
      </c>
      <c r="AK230" s="319">
        <f t="shared" si="339"/>
        <v>0</v>
      </c>
      <c r="AL230" s="319">
        <v>103503.048</v>
      </c>
      <c r="AM230" s="319">
        <f t="shared" si="340"/>
        <v>0</v>
      </c>
      <c r="AN230" s="320">
        <f t="shared" si="341"/>
        <v>0</v>
      </c>
      <c r="AO230" s="1107"/>
      <c r="AP230" s="1093">
        <v>32933</v>
      </c>
      <c r="AQ230" s="1093">
        <f t="shared" si="342"/>
        <v>0</v>
      </c>
      <c r="AR230" s="1093">
        <v>103503.048</v>
      </c>
      <c r="AS230" s="1093">
        <f t="shared" si="343"/>
        <v>0</v>
      </c>
      <c r="AT230" s="1094">
        <f t="shared" si="344"/>
        <v>0</v>
      </c>
      <c r="AU230" s="1103"/>
      <c r="AV230" s="1101">
        <v>32933</v>
      </c>
      <c r="AW230" s="1101">
        <f t="shared" si="345"/>
        <v>0</v>
      </c>
      <c r="AX230" s="1101">
        <v>103503.048</v>
      </c>
      <c r="AY230" s="1101">
        <f t="shared" si="346"/>
        <v>0</v>
      </c>
      <c r="AZ230" s="1102">
        <f t="shared" si="347"/>
        <v>0</v>
      </c>
      <c r="BA230" s="1151">
        <f t="shared" si="287"/>
        <v>0</v>
      </c>
      <c r="BB230" s="363">
        <v>32933</v>
      </c>
      <c r="BC230" s="363">
        <f t="shared" si="348"/>
        <v>0</v>
      </c>
      <c r="BD230" s="363">
        <v>103503.048</v>
      </c>
      <c r="BE230" s="363">
        <f t="shared" si="349"/>
        <v>0</v>
      </c>
      <c r="BF230" s="364">
        <f t="shared" si="350"/>
        <v>0</v>
      </c>
      <c r="BG230" s="1218">
        <f t="shared" si="322"/>
        <v>0</v>
      </c>
      <c r="BH230" s="1218">
        <f t="shared" si="323"/>
        <v>0</v>
      </c>
    </row>
    <row r="231" spans="1:60" x14ac:dyDescent="0.2">
      <c r="A231" s="1">
        <v>228</v>
      </c>
      <c r="B231" s="1287" t="s">
        <v>112</v>
      </c>
      <c r="C231" s="1158"/>
      <c r="D231" s="51"/>
      <c r="E231" s="51"/>
      <c r="F231" s="76"/>
      <c r="G231" s="76"/>
      <c r="H231" s="76"/>
      <c r="I231" s="76"/>
      <c r="J231" s="120"/>
      <c r="K231" s="131"/>
      <c r="L231" s="95"/>
      <c r="M231" s="95"/>
      <c r="N231" s="95"/>
      <c r="O231" s="95"/>
      <c r="P231" s="96"/>
      <c r="Q231" s="177"/>
      <c r="R231" s="178"/>
      <c r="S231" s="178"/>
      <c r="T231" s="178"/>
      <c r="U231" s="178"/>
      <c r="V231" s="179"/>
      <c r="W231" s="224"/>
      <c r="X231" s="225"/>
      <c r="Y231" s="225"/>
      <c r="Z231" s="225"/>
      <c r="AA231" s="225"/>
      <c r="AB231" s="226"/>
      <c r="AC231" s="271"/>
      <c r="AD231" s="272"/>
      <c r="AE231" s="272"/>
      <c r="AF231" s="272"/>
      <c r="AG231" s="272"/>
      <c r="AH231" s="273"/>
      <c r="AI231" s="318"/>
      <c r="AJ231" s="319"/>
      <c r="AK231" s="319"/>
      <c r="AL231" s="319"/>
      <c r="AM231" s="319"/>
      <c r="AN231" s="320"/>
      <c r="AO231" s="1107"/>
      <c r="AP231" s="1093"/>
      <c r="AQ231" s="1093"/>
      <c r="AR231" s="1093"/>
      <c r="AS231" s="1093"/>
      <c r="AT231" s="1094"/>
      <c r="AU231" s="1103"/>
      <c r="AV231" s="1101"/>
      <c r="AW231" s="1101"/>
      <c r="AX231" s="1101"/>
      <c r="AY231" s="1101"/>
      <c r="AZ231" s="1102"/>
      <c r="BA231" s="1151">
        <f t="shared" si="287"/>
        <v>0</v>
      </c>
      <c r="BB231" s="363"/>
      <c r="BC231" s="363"/>
      <c r="BD231" s="363"/>
      <c r="BE231" s="363"/>
      <c r="BF231" s="364">
        <f t="shared" si="350"/>
        <v>0</v>
      </c>
      <c r="BG231" s="1218">
        <f t="shared" si="322"/>
        <v>0</v>
      </c>
      <c r="BH231" s="1218">
        <f t="shared" si="323"/>
        <v>0</v>
      </c>
    </row>
    <row r="232" spans="1:60" ht="25.5" x14ac:dyDescent="0.2">
      <c r="A232" s="1">
        <v>229</v>
      </c>
      <c r="B232" s="50" t="s">
        <v>113</v>
      </c>
      <c r="C232" s="51" t="s">
        <v>353</v>
      </c>
      <c r="D232" s="51" t="s">
        <v>14</v>
      </c>
      <c r="E232" s="51">
        <v>1</v>
      </c>
      <c r="F232" s="76">
        <v>221688.18</v>
      </c>
      <c r="G232" s="76">
        <f t="shared" si="324"/>
        <v>221688.18</v>
      </c>
      <c r="H232" s="76">
        <v>565704.12</v>
      </c>
      <c r="I232" s="76">
        <f t="shared" si="325"/>
        <v>565704.12</v>
      </c>
      <c r="J232" s="120">
        <f t="shared" si="326"/>
        <v>787392.3</v>
      </c>
      <c r="K232" s="131">
        <v>1</v>
      </c>
      <c r="L232" s="95">
        <v>221688.18</v>
      </c>
      <c r="M232" s="95">
        <f t="shared" ref="M232:M234" si="351">K232*L232</f>
        <v>221688.18</v>
      </c>
      <c r="N232" s="95">
        <v>565704.12</v>
      </c>
      <c r="O232" s="95">
        <f t="shared" ref="O232:O234" si="352">K232*N232</f>
        <v>565704.12</v>
      </c>
      <c r="P232" s="96">
        <f t="shared" ref="P232:P234" si="353">M232+O232</f>
        <v>787392.3</v>
      </c>
      <c r="Q232" s="177"/>
      <c r="R232" s="178">
        <v>221688.18</v>
      </c>
      <c r="S232" s="178">
        <f t="shared" ref="S232:S234" si="354">Q232*R232</f>
        <v>0</v>
      </c>
      <c r="T232" s="178">
        <v>565704.12</v>
      </c>
      <c r="U232" s="178">
        <f t="shared" ref="U232:U234" si="355">Q232*T232</f>
        <v>0</v>
      </c>
      <c r="V232" s="179">
        <f t="shared" ref="V232:V234" si="356">S232+U232</f>
        <v>0</v>
      </c>
      <c r="W232" s="224"/>
      <c r="X232" s="225">
        <v>221688.18</v>
      </c>
      <c r="Y232" s="225">
        <f t="shared" ref="Y232:Y234" si="357">W232*X232</f>
        <v>0</v>
      </c>
      <c r="Z232" s="225">
        <v>565704.12</v>
      </c>
      <c r="AA232" s="225">
        <f t="shared" ref="AA232:AA234" si="358">W232*Z232</f>
        <v>0</v>
      </c>
      <c r="AB232" s="226">
        <f t="shared" ref="AB232:AB234" si="359">Y232+AA232</f>
        <v>0</v>
      </c>
      <c r="AC232" s="271"/>
      <c r="AD232" s="272">
        <v>221688.18</v>
      </c>
      <c r="AE232" s="272">
        <f t="shared" ref="AE232:AE234" si="360">AC232*AD232</f>
        <v>0</v>
      </c>
      <c r="AF232" s="272">
        <v>565704.12</v>
      </c>
      <c r="AG232" s="272">
        <f t="shared" ref="AG232:AG234" si="361">AC232*AF232</f>
        <v>0</v>
      </c>
      <c r="AH232" s="273">
        <f t="shared" ref="AH232:AH234" si="362">AE232+AG232</f>
        <v>0</v>
      </c>
      <c r="AI232" s="318"/>
      <c r="AJ232" s="319">
        <v>221688.18</v>
      </c>
      <c r="AK232" s="319">
        <f t="shared" ref="AK232:AK234" si="363">AI232*AJ232</f>
        <v>0</v>
      </c>
      <c r="AL232" s="319">
        <v>565704.12</v>
      </c>
      <c r="AM232" s="319">
        <f t="shared" ref="AM232:AM234" si="364">AI232*AL232</f>
        <v>0</v>
      </c>
      <c r="AN232" s="320">
        <f t="shared" ref="AN232:AN234" si="365">AK232+AM232</f>
        <v>0</v>
      </c>
      <c r="AO232" s="1107"/>
      <c r="AP232" s="1093">
        <v>221688.18</v>
      </c>
      <c r="AQ232" s="1093">
        <f t="shared" ref="AQ232:AQ234" si="366">AO232*AP232</f>
        <v>0</v>
      </c>
      <c r="AR232" s="1093">
        <v>565704.12</v>
      </c>
      <c r="AS232" s="1093">
        <f t="shared" ref="AS232:AS234" si="367">AO232*AR232</f>
        <v>0</v>
      </c>
      <c r="AT232" s="1094">
        <f t="shared" ref="AT232:AT234" si="368">AQ232+AS232</f>
        <v>0</v>
      </c>
      <c r="AU232" s="1103"/>
      <c r="AV232" s="1101">
        <v>221688.18</v>
      </c>
      <c r="AW232" s="1101">
        <f t="shared" ref="AW232:AW234" si="369">AU232*AV232</f>
        <v>0</v>
      </c>
      <c r="AX232" s="1101">
        <v>565704.12</v>
      </c>
      <c r="AY232" s="1101">
        <f t="shared" ref="AY232:AY234" si="370">AU232*AX232</f>
        <v>0</v>
      </c>
      <c r="AZ232" s="1102">
        <f t="shared" ref="AZ232:AZ234" si="371">AW232+AY232</f>
        <v>0</v>
      </c>
      <c r="BA232" s="1151">
        <f t="shared" si="287"/>
        <v>0</v>
      </c>
      <c r="BB232" s="363">
        <v>221688.18</v>
      </c>
      <c r="BC232" s="363">
        <f t="shared" ref="BC232:BC234" si="372">BA232*BB232</f>
        <v>0</v>
      </c>
      <c r="BD232" s="363">
        <v>565704.12</v>
      </c>
      <c r="BE232" s="363">
        <f t="shared" ref="BE232:BE234" si="373">BA232*BD232</f>
        <v>0</v>
      </c>
      <c r="BF232" s="364">
        <f t="shared" si="350"/>
        <v>0</v>
      </c>
      <c r="BG232" s="1218">
        <f t="shared" si="322"/>
        <v>0</v>
      </c>
      <c r="BH232" s="1218">
        <f t="shared" si="323"/>
        <v>0</v>
      </c>
    </row>
    <row r="233" spans="1:60" ht="38.25" x14ac:dyDescent="0.2">
      <c r="A233" s="1">
        <v>230</v>
      </c>
      <c r="B233" s="50" t="s">
        <v>110</v>
      </c>
      <c r="C233" s="51" t="s">
        <v>354</v>
      </c>
      <c r="D233" s="51" t="s">
        <v>14</v>
      </c>
      <c r="E233" s="51">
        <v>1</v>
      </c>
      <c r="F233" s="76">
        <v>77780.28</v>
      </c>
      <c r="G233" s="76">
        <f t="shared" si="324"/>
        <v>77780.28</v>
      </c>
      <c r="H233" s="76">
        <v>200330.92799999999</v>
      </c>
      <c r="I233" s="76">
        <f t="shared" si="325"/>
        <v>200330.92799999999</v>
      </c>
      <c r="J233" s="120">
        <f t="shared" si="326"/>
        <v>278111.20799999998</v>
      </c>
      <c r="K233" s="131"/>
      <c r="L233" s="95">
        <v>77780.28</v>
      </c>
      <c r="M233" s="95">
        <f t="shared" si="351"/>
        <v>0</v>
      </c>
      <c r="N233" s="95">
        <v>200330.92799999999</v>
      </c>
      <c r="O233" s="95">
        <f t="shared" si="352"/>
        <v>0</v>
      </c>
      <c r="P233" s="96">
        <f t="shared" si="353"/>
        <v>0</v>
      </c>
      <c r="Q233" s="177"/>
      <c r="R233" s="178">
        <v>77780.28</v>
      </c>
      <c r="S233" s="178">
        <f t="shared" si="354"/>
        <v>0</v>
      </c>
      <c r="T233" s="178">
        <v>200330.92799999999</v>
      </c>
      <c r="U233" s="178">
        <f t="shared" si="355"/>
        <v>0</v>
      </c>
      <c r="V233" s="179">
        <f t="shared" si="356"/>
        <v>0</v>
      </c>
      <c r="W233" s="224">
        <v>1</v>
      </c>
      <c r="X233" s="225">
        <v>77780.28</v>
      </c>
      <c r="Y233" s="225">
        <f t="shared" si="357"/>
        <v>77780.28</v>
      </c>
      <c r="Z233" s="225">
        <v>200330.92799999999</v>
      </c>
      <c r="AA233" s="225">
        <f t="shared" si="358"/>
        <v>200330.92799999999</v>
      </c>
      <c r="AB233" s="226">
        <f t="shared" si="359"/>
        <v>278111.20799999998</v>
      </c>
      <c r="AC233" s="271"/>
      <c r="AD233" s="272">
        <v>77780.28</v>
      </c>
      <c r="AE233" s="272">
        <f t="shared" si="360"/>
        <v>0</v>
      </c>
      <c r="AF233" s="272">
        <v>200330.92799999999</v>
      </c>
      <c r="AG233" s="272">
        <f t="shared" si="361"/>
        <v>0</v>
      </c>
      <c r="AH233" s="273">
        <f t="shared" si="362"/>
        <v>0</v>
      </c>
      <c r="AI233" s="318"/>
      <c r="AJ233" s="319">
        <v>77780.28</v>
      </c>
      <c r="AK233" s="319">
        <f t="shared" si="363"/>
        <v>0</v>
      </c>
      <c r="AL233" s="319">
        <v>200330.92799999999</v>
      </c>
      <c r="AM233" s="319">
        <f t="shared" si="364"/>
        <v>0</v>
      </c>
      <c r="AN233" s="320">
        <f t="shared" si="365"/>
        <v>0</v>
      </c>
      <c r="AO233" s="1107"/>
      <c r="AP233" s="1093">
        <v>77780.28</v>
      </c>
      <c r="AQ233" s="1093">
        <f t="shared" si="366"/>
        <v>0</v>
      </c>
      <c r="AR233" s="1093">
        <v>200330.92799999999</v>
      </c>
      <c r="AS233" s="1093">
        <f t="shared" si="367"/>
        <v>0</v>
      </c>
      <c r="AT233" s="1094">
        <f t="shared" si="368"/>
        <v>0</v>
      </c>
      <c r="AU233" s="1103"/>
      <c r="AV233" s="1101">
        <v>77780.28</v>
      </c>
      <c r="AW233" s="1101">
        <f t="shared" si="369"/>
        <v>0</v>
      </c>
      <c r="AX233" s="1101">
        <v>200330.92799999999</v>
      </c>
      <c r="AY233" s="1101">
        <f t="shared" si="370"/>
        <v>0</v>
      </c>
      <c r="AZ233" s="1102">
        <f t="shared" si="371"/>
        <v>0</v>
      </c>
      <c r="BA233" s="1151">
        <f t="shared" si="287"/>
        <v>0</v>
      </c>
      <c r="BB233" s="363">
        <v>77780.28</v>
      </c>
      <c r="BC233" s="363">
        <f t="shared" si="372"/>
        <v>0</v>
      </c>
      <c r="BD233" s="363">
        <v>200330.92799999999</v>
      </c>
      <c r="BE233" s="363">
        <f t="shared" si="373"/>
        <v>0</v>
      </c>
      <c r="BF233" s="364">
        <f t="shared" si="350"/>
        <v>0</v>
      </c>
      <c r="BG233" s="1218">
        <f t="shared" si="322"/>
        <v>0</v>
      </c>
      <c r="BH233" s="1218">
        <f t="shared" si="323"/>
        <v>0</v>
      </c>
    </row>
    <row r="234" spans="1:60" x14ac:dyDescent="0.2">
      <c r="A234" s="1">
        <v>231</v>
      </c>
      <c r="B234" s="50" t="s">
        <v>111</v>
      </c>
      <c r="C234" s="51" t="s">
        <v>352</v>
      </c>
      <c r="D234" s="51" t="s">
        <v>14</v>
      </c>
      <c r="E234" s="51">
        <v>1</v>
      </c>
      <c r="F234" s="76">
        <v>32933</v>
      </c>
      <c r="G234" s="76">
        <f t="shared" si="324"/>
        <v>32933</v>
      </c>
      <c r="H234" s="76">
        <v>103503.048</v>
      </c>
      <c r="I234" s="76">
        <f t="shared" si="325"/>
        <v>103503.048</v>
      </c>
      <c r="J234" s="120">
        <f t="shared" si="326"/>
        <v>136436.04800000001</v>
      </c>
      <c r="K234" s="131"/>
      <c r="L234" s="95">
        <v>32933</v>
      </c>
      <c r="M234" s="95">
        <f t="shared" si="351"/>
        <v>0</v>
      </c>
      <c r="N234" s="95">
        <v>103503.048</v>
      </c>
      <c r="O234" s="95">
        <f t="shared" si="352"/>
        <v>0</v>
      </c>
      <c r="P234" s="96">
        <f t="shared" si="353"/>
        <v>0</v>
      </c>
      <c r="Q234" s="177"/>
      <c r="R234" s="178">
        <v>32933</v>
      </c>
      <c r="S234" s="178">
        <f t="shared" si="354"/>
        <v>0</v>
      </c>
      <c r="T234" s="178">
        <v>103503.048</v>
      </c>
      <c r="U234" s="178">
        <f t="shared" si="355"/>
        <v>0</v>
      </c>
      <c r="V234" s="179">
        <f t="shared" si="356"/>
        <v>0</v>
      </c>
      <c r="W234" s="224">
        <v>1</v>
      </c>
      <c r="X234" s="225">
        <v>32933</v>
      </c>
      <c r="Y234" s="225">
        <f t="shared" si="357"/>
        <v>32933</v>
      </c>
      <c r="Z234" s="225">
        <v>103503.048</v>
      </c>
      <c r="AA234" s="225">
        <f t="shared" si="358"/>
        <v>103503.048</v>
      </c>
      <c r="AB234" s="226">
        <f t="shared" si="359"/>
        <v>136436.04800000001</v>
      </c>
      <c r="AC234" s="271"/>
      <c r="AD234" s="272">
        <v>32933</v>
      </c>
      <c r="AE234" s="272">
        <f t="shared" si="360"/>
        <v>0</v>
      </c>
      <c r="AF234" s="272">
        <v>103503.048</v>
      </c>
      <c r="AG234" s="272">
        <f t="shared" si="361"/>
        <v>0</v>
      </c>
      <c r="AH234" s="273">
        <f t="shared" si="362"/>
        <v>0</v>
      </c>
      <c r="AI234" s="318"/>
      <c r="AJ234" s="319">
        <v>32933</v>
      </c>
      <c r="AK234" s="319">
        <f t="shared" si="363"/>
        <v>0</v>
      </c>
      <c r="AL234" s="319">
        <v>103503.048</v>
      </c>
      <c r="AM234" s="319">
        <f t="shared" si="364"/>
        <v>0</v>
      </c>
      <c r="AN234" s="320">
        <f t="shared" si="365"/>
        <v>0</v>
      </c>
      <c r="AO234" s="1107"/>
      <c r="AP234" s="1093">
        <v>32933</v>
      </c>
      <c r="AQ234" s="1093">
        <f t="shared" si="366"/>
        <v>0</v>
      </c>
      <c r="AR234" s="1093">
        <v>103503.048</v>
      </c>
      <c r="AS234" s="1093">
        <f t="shared" si="367"/>
        <v>0</v>
      </c>
      <c r="AT234" s="1094">
        <f t="shared" si="368"/>
        <v>0</v>
      </c>
      <c r="AU234" s="1103"/>
      <c r="AV234" s="1101">
        <v>32933</v>
      </c>
      <c r="AW234" s="1101">
        <f t="shared" si="369"/>
        <v>0</v>
      </c>
      <c r="AX234" s="1101">
        <v>103503.048</v>
      </c>
      <c r="AY234" s="1101">
        <f t="shared" si="370"/>
        <v>0</v>
      </c>
      <c r="AZ234" s="1102">
        <f t="shared" si="371"/>
        <v>0</v>
      </c>
      <c r="BA234" s="1151">
        <f t="shared" si="287"/>
        <v>0</v>
      </c>
      <c r="BB234" s="363">
        <v>32933</v>
      </c>
      <c r="BC234" s="363">
        <f t="shared" si="372"/>
        <v>0</v>
      </c>
      <c r="BD234" s="363">
        <v>103503.048</v>
      </c>
      <c r="BE234" s="363">
        <f t="shared" si="373"/>
        <v>0</v>
      </c>
      <c r="BF234" s="364">
        <f t="shared" si="350"/>
        <v>0</v>
      </c>
      <c r="BG234" s="1218">
        <f t="shared" si="322"/>
        <v>0</v>
      </c>
      <c r="BH234" s="1218">
        <f t="shared" si="323"/>
        <v>0</v>
      </c>
    </row>
    <row r="235" spans="1:60" x14ac:dyDescent="0.2">
      <c r="A235" s="1">
        <v>232</v>
      </c>
      <c r="B235" s="1287" t="s">
        <v>114</v>
      </c>
      <c r="C235" s="1158"/>
      <c r="D235" s="51"/>
      <c r="E235" s="51"/>
      <c r="F235" s="76"/>
      <c r="G235" s="76"/>
      <c r="H235" s="76"/>
      <c r="I235" s="76"/>
      <c r="J235" s="120"/>
      <c r="K235" s="131"/>
      <c r="L235" s="95"/>
      <c r="M235" s="95"/>
      <c r="N235" s="95"/>
      <c r="O235" s="95"/>
      <c r="P235" s="96"/>
      <c r="Q235" s="177"/>
      <c r="R235" s="178"/>
      <c r="S235" s="178"/>
      <c r="T235" s="178"/>
      <c r="U235" s="178"/>
      <c r="V235" s="179"/>
      <c r="W235" s="224"/>
      <c r="X235" s="225"/>
      <c r="Y235" s="225"/>
      <c r="Z235" s="225"/>
      <c r="AA235" s="225"/>
      <c r="AB235" s="226"/>
      <c r="AC235" s="271"/>
      <c r="AD235" s="272"/>
      <c r="AE235" s="272"/>
      <c r="AF235" s="272"/>
      <c r="AG235" s="272"/>
      <c r="AH235" s="273"/>
      <c r="AI235" s="318"/>
      <c r="AJ235" s="319"/>
      <c r="AK235" s="319"/>
      <c r="AL235" s="319"/>
      <c r="AM235" s="319"/>
      <c r="AN235" s="320"/>
      <c r="AO235" s="1107"/>
      <c r="AP235" s="1093"/>
      <c r="AQ235" s="1093"/>
      <c r="AR235" s="1093"/>
      <c r="AS235" s="1093"/>
      <c r="AT235" s="1094"/>
      <c r="AU235" s="1103"/>
      <c r="AV235" s="1101"/>
      <c r="AW235" s="1101"/>
      <c r="AX235" s="1101"/>
      <c r="AY235" s="1101"/>
      <c r="AZ235" s="1102"/>
      <c r="BA235" s="1151">
        <f t="shared" si="287"/>
        <v>0</v>
      </c>
      <c r="BB235" s="363"/>
      <c r="BC235" s="363"/>
      <c r="BD235" s="363"/>
      <c r="BE235" s="363"/>
      <c r="BF235" s="364">
        <f t="shared" si="350"/>
        <v>0</v>
      </c>
      <c r="BG235" s="1218">
        <f t="shared" si="322"/>
        <v>0</v>
      </c>
      <c r="BH235" s="1218">
        <f t="shared" si="323"/>
        <v>0</v>
      </c>
    </row>
    <row r="236" spans="1:60" ht="25.5" x14ac:dyDescent="0.2">
      <c r="A236" s="1">
        <v>233</v>
      </c>
      <c r="B236" s="50" t="s">
        <v>115</v>
      </c>
      <c r="C236" s="51" t="s">
        <v>355</v>
      </c>
      <c r="D236" s="51" t="s">
        <v>14</v>
      </c>
      <c r="E236" s="51">
        <v>1</v>
      </c>
      <c r="F236" s="76">
        <v>174873.3</v>
      </c>
      <c r="G236" s="76">
        <f t="shared" si="324"/>
        <v>174873.3</v>
      </c>
      <c r="H236" s="76">
        <v>469767.55200000003</v>
      </c>
      <c r="I236" s="76">
        <f t="shared" si="325"/>
        <v>469767.55200000003</v>
      </c>
      <c r="J236" s="120">
        <f t="shared" si="326"/>
        <v>644640.85199999996</v>
      </c>
      <c r="K236" s="131">
        <v>1</v>
      </c>
      <c r="L236" s="95">
        <v>174873.3</v>
      </c>
      <c r="M236" s="95">
        <f t="shared" ref="M236:M238" si="374">K236*L236</f>
        <v>174873.3</v>
      </c>
      <c r="N236" s="95">
        <v>469767.55200000003</v>
      </c>
      <c r="O236" s="95">
        <f t="shared" ref="O236:O238" si="375">K236*N236</f>
        <v>469767.55200000003</v>
      </c>
      <c r="P236" s="96">
        <f t="shared" ref="P236:P238" si="376">M236+O236</f>
        <v>644640.85199999996</v>
      </c>
      <c r="Q236" s="177"/>
      <c r="R236" s="178">
        <v>174873.3</v>
      </c>
      <c r="S236" s="178">
        <f t="shared" ref="S236:S238" si="377">Q236*R236</f>
        <v>0</v>
      </c>
      <c r="T236" s="178">
        <v>469767.55200000003</v>
      </c>
      <c r="U236" s="178">
        <f t="shared" ref="U236:U238" si="378">Q236*T236</f>
        <v>0</v>
      </c>
      <c r="V236" s="179">
        <f t="shared" ref="V236:V238" si="379">S236+U236</f>
        <v>0</v>
      </c>
      <c r="W236" s="224"/>
      <c r="X236" s="225">
        <v>174873.3</v>
      </c>
      <c r="Y236" s="225">
        <f t="shared" ref="Y236:Y238" si="380">W236*X236</f>
        <v>0</v>
      </c>
      <c r="Z236" s="225">
        <v>469767.55200000003</v>
      </c>
      <c r="AA236" s="225">
        <f t="shared" ref="AA236:AA238" si="381">W236*Z236</f>
        <v>0</v>
      </c>
      <c r="AB236" s="226">
        <f t="shared" ref="AB236:AB238" si="382">Y236+AA236</f>
        <v>0</v>
      </c>
      <c r="AC236" s="271"/>
      <c r="AD236" s="272">
        <v>174873.3</v>
      </c>
      <c r="AE236" s="272">
        <f t="shared" ref="AE236:AE238" si="383">AC236*AD236</f>
        <v>0</v>
      </c>
      <c r="AF236" s="272">
        <v>469767.55200000003</v>
      </c>
      <c r="AG236" s="272">
        <f t="shared" ref="AG236:AG238" si="384">AC236*AF236</f>
        <v>0</v>
      </c>
      <c r="AH236" s="273">
        <f t="shared" ref="AH236:AH238" si="385">AE236+AG236</f>
        <v>0</v>
      </c>
      <c r="AI236" s="318"/>
      <c r="AJ236" s="319">
        <v>174873.3</v>
      </c>
      <c r="AK236" s="319">
        <f t="shared" ref="AK236:AK238" si="386">AI236*AJ236</f>
        <v>0</v>
      </c>
      <c r="AL236" s="319">
        <v>469767.55200000003</v>
      </c>
      <c r="AM236" s="319">
        <f t="shared" ref="AM236:AM238" si="387">AI236*AL236</f>
        <v>0</v>
      </c>
      <c r="AN236" s="320">
        <f t="shared" ref="AN236:AN238" si="388">AK236+AM236</f>
        <v>0</v>
      </c>
      <c r="AO236" s="1107"/>
      <c r="AP236" s="1093">
        <v>174873.3</v>
      </c>
      <c r="AQ236" s="1093">
        <f t="shared" ref="AQ236:AQ238" si="389">AO236*AP236</f>
        <v>0</v>
      </c>
      <c r="AR236" s="1093">
        <v>469767.55200000003</v>
      </c>
      <c r="AS236" s="1093">
        <f t="shared" ref="AS236:AS238" si="390">AO236*AR236</f>
        <v>0</v>
      </c>
      <c r="AT236" s="1094">
        <f t="shared" ref="AT236:AT238" si="391">AQ236+AS236</f>
        <v>0</v>
      </c>
      <c r="AU236" s="1103"/>
      <c r="AV236" s="1101">
        <v>174873.3</v>
      </c>
      <c r="AW236" s="1101">
        <f t="shared" ref="AW236:AW238" si="392">AU236*AV236</f>
        <v>0</v>
      </c>
      <c r="AX236" s="1101">
        <v>469767.55200000003</v>
      </c>
      <c r="AY236" s="1101">
        <f t="shared" ref="AY236:AY238" si="393">AU236*AX236</f>
        <v>0</v>
      </c>
      <c r="AZ236" s="1102">
        <f t="shared" ref="AZ236:AZ238" si="394">AW236+AY236</f>
        <v>0</v>
      </c>
      <c r="BA236" s="1151">
        <f t="shared" si="287"/>
        <v>0</v>
      </c>
      <c r="BB236" s="363">
        <v>174873.3</v>
      </c>
      <c r="BC236" s="363">
        <f t="shared" ref="BC236:BC238" si="395">BA236*BB236</f>
        <v>0</v>
      </c>
      <c r="BD236" s="363">
        <v>469767.55200000003</v>
      </c>
      <c r="BE236" s="363">
        <f t="shared" ref="BE236:BE238" si="396">BA236*BD236</f>
        <v>0</v>
      </c>
      <c r="BF236" s="364">
        <f t="shared" si="350"/>
        <v>0</v>
      </c>
      <c r="BG236" s="1218">
        <f t="shared" si="322"/>
        <v>0</v>
      </c>
      <c r="BH236" s="1218">
        <f t="shared" si="323"/>
        <v>0</v>
      </c>
    </row>
    <row r="237" spans="1:60" ht="38.25" x14ac:dyDescent="0.2">
      <c r="A237" s="1">
        <v>234</v>
      </c>
      <c r="B237" s="50" t="s">
        <v>110</v>
      </c>
      <c r="C237" s="51" t="s">
        <v>351</v>
      </c>
      <c r="D237" s="51" t="s">
        <v>14</v>
      </c>
      <c r="E237" s="51">
        <v>1</v>
      </c>
      <c r="F237" s="76">
        <v>77780.28</v>
      </c>
      <c r="G237" s="76">
        <f t="shared" si="324"/>
        <v>77780.28</v>
      </c>
      <c r="H237" s="76">
        <v>160846.10400000002</v>
      </c>
      <c r="I237" s="76">
        <f t="shared" si="325"/>
        <v>160846.10400000002</v>
      </c>
      <c r="J237" s="120">
        <f t="shared" si="326"/>
        <v>238626.38400000002</v>
      </c>
      <c r="K237" s="131"/>
      <c r="L237" s="95">
        <v>77780.28</v>
      </c>
      <c r="M237" s="95">
        <f t="shared" si="374"/>
        <v>0</v>
      </c>
      <c r="N237" s="95">
        <v>160846.10400000002</v>
      </c>
      <c r="O237" s="95">
        <f t="shared" si="375"/>
        <v>0</v>
      </c>
      <c r="P237" s="96">
        <f t="shared" si="376"/>
        <v>0</v>
      </c>
      <c r="Q237" s="177"/>
      <c r="R237" s="178">
        <v>77780.28</v>
      </c>
      <c r="S237" s="178">
        <f t="shared" si="377"/>
        <v>0</v>
      </c>
      <c r="T237" s="178">
        <v>160846.10400000002</v>
      </c>
      <c r="U237" s="178">
        <f t="shared" si="378"/>
        <v>0</v>
      </c>
      <c r="V237" s="179">
        <f t="shared" si="379"/>
        <v>0</v>
      </c>
      <c r="W237" s="224">
        <v>1</v>
      </c>
      <c r="X237" s="225">
        <v>77780.28</v>
      </c>
      <c r="Y237" s="225">
        <f t="shared" si="380"/>
        <v>77780.28</v>
      </c>
      <c r="Z237" s="225">
        <v>160846.10400000002</v>
      </c>
      <c r="AA237" s="225">
        <f t="shared" si="381"/>
        <v>160846.10400000002</v>
      </c>
      <c r="AB237" s="226">
        <f t="shared" si="382"/>
        <v>238626.38400000002</v>
      </c>
      <c r="AC237" s="271"/>
      <c r="AD237" s="272">
        <v>77780.28</v>
      </c>
      <c r="AE237" s="272">
        <f t="shared" si="383"/>
        <v>0</v>
      </c>
      <c r="AF237" s="272">
        <v>160846.10400000002</v>
      </c>
      <c r="AG237" s="272">
        <f t="shared" si="384"/>
        <v>0</v>
      </c>
      <c r="AH237" s="273">
        <f t="shared" si="385"/>
        <v>0</v>
      </c>
      <c r="AI237" s="318"/>
      <c r="AJ237" s="319">
        <v>77780.28</v>
      </c>
      <c r="AK237" s="319">
        <f t="shared" si="386"/>
        <v>0</v>
      </c>
      <c r="AL237" s="319">
        <v>160846.10400000002</v>
      </c>
      <c r="AM237" s="319">
        <f t="shared" si="387"/>
        <v>0</v>
      </c>
      <c r="AN237" s="320">
        <f t="shared" si="388"/>
        <v>0</v>
      </c>
      <c r="AO237" s="1107"/>
      <c r="AP237" s="1093">
        <v>77780.28</v>
      </c>
      <c r="AQ237" s="1093">
        <f t="shared" si="389"/>
        <v>0</v>
      </c>
      <c r="AR237" s="1093">
        <v>160846.10400000002</v>
      </c>
      <c r="AS237" s="1093">
        <f t="shared" si="390"/>
        <v>0</v>
      </c>
      <c r="AT237" s="1094">
        <f t="shared" si="391"/>
        <v>0</v>
      </c>
      <c r="AU237" s="1103"/>
      <c r="AV237" s="1101">
        <v>77780.28</v>
      </c>
      <c r="AW237" s="1101">
        <f t="shared" si="392"/>
        <v>0</v>
      </c>
      <c r="AX237" s="1101">
        <v>160846.10400000002</v>
      </c>
      <c r="AY237" s="1101">
        <f t="shared" si="393"/>
        <v>0</v>
      </c>
      <c r="AZ237" s="1102">
        <f t="shared" si="394"/>
        <v>0</v>
      </c>
      <c r="BA237" s="1151">
        <f t="shared" si="287"/>
        <v>0</v>
      </c>
      <c r="BB237" s="363">
        <v>77780.28</v>
      </c>
      <c r="BC237" s="363">
        <f t="shared" si="395"/>
        <v>0</v>
      </c>
      <c r="BD237" s="363">
        <v>160846.10400000002</v>
      </c>
      <c r="BE237" s="363">
        <f t="shared" si="396"/>
        <v>0</v>
      </c>
      <c r="BF237" s="364">
        <f t="shared" si="350"/>
        <v>0</v>
      </c>
      <c r="BG237" s="1218">
        <f t="shared" si="322"/>
        <v>0</v>
      </c>
      <c r="BH237" s="1218">
        <f t="shared" si="323"/>
        <v>0</v>
      </c>
    </row>
    <row r="238" spans="1:60" x14ac:dyDescent="0.2">
      <c r="A238" s="1">
        <v>235</v>
      </c>
      <c r="B238" s="50" t="s">
        <v>111</v>
      </c>
      <c r="C238" s="51" t="s">
        <v>356</v>
      </c>
      <c r="D238" s="51" t="s">
        <v>14</v>
      </c>
      <c r="E238" s="51">
        <v>1</v>
      </c>
      <c r="F238" s="76">
        <v>22827</v>
      </c>
      <c r="G238" s="76">
        <f t="shared" si="324"/>
        <v>22827</v>
      </c>
      <c r="H238" s="76">
        <v>62594.207999999991</v>
      </c>
      <c r="I238" s="76">
        <f t="shared" si="325"/>
        <v>62594.207999999991</v>
      </c>
      <c r="J238" s="120">
        <f t="shared" si="326"/>
        <v>85421.207999999984</v>
      </c>
      <c r="K238" s="131"/>
      <c r="L238" s="95">
        <v>22827</v>
      </c>
      <c r="M238" s="95">
        <f t="shared" si="374"/>
        <v>0</v>
      </c>
      <c r="N238" s="95">
        <v>62594.207999999991</v>
      </c>
      <c r="O238" s="95">
        <f t="shared" si="375"/>
        <v>0</v>
      </c>
      <c r="P238" s="96">
        <f t="shared" si="376"/>
        <v>0</v>
      </c>
      <c r="Q238" s="177"/>
      <c r="R238" s="178">
        <v>22827</v>
      </c>
      <c r="S238" s="178">
        <f t="shared" si="377"/>
        <v>0</v>
      </c>
      <c r="T238" s="178">
        <v>62594.207999999991</v>
      </c>
      <c r="U238" s="178">
        <f t="shared" si="378"/>
        <v>0</v>
      </c>
      <c r="V238" s="179">
        <f t="shared" si="379"/>
        <v>0</v>
      </c>
      <c r="W238" s="224">
        <v>1</v>
      </c>
      <c r="X238" s="225">
        <v>22827</v>
      </c>
      <c r="Y238" s="225">
        <f t="shared" si="380"/>
        <v>22827</v>
      </c>
      <c r="Z238" s="225">
        <v>62594.207999999991</v>
      </c>
      <c r="AA238" s="225">
        <f t="shared" si="381"/>
        <v>62594.207999999991</v>
      </c>
      <c r="AB238" s="226">
        <f t="shared" si="382"/>
        <v>85421.207999999984</v>
      </c>
      <c r="AC238" s="271"/>
      <c r="AD238" s="272">
        <v>22827</v>
      </c>
      <c r="AE238" s="272">
        <f t="shared" si="383"/>
        <v>0</v>
      </c>
      <c r="AF238" s="272">
        <v>62594.207999999991</v>
      </c>
      <c r="AG238" s="272">
        <f t="shared" si="384"/>
        <v>0</v>
      </c>
      <c r="AH238" s="273">
        <f t="shared" si="385"/>
        <v>0</v>
      </c>
      <c r="AI238" s="318"/>
      <c r="AJ238" s="319">
        <v>22827</v>
      </c>
      <c r="AK238" s="319">
        <f t="shared" si="386"/>
        <v>0</v>
      </c>
      <c r="AL238" s="319">
        <v>62594.207999999991</v>
      </c>
      <c r="AM238" s="319">
        <f t="shared" si="387"/>
        <v>0</v>
      </c>
      <c r="AN238" s="320">
        <f t="shared" si="388"/>
        <v>0</v>
      </c>
      <c r="AO238" s="1107"/>
      <c r="AP238" s="1093">
        <v>22827</v>
      </c>
      <c r="AQ238" s="1093">
        <f t="shared" si="389"/>
        <v>0</v>
      </c>
      <c r="AR238" s="1093">
        <v>62594.207999999991</v>
      </c>
      <c r="AS238" s="1093">
        <f t="shared" si="390"/>
        <v>0</v>
      </c>
      <c r="AT238" s="1094">
        <f t="shared" si="391"/>
        <v>0</v>
      </c>
      <c r="AU238" s="1103"/>
      <c r="AV238" s="1101">
        <v>22827</v>
      </c>
      <c r="AW238" s="1101">
        <f t="shared" si="392"/>
        <v>0</v>
      </c>
      <c r="AX238" s="1101">
        <v>62594.207999999991</v>
      </c>
      <c r="AY238" s="1101">
        <f t="shared" si="393"/>
        <v>0</v>
      </c>
      <c r="AZ238" s="1102">
        <f t="shared" si="394"/>
        <v>0</v>
      </c>
      <c r="BA238" s="1151">
        <f t="shared" si="287"/>
        <v>0</v>
      </c>
      <c r="BB238" s="363">
        <v>22827</v>
      </c>
      <c r="BC238" s="363">
        <f t="shared" si="395"/>
        <v>0</v>
      </c>
      <c r="BD238" s="363">
        <v>62594.207999999991</v>
      </c>
      <c r="BE238" s="363">
        <f t="shared" si="396"/>
        <v>0</v>
      </c>
      <c r="BF238" s="364">
        <f t="shared" si="350"/>
        <v>0</v>
      </c>
      <c r="BG238" s="1218">
        <f t="shared" si="322"/>
        <v>0</v>
      </c>
      <c r="BH238" s="1218">
        <f t="shared" si="323"/>
        <v>0</v>
      </c>
    </row>
    <row r="239" spans="1:60" x14ac:dyDescent="0.2">
      <c r="A239" s="1">
        <v>236</v>
      </c>
      <c r="E239" s="51"/>
      <c r="F239" s="1218"/>
      <c r="G239" s="76"/>
      <c r="H239" s="1218"/>
      <c r="I239" s="76"/>
      <c r="J239" s="1218"/>
      <c r="K239" s="1265"/>
      <c r="L239" s="1266"/>
      <c r="M239" s="95"/>
      <c r="N239" s="1266"/>
      <c r="O239" s="95"/>
      <c r="P239" s="1267"/>
      <c r="Q239" s="1268"/>
      <c r="R239" s="1269"/>
      <c r="S239" s="178"/>
      <c r="T239" s="1269"/>
      <c r="U239" s="178"/>
      <c r="V239" s="1270"/>
      <c r="W239" s="1271"/>
      <c r="X239" s="1272"/>
      <c r="Y239" s="225"/>
      <c r="Z239" s="1272"/>
      <c r="AA239" s="225"/>
      <c r="AB239" s="1273"/>
      <c r="AC239" s="1274"/>
      <c r="AD239" s="1275"/>
      <c r="AE239" s="272"/>
      <c r="AF239" s="1275"/>
      <c r="AG239" s="272"/>
      <c r="AH239" s="1276"/>
      <c r="AI239" s="1277"/>
      <c r="AJ239" s="1278"/>
      <c r="AK239" s="319"/>
      <c r="AL239" s="1278"/>
      <c r="AM239" s="319"/>
      <c r="AN239" s="1279"/>
      <c r="AO239" s="1280"/>
      <c r="AP239" s="1281"/>
      <c r="AQ239" s="1093"/>
      <c r="AR239" s="1281"/>
      <c r="AS239" s="1093"/>
      <c r="AT239" s="1282"/>
      <c r="AU239" s="1283"/>
      <c r="AV239" s="1284"/>
      <c r="AW239" s="1101"/>
      <c r="AX239" s="1284"/>
      <c r="AY239" s="1101"/>
      <c r="AZ239" s="1285"/>
      <c r="BA239" s="1151">
        <f t="shared" si="287"/>
        <v>0</v>
      </c>
      <c r="BB239" s="1286"/>
      <c r="BC239" s="363"/>
      <c r="BD239" s="1286"/>
      <c r="BE239" s="363"/>
      <c r="BF239" s="364">
        <f t="shared" si="350"/>
        <v>0</v>
      </c>
      <c r="BG239" s="1218">
        <f t="shared" si="322"/>
        <v>0</v>
      </c>
      <c r="BH239" s="1218">
        <f t="shared" si="323"/>
        <v>0</v>
      </c>
    </row>
    <row r="240" spans="1:60" x14ac:dyDescent="0.2">
      <c r="A240" s="1">
        <v>237</v>
      </c>
      <c r="B240" s="1287" t="s">
        <v>116</v>
      </c>
      <c r="C240" s="1158"/>
      <c r="D240" s="51"/>
      <c r="E240" s="51"/>
      <c r="F240" s="76"/>
      <c r="G240" s="76"/>
      <c r="H240" s="76"/>
      <c r="I240" s="76"/>
      <c r="J240" s="120"/>
      <c r="K240" s="131"/>
      <c r="L240" s="95"/>
      <c r="M240" s="95"/>
      <c r="N240" s="95"/>
      <c r="O240" s="95"/>
      <c r="P240" s="96"/>
      <c r="Q240" s="177"/>
      <c r="R240" s="178"/>
      <c r="S240" s="178"/>
      <c r="T240" s="178"/>
      <c r="U240" s="178"/>
      <c r="V240" s="179"/>
      <c r="W240" s="224"/>
      <c r="X240" s="225"/>
      <c r="Y240" s="225"/>
      <c r="Z240" s="225"/>
      <c r="AA240" s="225"/>
      <c r="AB240" s="226"/>
      <c r="AC240" s="271"/>
      <c r="AD240" s="272"/>
      <c r="AE240" s="272"/>
      <c r="AF240" s="272"/>
      <c r="AG240" s="272"/>
      <c r="AH240" s="273"/>
      <c r="AI240" s="318"/>
      <c r="AJ240" s="319"/>
      <c r="AK240" s="319"/>
      <c r="AL240" s="319"/>
      <c r="AM240" s="319"/>
      <c r="AN240" s="320"/>
      <c r="AO240" s="1107"/>
      <c r="AP240" s="1093"/>
      <c r="AQ240" s="1093"/>
      <c r="AR240" s="1093"/>
      <c r="AS240" s="1093"/>
      <c r="AT240" s="1094"/>
      <c r="AU240" s="1103"/>
      <c r="AV240" s="1101"/>
      <c r="AW240" s="1101"/>
      <c r="AX240" s="1101"/>
      <c r="AY240" s="1101"/>
      <c r="AZ240" s="1102"/>
      <c r="BA240" s="1151">
        <f t="shared" si="287"/>
        <v>0</v>
      </c>
      <c r="BB240" s="363"/>
      <c r="BC240" s="363"/>
      <c r="BD240" s="363"/>
      <c r="BE240" s="363"/>
      <c r="BF240" s="364">
        <f t="shared" si="350"/>
        <v>0</v>
      </c>
      <c r="BG240" s="1218">
        <f t="shared" si="322"/>
        <v>0</v>
      </c>
      <c r="BH240" s="1218">
        <f t="shared" si="323"/>
        <v>0</v>
      </c>
    </row>
    <row r="241" spans="1:60" ht="25.5" x14ac:dyDescent="0.2">
      <c r="A241" s="1">
        <v>238</v>
      </c>
      <c r="B241" s="50" t="s">
        <v>117</v>
      </c>
      <c r="C241" s="51" t="s">
        <v>357</v>
      </c>
      <c r="D241" s="51" t="s">
        <v>14</v>
      </c>
      <c r="E241" s="51">
        <v>1</v>
      </c>
      <c r="F241" s="76">
        <v>174873.3</v>
      </c>
      <c r="G241" s="76">
        <f t="shared" si="324"/>
        <v>174873.3</v>
      </c>
      <c r="H241" s="76">
        <v>469474.41599999997</v>
      </c>
      <c r="I241" s="76">
        <f t="shared" si="325"/>
        <v>469474.41599999997</v>
      </c>
      <c r="J241" s="120">
        <f t="shared" ref="J241:J243" si="397">G241+I241</f>
        <v>644347.71600000001</v>
      </c>
      <c r="K241" s="131">
        <v>1</v>
      </c>
      <c r="L241" s="95">
        <v>174873.3</v>
      </c>
      <c r="M241" s="95">
        <f t="shared" ref="M241:M243" si="398">K241*L241</f>
        <v>174873.3</v>
      </c>
      <c r="N241" s="95">
        <v>469474.41599999997</v>
      </c>
      <c r="O241" s="95">
        <f t="shared" ref="O241:O243" si="399">K241*N241</f>
        <v>469474.41599999997</v>
      </c>
      <c r="P241" s="96">
        <f t="shared" ref="P241:P243" si="400">M241+O241</f>
        <v>644347.71600000001</v>
      </c>
      <c r="Q241" s="177"/>
      <c r="R241" s="178">
        <v>174873.3</v>
      </c>
      <c r="S241" s="178">
        <f t="shared" ref="S241:S243" si="401">Q241*R241</f>
        <v>0</v>
      </c>
      <c r="T241" s="178">
        <v>469474.41599999997</v>
      </c>
      <c r="U241" s="178">
        <f t="shared" ref="U241:U243" si="402">Q241*T241</f>
        <v>0</v>
      </c>
      <c r="V241" s="179">
        <f t="shared" ref="V241:V243" si="403">S241+U241</f>
        <v>0</v>
      </c>
      <c r="W241" s="224"/>
      <c r="X241" s="225">
        <v>174873.3</v>
      </c>
      <c r="Y241" s="225">
        <f t="shared" ref="Y241:Y243" si="404">W241*X241</f>
        <v>0</v>
      </c>
      <c r="Z241" s="225">
        <v>469474.41599999997</v>
      </c>
      <c r="AA241" s="225">
        <f t="shared" ref="AA241:AA243" si="405">W241*Z241</f>
        <v>0</v>
      </c>
      <c r="AB241" s="226">
        <f t="shared" ref="AB241:AB243" si="406">Y241+AA241</f>
        <v>0</v>
      </c>
      <c r="AC241" s="271"/>
      <c r="AD241" s="272">
        <v>174873.3</v>
      </c>
      <c r="AE241" s="272">
        <f t="shared" ref="AE241:AE243" si="407">AC241*AD241</f>
        <v>0</v>
      </c>
      <c r="AF241" s="272">
        <v>469474.41599999997</v>
      </c>
      <c r="AG241" s="272">
        <f t="shared" ref="AG241:AG243" si="408">AC241*AF241</f>
        <v>0</v>
      </c>
      <c r="AH241" s="273">
        <f t="shared" ref="AH241:AH243" si="409">AE241+AG241</f>
        <v>0</v>
      </c>
      <c r="AI241" s="318"/>
      <c r="AJ241" s="319">
        <v>174873.3</v>
      </c>
      <c r="AK241" s="319">
        <f t="shared" ref="AK241:AK243" si="410">AI241*AJ241</f>
        <v>0</v>
      </c>
      <c r="AL241" s="319">
        <v>469474.41599999997</v>
      </c>
      <c r="AM241" s="319">
        <f t="shared" ref="AM241:AM243" si="411">AI241*AL241</f>
        <v>0</v>
      </c>
      <c r="AN241" s="320">
        <f t="shared" ref="AN241:AN243" si="412">AK241+AM241</f>
        <v>0</v>
      </c>
      <c r="AO241" s="1107"/>
      <c r="AP241" s="1093">
        <v>174873.3</v>
      </c>
      <c r="AQ241" s="1093">
        <f t="shared" ref="AQ241:AQ243" si="413">AO241*AP241</f>
        <v>0</v>
      </c>
      <c r="AR241" s="1093">
        <v>469474.41599999997</v>
      </c>
      <c r="AS241" s="1093">
        <f t="shared" ref="AS241:AS243" si="414">AO241*AR241</f>
        <v>0</v>
      </c>
      <c r="AT241" s="1094">
        <f t="shared" ref="AT241:AT243" si="415">AQ241+AS241</f>
        <v>0</v>
      </c>
      <c r="AU241" s="1103"/>
      <c r="AV241" s="1101">
        <v>174873.3</v>
      </c>
      <c r="AW241" s="1101">
        <f t="shared" ref="AW241:AW243" si="416">AU241*AV241</f>
        <v>0</v>
      </c>
      <c r="AX241" s="1101">
        <v>469474.41599999997</v>
      </c>
      <c r="AY241" s="1101">
        <f t="shared" ref="AY241:AY243" si="417">AU241*AX241</f>
        <v>0</v>
      </c>
      <c r="AZ241" s="1102">
        <f t="shared" ref="AZ241:AZ243" si="418">AW241+AY241</f>
        <v>0</v>
      </c>
      <c r="BA241" s="1151">
        <f t="shared" si="287"/>
        <v>0</v>
      </c>
      <c r="BB241" s="363">
        <v>174873.3</v>
      </c>
      <c r="BC241" s="363">
        <f t="shared" ref="BC241:BC243" si="419">BA241*BB241</f>
        <v>0</v>
      </c>
      <c r="BD241" s="363">
        <v>469474.41599999997</v>
      </c>
      <c r="BE241" s="363">
        <f t="shared" ref="BE241:BE243" si="420">BA241*BD241</f>
        <v>0</v>
      </c>
      <c r="BF241" s="364">
        <f t="shared" si="350"/>
        <v>0</v>
      </c>
      <c r="BG241" s="1218">
        <f t="shared" si="322"/>
        <v>0</v>
      </c>
      <c r="BH241" s="1218">
        <f t="shared" si="323"/>
        <v>0</v>
      </c>
    </row>
    <row r="242" spans="1:60" ht="38.25" x14ac:dyDescent="0.2">
      <c r="A242" s="1">
        <v>239</v>
      </c>
      <c r="B242" s="50" t="s">
        <v>110</v>
      </c>
      <c r="C242" s="51" t="s">
        <v>351</v>
      </c>
      <c r="D242" s="51" t="s">
        <v>14</v>
      </c>
      <c r="E242" s="51">
        <v>1</v>
      </c>
      <c r="F242" s="76">
        <v>77780.28</v>
      </c>
      <c r="G242" s="76">
        <f t="shared" si="324"/>
        <v>77780.28</v>
      </c>
      <c r="H242" s="76">
        <v>160846.10400000002</v>
      </c>
      <c r="I242" s="76">
        <f t="shared" si="325"/>
        <v>160846.10400000002</v>
      </c>
      <c r="J242" s="120">
        <f t="shared" si="397"/>
        <v>238626.38400000002</v>
      </c>
      <c r="K242" s="131"/>
      <c r="L242" s="95">
        <v>77780.28</v>
      </c>
      <c r="M242" s="95">
        <f t="shared" si="398"/>
        <v>0</v>
      </c>
      <c r="N242" s="95">
        <v>160846.10400000002</v>
      </c>
      <c r="O242" s="95">
        <f t="shared" si="399"/>
        <v>0</v>
      </c>
      <c r="P242" s="96">
        <f t="shared" si="400"/>
        <v>0</v>
      </c>
      <c r="Q242" s="177"/>
      <c r="R242" s="178">
        <v>77780.28</v>
      </c>
      <c r="S242" s="178">
        <f t="shared" si="401"/>
        <v>0</v>
      </c>
      <c r="T242" s="178">
        <v>160846.10400000002</v>
      </c>
      <c r="U242" s="178">
        <f t="shared" si="402"/>
        <v>0</v>
      </c>
      <c r="V242" s="179">
        <f t="shared" si="403"/>
        <v>0</v>
      </c>
      <c r="W242" s="224">
        <v>1</v>
      </c>
      <c r="X242" s="225">
        <v>77780.28</v>
      </c>
      <c r="Y242" s="225">
        <f t="shared" si="404"/>
        <v>77780.28</v>
      </c>
      <c r="Z242" s="225">
        <v>160846.10400000002</v>
      </c>
      <c r="AA242" s="225">
        <f t="shared" si="405"/>
        <v>160846.10400000002</v>
      </c>
      <c r="AB242" s="226">
        <f t="shared" si="406"/>
        <v>238626.38400000002</v>
      </c>
      <c r="AC242" s="271"/>
      <c r="AD242" s="272">
        <v>77780.28</v>
      </c>
      <c r="AE242" s="272">
        <f t="shared" si="407"/>
        <v>0</v>
      </c>
      <c r="AF242" s="272">
        <v>160846.10400000002</v>
      </c>
      <c r="AG242" s="272">
        <f t="shared" si="408"/>
        <v>0</v>
      </c>
      <c r="AH242" s="273">
        <f t="shared" si="409"/>
        <v>0</v>
      </c>
      <c r="AI242" s="318"/>
      <c r="AJ242" s="319">
        <v>77780.28</v>
      </c>
      <c r="AK242" s="319">
        <f t="shared" si="410"/>
        <v>0</v>
      </c>
      <c r="AL242" s="319">
        <v>160846.10400000002</v>
      </c>
      <c r="AM242" s="319">
        <f t="shared" si="411"/>
        <v>0</v>
      </c>
      <c r="AN242" s="320">
        <f t="shared" si="412"/>
        <v>0</v>
      </c>
      <c r="AO242" s="1107"/>
      <c r="AP242" s="1093">
        <v>77780.28</v>
      </c>
      <c r="AQ242" s="1093">
        <f t="shared" si="413"/>
        <v>0</v>
      </c>
      <c r="AR242" s="1093">
        <v>160846.10400000002</v>
      </c>
      <c r="AS242" s="1093">
        <f t="shared" si="414"/>
        <v>0</v>
      </c>
      <c r="AT242" s="1094">
        <f t="shared" si="415"/>
        <v>0</v>
      </c>
      <c r="AU242" s="1103"/>
      <c r="AV242" s="1101">
        <v>77780.28</v>
      </c>
      <c r="AW242" s="1101">
        <f t="shared" si="416"/>
        <v>0</v>
      </c>
      <c r="AX242" s="1101">
        <v>160846.10400000002</v>
      </c>
      <c r="AY242" s="1101">
        <f t="shared" si="417"/>
        <v>0</v>
      </c>
      <c r="AZ242" s="1102">
        <f t="shared" si="418"/>
        <v>0</v>
      </c>
      <c r="BA242" s="1151">
        <f t="shared" si="287"/>
        <v>0</v>
      </c>
      <c r="BB242" s="363">
        <v>77780.28</v>
      </c>
      <c r="BC242" s="363">
        <f t="shared" si="419"/>
        <v>0</v>
      </c>
      <c r="BD242" s="363">
        <v>160846.10400000002</v>
      </c>
      <c r="BE242" s="363">
        <f t="shared" si="420"/>
        <v>0</v>
      </c>
      <c r="BF242" s="364">
        <f t="shared" si="350"/>
        <v>0</v>
      </c>
      <c r="BG242" s="1218">
        <f t="shared" si="322"/>
        <v>0</v>
      </c>
      <c r="BH242" s="1218">
        <f t="shared" si="323"/>
        <v>0</v>
      </c>
    </row>
    <row r="243" spans="1:60" x14ac:dyDescent="0.2">
      <c r="A243" s="1">
        <v>240</v>
      </c>
      <c r="B243" s="50" t="s">
        <v>111</v>
      </c>
      <c r="C243" s="51" t="s">
        <v>356</v>
      </c>
      <c r="D243" s="51" t="s">
        <v>14</v>
      </c>
      <c r="E243" s="51">
        <v>1</v>
      </c>
      <c r="F243" s="76">
        <v>22827</v>
      </c>
      <c r="G243" s="76">
        <f t="shared" si="324"/>
        <v>22827</v>
      </c>
      <c r="H243" s="76">
        <v>62594.207999999991</v>
      </c>
      <c r="I243" s="76">
        <f t="shared" si="325"/>
        <v>62594.207999999991</v>
      </c>
      <c r="J243" s="120">
        <f t="shared" si="397"/>
        <v>85421.207999999984</v>
      </c>
      <c r="K243" s="131"/>
      <c r="L243" s="95">
        <v>22827</v>
      </c>
      <c r="M243" s="95">
        <f t="shared" si="398"/>
        <v>0</v>
      </c>
      <c r="N243" s="95">
        <v>62594.207999999991</v>
      </c>
      <c r="O243" s="95">
        <f t="shared" si="399"/>
        <v>0</v>
      </c>
      <c r="P243" s="96">
        <f t="shared" si="400"/>
        <v>0</v>
      </c>
      <c r="Q243" s="177"/>
      <c r="R243" s="178">
        <v>22827</v>
      </c>
      <c r="S243" s="178">
        <f t="shared" si="401"/>
        <v>0</v>
      </c>
      <c r="T243" s="178">
        <v>62594.207999999991</v>
      </c>
      <c r="U243" s="178">
        <f t="shared" si="402"/>
        <v>0</v>
      </c>
      <c r="V243" s="179">
        <f t="shared" si="403"/>
        <v>0</v>
      </c>
      <c r="W243" s="224">
        <v>1</v>
      </c>
      <c r="X243" s="225">
        <v>22827</v>
      </c>
      <c r="Y243" s="225">
        <f t="shared" si="404"/>
        <v>22827</v>
      </c>
      <c r="Z243" s="225">
        <v>62594.207999999991</v>
      </c>
      <c r="AA243" s="225">
        <f t="shared" si="405"/>
        <v>62594.207999999991</v>
      </c>
      <c r="AB243" s="226">
        <f t="shared" si="406"/>
        <v>85421.207999999984</v>
      </c>
      <c r="AC243" s="271"/>
      <c r="AD243" s="272">
        <v>22827</v>
      </c>
      <c r="AE243" s="272">
        <f t="shared" si="407"/>
        <v>0</v>
      </c>
      <c r="AF243" s="272">
        <v>62594.207999999991</v>
      </c>
      <c r="AG243" s="272">
        <f t="shared" si="408"/>
        <v>0</v>
      </c>
      <c r="AH243" s="273">
        <f t="shared" si="409"/>
        <v>0</v>
      </c>
      <c r="AI243" s="318"/>
      <c r="AJ243" s="319">
        <v>22827</v>
      </c>
      <c r="AK243" s="319">
        <f t="shared" si="410"/>
        <v>0</v>
      </c>
      <c r="AL243" s="319">
        <v>62594.207999999991</v>
      </c>
      <c r="AM243" s="319">
        <f t="shared" si="411"/>
        <v>0</v>
      </c>
      <c r="AN243" s="320">
        <f t="shared" si="412"/>
        <v>0</v>
      </c>
      <c r="AO243" s="1107"/>
      <c r="AP243" s="1093">
        <v>22827</v>
      </c>
      <c r="AQ243" s="1093">
        <f t="shared" si="413"/>
        <v>0</v>
      </c>
      <c r="AR243" s="1093">
        <v>62594.207999999991</v>
      </c>
      <c r="AS243" s="1093">
        <f t="shared" si="414"/>
        <v>0</v>
      </c>
      <c r="AT243" s="1094">
        <f t="shared" si="415"/>
        <v>0</v>
      </c>
      <c r="AU243" s="1103"/>
      <c r="AV243" s="1101">
        <v>22827</v>
      </c>
      <c r="AW243" s="1101">
        <f t="shared" si="416"/>
        <v>0</v>
      </c>
      <c r="AX243" s="1101">
        <v>62594.207999999991</v>
      </c>
      <c r="AY243" s="1101">
        <f t="shared" si="417"/>
        <v>0</v>
      </c>
      <c r="AZ243" s="1102">
        <f t="shared" si="418"/>
        <v>0</v>
      </c>
      <c r="BA243" s="1151">
        <f t="shared" si="287"/>
        <v>0</v>
      </c>
      <c r="BB243" s="363">
        <v>22827</v>
      </c>
      <c r="BC243" s="363">
        <f t="shared" si="419"/>
        <v>0</v>
      </c>
      <c r="BD243" s="363">
        <v>62594.207999999991</v>
      </c>
      <c r="BE243" s="363">
        <f t="shared" si="420"/>
        <v>0</v>
      </c>
      <c r="BF243" s="364">
        <f t="shared" si="350"/>
        <v>0</v>
      </c>
      <c r="BG243" s="1218">
        <f t="shared" si="322"/>
        <v>0</v>
      </c>
      <c r="BH243" s="1218">
        <f t="shared" si="323"/>
        <v>0</v>
      </c>
    </row>
    <row r="244" spans="1:60" x14ac:dyDescent="0.2">
      <c r="A244" s="1">
        <v>241</v>
      </c>
      <c r="B244" s="1287" t="s">
        <v>118</v>
      </c>
      <c r="C244" s="1158"/>
      <c r="D244" s="51"/>
      <c r="E244" s="51"/>
      <c r="F244" s="76"/>
      <c r="G244" s="76"/>
      <c r="H244" s="76"/>
      <c r="I244" s="76"/>
      <c r="J244" s="120"/>
      <c r="K244" s="131"/>
      <c r="L244" s="95"/>
      <c r="M244" s="95"/>
      <c r="N244" s="95"/>
      <c r="O244" s="95"/>
      <c r="P244" s="96"/>
      <c r="Q244" s="177"/>
      <c r="R244" s="178"/>
      <c r="S244" s="178"/>
      <c r="T244" s="178"/>
      <c r="U244" s="178"/>
      <c r="V244" s="179"/>
      <c r="W244" s="224"/>
      <c r="X244" s="225"/>
      <c r="Y244" s="225"/>
      <c r="Z244" s="225"/>
      <c r="AA244" s="225"/>
      <c r="AB244" s="226"/>
      <c r="AC244" s="271"/>
      <c r="AD244" s="272"/>
      <c r="AE244" s="272"/>
      <c r="AF244" s="272"/>
      <c r="AG244" s="272"/>
      <c r="AH244" s="273"/>
      <c r="AI244" s="318"/>
      <c r="AJ244" s="319"/>
      <c r="AK244" s="319"/>
      <c r="AL244" s="319"/>
      <c r="AM244" s="319"/>
      <c r="AN244" s="320"/>
      <c r="AO244" s="1107"/>
      <c r="AP244" s="1093"/>
      <c r="AQ244" s="1093"/>
      <c r="AR244" s="1093"/>
      <c r="AS244" s="1093"/>
      <c r="AT244" s="1094"/>
      <c r="AU244" s="1103"/>
      <c r="AV244" s="1101"/>
      <c r="AW244" s="1101"/>
      <c r="AX244" s="1101"/>
      <c r="AY244" s="1101"/>
      <c r="AZ244" s="1102"/>
      <c r="BA244" s="1151">
        <f t="shared" si="287"/>
        <v>0</v>
      </c>
      <c r="BB244" s="363"/>
      <c r="BC244" s="363"/>
      <c r="BD244" s="363"/>
      <c r="BE244" s="363"/>
      <c r="BF244" s="364">
        <f t="shared" si="350"/>
        <v>0</v>
      </c>
      <c r="BG244" s="1218">
        <f t="shared" si="322"/>
        <v>0</v>
      </c>
      <c r="BH244" s="1218">
        <f t="shared" si="323"/>
        <v>0</v>
      </c>
    </row>
    <row r="245" spans="1:60" ht="25.5" x14ac:dyDescent="0.2">
      <c r="A245" s="1">
        <v>242</v>
      </c>
      <c r="B245" s="50" t="s">
        <v>119</v>
      </c>
      <c r="C245" s="51" t="s">
        <v>355</v>
      </c>
      <c r="D245" s="51" t="s">
        <v>14</v>
      </c>
      <c r="E245" s="51">
        <v>1</v>
      </c>
      <c r="F245" s="76">
        <v>174873.3</v>
      </c>
      <c r="G245" s="76">
        <f t="shared" si="324"/>
        <v>174873.3</v>
      </c>
      <c r="H245" s="76">
        <v>469767.55200000003</v>
      </c>
      <c r="I245" s="76">
        <f t="shared" si="325"/>
        <v>469767.55200000003</v>
      </c>
      <c r="J245" s="120">
        <f t="shared" ref="J245:J251" si="421">G245+I245</f>
        <v>644640.85199999996</v>
      </c>
      <c r="K245" s="131">
        <v>1</v>
      </c>
      <c r="L245" s="95">
        <v>174873.3</v>
      </c>
      <c r="M245" s="95">
        <f t="shared" ref="M245:M251" si="422">K245*L245</f>
        <v>174873.3</v>
      </c>
      <c r="N245" s="95">
        <v>469767.55200000003</v>
      </c>
      <c r="O245" s="95">
        <f t="shared" ref="O245:O251" si="423">K245*N245</f>
        <v>469767.55200000003</v>
      </c>
      <c r="P245" s="96">
        <f t="shared" ref="P245:P247" si="424">M245+O245</f>
        <v>644640.85199999996</v>
      </c>
      <c r="Q245" s="177"/>
      <c r="R245" s="178">
        <v>174873.3</v>
      </c>
      <c r="S245" s="178">
        <f t="shared" ref="S245:S251" si="425">Q245*R245</f>
        <v>0</v>
      </c>
      <c r="T245" s="178">
        <v>469767.55200000003</v>
      </c>
      <c r="U245" s="178">
        <f t="shared" ref="U245:U251" si="426">Q245*T245</f>
        <v>0</v>
      </c>
      <c r="V245" s="179">
        <f t="shared" ref="V245:V247" si="427">S245+U245</f>
        <v>0</v>
      </c>
      <c r="W245" s="224"/>
      <c r="X245" s="225">
        <v>174873.3</v>
      </c>
      <c r="Y245" s="225">
        <f t="shared" ref="Y245:Y251" si="428">W245*X245</f>
        <v>0</v>
      </c>
      <c r="Z245" s="225">
        <v>469767.55200000003</v>
      </c>
      <c r="AA245" s="225">
        <f t="shared" ref="AA245:AA251" si="429">W245*Z245</f>
        <v>0</v>
      </c>
      <c r="AB245" s="226">
        <f t="shared" ref="AB245:AB247" si="430">Y245+AA245</f>
        <v>0</v>
      </c>
      <c r="AC245" s="271"/>
      <c r="AD245" s="272">
        <v>174873.3</v>
      </c>
      <c r="AE245" s="272">
        <f t="shared" ref="AE245:AE251" si="431">AC245*AD245</f>
        <v>0</v>
      </c>
      <c r="AF245" s="272">
        <v>469767.55200000003</v>
      </c>
      <c r="AG245" s="272">
        <f t="shared" ref="AG245:AG251" si="432">AC245*AF245</f>
        <v>0</v>
      </c>
      <c r="AH245" s="273">
        <f t="shared" ref="AH245:AH247" si="433">AE245+AG245</f>
        <v>0</v>
      </c>
      <c r="AI245" s="318"/>
      <c r="AJ245" s="319">
        <v>174873.3</v>
      </c>
      <c r="AK245" s="319">
        <f t="shared" ref="AK245:AK251" si="434">AI245*AJ245</f>
        <v>0</v>
      </c>
      <c r="AL245" s="319">
        <v>469767.55200000003</v>
      </c>
      <c r="AM245" s="319">
        <f t="shared" ref="AM245:AM251" si="435">AI245*AL245</f>
        <v>0</v>
      </c>
      <c r="AN245" s="320">
        <f t="shared" ref="AN245:AN247" si="436">AK245+AM245</f>
        <v>0</v>
      </c>
      <c r="AO245" s="1107"/>
      <c r="AP245" s="1093">
        <v>174873.3</v>
      </c>
      <c r="AQ245" s="1093">
        <f t="shared" ref="AQ245:AQ251" si="437">AO245*AP245</f>
        <v>0</v>
      </c>
      <c r="AR245" s="1093">
        <v>469767.55200000003</v>
      </c>
      <c r="AS245" s="1093">
        <f t="shared" ref="AS245:AS251" si="438">AO245*AR245</f>
        <v>0</v>
      </c>
      <c r="AT245" s="1094">
        <f t="shared" ref="AT245:AT247" si="439">AQ245+AS245</f>
        <v>0</v>
      </c>
      <c r="AU245" s="1103"/>
      <c r="AV245" s="1101">
        <v>174873.3</v>
      </c>
      <c r="AW245" s="1101">
        <f t="shared" ref="AW245:AW251" si="440">AU245*AV245</f>
        <v>0</v>
      </c>
      <c r="AX245" s="1101">
        <v>469767.55200000003</v>
      </c>
      <c r="AY245" s="1101">
        <f t="shared" ref="AY245:AY251" si="441">AU245*AX245</f>
        <v>0</v>
      </c>
      <c r="AZ245" s="1102">
        <f t="shared" ref="AZ245:AZ247" si="442">AW245+AY245</f>
        <v>0</v>
      </c>
      <c r="BA245" s="1151">
        <f t="shared" si="287"/>
        <v>0</v>
      </c>
      <c r="BB245" s="363">
        <v>174873.3</v>
      </c>
      <c r="BC245" s="363">
        <f t="shared" ref="BC245:BC251" si="443">BA245*BB245</f>
        <v>0</v>
      </c>
      <c r="BD245" s="363">
        <v>469767.55200000003</v>
      </c>
      <c r="BE245" s="363">
        <f t="shared" ref="BE245:BE251" si="444">BA245*BD245</f>
        <v>0</v>
      </c>
      <c r="BF245" s="364">
        <f t="shared" si="350"/>
        <v>0</v>
      </c>
      <c r="BG245" s="1218">
        <f t="shared" si="322"/>
        <v>0</v>
      </c>
      <c r="BH245" s="1218">
        <f t="shared" si="323"/>
        <v>0</v>
      </c>
    </row>
    <row r="246" spans="1:60" ht="38.25" x14ac:dyDescent="0.2">
      <c r="A246" s="1">
        <v>243</v>
      </c>
      <c r="B246" s="50" t="s">
        <v>110</v>
      </c>
      <c r="C246" s="51" t="s">
        <v>351</v>
      </c>
      <c r="D246" s="51" t="s">
        <v>14</v>
      </c>
      <c r="E246" s="51">
        <v>1</v>
      </c>
      <c r="F246" s="76">
        <v>77780.28</v>
      </c>
      <c r="G246" s="76">
        <f t="shared" si="324"/>
        <v>77780.28</v>
      </c>
      <c r="H246" s="76">
        <v>160846.10400000002</v>
      </c>
      <c r="I246" s="76">
        <f t="shared" si="325"/>
        <v>160846.10400000002</v>
      </c>
      <c r="J246" s="120">
        <f t="shared" si="421"/>
        <v>238626.38400000002</v>
      </c>
      <c r="K246" s="131"/>
      <c r="L246" s="95">
        <v>77780.28</v>
      </c>
      <c r="M246" s="95">
        <f t="shared" si="422"/>
        <v>0</v>
      </c>
      <c r="N246" s="95">
        <v>160846.10400000002</v>
      </c>
      <c r="O246" s="95">
        <f t="shared" si="423"/>
        <v>0</v>
      </c>
      <c r="P246" s="96">
        <f t="shared" si="424"/>
        <v>0</v>
      </c>
      <c r="Q246" s="177"/>
      <c r="R246" s="178">
        <v>77780.28</v>
      </c>
      <c r="S246" s="178">
        <f t="shared" si="425"/>
        <v>0</v>
      </c>
      <c r="T246" s="178">
        <v>160846.10400000002</v>
      </c>
      <c r="U246" s="178">
        <f t="shared" si="426"/>
        <v>0</v>
      </c>
      <c r="V246" s="179">
        <f t="shared" si="427"/>
        <v>0</v>
      </c>
      <c r="W246" s="224">
        <v>1</v>
      </c>
      <c r="X246" s="225">
        <v>77780.28</v>
      </c>
      <c r="Y246" s="225">
        <f t="shared" si="428"/>
        <v>77780.28</v>
      </c>
      <c r="Z246" s="225">
        <v>160846.10400000002</v>
      </c>
      <c r="AA246" s="225">
        <f t="shared" si="429"/>
        <v>160846.10400000002</v>
      </c>
      <c r="AB246" s="226">
        <f t="shared" si="430"/>
        <v>238626.38400000002</v>
      </c>
      <c r="AC246" s="271"/>
      <c r="AD246" s="272">
        <v>77780.28</v>
      </c>
      <c r="AE246" s="272">
        <f t="shared" si="431"/>
        <v>0</v>
      </c>
      <c r="AF246" s="272">
        <v>160846.10400000002</v>
      </c>
      <c r="AG246" s="272">
        <f t="shared" si="432"/>
        <v>0</v>
      </c>
      <c r="AH246" s="273">
        <f t="shared" si="433"/>
        <v>0</v>
      </c>
      <c r="AI246" s="318"/>
      <c r="AJ246" s="319">
        <v>77780.28</v>
      </c>
      <c r="AK246" s="319">
        <f t="shared" si="434"/>
        <v>0</v>
      </c>
      <c r="AL246" s="319">
        <v>160846.10400000002</v>
      </c>
      <c r="AM246" s="319">
        <f t="shared" si="435"/>
        <v>0</v>
      </c>
      <c r="AN246" s="320">
        <f t="shared" si="436"/>
        <v>0</v>
      </c>
      <c r="AO246" s="1107"/>
      <c r="AP246" s="1093">
        <v>77780.28</v>
      </c>
      <c r="AQ246" s="1093">
        <f t="shared" si="437"/>
        <v>0</v>
      </c>
      <c r="AR246" s="1093">
        <v>160846.10400000002</v>
      </c>
      <c r="AS246" s="1093">
        <f t="shared" si="438"/>
        <v>0</v>
      </c>
      <c r="AT246" s="1094">
        <f t="shared" si="439"/>
        <v>0</v>
      </c>
      <c r="AU246" s="1103"/>
      <c r="AV246" s="1101">
        <v>77780.28</v>
      </c>
      <c r="AW246" s="1101">
        <f t="shared" si="440"/>
        <v>0</v>
      </c>
      <c r="AX246" s="1101">
        <v>160846.10400000002</v>
      </c>
      <c r="AY246" s="1101">
        <f t="shared" si="441"/>
        <v>0</v>
      </c>
      <c r="AZ246" s="1102">
        <f t="shared" si="442"/>
        <v>0</v>
      </c>
      <c r="BA246" s="1151">
        <f t="shared" si="287"/>
        <v>0</v>
      </c>
      <c r="BB246" s="363">
        <v>77780.28</v>
      </c>
      <c r="BC246" s="363">
        <f t="shared" si="443"/>
        <v>0</v>
      </c>
      <c r="BD246" s="363">
        <v>160846.10400000002</v>
      </c>
      <c r="BE246" s="363">
        <f t="shared" si="444"/>
        <v>0</v>
      </c>
      <c r="BF246" s="364">
        <f t="shared" si="350"/>
        <v>0</v>
      </c>
      <c r="BG246" s="1218">
        <f t="shared" si="322"/>
        <v>0</v>
      </c>
      <c r="BH246" s="1218">
        <f t="shared" si="323"/>
        <v>0</v>
      </c>
    </row>
    <row r="247" spans="1:60" x14ac:dyDescent="0.2">
      <c r="A247" s="1">
        <v>244</v>
      </c>
      <c r="B247" s="50" t="s">
        <v>111</v>
      </c>
      <c r="C247" s="51" t="s">
        <v>356</v>
      </c>
      <c r="D247" s="51" t="s">
        <v>14</v>
      </c>
      <c r="E247" s="51">
        <v>1</v>
      </c>
      <c r="F247" s="76">
        <v>22827</v>
      </c>
      <c r="G247" s="76">
        <f t="shared" si="324"/>
        <v>22827</v>
      </c>
      <c r="H247" s="76">
        <v>62594.207999999991</v>
      </c>
      <c r="I247" s="76">
        <f t="shared" si="325"/>
        <v>62594.207999999991</v>
      </c>
      <c r="J247" s="120">
        <f t="shared" si="421"/>
        <v>85421.207999999984</v>
      </c>
      <c r="K247" s="131"/>
      <c r="L247" s="95">
        <v>22827</v>
      </c>
      <c r="M247" s="95">
        <f t="shared" si="422"/>
        <v>0</v>
      </c>
      <c r="N247" s="95">
        <v>62594.207999999991</v>
      </c>
      <c r="O247" s="95">
        <f t="shared" si="423"/>
        <v>0</v>
      </c>
      <c r="P247" s="96">
        <f t="shared" si="424"/>
        <v>0</v>
      </c>
      <c r="Q247" s="177"/>
      <c r="R247" s="178">
        <v>22827</v>
      </c>
      <c r="S247" s="178">
        <f t="shared" si="425"/>
        <v>0</v>
      </c>
      <c r="T247" s="178">
        <v>62594.207999999991</v>
      </c>
      <c r="U247" s="178">
        <f t="shared" si="426"/>
        <v>0</v>
      </c>
      <c r="V247" s="179">
        <f t="shared" si="427"/>
        <v>0</v>
      </c>
      <c r="W247" s="224">
        <v>1</v>
      </c>
      <c r="X247" s="225">
        <v>22827</v>
      </c>
      <c r="Y247" s="225">
        <f t="shared" si="428"/>
        <v>22827</v>
      </c>
      <c r="Z247" s="225">
        <v>62594.207999999991</v>
      </c>
      <c r="AA247" s="225">
        <f t="shared" si="429"/>
        <v>62594.207999999991</v>
      </c>
      <c r="AB247" s="226">
        <f t="shared" si="430"/>
        <v>85421.207999999984</v>
      </c>
      <c r="AC247" s="271"/>
      <c r="AD247" s="272">
        <v>22827</v>
      </c>
      <c r="AE247" s="272">
        <f t="shared" si="431"/>
        <v>0</v>
      </c>
      <c r="AF247" s="272">
        <v>62594.207999999991</v>
      </c>
      <c r="AG247" s="272">
        <f t="shared" si="432"/>
        <v>0</v>
      </c>
      <c r="AH247" s="273">
        <f t="shared" si="433"/>
        <v>0</v>
      </c>
      <c r="AI247" s="318"/>
      <c r="AJ247" s="319">
        <v>22827</v>
      </c>
      <c r="AK247" s="319">
        <f t="shared" si="434"/>
        <v>0</v>
      </c>
      <c r="AL247" s="319">
        <v>62594.207999999991</v>
      </c>
      <c r="AM247" s="319">
        <f t="shared" si="435"/>
        <v>0</v>
      </c>
      <c r="AN247" s="320">
        <f t="shared" si="436"/>
        <v>0</v>
      </c>
      <c r="AO247" s="1107"/>
      <c r="AP247" s="1093">
        <v>22827</v>
      </c>
      <c r="AQ247" s="1093">
        <f t="shared" si="437"/>
        <v>0</v>
      </c>
      <c r="AR247" s="1093">
        <v>62594.207999999991</v>
      </c>
      <c r="AS247" s="1093">
        <f t="shared" si="438"/>
        <v>0</v>
      </c>
      <c r="AT247" s="1094">
        <f t="shared" si="439"/>
        <v>0</v>
      </c>
      <c r="AU247" s="1103"/>
      <c r="AV247" s="1101">
        <v>22827</v>
      </c>
      <c r="AW247" s="1101">
        <f t="shared" si="440"/>
        <v>0</v>
      </c>
      <c r="AX247" s="1101">
        <v>62594.207999999991</v>
      </c>
      <c r="AY247" s="1101">
        <f t="shared" si="441"/>
        <v>0</v>
      </c>
      <c r="AZ247" s="1102">
        <f t="shared" si="442"/>
        <v>0</v>
      </c>
      <c r="BA247" s="1151">
        <f t="shared" si="287"/>
        <v>0</v>
      </c>
      <c r="BB247" s="363">
        <v>22827</v>
      </c>
      <c r="BC247" s="363">
        <f t="shared" si="443"/>
        <v>0</v>
      </c>
      <c r="BD247" s="363">
        <v>62594.207999999991</v>
      </c>
      <c r="BE247" s="363">
        <f t="shared" si="444"/>
        <v>0</v>
      </c>
      <c r="BF247" s="364">
        <f t="shared" si="350"/>
        <v>0</v>
      </c>
      <c r="BG247" s="1218">
        <f t="shared" si="322"/>
        <v>0</v>
      </c>
      <c r="BH247" s="1218">
        <f t="shared" si="323"/>
        <v>0</v>
      </c>
    </row>
    <row r="248" spans="1:60" x14ac:dyDescent="0.2">
      <c r="A248" s="1">
        <v>245</v>
      </c>
      <c r="B248" s="1287" t="s">
        <v>120</v>
      </c>
      <c r="C248" s="1158"/>
      <c r="D248" s="51"/>
      <c r="E248" s="51"/>
      <c r="F248" s="76"/>
      <c r="G248" s="76">
        <f t="shared" si="324"/>
        <v>0</v>
      </c>
      <c r="H248" s="76"/>
      <c r="I248" s="76">
        <f t="shared" si="325"/>
        <v>0</v>
      </c>
      <c r="J248" s="120"/>
      <c r="K248" s="131"/>
      <c r="L248" s="95"/>
      <c r="M248" s="95">
        <f t="shared" si="422"/>
        <v>0</v>
      </c>
      <c r="N248" s="95"/>
      <c r="O248" s="95">
        <f t="shared" si="423"/>
        <v>0</v>
      </c>
      <c r="P248" s="96"/>
      <c r="Q248" s="177"/>
      <c r="R248" s="178"/>
      <c r="S248" s="178">
        <f t="shared" si="425"/>
        <v>0</v>
      </c>
      <c r="T248" s="178"/>
      <c r="U248" s="178">
        <f t="shared" si="426"/>
        <v>0</v>
      </c>
      <c r="V248" s="179"/>
      <c r="W248" s="224"/>
      <c r="X248" s="225"/>
      <c r="Y248" s="225">
        <f t="shared" si="428"/>
        <v>0</v>
      </c>
      <c r="Z248" s="225"/>
      <c r="AA248" s="225">
        <f t="shared" si="429"/>
        <v>0</v>
      </c>
      <c r="AB248" s="226"/>
      <c r="AC248" s="271"/>
      <c r="AD248" s="272"/>
      <c r="AE248" s="272">
        <f t="shared" si="431"/>
        <v>0</v>
      </c>
      <c r="AF248" s="272"/>
      <c r="AG248" s="272">
        <f t="shared" si="432"/>
        <v>0</v>
      </c>
      <c r="AH248" s="273"/>
      <c r="AI248" s="318"/>
      <c r="AJ248" s="319"/>
      <c r="AK248" s="319">
        <f t="shared" si="434"/>
        <v>0</v>
      </c>
      <c r="AL248" s="319"/>
      <c r="AM248" s="319">
        <f t="shared" si="435"/>
        <v>0</v>
      </c>
      <c r="AN248" s="320"/>
      <c r="AO248" s="1107"/>
      <c r="AP248" s="1093"/>
      <c r="AQ248" s="1093">
        <f t="shared" si="437"/>
        <v>0</v>
      </c>
      <c r="AR248" s="1093"/>
      <c r="AS248" s="1093">
        <f t="shared" si="438"/>
        <v>0</v>
      </c>
      <c r="AT248" s="1094"/>
      <c r="AU248" s="1103"/>
      <c r="AV248" s="1101"/>
      <c r="AW248" s="1101">
        <f t="shared" si="440"/>
        <v>0</v>
      </c>
      <c r="AX248" s="1101"/>
      <c r="AY248" s="1101">
        <f t="shared" si="441"/>
        <v>0</v>
      </c>
      <c r="AZ248" s="1102"/>
      <c r="BA248" s="1151">
        <f t="shared" si="287"/>
        <v>0</v>
      </c>
      <c r="BB248" s="363"/>
      <c r="BC248" s="363">
        <f t="shared" si="443"/>
        <v>0</v>
      </c>
      <c r="BD248" s="363"/>
      <c r="BE248" s="363">
        <f t="shared" si="444"/>
        <v>0</v>
      </c>
      <c r="BF248" s="364">
        <f t="shared" si="350"/>
        <v>0</v>
      </c>
      <c r="BG248" s="1218">
        <f t="shared" si="322"/>
        <v>0</v>
      </c>
      <c r="BH248" s="1218">
        <f t="shared" si="323"/>
        <v>0</v>
      </c>
    </row>
    <row r="249" spans="1:60" ht="25.5" x14ac:dyDescent="0.2">
      <c r="A249" s="1">
        <v>246</v>
      </c>
      <c r="B249" s="50" t="s">
        <v>121</v>
      </c>
      <c r="C249" s="51" t="s">
        <v>358</v>
      </c>
      <c r="D249" s="51" t="s">
        <v>14</v>
      </c>
      <c r="E249" s="51">
        <v>1</v>
      </c>
      <c r="F249" s="76">
        <v>174873.3</v>
      </c>
      <c r="G249" s="76">
        <f t="shared" si="324"/>
        <v>174873.3</v>
      </c>
      <c r="H249" s="76">
        <v>469767.55200000003</v>
      </c>
      <c r="I249" s="76">
        <f t="shared" si="325"/>
        <v>469767.55200000003</v>
      </c>
      <c r="J249" s="120">
        <f t="shared" si="421"/>
        <v>644640.85199999996</v>
      </c>
      <c r="K249" s="131">
        <v>1</v>
      </c>
      <c r="L249" s="95">
        <v>174873.3</v>
      </c>
      <c r="M249" s="95">
        <f t="shared" si="422"/>
        <v>174873.3</v>
      </c>
      <c r="N249" s="95">
        <v>469767.55200000003</v>
      </c>
      <c r="O249" s="95">
        <f t="shared" si="423"/>
        <v>469767.55200000003</v>
      </c>
      <c r="P249" s="96">
        <f t="shared" ref="P249:P251" si="445">M249+O249</f>
        <v>644640.85199999996</v>
      </c>
      <c r="Q249" s="177"/>
      <c r="R249" s="178">
        <v>174873.3</v>
      </c>
      <c r="S249" s="178">
        <f t="shared" si="425"/>
        <v>0</v>
      </c>
      <c r="T249" s="178">
        <v>469767.55200000003</v>
      </c>
      <c r="U249" s="178">
        <f t="shared" si="426"/>
        <v>0</v>
      </c>
      <c r="V249" s="179">
        <f t="shared" ref="V249:V251" si="446">S249+U249</f>
        <v>0</v>
      </c>
      <c r="W249" s="224"/>
      <c r="X249" s="225">
        <v>174873.3</v>
      </c>
      <c r="Y249" s="225">
        <f t="shared" si="428"/>
        <v>0</v>
      </c>
      <c r="Z249" s="225">
        <v>469767.55200000003</v>
      </c>
      <c r="AA249" s="225">
        <f t="shared" si="429"/>
        <v>0</v>
      </c>
      <c r="AB249" s="226">
        <f t="shared" ref="AB249:AB251" si="447">Y249+AA249</f>
        <v>0</v>
      </c>
      <c r="AC249" s="271"/>
      <c r="AD249" s="272">
        <v>174873.3</v>
      </c>
      <c r="AE249" s="272">
        <f t="shared" si="431"/>
        <v>0</v>
      </c>
      <c r="AF249" s="272">
        <v>469767.55200000003</v>
      </c>
      <c r="AG249" s="272">
        <f t="shared" si="432"/>
        <v>0</v>
      </c>
      <c r="AH249" s="273">
        <f t="shared" ref="AH249:AH251" si="448">AE249+AG249</f>
        <v>0</v>
      </c>
      <c r="AI249" s="318"/>
      <c r="AJ249" s="319">
        <v>174873.3</v>
      </c>
      <c r="AK249" s="319">
        <f t="shared" si="434"/>
        <v>0</v>
      </c>
      <c r="AL249" s="319">
        <v>469767.55200000003</v>
      </c>
      <c r="AM249" s="319">
        <f t="shared" si="435"/>
        <v>0</v>
      </c>
      <c r="AN249" s="320">
        <f t="shared" ref="AN249:AN251" si="449">AK249+AM249</f>
        <v>0</v>
      </c>
      <c r="AO249" s="1107"/>
      <c r="AP249" s="1093">
        <v>174873.3</v>
      </c>
      <c r="AQ249" s="1093">
        <f t="shared" si="437"/>
        <v>0</v>
      </c>
      <c r="AR249" s="1093">
        <v>469767.55200000003</v>
      </c>
      <c r="AS249" s="1093">
        <f t="shared" si="438"/>
        <v>0</v>
      </c>
      <c r="AT249" s="1094">
        <f t="shared" ref="AT249:AT251" si="450">AQ249+AS249</f>
        <v>0</v>
      </c>
      <c r="AU249" s="1103"/>
      <c r="AV249" s="1101">
        <v>174873.3</v>
      </c>
      <c r="AW249" s="1101">
        <f t="shared" si="440"/>
        <v>0</v>
      </c>
      <c r="AX249" s="1101">
        <v>469767.55200000003</v>
      </c>
      <c r="AY249" s="1101">
        <f t="shared" si="441"/>
        <v>0</v>
      </c>
      <c r="AZ249" s="1102">
        <f t="shared" ref="AZ249:AZ251" si="451">AW249+AY249</f>
        <v>0</v>
      </c>
      <c r="BA249" s="1151">
        <f t="shared" si="287"/>
        <v>0</v>
      </c>
      <c r="BB249" s="363">
        <v>174873.3</v>
      </c>
      <c r="BC249" s="363">
        <f t="shared" si="443"/>
        <v>0</v>
      </c>
      <c r="BD249" s="363">
        <v>469767.55200000003</v>
      </c>
      <c r="BE249" s="363">
        <f t="shared" si="444"/>
        <v>0</v>
      </c>
      <c r="BF249" s="364">
        <f t="shared" si="350"/>
        <v>0</v>
      </c>
      <c r="BG249" s="1218">
        <f t="shared" si="322"/>
        <v>0</v>
      </c>
      <c r="BH249" s="1218">
        <f t="shared" si="323"/>
        <v>0</v>
      </c>
    </row>
    <row r="250" spans="1:60" ht="38.25" x14ac:dyDescent="0.2">
      <c r="A250" s="1">
        <v>247</v>
      </c>
      <c r="B250" s="50" t="s">
        <v>110</v>
      </c>
      <c r="C250" s="51" t="s">
        <v>351</v>
      </c>
      <c r="D250" s="51" t="s">
        <v>14</v>
      </c>
      <c r="E250" s="51">
        <v>1</v>
      </c>
      <c r="F250" s="76">
        <v>77780.28</v>
      </c>
      <c r="G250" s="76">
        <f t="shared" si="324"/>
        <v>77780.28</v>
      </c>
      <c r="H250" s="76">
        <v>160846.10400000002</v>
      </c>
      <c r="I250" s="76">
        <f t="shared" si="325"/>
        <v>160846.10400000002</v>
      </c>
      <c r="J250" s="120">
        <f t="shared" si="421"/>
        <v>238626.38400000002</v>
      </c>
      <c r="K250" s="131"/>
      <c r="L250" s="95">
        <v>77780.28</v>
      </c>
      <c r="M250" s="95">
        <f t="shared" si="422"/>
        <v>0</v>
      </c>
      <c r="N250" s="95">
        <v>160846.10400000002</v>
      </c>
      <c r="O250" s="95">
        <f t="shared" si="423"/>
        <v>0</v>
      </c>
      <c r="P250" s="96">
        <f t="shared" si="445"/>
        <v>0</v>
      </c>
      <c r="Q250" s="177"/>
      <c r="R250" s="178">
        <v>77780.28</v>
      </c>
      <c r="S250" s="178">
        <f t="shared" si="425"/>
        <v>0</v>
      </c>
      <c r="T250" s="178">
        <v>160846.10400000002</v>
      </c>
      <c r="U250" s="178">
        <f t="shared" si="426"/>
        <v>0</v>
      </c>
      <c r="V250" s="179">
        <f t="shared" si="446"/>
        <v>0</v>
      </c>
      <c r="W250" s="224">
        <v>1</v>
      </c>
      <c r="X250" s="225">
        <v>77780.28</v>
      </c>
      <c r="Y250" s="225">
        <f t="shared" si="428"/>
        <v>77780.28</v>
      </c>
      <c r="Z250" s="225">
        <v>160846.10400000002</v>
      </c>
      <c r="AA250" s="225">
        <f t="shared" si="429"/>
        <v>160846.10400000002</v>
      </c>
      <c r="AB250" s="226">
        <f t="shared" si="447"/>
        <v>238626.38400000002</v>
      </c>
      <c r="AC250" s="271"/>
      <c r="AD250" s="272">
        <v>77780.28</v>
      </c>
      <c r="AE250" s="272">
        <f t="shared" si="431"/>
        <v>0</v>
      </c>
      <c r="AF250" s="272">
        <v>160846.10400000002</v>
      </c>
      <c r="AG250" s="272">
        <f t="shared" si="432"/>
        <v>0</v>
      </c>
      <c r="AH250" s="273">
        <f t="shared" si="448"/>
        <v>0</v>
      </c>
      <c r="AI250" s="318"/>
      <c r="AJ250" s="319">
        <v>77780.28</v>
      </c>
      <c r="AK250" s="319">
        <f t="shared" si="434"/>
        <v>0</v>
      </c>
      <c r="AL250" s="319">
        <v>160846.10400000002</v>
      </c>
      <c r="AM250" s="319">
        <f t="shared" si="435"/>
        <v>0</v>
      </c>
      <c r="AN250" s="320">
        <f t="shared" si="449"/>
        <v>0</v>
      </c>
      <c r="AO250" s="1107"/>
      <c r="AP250" s="1093">
        <v>77780.28</v>
      </c>
      <c r="AQ250" s="1093">
        <f t="shared" si="437"/>
        <v>0</v>
      </c>
      <c r="AR250" s="1093">
        <v>160846.10400000002</v>
      </c>
      <c r="AS250" s="1093">
        <f t="shared" si="438"/>
        <v>0</v>
      </c>
      <c r="AT250" s="1094">
        <f t="shared" si="450"/>
        <v>0</v>
      </c>
      <c r="AU250" s="1103"/>
      <c r="AV250" s="1101">
        <v>77780.28</v>
      </c>
      <c r="AW250" s="1101">
        <f t="shared" si="440"/>
        <v>0</v>
      </c>
      <c r="AX250" s="1101">
        <v>160846.10400000002</v>
      </c>
      <c r="AY250" s="1101">
        <f t="shared" si="441"/>
        <v>0</v>
      </c>
      <c r="AZ250" s="1102">
        <f t="shared" si="451"/>
        <v>0</v>
      </c>
      <c r="BA250" s="1151">
        <f t="shared" si="287"/>
        <v>0</v>
      </c>
      <c r="BB250" s="363">
        <v>77780.28</v>
      </c>
      <c r="BC250" s="363">
        <f t="shared" si="443"/>
        <v>0</v>
      </c>
      <c r="BD250" s="363">
        <v>160846.10400000002</v>
      </c>
      <c r="BE250" s="363">
        <f t="shared" si="444"/>
        <v>0</v>
      </c>
      <c r="BF250" s="364">
        <f t="shared" si="350"/>
        <v>0</v>
      </c>
      <c r="BG250" s="1218">
        <f t="shared" si="322"/>
        <v>0</v>
      </c>
      <c r="BH250" s="1218">
        <f t="shared" si="323"/>
        <v>0</v>
      </c>
    </row>
    <row r="251" spans="1:60" x14ac:dyDescent="0.2">
      <c r="A251" s="1">
        <v>248</v>
      </c>
      <c r="B251" s="50" t="s">
        <v>111</v>
      </c>
      <c r="C251" s="51" t="s">
        <v>356</v>
      </c>
      <c r="D251" s="51" t="s">
        <v>14</v>
      </c>
      <c r="E251" s="51">
        <v>1</v>
      </c>
      <c r="F251" s="76">
        <v>22827</v>
      </c>
      <c r="G251" s="76">
        <f t="shared" si="324"/>
        <v>22827</v>
      </c>
      <c r="H251" s="76">
        <v>62594.207999999991</v>
      </c>
      <c r="I251" s="76">
        <f t="shared" si="325"/>
        <v>62594.207999999991</v>
      </c>
      <c r="J251" s="120">
        <f t="shared" si="421"/>
        <v>85421.207999999984</v>
      </c>
      <c r="K251" s="131"/>
      <c r="L251" s="95">
        <v>22827</v>
      </c>
      <c r="M251" s="95">
        <f t="shared" si="422"/>
        <v>0</v>
      </c>
      <c r="N251" s="95">
        <v>62594.207999999991</v>
      </c>
      <c r="O251" s="95">
        <f t="shared" si="423"/>
        <v>0</v>
      </c>
      <c r="P251" s="96">
        <f t="shared" si="445"/>
        <v>0</v>
      </c>
      <c r="Q251" s="177"/>
      <c r="R251" s="178">
        <v>22827</v>
      </c>
      <c r="S251" s="178">
        <f t="shared" si="425"/>
        <v>0</v>
      </c>
      <c r="T251" s="178">
        <v>62594.207999999991</v>
      </c>
      <c r="U251" s="178">
        <f t="shared" si="426"/>
        <v>0</v>
      </c>
      <c r="V251" s="179">
        <f t="shared" si="446"/>
        <v>0</v>
      </c>
      <c r="W251" s="224">
        <v>1</v>
      </c>
      <c r="X251" s="225">
        <v>22827</v>
      </c>
      <c r="Y251" s="225">
        <f t="shared" si="428"/>
        <v>22827</v>
      </c>
      <c r="Z251" s="225">
        <v>62594.207999999991</v>
      </c>
      <c r="AA251" s="225">
        <f t="shared" si="429"/>
        <v>62594.207999999991</v>
      </c>
      <c r="AB251" s="226">
        <f t="shared" si="447"/>
        <v>85421.207999999984</v>
      </c>
      <c r="AC251" s="271"/>
      <c r="AD251" s="272">
        <v>22827</v>
      </c>
      <c r="AE251" s="272">
        <f t="shared" si="431"/>
        <v>0</v>
      </c>
      <c r="AF251" s="272">
        <v>62594.207999999991</v>
      </c>
      <c r="AG251" s="272">
        <f t="shared" si="432"/>
        <v>0</v>
      </c>
      <c r="AH251" s="273">
        <f t="shared" si="448"/>
        <v>0</v>
      </c>
      <c r="AI251" s="318"/>
      <c r="AJ251" s="319">
        <v>22827</v>
      </c>
      <c r="AK251" s="319">
        <f t="shared" si="434"/>
        <v>0</v>
      </c>
      <c r="AL251" s="319">
        <v>62594.207999999991</v>
      </c>
      <c r="AM251" s="319">
        <f t="shared" si="435"/>
        <v>0</v>
      </c>
      <c r="AN251" s="320">
        <f t="shared" si="449"/>
        <v>0</v>
      </c>
      <c r="AO251" s="1107"/>
      <c r="AP251" s="1093">
        <v>22827</v>
      </c>
      <c r="AQ251" s="1093">
        <f t="shared" si="437"/>
        <v>0</v>
      </c>
      <c r="AR251" s="1093">
        <v>62594.207999999991</v>
      </c>
      <c r="AS251" s="1093">
        <f t="shared" si="438"/>
        <v>0</v>
      </c>
      <c r="AT251" s="1094">
        <f t="shared" si="450"/>
        <v>0</v>
      </c>
      <c r="AU251" s="1103"/>
      <c r="AV251" s="1101">
        <v>22827</v>
      </c>
      <c r="AW251" s="1101">
        <f t="shared" si="440"/>
        <v>0</v>
      </c>
      <c r="AX251" s="1101">
        <v>62594.207999999991</v>
      </c>
      <c r="AY251" s="1101">
        <f t="shared" si="441"/>
        <v>0</v>
      </c>
      <c r="AZ251" s="1102">
        <f t="shared" si="451"/>
        <v>0</v>
      </c>
      <c r="BA251" s="1151">
        <f t="shared" si="287"/>
        <v>0</v>
      </c>
      <c r="BB251" s="363">
        <v>22827</v>
      </c>
      <c r="BC251" s="363">
        <f t="shared" si="443"/>
        <v>0</v>
      </c>
      <c r="BD251" s="363">
        <v>62594.207999999991</v>
      </c>
      <c r="BE251" s="363">
        <f t="shared" si="444"/>
        <v>0</v>
      </c>
      <c r="BF251" s="364">
        <f t="shared" si="350"/>
        <v>0</v>
      </c>
      <c r="BG251" s="1218">
        <f t="shared" si="322"/>
        <v>0</v>
      </c>
      <c r="BH251" s="1218">
        <f t="shared" si="323"/>
        <v>0</v>
      </c>
    </row>
    <row r="252" spans="1:60" x14ac:dyDescent="0.2">
      <c r="A252" s="1">
        <v>249</v>
      </c>
      <c r="B252" s="1287" t="s">
        <v>122</v>
      </c>
      <c r="C252" s="1158"/>
      <c r="D252" s="51"/>
      <c r="E252" s="51"/>
      <c r="F252" s="51"/>
      <c r="G252" s="76"/>
      <c r="H252" s="1124"/>
      <c r="I252" s="76"/>
      <c r="J252" s="1125"/>
      <c r="K252" s="131"/>
      <c r="L252" s="1144"/>
      <c r="M252" s="95"/>
      <c r="N252" s="1126"/>
      <c r="O252" s="95"/>
      <c r="P252" s="1127"/>
      <c r="Q252" s="177"/>
      <c r="R252" s="1145"/>
      <c r="S252" s="178"/>
      <c r="T252" s="1128"/>
      <c r="U252" s="178"/>
      <c r="V252" s="1129"/>
      <c r="W252" s="224"/>
      <c r="X252" s="1146"/>
      <c r="Y252" s="225"/>
      <c r="Z252" s="1130"/>
      <c r="AA252" s="225"/>
      <c r="AB252" s="1131"/>
      <c r="AC252" s="271"/>
      <c r="AD252" s="1147"/>
      <c r="AE252" s="272"/>
      <c r="AF252" s="1132"/>
      <c r="AG252" s="272"/>
      <c r="AH252" s="1133"/>
      <c r="AI252" s="318"/>
      <c r="AJ252" s="1148"/>
      <c r="AK252" s="319"/>
      <c r="AL252" s="1134"/>
      <c r="AM252" s="319"/>
      <c r="AN252" s="1135"/>
      <c r="AO252" s="1107"/>
      <c r="AP252" s="1149"/>
      <c r="AQ252" s="1093"/>
      <c r="AR252" s="1136"/>
      <c r="AS252" s="1093"/>
      <c r="AT252" s="1137"/>
      <c r="AU252" s="1103"/>
      <c r="AV252" s="1150"/>
      <c r="AW252" s="1101"/>
      <c r="AX252" s="1138"/>
      <c r="AY252" s="1101"/>
      <c r="AZ252" s="1139"/>
      <c r="BA252" s="1151">
        <f t="shared" si="287"/>
        <v>0</v>
      </c>
      <c r="BB252" s="1152"/>
      <c r="BC252" s="363"/>
      <c r="BD252" s="1140"/>
      <c r="BE252" s="363"/>
      <c r="BF252" s="364">
        <f t="shared" si="350"/>
        <v>0</v>
      </c>
      <c r="BG252" s="1218">
        <f t="shared" si="322"/>
        <v>0</v>
      </c>
      <c r="BH252" s="1218">
        <f t="shared" si="323"/>
        <v>0</v>
      </c>
    </row>
    <row r="253" spans="1:60" x14ac:dyDescent="0.2">
      <c r="A253" s="1">
        <v>250</v>
      </c>
      <c r="B253" s="50" t="s">
        <v>123</v>
      </c>
      <c r="C253" s="51" t="s">
        <v>359</v>
      </c>
      <c r="D253" s="51" t="s">
        <v>14</v>
      </c>
      <c r="E253" s="51">
        <v>1</v>
      </c>
      <c r="F253" s="76">
        <v>134605.79999999999</v>
      </c>
      <c r="G253" s="76">
        <f t="shared" si="324"/>
        <v>134605.79999999999</v>
      </c>
      <c r="H253" s="76">
        <v>281150.90399999998</v>
      </c>
      <c r="I253" s="76">
        <f t="shared" si="325"/>
        <v>281150.90399999998</v>
      </c>
      <c r="J253" s="120">
        <f t="shared" ref="J253:J256" si="452">G253+I253</f>
        <v>415756.70399999997</v>
      </c>
      <c r="K253" s="131"/>
      <c r="L253" s="95">
        <v>134605.79999999999</v>
      </c>
      <c r="M253" s="95">
        <f t="shared" ref="M253:M256" si="453">K253*L253</f>
        <v>0</v>
      </c>
      <c r="N253" s="95">
        <v>281150.90399999998</v>
      </c>
      <c r="O253" s="95">
        <f t="shared" ref="O253:O256" si="454">K253*N253</f>
        <v>0</v>
      </c>
      <c r="P253" s="96">
        <f t="shared" ref="P253:P256" si="455">M253+O253</f>
        <v>0</v>
      </c>
      <c r="Q253" s="177"/>
      <c r="R253" s="178">
        <v>134605.79999999999</v>
      </c>
      <c r="S253" s="178">
        <f t="shared" ref="S253:S256" si="456">Q253*R253</f>
        <v>0</v>
      </c>
      <c r="T253" s="178">
        <v>281150.90399999998</v>
      </c>
      <c r="U253" s="178">
        <f t="shared" ref="U253:U256" si="457">Q253*T253</f>
        <v>0</v>
      </c>
      <c r="V253" s="179">
        <f t="shared" ref="V253:V256" si="458">S253+U253</f>
        <v>0</v>
      </c>
      <c r="W253" s="224">
        <v>1</v>
      </c>
      <c r="X253" s="225">
        <v>134605.79999999999</v>
      </c>
      <c r="Y253" s="225">
        <f t="shared" ref="Y253:Y256" si="459">W253*X253</f>
        <v>134605.79999999999</v>
      </c>
      <c r="Z253" s="225">
        <v>281150.90399999998</v>
      </c>
      <c r="AA253" s="225">
        <f t="shared" ref="AA253:AA256" si="460">W253*Z253</f>
        <v>281150.90399999998</v>
      </c>
      <c r="AB253" s="226">
        <f t="shared" ref="AB253:AB256" si="461">Y253+AA253</f>
        <v>415756.70399999997</v>
      </c>
      <c r="AC253" s="271"/>
      <c r="AD253" s="272">
        <v>134605.79999999999</v>
      </c>
      <c r="AE253" s="272">
        <f t="shared" ref="AE253:AE256" si="462">AC253*AD253</f>
        <v>0</v>
      </c>
      <c r="AF253" s="272">
        <v>281150.90399999998</v>
      </c>
      <c r="AG253" s="272">
        <f t="shared" ref="AG253:AG256" si="463">AC253*AF253</f>
        <v>0</v>
      </c>
      <c r="AH253" s="273">
        <f t="shared" ref="AH253:AH256" si="464">AE253+AG253</f>
        <v>0</v>
      </c>
      <c r="AI253" s="318"/>
      <c r="AJ253" s="319">
        <v>134605.79999999999</v>
      </c>
      <c r="AK253" s="319">
        <f t="shared" ref="AK253:AK256" si="465">AI253*AJ253</f>
        <v>0</v>
      </c>
      <c r="AL253" s="319">
        <v>281150.90399999998</v>
      </c>
      <c r="AM253" s="319">
        <f t="shared" ref="AM253:AM256" si="466">AI253*AL253</f>
        <v>0</v>
      </c>
      <c r="AN253" s="320">
        <f t="shared" ref="AN253:AN256" si="467">AK253+AM253</f>
        <v>0</v>
      </c>
      <c r="AO253" s="1107"/>
      <c r="AP253" s="1093">
        <v>134605.79999999999</v>
      </c>
      <c r="AQ253" s="1093">
        <f t="shared" ref="AQ253:AQ256" si="468">AO253*AP253</f>
        <v>0</v>
      </c>
      <c r="AR253" s="1093">
        <v>281150.90399999998</v>
      </c>
      <c r="AS253" s="1093">
        <f t="shared" ref="AS253:AS256" si="469">AO253*AR253</f>
        <v>0</v>
      </c>
      <c r="AT253" s="1094">
        <f t="shared" ref="AT253:AT256" si="470">AQ253+AS253</f>
        <v>0</v>
      </c>
      <c r="AU253" s="1103"/>
      <c r="AV253" s="1101">
        <v>134605.79999999999</v>
      </c>
      <c r="AW253" s="1101">
        <f t="shared" ref="AW253:AW256" si="471">AU253*AV253</f>
        <v>0</v>
      </c>
      <c r="AX253" s="1101">
        <v>281150.90399999998</v>
      </c>
      <c r="AY253" s="1101">
        <f t="shared" ref="AY253:AY256" si="472">AU253*AX253</f>
        <v>0</v>
      </c>
      <c r="AZ253" s="1102">
        <f t="shared" ref="AZ253:AZ256" si="473">AW253+AY253</f>
        <v>0</v>
      </c>
      <c r="BA253" s="1151">
        <f t="shared" si="287"/>
        <v>0</v>
      </c>
      <c r="BB253" s="363">
        <v>134605.79999999999</v>
      </c>
      <c r="BC253" s="363">
        <f t="shared" ref="BC253:BC256" si="474">BA253*BB253</f>
        <v>0</v>
      </c>
      <c r="BD253" s="363">
        <v>281150.90399999998</v>
      </c>
      <c r="BE253" s="363">
        <f t="shared" ref="BE253:BE256" si="475">BA253*BD253</f>
        <v>0</v>
      </c>
      <c r="BF253" s="364">
        <f t="shared" si="350"/>
        <v>0</v>
      </c>
      <c r="BG253" s="1218">
        <f t="shared" si="322"/>
        <v>0</v>
      </c>
      <c r="BH253" s="1218">
        <f t="shared" si="323"/>
        <v>0</v>
      </c>
    </row>
    <row r="254" spans="1:60" x14ac:dyDescent="0.2">
      <c r="A254" s="1">
        <v>251</v>
      </c>
      <c r="B254" s="50" t="s">
        <v>110</v>
      </c>
      <c r="C254" s="51" t="s">
        <v>360</v>
      </c>
      <c r="D254" s="51" t="s">
        <v>14</v>
      </c>
      <c r="E254" s="51">
        <v>1</v>
      </c>
      <c r="F254" s="76">
        <v>49482.079999999994</v>
      </c>
      <c r="G254" s="76">
        <f t="shared" si="324"/>
        <v>49482.079999999994</v>
      </c>
      <c r="H254" s="76">
        <v>30335.111999999997</v>
      </c>
      <c r="I254" s="76">
        <f t="shared" si="325"/>
        <v>30335.111999999997</v>
      </c>
      <c r="J254" s="120">
        <f t="shared" si="452"/>
        <v>79817.191999999995</v>
      </c>
      <c r="K254" s="131"/>
      <c r="L254" s="95">
        <v>49482.079999999994</v>
      </c>
      <c r="M254" s="95">
        <f t="shared" si="453"/>
        <v>0</v>
      </c>
      <c r="N254" s="95">
        <v>30335.111999999997</v>
      </c>
      <c r="O254" s="95">
        <f t="shared" si="454"/>
        <v>0</v>
      </c>
      <c r="P254" s="96">
        <f t="shared" si="455"/>
        <v>0</v>
      </c>
      <c r="Q254" s="177"/>
      <c r="R254" s="178">
        <v>49482.079999999994</v>
      </c>
      <c r="S254" s="178">
        <f t="shared" si="456"/>
        <v>0</v>
      </c>
      <c r="T254" s="178">
        <v>30335.111999999997</v>
      </c>
      <c r="U254" s="178">
        <f t="shared" si="457"/>
        <v>0</v>
      </c>
      <c r="V254" s="179">
        <f t="shared" si="458"/>
        <v>0</v>
      </c>
      <c r="W254" s="224"/>
      <c r="X254" s="225">
        <v>49482.079999999994</v>
      </c>
      <c r="Y254" s="225">
        <f t="shared" si="459"/>
        <v>0</v>
      </c>
      <c r="Z254" s="225">
        <v>30335.111999999997</v>
      </c>
      <c r="AA254" s="225">
        <f t="shared" si="460"/>
        <v>0</v>
      </c>
      <c r="AB254" s="226">
        <f t="shared" si="461"/>
        <v>0</v>
      </c>
      <c r="AC254" s="271"/>
      <c r="AD254" s="272">
        <v>49482.079999999994</v>
      </c>
      <c r="AE254" s="272">
        <f t="shared" si="462"/>
        <v>0</v>
      </c>
      <c r="AF254" s="272">
        <v>30335.111999999997</v>
      </c>
      <c r="AG254" s="272">
        <f t="shared" si="463"/>
        <v>0</v>
      </c>
      <c r="AH254" s="273">
        <f t="shared" si="464"/>
        <v>0</v>
      </c>
      <c r="AI254" s="318"/>
      <c r="AJ254" s="319">
        <v>49482.079999999994</v>
      </c>
      <c r="AK254" s="319">
        <f t="shared" si="465"/>
        <v>0</v>
      </c>
      <c r="AL254" s="319">
        <v>30335.111999999997</v>
      </c>
      <c r="AM254" s="319">
        <f t="shared" si="466"/>
        <v>0</v>
      </c>
      <c r="AN254" s="320">
        <f t="shared" si="467"/>
        <v>0</v>
      </c>
      <c r="AO254" s="1607">
        <v>1</v>
      </c>
      <c r="AP254" s="1093">
        <v>49482.079999999994</v>
      </c>
      <c r="AQ254" s="1093">
        <f t="shared" si="468"/>
        <v>49482.079999999994</v>
      </c>
      <c r="AR254" s="1093">
        <v>30335.111999999997</v>
      </c>
      <c r="AS254" s="1093">
        <f t="shared" si="469"/>
        <v>30335.111999999997</v>
      </c>
      <c r="AT254" s="1094">
        <f t="shared" si="470"/>
        <v>79817.191999999995</v>
      </c>
      <c r="AU254" s="1103"/>
      <c r="AV254" s="1101">
        <v>49482.079999999994</v>
      </c>
      <c r="AW254" s="1101">
        <f t="shared" si="471"/>
        <v>0</v>
      </c>
      <c r="AX254" s="1101">
        <v>30335.111999999997</v>
      </c>
      <c r="AY254" s="1101">
        <f t="shared" si="472"/>
        <v>0</v>
      </c>
      <c r="AZ254" s="1102">
        <f t="shared" si="473"/>
        <v>0</v>
      </c>
      <c r="BA254" s="1151">
        <f t="shared" si="287"/>
        <v>0</v>
      </c>
      <c r="BB254" s="363">
        <v>49482.079999999994</v>
      </c>
      <c r="BC254" s="363">
        <f t="shared" si="474"/>
        <v>0</v>
      </c>
      <c r="BD254" s="363">
        <v>30335.111999999997</v>
      </c>
      <c r="BE254" s="363">
        <f t="shared" si="475"/>
        <v>0</v>
      </c>
      <c r="BF254" s="364">
        <f t="shared" si="350"/>
        <v>0</v>
      </c>
      <c r="BG254" s="1218">
        <f t="shared" si="322"/>
        <v>79817.191999999995</v>
      </c>
      <c r="BH254" s="1218">
        <f t="shared" si="323"/>
        <v>-79817.191999999995</v>
      </c>
    </row>
    <row r="255" spans="1:60" x14ac:dyDescent="0.2">
      <c r="A255" s="1">
        <v>252</v>
      </c>
      <c r="B255" s="50" t="s">
        <v>111</v>
      </c>
      <c r="C255" s="51" t="s">
        <v>361</v>
      </c>
      <c r="D255" s="51" t="s">
        <v>14</v>
      </c>
      <c r="E255" s="51">
        <v>1</v>
      </c>
      <c r="F255" s="76">
        <v>12559</v>
      </c>
      <c r="G255" s="76">
        <f t="shared" si="324"/>
        <v>12559</v>
      </c>
      <c r="H255" s="76">
        <v>42774.791999999994</v>
      </c>
      <c r="I255" s="76">
        <f t="shared" si="325"/>
        <v>42774.791999999994</v>
      </c>
      <c r="J255" s="120">
        <f t="shared" si="452"/>
        <v>55333.791999999994</v>
      </c>
      <c r="K255" s="131"/>
      <c r="L255" s="95">
        <v>12559</v>
      </c>
      <c r="M255" s="95">
        <f t="shared" si="453"/>
        <v>0</v>
      </c>
      <c r="N255" s="95">
        <v>42774.791999999994</v>
      </c>
      <c r="O255" s="95">
        <f t="shared" si="454"/>
        <v>0</v>
      </c>
      <c r="P255" s="96">
        <f t="shared" si="455"/>
        <v>0</v>
      </c>
      <c r="Q255" s="177"/>
      <c r="R255" s="178">
        <v>12559</v>
      </c>
      <c r="S255" s="178">
        <f t="shared" si="456"/>
        <v>0</v>
      </c>
      <c r="T255" s="178">
        <v>42774.791999999994</v>
      </c>
      <c r="U255" s="178">
        <f t="shared" si="457"/>
        <v>0</v>
      </c>
      <c r="V255" s="179">
        <f t="shared" si="458"/>
        <v>0</v>
      </c>
      <c r="W255" s="224"/>
      <c r="X255" s="225">
        <v>12559</v>
      </c>
      <c r="Y255" s="225">
        <f t="shared" si="459"/>
        <v>0</v>
      </c>
      <c r="Z255" s="225">
        <v>42774.791999999994</v>
      </c>
      <c r="AA255" s="225">
        <f t="shared" si="460"/>
        <v>0</v>
      </c>
      <c r="AB255" s="226">
        <f t="shared" si="461"/>
        <v>0</v>
      </c>
      <c r="AC255" s="271"/>
      <c r="AD255" s="272">
        <v>12559</v>
      </c>
      <c r="AE255" s="272">
        <f t="shared" si="462"/>
        <v>0</v>
      </c>
      <c r="AF255" s="272">
        <v>42774.791999999994</v>
      </c>
      <c r="AG255" s="272">
        <f t="shared" si="463"/>
        <v>0</v>
      </c>
      <c r="AH255" s="273">
        <f t="shared" si="464"/>
        <v>0</v>
      </c>
      <c r="AI255" s="318"/>
      <c r="AJ255" s="319">
        <v>12559</v>
      </c>
      <c r="AK255" s="319">
        <f t="shared" si="465"/>
        <v>0</v>
      </c>
      <c r="AL255" s="319">
        <v>42774.791999999994</v>
      </c>
      <c r="AM255" s="319">
        <f t="shared" si="466"/>
        <v>0</v>
      </c>
      <c r="AN255" s="320">
        <f t="shared" si="467"/>
        <v>0</v>
      </c>
      <c r="AO255" s="1607">
        <v>1</v>
      </c>
      <c r="AP255" s="1093">
        <v>12559</v>
      </c>
      <c r="AQ255" s="1093">
        <f t="shared" si="468"/>
        <v>12559</v>
      </c>
      <c r="AR255" s="1093">
        <v>42774.791999999994</v>
      </c>
      <c r="AS255" s="1093">
        <f t="shared" si="469"/>
        <v>42774.791999999994</v>
      </c>
      <c r="AT255" s="1094">
        <f t="shared" si="470"/>
        <v>55333.791999999994</v>
      </c>
      <c r="AU255" s="1103"/>
      <c r="AV255" s="1101">
        <v>12559</v>
      </c>
      <c r="AW255" s="1101">
        <f t="shared" si="471"/>
        <v>0</v>
      </c>
      <c r="AX255" s="1101">
        <v>42774.791999999994</v>
      </c>
      <c r="AY255" s="1101">
        <f t="shared" si="472"/>
        <v>0</v>
      </c>
      <c r="AZ255" s="1102">
        <f t="shared" si="473"/>
        <v>0</v>
      </c>
      <c r="BA255" s="1151">
        <f t="shared" si="287"/>
        <v>0</v>
      </c>
      <c r="BB255" s="363">
        <v>12559</v>
      </c>
      <c r="BC255" s="363">
        <f t="shared" si="474"/>
        <v>0</v>
      </c>
      <c r="BD255" s="363">
        <v>42774.791999999994</v>
      </c>
      <c r="BE255" s="363">
        <f t="shared" si="475"/>
        <v>0</v>
      </c>
      <c r="BF255" s="364">
        <f t="shared" si="350"/>
        <v>0</v>
      </c>
      <c r="BG255" s="1218">
        <f t="shared" si="322"/>
        <v>55333.791999999994</v>
      </c>
      <c r="BH255" s="1218">
        <f t="shared" si="323"/>
        <v>-55333.791999999994</v>
      </c>
    </row>
    <row r="256" spans="1:60" x14ac:dyDescent="0.2">
      <c r="A256" s="1">
        <v>253</v>
      </c>
      <c r="B256" s="50" t="s">
        <v>111</v>
      </c>
      <c r="C256" s="51" t="s">
        <v>361</v>
      </c>
      <c r="D256" s="51" t="s">
        <v>14</v>
      </c>
      <c r="E256" s="51">
        <v>1</v>
      </c>
      <c r="F256" s="76">
        <v>10969</v>
      </c>
      <c r="G256" s="76">
        <f t="shared" si="324"/>
        <v>10969</v>
      </c>
      <c r="H256" s="76">
        <v>42774.791999999994</v>
      </c>
      <c r="I256" s="76">
        <f t="shared" si="325"/>
        <v>42774.791999999994</v>
      </c>
      <c r="J256" s="120">
        <f t="shared" si="452"/>
        <v>53743.791999999994</v>
      </c>
      <c r="K256" s="131"/>
      <c r="L256" s="95">
        <v>10969</v>
      </c>
      <c r="M256" s="95">
        <f t="shared" si="453"/>
        <v>0</v>
      </c>
      <c r="N256" s="95">
        <v>42774.791999999994</v>
      </c>
      <c r="O256" s="95">
        <f t="shared" si="454"/>
        <v>0</v>
      </c>
      <c r="P256" s="96">
        <f t="shared" si="455"/>
        <v>0</v>
      </c>
      <c r="Q256" s="177"/>
      <c r="R256" s="178">
        <v>10969</v>
      </c>
      <c r="S256" s="178">
        <f t="shared" si="456"/>
        <v>0</v>
      </c>
      <c r="T256" s="178">
        <v>42774.791999999994</v>
      </c>
      <c r="U256" s="178">
        <f t="shared" si="457"/>
        <v>0</v>
      </c>
      <c r="V256" s="179">
        <f t="shared" si="458"/>
        <v>0</v>
      </c>
      <c r="W256" s="224"/>
      <c r="X256" s="225">
        <v>10969</v>
      </c>
      <c r="Y256" s="225">
        <f t="shared" si="459"/>
        <v>0</v>
      </c>
      <c r="Z256" s="225">
        <v>42774.791999999994</v>
      </c>
      <c r="AA256" s="225">
        <f t="shared" si="460"/>
        <v>0</v>
      </c>
      <c r="AB256" s="226">
        <f t="shared" si="461"/>
        <v>0</v>
      </c>
      <c r="AC256" s="271"/>
      <c r="AD256" s="272">
        <v>10969</v>
      </c>
      <c r="AE256" s="272">
        <f t="shared" si="462"/>
        <v>0</v>
      </c>
      <c r="AF256" s="272">
        <v>42774.791999999994</v>
      </c>
      <c r="AG256" s="272">
        <f t="shared" si="463"/>
        <v>0</v>
      </c>
      <c r="AH256" s="273">
        <f t="shared" si="464"/>
        <v>0</v>
      </c>
      <c r="AI256" s="318"/>
      <c r="AJ256" s="319">
        <v>10969</v>
      </c>
      <c r="AK256" s="319">
        <f t="shared" si="465"/>
        <v>0</v>
      </c>
      <c r="AL256" s="319">
        <v>42774.791999999994</v>
      </c>
      <c r="AM256" s="319">
        <f t="shared" si="466"/>
        <v>0</v>
      </c>
      <c r="AN256" s="320">
        <f t="shared" si="467"/>
        <v>0</v>
      </c>
      <c r="AO256" s="1607">
        <v>1</v>
      </c>
      <c r="AP256" s="1093">
        <v>10969</v>
      </c>
      <c r="AQ256" s="1093">
        <f t="shared" si="468"/>
        <v>10969</v>
      </c>
      <c r="AR256" s="1093">
        <v>42774.791999999994</v>
      </c>
      <c r="AS256" s="1093">
        <f t="shared" si="469"/>
        <v>42774.791999999994</v>
      </c>
      <c r="AT256" s="1094">
        <f t="shared" si="470"/>
        <v>53743.791999999994</v>
      </c>
      <c r="AU256" s="1103"/>
      <c r="AV256" s="1101">
        <v>10969</v>
      </c>
      <c r="AW256" s="1101">
        <f t="shared" si="471"/>
        <v>0</v>
      </c>
      <c r="AX256" s="1101">
        <v>42774.791999999994</v>
      </c>
      <c r="AY256" s="1101">
        <f t="shared" si="472"/>
        <v>0</v>
      </c>
      <c r="AZ256" s="1102">
        <f t="shared" si="473"/>
        <v>0</v>
      </c>
      <c r="BA256" s="1151">
        <f t="shared" si="287"/>
        <v>0</v>
      </c>
      <c r="BB256" s="363">
        <v>10969</v>
      </c>
      <c r="BC256" s="363">
        <f t="shared" si="474"/>
        <v>0</v>
      </c>
      <c r="BD256" s="363">
        <v>42774.791999999994</v>
      </c>
      <c r="BE256" s="363">
        <f t="shared" si="475"/>
        <v>0</v>
      </c>
      <c r="BF256" s="364">
        <f t="shared" si="350"/>
        <v>0</v>
      </c>
      <c r="BG256" s="1218">
        <f t="shared" si="322"/>
        <v>53743.791999999994</v>
      </c>
      <c r="BH256" s="1218">
        <f t="shared" si="323"/>
        <v>-53743.791999999994</v>
      </c>
    </row>
    <row r="257" spans="1:60" x14ac:dyDescent="0.2">
      <c r="A257" s="1">
        <v>254</v>
      </c>
      <c r="B257" s="1287" t="s">
        <v>124</v>
      </c>
      <c r="C257" s="1158"/>
      <c r="D257" s="51"/>
      <c r="E257" s="51"/>
      <c r="F257" s="51"/>
      <c r="G257" s="76"/>
      <c r="H257" s="1124"/>
      <c r="I257" s="76"/>
      <c r="J257" s="1125"/>
      <c r="K257" s="131"/>
      <c r="L257" s="1144"/>
      <c r="M257" s="95"/>
      <c r="N257" s="1126"/>
      <c r="O257" s="95"/>
      <c r="P257" s="1127"/>
      <c r="Q257" s="177"/>
      <c r="R257" s="1145"/>
      <c r="S257" s="178"/>
      <c r="T257" s="1128"/>
      <c r="U257" s="178"/>
      <c r="V257" s="1129"/>
      <c r="W257" s="224"/>
      <c r="X257" s="1146"/>
      <c r="Y257" s="225"/>
      <c r="Z257" s="1130"/>
      <c r="AA257" s="225"/>
      <c r="AB257" s="1131"/>
      <c r="AC257" s="271"/>
      <c r="AD257" s="1147"/>
      <c r="AE257" s="272"/>
      <c r="AF257" s="1132"/>
      <c r="AG257" s="272"/>
      <c r="AH257" s="1133"/>
      <c r="AI257" s="318"/>
      <c r="AJ257" s="1148"/>
      <c r="AK257" s="319"/>
      <c r="AL257" s="1134"/>
      <c r="AM257" s="319"/>
      <c r="AN257" s="1135"/>
      <c r="AO257" s="1107"/>
      <c r="AP257" s="1149"/>
      <c r="AQ257" s="1093"/>
      <c r="AR257" s="1136"/>
      <c r="AS257" s="1093"/>
      <c r="AT257" s="1137"/>
      <c r="AU257" s="1103"/>
      <c r="AV257" s="1150"/>
      <c r="AW257" s="1101"/>
      <c r="AX257" s="1138"/>
      <c r="AY257" s="1101"/>
      <c r="AZ257" s="1139"/>
      <c r="BA257" s="1151">
        <f t="shared" si="287"/>
        <v>0</v>
      </c>
      <c r="BB257" s="1152"/>
      <c r="BC257" s="363"/>
      <c r="BD257" s="1140"/>
      <c r="BE257" s="363"/>
      <c r="BF257" s="364">
        <f t="shared" si="350"/>
        <v>0</v>
      </c>
      <c r="BG257" s="1218">
        <f t="shared" si="322"/>
        <v>0</v>
      </c>
      <c r="BH257" s="1218">
        <f t="shared" si="323"/>
        <v>0</v>
      </c>
    </row>
    <row r="258" spans="1:60" ht="25.5" x14ac:dyDescent="0.2">
      <c r="A258" s="1">
        <v>255</v>
      </c>
      <c r="B258" s="50" t="s">
        <v>125</v>
      </c>
      <c r="C258" s="51" t="s">
        <v>461</v>
      </c>
      <c r="D258" s="51" t="s">
        <v>14</v>
      </c>
      <c r="E258" s="51">
        <v>2</v>
      </c>
      <c r="F258" s="76">
        <v>69989.22</v>
      </c>
      <c r="G258" s="76">
        <f t="shared" si="324"/>
        <v>139978.44</v>
      </c>
      <c r="H258" s="76">
        <v>236992</v>
      </c>
      <c r="I258" s="76">
        <f t="shared" si="325"/>
        <v>473984</v>
      </c>
      <c r="J258" s="120">
        <f t="shared" ref="J258:J261" si="476">G258+I258</f>
        <v>613962.43999999994</v>
      </c>
      <c r="K258" s="131"/>
      <c r="L258" s="95">
        <v>69989.22</v>
      </c>
      <c r="M258" s="95">
        <f t="shared" ref="M258:M261" si="477">K258*L258</f>
        <v>0</v>
      </c>
      <c r="N258" s="95">
        <v>236992</v>
      </c>
      <c r="O258" s="95">
        <f t="shared" ref="O258:O261" si="478">K258*N258</f>
        <v>0</v>
      </c>
      <c r="P258" s="96">
        <f t="shared" ref="P258:P261" si="479">M258+O258</f>
        <v>0</v>
      </c>
      <c r="Q258" s="177"/>
      <c r="R258" s="178">
        <v>69989.22</v>
      </c>
      <c r="S258" s="178">
        <f t="shared" ref="S258:S261" si="480">Q258*R258</f>
        <v>0</v>
      </c>
      <c r="T258" s="178">
        <v>236992</v>
      </c>
      <c r="U258" s="178">
        <f t="shared" ref="U258:U261" si="481">Q258*T258</f>
        <v>0</v>
      </c>
      <c r="V258" s="179">
        <f t="shared" ref="V258:V261" si="482">S258+U258</f>
        <v>0</v>
      </c>
      <c r="W258" s="224">
        <v>2</v>
      </c>
      <c r="X258" s="225">
        <v>69989.22</v>
      </c>
      <c r="Y258" s="225">
        <f t="shared" ref="Y258:Y261" si="483">W258*X258</f>
        <v>139978.44</v>
      </c>
      <c r="Z258" s="225">
        <v>236992</v>
      </c>
      <c r="AA258" s="225">
        <f t="shared" ref="AA258:AA261" si="484">W258*Z258</f>
        <v>473984</v>
      </c>
      <c r="AB258" s="226">
        <f t="shared" ref="AB258:AB261" si="485">Y258+AA258</f>
        <v>613962.43999999994</v>
      </c>
      <c r="AC258" s="271"/>
      <c r="AD258" s="272">
        <v>69989.22</v>
      </c>
      <c r="AE258" s="272">
        <f t="shared" ref="AE258:AE261" si="486">AC258*AD258</f>
        <v>0</v>
      </c>
      <c r="AF258" s="272">
        <v>236992</v>
      </c>
      <c r="AG258" s="272">
        <f t="shared" ref="AG258:AG261" si="487">AC258*AF258</f>
        <v>0</v>
      </c>
      <c r="AH258" s="273">
        <f t="shared" ref="AH258:AH261" si="488">AE258+AG258</f>
        <v>0</v>
      </c>
      <c r="AI258" s="318"/>
      <c r="AJ258" s="319">
        <v>69989.22</v>
      </c>
      <c r="AK258" s="319">
        <f t="shared" ref="AK258:AK261" si="489">AI258*AJ258</f>
        <v>0</v>
      </c>
      <c r="AL258" s="319">
        <v>236992</v>
      </c>
      <c r="AM258" s="319">
        <f t="shared" ref="AM258:AM261" si="490">AI258*AL258</f>
        <v>0</v>
      </c>
      <c r="AN258" s="320">
        <f t="shared" ref="AN258:AN261" si="491">AK258+AM258</f>
        <v>0</v>
      </c>
      <c r="AO258" s="1107"/>
      <c r="AP258" s="1093">
        <v>69989.22</v>
      </c>
      <c r="AQ258" s="1093">
        <f t="shared" ref="AQ258:AQ261" si="492">AO258*AP258</f>
        <v>0</v>
      </c>
      <c r="AR258" s="1093">
        <v>236992</v>
      </c>
      <c r="AS258" s="1093">
        <f t="shared" ref="AS258:AS261" si="493">AO258*AR258</f>
        <v>0</v>
      </c>
      <c r="AT258" s="1094">
        <f t="shared" ref="AT258:AT261" si="494">AQ258+AS258</f>
        <v>0</v>
      </c>
      <c r="AU258" s="1103"/>
      <c r="AV258" s="1101">
        <v>69989.22</v>
      </c>
      <c r="AW258" s="1101">
        <f t="shared" ref="AW258:AW261" si="495">AU258*AV258</f>
        <v>0</v>
      </c>
      <c r="AX258" s="1101">
        <v>236992</v>
      </c>
      <c r="AY258" s="1101">
        <f t="shared" ref="AY258:AY261" si="496">AU258*AX258</f>
        <v>0</v>
      </c>
      <c r="AZ258" s="1102">
        <f t="shared" ref="AZ258:AZ261" si="497">AW258+AY258</f>
        <v>0</v>
      </c>
      <c r="BA258" s="1151">
        <f t="shared" si="287"/>
        <v>0</v>
      </c>
      <c r="BB258" s="363">
        <v>69989.22</v>
      </c>
      <c r="BC258" s="363">
        <f t="shared" ref="BC258:BC261" si="498">BA258*BB258</f>
        <v>0</v>
      </c>
      <c r="BD258" s="363">
        <v>236992</v>
      </c>
      <c r="BE258" s="363">
        <f t="shared" ref="BE258:BE261" si="499">BA258*BD258</f>
        <v>0</v>
      </c>
      <c r="BF258" s="364">
        <f t="shared" si="350"/>
        <v>0</v>
      </c>
      <c r="BG258" s="1218">
        <f t="shared" si="322"/>
        <v>0</v>
      </c>
      <c r="BH258" s="1218">
        <f t="shared" si="323"/>
        <v>0</v>
      </c>
    </row>
    <row r="259" spans="1:60" ht="25.5" x14ac:dyDescent="0.2">
      <c r="A259" s="1">
        <v>256</v>
      </c>
      <c r="B259" s="50" t="s">
        <v>126</v>
      </c>
      <c r="C259" s="51" t="s">
        <v>462</v>
      </c>
      <c r="D259" s="51" t="s">
        <v>14</v>
      </c>
      <c r="E259" s="51">
        <v>2</v>
      </c>
      <c r="F259" s="76">
        <v>18412.38</v>
      </c>
      <c r="G259" s="76">
        <f t="shared" si="324"/>
        <v>36824.76</v>
      </c>
      <c r="H259" s="76">
        <v>47103</v>
      </c>
      <c r="I259" s="76">
        <f t="shared" si="325"/>
        <v>94206</v>
      </c>
      <c r="J259" s="120">
        <f t="shared" si="476"/>
        <v>131030.76000000001</v>
      </c>
      <c r="K259" s="131"/>
      <c r="L259" s="95">
        <v>18412.38</v>
      </c>
      <c r="M259" s="95">
        <f t="shared" si="477"/>
        <v>0</v>
      </c>
      <c r="N259" s="95">
        <v>47103</v>
      </c>
      <c r="O259" s="95">
        <f t="shared" si="478"/>
        <v>0</v>
      </c>
      <c r="P259" s="96">
        <f t="shared" si="479"/>
        <v>0</v>
      </c>
      <c r="Q259" s="177"/>
      <c r="R259" s="178">
        <v>18412.38</v>
      </c>
      <c r="S259" s="178">
        <f t="shared" si="480"/>
        <v>0</v>
      </c>
      <c r="T259" s="178">
        <v>47103</v>
      </c>
      <c r="U259" s="178">
        <f t="shared" si="481"/>
        <v>0</v>
      </c>
      <c r="V259" s="179">
        <f t="shared" si="482"/>
        <v>0</v>
      </c>
      <c r="W259" s="224">
        <v>2</v>
      </c>
      <c r="X259" s="225">
        <v>18412.38</v>
      </c>
      <c r="Y259" s="225">
        <f t="shared" si="483"/>
        <v>36824.76</v>
      </c>
      <c r="Z259" s="225">
        <v>47103</v>
      </c>
      <c r="AA259" s="225">
        <f t="shared" si="484"/>
        <v>94206</v>
      </c>
      <c r="AB259" s="226">
        <f t="shared" si="485"/>
        <v>131030.76000000001</v>
      </c>
      <c r="AC259" s="271"/>
      <c r="AD259" s="272">
        <v>18412.38</v>
      </c>
      <c r="AE259" s="272">
        <f t="shared" si="486"/>
        <v>0</v>
      </c>
      <c r="AF259" s="272">
        <v>47103</v>
      </c>
      <c r="AG259" s="272">
        <f t="shared" si="487"/>
        <v>0</v>
      </c>
      <c r="AH259" s="273">
        <f t="shared" si="488"/>
        <v>0</v>
      </c>
      <c r="AI259" s="318"/>
      <c r="AJ259" s="319">
        <v>18412.38</v>
      </c>
      <c r="AK259" s="319">
        <f t="shared" si="489"/>
        <v>0</v>
      </c>
      <c r="AL259" s="319">
        <v>47103</v>
      </c>
      <c r="AM259" s="319">
        <f t="shared" si="490"/>
        <v>0</v>
      </c>
      <c r="AN259" s="320">
        <f t="shared" si="491"/>
        <v>0</v>
      </c>
      <c r="AO259" s="1107"/>
      <c r="AP259" s="1093">
        <v>18412.38</v>
      </c>
      <c r="AQ259" s="1093">
        <f t="shared" si="492"/>
        <v>0</v>
      </c>
      <c r="AR259" s="1093">
        <v>47103</v>
      </c>
      <c r="AS259" s="1093">
        <f t="shared" si="493"/>
        <v>0</v>
      </c>
      <c r="AT259" s="1094">
        <f t="shared" si="494"/>
        <v>0</v>
      </c>
      <c r="AU259" s="1103"/>
      <c r="AV259" s="1101">
        <v>18412.38</v>
      </c>
      <c r="AW259" s="1101">
        <f t="shared" si="495"/>
        <v>0</v>
      </c>
      <c r="AX259" s="1101">
        <v>47103</v>
      </c>
      <c r="AY259" s="1101">
        <f t="shared" si="496"/>
        <v>0</v>
      </c>
      <c r="AZ259" s="1102">
        <f t="shared" si="497"/>
        <v>0</v>
      </c>
      <c r="BA259" s="1151">
        <f t="shared" si="287"/>
        <v>0</v>
      </c>
      <c r="BB259" s="363">
        <v>18412.38</v>
      </c>
      <c r="BC259" s="363">
        <f t="shared" si="498"/>
        <v>0</v>
      </c>
      <c r="BD259" s="363">
        <v>47103</v>
      </c>
      <c r="BE259" s="363">
        <f t="shared" si="499"/>
        <v>0</v>
      </c>
      <c r="BF259" s="364">
        <f t="shared" si="350"/>
        <v>0</v>
      </c>
      <c r="BG259" s="1218">
        <f t="shared" si="322"/>
        <v>0</v>
      </c>
      <c r="BH259" s="1218">
        <f t="shared" si="323"/>
        <v>0</v>
      </c>
    </row>
    <row r="260" spans="1:60" x14ac:dyDescent="0.2">
      <c r="A260" s="1">
        <v>257</v>
      </c>
      <c r="B260" s="50" t="s">
        <v>110</v>
      </c>
      <c r="C260" s="51" t="s">
        <v>463</v>
      </c>
      <c r="D260" s="51" t="s">
        <v>14</v>
      </c>
      <c r="E260" s="51">
        <v>2</v>
      </c>
      <c r="F260" s="76">
        <v>21322.87</v>
      </c>
      <c r="G260" s="76">
        <f t="shared" si="324"/>
        <v>42645.74</v>
      </c>
      <c r="H260" s="76">
        <v>39580</v>
      </c>
      <c r="I260" s="76">
        <f t="shared" si="325"/>
        <v>79160</v>
      </c>
      <c r="J260" s="120">
        <f t="shared" si="476"/>
        <v>121805.73999999999</v>
      </c>
      <c r="K260" s="131"/>
      <c r="L260" s="95">
        <v>21322.87</v>
      </c>
      <c r="M260" s="95">
        <f t="shared" si="477"/>
        <v>0</v>
      </c>
      <c r="N260" s="95">
        <v>39580</v>
      </c>
      <c r="O260" s="95">
        <f t="shared" si="478"/>
        <v>0</v>
      </c>
      <c r="P260" s="96">
        <f t="shared" si="479"/>
        <v>0</v>
      </c>
      <c r="Q260" s="177"/>
      <c r="R260" s="178">
        <v>21322.87</v>
      </c>
      <c r="S260" s="178">
        <f t="shared" si="480"/>
        <v>0</v>
      </c>
      <c r="T260" s="178">
        <v>39580</v>
      </c>
      <c r="U260" s="178">
        <f t="shared" si="481"/>
        <v>0</v>
      </c>
      <c r="V260" s="179">
        <f t="shared" si="482"/>
        <v>0</v>
      </c>
      <c r="W260" s="224">
        <v>2</v>
      </c>
      <c r="X260" s="225">
        <v>21322.87</v>
      </c>
      <c r="Y260" s="225">
        <f t="shared" si="483"/>
        <v>42645.74</v>
      </c>
      <c r="Z260" s="225">
        <v>39580</v>
      </c>
      <c r="AA260" s="225">
        <f t="shared" si="484"/>
        <v>79160</v>
      </c>
      <c r="AB260" s="226">
        <f t="shared" si="485"/>
        <v>121805.73999999999</v>
      </c>
      <c r="AC260" s="271"/>
      <c r="AD260" s="272">
        <v>21322.87</v>
      </c>
      <c r="AE260" s="272">
        <f t="shared" si="486"/>
        <v>0</v>
      </c>
      <c r="AF260" s="272">
        <v>39580</v>
      </c>
      <c r="AG260" s="272">
        <f t="shared" si="487"/>
        <v>0</v>
      </c>
      <c r="AH260" s="273">
        <f t="shared" si="488"/>
        <v>0</v>
      </c>
      <c r="AI260" s="318"/>
      <c r="AJ260" s="319">
        <v>21322.87</v>
      </c>
      <c r="AK260" s="319">
        <f t="shared" si="489"/>
        <v>0</v>
      </c>
      <c r="AL260" s="319">
        <v>39580</v>
      </c>
      <c r="AM260" s="319">
        <f t="shared" si="490"/>
        <v>0</v>
      </c>
      <c r="AN260" s="320">
        <f t="shared" si="491"/>
        <v>0</v>
      </c>
      <c r="AO260" s="1107"/>
      <c r="AP260" s="1093">
        <v>21322.87</v>
      </c>
      <c r="AQ260" s="1093">
        <f t="shared" si="492"/>
        <v>0</v>
      </c>
      <c r="AR260" s="1093">
        <v>39580</v>
      </c>
      <c r="AS260" s="1093">
        <f t="shared" si="493"/>
        <v>0</v>
      </c>
      <c r="AT260" s="1094">
        <f t="shared" si="494"/>
        <v>0</v>
      </c>
      <c r="AU260" s="1103"/>
      <c r="AV260" s="1101">
        <v>21322.87</v>
      </c>
      <c r="AW260" s="1101">
        <f t="shared" si="495"/>
        <v>0</v>
      </c>
      <c r="AX260" s="1101">
        <v>39580</v>
      </c>
      <c r="AY260" s="1101">
        <f t="shared" si="496"/>
        <v>0</v>
      </c>
      <c r="AZ260" s="1102">
        <f t="shared" si="497"/>
        <v>0</v>
      </c>
      <c r="BA260" s="1151">
        <f t="shared" si="287"/>
        <v>0</v>
      </c>
      <c r="BB260" s="363">
        <v>21322.87</v>
      </c>
      <c r="BC260" s="363">
        <f t="shared" si="498"/>
        <v>0</v>
      </c>
      <c r="BD260" s="363">
        <v>39580</v>
      </c>
      <c r="BE260" s="363">
        <f t="shared" si="499"/>
        <v>0</v>
      </c>
      <c r="BF260" s="364">
        <f t="shared" si="350"/>
        <v>0</v>
      </c>
      <c r="BG260" s="1218">
        <f t="shared" si="322"/>
        <v>0</v>
      </c>
      <c r="BH260" s="1218">
        <f t="shared" si="323"/>
        <v>0</v>
      </c>
    </row>
    <row r="261" spans="1:60" x14ac:dyDescent="0.2">
      <c r="A261" s="1">
        <v>258</v>
      </c>
      <c r="B261" s="50" t="s">
        <v>111</v>
      </c>
      <c r="C261" s="51" t="s">
        <v>464</v>
      </c>
      <c r="D261" s="51" t="s">
        <v>14</v>
      </c>
      <c r="E261" s="51">
        <v>2</v>
      </c>
      <c r="F261" s="76">
        <v>19916</v>
      </c>
      <c r="G261" s="76">
        <f t="shared" si="324"/>
        <v>39832</v>
      </c>
      <c r="H261" s="76">
        <v>168216</v>
      </c>
      <c r="I261" s="76">
        <f t="shared" si="325"/>
        <v>336432</v>
      </c>
      <c r="J261" s="120">
        <f t="shared" si="476"/>
        <v>376264</v>
      </c>
      <c r="K261" s="131"/>
      <c r="L261" s="95">
        <v>19916</v>
      </c>
      <c r="M261" s="95">
        <f t="shared" si="477"/>
        <v>0</v>
      </c>
      <c r="N261" s="95">
        <v>168216</v>
      </c>
      <c r="O261" s="95">
        <f t="shared" si="478"/>
        <v>0</v>
      </c>
      <c r="P261" s="96">
        <f t="shared" si="479"/>
        <v>0</v>
      </c>
      <c r="Q261" s="177"/>
      <c r="R261" s="178">
        <v>19916</v>
      </c>
      <c r="S261" s="178">
        <f t="shared" si="480"/>
        <v>0</v>
      </c>
      <c r="T261" s="178">
        <v>168216</v>
      </c>
      <c r="U261" s="178">
        <f t="shared" si="481"/>
        <v>0</v>
      </c>
      <c r="V261" s="179">
        <f t="shared" si="482"/>
        <v>0</v>
      </c>
      <c r="W261" s="224">
        <v>2</v>
      </c>
      <c r="X261" s="225">
        <v>19916</v>
      </c>
      <c r="Y261" s="225">
        <f t="shared" si="483"/>
        <v>39832</v>
      </c>
      <c r="Z261" s="225">
        <v>168216</v>
      </c>
      <c r="AA261" s="225">
        <f t="shared" si="484"/>
        <v>336432</v>
      </c>
      <c r="AB261" s="226">
        <f t="shared" si="485"/>
        <v>376264</v>
      </c>
      <c r="AC261" s="271"/>
      <c r="AD261" s="272">
        <v>19916</v>
      </c>
      <c r="AE261" s="272">
        <f t="shared" si="486"/>
        <v>0</v>
      </c>
      <c r="AF261" s="272">
        <v>168216</v>
      </c>
      <c r="AG261" s="272">
        <f t="shared" si="487"/>
        <v>0</v>
      </c>
      <c r="AH261" s="273">
        <f t="shared" si="488"/>
        <v>0</v>
      </c>
      <c r="AI261" s="318"/>
      <c r="AJ261" s="319">
        <v>19916</v>
      </c>
      <c r="AK261" s="319">
        <f t="shared" si="489"/>
        <v>0</v>
      </c>
      <c r="AL261" s="319">
        <v>168216</v>
      </c>
      <c r="AM261" s="319">
        <f t="shared" si="490"/>
        <v>0</v>
      </c>
      <c r="AN261" s="320">
        <f t="shared" si="491"/>
        <v>0</v>
      </c>
      <c r="AO261" s="1107"/>
      <c r="AP261" s="1093">
        <v>19916</v>
      </c>
      <c r="AQ261" s="1093">
        <f t="shared" si="492"/>
        <v>0</v>
      </c>
      <c r="AR261" s="1093">
        <v>168216</v>
      </c>
      <c r="AS261" s="1093">
        <f t="shared" si="493"/>
        <v>0</v>
      </c>
      <c r="AT261" s="1094">
        <f t="shared" si="494"/>
        <v>0</v>
      </c>
      <c r="AU261" s="1103"/>
      <c r="AV261" s="1101">
        <v>19916</v>
      </c>
      <c r="AW261" s="1101">
        <f t="shared" si="495"/>
        <v>0</v>
      </c>
      <c r="AX261" s="1101">
        <v>168216</v>
      </c>
      <c r="AY261" s="1101">
        <f t="shared" si="496"/>
        <v>0</v>
      </c>
      <c r="AZ261" s="1102">
        <f t="shared" si="497"/>
        <v>0</v>
      </c>
      <c r="BA261" s="1151">
        <f t="shared" si="287"/>
        <v>0</v>
      </c>
      <c r="BB261" s="363">
        <v>19916</v>
      </c>
      <c r="BC261" s="363">
        <f t="shared" si="498"/>
        <v>0</v>
      </c>
      <c r="BD261" s="363">
        <v>168216</v>
      </c>
      <c r="BE261" s="363">
        <f t="shared" si="499"/>
        <v>0</v>
      </c>
      <c r="BF261" s="364">
        <f t="shared" si="350"/>
        <v>0</v>
      </c>
      <c r="BG261" s="1218">
        <f t="shared" si="322"/>
        <v>0</v>
      </c>
      <c r="BH261" s="1218">
        <f t="shared" si="323"/>
        <v>0</v>
      </c>
    </row>
    <row r="262" spans="1:60" x14ac:dyDescent="0.2">
      <c r="A262" s="1">
        <v>259</v>
      </c>
      <c r="B262" s="1287" t="s">
        <v>127</v>
      </c>
      <c r="C262" s="1158"/>
      <c r="D262" s="51"/>
      <c r="E262" s="51"/>
      <c r="F262" s="51"/>
      <c r="G262" s="76"/>
      <c r="H262" s="1124"/>
      <c r="I262" s="76"/>
      <c r="J262" s="1125"/>
      <c r="K262" s="131"/>
      <c r="L262" s="1144"/>
      <c r="M262" s="95"/>
      <c r="N262" s="1126"/>
      <c r="O262" s="95"/>
      <c r="P262" s="1127"/>
      <c r="Q262" s="177"/>
      <c r="R262" s="1145"/>
      <c r="S262" s="178"/>
      <c r="T262" s="1128"/>
      <c r="U262" s="178"/>
      <c r="V262" s="1129"/>
      <c r="W262" s="224"/>
      <c r="X262" s="1146"/>
      <c r="Y262" s="225"/>
      <c r="Z262" s="1130"/>
      <c r="AA262" s="225"/>
      <c r="AB262" s="1131"/>
      <c r="AC262" s="271"/>
      <c r="AD262" s="1147"/>
      <c r="AE262" s="272"/>
      <c r="AF262" s="1132"/>
      <c r="AG262" s="272"/>
      <c r="AH262" s="1133"/>
      <c r="AI262" s="318"/>
      <c r="AJ262" s="1148"/>
      <c r="AK262" s="319"/>
      <c r="AL262" s="1134"/>
      <c r="AM262" s="319"/>
      <c r="AN262" s="1135"/>
      <c r="AO262" s="1107"/>
      <c r="AP262" s="1149"/>
      <c r="AQ262" s="1093"/>
      <c r="AR262" s="1136"/>
      <c r="AS262" s="1093"/>
      <c r="AT262" s="1137"/>
      <c r="AU262" s="1103"/>
      <c r="AV262" s="1150"/>
      <c r="AW262" s="1101"/>
      <c r="AX262" s="1138"/>
      <c r="AY262" s="1101"/>
      <c r="AZ262" s="1139"/>
      <c r="BA262" s="1151">
        <f t="shared" si="287"/>
        <v>0</v>
      </c>
      <c r="BB262" s="1152"/>
      <c r="BC262" s="363"/>
      <c r="BD262" s="1140"/>
      <c r="BE262" s="363"/>
      <c r="BF262" s="364">
        <f t="shared" si="350"/>
        <v>0</v>
      </c>
      <c r="BG262" s="1218">
        <f t="shared" si="322"/>
        <v>0</v>
      </c>
      <c r="BH262" s="1218">
        <f t="shared" si="323"/>
        <v>0</v>
      </c>
    </row>
    <row r="263" spans="1:60" ht="25.5" x14ac:dyDescent="0.2">
      <c r="A263" s="1">
        <v>260</v>
      </c>
      <c r="B263" s="50" t="s">
        <v>125</v>
      </c>
      <c r="C263" s="51" t="s">
        <v>362</v>
      </c>
      <c r="D263" s="51" t="s">
        <v>14</v>
      </c>
      <c r="E263" s="51">
        <v>2</v>
      </c>
      <c r="F263" s="76">
        <v>69989.22</v>
      </c>
      <c r="G263" s="76">
        <f t="shared" si="324"/>
        <v>139978.44</v>
      </c>
      <c r="H263" s="76">
        <v>159975.62399999998</v>
      </c>
      <c r="I263" s="76">
        <f t="shared" si="325"/>
        <v>319951.24799999996</v>
      </c>
      <c r="J263" s="120">
        <f t="shared" ref="J263:J266" si="500">G263+I263</f>
        <v>459929.68799999997</v>
      </c>
      <c r="K263" s="131"/>
      <c r="L263" s="95">
        <v>69989.22</v>
      </c>
      <c r="M263" s="95">
        <f t="shared" ref="M263:M266" si="501">K263*L263</f>
        <v>0</v>
      </c>
      <c r="N263" s="95">
        <v>159975.62399999998</v>
      </c>
      <c r="O263" s="95">
        <f t="shared" ref="O263:O266" si="502">K263*N263</f>
        <v>0</v>
      </c>
      <c r="P263" s="96">
        <f t="shared" ref="P263:P266" si="503">M263+O263</f>
        <v>0</v>
      </c>
      <c r="Q263" s="177">
        <v>2</v>
      </c>
      <c r="R263" s="178">
        <v>69989.22</v>
      </c>
      <c r="S263" s="178">
        <f t="shared" ref="S263:S266" si="504">Q263*R263</f>
        <v>139978.44</v>
      </c>
      <c r="T263" s="178">
        <v>159975.62399999998</v>
      </c>
      <c r="U263" s="178">
        <f t="shared" ref="U263:U266" si="505">Q263*T263</f>
        <v>319951.24799999996</v>
      </c>
      <c r="V263" s="179">
        <f t="shared" ref="V263:V266" si="506">S263+U263</f>
        <v>459929.68799999997</v>
      </c>
      <c r="W263" s="224"/>
      <c r="X263" s="225">
        <v>69989.22</v>
      </c>
      <c r="Y263" s="225">
        <f t="shared" ref="Y263:Y266" si="507">W263*X263</f>
        <v>0</v>
      </c>
      <c r="Z263" s="225">
        <v>159975.62399999998</v>
      </c>
      <c r="AA263" s="225">
        <f t="shared" ref="AA263:AA266" si="508">W263*Z263</f>
        <v>0</v>
      </c>
      <c r="AB263" s="226">
        <f t="shared" ref="AB263:AB266" si="509">Y263+AA263</f>
        <v>0</v>
      </c>
      <c r="AC263" s="271"/>
      <c r="AD263" s="272">
        <v>69989.22</v>
      </c>
      <c r="AE263" s="272">
        <f t="shared" ref="AE263:AE266" si="510">AC263*AD263</f>
        <v>0</v>
      </c>
      <c r="AF263" s="272">
        <v>159975.62399999998</v>
      </c>
      <c r="AG263" s="272">
        <f t="shared" ref="AG263:AG266" si="511">AC263*AF263</f>
        <v>0</v>
      </c>
      <c r="AH263" s="273">
        <f t="shared" ref="AH263:AH266" si="512">AE263+AG263</f>
        <v>0</v>
      </c>
      <c r="AI263" s="318"/>
      <c r="AJ263" s="319">
        <v>69989.22</v>
      </c>
      <c r="AK263" s="319">
        <f t="shared" ref="AK263:AK266" si="513">AI263*AJ263</f>
        <v>0</v>
      </c>
      <c r="AL263" s="319">
        <v>159975.62399999998</v>
      </c>
      <c r="AM263" s="319">
        <f t="shared" ref="AM263:AM266" si="514">AI263*AL263</f>
        <v>0</v>
      </c>
      <c r="AN263" s="320">
        <f t="shared" ref="AN263:AN266" si="515">AK263+AM263</f>
        <v>0</v>
      </c>
      <c r="AO263" s="1107"/>
      <c r="AP263" s="1093">
        <v>69989.22</v>
      </c>
      <c r="AQ263" s="1093">
        <f t="shared" ref="AQ263:AQ266" si="516">AO263*AP263</f>
        <v>0</v>
      </c>
      <c r="AR263" s="1093">
        <v>159975.62399999998</v>
      </c>
      <c r="AS263" s="1093">
        <f t="shared" ref="AS263:AS266" si="517">AO263*AR263</f>
        <v>0</v>
      </c>
      <c r="AT263" s="1094">
        <f t="shared" ref="AT263:AT266" si="518">AQ263+AS263</f>
        <v>0</v>
      </c>
      <c r="AU263" s="1103"/>
      <c r="AV263" s="1101">
        <v>69989.22</v>
      </c>
      <c r="AW263" s="1101">
        <f t="shared" ref="AW263:AW266" si="519">AU263*AV263</f>
        <v>0</v>
      </c>
      <c r="AX263" s="1101">
        <v>159975.62399999998</v>
      </c>
      <c r="AY263" s="1101">
        <f t="shared" ref="AY263:AY266" si="520">AU263*AX263</f>
        <v>0</v>
      </c>
      <c r="AZ263" s="1102">
        <f t="shared" ref="AZ263:AZ266" si="521">AW263+AY263</f>
        <v>0</v>
      </c>
      <c r="BA263" s="1151">
        <f t="shared" si="287"/>
        <v>0</v>
      </c>
      <c r="BB263" s="363">
        <v>69989.22</v>
      </c>
      <c r="BC263" s="363">
        <f t="shared" ref="BC263:BC266" si="522">BA263*BB263</f>
        <v>0</v>
      </c>
      <c r="BD263" s="363">
        <v>159975.62399999998</v>
      </c>
      <c r="BE263" s="363">
        <f t="shared" ref="BE263:BE266" si="523">BA263*BD263</f>
        <v>0</v>
      </c>
      <c r="BF263" s="364">
        <f t="shared" si="350"/>
        <v>0</v>
      </c>
      <c r="BG263" s="1218">
        <f t="shared" si="322"/>
        <v>0</v>
      </c>
      <c r="BH263" s="1218">
        <f t="shared" si="323"/>
        <v>0</v>
      </c>
    </row>
    <row r="264" spans="1:60" ht="25.5" x14ac:dyDescent="0.2">
      <c r="A264" s="1">
        <v>261</v>
      </c>
      <c r="B264" s="50" t="s">
        <v>126</v>
      </c>
      <c r="C264" s="51" t="s">
        <v>363</v>
      </c>
      <c r="D264" s="51" t="s">
        <v>14</v>
      </c>
      <c r="E264" s="51">
        <v>2</v>
      </c>
      <c r="F264" s="76">
        <v>18412.38</v>
      </c>
      <c r="G264" s="76">
        <f t="shared" si="324"/>
        <v>36824.76</v>
      </c>
      <c r="H264" s="76">
        <v>38478.191999999995</v>
      </c>
      <c r="I264" s="76">
        <f t="shared" si="325"/>
        <v>76956.383999999991</v>
      </c>
      <c r="J264" s="120">
        <f t="shared" si="500"/>
        <v>113781.144</v>
      </c>
      <c r="K264" s="131"/>
      <c r="L264" s="95">
        <v>18412.38</v>
      </c>
      <c r="M264" s="95">
        <f t="shared" si="501"/>
        <v>0</v>
      </c>
      <c r="N264" s="95">
        <v>38478.191999999995</v>
      </c>
      <c r="O264" s="95">
        <f t="shared" si="502"/>
        <v>0</v>
      </c>
      <c r="P264" s="96">
        <f t="shared" si="503"/>
        <v>0</v>
      </c>
      <c r="Q264" s="177">
        <v>2</v>
      </c>
      <c r="R264" s="178">
        <v>18412.38</v>
      </c>
      <c r="S264" s="178">
        <f t="shared" si="504"/>
        <v>36824.76</v>
      </c>
      <c r="T264" s="178">
        <v>38478.191999999995</v>
      </c>
      <c r="U264" s="178">
        <f t="shared" si="505"/>
        <v>76956.383999999991</v>
      </c>
      <c r="V264" s="179">
        <f t="shared" si="506"/>
        <v>113781.144</v>
      </c>
      <c r="W264" s="224"/>
      <c r="X264" s="225">
        <v>18412.38</v>
      </c>
      <c r="Y264" s="225">
        <f t="shared" si="507"/>
        <v>0</v>
      </c>
      <c r="Z264" s="225">
        <v>38478.191999999995</v>
      </c>
      <c r="AA264" s="225">
        <f t="shared" si="508"/>
        <v>0</v>
      </c>
      <c r="AB264" s="226">
        <f t="shared" si="509"/>
        <v>0</v>
      </c>
      <c r="AC264" s="271"/>
      <c r="AD264" s="272">
        <v>18412.38</v>
      </c>
      <c r="AE264" s="272">
        <f t="shared" si="510"/>
        <v>0</v>
      </c>
      <c r="AF264" s="272">
        <v>38478.191999999995</v>
      </c>
      <c r="AG264" s="272">
        <f t="shared" si="511"/>
        <v>0</v>
      </c>
      <c r="AH264" s="273">
        <f t="shared" si="512"/>
        <v>0</v>
      </c>
      <c r="AI264" s="318"/>
      <c r="AJ264" s="319">
        <v>18412.38</v>
      </c>
      <c r="AK264" s="319">
        <f t="shared" si="513"/>
        <v>0</v>
      </c>
      <c r="AL264" s="319">
        <v>38478.191999999995</v>
      </c>
      <c r="AM264" s="319">
        <f t="shared" si="514"/>
        <v>0</v>
      </c>
      <c r="AN264" s="320">
        <f t="shared" si="515"/>
        <v>0</v>
      </c>
      <c r="AO264" s="1107"/>
      <c r="AP264" s="1093">
        <v>18412.38</v>
      </c>
      <c r="AQ264" s="1093">
        <f t="shared" si="516"/>
        <v>0</v>
      </c>
      <c r="AR264" s="1093">
        <v>38478.191999999995</v>
      </c>
      <c r="AS264" s="1093">
        <f t="shared" si="517"/>
        <v>0</v>
      </c>
      <c r="AT264" s="1094">
        <f t="shared" si="518"/>
        <v>0</v>
      </c>
      <c r="AU264" s="1103"/>
      <c r="AV264" s="1101">
        <v>18412.38</v>
      </c>
      <c r="AW264" s="1101">
        <f t="shared" si="519"/>
        <v>0</v>
      </c>
      <c r="AX264" s="1101">
        <v>38478.191999999995</v>
      </c>
      <c r="AY264" s="1101">
        <f t="shared" si="520"/>
        <v>0</v>
      </c>
      <c r="AZ264" s="1102">
        <f t="shared" si="521"/>
        <v>0</v>
      </c>
      <c r="BA264" s="1151">
        <f t="shared" si="287"/>
        <v>0</v>
      </c>
      <c r="BB264" s="363">
        <v>18412.38</v>
      </c>
      <c r="BC264" s="363">
        <f t="shared" si="522"/>
        <v>0</v>
      </c>
      <c r="BD264" s="363">
        <v>38478.191999999995</v>
      </c>
      <c r="BE264" s="363">
        <f t="shared" si="523"/>
        <v>0</v>
      </c>
      <c r="BF264" s="364">
        <f t="shared" si="350"/>
        <v>0</v>
      </c>
      <c r="BG264" s="1218">
        <f t="shared" si="322"/>
        <v>0</v>
      </c>
      <c r="BH264" s="1218">
        <f t="shared" si="323"/>
        <v>0</v>
      </c>
    </row>
    <row r="265" spans="1:60" x14ac:dyDescent="0.2">
      <c r="A265" s="1">
        <v>262</v>
      </c>
      <c r="B265" s="50" t="s">
        <v>128</v>
      </c>
      <c r="C265" s="51" t="s">
        <v>365</v>
      </c>
      <c r="D265" s="51" t="s">
        <v>14</v>
      </c>
      <c r="E265" s="51">
        <v>2</v>
      </c>
      <c r="F265" s="76">
        <v>21322.87</v>
      </c>
      <c r="G265" s="76">
        <f t="shared" si="324"/>
        <v>42645.74</v>
      </c>
      <c r="H265" s="76">
        <v>33285.072</v>
      </c>
      <c r="I265" s="76">
        <f t="shared" si="325"/>
        <v>66570.144</v>
      </c>
      <c r="J265" s="120">
        <f t="shared" si="500"/>
        <v>109215.88399999999</v>
      </c>
      <c r="K265" s="131"/>
      <c r="L265" s="95">
        <v>21322.87</v>
      </c>
      <c r="M265" s="95">
        <f t="shared" si="501"/>
        <v>0</v>
      </c>
      <c r="N265" s="95">
        <v>33285.072</v>
      </c>
      <c r="O265" s="95">
        <f t="shared" si="502"/>
        <v>0</v>
      </c>
      <c r="P265" s="96">
        <f t="shared" si="503"/>
        <v>0</v>
      </c>
      <c r="Q265" s="177"/>
      <c r="R265" s="178">
        <v>21322.87</v>
      </c>
      <c r="S265" s="178">
        <f t="shared" si="504"/>
        <v>0</v>
      </c>
      <c r="T265" s="178">
        <v>33285.072</v>
      </c>
      <c r="U265" s="178">
        <f t="shared" si="505"/>
        <v>0</v>
      </c>
      <c r="V265" s="179">
        <f t="shared" si="506"/>
        <v>0</v>
      </c>
      <c r="W265" s="224">
        <v>2</v>
      </c>
      <c r="X265" s="225">
        <v>21322.87</v>
      </c>
      <c r="Y265" s="225">
        <f t="shared" si="507"/>
        <v>42645.74</v>
      </c>
      <c r="Z265" s="225">
        <v>33285.072</v>
      </c>
      <c r="AA265" s="225">
        <f t="shared" si="508"/>
        <v>66570.144</v>
      </c>
      <c r="AB265" s="226">
        <f t="shared" si="509"/>
        <v>109215.88399999999</v>
      </c>
      <c r="AC265" s="271"/>
      <c r="AD265" s="272">
        <v>21322.87</v>
      </c>
      <c r="AE265" s="272">
        <f t="shared" si="510"/>
        <v>0</v>
      </c>
      <c r="AF265" s="272">
        <v>33285.072</v>
      </c>
      <c r="AG265" s="272">
        <f t="shared" si="511"/>
        <v>0</v>
      </c>
      <c r="AH265" s="273">
        <f t="shared" si="512"/>
        <v>0</v>
      </c>
      <c r="AI265" s="318"/>
      <c r="AJ265" s="319">
        <v>21322.87</v>
      </c>
      <c r="AK265" s="319">
        <f t="shared" si="513"/>
        <v>0</v>
      </c>
      <c r="AL265" s="319">
        <v>33285.072</v>
      </c>
      <c r="AM265" s="319">
        <f t="shared" si="514"/>
        <v>0</v>
      </c>
      <c r="AN265" s="320">
        <f t="shared" si="515"/>
        <v>0</v>
      </c>
      <c r="AO265" s="1107"/>
      <c r="AP265" s="1093">
        <v>21322.87</v>
      </c>
      <c r="AQ265" s="1093">
        <f t="shared" si="516"/>
        <v>0</v>
      </c>
      <c r="AR265" s="1093">
        <v>33285.072</v>
      </c>
      <c r="AS265" s="1093">
        <f t="shared" si="517"/>
        <v>0</v>
      </c>
      <c r="AT265" s="1094">
        <f t="shared" si="518"/>
        <v>0</v>
      </c>
      <c r="AU265" s="1103"/>
      <c r="AV265" s="1101">
        <v>21322.87</v>
      </c>
      <c r="AW265" s="1101">
        <f t="shared" si="519"/>
        <v>0</v>
      </c>
      <c r="AX265" s="1101">
        <v>33285.072</v>
      </c>
      <c r="AY265" s="1101">
        <f t="shared" si="520"/>
        <v>0</v>
      </c>
      <c r="AZ265" s="1102">
        <f t="shared" si="521"/>
        <v>0</v>
      </c>
      <c r="BA265" s="1151">
        <f t="shared" si="287"/>
        <v>0</v>
      </c>
      <c r="BB265" s="363">
        <v>21322.87</v>
      </c>
      <c r="BC265" s="363">
        <f t="shared" si="522"/>
        <v>0</v>
      </c>
      <c r="BD265" s="363">
        <v>33285.072</v>
      </c>
      <c r="BE265" s="363">
        <f t="shared" si="523"/>
        <v>0</v>
      </c>
      <c r="BF265" s="364">
        <f t="shared" si="350"/>
        <v>0</v>
      </c>
      <c r="BG265" s="1218">
        <f t="shared" si="322"/>
        <v>0</v>
      </c>
      <c r="BH265" s="1218">
        <f t="shared" si="323"/>
        <v>0</v>
      </c>
    </row>
    <row r="266" spans="1:60" x14ac:dyDescent="0.2">
      <c r="A266" s="1">
        <v>263</v>
      </c>
      <c r="B266" s="50" t="s">
        <v>111</v>
      </c>
      <c r="C266" s="51" t="s">
        <v>364</v>
      </c>
      <c r="D266" s="51" t="s">
        <v>14</v>
      </c>
      <c r="E266" s="51">
        <v>2</v>
      </c>
      <c r="F266" s="76">
        <v>19916</v>
      </c>
      <c r="G266" s="76">
        <f t="shared" si="324"/>
        <v>39832</v>
      </c>
      <c r="H266" s="76">
        <v>62594.207999999991</v>
      </c>
      <c r="I266" s="76">
        <f t="shared" si="325"/>
        <v>125188.41599999998</v>
      </c>
      <c r="J266" s="120">
        <f t="shared" si="500"/>
        <v>165020.41599999997</v>
      </c>
      <c r="K266" s="131"/>
      <c r="L266" s="95">
        <v>19916</v>
      </c>
      <c r="M266" s="95">
        <f t="shared" si="501"/>
        <v>0</v>
      </c>
      <c r="N266" s="95">
        <v>62594.207999999991</v>
      </c>
      <c r="O266" s="95">
        <f t="shared" si="502"/>
        <v>0</v>
      </c>
      <c r="P266" s="96">
        <f t="shared" si="503"/>
        <v>0</v>
      </c>
      <c r="Q266" s="177"/>
      <c r="R266" s="178">
        <v>19916</v>
      </c>
      <c r="S266" s="178">
        <f t="shared" si="504"/>
        <v>0</v>
      </c>
      <c r="T266" s="178">
        <v>62594.207999999991</v>
      </c>
      <c r="U266" s="178">
        <f t="shared" si="505"/>
        <v>0</v>
      </c>
      <c r="V266" s="179">
        <f t="shared" si="506"/>
        <v>0</v>
      </c>
      <c r="W266" s="224">
        <v>2</v>
      </c>
      <c r="X266" s="225">
        <v>19916</v>
      </c>
      <c r="Y266" s="225">
        <f t="shared" si="507"/>
        <v>39832</v>
      </c>
      <c r="Z266" s="225">
        <v>62594.207999999991</v>
      </c>
      <c r="AA266" s="225">
        <f t="shared" si="508"/>
        <v>125188.41599999998</v>
      </c>
      <c r="AB266" s="226">
        <f t="shared" si="509"/>
        <v>165020.41599999997</v>
      </c>
      <c r="AC266" s="271"/>
      <c r="AD266" s="272">
        <v>19916</v>
      </c>
      <c r="AE266" s="272">
        <f t="shared" si="510"/>
        <v>0</v>
      </c>
      <c r="AF266" s="272">
        <v>62594.207999999991</v>
      </c>
      <c r="AG266" s="272">
        <f t="shared" si="511"/>
        <v>0</v>
      </c>
      <c r="AH266" s="273">
        <f t="shared" si="512"/>
        <v>0</v>
      </c>
      <c r="AI266" s="318"/>
      <c r="AJ266" s="319">
        <v>19916</v>
      </c>
      <c r="AK266" s="319">
        <f t="shared" si="513"/>
        <v>0</v>
      </c>
      <c r="AL266" s="319">
        <v>62594.207999999991</v>
      </c>
      <c r="AM266" s="319">
        <f t="shared" si="514"/>
        <v>0</v>
      </c>
      <c r="AN266" s="320">
        <f t="shared" si="515"/>
        <v>0</v>
      </c>
      <c r="AO266" s="1107"/>
      <c r="AP266" s="1093">
        <v>19916</v>
      </c>
      <c r="AQ266" s="1093">
        <f t="shared" si="516"/>
        <v>0</v>
      </c>
      <c r="AR266" s="1093">
        <v>62594.207999999991</v>
      </c>
      <c r="AS266" s="1093">
        <f t="shared" si="517"/>
        <v>0</v>
      </c>
      <c r="AT266" s="1094">
        <f t="shared" si="518"/>
        <v>0</v>
      </c>
      <c r="AU266" s="1103"/>
      <c r="AV266" s="1101">
        <v>19916</v>
      </c>
      <c r="AW266" s="1101">
        <f t="shared" si="519"/>
        <v>0</v>
      </c>
      <c r="AX266" s="1101">
        <v>62594.207999999991</v>
      </c>
      <c r="AY266" s="1101">
        <f t="shared" si="520"/>
        <v>0</v>
      </c>
      <c r="AZ266" s="1102">
        <f t="shared" si="521"/>
        <v>0</v>
      </c>
      <c r="BA266" s="1151">
        <f t="shared" si="287"/>
        <v>0</v>
      </c>
      <c r="BB266" s="363">
        <v>19916</v>
      </c>
      <c r="BC266" s="363">
        <f t="shared" si="522"/>
        <v>0</v>
      </c>
      <c r="BD266" s="363">
        <v>62594.207999999991</v>
      </c>
      <c r="BE266" s="363">
        <f t="shared" si="523"/>
        <v>0</v>
      </c>
      <c r="BF266" s="364">
        <f t="shared" si="350"/>
        <v>0</v>
      </c>
      <c r="BG266" s="1218">
        <f t="shared" si="322"/>
        <v>0</v>
      </c>
      <c r="BH266" s="1218">
        <f t="shared" si="323"/>
        <v>0</v>
      </c>
    </row>
    <row r="267" spans="1:60" x14ac:dyDescent="0.2">
      <c r="A267" s="1">
        <v>264</v>
      </c>
      <c r="B267" s="1287" t="s">
        <v>409</v>
      </c>
      <c r="C267" s="1158"/>
      <c r="D267" s="51"/>
      <c r="E267" s="51"/>
      <c r="F267" s="51"/>
      <c r="G267" s="76"/>
      <c r="H267" s="1124"/>
      <c r="I267" s="76"/>
      <c r="J267" s="1125"/>
      <c r="K267" s="131"/>
      <c r="L267" s="1144"/>
      <c r="M267" s="95"/>
      <c r="N267" s="1126"/>
      <c r="O267" s="95"/>
      <c r="P267" s="1127"/>
      <c r="Q267" s="177"/>
      <c r="R267" s="1145"/>
      <c r="S267" s="178"/>
      <c r="T267" s="1128"/>
      <c r="U267" s="178"/>
      <c r="V267" s="1129"/>
      <c r="W267" s="224"/>
      <c r="X267" s="1146"/>
      <c r="Y267" s="225"/>
      <c r="Z267" s="1130"/>
      <c r="AA267" s="225"/>
      <c r="AB267" s="1131"/>
      <c r="AC267" s="271"/>
      <c r="AD267" s="1147"/>
      <c r="AE267" s="272"/>
      <c r="AF267" s="1132"/>
      <c r="AG267" s="272"/>
      <c r="AH267" s="1133"/>
      <c r="AI267" s="318"/>
      <c r="AJ267" s="1148"/>
      <c r="AK267" s="319"/>
      <c r="AL267" s="1134"/>
      <c r="AM267" s="319"/>
      <c r="AN267" s="1135"/>
      <c r="AO267" s="1107"/>
      <c r="AP267" s="1149"/>
      <c r="AQ267" s="1093"/>
      <c r="AR267" s="1136"/>
      <c r="AS267" s="1093"/>
      <c r="AT267" s="1137"/>
      <c r="AU267" s="1103"/>
      <c r="AV267" s="1150"/>
      <c r="AW267" s="1101"/>
      <c r="AX267" s="1138"/>
      <c r="AY267" s="1101"/>
      <c r="AZ267" s="1139"/>
      <c r="BA267" s="1151">
        <f t="shared" si="287"/>
        <v>0</v>
      </c>
      <c r="BB267" s="1152"/>
      <c r="BC267" s="363"/>
      <c r="BD267" s="1140"/>
      <c r="BE267" s="363"/>
      <c r="BF267" s="364">
        <f t="shared" si="350"/>
        <v>0</v>
      </c>
      <c r="BG267" s="1218">
        <f t="shared" si="322"/>
        <v>0</v>
      </c>
      <c r="BH267" s="1218">
        <f t="shared" si="323"/>
        <v>0</v>
      </c>
    </row>
    <row r="268" spans="1:60" ht="25.5" x14ac:dyDescent="0.2">
      <c r="A268" s="1">
        <v>265</v>
      </c>
      <c r="B268" s="50" t="s">
        <v>125</v>
      </c>
      <c r="C268" s="51" t="s">
        <v>362</v>
      </c>
      <c r="D268" s="51" t="s">
        <v>14</v>
      </c>
      <c r="E268" s="51">
        <v>2</v>
      </c>
      <c r="F268" s="1288">
        <v>69989.22</v>
      </c>
      <c r="G268" s="76">
        <f t="shared" si="324"/>
        <v>139978.44</v>
      </c>
      <c r="H268" s="1288">
        <v>159975.62399999998</v>
      </c>
      <c r="I268" s="76">
        <f t="shared" si="325"/>
        <v>319951.24799999996</v>
      </c>
      <c r="J268" s="1289">
        <f t="shared" ref="J268:J271" si="524">G268+I268</f>
        <v>459929.68799999997</v>
      </c>
      <c r="K268" s="131"/>
      <c r="L268" s="1290">
        <v>69989.22</v>
      </c>
      <c r="M268" s="95">
        <f t="shared" ref="M268:M271" si="525">K268*L268</f>
        <v>0</v>
      </c>
      <c r="N268" s="1290">
        <v>159975.62399999998</v>
      </c>
      <c r="O268" s="95">
        <f t="shared" ref="O268:O271" si="526">K268*N268</f>
        <v>0</v>
      </c>
      <c r="P268" s="1291">
        <f t="shared" ref="P268:P271" si="527">M268+O268</f>
        <v>0</v>
      </c>
      <c r="Q268" s="177">
        <v>2</v>
      </c>
      <c r="R268" s="1292">
        <v>69989.22</v>
      </c>
      <c r="S268" s="178">
        <f t="shared" ref="S268:S271" si="528">Q268*R268</f>
        <v>139978.44</v>
      </c>
      <c r="T268" s="1292">
        <v>159975.62399999998</v>
      </c>
      <c r="U268" s="178">
        <f t="shared" ref="U268:U271" si="529">Q268*T268</f>
        <v>319951.24799999996</v>
      </c>
      <c r="V268" s="1293">
        <f t="shared" ref="V268:V271" si="530">S268+U268</f>
        <v>459929.68799999997</v>
      </c>
      <c r="W268" s="224"/>
      <c r="X268" s="1294">
        <v>69989.22</v>
      </c>
      <c r="Y268" s="225">
        <f t="shared" ref="Y268:Y271" si="531">W268*X268</f>
        <v>0</v>
      </c>
      <c r="Z268" s="1294">
        <v>159975.62399999998</v>
      </c>
      <c r="AA268" s="225">
        <f t="shared" ref="AA268:AA271" si="532">W268*Z268</f>
        <v>0</v>
      </c>
      <c r="AB268" s="1295">
        <f t="shared" ref="AB268:AB271" si="533">Y268+AA268</f>
        <v>0</v>
      </c>
      <c r="AC268" s="271"/>
      <c r="AD268" s="1296">
        <v>69989.22</v>
      </c>
      <c r="AE268" s="272">
        <f t="shared" ref="AE268:AE271" si="534">AC268*AD268</f>
        <v>0</v>
      </c>
      <c r="AF268" s="1296">
        <v>159975.62399999998</v>
      </c>
      <c r="AG268" s="272">
        <f t="shared" ref="AG268:AG271" si="535">AC268*AF268</f>
        <v>0</v>
      </c>
      <c r="AH268" s="1297">
        <f t="shared" ref="AH268:AH271" si="536">AE268+AG268</f>
        <v>0</v>
      </c>
      <c r="AI268" s="318"/>
      <c r="AJ268" s="1298">
        <v>69989.22</v>
      </c>
      <c r="AK268" s="319">
        <f t="shared" ref="AK268:AK271" si="537">AI268*AJ268</f>
        <v>0</v>
      </c>
      <c r="AL268" s="1298">
        <v>159975.62399999998</v>
      </c>
      <c r="AM268" s="319">
        <f t="shared" ref="AM268:AM271" si="538">AI268*AL268</f>
        <v>0</v>
      </c>
      <c r="AN268" s="1299">
        <f t="shared" ref="AN268:AN271" si="539">AK268+AM268</f>
        <v>0</v>
      </c>
      <c r="AO268" s="1107"/>
      <c r="AP268" s="1300">
        <v>69989.22</v>
      </c>
      <c r="AQ268" s="1093">
        <f t="shared" ref="AQ268:AQ271" si="540">AO268*AP268</f>
        <v>0</v>
      </c>
      <c r="AR268" s="1300">
        <v>159975.62399999998</v>
      </c>
      <c r="AS268" s="1093">
        <f t="shared" ref="AS268:AS271" si="541">AO268*AR268</f>
        <v>0</v>
      </c>
      <c r="AT268" s="1301">
        <f t="shared" ref="AT268:AT271" si="542">AQ268+AS268</f>
        <v>0</v>
      </c>
      <c r="AU268" s="1103"/>
      <c r="AV268" s="1302">
        <v>69989.22</v>
      </c>
      <c r="AW268" s="1101">
        <f t="shared" ref="AW268:AW271" si="543">AU268*AV268</f>
        <v>0</v>
      </c>
      <c r="AX268" s="1302">
        <v>159975.62399999998</v>
      </c>
      <c r="AY268" s="1101">
        <f t="shared" ref="AY268:AY271" si="544">AU268*AX268</f>
        <v>0</v>
      </c>
      <c r="AZ268" s="1303">
        <f t="shared" ref="AZ268:AZ271" si="545">AW268+AY268</f>
        <v>0</v>
      </c>
      <c r="BA268" s="1151">
        <f t="shared" ref="BA268:BA331" si="546">E268-K268-Q268-W268-AC268-AI268-AO268-AU268</f>
        <v>0</v>
      </c>
      <c r="BB268" s="1304">
        <v>69989.22</v>
      </c>
      <c r="BC268" s="363">
        <f t="shared" ref="BC268:BC271" si="547">BA268*BB268</f>
        <v>0</v>
      </c>
      <c r="BD268" s="1304">
        <v>159975.62399999998</v>
      </c>
      <c r="BE268" s="363">
        <f t="shared" ref="BE268:BE271" si="548">BA268*BD268</f>
        <v>0</v>
      </c>
      <c r="BF268" s="364">
        <f t="shared" si="350"/>
        <v>0</v>
      </c>
      <c r="BG268" s="1218">
        <f t="shared" si="322"/>
        <v>0</v>
      </c>
      <c r="BH268" s="1218">
        <f t="shared" si="323"/>
        <v>0</v>
      </c>
    </row>
    <row r="269" spans="1:60" ht="25.5" x14ac:dyDescent="0.2">
      <c r="A269" s="1">
        <v>266</v>
      </c>
      <c r="B269" s="50" t="s">
        <v>126</v>
      </c>
      <c r="C269" s="51" t="s">
        <v>363</v>
      </c>
      <c r="D269" s="51" t="s">
        <v>14</v>
      </c>
      <c r="E269" s="51">
        <v>2</v>
      </c>
      <c r="F269" s="1288">
        <v>18412.38</v>
      </c>
      <c r="G269" s="76">
        <f t="shared" si="324"/>
        <v>36824.76</v>
      </c>
      <c r="H269" s="1288">
        <v>38478.191999999995</v>
      </c>
      <c r="I269" s="76">
        <f t="shared" si="325"/>
        <v>76956.383999999991</v>
      </c>
      <c r="J269" s="1289">
        <f t="shared" si="524"/>
        <v>113781.144</v>
      </c>
      <c r="K269" s="131"/>
      <c r="L269" s="1290">
        <v>18412.38</v>
      </c>
      <c r="M269" s="95">
        <f t="shared" si="525"/>
        <v>0</v>
      </c>
      <c r="N269" s="1290">
        <v>38478.191999999995</v>
      </c>
      <c r="O269" s="95">
        <f t="shared" si="526"/>
        <v>0</v>
      </c>
      <c r="P269" s="1291">
        <f t="shared" si="527"/>
        <v>0</v>
      </c>
      <c r="Q269" s="177">
        <v>2</v>
      </c>
      <c r="R269" s="1292">
        <v>18412.38</v>
      </c>
      <c r="S269" s="178">
        <f t="shared" si="528"/>
        <v>36824.76</v>
      </c>
      <c r="T269" s="1292">
        <v>38478.191999999995</v>
      </c>
      <c r="U269" s="178">
        <f t="shared" si="529"/>
        <v>76956.383999999991</v>
      </c>
      <c r="V269" s="1293">
        <f t="shared" si="530"/>
        <v>113781.144</v>
      </c>
      <c r="W269" s="224"/>
      <c r="X269" s="1294">
        <v>18412.38</v>
      </c>
      <c r="Y269" s="225">
        <f t="shared" si="531"/>
        <v>0</v>
      </c>
      <c r="Z269" s="1294">
        <v>38478.191999999995</v>
      </c>
      <c r="AA269" s="225">
        <f t="shared" si="532"/>
        <v>0</v>
      </c>
      <c r="AB269" s="1295">
        <f t="shared" si="533"/>
        <v>0</v>
      </c>
      <c r="AC269" s="271"/>
      <c r="AD269" s="1296">
        <v>18412.38</v>
      </c>
      <c r="AE269" s="272">
        <f t="shared" si="534"/>
        <v>0</v>
      </c>
      <c r="AF269" s="1296">
        <v>38478.191999999995</v>
      </c>
      <c r="AG269" s="272">
        <f t="shared" si="535"/>
        <v>0</v>
      </c>
      <c r="AH269" s="1297">
        <f t="shared" si="536"/>
        <v>0</v>
      </c>
      <c r="AI269" s="318"/>
      <c r="AJ269" s="1298">
        <v>18412.38</v>
      </c>
      <c r="AK269" s="319">
        <f t="shared" si="537"/>
        <v>0</v>
      </c>
      <c r="AL269" s="1298">
        <v>38478.191999999995</v>
      </c>
      <c r="AM269" s="319">
        <f t="shared" si="538"/>
        <v>0</v>
      </c>
      <c r="AN269" s="1299">
        <f t="shared" si="539"/>
        <v>0</v>
      </c>
      <c r="AO269" s="1107"/>
      <c r="AP269" s="1300">
        <v>18412.38</v>
      </c>
      <c r="AQ269" s="1093">
        <f t="shared" si="540"/>
        <v>0</v>
      </c>
      <c r="AR269" s="1300">
        <v>38478.191999999995</v>
      </c>
      <c r="AS269" s="1093">
        <f t="shared" si="541"/>
        <v>0</v>
      </c>
      <c r="AT269" s="1301">
        <f t="shared" si="542"/>
        <v>0</v>
      </c>
      <c r="AU269" s="1103"/>
      <c r="AV269" s="1302">
        <v>18412.38</v>
      </c>
      <c r="AW269" s="1101">
        <f t="shared" si="543"/>
        <v>0</v>
      </c>
      <c r="AX269" s="1302">
        <v>38478.191999999995</v>
      </c>
      <c r="AY269" s="1101">
        <f t="shared" si="544"/>
        <v>0</v>
      </c>
      <c r="AZ269" s="1303">
        <f t="shared" si="545"/>
        <v>0</v>
      </c>
      <c r="BA269" s="1151">
        <f t="shared" si="546"/>
        <v>0</v>
      </c>
      <c r="BB269" s="1304">
        <v>18412.38</v>
      </c>
      <c r="BC269" s="363">
        <f t="shared" si="547"/>
        <v>0</v>
      </c>
      <c r="BD269" s="1304">
        <v>38478.191999999995</v>
      </c>
      <c r="BE269" s="363">
        <f t="shared" si="548"/>
        <v>0</v>
      </c>
      <c r="BF269" s="364">
        <f t="shared" si="350"/>
        <v>0</v>
      </c>
      <c r="BG269" s="1218">
        <f t="shared" si="322"/>
        <v>0</v>
      </c>
      <c r="BH269" s="1218">
        <f t="shared" si="323"/>
        <v>0</v>
      </c>
    </row>
    <row r="270" spans="1:60" x14ac:dyDescent="0.2">
      <c r="A270" s="1">
        <v>267</v>
      </c>
      <c r="B270" s="50" t="s">
        <v>128</v>
      </c>
      <c r="C270" s="51" t="s">
        <v>365</v>
      </c>
      <c r="D270" s="51" t="s">
        <v>14</v>
      </c>
      <c r="E270" s="51">
        <v>2</v>
      </c>
      <c r="F270" s="1288">
        <v>21322.87</v>
      </c>
      <c r="G270" s="76">
        <f t="shared" si="324"/>
        <v>42645.74</v>
      </c>
      <c r="H270" s="1288">
        <v>33285.072</v>
      </c>
      <c r="I270" s="76">
        <f t="shared" si="325"/>
        <v>66570.144</v>
      </c>
      <c r="J270" s="1289">
        <f t="shared" si="524"/>
        <v>109215.88399999999</v>
      </c>
      <c r="K270" s="131"/>
      <c r="L270" s="1290">
        <v>21322.87</v>
      </c>
      <c r="M270" s="95">
        <f t="shared" si="525"/>
        <v>0</v>
      </c>
      <c r="N270" s="1290">
        <v>33285.072</v>
      </c>
      <c r="O270" s="95">
        <f t="shared" si="526"/>
        <v>0</v>
      </c>
      <c r="P270" s="1291">
        <f t="shared" si="527"/>
        <v>0</v>
      </c>
      <c r="Q270" s="177"/>
      <c r="R270" s="1292">
        <v>21322.87</v>
      </c>
      <c r="S270" s="178">
        <f t="shared" si="528"/>
        <v>0</v>
      </c>
      <c r="T270" s="1292">
        <v>33285.072</v>
      </c>
      <c r="U270" s="178">
        <f t="shared" si="529"/>
        <v>0</v>
      </c>
      <c r="V270" s="1293">
        <f t="shared" si="530"/>
        <v>0</v>
      </c>
      <c r="W270" s="224">
        <v>2</v>
      </c>
      <c r="X270" s="1294">
        <v>21322.87</v>
      </c>
      <c r="Y270" s="225">
        <f t="shared" si="531"/>
        <v>42645.74</v>
      </c>
      <c r="Z270" s="1294">
        <v>33285.072</v>
      </c>
      <c r="AA270" s="225">
        <f t="shared" si="532"/>
        <v>66570.144</v>
      </c>
      <c r="AB270" s="1295">
        <f t="shared" si="533"/>
        <v>109215.88399999999</v>
      </c>
      <c r="AC270" s="271"/>
      <c r="AD270" s="1296">
        <v>21322.87</v>
      </c>
      <c r="AE270" s="272">
        <f t="shared" si="534"/>
        <v>0</v>
      </c>
      <c r="AF270" s="1296">
        <v>33285.072</v>
      </c>
      <c r="AG270" s="272">
        <f t="shared" si="535"/>
        <v>0</v>
      </c>
      <c r="AH270" s="1297">
        <f t="shared" si="536"/>
        <v>0</v>
      </c>
      <c r="AI270" s="318"/>
      <c r="AJ270" s="1298">
        <v>21322.87</v>
      </c>
      <c r="AK270" s="319">
        <f t="shared" si="537"/>
        <v>0</v>
      </c>
      <c r="AL270" s="1298">
        <v>33285.072</v>
      </c>
      <c r="AM270" s="319">
        <f t="shared" si="538"/>
        <v>0</v>
      </c>
      <c r="AN270" s="1299">
        <f t="shared" si="539"/>
        <v>0</v>
      </c>
      <c r="AO270" s="1107"/>
      <c r="AP270" s="1300">
        <v>21322.87</v>
      </c>
      <c r="AQ270" s="1093">
        <f t="shared" si="540"/>
        <v>0</v>
      </c>
      <c r="AR270" s="1300">
        <v>33285.072</v>
      </c>
      <c r="AS270" s="1093">
        <f t="shared" si="541"/>
        <v>0</v>
      </c>
      <c r="AT270" s="1301">
        <f t="shared" si="542"/>
        <v>0</v>
      </c>
      <c r="AU270" s="1103"/>
      <c r="AV270" s="1302">
        <v>21322.87</v>
      </c>
      <c r="AW270" s="1101">
        <f t="shared" si="543"/>
        <v>0</v>
      </c>
      <c r="AX270" s="1302">
        <v>33285.072</v>
      </c>
      <c r="AY270" s="1101">
        <f t="shared" si="544"/>
        <v>0</v>
      </c>
      <c r="AZ270" s="1303">
        <f t="shared" si="545"/>
        <v>0</v>
      </c>
      <c r="BA270" s="1151">
        <f t="shared" si="546"/>
        <v>0</v>
      </c>
      <c r="BB270" s="1304">
        <v>21322.87</v>
      </c>
      <c r="BC270" s="363">
        <f t="shared" si="547"/>
        <v>0</v>
      </c>
      <c r="BD270" s="1304">
        <v>33285.072</v>
      </c>
      <c r="BE270" s="363">
        <f t="shared" si="548"/>
        <v>0</v>
      </c>
      <c r="BF270" s="364">
        <f t="shared" si="350"/>
        <v>0</v>
      </c>
      <c r="BG270" s="1218">
        <f t="shared" si="322"/>
        <v>0</v>
      </c>
      <c r="BH270" s="1218">
        <f t="shared" si="323"/>
        <v>0</v>
      </c>
    </row>
    <row r="271" spans="1:60" x14ac:dyDescent="0.2">
      <c r="A271" s="1">
        <v>268</v>
      </c>
      <c r="B271" s="50" t="s">
        <v>111</v>
      </c>
      <c r="C271" s="51" t="s">
        <v>364</v>
      </c>
      <c r="D271" s="51" t="s">
        <v>14</v>
      </c>
      <c r="E271" s="51">
        <v>2</v>
      </c>
      <c r="F271" s="1288">
        <v>19916</v>
      </c>
      <c r="G271" s="76">
        <f t="shared" si="324"/>
        <v>39832</v>
      </c>
      <c r="H271" s="1288">
        <v>62594.207999999991</v>
      </c>
      <c r="I271" s="76">
        <f t="shared" si="325"/>
        <v>125188.41599999998</v>
      </c>
      <c r="J271" s="1289">
        <f t="shared" si="524"/>
        <v>165020.41599999997</v>
      </c>
      <c r="K271" s="131"/>
      <c r="L271" s="1290">
        <v>19916</v>
      </c>
      <c r="M271" s="95">
        <f t="shared" si="525"/>
        <v>0</v>
      </c>
      <c r="N271" s="1290">
        <v>62594.207999999991</v>
      </c>
      <c r="O271" s="95">
        <f t="shared" si="526"/>
        <v>0</v>
      </c>
      <c r="P271" s="1291">
        <f t="shared" si="527"/>
        <v>0</v>
      </c>
      <c r="Q271" s="177"/>
      <c r="R271" s="1292">
        <v>19916</v>
      </c>
      <c r="S271" s="178">
        <f t="shared" si="528"/>
        <v>0</v>
      </c>
      <c r="T271" s="1292">
        <v>62594.207999999991</v>
      </c>
      <c r="U271" s="178">
        <f t="shared" si="529"/>
        <v>0</v>
      </c>
      <c r="V271" s="1293">
        <f t="shared" si="530"/>
        <v>0</v>
      </c>
      <c r="W271" s="224">
        <v>2</v>
      </c>
      <c r="X271" s="1294">
        <v>19916</v>
      </c>
      <c r="Y271" s="225">
        <f t="shared" si="531"/>
        <v>39832</v>
      </c>
      <c r="Z271" s="1294">
        <v>62594.207999999991</v>
      </c>
      <c r="AA271" s="225">
        <f t="shared" si="532"/>
        <v>125188.41599999998</v>
      </c>
      <c r="AB271" s="1295">
        <f t="shared" si="533"/>
        <v>165020.41599999997</v>
      </c>
      <c r="AC271" s="271"/>
      <c r="AD271" s="1296">
        <v>19916</v>
      </c>
      <c r="AE271" s="272">
        <f t="shared" si="534"/>
        <v>0</v>
      </c>
      <c r="AF271" s="1296">
        <v>62594.207999999991</v>
      </c>
      <c r="AG271" s="272">
        <f t="shared" si="535"/>
        <v>0</v>
      </c>
      <c r="AH271" s="1297">
        <f t="shared" si="536"/>
        <v>0</v>
      </c>
      <c r="AI271" s="318"/>
      <c r="AJ271" s="1298">
        <v>19916</v>
      </c>
      <c r="AK271" s="319">
        <f t="shared" si="537"/>
        <v>0</v>
      </c>
      <c r="AL271" s="1298">
        <v>62594.207999999991</v>
      </c>
      <c r="AM271" s="319">
        <f t="shared" si="538"/>
        <v>0</v>
      </c>
      <c r="AN271" s="1299">
        <f t="shared" si="539"/>
        <v>0</v>
      </c>
      <c r="AO271" s="1107"/>
      <c r="AP271" s="1300">
        <v>19916</v>
      </c>
      <c r="AQ271" s="1093">
        <f t="shared" si="540"/>
        <v>0</v>
      </c>
      <c r="AR271" s="1300">
        <v>62594.207999999991</v>
      </c>
      <c r="AS271" s="1093">
        <f t="shared" si="541"/>
        <v>0</v>
      </c>
      <c r="AT271" s="1301">
        <f t="shared" si="542"/>
        <v>0</v>
      </c>
      <c r="AU271" s="1103"/>
      <c r="AV271" s="1302">
        <v>19916</v>
      </c>
      <c r="AW271" s="1101">
        <f t="shared" si="543"/>
        <v>0</v>
      </c>
      <c r="AX271" s="1302">
        <v>62594.207999999991</v>
      </c>
      <c r="AY271" s="1101">
        <f t="shared" si="544"/>
        <v>0</v>
      </c>
      <c r="AZ271" s="1303">
        <f t="shared" si="545"/>
        <v>0</v>
      </c>
      <c r="BA271" s="1151">
        <f t="shared" si="546"/>
        <v>0</v>
      </c>
      <c r="BB271" s="1304">
        <v>19916</v>
      </c>
      <c r="BC271" s="363">
        <f t="shared" si="547"/>
        <v>0</v>
      </c>
      <c r="BD271" s="1304">
        <v>62594.207999999991</v>
      </c>
      <c r="BE271" s="363">
        <f t="shared" si="548"/>
        <v>0</v>
      </c>
      <c r="BF271" s="364">
        <f t="shared" si="350"/>
        <v>0</v>
      </c>
      <c r="BG271" s="1218">
        <f t="shared" si="322"/>
        <v>0</v>
      </c>
      <c r="BH271" s="1218">
        <f t="shared" si="323"/>
        <v>0</v>
      </c>
    </row>
    <row r="272" spans="1:60" x14ac:dyDescent="0.2">
      <c r="A272" s="1">
        <v>269</v>
      </c>
      <c r="B272" s="1287"/>
      <c r="C272" s="1158"/>
      <c r="D272" s="51"/>
      <c r="E272" s="51"/>
      <c r="F272" s="51"/>
      <c r="G272" s="76"/>
      <c r="H272" s="1124"/>
      <c r="I272" s="76"/>
      <c r="J272" s="1125"/>
      <c r="K272" s="131"/>
      <c r="L272" s="1144"/>
      <c r="M272" s="95"/>
      <c r="N272" s="1126"/>
      <c r="O272" s="95"/>
      <c r="P272" s="1127"/>
      <c r="Q272" s="177"/>
      <c r="R272" s="1145"/>
      <c r="S272" s="178"/>
      <c r="T272" s="1128"/>
      <c r="U272" s="178"/>
      <c r="V272" s="1129"/>
      <c r="W272" s="224"/>
      <c r="X272" s="1146"/>
      <c r="Y272" s="225"/>
      <c r="Z272" s="1130"/>
      <c r="AA272" s="225"/>
      <c r="AB272" s="1131"/>
      <c r="AC272" s="271"/>
      <c r="AD272" s="1147"/>
      <c r="AE272" s="272"/>
      <c r="AF272" s="1132"/>
      <c r="AG272" s="272"/>
      <c r="AH272" s="1133"/>
      <c r="AI272" s="318"/>
      <c r="AJ272" s="1148"/>
      <c r="AK272" s="319"/>
      <c r="AL272" s="1134"/>
      <c r="AM272" s="319"/>
      <c r="AN272" s="1135"/>
      <c r="AO272" s="1107"/>
      <c r="AP272" s="1149"/>
      <c r="AQ272" s="1093"/>
      <c r="AR272" s="1136"/>
      <c r="AS272" s="1093"/>
      <c r="AT272" s="1137"/>
      <c r="AU272" s="1103"/>
      <c r="AV272" s="1150"/>
      <c r="AW272" s="1101"/>
      <c r="AX272" s="1138"/>
      <c r="AY272" s="1101"/>
      <c r="AZ272" s="1139"/>
      <c r="BA272" s="1151">
        <f t="shared" si="546"/>
        <v>0</v>
      </c>
      <c r="BB272" s="1152"/>
      <c r="BC272" s="363"/>
      <c r="BD272" s="1140"/>
      <c r="BE272" s="363"/>
      <c r="BF272" s="364">
        <f t="shared" si="350"/>
        <v>0</v>
      </c>
      <c r="BG272" s="1218">
        <f t="shared" si="322"/>
        <v>0</v>
      </c>
      <c r="BH272" s="1218">
        <f t="shared" si="323"/>
        <v>0</v>
      </c>
    </row>
    <row r="273" spans="1:60" x14ac:dyDescent="0.2">
      <c r="A273" s="1">
        <v>270</v>
      </c>
      <c r="B273" s="1287" t="s">
        <v>129</v>
      </c>
      <c r="C273" s="1158"/>
      <c r="D273" s="51"/>
      <c r="E273" s="51"/>
      <c r="F273" s="51"/>
      <c r="G273" s="76"/>
      <c r="H273" s="1124"/>
      <c r="I273" s="76"/>
      <c r="J273" s="1125"/>
      <c r="K273" s="131"/>
      <c r="L273" s="1144"/>
      <c r="M273" s="95"/>
      <c r="N273" s="1126"/>
      <c r="O273" s="95"/>
      <c r="P273" s="1127"/>
      <c r="Q273" s="177"/>
      <c r="R273" s="1145"/>
      <c r="S273" s="178"/>
      <c r="T273" s="1128"/>
      <c r="U273" s="178"/>
      <c r="V273" s="1129"/>
      <c r="W273" s="224"/>
      <c r="X273" s="1146"/>
      <c r="Y273" s="225"/>
      <c r="Z273" s="1130"/>
      <c r="AA273" s="225"/>
      <c r="AB273" s="1131"/>
      <c r="AC273" s="271"/>
      <c r="AD273" s="1147"/>
      <c r="AE273" s="272"/>
      <c r="AF273" s="1132"/>
      <c r="AG273" s="272"/>
      <c r="AH273" s="1133"/>
      <c r="AI273" s="318"/>
      <c r="AJ273" s="1148"/>
      <c r="AK273" s="319"/>
      <c r="AL273" s="1134"/>
      <c r="AM273" s="319"/>
      <c r="AN273" s="1135"/>
      <c r="AO273" s="1107"/>
      <c r="AP273" s="1149"/>
      <c r="AQ273" s="1093"/>
      <c r="AR273" s="1136"/>
      <c r="AS273" s="1093"/>
      <c r="AT273" s="1137"/>
      <c r="AU273" s="1103"/>
      <c r="AV273" s="1150"/>
      <c r="AW273" s="1101"/>
      <c r="AX273" s="1138"/>
      <c r="AY273" s="1101"/>
      <c r="AZ273" s="1139"/>
      <c r="BA273" s="1151">
        <f t="shared" si="546"/>
        <v>0</v>
      </c>
      <c r="BB273" s="1152"/>
      <c r="BC273" s="363"/>
      <c r="BD273" s="1140"/>
      <c r="BE273" s="363"/>
      <c r="BF273" s="364">
        <f t="shared" si="350"/>
        <v>0</v>
      </c>
      <c r="BG273" s="1218">
        <f t="shared" si="322"/>
        <v>0</v>
      </c>
      <c r="BH273" s="1218">
        <f t="shared" si="323"/>
        <v>0</v>
      </c>
    </row>
    <row r="274" spans="1:60" x14ac:dyDescent="0.2">
      <c r="A274" s="1">
        <v>271</v>
      </c>
      <c r="B274" s="1287" t="s">
        <v>108</v>
      </c>
      <c r="C274" s="1158"/>
      <c r="D274" s="51"/>
      <c r="E274" s="51"/>
      <c r="F274" s="51"/>
      <c r="G274" s="76"/>
      <c r="H274" s="1124"/>
      <c r="I274" s="76"/>
      <c r="J274" s="1125"/>
      <c r="K274" s="131"/>
      <c r="L274" s="1144"/>
      <c r="M274" s="95"/>
      <c r="N274" s="1126"/>
      <c r="O274" s="95"/>
      <c r="P274" s="1127"/>
      <c r="Q274" s="177"/>
      <c r="R274" s="1145"/>
      <c r="S274" s="178"/>
      <c r="T274" s="1128"/>
      <c r="U274" s="178"/>
      <c r="V274" s="1129"/>
      <c r="W274" s="224"/>
      <c r="X274" s="1146"/>
      <c r="Y274" s="225"/>
      <c r="Z274" s="1130"/>
      <c r="AA274" s="225"/>
      <c r="AB274" s="1131"/>
      <c r="AC274" s="271"/>
      <c r="AD274" s="1147"/>
      <c r="AE274" s="272"/>
      <c r="AF274" s="1132"/>
      <c r="AG274" s="272"/>
      <c r="AH274" s="1133"/>
      <c r="AI274" s="318"/>
      <c r="AJ274" s="1148"/>
      <c r="AK274" s="319"/>
      <c r="AL274" s="1134"/>
      <c r="AM274" s="319"/>
      <c r="AN274" s="1135"/>
      <c r="AO274" s="1107"/>
      <c r="AP274" s="1149"/>
      <c r="AQ274" s="1093"/>
      <c r="AR274" s="1136"/>
      <c r="AS274" s="1093"/>
      <c r="AT274" s="1137"/>
      <c r="AU274" s="1103"/>
      <c r="AV274" s="1150"/>
      <c r="AW274" s="1101"/>
      <c r="AX274" s="1138"/>
      <c r="AY274" s="1101"/>
      <c r="AZ274" s="1139"/>
      <c r="BA274" s="1151">
        <f t="shared" si="546"/>
        <v>0</v>
      </c>
      <c r="BB274" s="1152"/>
      <c r="BC274" s="363"/>
      <c r="BD274" s="1140"/>
      <c r="BE274" s="363"/>
      <c r="BF274" s="364">
        <f t="shared" si="350"/>
        <v>0</v>
      </c>
      <c r="BG274" s="1218">
        <f t="shared" si="322"/>
        <v>0</v>
      </c>
      <c r="BH274" s="1218">
        <f t="shared" si="323"/>
        <v>0</v>
      </c>
    </row>
    <row r="275" spans="1:60" ht="25.5" x14ac:dyDescent="0.2">
      <c r="A275" s="1">
        <v>272</v>
      </c>
      <c r="B275" s="50" t="s">
        <v>288</v>
      </c>
      <c r="C275" s="51" t="s">
        <v>376</v>
      </c>
      <c r="D275" s="51" t="s">
        <v>14</v>
      </c>
      <c r="E275" s="51">
        <v>1</v>
      </c>
      <c r="F275" s="76">
        <v>13504.75</v>
      </c>
      <c r="G275" s="76">
        <f t="shared" ref="G275:G344" si="549">E275*F275</f>
        <v>13504.75</v>
      </c>
      <c r="H275" s="76">
        <v>36380.111999999994</v>
      </c>
      <c r="I275" s="76">
        <f t="shared" ref="I275:I344" si="550">E275*H275</f>
        <v>36380.111999999994</v>
      </c>
      <c r="J275" s="120">
        <f t="shared" ref="J275:J280" si="551">G275+I275</f>
        <v>49884.861999999994</v>
      </c>
      <c r="K275" s="131"/>
      <c r="L275" s="95">
        <v>13504.75</v>
      </c>
      <c r="M275" s="95">
        <f t="shared" ref="M275:M300" si="552">K275*L275</f>
        <v>0</v>
      </c>
      <c r="N275" s="95">
        <v>36380.111999999994</v>
      </c>
      <c r="O275" s="95">
        <f t="shared" ref="O275:O300" si="553">K275*N275</f>
        <v>0</v>
      </c>
      <c r="P275" s="96">
        <f t="shared" ref="P275:P280" si="554">M275+O275</f>
        <v>0</v>
      </c>
      <c r="Q275" s="177"/>
      <c r="R275" s="178">
        <v>13504.75</v>
      </c>
      <c r="S275" s="178">
        <f t="shared" ref="S275:S300" si="555">Q275*R275</f>
        <v>0</v>
      </c>
      <c r="T275" s="178">
        <v>36380.111999999994</v>
      </c>
      <c r="U275" s="178">
        <f t="shared" ref="U275:U300" si="556">Q275*T275</f>
        <v>0</v>
      </c>
      <c r="V275" s="179">
        <f t="shared" ref="V275:V280" si="557">S275+U275</f>
        <v>0</v>
      </c>
      <c r="W275" s="224">
        <v>1</v>
      </c>
      <c r="X275" s="225">
        <v>13504.75</v>
      </c>
      <c r="Y275" s="225">
        <f t="shared" ref="Y275:Y300" si="558">W275*X275</f>
        <v>13504.75</v>
      </c>
      <c r="Z275" s="225">
        <v>36380.111999999994</v>
      </c>
      <c r="AA275" s="225">
        <f t="shared" ref="AA275:AA300" si="559">W275*Z275</f>
        <v>36380.111999999994</v>
      </c>
      <c r="AB275" s="226">
        <f t="shared" ref="AB275:AB280" si="560">Y275+AA275</f>
        <v>49884.861999999994</v>
      </c>
      <c r="AC275" s="271"/>
      <c r="AD275" s="272">
        <v>13504.75</v>
      </c>
      <c r="AE275" s="272">
        <f t="shared" ref="AE275:AE300" si="561">AC275*AD275</f>
        <v>0</v>
      </c>
      <c r="AF275" s="272">
        <v>36380.111999999994</v>
      </c>
      <c r="AG275" s="272">
        <f t="shared" ref="AG275:AG300" si="562">AC275*AF275</f>
        <v>0</v>
      </c>
      <c r="AH275" s="273">
        <f t="shared" ref="AH275:AH280" si="563">AE275+AG275</f>
        <v>0</v>
      </c>
      <c r="AI275" s="318"/>
      <c r="AJ275" s="319">
        <v>13504.75</v>
      </c>
      <c r="AK275" s="319">
        <f t="shared" ref="AK275:AK300" si="564">AI275*AJ275</f>
        <v>0</v>
      </c>
      <c r="AL275" s="319">
        <v>36380.111999999994</v>
      </c>
      <c r="AM275" s="319">
        <f t="shared" ref="AM275:AM300" si="565">AI275*AL275</f>
        <v>0</v>
      </c>
      <c r="AN275" s="320">
        <f t="shared" ref="AN275:AN280" si="566">AK275+AM275</f>
        <v>0</v>
      </c>
      <c r="AO275" s="1107"/>
      <c r="AP275" s="1093">
        <v>13504.75</v>
      </c>
      <c r="AQ275" s="1093">
        <f t="shared" ref="AQ275:AQ288" si="567">AO275*AP275</f>
        <v>0</v>
      </c>
      <c r="AR275" s="1093">
        <v>36380.111999999994</v>
      </c>
      <c r="AS275" s="1093">
        <f t="shared" ref="AS275:AS288" si="568">AO275*AR275</f>
        <v>0</v>
      </c>
      <c r="AT275" s="1094">
        <f t="shared" ref="AT275:AT280" si="569">AQ275+AS275</f>
        <v>0</v>
      </c>
      <c r="AU275" s="1103"/>
      <c r="AV275" s="1101">
        <v>13504.75</v>
      </c>
      <c r="AW275" s="1101">
        <f t="shared" ref="AW275:AW288" si="570">AU275*AV275</f>
        <v>0</v>
      </c>
      <c r="AX275" s="1101">
        <v>36380.111999999994</v>
      </c>
      <c r="AY275" s="1101">
        <f t="shared" ref="AY275:AY288" si="571">AU275*AX275</f>
        <v>0</v>
      </c>
      <c r="AZ275" s="1102">
        <f t="shared" ref="AZ275:AZ280" si="572">AW275+AY275</f>
        <v>0</v>
      </c>
      <c r="BA275" s="1151">
        <f t="shared" si="546"/>
        <v>0</v>
      </c>
      <c r="BB275" s="363">
        <v>13504.75</v>
      </c>
      <c r="BC275" s="363">
        <f t="shared" ref="BC275:BC288" si="573">BA275*BB275</f>
        <v>0</v>
      </c>
      <c r="BD275" s="363">
        <v>36380.111999999994</v>
      </c>
      <c r="BE275" s="363">
        <f t="shared" ref="BE275:BE288" si="574">BA275*BD275</f>
        <v>0</v>
      </c>
      <c r="BF275" s="364">
        <f t="shared" si="350"/>
        <v>0</v>
      </c>
      <c r="BG275" s="1218">
        <f t="shared" si="322"/>
        <v>0</v>
      </c>
      <c r="BH275" s="1218">
        <f t="shared" si="323"/>
        <v>0</v>
      </c>
    </row>
    <row r="276" spans="1:60" ht="25.5" x14ac:dyDescent="0.2">
      <c r="A276" s="1">
        <v>273</v>
      </c>
      <c r="B276" s="50" t="s">
        <v>237</v>
      </c>
      <c r="C276" s="51" t="s">
        <v>366</v>
      </c>
      <c r="D276" s="51" t="s">
        <v>14</v>
      </c>
      <c r="E276" s="51">
        <v>1</v>
      </c>
      <c r="F276" s="76">
        <v>6467</v>
      </c>
      <c r="G276" s="76">
        <f t="shared" si="549"/>
        <v>6467</v>
      </c>
      <c r="H276" s="76">
        <v>17422.248</v>
      </c>
      <c r="I276" s="76">
        <f t="shared" si="550"/>
        <v>17422.248</v>
      </c>
      <c r="J276" s="120">
        <f t="shared" si="551"/>
        <v>23889.248</v>
      </c>
      <c r="K276" s="131"/>
      <c r="L276" s="95">
        <v>6467</v>
      </c>
      <c r="M276" s="95">
        <f t="shared" si="552"/>
        <v>0</v>
      </c>
      <c r="N276" s="95">
        <v>17422.248</v>
      </c>
      <c r="O276" s="95">
        <f t="shared" si="553"/>
        <v>0</v>
      </c>
      <c r="P276" s="96">
        <f t="shared" si="554"/>
        <v>0</v>
      </c>
      <c r="Q276" s="177"/>
      <c r="R276" s="178">
        <v>6467</v>
      </c>
      <c r="S276" s="178">
        <f t="shared" si="555"/>
        <v>0</v>
      </c>
      <c r="T276" s="178">
        <v>17422.248</v>
      </c>
      <c r="U276" s="178">
        <f t="shared" si="556"/>
        <v>0</v>
      </c>
      <c r="V276" s="179">
        <f t="shared" si="557"/>
        <v>0</v>
      </c>
      <c r="W276" s="224">
        <v>1</v>
      </c>
      <c r="X276" s="225">
        <v>6467</v>
      </c>
      <c r="Y276" s="225">
        <f t="shared" si="558"/>
        <v>6467</v>
      </c>
      <c r="Z276" s="225">
        <v>17422.248</v>
      </c>
      <c r="AA276" s="225">
        <f t="shared" si="559"/>
        <v>17422.248</v>
      </c>
      <c r="AB276" s="226">
        <f t="shared" si="560"/>
        <v>23889.248</v>
      </c>
      <c r="AC276" s="271"/>
      <c r="AD276" s="272">
        <v>6467</v>
      </c>
      <c r="AE276" s="272">
        <f t="shared" si="561"/>
        <v>0</v>
      </c>
      <c r="AF276" s="272">
        <v>17422.248</v>
      </c>
      <c r="AG276" s="272">
        <f t="shared" si="562"/>
        <v>0</v>
      </c>
      <c r="AH276" s="273">
        <f t="shared" si="563"/>
        <v>0</v>
      </c>
      <c r="AI276" s="318"/>
      <c r="AJ276" s="319">
        <v>6467</v>
      </c>
      <c r="AK276" s="319">
        <f t="shared" si="564"/>
        <v>0</v>
      </c>
      <c r="AL276" s="319">
        <v>17422.248</v>
      </c>
      <c r="AM276" s="319">
        <f t="shared" si="565"/>
        <v>0</v>
      </c>
      <c r="AN276" s="320">
        <f t="shared" si="566"/>
        <v>0</v>
      </c>
      <c r="AO276" s="1107"/>
      <c r="AP276" s="1093">
        <v>6467</v>
      </c>
      <c r="AQ276" s="1093">
        <f t="shared" si="567"/>
        <v>0</v>
      </c>
      <c r="AR276" s="1093">
        <v>17422.248</v>
      </c>
      <c r="AS276" s="1093">
        <f t="shared" si="568"/>
        <v>0</v>
      </c>
      <c r="AT276" s="1094">
        <f t="shared" si="569"/>
        <v>0</v>
      </c>
      <c r="AU276" s="1103"/>
      <c r="AV276" s="1101">
        <v>6467</v>
      </c>
      <c r="AW276" s="1101">
        <f t="shared" si="570"/>
        <v>0</v>
      </c>
      <c r="AX276" s="1101">
        <v>17422.248</v>
      </c>
      <c r="AY276" s="1101">
        <f t="shared" si="571"/>
        <v>0</v>
      </c>
      <c r="AZ276" s="1102">
        <f t="shared" si="572"/>
        <v>0</v>
      </c>
      <c r="BA276" s="1151">
        <f t="shared" si="546"/>
        <v>0</v>
      </c>
      <c r="BB276" s="363">
        <v>6467</v>
      </c>
      <c r="BC276" s="363">
        <f t="shared" si="573"/>
        <v>0</v>
      </c>
      <c r="BD276" s="363">
        <v>17422.248</v>
      </c>
      <c r="BE276" s="363">
        <f t="shared" si="574"/>
        <v>0</v>
      </c>
      <c r="BF276" s="364">
        <f t="shared" si="350"/>
        <v>0</v>
      </c>
      <c r="BG276" s="1218">
        <f t="shared" si="322"/>
        <v>0</v>
      </c>
      <c r="BH276" s="1218">
        <f t="shared" si="323"/>
        <v>0</v>
      </c>
    </row>
    <row r="277" spans="1:60" x14ac:dyDescent="0.2">
      <c r="A277" s="1">
        <v>274</v>
      </c>
      <c r="B277" s="50" t="s">
        <v>130</v>
      </c>
      <c r="C277" s="1158" t="s">
        <v>131</v>
      </c>
      <c r="D277" s="51" t="s">
        <v>14</v>
      </c>
      <c r="E277" s="51">
        <v>1</v>
      </c>
      <c r="F277" s="76">
        <v>3004.89</v>
      </c>
      <c r="G277" s="76">
        <f t="shared" si="549"/>
        <v>3004.89</v>
      </c>
      <c r="H277" s="76">
        <v>7329</v>
      </c>
      <c r="I277" s="76">
        <f t="shared" si="550"/>
        <v>7329</v>
      </c>
      <c r="J277" s="120">
        <f t="shared" si="551"/>
        <v>10333.89</v>
      </c>
      <c r="K277" s="131"/>
      <c r="L277" s="95">
        <v>3004.89</v>
      </c>
      <c r="M277" s="95">
        <f t="shared" si="552"/>
        <v>0</v>
      </c>
      <c r="N277" s="95">
        <v>7329</v>
      </c>
      <c r="O277" s="95">
        <f t="shared" si="553"/>
        <v>0</v>
      </c>
      <c r="P277" s="96">
        <f t="shared" si="554"/>
        <v>0</v>
      </c>
      <c r="Q277" s="177"/>
      <c r="R277" s="178">
        <v>3004.89</v>
      </c>
      <c r="S277" s="178">
        <f t="shared" si="555"/>
        <v>0</v>
      </c>
      <c r="T277" s="178">
        <v>7329</v>
      </c>
      <c r="U277" s="178">
        <f t="shared" si="556"/>
        <v>0</v>
      </c>
      <c r="V277" s="179">
        <f t="shared" si="557"/>
        <v>0</v>
      </c>
      <c r="W277" s="224">
        <v>1</v>
      </c>
      <c r="X277" s="225">
        <v>3004.89</v>
      </c>
      <c r="Y277" s="225">
        <f t="shared" si="558"/>
        <v>3004.89</v>
      </c>
      <c r="Z277" s="225">
        <v>7329</v>
      </c>
      <c r="AA277" s="225">
        <f t="shared" si="559"/>
        <v>7329</v>
      </c>
      <c r="AB277" s="226">
        <f t="shared" si="560"/>
        <v>10333.89</v>
      </c>
      <c r="AC277" s="271"/>
      <c r="AD277" s="272">
        <v>3004.89</v>
      </c>
      <c r="AE277" s="272">
        <f t="shared" si="561"/>
        <v>0</v>
      </c>
      <c r="AF277" s="272">
        <v>7329</v>
      </c>
      <c r="AG277" s="272">
        <f t="shared" si="562"/>
        <v>0</v>
      </c>
      <c r="AH277" s="273">
        <f t="shared" si="563"/>
        <v>0</v>
      </c>
      <c r="AI277" s="318"/>
      <c r="AJ277" s="319">
        <v>3004.89</v>
      </c>
      <c r="AK277" s="319">
        <f t="shared" si="564"/>
        <v>0</v>
      </c>
      <c r="AL277" s="319">
        <v>7329</v>
      </c>
      <c r="AM277" s="319">
        <f t="shared" si="565"/>
        <v>0</v>
      </c>
      <c r="AN277" s="320">
        <f t="shared" si="566"/>
        <v>0</v>
      </c>
      <c r="AO277" s="1107"/>
      <c r="AP277" s="1093">
        <v>3004.89</v>
      </c>
      <c r="AQ277" s="1093">
        <f t="shared" si="567"/>
        <v>0</v>
      </c>
      <c r="AR277" s="1093">
        <v>7329</v>
      </c>
      <c r="AS277" s="1093">
        <f t="shared" si="568"/>
        <v>0</v>
      </c>
      <c r="AT277" s="1094">
        <f t="shared" si="569"/>
        <v>0</v>
      </c>
      <c r="AU277" s="1103"/>
      <c r="AV277" s="1101">
        <v>3004.89</v>
      </c>
      <c r="AW277" s="1101">
        <f t="shared" si="570"/>
        <v>0</v>
      </c>
      <c r="AX277" s="1101">
        <v>7329</v>
      </c>
      <c r="AY277" s="1101">
        <f t="shared" si="571"/>
        <v>0</v>
      </c>
      <c r="AZ277" s="1102">
        <f t="shared" si="572"/>
        <v>0</v>
      </c>
      <c r="BA277" s="1151">
        <f t="shared" si="546"/>
        <v>0</v>
      </c>
      <c r="BB277" s="363">
        <v>3004.89</v>
      </c>
      <c r="BC277" s="363">
        <f t="shared" si="573"/>
        <v>0</v>
      </c>
      <c r="BD277" s="363">
        <v>7329</v>
      </c>
      <c r="BE277" s="363">
        <f t="shared" si="574"/>
        <v>0</v>
      </c>
      <c r="BF277" s="364">
        <f t="shared" si="350"/>
        <v>0</v>
      </c>
      <c r="BG277" s="1218">
        <f t="shared" si="322"/>
        <v>0</v>
      </c>
      <c r="BH277" s="1218">
        <f t="shared" si="323"/>
        <v>0</v>
      </c>
    </row>
    <row r="278" spans="1:60" x14ac:dyDescent="0.2">
      <c r="A278" s="1">
        <v>275</v>
      </c>
      <c r="B278" s="50" t="s">
        <v>132</v>
      </c>
      <c r="C278" s="1158" t="s">
        <v>133</v>
      </c>
      <c r="D278" s="51" t="s">
        <v>14</v>
      </c>
      <c r="E278" s="51">
        <v>12</v>
      </c>
      <c r="F278" s="76">
        <v>4003.24</v>
      </c>
      <c r="G278" s="76">
        <f t="shared" si="549"/>
        <v>48038.879999999997</v>
      </c>
      <c r="H278" s="76">
        <v>9764</v>
      </c>
      <c r="I278" s="76">
        <f t="shared" si="550"/>
        <v>117168</v>
      </c>
      <c r="J278" s="120">
        <f t="shared" si="551"/>
        <v>165206.88</v>
      </c>
      <c r="K278" s="131">
        <v>2</v>
      </c>
      <c r="L278" s="95">
        <v>4003.24</v>
      </c>
      <c r="M278" s="95">
        <f t="shared" si="552"/>
        <v>8006.48</v>
      </c>
      <c r="N278" s="95">
        <v>9764</v>
      </c>
      <c r="O278" s="95">
        <f t="shared" si="553"/>
        <v>19528</v>
      </c>
      <c r="P278" s="96">
        <f t="shared" si="554"/>
        <v>27534.48</v>
      </c>
      <c r="Q278" s="177"/>
      <c r="R278" s="178">
        <v>4003.24</v>
      </c>
      <c r="S278" s="178">
        <f t="shared" si="555"/>
        <v>0</v>
      </c>
      <c r="T278" s="178">
        <v>9764</v>
      </c>
      <c r="U278" s="178">
        <f t="shared" si="556"/>
        <v>0</v>
      </c>
      <c r="V278" s="179">
        <f t="shared" si="557"/>
        <v>0</v>
      </c>
      <c r="W278" s="224">
        <v>10</v>
      </c>
      <c r="X278" s="225">
        <v>4003.24</v>
      </c>
      <c r="Y278" s="225">
        <f t="shared" si="558"/>
        <v>40032.399999999994</v>
      </c>
      <c r="Z278" s="225">
        <v>9764</v>
      </c>
      <c r="AA278" s="225">
        <f t="shared" si="559"/>
        <v>97640</v>
      </c>
      <c r="AB278" s="226">
        <f t="shared" si="560"/>
        <v>137672.4</v>
      </c>
      <c r="AC278" s="271"/>
      <c r="AD278" s="272">
        <v>4003.24</v>
      </c>
      <c r="AE278" s="272">
        <f t="shared" si="561"/>
        <v>0</v>
      </c>
      <c r="AF278" s="272">
        <v>9764</v>
      </c>
      <c r="AG278" s="272">
        <f t="shared" si="562"/>
        <v>0</v>
      </c>
      <c r="AH278" s="273">
        <f t="shared" si="563"/>
        <v>0</v>
      </c>
      <c r="AI278" s="318"/>
      <c r="AJ278" s="319">
        <v>4003.24</v>
      </c>
      <c r="AK278" s="319">
        <f t="shared" si="564"/>
        <v>0</v>
      </c>
      <c r="AL278" s="319">
        <v>9764</v>
      </c>
      <c r="AM278" s="319">
        <f t="shared" si="565"/>
        <v>0</v>
      </c>
      <c r="AN278" s="320">
        <f t="shared" si="566"/>
        <v>0</v>
      </c>
      <c r="AO278" s="1107"/>
      <c r="AP278" s="1093">
        <v>4003.24</v>
      </c>
      <c r="AQ278" s="1093">
        <f t="shared" si="567"/>
        <v>0</v>
      </c>
      <c r="AR278" s="1093">
        <v>9764</v>
      </c>
      <c r="AS278" s="1093">
        <f t="shared" si="568"/>
        <v>0</v>
      </c>
      <c r="AT278" s="1094">
        <f t="shared" si="569"/>
        <v>0</v>
      </c>
      <c r="AU278" s="1103"/>
      <c r="AV278" s="1101">
        <v>4003.24</v>
      </c>
      <c r="AW278" s="1101">
        <f t="shared" si="570"/>
        <v>0</v>
      </c>
      <c r="AX278" s="1101">
        <v>9764</v>
      </c>
      <c r="AY278" s="1101">
        <f t="shared" si="571"/>
        <v>0</v>
      </c>
      <c r="AZ278" s="1102">
        <f t="shared" si="572"/>
        <v>0</v>
      </c>
      <c r="BA278" s="1151">
        <f t="shared" si="546"/>
        <v>0</v>
      </c>
      <c r="BB278" s="363">
        <v>4003.24</v>
      </c>
      <c r="BC278" s="363">
        <f t="shared" si="573"/>
        <v>0</v>
      </c>
      <c r="BD278" s="363">
        <v>9764</v>
      </c>
      <c r="BE278" s="363">
        <f t="shared" si="574"/>
        <v>0</v>
      </c>
      <c r="BF278" s="364">
        <f t="shared" si="350"/>
        <v>0</v>
      </c>
      <c r="BG278" s="1218">
        <f t="shared" si="322"/>
        <v>0</v>
      </c>
      <c r="BH278" s="1218">
        <f t="shared" si="323"/>
        <v>0</v>
      </c>
    </row>
    <row r="279" spans="1:60" x14ac:dyDescent="0.2">
      <c r="A279" s="1">
        <v>276</v>
      </c>
      <c r="B279" s="50" t="s">
        <v>134</v>
      </c>
      <c r="C279" s="1158"/>
      <c r="D279" s="51" t="s">
        <v>14</v>
      </c>
      <c r="E279" s="51">
        <v>12</v>
      </c>
      <c r="F279" s="76">
        <v>800</v>
      </c>
      <c r="G279" s="76">
        <f t="shared" si="549"/>
        <v>9600</v>
      </c>
      <c r="H279" s="76">
        <v>2142</v>
      </c>
      <c r="I279" s="76">
        <f t="shared" si="550"/>
        <v>25704</v>
      </c>
      <c r="J279" s="120">
        <f t="shared" si="551"/>
        <v>35304</v>
      </c>
      <c r="K279" s="131">
        <v>10</v>
      </c>
      <c r="L279" s="95">
        <v>800</v>
      </c>
      <c r="M279" s="95">
        <f t="shared" si="552"/>
        <v>8000</v>
      </c>
      <c r="N279" s="95">
        <v>2142</v>
      </c>
      <c r="O279" s="95">
        <f t="shared" si="553"/>
        <v>21420</v>
      </c>
      <c r="P279" s="96">
        <f t="shared" si="554"/>
        <v>29420</v>
      </c>
      <c r="Q279" s="177"/>
      <c r="R279" s="178">
        <v>800</v>
      </c>
      <c r="S279" s="178">
        <f t="shared" si="555"/>
        <v>0</v>
      </c>
      <c r="T279" s="178">
        <v>2142</v>
      </c>
      <c r="U279" s="178">
        <f t="shared" si="556"/>
        <v>0</v>
      </c>
      <c r="V279" s="179">
        <f t="shared" si="557"/>
        <v>0</v>
      </c>
      <c r="W279" s="224"/>
      <c r="X279" s="225">
        <v>800</v>
      </c>
      <c r="Y279" s="225">
        <f t="shared" si="558"/>
        <v>0</v>
      </c>
      <c r="Z279" s="225">
        <v>2142</v>
      </c>
      <c r="AA279" s="225">
        <f t="shared" si="559"/>
        <v>0</v>
      </c>
      <c r="AB279" s="226">
        <f t="shared" si="560"/>
        <v>0</v>
      </c>
      <c r="AC279" s="271"/>
      <c r="AD279" s="272">
        <v>800</v>
      </c>
      <c r="AE279" s="272">
        <f t="shared" si="561"/>
        <v>0</v>
      </c>
      <c r="AF279" s="272">
        <v>2142</v>
      </c>
      <c r="AG279" s="272">
        <f t="shared" si="562"/>
        <v>0</v>
      </c>
      <c r="AH279" s="273">
        <f t="shared" si="563"/>
        <v>0</v>
      </c>
      <c r="AI279" s="318">
        <v>2</v>
      </c>
      <c r="AJ279" s="319">
        <v>800</v>
      </c>
      <c r="AK279" s="319">
        <f t="shared" si="564"/>
        <v>1600</v>
      </c>
      <c r="AL279" s="319">
        <v>2142</v>
      </c>
      <c r="AM279" s="319">
        <f t="shared" si="565"/>
        <v>4284</v>
      </c>
      <c r="AN279" s="320">
        <f t="shared" si="566"/>
        <v>5884</v>
      </c>
      <c r="AO279" s="1107"/>
      <c r="AP279" s="1093">
        <v>800</v>
      </c>
      <c r="AQ279" s="1093">
        <f t="shared" si="567"/>
        <v>0</v>
      </c>
      <c r="AR279" s="1093">
        <v>2142</v>
      </c>
      <c r="AS279" s="1093">
        <f t="shared" si="568"/>
        <v>0</v>
      </c>
      <c r="AT279" s="1094">
        <f t="shared" si="569"/>
        <v>0</v>
      </c>
      <c r="AU279" s="1103"/>
      <c r="AV279" s="1101">
        <v>800</v>
      </c>
      <c r="AW279" s="1101">
        <f t="shared" si="570"/>
        <v>0</v>
      </c>
      <c r="AX279" s="1101">
        <v>2142</v>
      </c>
      <c r="AY279" s="1101">
        <f t="shared" si="571"/>
        <v>0</v>
      </c>
      <c r="AZ279" s="1102">
        <f t="shared" si="572"/>
        <v>0</v>
      </c>
      <c r="BA279" s="1151">
        <f t="shared" si="546"/>
        <v>0</v>
      </c>
      <c r="BB279" s="363">
        <v>800</v>
      </c>
      <c r="BC279" s="363">
        <f t="shared" si="573"/>
        <v>0</v>
      </c>
      <c r="BD279" s="363">
        <v>2142</v>
      </c>
      <c r="BE279" s="363">
        <f t="shared" si="574"/>
        <v>0</v>
      </c>
      <c r="BF279" s="364">
        <f t="shared" si="350"/>
        <v>0</v>
      </c>
      <c r="BG279" s="1218">
        <f t="shared" si="322"/>
        <v>0</v>
      </c>
      <c r="BH279" s="1218">
        <f t="shared" si="323"/>
        <v>0</v>
      </c>
    </row>
    <row r="280" spans="1:60" x14ac:dyDescent="0.2">
      <c r="A280" s="1">
        <v>277</v>
      </c>
      <c r="B280" s="50" t="s">
        <v>135</v>
      </c>
      <c r="C280" s="1158"/>
      <c r="D280" s="51" t="s">
        <v>56</v>
      </c>
      <c r="E280" s="51">
        <v>145.22200000000001</v>
      </c>
      <c r="F280" s="76">
        <v>1875</v>
      </c>
      <c r="G280" s="76">
        <f t="shared" si="549"/>
        <v>272291.25</v>
      </c>
      <c r="H280" s="76">
        <v>869</v>
      </c>
      <c r="I280" s="76">
        <f t="shared" si="550"/>
        <v>126197.91800000001</v>
      </c>
      <c r="J280" s="120">
        <f t="shared" si="551"/>
        <v>398489.16800000001</v>
      </c>
      <c r="K280" s="1593">
        <v>117</v>
      </c>
      <c r="L280" s="95">
        <v>1875</v>
      </c>
      <c r="M280" s="95">
        <f t="shared" si="552"/>
        <v>219375</v>
      </c>
      <c r="N280" s="95">
        <v>869</v>
      </c>
      <c r="O280" s="95">
        <f t="shared" si="553"/>
        <v>101673</v>
      </c>
      <c r="P280" s="96">
        <f t="shared" si="554"/>
        <v>321048</v>
      </c>
      <c r="Q280" s="177"/>
      <c r="R280" s="178">
        <v>1875</v>
      </c>
      <c r="S280" s="178">
        <f t="shared" si="555"/>
        <v>0</v>
      </c>
      <c r="T280" s="178">
        <v>869</v>
      </c>
      <c r="U280" s="178">
        <f t="shared" si="556"/>
        <v>0</v>
      </c>
      <c r="V280" s="179">
        <f t="shared" si="557"/>
        <v>0</v>
      </c>
      <c r="W280" s="224"/>
      <c r="X280" s="225">
        <v>1875</v>
      </c>
      <c r="Y280" s="225">
        <f t="shared" si="558"/>
        <v>0</v>
      </c>
      <c r="Z280" s="225">
        <v>869</v>
      </c>
      <c r="AA280" s="225">
        <f t="shared" si="559"/>
        <v>0</v>
      </c>
      <c r="AB280" s="226">
        <f t="shared" si="560"/>
        <v>0</v>
      </c>
      <c r="AC280" s="271"/>
      <c r="AD280" s="272">
        <v>1875</v>
      </c>
      <c r="AE280" s="272">
        <f t="shared" si="561"/>
        <v>0</v>
      </c>
      <c r="AF280" s="272">
        <v>869</v>
      </c>
      <c r="AG280" s="272">
        <f t="shared" si="562"/>
        <v>0</v>
      </c>
      <c r="AH280" s="273">
        <f t="shared" si="563"/>
        <v>0</v>
      </c>
      <c r="AI280" s="1591">
        <v>28.222000000000001</v>
      </c>
      <c r="AJ280" s="319">
        <v>1875</v>
      </c>
      <c r="AK280" s="319">
        <f t="shared" si="564"/>
        <v>52916.25</v>
      </c>
      <c r="AL280" s="319">
        <v>869</v>
      </c>
      <c r="AM280" s="319">
        <f t="shared" si="565"/>
        <v>24524.918000000001</v>
      </c>
      <c r="AN280" s="320">
        <f t="shared" si="566"/>
        <v>77441.168000000005</v>
      </c>
      <c r="AO280" s="1306"/>
      <c r="AP280" s="1093">
        <v>1875</v>
      </c>
      <c r="AQ280" s="1093">
        <f t="shared" si="567"/>
        <v>0</v>
      </c>
      <c r="AR280" s="1093">
        <v>869</v>
      </c>
      <c r="AS280" s="1093">
        <f t="shared" si="568"/>
        <v>0</v>
      </c>
      <c r="AT280" s="1094">
        <f t="shared" si="569"/>
        <v>0</v>
      </c>
      <c r="AU280" s="1307"/>
      <c r="AV280" s="1101">
        <v>1875</v>
      </c>
      <c r="AW280" s="1101">
        <f t="shared" si="570"/>
        <v>0</v>
      </c>
      <c r="AX280" s="1101">
        <v>869</v>
      </c>
      <c r="AY280" s="1101">
        <f t="shared" si="571"/>
        <v>0</v>
      </c>
      <c r="AZ280" s="1102">
        <f t="shared" si="572"/>
        <v>0</v>
      </c>
      <c r="BA280" s="1151">
        <f t="shared" si="546"/>
        <v>7.1054273576010019E-15</v>
      </c>
      <c r="BB280" s="363">
        <v>1875</v>
      </c>
      <c r="BC280" s="363">
        <f t="shared" si="573"/>
        <v>1.3322676295501878E-11</v>
      </c>
      <c r="BD280" s="363">
        <v>869</v>
      </c>
      <c r="BE280" s="363">
        <f t="shared" si="574"/>
        <v>6.1746163737552706E-12</v>
      </c>
      <c r="BF280" s="364">
        <f t="shared" si="350"/>
        <v>1.9497292669257149E-11</v>
      </c>
      <c r="BG280" s="1218">
        <f t="shared" si="322"/>
        <v>0</v>
      </c>
      <c r="BH280" s="1218">
        <f t="shared" si="323"/>
        <v>1.9497292669257149E-11</v>
      </c>
    </row>
    <row r="281" spans="1:60" hidden="1" x14ac:dyDescent="0.2">
      <c r="A281" s="1">
        <v>278</v>
      </c>
      <c r="B281" s="50" t="s">
        <v>136</v>
      </c>
      <c r="C281" s="1158"/>
      <c r="D281" s="51" t="s">
        <v>137</v>
      </c>
      <c r="E281" s="51">
        <v>0</v>
      </c>
      <c r="F281" s="76"/>
      <c r="G281" s="76">
        <f t="shared" si="549"/>
        <v>0</v>
      </c>
      <c r="H281" s="76"/>
      <c r="I281" s="76">
        <f t="shared" si="550"/>
        <v>0</v>
      </c>
      <c r="J281" s="120"/>
      <c r="K281" s="131"/>
      <c r="L281" s="95"/>
      <c r="M281" s="95">
        <f t="shared" si="552"/>
        <v>0</v>
      </c>
      <c r="N281" s="95"/>
      <c r="O281" s="95">
        <f t="shared" si="553"/>
        <v>0</v>
      </c>
      <c r="P281" s="96"/>
      <c r="Q281" s="177"/>
      <c r="R281" s="178"/>
      <c r="S281" s="178">
        <f t="shared" si="555"/>
        <v>0</v>
      </c>
      <c r="T281" s="178"/>
      <c r="U281" s="178">
        <f t="shared" si="556"/>
        <v>0</v>
      </c>
      <c r="V281" s="179"/>
      <c r="W281" s="224"/>
      <c r="X281" s="225"/>
      <c r="Y281" s="225">
        <f t="shared" si="558"/>
        <v>0</v>
      </c>
      <c r="Z281" s="225"/>
      <c r="AA281" s="225">
        <f t="shared" si="559"/>
        <v>0</v>
      </c>
      <c r="AB281" s="226"/>
      <c r="AC281" s="271"/>
      <c r="AD281" s="272"/>
      <c r="AE281" s="272">
        <f t="shared" si="561"/>
        <v>0</v>
      </c>
      <c r="AF281" s="272"/>
      <c r="AG281" s="272">
        <f t="shared" si="562"/>
        <v>0</v>
      </c>
      <c r="AH281" s="273"/>
      <c r="AI281" s="318"/>
      <c r="AJ281" s="319"/>
      <c r="AK281" s="319">
        <f t="shared" si="564"/>
        <v>0</v>
      </c>
      <c r="AL281" s="319"/>
      <c r="AM281" s="319">
        <f t="shared" si="565"/>
        <v>0</v>
      </c>
      <c r="AN281" s="320"/>
      <c r="AO281" s="1107"/>
      <c r="AP281" s="1093"/>
      <c r="AQ281" s="1093">
        <f t="shared" si="567"/>
        <v>0</v>
      </c>
      <c r="AR281" s="1093"/>
      <c r="AS281" s="1093">
        <f t="shared" si="568"/>
        <v>0</v>
      </c>
      <c r="AT281" s="1094"/>
      <c r="AU281" s="1103"/>
      <c r="AV281" s="1101"/>
      <c r="AW281" s="1101">
        <f t="shared" si="570"/>
        <v>0</v>
      </c>
      <c r="AX281" s="1101"/>
      <c r="AY281" s="1101">
        <f t="shared" si="571"/>
        <v>0</v>
      </c>
      <c r="AZ281" s="1102"/>
      <c r="BA281" s="1151">
        <f t="shared" si="546"/>
        <v>0</v>
      </c>
      <c r="BB281" s="363"/>
      <c r="BC281" s="363">
        <f t="shared" si="573"/>
        <v>0</v>
      </c>
      <c r="BD281" s="363"/>
      <c r="BE281" s="363">
        <f t="shared" si="574"/>
        <v>0</v>
      </c>
      <c r="BF281" s="364">
        <f t="shared" si="350"/>
        <v>0</v>
      </c>
      <c r="BG281" s="1218">
        <f t="shared" si="322"/>
        <v>0</v>
      </c>
      <c r="BH281" s="1218">
        <f t="shared" si="323"/>
        <v>0</v>
      </c>
    </row>
    <row r="282" spans="1:60" hidden="1" x14ac:dyDescent="0.2">
      <c r="A282" s="1">
        <v>279</v>
      </c>
      <c r="B282" s="50" t="s">
        <v>138</v>
      </c>
      <c r="C282" s="1158"/>
      <c r="D282" s="51" t="s">
        <v>137</v>
      </c>
      <c r="E282" s="51">
        <v>0</v>
      </c>
      <c r="F282" s="76"/>
      <c r="G282" s="76">
        <f t="shared" si="549"/>
        <v>0</v>
      </c>
      <c r="H282" s="76"/>
      <c r="I282" s="76">
        <f t="shared" si="550"/>
        <v>0</v>
      </c>
      <c r="J282" s="120"/>
      <c r="K282" s="131"/>
      <c r="L282" s="95"/>
      <c r="M282" s="95">
        <f t="shared" si="552"/>
        <v>0</v>
      </c>
      <c r="N282" s="95"/>
      <c r="O282" s="95">
        <f t="shared" si="553"/>
        <v>0</v>
      </c>
      <c r="P282" s="96"/>
      <c r="Q282" s="177"/>
      <c r="R282" s="178"/>
      <c r="S282" s="178">
        <f t="shared" si="555"/>
        <v>0</v>
      </c>
      <c r="T282" s="178"/>
      <c r="U282" s="178">
        <f t="shared" si="556"/>
        <v>0</v>
      </c>
      <c r="V282" s="179"/>
      <c r="W282" s="224"/>
      <c r="X282" s="225"/>
      <c r="Y282" s="225">
        <f t="shared" si="558"/>
        <v>0</v>
      </c>
      <c r="Z282" s="225"/>
      <c r="AA282" s="225">
        <f t="shared" si="559"/>
        <v>0</v>
      </c>
      <c r="AB282" s="226"/>
      <c r="AC282" s="271"/>
      <c r="AD282" s="272"/>
      <c r="AE282" s="272">
        <f t="shared" si="561"/>
        <v>0</v>
      </c>
      <c r="AF282" s="272"/>
      <c r="AG282" s="272">
        <f t="shared" si="562"/>
        <v>0</v>
      </c>
      <c r="AH282" s="273"/>
      <c r="AI282" s="318"/>
      <c r="AJ282" s="319"/>
      <c r="AK282" s="319">
        <f t="shared" si="564"/>
        <v>0</v>
      </c>
      <c r="AL282" s="319"/>
      <c r="AM282" s="319">
        <f t="shared" si="565"/>
        <v>0</v>
      </c>
      <c r="AN282" s="320"/>
      <c r="AO282" s="1107"/>
      <c r="AP282" s="1093"/>
      <c r="AQ282" s="1093">
        <f t="shared" si="567"/>
        <v>0</v>
      </c>
      <c r="AR282" s="1093"/>
      <c r="AS282" s="1093">
        <f t="shared" si="568"/>
        <v>0</v>
      </c>
      <c r="AT282" s="1094"/>
      <c r="AU282" s="1103"/>
      <c r="AV282" s="1101"/>
      <c r="AW282" s="1101">
        <f t="shared" si="570"/>
        <v>0</v>
      </c>
      <c r="AX282" s="1101"/>
      <c r="AY282" s="1101">
        <f t="shared" si="571"/>
        <v>0</v>
      </c>
      <c r="AZ282" s="1102"/>
      <c r="BA282" s="1151">
        <f t="shared" si="546"/>
        <v>0</v>
      </c>
      <c r="BB282" s="363"/>
      <c r="BC282" s="363">
        <f t="shared" si="573"/>
        <v>0</v>
      </c>
      <c r="BD282" s="363"/>
      <c r="BE282" s="363">
        <f t="shared" si="574"/>
        <v>0</v>
      </c>
      <c r="BF282" s="364">
        <f t="shared" si="350"/>
        <v>0</v>
      </c>
      <c r="BG282" s="1218">
        <f t="shared" si="322"/>
        <v>0</v>
      </c>
      <c r="BH282" s="1218">
        <f t="shared" si="323"/>
        <v>0</v>
      </c>
    </row>
    <row r="283" spans="1:60" x14ac:dyDescent="0.2">
      <c r="A283" s="1">
        <v>280</v>
      </c>
      <c r="B283" s="50" t="s">
        <v>139</v>
      </c>
      <c r="C283" s="1158"/>
      <c r="D283" s="51" t="s">
        <v>56</v>
      </c>
      <c r="E283" s="1651">
        <v>15.299999999999997</v>
      </c>
      <c r="F283" s="76">
        <v>1875</v>
      </c>
      <c r="G283" s="76">
        <f t="shared" si="549"/>
        <v>28687.499999999996</v>
      </c>
      <c r="H283" s="76">
        <v>1617</v>
      </c>
      <c r="I283" s="76">
        <f t="shared" si="550"/>
        <v>24740.099999999995</v>
      </c>
      <c r="J283" s="120">
        <f t="shared" ref="J283:J284" si="575">G283+I283</f>
        <v>53427.599999999991</v>
      </c>
      <c r="K283" s="1603">
        <v>18.545000000000002</v>
      </c>
      <c r="L283" s="95">
        <v>1875</v>
      </c>
      <c r="M283" s="95">
        <f t="shared" si="552"/>
        <v>34771.875</v>
      </c>
      <c r="N283" s="95">
        <v>1617</v>
      </c>
      <c r="O283" s="95">
        <f t="shared" si="553"/>
        <v>29987.265000000003</v>
      </c>
      <c r="P283" s="96">
        <f t="shared" ref="P283:P284" si="576">M283+O283</f>
        <v>64759.14</v>
      </c>
      <c r="Q283" s="1308"/>
      <c r="R283" s="178">
        <v>1875</v>
      </c>
      <c r="S283" s="178">
        <f t="shared" si="555"/>
        <v>0</v>
      </c>
      <c r="T283" s="178">
        <v>1617</v>
      </c>
      <c r="U283" s="178">
        <f t="shared" si="556"/>
        <v>0</v>
      </c>
      <c r="V283" s="179">
        <f t="shared" ref="V283:V284" si="577">S283+U283</f>
        <v>0</v>
      </c>
      <c r="W283" s="1309"/>
      <c r="X283" s="225">
        <v>1875</v>
      </c>
      <c r="Y283" s="225">
        <f t="shared" si="558"/>
        <v>0</v>
      </c>
      <c r="Z283" s="225">
        <v>1617</v>
      </c>
      <c r="AA283" s="225">
        <f t="shared" si="559"/>
        <v>0</v>
      </c>
      <c r="AB283" s="226">
        <f t="shared" ref="AB283:AB284" si="578">Y283+AA283</f>
        <v>0</v>
      </c>
      <c r="AC283" s="1310">
        <v>20.754999999999999</v>
      </c>
      <c r="AD283" s="272">
        <v>1875</v>
      </c>
      <c r="AE283" s="272">
        <f t="shared" si="561"/>
        <v>38915.625</v>
      </c>
      <c r="AF283" s="272">
        <v>1617</v>
      </c>
      <c r="AG283" s="272">
        <f t="shared" si="562"/>
        <v>33560.834999999999</v>
      </c>
      <c r="AH283" s="273">
        <f t="shared" ref="AH283:AH284" si="579">AE283+AG283</f>
        <v>72476.459999999992</v>
      </c>
      <c r="AI283" s="1592">
        <v>-24</v>
      </c>
      <c r="AJ283" s="319">
        <v>1875</v>
      </c>
      <c r="AK283" s="319">
        <f t="shared" si="564"/>
        <v>-45000</v>
      </c>
      <c r="AL283" s="319">
        <v>1617</v>
      </c>
      <c r="AM283" s="319">
        <f t="shared" si="565"/>
        <v>-38808</v>
      </c>
      <c r="AN283" s="320">
        <f t="shared" ref="AN283:AN284" si="580">AK283+AM283</f>
        <v>-83808</v>
      </c>
      <c r="AO283" s="1312"/>
      <c r="AP283" s="1093">
        <v>1875</v>
      </c>
      <c r="AQ283" s="1093">
        <f t="shared" si="567"/>
        <v>0</v>
      </c>
      <c r="AR283" s="1093">
        <v>1617</v>
      </c>
      <c r="AS283" s="1093">
        <f t="shared" si="568"/>
        <v>0</v>
      </c>
      <c r="AT283" s="1094">
        <f t="shared" ref="AT283:AT284" si="581">AQ283+AS283</f>
        <v>0</v>
      </c>
      <c r="AU283" s="1313"/>
      <c r="AV283" s="1101">
        <v>1875</v>
      </c>
      <c r="AW283" s="1101">
        <f t="shared" si="570"/>
        <v>0</v>
      </c>
      <c r="AX283" s="1101">
        <v>1617</v>
      </c>
      <c r="AY283" s="1101">
        <f t="shared" si="571"/>
        <v>0</v>
      </c>
      <c r="AZ283" s="1102">
        <f t="shared" ref="AZ283:AZ284" si="582">AW283+AY283</f>
        <v>0</v>
      </c>
      <c r="BA283" s="1151">
        <f t="shared" si="546"/>
        <v>-3.5527136788005009E-15</v>
      </c>
      <c r="BB283" s="363">
        <v>1875</v>
      </c>
      <c r="BC283" s="363">
        <f t="shared" si="573"/>
        <v>-6.6613381477509392E-12</v>
      </c>
      <c r="BD283" s="363">
        <v>1617</v>
      </c>
      <c r="BE283" s="363">
        <f t="shared" si="574"/>
        <v>-5.74473801862041E-12</v>
      </c>
      <c r="BF283" s="364">
        <f t="shared" si="350"/>
        <v>-1.2406076166371349E-11</v>
      </c>
      <c r="BG283" s="1218">
        <f t="shared" si="322"/>
        <v>0</v>
      </c>
      <c r="BH283" s="1218">
        <v>0</v>
      </c>
    </row>
    <row r="284" spans="1:60" x14ac:dyDescent="0.2">
      <c r="A284" s="1">
        <v>281</v>
      </c>
      <c r="B284" s="50" t="s">
        <v>140</v>
      </c>
      <c r="C284" s="1158"/>
      <c r="D284" s="51" t="s">
        <v>56</v>
      </c>
      <c r="E284" s="51">
        <v>146.85499999999999</v>
      </c>
      <c r="F284" s="76">
        <v>1875</v>
      </c>
      <c r="G284" s="76">
        <f t="shared" si="549"/>
        <v>275353.125</v>
      </c>
      <c r="H284" s="76">
        <v>1226</v>
      </c>
      <c r="I284" s="76">
        <f t="shared" si="550"/>
        <v>180044.22999999998</v>
      </c>
      <c r="J284" s="120">
        <f t="shared" si="575"/>
        <v>455397.35499999998</v>
      </c>
      <c r="K284" s="1593">
        <v>139</v>
      </c>
      <c r="L284" s="95">
        <v>1875</v>
      </c>
      <c r="M284" s="95">
        <f t="shared" si="552"/>
        <v>260625</v>
      </c>
      <c r="N284" s="95">
        <v>1226</v>
      </c>
      <c r="O284" s="95">
        <f t="shared" si="553"/>
        <v>170414</v>
      </c>
      <c r="P284" s="96">
        <f t="shared" si="576"/>
        <v>431039</v>
      </c>
      <c r="Q284" s="177"/>
      <c r="R284" s="178">
        <v>1875</v>
      </c>
      <c r="S284" s="178">
        <f t="shared" si="555"/>
        <v>0</v>
      </c>
      <c r="T284" s="178">
        <v>1226</v>
      </c>
      <c r="U284" s="178">
        <f t="shared" si="556"/>
        <v>0</v>
      </c>
      <c r="V284" s="179">
        <f t="shared" si="577"/>
        <v>0</v>
      </c>
      <c r="W284" s="224"/>
      <c r="X284" s="225">
        <v>1875</v>
      </c>
      <c r="Y284" s="225">
        <f t="shared" si="558"/>
        <v>0</v>
      </c>
      <c r="Z284" s="225">
        <v>1226</v>
      </c>
      <c r="AA284" s="225">
        <f t="shared" si="559"/>
        <v>0</v>
      </c>
      <c r="AB284" s="226">
        <f t="shared" si="578"/>
        <v>0</v>
      </c>
      <c r="AC284" s="271"/>
      <c r="AD284" s="272">
        <v>1875</v>
      </c>
      <c r="AE284" s="272">
        <f t="shared" si="561"/>
        <v>0</v>
      </c>
      <c r="AF284" s="272">
        <v>1226</v>
      </c>
      <c r="AG284" s="272">
        <f t="shared" si="562"/>
        <v>0</v>
      </c>
      <c r="AH284" s="273">
        <f t="shared" si="579"/>
        <v>0</v>
      </c>
      <c r="AI284" s="1593">
        <v>7.8550000000000004</v>
      </c>
      <c r="AJ284" s="319">
        <v>1875</v>
      </c>
      <c r="AK284" s="319">
        <f t="shared" si="564"/>
        <v>14728.125</v>
      </c>
      <c r="AL284" s="319">
        <v>1226</v>
      </c>
      <c r="AM284" s="319">
        <f t="shared" si="565"/>
        <v>9630.2300000000014</v>
      </c>
      <c r="AN284" s="320">
        <f t="shared" si="580"/>
        <v>24358.355000000003</v>
      </c>
      <c r="AO284" s="1107"/>
      <c r="AP284" s="1093">
        <v>1875</v>
      </c>
      <c r="AQ284" s="1093">
        <f t="shared" si="567"/>
        <v>0</v>
      </c>
      <c r="AR284" s="1093">
        <v>1226</v>
      </c>
      <c r="AS284" s="1093">
        <f t="shared" si="568"/>
        <v>0</v>
      </c>
      <c r="AT284" s="1094">
        <f t="shared" si="581"/>
        <v>0</v>
      </c>
      <c r="AU284" s="1103"/>
      <c r="AV284" s="1101">
        <v>1875</v>
      </c>
      <c r="AW284" s="1101">
        <f t="shared" si="570"/>
        <v>0</v>
      </c>
      <c r="AX284" s="1101">
        <v>1226</v>
      </c>
      <c r="AY284" s="1101">
        <f t="shared" si="571"/>
        <v>0</v>
      </c>
      <c r="AZ284" s="1102">
        <f t="shared" si="582"/>
        <v>0</v>
      </c>
      <c r="BA284" s="1151">
        <f t="shared" si="546"/>
        <v>-1.0658141036401503E-14</v>
      </c>
      <c r="BB284" s="363">
        <v>1875</v>
      </c>
      <c r="BC284" s="363">
        <f t="shared" si="573"/>
        <v>-1.9984014443252818E-11</v>
      </c>
      <c r="BD284" s="363">
        <v>1226</v>
      </c>
      <c r="BE284" s="363">
        <f t="shared" si="574"/>
        <v>-1.3066880910628242E-11</v>
      </c>
      <c r="BF284" s="364">
        <f t="shared" si="350"/>
        <v>-3.305089535388106E-11</v>
      </c>
      <c r="BG284" s="1218">
        <f t="shared" si="322"/>
        <v>0</v>
      </c>
      <c r="BH284" s="1218">
        <f t="shared" si="323"/>
        <v>-3.305089535388106E-11</v>
      </c>
    </row>
    <row r="285" spans="1:60" hidden="1" x14ac:dyDescent="0.2">
      <c r="A285" s="1">
        <v>282</v>
      </c>
      <c r="B285" s="50" t="s">
        <v>141</v>
      </c>
      <c r="C285" s="1158"/>
      <c r="D285" s="51" t="s">
        <v>137</v>
      </c>
      <c r="E285" s="51">
        <v>0</v>
      </c>
      <c r="F285" s="76"/>
      <c r="G285" s="76">
        <f t="shared" si="549"/>
        <v>0</v>
      </c>
      <c r="H285" s="76"/>
      <c r="I285" s="76">
        <f t="shared" si="550"/>
        <v>0</v>
      </c>
      <c r="J285" s="120"/>
      <c r="K285" s="131"/>
      <c r="L285" s="95"/>
      <c r="M285" s="95">
        <f t="shared" si="552"/>
        <v>0</v>
      </c>
      <c r="N285" s="95"/>
      <c r="O285" s="95">
        <f t="shared" si="553"/>
        <v>0</v>
      </c>
      <c r="P285" s="96"/>
      <c r="Q285" s="177"/>
      <c r="R285" s="178"/>
      <c r="S285" s="178">
        <f t="shared" si="555"/>
        <v>0</v>
      </c>
      <c r="T285" s="178"/>
      <c r="U285" s="178">
        <f t="shared" si="556"/>
        <v>0</v>
      </c>
      <c r="V285" s="179"/>
      <c r="W285" s="224"/>
      <c r="X285" s="225"/>
      <c r="Y285" s="225">
        <f t="shared" si="558"/>
        <v>0</v>
      </c>
      <c r="Z285" s="225"/>
      <c r="AA285" s="225">
        <f t="shared" si="559"/>
        <v>0</v>
      </c>
      <c r="AB285" s="226"/>
      <c r="AC285" s="271"/>
      <c r="AD285" s="272"/>
      <c r="AE285" s="272">
        <f t="shared" si="561"/>
        <v>0</v>
      </c>
      <c r="AF285" s="272"/>
      <c r="AG285" s="272">
        <f t="shared" si="562"/>
        <v>0</v>
      </c>
      <c r="AH285" s="273"/>
      <c r="AI285" s="318"/>
      <c r="AJ285" s="319"/>
      <c r="AK285" s="319">
        <f t="shared" si="564"/>
        <v>0</v>
      </c>
      <c r="AL285" s="319"/>
      <c r="AM285" s="319">
        <f t="shared" si="565"/>
        <v>0</v>
      </c>
      <c r="AN285" s="320"/>
      <c r="AO285" s="1107"/>
      <c r="AP285" s="1093"/>
      <c r="AQ285" s="1093">
        <f t="shared" si="567"/>
        <v>0</v>
      </c>
      <c r="AR285" s="1093"/>
      <c r="AS285" s="1093">
        <f t="shared" si="568"/>
        <v>0</v>
      </c>
      <c r="AT285" s="1094"/>
      <c r="AU285" s="1103"/>
      <c r="AV285" s="1101"/>
      <c r="AW285" s="1101">
        <f t="shared" si="570"/>
        <v>0</v>
      </c>
      <c r="AX285" s="1101"/>
      <c r="AY285" s="1101">
        <f t="shared" si="571"/>
        <v>0</v>
      </c>
      <c r="AZ285" s="1102"/>
      <c r="BA285" s="1151">
        <f t="shared" si="546"/>
        <v>0</v>
      </c>
      <c r="BB285" s="363"/>
      <c r="BC285" s="363">
        <f t="shared" si="573"/>
        <v>0</v>
      </c>
      <c r="BD285" s="363"/>
      <c r="BE285" s="363">
        <f t="shared" si="574"/>
        <v>0</v>
      </c>
      <c r="BF285" s="364">
        <f t="shared" si="350"/>
        <v>0</v>
      </c>
      <c r="BG285" s="1218">
        <f t="shared" si="322"/>
        <v>0</v>
      </c>
      <c r="BH285" s="1218">
        <f t="shared" si="323"/>
        <v>0</v>
      </c>
    </row>
    <row r="286" spans="1:60" hidden="1" x14ac:dyDescent="0.2">
      <c r="A286" s="1">
        <v>283</v>
      </c>
      <c r="B286" s="50" t="s">
        <v>142</v>
      </c>
      <c r="C286" s="1158"/>
      <c r="D286" s="51" t="s">
        <v>137</v>
      </c>
      <c r="E286" s="51">
        <v>0</v>
      </c>
      <c r="F286" s="76"/>
      <c r="G286" s="76">
        <f t="shared" si="549"/>
        <v>0</v>
      </c>
      <c r="H286" s="76"/>
      <c r="I286" s="76">
        <f t="shared" si="550"/>
        <v>0</v>
      </c>
      <c r="J286" s="120"/>
      <c r="K286" s="131"/>
      <c r="L286" s="95"/>
      <c r="M286" s="95">
        <f t="shared" si="552"/>
        <v>0</v>
      </c>
      <c r="N286" s="95"/>
      <c r="O286" s="95">
        <f t="shared" si="553"/>
        <v>0</v>
      </c>
      <c r="P286" s="96"/>
      <c r="Q286" s="177"/>
      <c r="R286" s="178"/>
      <c r="S286" s="178">
        <f t="shared" si="555"/>
        <v>0</v>
      </c>
      <c r="T286" s="178"/>
      <c r="U286" s="178">
        <f t="shared" si="556"/>
        <v>0</v>
      </c>
      <c r="V286" s="179"/>
      <c r="W286" s="224"/>
      <c r="X286" s="225"/>
      <c r="Y286" s="225">
        <f t="shared" si="558"/>
        <v>0</v>
      </c>
      <c r="Z286" s="225"/>
      <c r="AA286" s="225">
        <f t="shared" si="559"/>
        <v>0</v>
      </c>
      <c r="AB286" s="226"/>
      <c r="AC286" s="271"/>
      <c r="AD286" s="272"/>
      <c r="AE286" s="272">
        <f t="shared" si="561"/>
        <v>0</v>
      </c>
      <c r="AF286" s="272"/>
      <c r="AG286" s="272">
        <f t="shared" si="562"/>
        <v>0</v>
      </c>
      <c r="AH286" s="273"/>
      <c r="AI286" s="318"/>
      <c r="AJ286" s="319"/>
      <c r="AK286" s="319">
        <f t="shared" si="564"/>
        <v>0</v>
      </c>
      <c r="AL286" s="319"/>
      <c r="AM286" s="319">
        <f t="shared" si="565"/>
        <v>0</v>
      </c>
      <c r="AN286" s="320"/>
      <c r="AO286" s="1107"/>
      <c r="AP286" s="1093"/>
      <c r="AQ286" s="1093">
        <f t="shared" si="567"/>
        <v>0</v>
      </c>
      <c r="AR286" s="1093"/>
      <c r="AS286" s="1093">
        <f t="shared" si="568"/>
        <v>0</v>
      </c>
      <c r="AT286" s="1094"/>
      <c r="AU286" s="1103"/>
      <c r="AV286" s="1101"/>
      <c r="AW286" s="1101">
        <f t="shared" si="570"/>
        <v>0</v>
      </c>
      <c r="AX286" s="1101"/>
      <c r="AY286" s="1101">
        <f t="shared" si="571"/>
        <v>0</v>
      </c>
      <c r="AZ286" s="1102"/>
      <c r="BA286" s="1151">
        <f t="shared" si="546"/>
        <v>0</v>
      </c>
      <c r="BB286" s="363"/>
      <c r="BC286" s="363">
        <f t="shared" si="573"/>
        <v>0</v>
      </c>
      <c r="BD286" s="363"/>
      <c r="BE286" s="363">
        <f t="shared" si="574"/>
        <v>0</v>
      </c>
      <c r="BF286" s="364">
        <f t="shared" si="350"/>
        <v>0</v>
      </c>
      <c r="BG286" s="1218">
        <f t="shared" ref="BG286:BG349" si="583">J286-P286-V286-AB286-AH286-AN286</f>
        <v>0</v>
      </c>
      <c r="BH286" s="1218">
        <f t="shared" ref="BH286:BH349" si="584">BF286-BG286</f>
        <v>0</v>
      </c>
    </row>
    <row r="287" spans="1:60" hidden="1" x14ac:dyDescent="0.2">
      <c r="A287" s="1">
        <v>284</v>
      </c>
      <c r="B287" s="50" t="s">
        <v>143</v>
      </c>
      <c r="C287" s="1158"/>
      <c r="D287" s="51" t="s">
        <v>137</v>
      </c>
      <c r="E287" s="51">
        <v>0</v>
      </c>
      <c r="F287" s="76"/>
      <c r="G287" s="76">
        <f t="shared" si="549"/>
        <v>0</v>
      </c>
      <c r="H287" s="76"/>
      <c r="I287" s="76">
        <f t="shared" si="550"/>
        <v>0</v>
      </c>
      <c r="J287" s="120"/>
      <c r="K287" s="131"/>
      <c r="L287" s="95"/>
      <c r="M287" s="95">
        <f t="shared" si="552"/>
        <v>0</v>
      </c>
      <c r="N287" s="95"/>
      <c r="O287" s="95">
        <f t="shared" si="553"/>
        <v>0</v>
      </c>
      <c r="P287" s="96"/>
      <c r="Q287" s="177"/>
      <c r="R287" s="178"/>
      <c r="S287" s="178">
        <f t="shared" si="555"/>
        <v>0</v>
      </c>
      <c r="T287" s="178"/>
      <c r="U287" s="178">
        <f t="shared" si="556"/>
        <v>0</v>
      </c>
      <c r="V287" s="179"/>
      <c r="W287" s="224"/>
      <c r="X287" s="225"/>
      <c r="Y287" s="225">
        <f t="shared" si="558"/>
        <v>0</v>
      </c>
      <c r="Z287" s="225"/>
      <c r="AA287" s="225">
        <f t="shared" si="559"/>
        <v>0</v>
      </c>
      <c r="AB287" s="226"/>
      <c r="AC287" s="271"/>
      <c r="AD287" s="272"/>
      <c r="AE287" s="272">
        <f t="shared" si="561"/>
        <v>0</v>
      </c>
      <c r="AF287" s="272"/>
      <c r="AG287" s="272">
        <f t="shared" si="562"/>
        <v>0</v>
      </c>
      <c r="AH287" s="273"/>
      <c r="AI287" s="318"/>
      <c r="AJ287" s="319"/>
      <c r="AK287" s="319">
        <f t="shared" si="564"/>
        <v>0</v>
      </c>
      <c r="AL287" s="319"/>
      <c r="AM287" s="319">
        <f t="shared" si="565"/>
        <v>0</v>
      </c>
      <c r="AN287" s="320"/>
      <c r="AO287" s="1107"/>
      <c r="AP287" s="1093"/>
      <c r="AQ287" s="1093">
        <f t="shared" si="567"/>
        <v>0</v>
      </c>
      <c r="AR287" s="1093"/>
      <c r="AS287" s="1093">
        <f t="shared" si="568"/>
        <v>0</v>
      </c>
      <c r="AT287" s="1094"/>
      <c r="AU287" s="1103"/>
      <c r="AV287" s="1101"/>
      <c r="AW287" s="1101">
        <f t="shared" si="570"/>
        <v>0</v>
      </c>
      <c r="AX287" s="1101"/>
      <c r="AY287" s="1101">
        <f t="shared" si="571"/>
        <v>0</v>
      </c>
      <c r="AZ287" s="1102"/>
      <c r="BA287" s="1151">
        <f t="shared" si="546"/>
        <v>0</v>
      </c>
      <c r="BB287" s="363"/>
      <c r="BC287" s="363">
        <f t="shared" si="573"/>
        <v>0</v>
      </c>
      <c r="BD287" s="363"/>
      <c r="BE287" s="363">
        <f t="shared" si="574"/>
        <v>0</v>
      </c>
      <c r="BF287" s="364">
        <f t="shared" si="350"/>
        <v>0</v>
      </c>
      <c r="BG287" s="1218">
        <f t="shared" si="583"/>
        <v>0</v>
      </c>
      <c r="BH287" s="1218">
        <f t="shared" si="584"/>
        <v>0</v>
      </c>
    </row>
    <row r="288" spans="1:60" x14ac:dyDescent="0.2">
      <c r="A288" s="1">
        <v>285</v>
      </c>
      <c r="B288" s="50" t="s">
        <v>144</v>
      </c>
      <c r="C288" s="1158"/>
      <c r="D288" s="51" t="s">
        <v>56</v>
      </c>
      <c r="E288" s="1651">
        <v>20</v>
      </c>
      <c r="F288" s="76">
        <v>1875</v>
      </c>
      <c r="G288" s="76">
        <f t="shared" si="549"/>
        <v>37500</v>
      </c>
      <c r="H288" s="76">
        <v>2132</v>
      </c>
      <c r="I288" s="76">
        <f t="shared" si="550"/>
        <v>42640</v>
      </c>
      <c r="J288" s="120">
        <f t="shared" ref="J288:J292" si="585">G288+I288</f>
        <v>80140</v>
      </c>
      <c r="K288" s="1601">
        <v>46.7</v>
      </c>
      <c r="L288" s="95">
        <v>1875</v>
      </c>
      <c r="M288" s="95">
        <f t="shared" si="552"/>
        <v>87562.5</v>
      </c>
      <c r="N288" s="95">
        <v>2132</v>
      </c>
      <c r="O288" s="95">
        <f t="shared" si="553"/>
        <v>99564.400000000009</v>
      </c>
      <c r="P288" s="96">
        <f t="shared" ref="P288:P292" si="586">M288+O288</f>
        <v>187126.90000000002</v>
      </c>
      <c r="Q288" s="1308"/>
      <c r="R288" s="178">
        <v>1875</v>
      </c>
      <c r="S288" s="178">
        <f t="shared" si="555"/>
        <v>0</v>
      </c>
      <c r="T288" s="178">
        <v>2132</v>
      </c>
      <c r="U288" s="178">
        <f t="shared" si="556"/>
        <v>0</v>
      </c>
      <c r="V288" s="179">
        <f t="shared" ref="V288:V292" si="587">S288+U288</f>
        <v>0</v>
      </c>
      <c r="W288" s="1309"/>
      <c r="X288" s="225">
        <v>1875</v>
      </c>
      <c r="Y288" s="225">
        <f t="shared" si="558"/>
        <v>0</v>
      </c>
      <c r="Z288" s="225">
        <v>2132</v>
      </c>
      <c r="AA288" s="225">
        <f t="shared" si="559"/>
        <v>0</v>
      </c>
      <c r="AB288" s="226">
        <f t="shared" ref="AB288:AB292" si="588">Y288+AA288</f>
        <v>0</v>
      </c>
      <c r="AC288" s="1310"/>
      <c r="AD288" s="272">
        <v>1875</v>
      </c>
      <c r="AE288" s="272">
        <f t="shared" si="561"/>
        <v>0</v>
      </c>
      <c r="AF288" s="272">
        <v>2132</v>
      </c>
      <c r="AG288" s="272">
        <f t="shared" si="562"/>
        <v>0</v>
      </c>
      <c r="AH288" s="273">
        <f t="shared" ref="AH288:AH292" si="589">AE288+AG288</f>
        <v>0</v>
      </c>
      <c r="AI288" s="1592">
        <f>20-46.7</f>
        <v>-26.700000000000003</v>
      </c>
      <c r="AJ288" s="319">
        <v>1875</v>
      </c>
      <c r="AK288" s="319">
        <f t="shared" si="564"/>
        <v>-50062.500000000007</v>
      </c>
      <c r="AL288" s="319">
        <v>2132</v>
      </c>
      <c r="AM288" s="319">
        <f t="shared" si="565"/>
        <v>-56924.400000000009</v>
      </c>
      <c r="AN288" s="320">
        <f t="shared" ref="AN288:AN292" si="590">AK288+AM288</f>
        <v>-106986.90000000002</v>
      </c>
      <c r="AO288" s="1312"/>
      <c r="AP288" s="1093">
        <v>1875</v>
      </c>
      <c r="AQ288" s="1093">
        <f t="shared" si="567"/>
        <v>0</v>
      </c>
      <c r="AR288" s="1093">
        <v>2132</v>
      </c>
      <c r="AS288" s="1093">
        <f t="shared" si="568"/>
        <v>0</v>
      </c>
      <c r="AT288" s="1094">
        <f t="shared" ref="AT288:AT289" si="591">AQ288+AS288</f>
        <v>0</v>
      </c>
      <c r="AU288" s="1313"/>
      <c r="AV288" s="1101">
        <v>1875</v>
      </c>
      <c r="AW288" s="1101">
        <f t="shared" si="570"/>
        <v>0</v>
      </c>
      <c r="AX288" s="1101">
        <v>2132</v>
      </c>
      <c r="AY288" s="1101">
        <f t="shared" si="571"/>
        <v>0</v>
      </c>
      <c r="AZ288" s="1102">
        <f t="shared" ref="AZ288:AZ289" si="592">AW288+AY288</f>
        <v>0</v>
      </c>
      <c r="BA288" s="1151">
        <f t="shared" si="546"/>
        <v>0</v>
      </c>
      <c r="BB288" s="363">
        <v>1875</v>
      </c>
      <c r="BC288" s="363">
        <f t="shared" si="573"/>
        <v>0</v>
      </c>
      <c r="BD288" s="363">
        <v>2132</v>
      </c>
      <c r="BE288" s="363">
        <f t="shared" si="574"/>
        <v>0</v>
      </c>
      <c r="BF288" s="364">
        <f t="shared" si="350"/>
        <v>0</v>
      </c>
      <c r="BG288" s="1218">
        <f t="shared" si="583"/>
        <v>0</v>
      </c>
      <c r="BH288" s="1218">
        <f t="shared" si="584"/>
        <v>0</v>
      </c>
    </row>
    <row r="289" spans="1:60" ht="25.5" x14ac:dyDescent="0.2">
      <c r="A289" s="1"/>
      <c r="B289" s="50" t="s">
        <v>588</v>
      </c>
      <c r="C289" s="1158"/>
      <c r="D289" s="51" t="s">
        <v>56</v>
      </c>
      <c r="E289" s="51">
        <v>98.763999999999996</v>
      </c>
      <c r="F289" s="76">
        <v>2075</v>
      </c>
      <c r="G289" s="76">
        <f>E289*F289</f>
        <v>204935.3</v>
      </c>
      <c r="H289" s="76">
        <v>1226</v>
      </c>
      <c r="I289" s="76">
        <f>E289*H289</f>
        <v>121084.66399999999</v>
      </c>
      <c r="J289" s="1652">
        <f t="shared" si="585"/>
        <v>326019.96399999998</v>
      </c>
      <c r="K289" s="1315"/>
      <c r="L289" s="95"/>
      <c r="M289" s="95"/>
      <c r="N289" s="95"/>
      <c r="O289" s="95"/>
      <c r="P289" s="96"/>
      <c r="Q289" s="1308"/>
      <c r="R289" s="178"/>
      <c r="S289" s="178"/>
      <c r="T289" s="178"/>
      <c r="U289" s="178"/>
      <c r="V289" s="179"/>
      <c r="W289" s="1309"/>
      <c r="X289" s="225"/>
      <c r="Y289" s="225"/>
      <c r="Z289" s="225"/>
      <c r="AA289" s="225"/>
      <c r="AB289" s="226"/>
      <c r="AC289" s="1310"/>
      <c r="AD289" s="272"/>
      <c r="AE289" s="272"/>
      <c r="AF289" s="272"/>
      <c r="AG289" s="272"/>
      <c r="AH289" s="273"/>
      <c r="AI289" s="1591">
        <v>98.763999999999996</v>
      </c>
      <c r="AJ289" s="319">
        <v>2075</v>
      </c>
      <c r="AK289" s="319">
        <f>AI289*AJ289</f>
        <v>204935.3</v>
      </c>
      <c r="AL289" s="319">
        <v>1226</v>
      </c>
      <c r="AM289" s="319">
        <f>AI289*AL289</f>
        <v>121084.66399999999</v>
      </c>
      <c r="AN289" s="320">
        <f t="shared" si="590"/>
        <v>326019.96399999998</v>
      </c>
      <c r="AO289" s="1306"/>
      <c r="AP289" s="1093">
        <v>2075</v>
      </c>
      <c r="AQ289" s="1093">
        <f>AO289*AP289</f>
        <v>0</v>
      </c>
      <c r="AR289" s="1093">
        <v>1226</v>
      </c>
      <c r="AS289" s="1093">
        <f>AO289*AR289</f>
        <v>0</v>
      </c>
      <c r="AT289" s="1094">
        <f t="shared" si="591"/>
        <v>0</v>
      </c>
      <c r="AU289" s="1307"/>
      <c r="AV289" s="1101">
        <v>2075</v>
      </c>
      <c r="AW289" s="1101">
        <f>AU289*AV289</f>
        <v>0</v>
      </c>
      <c r="AX289" s="1101">
        <v>1226</v>
      </c>
      <c r="AY289" s="1101">
        <f>AU289*AX289</f>
        <v>0</v>
      </c>
      <c r="AZ289" s="1102">
        <f t="shared" si="592"/>
        <v>0</v>
      </c>
      <c r="BA289" s="1151">
        <f t="shared" si="546"/>
        <v>0</v>
      </c>
      <c r="BB289" s="1156">
        <v>2075</v>
      </c>
      <c r="BC289" s="1156">
        <f>BA289*BB289</f>
        <v>0</v>
      </c>
      <c r="BD289" s="1156">
        <v>1226</v>
      </c>
      <c r="BE289" s="1156">
        <f>BA289*BD289</f>
        <v>0</v>
      </c>
      <c r="BF289" s="364">
        <f t="shared" si="350"/>
        <v>0</v>
      </c>
      <c r="BG289" s="1218">
        <f t="shared" si="583"/>
        <v>0</v>
      </c>
      <c r="BH289" s="1218">
        <f t="shared" si="584"/>
        <v>0</v>
      </c>
    </row>
    <row r="290" spans="1:60" hidden="1" x14ac:dyDescent="0.2">
      <c r="A290" s="1"/>
      <c r="B290" s="50" t="s">
        <v>589</v>
      </c>
      <c r="C290" s="1158"/>
      <c r="D290" s="51" t="s">
        <v>137</v>
      </c>
      <c r="E290" s="51">
        <v>0</v>
      </c>
      <c r="F290" s="76"/>
      <c r="G290" s="76"/>
      <c r="H290" s="76"/>
      <c r="I290" s="76"/>
      <c r="J290" s="1652"/>
      <c r="K290" s="1315"/>
      <c r="L290" s="95"/>
      <c r="M290" s="95"/>
      <c r="N290" s="95"/>
      <c r="O290" s="95"/>
      <c r="P290" s="96"/>
      <c r="Q290" s="1308"/>
      <c r="R290" s="178"/>
      <c r="S290" s="178"/>
      <c r="T290" s="178"/>
      <c r="U290" s="178"/>
      <c r="V290" s="179"/>
      <c r="W290" s="1309"/>
      <c r="X290" s="225"/>
      <c r="Y290" s="225"/>
      <c r="Z290" s="225"/>
      <c r="AA290" s="225"/>
      <c r="AB290" s="226"/>
      <c r="AC290" s="1310"/>
      <c r="AD290" s="272"/>
      <c r="AE290" s="272"/>
      <c r="AF290" s="272"/>
      <c r="AG290" s="272"/>
      <c r="AH290" s="273"/>
      <c r="AI290" s="1305"/>
      <c r="AJ290" s="319"/>
      <c r="AK290" s="319"/>
      <c r="AL290" s="319"/>
      <c r="AM290" s="319"/>
      <c r="AN290" s="320"/>
      <c r="AO290" s="1306"/>
      <c r="AP290" s="1093"/>
      <c r="AQ290" s="1093"/>
      <c r="AR290" s="1093"/>
      <c r="AS290" s="1093"/>
      <c r="AT290" s="1094"/>
      <c r="AU290" s="1307"/>
      <c r="AV290" s="1101"/>
      <c r="AW290" s="1101"/>
      <c r="AX290" s="1101"/>
      <c r="AY290" s="1101"/>
      <c r="AZ290" s="1102"/>
      <c r="BA290" s="1151">
        <f t="shared" si="546"/>
        <v>0</v>
      </c>
      <c r="BB290" s="1156"/>
      <c r="BC290" s="1156"/>
      <c r="BD290" s="1156"/>
      <c r="BE290" s="1156"/>
      <c r="BF290" s="364">
        <f t="shared" si="350"/>
        <v>0</v>
      </c>
      <c r="BG290" s="1218">
        <f t="shared" si="583"/>
        <v>0</v>
      </c>
      <c r="BH290" s="1218">
        <f t="shared" si="584"/>
        <v>0</v>
      </c>
    </row>
    <row r="291" spans="1:60" ht="25.5" x14ac:dyDescent="0.2">
      <c r="A291" s="1"/>
      <c r="B291" s="50" t="s">
        <v>590</v>
      </c>
      <c r="C291" s="1158"/>
      <c r="D291" s="51" t="s">
        <v>56</v>
      </c>
      <c r="E291" s="1653">
        <v>60.78</v>
      </c>
      <c r="F291" s="76">
        <v>2075</v>
      </c>
      <c r="G291" s="76">
        <f t="shared" ref="G291" si="593">E291*F291</f>
        <v>126118.5</v>
      </c>
      <c r="H291" s="76">
        <v>2132</v>
      </c>
      <c r="I291" s="76">
        <f t="shared" ref="I291" si="594">E291*H291</f>
        <v>129582.96</v>
      </c>
      <c r="J291" s="1652">
        <f t="shared" ref="J291" si="595">G291+I291</f>
        <v>255701.46000000002</v>
      </c>
      <c r="K291" s="1315"/>
      <c r="L291" s="95"/>
      <c r="M291" s="95"/>
      <c r="N291" s="95"/>
      <c r="O291" s="95"/>
      <c r="P291" s="96"/>
      <c r="Q291" s="1308"/>
      <c r="R291" s="178"/>
      <c r="S291" s="178"/>
      <c r="T291" s="178"/>
      <c r="U291" s="178"/>
      <c r="V291" s="179"/>
      <c r="W291" s="1309"/>
      <c r="X291" s="225"/>
      <c r="Y291" s="225"/>
      <c r="Z291" s="225"/>
      <c r="AA291" s="225"/>
      <c r="AB291" s="226"/>
      <c r="AC291" s="1310"/>
      <c r="AD291" s="272"/>
      <c r="AE291" s="272"/>
      <c r="AF291" s="272"/>
      <c r="AG291" s="272"/>
      <c r="AH291" s="273"/>
      <c r="AI291" s="1591">
        <v>60.78</v>
      </c>
      <c r="AJ291" s="319">
        <v>2075</v>
      </c>
      <c r="AK291" s="319">
        <f t="shared" ref="AK291" si="596">AI291*AJ291</f>
        <v>126118.5</v>
      </c>
      <c r="AL291" s="319">
        <v>2132</v>
      </c>
      <c r="AM291" s="319">
        <f t="shared" ref="AM291" si="597">AI291*AL291</f>
        <v>129582.96</v>
      </c>
      <c r="AN291" s="320">
        <f t="shared" ref="AN291" si="598">AK291+AM291</f>
        <v>255701.46000000002</v>
      </c>
      <c r="AO291" s="1306"/>
      <c r="AP291" s="1093">
        <v>2075</v>
      </c>
      <c r="AQ291" s="1093">
        <f t="shared" ref="AQ291:AQ300" si="599">AO291*AP291</f>
        <v>0</v>
      </c>
      <c r="AR291" s="1093">
        <v>2132</v>
      </c>
      <c r="AS291" s="1093">
        <f t="shared" ref="AS291:AS300" si="600">AO291*AR291</f>
        <v>0</v>
      </c>
      <c r="AT291" s="1094">
        <f t="shared" ref="AT291:AT292" si="601">AQ291+AS291</f>
        <v>0</v>
      </c>
      <c r="AU291" s="1307"/>
      <c r="AV291" s="1101">
        <v>2075</v>
      </c>
      <c r="AW291" s="1101">
        <f t="shared" ref="AW291:AW300" si="602">AU291*AV291</f>
        <v>0</v>
      </c>
      <c r="AX291" s="1101">
        <v>2132</v>
      </c>
      <c r="AY291" s="1101">
        <f t="shared" ref="AY291:AY300" si="603">AU291*AX291</f>
        <v>0</v>
      </c>
      <c r="AZ291" s="1102">
        <f t="shared" ref="AZ291:AZ292" si="604">AW291+AY291</f>
        <v>0</v>
      </c>
      <c r="BA291" s="1151">
        <f t="shared" si="546"/>
        <v>0</v>
      </c>
      <c r="BB291" s="1156">
        <v>2075</v>
      </c>
      <c r="BC291" s="1156">
        <f t="shared" ref="BC291:BC300" si="605">BA291*BB291</f>
        <v>0</v>
      </c>
      <c r="BD291" s="1156">
        <v>2132</v>
      </c>
      <c r="BE291" s="1156">
        <f t="shared" ref="BE291:BE300" si="606">BA291*BD291</f>
        <v>0</v>
      </c>
      <c r="BF291" s="364">
        <f t="shared" si="350"/>
        <v>0</v>
      </c>
      <c r="BG291" s="1218">
        <f t="shared" si="583"/>
        <v>0</v>
      </c>
      <c r="BH291" s="1218">
        <f t="shared" si="584"/>
        <v>0</v>
      </c>
    </row>
    <row r="292" spans="1:60" x14ac:dyDescent="0.2">
      <c r="A292" s="1">
        <v>286</v>
      </c>
      <c r="B292" s="50" t="s">
        <v>145</v>
      </c>
      <c r="C292" s="1158"/>
      <c r="D292" s="51" t="s">
        <v>56</v>
      </c>
      <c r="E292" s="1653">
        <v>15.2</v>
      </c>
      <c r="F292" s="76">
        <v>1875</v>
      </c>
      <c r="G292" s="76">
        <f t="shared" si="549"/>
        <v>28500</v>
      </c>
      <c r="H292" s="76">
        <v>1190</v>
      </c>
      <c r="I292" s="76">
        <f t="shared" si="550"/>
        <v>18088</v>
      </c>
      <c r="J292" s="120">
        <f t="shared" si="585"/>
        <v>46588</v>
      </c>
      <c r="K292" s="131"/>
      <c r="L292" s="95">
        <v>1875</v>
      </c>
      <c r="M292" s="95">
        <f t="shared" si="552"/>
        <v>0</v>
      </c>
      <c r="N292" s="95">
        <v>1190</v>
      </c>
      <c r="O292" s="95">
        <f t="shared" si="553"/>
        <v>0</v>
      </c>
      <c r="P292" s="96">
        <f t="shared" si="586"/>
        <v>0</v>
      </c>
      <c r="Q292" s="1593">
        <v>15.2</v>
      </c>
      <c r="R292" s="178">
        <v>1875</v>
      </c>
      <c r="S292" s="178">
        <f t="shared" si="555"/>
        <v>28500</v>
      </c>
      <c r="T292" s="178">
        <v>1190</v>
      </c>
      <c r="U292" s="178">
        <f t="shared" si="556"/>
        <v>18088</v>
      </c>
      <c r="V292" s="179">
        <f t="shared" si="587"/>
        <v>46588</v>
      </c>
      <c r="W292" s="224"/>
      <c r="X292" s="225">
        <v>1875</v>
      </c>
      <c r="Y292" s="225">
        <f t="shared" si="558"/>
        <v>0</v>
      </c>
      <c r="Z292" s="225">
        <v>1190</v>
      </c>
      <c r="AA292" s="225">
        <f t="shared" si="559"/>
        <v>0</v>
      </c>
      <c r="AB292" s="226">
        <f t="shared" si="588"/>
        <v>0</v>
      </c>
      <c r="AC292" s="271">
        <v>12.8</v>
      </c>
      <c r="AD292" s="272">
        <v>1875</v>
      </c>
      <c r="AE292" s="272">
        <f t="shared" si="561"/>
        <v>24000</v>
      </c>
      <c r="AF292" s="272">
        <v>1190</v>
      </c>
      <c r="AG292" s="272">
        <f t="shared" si="562"/>
        <v>15232</v>
      </c>
      <c r="AH292" s="273">
        <f t="shared" si="589"/>
        <v>39232</v>
      </c>
      <c r="AI292" s="318">
        <v>-12.8</v>
      </c>
      <c r="AJ292" s="319">
        <v>1875</v>
      </c>
      <c r="AK292" s="319">
        <f t="shared" si="564"/>
        <v>-24000</v>
      </c>
      <c r="AL292" s="319">
        <v>1190</v>
      </c>
      <c r="AM292" s="319">
        <f t="shared" si="565"/>
        <v>-15232</v>
      </c>
      <c r="AN292" s="320">
        <f t="shared" si="590"/>
        <v>-39232</v>
      </c>
      <c r="AO292" s="1107"/>
      <c r="AP292" s="1093">
        <v>1875</v>
      </c>
      <c r="AQ292" s="1093">
        <f t="shared" si="599"/>
        <v>0</v>
      </c>
      <c r="AR292" s="1093">
        <v>1190</v>
      </c>
      <c r="AS292" s="1093">
        <f t="shared" si="600"/>
        <v>0</v>
      </c>
      <c r="AT292" s="1094">
        <f t="shared" si="601"/>
        <v>0</v>
      </c>
      <c r="AU292" s="1103"/>
      <c r="AV292" s="1101">
        <v>1875</v>
      </c>
      <c r="AW292" s="1101">
        <f t="shared" si="602"/>
        <v>0</v>
      </c>
      <c r="AX292" s="1101">
        <v>1190</v>
      </c>
      <c r="AY292" s="1101">
        <f t="shared" si="603"/>
        <v>0</v>
      </c>
      <c r="AZ292" s="1102">
        <f t="shared" si="604"/>
        <v>0</v>
      </c>
      <c r="BA292" s="1151">
        <f t="shared" si="546"/>
        <v>0</v>
      </c>
      <c r="BB292" s="363">
        <v>1875</v>
      </c>
      <c r="BC292" s="363">
        <f t="shared" si="605"/>
        <v>0</v>
      </c>
      <c r="BD292" s="363">
        <v>1190</v>
      </c>
      <c r="BE292" s="363">
        <f t="shared" si="606"/>
        <v>0</v>
      </c>
      <c r="BF292" s="364">
        <f t="shared" ref="BF292:BF355" si="607">BC292+BE292</f>
        <v>0</v>
      </c>
      <c r="BG292" s="1218">
        <f t="shared" si="583"/>
        <v>0</v>
      </c>
      <c r="BH292" s="1218">
        <f t="shared" si="584"/>
        <v>0</v>
      </c>
    </row>
    <row r="293" spans="1:60" hidden="1" x14ac:dyDescent="0.2">
      <c r="A293" s="1">
        <v>287</v>
      </c>
      <c r="B293" s="50" t="s">
        <v>146</v>
      </c>
      <c r="C293" s="1158"/>
      <c r="D293" s="51" t="s">
        <v>137</v>
      </c>
      <c r="E293" s="1653">
        <v>0</v>
      </c>
      <c r="F293" s="76"/>
      <c r="G293" s="76">
        <f t="shared" si="549"/>
        <v>0</v>
      </c>
      <c r="H293" s="76"/>
      <c r="I293" s="76">
        <f t="shared" si="550"/>
        <v>0</v>
      </c>
      <c r="J293" s="120"/>
      <c r="K293" s="131"/>
      <c r="L293" s="95"/>
      <c r="M293" s="95">
        <f t="shared" si="552"/>
        <v>0</v>
      </c>
      <c r="N293" s="95"/>
      <c r="O293" s="95">
        <f t="shared" si="553"/>
        <v>0</v>
      </c>
      <c r="P293" s="96"/>
      <c r="Q293" s="177"/>
      <c r="R293" s="178"/>
      <c r="S293" s="178">
        <f t="shared" si="555"/>
        <v>0</v>
      </c>
      <c r="T293" s="178"/>
      <c r="U293" s="178">
        <f t="shared" si="556"/>
        <v>0</v>
      </c>
      <c r="V293" s="179"/>
      <c r="W293" s="224"/>
      <c r="X293" s="225"/>
      <c r="Y293" s="225">
        <f t="shared" si="558"/>
        <v>0</v>
      </c>
      <c r="Z293" s="225"/>
      <c r="AA293" s="225">
        <f t="shared" si="559"/>
        <v>0</v>
      </c>
      <c r="AB293" s="226"/>
      <c r="AC293" s="271"/>
      <c r="AD293" s="272"/>
      <c r="AE293" s="272">
        <f t="shared" si="561"/>
        <v>0</v>
      </c>
      <c r="AF293" s="272"/>
      <c r="AG293" s="272">
        <f t="shared" si="562"/>
        <v>0</v>
      </c>
      <c r="AH293" s="273"/>
      <c r="AI293" s="318"/>
      <c r="AJ293" s="319"/>
      <c r="AK293" s="319">
        <f t="shared" si="564"/>
        <v>0</v>
      </c>
      <c r="AL293" s="319"/>
      <c r="AM293" s="319">
        <f t="shared" si="565"/>
        <v>0</v>
      </c>
      <c r="AN293" s="320"/>
      <c r="AO293" s="1107"/>
      <c r="AP293" s="1093"/>
      <c r="AQ293" s="1093">
        <f t="shared" si="599"/>
        <v>0</v>
      </c>
      <c r="AR293" s="1093"/>
      <c r="AS293" s="1093">
        <f t="shared" si="600"/>
        <v>0</v>
      </c>
      <c r="AT293" s="1094"/>
      <c r="AU293" s="1103"/>
      <c r="AV293" s="1101"/>
      <c r="AW293" s="1101">
        <f t="shared" si="602"/>
        <v>0</v>
      </c>
      <c r="AX293" s="1101"/>
      <c r="AY293" s="1101">
        <f t="shared" si="603"/>
        <v>0</v>
      </c>
      <c r="AZ293" s="1102"/>
      <c r="BA293" s="1151">
        <f t="shared" si="546"/>
        <v>0</v>
      </c>
      <c r="BB293" s="363"/>
      <c r="BC293" s="363">
        <f t="shared" si="605"/>
        <v>0</v>
      </c>
      <c r="BD293" s="363"/>
      <c r="BE293" s="363">
        <f t="shared" si="606"/>
        <v>0</v>
      </c>
      <c r="BF293" s="364">
        <f t="shared" si="607"/>
        <v>0</v>
      </c>
      <c r="BG293" s="1218">
        <f t="shared" si="583"/>
        <v>0</v>
      </c>
      <c r="BH293" s="1218">
        <f t="shared" si="584"/>
        <v>0</v>
      </c>
    </row>
    <row r="294" spans="1:60" x14ac:dyDescent="0.2">
      <c r="A294" s="1">
        <v>288</v>
      </c>
      <c r="B294" s="50" t="s">
        <v>147</v>
      </c>
      <c r="C294" s="1158"/>
      <c r="D294" s="51" t="s">
        <v>56</v>
      </c>
      <c r="E294" s="1653">
        <v>8.2799999999999994</v>
      </c>
      <c r="F294" s="76">
        <v>1875</v>
      </c>
      <c r="G294" s="76">
        <f t="shared" si="549"/>
        <v>15524.999999999998</v>
      </c>
      <c r="H294" s="76">
        <v>1764</v>
      </c>
      <c r="I294" s="76">
        <f t="shared" si="550"/>
        <v>14605.919999999998</v>
      </c>
      <c r="J294" s="120">
        <f t="shared" ref="J294:J295" si="608">G294+I294</f>
        <v>30130.92</v>
      </c>
      <c r="K294" s="1315"/>
      <c r="L294" s="95">
        <v>1875</v>
      </c>
      <c r="M294" s="95">
        <f t="shared" si="552"/>
        <v>0</v>
      </c>
      <c r="N294" s="95">
        <v>1764</v>
      </c>
      <c r="O294" s="95">
        <f t="shared" si="553"/>
        <v>0</v>
      </c>
      <c r="P294" s="96">
        <f t="shared" ref="P294:P295" si="609">M294+O294</f>
        <v>0</v>
      </c>
      <c r="Q294" s="1592">
        <v>5.92</v>
      </c>
      <c r="R294" s="178">
        <v>1875</v>
      </c>
      <c r="S294" s="178">
        <f t="shared" si="555"/>
        <v>11100</v>
      </c>
      <c r="T294" s="178">
        <v>1764</v>
      </c>
      <c r="U294" s="178">
        <f t="shared" si="556"/>
        <v>10442.879999999999</v>
      </c>
      <c r="V294" s="179">
        <f t="shared" ref="V294:V295" si="610">S294+U294</f>
        <v>21542.879999999997</v>
      </c>
      <c r="W294" s="1309"/>
      <c r="X294" s="225">
        <v>1875</v>
      </c>
      <c r="Y294" s="225">
        <f t="shared" si="558"/>
        <v>0</v>
      </c>
      <c r="Z294" s="225">
        <v>1764</v>
      </c>
      <c r="AA294" s="225">
        <f t="shared" si="559"/>
        <v>0</v>
      </c>
      <c r="AB294" s="226">
        <f t="shared" ref="AB294:AB295" si="611">Y294+AA294</f>
        <v>0</v>
      </c>
      <c r="AC294" s="1592">
        <v>3.3</v>
      </c>
      <c r="AD294" s="272">
        <v>1875</v>
      </c>
      <c r="AE294" s="272">
        <f t="shared" si="561"/>
        <v>6187.5</v>
      </c>
      <c r="AF294" s="272">
        <v>1764</v>
      </c>
      <c r="AG294" s="272">
        <f t="shared" si="562"/>
        <v>5821.2</v>
      </c>
      <c r="AH294" s="273">
        <f t="shared" ref="AH294:AH295" si="612">AE294+AG294</f>
        <v>12008.7</v>
      </c>
      <c r="AI294" s="1311">
        <v>-0.94</v>
      </c>
      <c r="AJ294" s="319">
        <v>1875</v>
      </c>
      <c r="AK294" s="319">
        <f t="shared" si="564"/>
        <v>-1762.5</v>
      </c>
      <c r="AL294" s="319">
        <v>1764</v>
      </c>
      <c r="AM294" s="319">
        <f t="shared" si="565"/>
        <v>-1658.1599999999999</v>
      </c>
      <c r="AN294" s="320">
        <f t="shared" ref="AN294:AN295" si="613">AK294+AM294</f>
        <v>-3420.66</v>
      </c>
      <c r="AO294" s="1312"/>
      <c r="AP294" s="1093">
        <v>1875</v>
      </c>
      <c r="AQ294" s="1093">
        <f t="shared" si="599"/>
        <v>0</v>
      </c>
      <c r="AR294" s="1093">
        <v>1764</v>
      </c>
      <c r="AS294" s="1093">
        <f t="shared" si="600"/>
        <v>0</v>
      </c>
      <c r="AT294" s="1094">
        <f t="shared" ref="AT294:AT295" si="614">AQ294+AS294</f>
        <v>0</v>
      </c>
      <c r="AU294" s="1313"/>
      <c r="AV294" s="1101">
        <v>1875</v>
      </c>
      <c r="AW294" s="1101">
        <f t="shared" si="602"/>
        <v>0</v>
      </c>
      <c r="AX294" s="1101">
        <v>1764</v>
      </c>
      <c r="AY294" s="1101">
        <f t="shared" si="603"/>
        <v>0</v>
      </c>
      <c r="AZ294" s="1102">
        <f t="shared" ref="AZ294:AZ295" si="615">AW294+AY294</f>
        <v>0</v>
      </c>
      <c r="BA294" s="1151">
        <f t="shared" si="546"/>
        <v>-4.4408920985006262E-16</v>
      </c>
      <c r="BB294" s="363">
        <v>1875</v>
      </c>
      <c r="BC294" s="363">
        <f t="shared" si="605"/>
        <v>-8.3266726846886741E-13</v>
      </c>
      <c r="BD294" s="363">
        <v>1764</v>
      </c>
      <c r="BE294" s="363">
        <f t="shared" si="606"/>
        <v>-7.8337336617551045E-13</v>
      </c>
      <c r="BF294" s="364">
        <f t="shared" si="607"/>
        <v>-1.6160406346443779E-12</v>
      </c>
      <c r="BG294" s="1218">
        <f t="shared" si="583"/>
        <v>0</v>
      </c>
      <c r="BH294" s="1218">
        <f t="shared" si="584"/>
        <v>-1.6160406346443779E-12</v>
      </c>
    </row>
    <row r="295" spans="1:60" x14ac:dyDescent="0.2">
      <c r="A295" s="1">
        <v>289</v>
      </c>
      <c r="B295" s="50" t="s">
        <v>148</v>
      </c>
      <c r="C295" s="1158"/>
      <c r="D295" s="51" t="s">
        <v>56</v>
      </c>
      <c r="E295" s="1653">
        <v>2.5</v>
      </c>
      <c r="F295" s="76">
        <v>1875</v>
      </c>
      <c r="G295" s="76">
        <f t="shared" si="549"/>
        <v>4687.5</v>
      </c>
      <c r="H295" s="76">
        <v>1428</v>
      </c>
      <c r="I295" s="76">
        <f t="shared" si="550"/>
        <v>3570</v>
      </c>
      <c r="J295" s="120">
        <f t="shared" si="608"/>
        <v>8257.5</v>
      </c>
      <c r="K295" s="131"/>
      <c r="L295" s="95">
        <v>1875</v>
      </c>
      <c r="M295" s="95">
        <f t="shared" si="552"/>
        <v>0</v>
      </c>
      <c r="N295" s="95">
        <v>1428</v>
      </c>
      <c r="O295" s="95">
        <f t="shared" si="553"/>
        <v>0</v>
      </c>
      <c r="P295" s="96">
        <f t="shared" si="609"/>
        <v>0</v>
      </c>
      <c r="Q295" s="1593">
        <v>2.5</v>
      </c>
      <c r="R295" s="178">
        <v>1875</v>
      </c>
      <c r="S295" s="178">
        <f t="shared" si="555"/>
        <v>4687.5</v>
      </c>
      <c r="T295" s="178">
        <v>1428</v>
      </c>
      <c r="U295" s="178">
        <f t="shared" si="556"/>
        <v>3570</v>
      </c>
      <c r="V295" s="179">
        <f t="shared" si="610"/>
        <v>8257.5</v>
      </c>
      <c r="W295" s="224"/>
      <c r="X295" s="225">
        <v>1875</v>
      </c>
      <c r="Y295" s="225">
        <f t="shared" si="558"/>
        <v>0</v>
      </c>
      <c r="Z295" s="225">
        <v>1428</v>
      </c>
      <c r="AA295" s="225">
        <f t="shared" si="559"/>
        <v>0</v>
      </c>
      <c r="AB295" s="226">
        <f t="shared" si="611"/>
        <v>0</v>
      </c>
      <c r="AC295" s="271"/>
      <c r="AD295" s="272">
        <v>1875</v>
      </c>
      <c r="AE295" s="272">
        <f t="shared" si="561"/>
        <v>0</v>
      </c>
      <c r="AF295" s="272">
        <v>1428</v>
      </c>
      <c r="AG295" s="272">
        <f t="shared" si="562"/>
        <v>0</v>
      </c>
      <c r="AH295" s="273">
        <f t="shared" si="612"/>
        <v>0</v>
      </c>
      <c r="AI295" s="318"/>
      <c r="AJ295" s="319">
        <v>1875</v>
      </c>
      <c r="AK295" s="319">
        <f t="shared" si="564"/>
        <v>0</v>
      </c>
      <c r="AL295" s="319">
        <v>1428</v>
      </c>
      <c r="AM295" s="319">
        <f t="shared" si="565"/>
        <v>0</v>
      </c>
      <c r="AN295" s="320">
        <f t="shared" si="613"/>
        <v>0</v>
      </c>
      <c r="AO295" s="1107"/>
      <c r="AP295" s="1093">
        <v>1875</v>
      </c>
      <c r="AQ295" s="1093">
        <f t="shared" si="599"/>
        <v>0</v>
      </c>
      <c r="AR295" s="1093">
        <v>1428</v>
      </c>
      <c r="AS295" s="1093">
        <f t="shared" si="600"/>
        <v>0</v>
      </c>
      <c r="AT295" s="1094">
        <f t="shared" si="614"/>
        <v>0</v>
      </c>
      <c r="AU295" s="1103"/>
      <c r="AV295" s="1101">
        <v>1875</v>
      </c>
      <c r="AW295" s="1101">
        <f t="shared" si="602"/>
        <v>0</v>
      </c>
      <c r="AX295" s="1101">
        <v>1428</v>
      </c>
      <c r="AY295" s="1101">
        <f t="shared" si="603"/>
        <v>0</v>
      </c>
      <c r="AZ295" s="1102">
        <f t="shared" si="615"/>
        <v>0</v>
      </c>
      <c r="BA295" s="1151">
        <f t="shared" si="546"/>
        <v>0</v>
      </c>
      <c r="BB295" s="363">
        <v>1875</v>
      </c>
      <c r="BC295" s="363">
        <f t="shared" si="605"/>
        <v>0</v>
      </c>
      <c r="BD295" s="363">
        <v>1428</v>
      </c>
      <c r="BE295" s="363">
        <f t="shared" si="606"/>
        <v>0</v>
      </c>
      <c r="BF295" s="364">
        <f t="shared" si="607"/>
        <v>0</v>
      </c>
      <c r="BG295" s="1218">
        <f t="shared" si="583"/>
        <v>0</v>
      </c>
      <c r="BH295" s="1218">
        <f t="shared" si="584"/>
        <v>0</v>
      </c>
    </row>
    <row r="296" spans="1:60" hidden="1" x14ac:dyDescent="0.2">
      <c r="A296" s="1">
        <v>290</v>
      </c>
      <c r="B296" s="50" t="s">
        <v>149</v>
      </c>
      <c r="C296" s="1158"/>
      <c r="D296" s="51" t="s">
        <v>137</v>
      </c>
      <c r="E296" s="1653">
        <v>0</v>
      </c>
      <c r="F296" s="76"/>
      <c r="G296" s="76">
        <f t="shared" si="549"/>
        <v>0</v>
      </c>
      <c r="H296" s="76"/>
      <c r="I296" s="76">
        <f t="shared" si="550"/>
        <v>0</v>
      </c>
      <c r="J296" s="120"/>
      <c r="K296" s="131"/>
      <c r="L296" s="95"/>
      <c r="M296" s="95">
        <f t="shared" si="552"/>
        <v>0</v>
      </c>
      <c r="N296" s="95"/>
      <c r="O296" s="95">
        <f t="shared" si="553"/>
        <v>0</v>
      </c>
      <c r="P296" s="96"/>
      <c r="Q296" s="177"/>
      <c r="R296" s="178"/>
      <c r="S296" s="178">
        <f t="shared" si="555"/>
        <v>0</v>
      </c>
      <c r="T296" s="178"/>
      <c r="U296" s="178">
        <f t="shared" si="556"/>
        <v>0</v>
      </c>
      <c r="V296" s="179"/>
      <c r="W296" s="224"/>
      <c r="X296" s="225"/>
      <c r="Y296" s="225">
        <f t="shared" si="558"/>
        <v>0</v>
      </c>
      <c r="Z296" s="225"/>
      <c r="AA296" s="225">
        <f t="shared" si="559"/>
        <v>0</v>
      </c>
      <c r="AB296" s="226"/>
      <c r="AC296" s="271"/>
      <c r="AD296" s="272"/>
      <c r="AE296" s="272">
        <f t="shared" si="561"/>
        <v>0</v>
      </c>
      <c r="AF296" s="272"/>
      <c r="AG296" s="272">
        <f t="shared" si="562"/>
        <v>0</v>
      </c>
      <c r="AH296" s="273"/>
      <c r="AI296" s="318"/>
      <c r="AJ296" s="319"/>
      <c r="AK296" s="319">
        <f t="shared" si="564"/>
        <v>0</v>
      </c>
      <c r="AL296" s="319"/>
      <c r="AM296" s="319">
        <f t="shared" si="565"/>
        <v>0</v>
      </c>
      <c r="AN296" s="320"/>
      <c r="AO296" s="1107"/>
      <c r="AP296" s="1093"/>
      <c r="AQ296" s="1093">
        <f t="shared" si="599"/>
        <v>0</v>
      </c>
      <c r="AR296" s="1093"/>
      <c r="AS296" s="1093">
        <f t="shared" si="600"/>
        <v>0</v>
      </c>
      <c r="AT296" s="1094"/>
      <c r="AU296" s="1103"/>
      <c r="AV296" s="1101"/>
      <c r="AW296" s="1101">
        <f t="shared" si="602"/>
        <v>0</v>
      </c>
      <c r="AX296" s="1101"/>
      <c r="AY296" s="1101">
        <f t="shared" si="603"/>
        <v>0</v>
      </c>
      <c r="AZ296" s="1102"/>
      <c r="BA296" s="1151">
        <f t="shared" si="546"/>
        <v>0</v>
      </c>
      <c r="BB296" s="363"/>
      <c r="BC296" s="363">
        <f t="shared" si="605"/>
        <v>0</v>
      </c>
      <c r="BD296" s="363"/>
      <c r="BE296" s="363">
        <f t="shared" si="606"/>
        <v>0</v>
      </c>
      <c r="BF296" s="364">
        <f t="shared" si="607"/>
        <v>0</v>
      </c>
      <c r="BG296" s="1218">
        <f t="shared" si="583"/>
        <v>0</v>
      </c>
      <c r="BH296" s="1218">
        <f t="shared" si="584"/>
        <v>0</v>
      </c>
    </row>
    <row r="297" spans="1:60" x14ac:dyDescent="0.2">
      <c r="A297" s="1">
        <v>291</v>
      </c>
      <c r="B297" s="50" t="s">
        <v>150</v>
      </c>
      <c r="C297" s="1158"/>
      <c r="D297" s="51" t="s">
        <v>56</v>
      </c>
      <c r="E297" s="1653">
        <v>4.2</v>
      </c>
      <c r="F297" s="76">
        <v>1875</v>
      </c>
      <c r="G297" s="76">
        <f t="shared" si="549"/>
        <v>7875</v>
      </c>
      <c r="H297" s="76">
        <v>2646</v>
      </c>
      <c r="I297" s="76">
        <f t="shared" si="550"/>
        <v>11113.2</v>
      </c>
      <c r="J297" s="120">
        <f t="shared" ref="J297:J300" si="616">G297+I297</f>
        <v>18988.2</v>
      </c>
      <c r="K297" s="1315"/>
      <c r="L297" s="95">
        <v>1875</v>
      </c>
      <c r="M297" s="95">
        <f t="shared" si="552"/>
        <v>0</v>
      </c>
      <c r="N297" s="95">
        <v>2646</v>
      </c>
      <c r="O297" s="95">
        <f t="shared" si="553"/>
        <v>0</v>
      </c>
      <c r="P297" s="96">
        <f t="shared" ref="P297:P300" si="617">M297+O297</f>
        <v>0</v>
      </c>
      <c r="Q297" s="1602">
        <v>6.56</v>
      </c>
      <c r="R297" s="178">
        <v>1875</v>
      </c>
      <c r="S297" s="178">
        <f t="shared" si="555"/>
        <v>12300</v>
      </c>
      <c r="T297" s="178">
        <v>2646</v>
      </c>
      <c r="U297" s="178">
        <f t="shared" si="556"/>
        <v>17357.759999999998</v>
      </c>
      <c r="V297" s="179">
        <f t="shared" ref="V297:V300" si="618">S297+U297</f>
        <v>29657.759999999998</v>
      </c>
      <c r="W297" s="1309"/>
      <c r="X297" s="225">
        <v>1875</v>
      </c>
      <c r="Y297" s="225">
        <f t="shared" si="558"/>
        <v>0</v>
      </c>
      <c r="Z297" s="225">
        <v>2646</v>
      </c>
      <c r="AA297" s="225">
        <f t="shared" si="559"/>
        <v>0</v>
      </c>
      <c r="AB297" s="226">
        <f t="shared" ref="AB297:AB300" si="619">Y297+AA297</f>
        <v>0</v>
      </c>
      <c r="AC297" s="1310"/>
      <c r="AD297" s="272">
        <v>1875</v>
      </c>
      <c r="AE297" s="272">
        <f t="shared" si="561"/>
        <v>0</v>
      </c>
      <c r="AF297" s="272">
        <v>2646</v>
      </c>
      <c r="AG297" s="272">
        <f t="shared" si="562"/>
        <v>0</v>
      </c>
      <c r="AH297" s="273">
        <f t="shared" ref="AH297:AH300" si="620">AE297+AG297</f>
        <v>0</v>
      </c>
      <c r="AI297" s="1592">
        <f>4.2-6.56</f>
        <v>-2.3599999999999994</v>
      </c>
      <c r="AJ297" s="319">
        <v>1875</v>
      </c>
      <c r="AK297" s="319">
        <f t="shared" si="564"/>
        <v>-4424.9999999999991</v>
      </c>
      <c r="AL297" s="319">
        <v>2646</v>
      </c>
      <c r="AM297" s="319">
        <f t="shared" si="565"/>
        <v>-6244.5599999999986</v>
      </c>
      <c r="AN297" s="320">
        <f t="shared" ref="AN297:AN300" si="621">AK297+AM297</f>
        <v>-10669.559999999998</v>
      </c>
      <c r="AO297" s="1312"/>
      <c r="AP297" s="1093">
        <v>1875</v>
      </c>
      <c r="AQ297" s="1093">
        <f t="shared" si="599"/>
        <v>0</v>
      </c>
      <c r="AR297" s="1093">
        <v>2646</v>
      </c>
      <c r="AS297" s="1093">
        <f t="shared" si="600"/>
        <v>0</v>
      </c>
      <c r="AT297" s="1094">
        <f t="shared" ref="AT297:AT300" si="622">AQ297+AS297</f>
        <v>0</v>
      </c>
      <c r="AU297" s="1313"/>
      <c r="AV297" s="1101">
        <v>1875</v>
      </c>
      <c r="AW297" s="1101">
        <f t="shared" si="602"/>
        <v>0</v>
      </c>
      <c r="AX297" s="1101">
        <v>2646</v>
      </c>
      <c r="AY297" s="1101">
        <f t="shared" si="603"/>
        <v>0</v>
      </c>
      <c r="AZ297" s="1102">
        <f t="shared" ref="AZ297:AZ300" si="623">AW297+AY297</f>
        <v>0</v>
      </c>
      <c r="BA297" s="1151">
        <f t="shared" si="546"/>
        <v>0</v>
      </c>
      <c r="BB297" s="363">
        <v>1875</v>
      </c>
      <c r="BC297" s="363">
        <f t="shared" si="605"/>
        <v>0</v>
      </c>
      <c r="BD297" s="363">
        <v>2646</v>
      </c>
      <c r="BE297" s="363">
        <f t="shared" si="606"/>
        <v>0</v>
      </c>
      <c r="BF297" s="364">
        <f t="shared" si="607"/>
        <v>0</v>
      </c>
      <c r="BG297" s="1218">
        <f t="shared" si="583"/>
        <v>0</v>
      </c>
      <c r="BH297" s="1218">
        <f t="shared" si="584"/>
        <v>0</v>
      </c>
    </row>
    <row r="298" spans="1:60" ht="25.5" x14ac:dyDescent="0.2">
      <c r="A298" s="1">
        <v>292</v>
      </c>
      <c r="B298" s="50" t="s">
        <v>151</v>
      </c>
      <c r="C298" s="51" t="s">
        <v>152</v>
      </c>
      <c r="D298" s="51" t="s">
        <v>56</v>
      </c>
      <c r="E298" s="51">
        <v>46</v>
      </c>
      <c r="F298" s="76">
        <v>600</v>
      </c>
      <c r="G298" s="76">
        <f t="shared" si="549"/>
        <v>27600</v>
      </c>
      <c r="H298" s="76">
        <v>381</v>
      </c>
      <c r="I298" s="76">
        <f t="shared" si="550"/>
        <v>17526</v>
      </c>
      <c r="J298" s="120">
        <f t="shared" si="616"/>
        <v>45126</v>
      </c>
      <c r="K298" s="131"/>
      <c r="L298" s="95">
        <v>600</v>
      </c>
      <c r="M298" s="95">
        <f t="shared" si="552"/>
        <v>0</v>
      </c>
      <c r="N298" s="95">
        <v>381</v>
      </c>
      <c r="O298" s="95">
        <f t="shared" si="553"/>
        <v>0</v>
      </c>
      <c r="P298" s="96">
        <f t="shared" si="617"/>
        <v>0</v>
      </c>
      <c r="Q298" s="177"/>
      <c r="R298" s="178">
        <v>600</v>
      </c>
      <c r="S298" s="178">
        <f t="shared" si="555"/>
        <v>0</v>
      </c>
      <c r="T298" s="178">
        <v>381</v>
      </c>
      <c r="U298" s="178">
        <f t="shared" si="556"/>
        <v>0</v>
      </c>
      <c r="V298" s="179">
        <f t="shared" si="618"/>
        <v>0</v>
      </c>
      <c r="W298" s="224"/>
      <c r="X298" s="225">
        <v>600</v>
      </c>
      <c r="Y298" s="225">
        <f t="shared" si="558"/>
        <v>0</v>
      </c>
      <c r="Z298" s="225">
        <v>381</v>
      </c>
      <c r="AA298" s="225">
        <f t="shared" si="559"/>
        <v>0</v>
      </c>
      <c r="AB298" s="226">
        <f t="shared" si="619"/>
        <v>0</v>
      </c>
      <c r="AC298" s="271"/>
      <c r="AD298" s="272">
        <v>600</v>
      </c>
      <c r="AE298" s="272">
        <f t="shared" si="561"/>
        <v>0</v>
      </c>
      <c r="AF298" s="272">
        <v>381</v>
      </c>
      <c r="AG298" s="272">
        <f t="shared" si="562"/>
        <v>0</v>
      </c>
      <c r="AH298" s="273">
        <f t="shared" si="620"/>
        <v>0</v>
      </c>
      <c r="AI298" s="318">
        <v>46</v>
      </c>
      <c r="AJ298" s="319">
        <v>600</v>
      </c>
      <c r="AK298" s="319">
        <f t="shared" si="564"/>
        <v>27600</v>
      </c>
      <c r="AL298" s="319">
        <v>381</v>
      </c>
      <c r="AM298" s="319">
        <f t="shared" si="565"/>
        <v>17526</v>
      </c>
      <c r="AN298" s="320">
        <f t="shared" si="621"/>
        <v>45126</v>
      </c>
      <c r="AO298" s="1107"/>
      <c r="AP298" s="1093">
        <v>600</v>
      </c>
      <c r="AQ298" s="1093">
        <f t="shared" si="599"/>
        <v>0</v>
      </c>
      <c r="AR298" s="1093">
        <v>381</v>
      </c>
      <c r="AS298" s="1093">
        <f t="shared" si="600"/>
        <v>0</v>
      </c>
      <c r="AT298" s="1094">
        <f t="shared" si="622"/>
        <v>0</v>
      </c>
      <c r="AU298" s="1103"/>
      <c r="AV298" s="1101">
        <v>600</v>
      </c>
      <c r="AW298" s="1101">
        <f t="shared" si="602"/>
        <v>0</v>
      </c>
      <c r="AX298" s="1101">
        <v>381</v>
      </c>
      <c r="AY298" s="1101">
        <f t="shared" si="603"/>
        <v>0</v>
      </c>
      <c r="AZ298" s="1102">
        <f t="shared" si="623"/>
        <v>0</v>
      </c>
      <c r="BA298" s="1151">
        <f t="shared" si="546"/>
        <v>0</v>
      </c>
      <c r="BB298" s="363">
        <v>600</v>
      </c>
      <c r="BC298" s="363">
        <f t="shared" si="605"/>
        <v>0</v>
      </c>
      <c r="BD298" s="363">
        <v>381</v>
      </c>
      <c r="BE298" s="363">
        <f t="shared" si="606"/>
        <v>0</v>
      </c>
      <c r="BF298" s="364">
        <f t="shared" si="607"/>
        <v>0</v>
      </c>
      <c r="BG298" s="1218">
        <f t="shared" si="583"/>
        <v>0</v>
      </c>
      <c r="BH298" s="1218">
        <f t="shared" si="584"/>
        <v>0</v>
      </c>
    </row>
    <row r="299" spans="1:60" x14ac:dyDescent="0.2">
      <c r="A299" s="1">
        <v>293</v>
      </c>
      <c r="B299" s="50" t="s">
        <v>153</v>
      </c>
      <c r="C299" s="1158"/>
      <c r="D299" s="51" t="s">
        <v>56</v>
      </c>
      <c r="E299" s="51">
        <v>1.26</v>
      </c>
      <c r="F299" s="76">
        <v>1000</v>
      </c>
      <c r="G299" s="76">
        <f t="shared" si="549"/>
        <v>1260</v>
      </c>
      <c r="H299" s="76">
        <v>123</v>
      </c>
      <c r="I299" s="76">
        <f t="shared" si="550"/>
        <v>154.97999999999999</v>
      </c>
      <c r="J299" s="120">
        <f t="shared" si="616"/>
        <v>1414.98</v>
      </c>
      <c r="K299" s="131"/>
      <c r="L299" s="95">
        <v>1000</v>
      </c>
      <c r="M299" s="95">
        <f t="shared" si="552"/>
        <v>0</v>
      </c>
      <c r="N299" s="95">
        <v>123</v>
      </c>
      <c r="O299" s="95">
        <f t="shared" si="553"/>
        <v>0</v>
      </c>
      <c r="P299" s="96">
        <f t="shared" si="617"/>
        <v>0</v>
      </c>
      <c r="Q299" s="177">
        <v>1.26</v>
      </c>
      <c r="R299" s="178">
        <v>1000</v>
      </c>
      <c r="S299" s="178">
        <f t="shared" si="555"/>
        <v>1260</v>
      </c>
      <c r="T299" s="178">
        <v>123</v>
      </c>
      <c r="U299" s="178">
        <f t="shared" si="556"/>
        <v>154.97999999999999</v>
      </c>
      <c r="V299" s="179">
        <f t="shared" si="618"/>
        <v>1414.98</v>
      </c>
      <c r="W299" s="224"/>
      <c r="X299" s="225">
        <v>1000</v>
      </c>
      <c r="Y299" s="225">
        <f t="shared" si="558"/>
        <v>0</v>
      </c>
      <c r="Z299" s="225">
        <v>123</v>
      </c>
      <c r="AA299" s="225">
        <f t="shared" si="559"/>
        <v>0</v>
      </c>
      <c r="AB299" s="226">
        <f t="shared" si="619"/>
        <v>0</v>
      </c>
      <c r="AC299" s="271"/>
      <c r="AD299" s="272">
        <v>1000</v>
      </c>
      <c r="AE299" s="272">
        <f t="shared" si="561"/>
        <v>0</v>
      </c>
      <c r="AF299" s="272">
        <v>123</v>
      </c>
      <c r="AG299" s="272">
        <f t="shared" si="562"/>
        <v>0</v>
      </c>
      <c r="AH299" s="273">
        <f t="shared" si="620"/>
        <v>0</v>
      </c>
      <c r="AI299" s="318"/>
      <c r="AJ299" s="319">
        <v>1000</v>
      </c>
      <c r="AK299" s="319">
        <f t="shared" si="564"/>
        <v>0</v>
      </c>
      <c r="AL299" s="319">
        <v>123</v>
      </c>
      <c r="AM299" s="319">
        <f t="shared" si="565"/>
        <v>0</v>
      </c>
      <c r="AN299" s="320">
        <f t="shared" si="621"/>
        <v>0</v>
      </c>
      <c r="AO299" s="1107"/>
      <c r="AP299" s="1093">
        <v>1000</v>
      </c>
      <c r="AQ299" s="1093">
        <f t="shared" si="599"/>
        <v>0</v>
      </c>
      <c r="AR299" s="1093">
        <v>123</v>
      </c>
      <c r="AS299" s="1093">
        <f t="shared" si="600"/>
        <v>0</v>
      </c>
      <c r="AT299" s="1094">
        <f t="shared" si="622"/>
        <v>0</v>
      </c>
      <c r="AU299" s="1103"/>
      <c r="AV299" s="1101">
        <v>1000</v>
      </c>
      <c r="AW299" s="1101">
        <f t="shared" si="602"/>
        <v>0</v>
      </c>
      <c r="AX299" s="1101">
        <v>123</v>
      </c>
      <c r="AY299" s="1101">
        <f t="shared" si="603"/>
        <v>0</v>
      </c>
      <c r="AZ299" s="1102">
        <f t="shared" si="623"/>
        <v>0</v>
      </c>
      <c r="BA299" s="1151">
        <f t="shared" si="546"/>
        <v>0</v>
      </c>
      <c r="BB299" s="363">
        <v>1000</v>
      </c>
      <c r="BC299" s="363">
        <f t="shared" si="605"/>
        <v>0</v>
      </c>
      <c r="BD299" s="363">
        <v>123</v>
      </c>
      <c r="BE299" s="363">
        <f t="shared" si="606"/>
        <v>0</v>
      </c>
      <c r="BF299" s="364">
        <f t="shared" si="607"/>
        <v>0</v>
      </c>
      <c r="BG299" s="1218">
        <f t="shared" si="583"/>
        <v>0</v>
      </c>
      <c r="BH299" s="1218">
        <f t="shared" si="584"/>
        <v>0</v>
      </c>
    </row>
    <row r="300" spans="1:60" x14ac:dyDescent="0.2">
      <c r="A300" s="1">
        <v>294</v>
      </c>
      <c r="B300" s="50" t="s">
        <v>60</v>
      </c>
      <c r="C300" s="1158"/>
      <c r="D300" s="51" t="s">
        <v>5</v>
      </c>
      <c r="E300" s="51">
        <v>0.99994456708363988</v>
      </c>
      <c r="F300" s="76">
        <v>0</v>
      </c>
      <c r="G300" s="76">
        <f t="shared" si="549"/>
        <v>0</v>
      </c>
      <c r="H300" s="76">
        <v>137961</v>
      </c>
      <c r="I300" s="76">
        <f t="shared" si="550"/>
        <v>137953.35241942605</v>
      </c>
      <c r="J300" s="120">
        <f t="shared" si="616"/>
        <v>137953.35241942605</v>
      </c>
      <c r="K300" s="1316">
        <v>0.78794456708363991</v>
      </c>
      <c r="L300" s="95">
        <v>0</v>
      </c>
      <c r="M300" s="95">
        <f t="shared" si="552"/>
        <v>0</v>
      </c>
      <c r="N300" s="95">
        <v>137961</v>
      </c>
      <c r="O300" s="95">
        <f t="shared" si="553"/>
        <v>108705.62041942605</v>
      </c>
      <c r="P300" s="96">
        <f t="shared" si="617"/>
        <v>108705.62041942605</v>
      </c>
      <c r="Q300" s="177">
        <v>0.21199999999999999</v>
      </c>
      <c r="R300" s="178">
        <v>0</v>
      </c>
      <c r="S300" s="178">
        <f t="shared" si="555"/>
        <v>0</v>
      </c>
      <c r="T300" s="178">
        <v>137961</v>
      </c>
      <c r="U300" s="178">
        <f t="shared" si="556"/>
        <v>29247.732</v>
      </c>
      <c r="V300" s="179">
        <f t="shared" si="618"/>
        <v>29247.732</v>
      </c>
      <c r="W300" s="224"/>
      <c r="X300" s="225">
        <v>0</v>
      </c>
      <c r="Y300" s="225">
        <f t="shared" si="558"/>
        <v>0</v>
      </c>
      <c r="Z300" s="225">
        <v>137961</v>
      </c>
      <c r="AA300" s="225">
        <f t="shared" si="559"/>
        <v>0</v>
      </c>
      <c r="AB300" s="226">
        <f t="shared" si="619"/>
        <v>0</v>
      </c>
      <c r="AC300" s="271"/>
      <c r="AD300" s="272">
        <v>0</v>
      </c>
      <c r="AE300" s="272">
        <f t="shared" si="561"/>
        <v>0</v>
      </c>
      <c r="AF300" s="272">
        <v>137961</v>
      </c>
      <c r="AG300" s="272">
        <f t="shared" si="562"/>
        <v>0</v>
      </c>
      <c r="AH300" s="273">
        <f t="shared" si="620"/>
        <v>0</v>
      </c>
      <c r="AI300" s="1588"/>
      <c r="AJ300" s="319">
        <v>0</v>
      </c>
      <c r="AK300" s="319">
        <f t="shared" si="564"/>
        <v>0</v>
      </c>
      <c r="AL300" s="319">
        <v>137961</v>
      </c>
      <c r="AM300" s="319">
        <f t="shared" si="565"/>
        <v>0</v>
      </c>
      <c r="AN300" s="320">
        <f t="shared" si="621"/>
        <v>0</v>
      </c>
      <c r="AO300" s="1107"/>
      <c r="AP300" s="1093">
        <v>0</v>
      </c>
      <c r="AQ300" s="1093">
        <f t="shared" si="599"/>
        <v>0</v>
      </c>
      <c r="AR300" s="1093">
        <v>137961</v>
      </c>
      <c r="AS300" s="1093">
        <f t="shared" si="600"/>
        <v>0</v>
      </c>
      <c r="AT300" s="1094">
        <f t="shared" si="622"/>
        <v>0</v>
      </c>
      <c r="AU300" s="1103"/>
      <c r="AV300" s="1101">
        <v>0</v>
      </c>
      <c r="AW300" s="1101">
        <f t="shared" si="602"/>
        <v>0</v>
      </c>
      <c r="AX300" s="1101">
        <v>137961</v>
      </c>
      <c r="AY300" s="1101">
        <f t="shared" si="603"/>
        <v>0</v>
      </c>
      <c r="AZ300" s="1102">
        <f t="shared" si="623"/>
        <v>0</v>
      </c>
      <c r="BA300" s="1151">
        <f t="shared" si="546"/>
        <v>-2.7755575615628914E-17</v>
      </c>
      <c r="BB300" s="1589">
        <v>0</v>
      </c>
      <c r="BC300" s="1589">
        <f t="shared" si="605"/>
        <v>0</v>
      </c>
      <c r="BD300" s="1589">
        <v>137961</v>
      </c>
      <c r="BE300" s="1589">
        <f t="shared" si="606"/>
        <v>-3.8291869675077805E-12</v>
      </c>
      <c r="BF300" s="1590">
        <f t="shared" si="607"/>
        <v>-3.8291869675077805E-12</v>
      </c>
      <c r="BG300" s="1218">
        <f t="shared" si="583"/>
        <v>3.637978807091713E-12</v>
      </c>
      <c r="BH300" s="1218">
        <f t="shared" si="584"/>
        <v>-7.4671657745994935E-12</v>
      </c>
    </row>
    <row r="301" spans="1:60" x14ac:dyDescent="0.2">
      <c r="A301" s="1">
        <v>295</v>
      </c>
      <c r="B301" s="1317" t="s">
        <v>112</v>
      </c>
      <c r="C301" s="1158"/>
      <c r="D301" s="51"/>
      <c r="E301" s="51"/>
      <c r="F301" s="51"/>
      <c r="G301" s="76"/>
      <c r="H301" s="1124"/>
      <c r="I301" s="76"/>
      <c r="J301" s="1125"/>
      <c r="K301" s="131"/>
      <c r="L301" s="1144"/>
      <c r="M301" s="95"/>
      <c r="N301" s="1126"/>
      <c r="O301" s="95"/>
      <c r="P301" s="1127"/>
      <c r="Q301" s="177"/>
      <c r="R301" s="1145"/>
      <c r="S301" s="178"/>
      <c r="T301" s="1128"/>
      <c r="U301" s="178"/>
      <c r="V301" s="1129"/>
      <c r="W301" s="224"/>
      <c r="X301" s="1146"/>
      <c r="Y301" s="225"/>
      <c r="Z301" s="1130"/>
      <c r="AA301" s="225"/>
      <c r="AB301" s="1131"/>
      <c r="AC301" s="271"/>
      <c r="AD301" s="1147"/>
      <c r="AE301" s="272"/>
      <c r="AF301" s="1132"/>
      <c r="AG301" s="272"/>
      <c r="AH301" s="1133"/>
      <c r="AI301" s="318"/>
      <c r="AJ301" s="1148"/>
      <c r="AK301" s="319"/>
      <c r="AL301" s="1134"/>
      <c r="AM301" s="319"/>
      <c r="AN301" s="1135"/>
      <c r="AO301" s="1107"/>
      <c r="AP301" s="1149"/>
      <c r="AQ301" s="1093"/>
      <c r="AR301" s="1136"/>
      <c r="AS301" s="1093"/>
      <c r="AT301" s="1137"/>
      <c r="AU301" s="1103"/>
      <c r="AV301" s="1150"/>
      <c r="AW301" s="1101"/>
      <c r="AX301" s="1138"/>
      <c r="AY301" s="1101"/>
      <c r="AZ301" s="1139"/>
      <c r="BA301" s="1151">
        <f t="shared" si="546"/>
        <v>0</v>
      </c>
      <c r="BB301" s="1152"/>
      <c r="BC301" s="363"/>
      <c r="BD301" s="1140"/>
      <c r="BE301" s="363"/>
      <c r="BF301" s="364">
        <f t="shared" si="607"/>
        <v>0</v>
      </c>
      <c r="BG301" s="1218">
        <f t="shared" si="583"/>
        <v>0</v>
      </c>
      <c r="BH301" s="1218">
        <f t="shared" si="584"/>
        <v>0</v>
      </c>
    </row>
    <row r="302" spans="1:60" ht="25.5" x14ac:dyDescent="0.2">
      <c r="A302" s="1">
        <v>296</v>
      </c>
      <c r="B302" s="50" t="s">
        <v>288</v>
      </c>
      <c r="C302" s="51" t="s">
        <v>376</v>
      </c>
      <c r="D302" s="51" t="s">
        <v>14</v>
      </c>
      <c r="E302" s="51">
        <v>1</v>
      </c>
      <c r="F302" s="76">
        <v>13504.75</v>
      </c>
      <c r="G302" s="76">
        <f t="shared" si="549"/>
        <v>13504.75</v>
      </c>
      <c r="H302" s="76">
        <v>36380.111999999994</v>
      </c>
      <c r="I302" s="76">
        <f t="shared" si="550"/>
        <v>36380.111999999994</v>
      </c>
      <c r="J302" s="120">
        <f t="shared" ref="J302:J307" si="624">G302+I302</f>
        <v>49884.861999999994</v>
      </c>
      <c r="K302" s="131"/>
      <c r="L302" s="95">
        <v>13504.75</v>
      </c>
      <c r="M302" s="95">
        <f t="shared" ref="M302:M327" si="625">K302*L302</f>
        <v>0</v>
      </c>
      <c r="N302" s="95">
        <v>36380.111999999994</v>
      </c>
      <c r="O302" s="95">
        <f t="shared" ref="O302:O327" si="626">K302*N302</f>
        <v>0</v>
      </c>
      <c r="P302" s="96">
        <f t="shared" ref="P302:P307" si="627">M302+O302</f>
        <v>0</v>
      </c>
      <c r="Q302" s="177"/>
      <c r="R302" s="178">
        <v>13504.75</v>
      </c>
      <c r="S302" s="178">
        <f t="shared" ref="S302:S327" si="628">Q302*R302</f>
        <v>0</v>
      </c>
      <c r="T302" s="178">
        <v>36380.111999999994</v>
      </c>
      <c r="U302" s="178">
        <f t="shared" ref="U302:U327" si="629">Q302*T302</f>
        <v>0</v>
      </c>
      <c r="V302" s="179">
        <f t="shared" ref="V302:V307" si="630">S302+U302</f>
        <v>0</v>
      </c>
      <c r="W302" s="224">
        <v>1</v>
      </c>
      <c r="X302" s="225">
        <v>13504.75</v>
      </c>
      <c r="Y302" s="225">
        <f t="shared" ref="Y302:Y327" si="631">W302*X302</f>
        <v>13504.75</v>
      </c>
      <c r="Z302" s="225">
        <v>36380.111999999994</v>
      </c>
      <c r="AA302" s="225">
        <f t="shared" ref="AA302:AA327" si="632">W302*Z302</f>
        <v>36380.111999999994</v>
      </c>
      <c r="AB302" s="226">
        <f t="shared" ref="AB302:AB307" si="633">Y302+AA302</f>
        <v>49884.861999999994</v>
      </c>
      <c r="AC302" s="271"/>
      <c r="AD302" s="272">
        <v>13504.75</v>
      </c>
      <c r="AE302" s="272">
        <f t="shared" ref="AE302:AE327" si="634">AC302*AD302</f>
        <v>0</v>
      </c>
      <c r="AF302" s="272">
        <v>36380.111999999994</v>
      </c>
      <c r="AG302" s="272">
        <f t="shared" ref="AG302:AG327" si="635">AC302*AF302</f>
        <v>0</v>
      </c>
      <c r="AH302" s="273">
        <f t="shared" ref="AH302:AH307" si="636">AE302+AG302</f>
        <v>0</v>
      </c>
      <c r="AI302" s="318"/>
      <c r="AJ302" s="319">
        <v>13504.75</v>
      </c>
      <c r="AK302" s="319">
        <f t="shared" ref="AK302:AK327" si="637">AI302*AJ302</f>
        <v>0</v>
      </c>
      <c r="AL302" s="319">
        <v>36380.111999999994</v>
      </c>
      <c r="AM302" s="319">
        <f t="shared" ref="AM302:AM327" si="638">AI302*AL302</f>
        <v>0</v>
      </c>
      <c r="AN302" s="320">
        <f t="shared" ref="AN302:AN307" si="639">AK302+AM302</f>
        <v>0</v>
      </c>
      <c r="AO302" s="1107"/>
      <c r="AP302" s="1093">
        <v>13504.75</v>
      </c>
      <c r="AQ302" s="1093">
        <f t="shared" ref="AQ302:AQ315" si="640">AO302*AP302</f>
        <v>0</v>
      </c>
      <c r="AR302" s="1093">
        <v>36380.111999999994</v>
      </c>
      <c r="AS302" s="1093">
        <f t="shared" ref="AS302:AS315" si="641">AO302*AR302</f>
        <v>0</v>
      </c>
      <c r="AT302" s="1094">
        <f t="shared" ref="AT302:AT307" si="642">AQ302+AS302</f>
        <v>0</v>
      </c>
      <c r="AU302" s="1103"/>
      <c r="AV302" s="1101">
        <v>13504.75</v>
      </c>
      <c r="AW302" s="1101">
        <f t="shared" ref="AW302:AW315" si="643">AU302*AV302</f>
        <v>0</v>
      </c>
      <c r="AX302" s="1101">
        <v>36380.111999999994</v>
      </c>
      <c r="AY302" s="1101">
        <f t="shared" ref="AY302:AY315" si="644">AU302*AX302</f>
        <v>0</v>
      </c>
      <c r="AZ302" s="1102">
        <f t="shared" ref="AZ302:AZ307" si="645">AW302+AY302</f>
        <v>0</v>
      </c>
      <c r="BA302" s="1151">
        <f t="shared" si="546"/>
        <v>0</v>
      </c>
      <c r="BB302" s="363">
        <v>13504.75</v>
      </c>
      <c r="BC302" s="363">
        <f t="shared" ref="BC302:BC315" si="646">BA302*BB302</f>
        <v>0</v>
      </c>
      <c r="BD302" s="363">
        <v>36380.111999999994</v>
      </c>
      <c r="BE302" s="363">
        <f t="shared" ref="BE302:BE315" si="647">BA302*BD302</f>
        <v>0</v>
      </c>
      <c r="BF302" s="364">
        <f t="shared" si="607"/>
        <v>0</v>
      </c>
      <c r="BG302" s="1218">
        <f t="shared" si="583"/>
        <v>0</v>
      </c>
      <c r="BH302" s="1218">
        <f t="shared" si="584"/>
        <v>0</v>
      </c>
    </row>
    <row r="303" spans="1:60" ht="25.5" x14ac:dyDescent="0.2">
      <c r="A303" s="1">
        <v>297</v>
      </c>
      <c r="B303" s="50" t="s">
        <v>237</v>
      </c>
      <c r="C303" s="51" t="s">
        <v>366</v>
      </c>
      <c r="D303" s="51" t="s">
        <v>14</v>
      </c>
      <c r="E303" s="51">
        <v>1</v>
      </c>
      <c r="F303" s="76">
        <v>6467</v>
      </c>
      <c r="G303" s="76">
        <f t="shared" si="549"/>
        <v>6467</v>
      </c>
      <c r="H303" s="76">
        <v>17422.248</v>
      </c>
      <c r="I303" s="76">
        <f t="shared" si="550"/>
        <v>17422.248</v>
      </c>
      <c r="J303" s="120">
        <f t="shared" si="624"/>
        <v>23889.248</v>
      </c>
      <c r="K303" s="131"/>
      <c r="L303" s="95">
        <v>6467</v>
      </c>
      <c r="M303" s="95">
        <f t="shared" si="625"/>
        <v>0</v>
      </c>
      <c r="N303" s="95">
        <v>17422.248</v>
      </c>
      <c r="O303" s="95">
        <f t="shared" si="626"/>
        <v>0</v>
      </c>
      <c r="P303" s="96">
        <f t="shared" si="627"/>
        <v>0</v>
      </c>
      <c r="Q303" s="177"/>
      <c r="R303" s="178">
        <v>6467</v>
      </c>
      <c r="S303" s="178">
        <f t="shared" si="628"/>
        <v>0</v>
      </c>
      <c r="T303" s="178">
        <v>17422.248</v>
      </c>
      <c r="U303" s="178">
        <f t="shared" si="629"/>
        <v>0</v>
      </c>
      <c r="V303" s="179">
        <f t="shared" si="630"/>
        <v>0</v>
      </c>
      <c r="W303" s="224">
        <v>1</v>
      </c>
      <c r="X303" s="225">
        <v>6467</v>
      </c>
      <c r="Y303" s="225">
        <f t="shared" si="631"/>
        <v>6467</v>
      </c>
      <c r="Z303" s="225">
        <v>17422.248</v>
      </c>
      <c r="AA303" s="225">
        <f t="shared" si="632"/>
        <v>17422.248</v>
      </c>
      <c r="AB303" s="226">
        <f t="shared" si="633"/>
        <v>23889.248</v>
      </c>
      <c r="AC303" s="271"/>
      <c r="AD303" s="272">
        <v>6467</v>
      </c>
      <c r="AE303" s="272">
        <f t="shared" si="634"/>
        <v>0</v>
      </c>
      <c r="AF303" s="272">
        <v>17422.248</v>
      </c>
      <c r="AG303" s="272">
        <f t="shared" si="635"/>
        <v>0</v>
      </c>
      <c r="AH303" s="273">
        <f t="shared" si="636"/>
        <v>0</v>
      </c>
      <c r="AI303" s="318"/>
      <c r="AJ303" s="319">
        <v>6467</v>
      </c>
      <c r="AK303" s="319">
        <f t="shared" si="637"/>
        <v>0</v>
      </c>
      <c r="AL303" s="319">
        <v>17422.248</v>
      </c>
      <c r="AM303" s="319">
        <f t="shared" si="638"/>
        <v>0</v>
      </c>
      <c r="AN303" s="320">
        <f t="shared" si="639"/>
        <v>0</v>
      </c>
      <c r="AO303" s="1107"/>
      <c r="AP303" s="1093">
        <v>6467</v>
      </c>
      <c r="AQ303" s="1093">
        <f t="shared" si="640"/>
        <v>0</v>
      </c>
      <c r="AR303" s="1093">
        <v>17422.248</v>
      </c>
      <c r="AS303" s="1093">
        <f t="shared" si="641"/>
        <v>0</v>
      </c>
      <c r="AT303" s="1094">
        <f t="shared" si="642"/>
        <v>0</v>
      </c>
      <c r="AU303" s="1103"/>
      <c r="AV303" s="1101">
        <v>6467</v>
      </c>
      <c r="AW303" s="1101">
        <f t="shared" si="643"/>
        <v>0</v>
      </c>
      <c r="AX303" s="1101">
        <v>17422.248</v>
      </c>
      <c r="AY303" s="1101">
        <f t="shared" si="644"/>
        <v>0</v>
      </c>
      <c r="AZ303" s="1102">
        <f t="shared" si="645"/>
        <v>0</v>
      </c>
      <c r="BA303" s="1151">
        <f t="shared" si="546"/>
        <v>0</v>
      </c>
      <c r="BB303" s="363">
        <v>6467</v>
      </c>
      <c r="BC303" s="363">
        <f t="shared" si="646"/>
        <v>0</v>
      </c>
      <c r="BD303" s="363">
        <v>17422.248</v>
      </c>
      <c r="BE303" s="363">
        <f t="shared" si="647"/>
        <v>0</v>
      </c>
      <c r="BF303" s="364">
        <f t="shared" si="607"/>
        <v>0</v>
      </c>
      <c r="BG303" s="1218">
        <f t="shared" si="583"/>
        <v>0</v>
      </c>
      <c r="BH303" s="1218">
        <f t="shared" si="584"/>
        <v>0</v>
      </c>
    </row>
    <row r="304" spans="1:60" x14ac:dyDescent="0.2">
      <c r="A304" s="1">
        <v>298</v>
      </c>
      <c r="B304" s="50" t="s">
        <v>130</v>
      </c>
      <c r="C304" s="1158" t="s">
        <v>131</v>
      </c>
      <c r="D304" s="51" t="s">
        <v>14</v>
      </c>
      <c r="E304" s="51">
        <v>1</v>
      </c>
      <c r="F304" s="76">
        <v>3004.89</v>
      </c>
      <c r="G304" s="76">
        <f t="shared" si="549"/>
        <v>3004.89</v>
      </c>
      <c r="H304" s="76">
        <v>7329</v>
      </c>
      <c r="I304" s="76">
        <f t="shared" si="550"/>
        <v>7329</v>
      </c>
      <c r="J304" s="120">
        <f t="shared" si="624"/>
        <v>10333.89</v>
      </c>
      <c r="K304" s="131"/>
      <c r="L304" s="95">
        <v>3004.89</v>
      </c>
      <c r="M304" s="95">
        <f t="shared" si="625"/>
        <v>0</v>
      </c>
      <c r="N304" s="95">
        <v>7329</v>
      </c>
      <c r="O304" s="95">
        <f t="shared" si="626"/>
        <v>0</v>
      </c>
      <c r="P304" s="96">
        <f t="shared" si="627"/>
        <v>0</v>
      </c>
      <c r="Q304" s="177"/>
      <c r="R304" s="178">
        <v>3004.89</v>
      </c>
      <c r="S304" s="178">
        <f t="shared" si="628"/>
        <v>0</v>
      </c>
      <c r="T304" s="178">
        <v>7329</v>
      </c>
      <c r="U304" s="178">
        <f t="shared" si="629"/>
        <v>0</v>
      </c>
      <c r="V304" s="179">
        <f t="shared" si="630"/>
        <v>0</v>
      </c>
      <c r="W304" s="224">
        <v>1</v>
      </c>
      <c r="X304" s="225">
        <v>3004.89</v>
      </c>
      <c r="Y304" s="225">
        <f t="shared" si="631"/>
        <v>3004.89</v>
      </c>
      <c r="Z304" s="225">
        <v>7329</v>
      </c>
      <c r="AA304" s="225">
        <f t="shared" si="632"/>
        <v>7329</v>
      </c>
      <c r="AB304" s="226">
        <f t="shared" si="633"/>
        <v>10333.89</v>
      </c>
      <c r="AC304" s="271"/>
      <c r="AD304" s="272">
        <v>3004.89</v>
      </c>
      <c r="AE304" s="272">
        <f t="shared" si="634"/>
        <v>0</v>
      </c>
      <c r="AF304" s="272">
        <v>7329</v>
      </c>
      <c r="AG304" s="272">
        <f t="shared" si="635"/>
        <v>0</v>
      </c>
      <c r="AH304" s="273">
        <f t="shared" si="636"/>
        <v>0</v>
      </c>
      <c r="AI304" s="318"/>
      <c r="AJ304" s="319">
        <v>3004.89</v>
      </c>
      <c r="AK304" s="319">
        <f t="shared" si="637"/>
        <v>0</v>
      </c>
      <c r="AL304" s="319">
        <v>7329</v>
      </c>
      <c r="AM304" s="319">
        <f t="shared" si="638"/>
        <v>0</v>
      </c>
      <c r="AN304" s="320">
        <f t="shared" si="639"/>
        <v>0</v>
      </c>
      <c r="AO304" s="1107"/>
      <c r="AP304" s="1093">
        <v>3004.89</v>
      </c>
      <c r="AQ304" s="1093">
        <f t="shared" si="640"/>
        <v>0</v>
      </c>
      <c r="AR304" s="1093">
        <v>7329</v>
      </c>
      <c r="AS304" s="1093">
        <f t="shared" si="641"/>
        <v>0</v>
      </c>
      <c r="AT304" s="1094">
        <f t="shared" si="642"/>
        <v>0</v>
      </c>
      <c r="AU304" s="1103"/>
      <c r="AV304" s="1101">
        <v>3004.89</v>
      </c>
      <c r="AW304" s="1101">
        <f t="shared" si="643"/>
        <v>0</v>
      </c>
      <c r="AX304" s="1101">
        <v>7329</v>
      </c>
      <c r="AY304" s="1101">
        <f t="shared" si="644"/>
        <v>0</v>
      </c>
      <c r="AZ304" s="1102">
        <f t="shared" si="645"/>
        <v>0</v>
      </c>
      <c r="BA304" s="1151">
        <f t="shared" si="546"/>
        <v>0</v>
      </c>
      <c r="BB304" s="363">
        <v>3004.89</v>
      </c>
      <c r="BC304" s="363">
        <f t="shared" si="646"/>
        <v>0</v>
      </c>
      <c r="BD304" s="363">
        <v>7329</v>
      </c>
      <c r="BE304" s="363">
        <f t="shared" si="647"/>
        <v>0</v>
      </c>
      <c r="BF304" s="364">
        <f t="shared" si="607"/>
        <v>0</v>
      </c>
      <c r="BG304" s="1218">
        <f t="shared" si="583"/>
        <v>0</v>
      </c>
      <c r="BH304" s="1218">
        <f t="shared" si="584"/>
        <v>0</v>
      </c>
    </row>
    <row r="305" spans="1:60" x14ac:dyDescent="0.2">
      <c r="A305" s="1">
        <v>299</v>
      </c>
      <c r="B305" s="50" t="s">
        <v>132</v>
      </c>
      <c r="C305" s="1158" t="s">
        <v>133</v>
      </c>
      <c r="D305" s="51" t="s">
        <v>14</v>
      </c>
      <c r="E305" s="51">
        <v>12</v>
      </c>
      <c r="F305" s="76">
        <v>4003.24</v>
      </c>
      <c r="G305" s="76">
        <f t="shared" si="549"/>
        <v>48038.879999999997</v>
      </c>
      <c r="H305" s="76">
        <v>9764</v>
      </c>
      <c r="I305" s="76">
        <f t="shared" si="550"/>
        <v>117168</v>
      </c>
      <c r="J305" s="120">
        <f t="shared" si="624"/>
        <v>165206.88</v>
      </c>
      <c r="K305" s="131"/>
      <c r="L305" s="95">
        <v>4003.24</v>
      </c>
      <c r="M305" s="95">
        <f t="shared" si="625"/>
        <v>0</v>
      </c>
      <c r="N305" s="95">
        <v>9764</v>
      </c>
      <c r="O305" s="95">
        <f t="shared" si="626"/>
        <v>0</v>
      </c>
      <c r="P305" s="96">
        <f t="shared" si="627"/>
        <v>0</v>
      </c>
      <c r="Q305" s="177"/>
      <c r="R305" s="178">
        <v>4003.24</v>
      </c>
      <c r="S305" s="178">
        <f t="shared" si="628"/>
        <v>0</v>
      </c>
      <c r="T305" s="178">
        <v>9764</v>
      </c>
      <c r="U305" s="178">
        <f t="shared" si="629"/>
        <v>0</v>
      </c>
      <c r="V305" s="179">
        <f t="shared" si="630"/>
        <v>0</v>
      </c>
      <c r="W305" s="224">
        <v>12</v>
      </c>
      <c r="X305" s="225">
        <v>4003.24</v>
      </c>
      <c r="Y305" s="225">
        <f t="shared" si="631"/>
        <v>48038.879999999997</v>
      </c>
      <c r="Z305" s="225">
        <v>9764</v>
      </c>
      <c r="AA305" s="225">
        <f t="shared" si="632"/>
        <v>117168</v>
      </c>
      <c r="AB305" s="226">
        <f t="shared" si="633"/>
        <v>165206.88</v>
      </c>
      <c r="AC305" s="271"/>
      <c r="AD305" s="272">
        <v>4003.24</v>
      </c>
      <c r="AE305" s="272">
        <f t="shared" si="634"/>
        <v>0</v>
      </c>
      <c r="AF305" s="272">
        <v>9764</v>
      </c>
      <c r="AG305" s="272">
        <f t="shared" si="635"/>
        <v>0</v>
      </c>
      <c r="AH305" s="273">
        <f t="shared" si="636"/>
        <v>0</v>
      </c>
      <c r="AI305" s="318"/>
      <c r="AJ305" s="319">
        <v>4003.24</v>
      </c>
      <c r="AK305" s="319">
        <f t="shared" si="637"/>
        <v>0</v>
      </c>
      <c r="AL305" s="319">
        <v>9764</v>
      </c>
      <c r="AM305" s="319">
        <f t="shared" si="638"/>
        <v>0</v>
      </c>
      <c r="AN305" s="320">
        <f t="shared" si="639"/>
        <v>0</v>
      </c>
      <c r="AO305" s="1107"/>
      <c r="AP305" s="1093">
        <v>4003.24</v>
      </c>
      <c r="AQ305" s="1093">
        <f t="shared" si="640"/>
        <v>0</v>
      </c>
      <c r="AR305" s="1093">
        <v>9764</v>
      </c>
      <c r="AS305" s="1093">
        <f t="shared" si="641"/>
        <v>0</v>
      </c>
      <c r="AT305" s="1094">
        <f t="shared" si="642"/>
        <v>0</v>
      </c>
      <c r="AU305" s="1103"/>
      <c r="AV305" s="1101">
        <v>4003.24</v>
      </c>
      <c r="AW305" s="1101">
        <f t="shared" si="643"/>
        <v>0</v>
      </c>
      <c r="AX305" s="1101">
        <v>9764</v>
      </c>
      <c r="AY305" s="1101">
        <f t="shared" si="644"/>
        <v>0</v>
      </c>
      <c r="AZ305" s="1102">
        <f t="shared" si="645"/>
        <v>0</v>
      </c>
      <c r="BA305" s="1151">
        <f t="shared" si="546"/>
        <v>0</v>
      </c>
      <c r="BB305" s="363">
        <v>4003.24</v>
      </c>
      <c r="BC305" s="363">
        <f t="shared" si="646"/>
        <v>0</v>
      </c>
      <c r="BD305" s="363">
        <v>9764</v>
      </c>
      <c r="BE305" s="363">
        <f t="shared" si="647"/>
        <v>0</v>
      </c>
      <c r="BF305" s="364">
        <f t="shared" si="607"/>
        <v>0</v>
      </c>
      <c r="BG305" s="1218">
        <f t="shared" si="583"/>
        <v>0</v>
      </c>
      <c r="BH305" s="1218">
        <f t="shared" si="584"/>
        <v>0</v>
      </c>
    </row>
    <row r="306" spans="1:60" x14ac:dyDescent="0.2">
      <c r="A306" s="1">
        <v>300</v>
      </c>
      <c r="B306" s="50" t="s">
        <v>134</v>
      </c>
      <c r="C306" s="1158"/>
      <c r="D306" s="51" t="s">
        <v>14</v>
      </c>
      <c r="E306" s="51">
        <v>12</v>
      </c>
      <c r="F306" s="76">
        <v>800</v>
      </c>
      <c r="G306" s="76">
        <f t="shared" si="549"/>
        <v>9600</v>
      </c>
      <c r="H306" s="76">
        <v>2142</v>
      </c>
      <c r="I306" s="76">
        <f t="shared" si="550"/>
        <v>25704</v>
      </c>
      <c r="J306" s="120">
        <f t="shared" si="624"/>
        <v>35304</v>
      </c>
      <c r="K306" s="131"/>
      <c r="L306" s="95">
        <v>800</v>
      </c>
      <c r="M306" s="95">
        <f t="shared" si="625"/>
        <v>0</v>
      </c>
      <c r="N306" s="95">
        <v>2142</v>
      </c>
      <c r="O306" s="95">
        <f t="shared" si="626"/>
        <v>0</v>
      </c>
      <c r="P306" s="96">
        <f t="shared" si="627"/>
        <v>0</v>
      </c>
      <c r="Q306" s="177">
        <v>12</v>
      </c>
      <c r="R306" s="178">
        <v>800</v>
      </c>
      <c r="S306" s="178">
        <f t="shared" si="628"/>
        <v>9600</v>
      </c>
      <c r="T306" s="178">
        <v>2142</v>
      </c>
      <c r="U306" s="178">
        <f t="shared" si="629"/>
        <v>25704</v>
      </c>
      <c r="V306" s="179">
        <f t="shared" si="630"/>
        <v>35304</v>
      </c>
      <c r="W306" s="224"/>
      <c r="X306" s="225">
        <v>800</v>
      </c>
      <c r="Y306" s="225">
        <f t="shared" si="631"/>
        <v>0</v>
      </c>
      <c r="Z306" s="225">
        <v>2142</v>
      </c>
      <c r="AA306" s="225">
        <f t="shared" si="632"/>
        <v>0</v>
      </c>
      <c r="AB306" s="226">
        <f t="shared" si="633"/>
        <v>0</v>
      </c>
      <c r="AC306" s="271"/>
      <c r="AD306" s="272">
        <v>800</v>
      </c>
      <c r="AE306" s="272">
        <f t="shared" si="634"/>
        <v>0</v>
      </c>
      <c r="AF306" s="272">
        <v>2142</v>
      </c>
      <c r="AG306" s="272">
        <f t="shared" si="635"/>
        <v>0</v>
      </c>
      <c r="AH306" s="273">
        <f t="shared" si="636"/>
        <v>0</v>
      </c>
      <c r="AI306" s="318"/>
      <c r="AJ306" s="319">
        <v>800</v>
      </c>
      <c r="AK306" s="319">
        <f t="shared" si="637"/>
        <v>0</v>
      </c>
      <c r="AL306" s="319">
        <v>2142</v>
      </c>
      <c r="AM306" s="319">
        <f t="shared" si="638"/>
        <v>0</v>
      </c>
      <c r="AN306" s="320">
        <f t="shared" si="639"/>
        <v>0</v>
      </c>
      <c r="AO306" s="1107"/>
      <c r="AP306" s="1093">
        <v>800</v>
      </c>
      <c r="AQ306" s="1093">
        <f t="shared" si="640"/>
        <v>0</v>
      </c>
      <c r="AR306" s="1093">
        <v>2142</v>
      </c>
      <c r="AS306" s="1093">
        <f t="shared" si="641"/>
        <v>0</v>
      </c>
      <c r="AT306" s="1094">
        <f t="shared" si="642"/>
        <v>0</v>
      </c>
      <c r="AU306" s="1103"/>
      <c r="AV306" s="1101">
        <v>800</v>
      </c>
      <c r="AW306" s="1101">
        <f t="shared" si="643"/>
        <v>0</v>
      </c>
      <c r="AX306" s="1101">
        <v>2142</v>
      </c>
      <c r="AY306" s="1101">
        <f t="shared" si="644"/>
        <v>0</v>
      </c>
      <c r="AZ306" s="1102">
        <f t="shared" si="645"/>
        <v>0</v>
      </c>
      <c r="BA306" s="1151">
        <f t="shared" si="546"/>
        <v>0</v>
      </c>
      <c r="BB306" s="363">
        <v>800</v>
      </c>
      <c r="BC306" s="363">
        <f t="shared" si="646"/>
        <v>0</v>
      </c>
      <c r="BD306" s="363">
        <v>2142</v>
      </c>
      <c r="BE306" s="363">
        <f t="shared" si="647"/>
        <v>0</v>
      </c>
      <c r="BF306" s="364">
        <f t="shared" si="607"/>
        <v>0</v>
      </c>
      <c r="BG306" s="1218">
        <f t="shared" si="583"/>
        <v>0</v>
      </c>
      <c r="BH306" s="1218">
        <f t="shared" si="584"/>
        <v>0</v>
      </c>
    </row>
    <row r="307" spans="1:60" x14ac:dyDescent="0.2">
      <c r="A307" s="1">
        <v>301</v>
      </c>
      <c r="B307" s="50" t="s">
        <v>135</v>
      </c>
      <c r="C307" s="1158"/>
      <c r="D307" s="51" t="s">
        <v>56</v>
      </c>
      <c r="E307" s="51">
        <v>135.899</v>
      </c>
      <c r="F307" s="76">
        <v>1875</v>
      </c>
      <c r="G307" s="76">
        <f t="shared" si="549"/>
        <v>254810.625</v>
      </c>
      <c r="H307" s="76">
        <v>869</v>
      </c>
      <c r="I307" s="76">
        <f t="shared" si="550"/>
        <v>118096.231</v>
      </c>
      <c r="J307" s="120">
        <f t="shared" si="624"/>
        <v>372906.85600000003</v>
      </c>
      <c r="K307" s="131"/>
      <c r="L307" s="95">
        <v>1875</v>
      </c>
      <c r="M307" s="95">
        <f t="shared" si="625"/>
        <v>0</v>
      </c>
      <c r="N307" s="95">
        <v>869</v>
      </c>
      <c r="O307" s="95">
        <f t="shared" si="626"/>
        <v>0</v>
      </c>
      <c r="P307" s="96">
        <f t="shared" si="627"/>
        <v>0</v>
      </c>
      <c r="Q307" s="1593">
        <v>117</v>
      </c>
      <c r="R307" s="178">
        <v>1875</v>
      </c>
      <c r="S307" s="178">
        <f t="shared" si="628"/>
        <v>219375</v>
      </c>
      <c r="T307" s="178">
        <v>869</v>
      </c>
      <c r="U307" s="178">
        <f t="shared" si="629"/>
        <v>101673</v>
      </c>
      <c r="V307" s="179">
        <f t="shared" si="630"/>
        <v>321048</v>
      </c>
      <c r="W307" s="224"/>
      <c r="X307" s="225">
        <v>1875</v>
      </c>
      <c r="Y307" s="225">
        <f t="shared" si="631"/>
        <v>0</v>
      </c>
      <c r="Z307" s="225">
        <v>869</v>
      </c>
      <c r="AA307" s="225">
        <f t="shared" si="632"/>
        <v>0</v>
      </c>
      <c r="AB307" s="226">
        <f t="shared" si="633"/>
        <v>0</v>
      </c>
      <c r="AC307" s="271"/>
      <c r="AD307" s="272">
        <v>1875</v>
      </c>
      <c r="AE307" s="272">
        <f t="shared" si="634"/>
        <v>0</v>
      </c>
      <c r="AF307" s="272">
        <v>869</v>
      </c>
      <c r="AG307" s="272">
        <f t="shared" si="635"/>
        <v>0</v>
      </c>
      <c r="AH307" s="273">
        <f t="shared" si="636"/>
        <v>0</v>
      </c>
      <c r="AI307" s="1593">
        <v>18.899000000000001</v>
      </c>
      <c r="AJ307" s="319">
        <v>1875</v>
      </c>
      <c r="AK307" s="319">
        <f t="shared" si="637"/>
        <v>35435.625</v>
      </c>
      <c r="AL307" s="319">
        <v>869</v>
      </c>
      <c r="AM307" s="319">
        <f t="shared" si="638"/>
        <v>16423.231</v>
      </c>
      <c r="AN307" s="320">
        <f t="shared" si="639"/>
        <v>51858.856</v>
      </c>
      <c r="AO307" s="1107"/>
      <c r="AP307" s="1093">
        <v>1875</v>
      </c>
      <c r="AQ307" s="1093">
        <f t="shared" si="640"/>
        <v>0</v>
      </c>
      <c r="AR307" s="1093">
        <v>869</v>
      </c>
      <c r="AS307" s="1093">
        <f t="shared" si="641"/>
        <v>0</v>
      </c>
      <c r="AT307" s="1094">
        <f t="shared" si="642"/>
        <v>0</v>
      </c>
      <c r="AU307" s="1103"/>
      <c r="AV307" s="1101">
        <v>1875</v>
      </c>
      <c r="AW307" s="1101">
        <f t="shared" si="643"/>
        <v>0</v>
      </c>
      <c r="AX307" s="1101">
        <v>869</v>
      </c>
      <c r="AY307" s="1101">
        <f t="shared" si="644"/>
        <v>0</v>
      </c>
      <c r="AZ307" s="1102">
        <f t="shared" si="645"/>
        <v>0</v>
      </c>
      <c r="BA307" s="1151">
        <f t="shared" si="546"/>
        <v>0</v>
      </c>
      <c r="BB307" s="363">
        <v>1875</v>
      </c>
      <c r="BC307" s="363">
        <f t="shared" si="646"/>
        <v>0</v>
      </c>
      <c r="BD307" s="363">
        <v>869</v>
      </c>
      <c r="BE307" s="363">
        <f t="shared" si="647"/>
        <v>0</v>
      </c>
      <c r="BF307" s="364">
        <f t="shared" si="607"/>
        <v>0</v>
      </c>
      <c r="BG307" s="1218">
        <f t="shared" si="583"/>
        <v>0</v>
      </c>
      <c r="BH307" s="1218">
        <f t="shared" si="584"/>
        <v>0</v>
      </c>
    </row>
    <row r="308" spans="1:60" hidden="1" x14ac:dyDescent="0.2">
      <c r="A308" s="1">
        <v>302</v>
      </c>
      <c r="B308" s="50" t="s">
        <v>136</v>
      </c>
      <c r="C308" s="1158"/>
      <c r="D308" s="51" t="s">
        <v>137</v>
      </c>
      <c r="E308" s="51">
        <v>0</v>
      </c>
      <c r="F308" s="76"/>
      <c r="G308" s="76">
        <f t="shared" si="549"/>
        <v>0</v>
      </c>
      <c r="H308" s="76"/>
      <c r="I308" s="76">
        <f t="shared" si="550"/>
        <v>0</v>
      </c>
      <c r="J308" s="120"/>
      <c r="K308" s="131"/>
      <c r="L308" s="95"/>
      <c r="M308" s="95">
        <f t="shared" si="625"/>
        <v>0</v>
      </c>
      <c r="N308" s="95"/>
      <c r="O308" s="95">
        <f t="shared" si="626"/>
        <v>0</v>
      </c>
      <c r="P308" s="96"/>
      <c r="Q308" s="177"/>
      <c r="R308" s="178"/>
      <c r="S308" s="178">
        <f t="shared" si="628"/>
        <v>0</v>
      </c>
      <c r="T308" s="178"/>
      <c r="U308" s="178">
        <f t="shared" si="629"/>
        <v>0</v>
      </c>
      <c r="V308" s="179"/>
      <c r="W308" s="224"/>
      <c r="X308" s="225"/>
      <c r="Y308" s="225">
        <f t="shared" si="631"/>
        <v>0</v>
      </c>
      <c r="Z308" s="225"/>
      <c r="AA308" s="225">
        <f t="shared" si="632"/>
        <v>0</v>
      </c>
      <c r="AB308" s="226"/>
      <c r="AC308" s="271"/>
      <c r="AD308" s="272"/>
      <c r="AE308" s="272">
        <f t="shared" si="634"/>
        <v>0</v>
      </c>
      <c r="AF308" s="272"/>
      <c r="AG308" s="272">
        <f t="shared" si="635"/>
        <v>0</v>
      </c>
      <c r="AH308" s="273"/>
      <c r="AI308" s="318"/>
      <c r="AJ308" s="319"/>
      <c r="AK308" s="319">
        <f t="shared" si="637"/>
        <v>0</v>
      </c>
      <c r="AL308" s="319"/>
      <c r="AM308" s="319">
        <f t="shared" si="638"/>
        <v>0</v>
      </c>
      <c r="AN308" s="320"/>
      <c r="AO308" s="1107"/>
      <c r="AP308" s="1093"/>
      <c r="AQ308" s="1093">
        <f t="shared" si="640"/>
        <v>0</v>
      </c>
      <c r="AR308" s="1093"/>
      <c r="AS308" s="1093">
        <f t="shared" si="641"/>
        <v>0</v>
      </c>
      <c r="AT308" s="1094"/>
      <c r="AU308" s="1103"/>
      <c r="AV308" s="1101"/>
      <c r="AW308" s="1101">
        <f t="shared" si="643"/>
        <v>0</v>
      </c>
      <c r="AX308" s="1101"/>
      <c r="AY308" s="1101">
        <f t="shared" si="644"/>
        <v>0</v>
      </c>
      <c r="AZ308" s="1102"/>
      <c r="BA308" s="1151">
        <f t="shared" si="546"/>
        <v>0</v>
      </c>
      <c r="BB308" s="363"/>
      <c r="BC308" s="363">
        <f t="shared" si="646"/>
        <v>0</v>
      </c>
      <c r="BD308" s="363"/>
      <c r="BE308" s="363">
        <f t="shared" si="647"/>
        <v>0</v>
      </c>
      <c r="BF308" s="364">
        <f t="shared" si="607"/>
        <v>0</v>
      </c>
      <c r="BG308" s="1218">
        <f t="shared" si="583"/>
        <v>0</v>
      </c>
      <c r="BH308" s="1218">
        <f t="shared" si="584"/>
        <v>0</v>
      </c>
    </row>
    <row r="309" spans="1:60" hidden="1" x14ac:dyDescent="0.2">
      <c r="A309" s="1">
        <v>303</v>
      </c>
      <c r="B309" s="50" t="s">
        <v>138</v>
      </c>
      <c r="C309" s="1158"/>
      <c r="D309" s="51" t="s">
        <v>137</v>
      </c>
      <c r="E309" s="51">
        <v>0</v>
      </c>
      <c r="F309" s="76"/>
      <c r="G309" s="76">
        <f t="shared" si="549"/>
        <v>0</v>
      </c>
      <c r="H309" s="76"/>
      <c r="I309" s="76">
        <f t="shared" si="550"/>
        <v>0</v>
      </c>
      <c r="J309" s="120"/>
      <c r="K309" s="131"/>
      <c r="L309" s="95"/>
      <c r="M309" s="95">
        <f t="shared" si="625"/>
        <v>0</v>
      </c>
      <c r="N309" s="95"/>
      <c r="O309" s="95">
        <f t="shared" si="626"/>
        <v>0</v>
      </c>
      <c r="P309" s="96"/>
      <c r="Q309" s="177"/>
      <c r="R309" s="178"/>
      <c r="S309" s="178">
        <f t="shared" si="628"/>
        <v>0</v>
      </c>
      <c r="T309" s="178"/>
      <c r="U309" s="178">
        <f t="shared" si="629"/>
        <v>0</v>
      </c>
      <c r="V309" s="179"/>
      <c r="W309" s="224"/>
      <c r="X309" s="225"/>
      <c r="Y309" s="225">
        <f t="shared" si="631"/>
        <v>0</v>
      </c>
      <c r="Z309" s="225"/>
      <c r="AA309" s="225">
        <f t="shared" si="632"/>
        <v>0</v>
      </c>
      <c r="AB309" s="226"/>
      <c r="AC309" s="271"/>
      <c r="AD309" s="272"/>
      <c r="AE309" s="272">
        <f t="shared" si="634"/>
        <v>0</v>
      </c>
      <c r="AF309" s="272"/>
      <c r="AG309" s="272">
        <f t="shared" si="635"/>
        <v>0</v>
      </c>
      <c r="AH309" s="273"/>
      <c r="AI309" s="318"/>
      <c r="AJ309" s="319"/>
      <c r="AK309" s="319">
        <f t="shared" si="637"/>
        <v>0</v>
      </c>
      <c r="AL309" s="319"/>
      <c r="AM309" s="319">
        <f t="shared" si="638"/>
        <v>0</v>
      </c>
      <c r="AN309" s="320"/>
      <c r="AO309" s="1107"/>
      <c r="AP309" s="1093"/>
      <c r="AQ309" s="1093">
        <f t="shared" si="640"/>
        <v>0</v>
      </c>
      <c r="AR309" s="1093"/>
      <c r="AS309" s="1093">
        <f t="shared" si="641"/>
        <v>0</v>
      </c>
      <c r="AT309" s="1094"/>
      <c r="AU309" s="1103"/>
      <c r="AV309" s="1101"/>
      <c r="AW309" s="1101">
        <f t="shared" si="643"/>
        <v>0</v>
      </c>
      <c r="AX309" s="1101"/>
      <c r="AY309" s="1101">
        <f t="shared" si="644"/>
        <v>0</v>
      </c>
      <c r="AZ309" s="1102"/>
      <c r="BA309" s="1151">
        <f t="shared" si="546"/>
        <v>0</v>
      </c>
      <c r="BB309" s="363"/>
      <c r="BC309" s="363">
        <f t="shared" si="646"/>
        <v>0</v>
      </c>
      <c r="BD309" s="363"/>
      <c r="BE309" s="363">
        <f t="shared" si="647"/>
        <v>0</v>
      </c>
      <c r="BF309" s="364">
        <f t="shared" si="607"/>
        <v>0</v>
      </c>
      <c r="BG309" s="1218">
        <f t="shared" si="583"/>
        <v>0</v>
      </c>
      <c r="BH309" s="1218">
        <f t="shared" si="584"/>
        <v>0</v>
      </c>
    </row>
    <row r="310" spans="1:60" x14ac:dyDescent="0.2">
      <c r="A310" s="1">
        <v>304</v>
      </c>
      <c r="B310" s="50" t="s">
        <v>139</v>
      </c>
      <c r="C310" s="1158"/>
      <c r="D310" s="51" t="s">
        <v>56</v>
      </c>
      <c r="E310" s="1651">
        <v>11.831000000000001</v>
      </c>
      <c r="F310" s="76">
        <v>1875</v>
      </c>
      <c r="G310" s="76">
        <f t="shared" si="549"/>
        <v>22183.125000000004</v>
      </c>
      <c r="H310" s="76">
        <v>1617</v>
      </c>
      <c r="I310" s="76">
        <f t="shared" si="550"/>
        <v>19130.727000000003</v>
      </c>
      <c r="J310" s="120">
        <f t="shared" ref="J310:J311" si="648">G310+I310</f>
        <v>41313.852000000006</v>
      </c>
      <c r="K310" s="1315"/>
      <c r="L310" s="95">
        <v>1875</v>
      </c>
      <c r="M310" s="95">
        <f t="shared" si="625"/>
        <v>0</v>
      </c>
      <c r="N310" s="95">
        <v>1617</v>
      </c>
      <c r="O310" s="95">
        <f t="shared" si="626"/>
        <v>0</v>
      </c>
      <c r="P310" s="96">
        <f t="shared" ref="P310:P311" si="649">M310+O310</f>
        <v>0</v>
      </c>
      <c r="Q310" s="1592">
        <v>11.831000000000001</v>
      </c>
      <c r="R310" s="178">
        <v>1875</v>
      </c>
      <c r="S310" s="178">
        <f t="shared" si="628"/>
        <v>22183.125000000004</v>
      </c>
      <c r="T310" s="178">
        <v>1617</v>
      </c>
      <c r="U310" s="178">
        <f t="shared" si="629"/>
        <v>19130.727000000003</v>
      </c>
      <c r="V310" s="179">
        <f t="shared" ref="V310:V311" si="650">S310+U310</f>
        <v>41313.852000000006</v>
      </c>
      <c r="W310" s="1309"/>
      <c r="X310" s="225">
        <v>1875</v>
      </c>
      <c r="Y310" s="225">
        <f t="shared" si="631"/>
        <v>0</v>
      </c>
      <c r="Z310" s="225">
        <v>1617</v>
      </c>
      <c r="AA310" s="225">
        <f t="shared" si="632"/>
        <v>0</v>
      </c>
      <c r="AB310" s="226">
        <f t="shared" ref="AB310:AB311" si="651">Y310+AA310</f>
        <v>0</v>
      </c>
      <c r="AC310" s="1310"/>
      <c r="AD310" s="272">
        <v>1875</v>
      </c>
      <c r="AE310" s="272">
        <f t="shared" si="634"/>
        <v>0</v>
      </c>
      <c r="AF310" s="272">
        <v>1617</v>
      </c>
      <c r="AG310" s="272">
        <f t="shared" si="635"/>
        <v>0</v>
      </c>
      <c r="AH310" s="273">
        <f t="shared" ref="AH310:AH311" si="652">AE310+AG310</f>
        <v>0</v>
      </c>
      <c r="AI310" s="1311"/>
      <c r="AJ310" s="319">
        <v>1875</v>
      </c>
      <c r="AK310" s="319">
        <f t="shared" si="637"/>
        <v>0</v>
      </c>
      <c r="AL310" s="319">
        <v>1617</v>
      </c>
      <c r="AM310" s="319">
        <f t="shared" si="638"/>
        <v>0</v>
      </c>
      <c r="AN310" s="320">
        <f t="shared" ref="AN310:AN311" si="653">AK310+AM310</f>
        <v>0</v>
      </c>
      <c r="AO310" s="1312"/>
      <c r="AP310" s="1093">
        <v>1875</v>
      </c>
      <c r="AQ310" s="1093">
        <f t="shared" si="640"/>
        <v>0</v>
      </c>
      <c r="AR310" s="1093">
        <v>1617</v>
      </c>
      <c r="AS310" s="1093">
        <f t="shared" si="641"/>
        <v>0</v>
      </c>
      <c r="AT310" s="1094">
        <f t="shared" ref="AT310:AT311" si="654">AQ310+AS310</f>
        <v>0</v>
      </c>
      <c r="AU310" s="1313"/>
      <c r="AV310" s="1101">
        <v>1875</v>
      </c>
      <c r="AW310" s="1101">
        <f t="shared" si="643"/>
        <v>0</v>
      </c>
      <c r="AX310" s="1101">
        <v>1617</v>
      </c>
      <c r="AY310" s="1101">
        <f t="shared" si="644"/>
        <v>0</v>
      </c>
      <c r="AZ310" s="1102">
        <f t="shared" ref="AZ310:AZ311" si="655">AW310+AY310</f>
        <v>0</v>
      </c>
      <c r="BA310" s="1151">
        <f t="shared" si="546"/>
        <v>0</v>
      </c>
      <c r="BB310" s="363">
        <v>1875</v>
      </c>
      <c r="BC310" s="363">
        <f t="shared" si="646"/>
        <v>0</v>
      </c>
      <c r="BD310" s="363">
        <v>1617</v>
      </c>
      <c r="BE310" s="363">
        <f t="shared" si="647"/>
        <v>0</v>
      </c>
      <c r="BF310" s="364">
        <f t="shared" si="607"/>
        <v>0</v>
      </c>
      <c r="BG310" s="1218">
        <f t="shared" si="583"/>
        <v>0</v>
      </c>
      <c r="BH310" s="1218">
        <f t="shared" si="584"/>
        <v>0</v>
      </c>
    </row>
    <row r="311" spans="1:60" x14ac:dyDescent="0.2">
      <c r="A311" s="1">
        <v>305</v>
      </c>
      <c r="B311" s="50" t="s">
        <v>140</v>
      </c>
      <c r="C311" s="1158"/>
      <c r="D311" s="51" t="s">
        <v>56</v>
      </c>
      <c r="E311" s="51">
        <v>143.61599999999999</v>
      </c>
      <c r="F311" s="76">
        <v>1875</v>
      </c>
      <c r="G311" s="76">
        <f t="shared" si="549"/>
        <v>269280</v>
      </c>
      <c r="H311" s="76">
        <v>1226</v>
      </c>
      <c r="I311" s="76">
        <f t="shared" si="550"/>
        <v>176073.21599999999</v>
      </c>
      <c r="J311" s="120">
        <f t="shared" si="648"/>
        <v>445353.21600000001</v>
      </c>
      <c r="K311" s="131"/>
      <c r="L311" s="95">
        <v>1875</v>
      </c>
      <c r="M311" s="95">
        <f t="shared" si="625"/>
        <v>0</v>
      </c>
      <c r="N311" s="95">
        <v>1226</v>
      </c>
      <c r="O311" s="95">
        <f t="shared" si="626"/>
        <v>0</v>
      </c>
      <c r="P311" s="96">
        <f t="shared" si="649"/>
        <v>0</v>
      </c>
      <c r="Q311" s="1593">
        <v>139</v>
      </c>
      <c r="R311" s="178">
        <v>1875</v>
      </c>
      <c r="S311" s="178">
        <f t="shared" si="628"/>
        <v>260625</v>
      </c>
      <c r="T311" s="178">
        <v>1226</v>
      </c>
      <c r="U311" s="178">
        <f t="shared" si="629"/>
        <v>170414</v>
      </c>
      <c r="V311" s="179">
        <f t="shared" si="650"/>
        <v>431039</v>
      </c>
      <c r="W311" s="224"/>
      <c r="X311" s="225">
        <v>1875</v>
      </c>
      <c r="Y311" s="225">
        <f t="shared" si="631"/>
        <v>0</v>
      </c>
      <c r="Z311" s="225">
        <v>1226</v>
      </c>
      <c r="AA311" s="225">
        <f t="shared" si="632"/>
        <v>0</v>
      </c>
      <c r="AB311" s="226">
        <f t="shared" si="651"/>
        <v>0</v>
      </c>
      <c r="AC311" s="271"/>
      <c r="AD311" s="272">
        <v>1875</v>
      </c>
      <c r="AE311" s="272">
        <f t="shared" si="634"/>
        <v>0</v>
      </c>
      <c r="AF311" s="272">
        <v>1226</v>
      </c>
      <c r="AG311" s="272">
        <f t="shared" si="635"/>
        <v>0</v>
      </c>
      <c r="AH311" s="273">
        <f t="shared" si="652"/>
        <v>0</v>
      </c>
      <c r="AI311" s="1593">
        <v>4.6159999999999997</v>
      </c>
      <c r="AJ311" s="319">
        <v>1875</v>
      </c>
      <c r="AK311" s="319">
        <f t="shared" si="637"/>
        <v>8655</v>
      </c>
      <c r="AL311" s="319">
        <v>1226</v>
      </c>
      <c r="AM311" s="319">
        <f t="shared" si="638"/>
        <v>5659.2159999999994</v>
      </c>
      <c r="AN311" s="320">
        <f t="shared" si="653"/>
        <v>14314.216</v>
      </c>
      <c r="AO311" s="1107"/>
      <c r="AP311" s="1093">
        <v>1875</v>
      </c>
      <c r="AQ311" s="1093">
        <f t="shared" si="640"/>
        <v>0</v>
      </c>
      <c r="AR311" s="1093">
        <v>1226</v>
      </c>
      <c r="AS311" s="1093">
        <f t="shared" si="641"/>
        <v>0</v>
      </c>
      <c r="AT311" s="1094">
        <f t="shared" si="654"/>
        <v>0</v>
      </c>
      <c r="AU311" s="1103"/>
      <c r="AV311" s="1101">
        <v>1875</v>
      </c>
      <c r="AW311" s="1101">
        <f t="shared" si="643"/>
        <v>0</v>
      </c>
      <c r="AX311" s="1101">
        <v>1226</v>
      </c>
      <c r="AY311" s="1101">
        <f t="shared" si="644"/>
        <v>0</v>
      </c>
      <c r="AZ311" s="1102">
        <f t="shared" si="655"/>
        <v>0</v>
      </c>
      <c r="BA311" s="1151">
        <f t="shared" si="546"/>
        <v>-1.4210854715202004E-14</v>
      </c>
      <c r="BB311" s="363">
        <v>1875</v>
      </c>
      <c r="BC311" s="363">
        <f t="shared" si="646"/>
        <v>-2.6645352591003757E-11</v>
      </c>
      <c r="BD311" s="363">
        <v>1226</v>
      </c>
      <c r="BE311" s="363">
        <f t="shared" si="647"/>
        <v>-1.7422507880837657E-11</v>
      </c>
      <c r="BF311" s="364">
        <f t="shared" si="607"/>
        <v>-4.4067860471841414E-11</v>
      </c>
      <c r="BG311" s="1218">
        <f t="shared" si="583"/>
        <v>1.4551915228366852E-11</v>
      </c>
      <c r="BH311" s="1218">
        <f t="shared" si="584"/>
        <v>-5.8619775700208265E-11</v>
      </c>
    </row>
    <row r="312" spans="1:60" hidden="1" x14ac:dyDescent="0.2">
      <c r="A312" s="1">
        <v>306</v>
      </c>
      <c r="B312" s="50" t="s">
        <v>141</v>
      </c>
      <c r="C312" s="1158"/>
      <c r="D312" s="51" t="s">
        <v>137</v>
      </c>
      <c r="E312" s="51">
        <v>0</v>
      </c>
      <c r="F312" s="76"/>
      <c r="G312" s="76">
        <f t="shared" si="549"/>
        <v>0</v>
      </c>
      <c r="H312" s="76"/>
      <c r="I312" s="76">
        <f t="shared" si="550"/>
        <v>0</v>
      </c>
      <c r="J312" s="120"/>
      <c r="K312" s="131"/>
      <c r="L312" s="95"/>
      <c r="M312" s="95">
        <f t="shared" si="625"/>
        <v>0</v>
      </c>
      <c r="N312" s="95"/>
      <c r="O312" s="95">
        <f t="shared" si="626"/>
        <v>0</v>
      </c>
      <c r="P312" s="96"/>
      <c r="Q312" s="177"/>
      <c r="R312" s="178"/>
      <c r="S312" s="178">
        <f t="shared" si="628"/>
        <v>0</v>
      </c>
      <c r="T312" s="178"/>
      <c r="U312" s="178">
        <f t="shared" si="629"/>
        <v>0</v>
      </c>
      <c r="V312" s="179"/>
      <c r="W312" s="224"/>
      <c r="X312" s="225"/>
      <c r="Y312" s="225">
        <f t="shared" si="631"/>
        <v>0</v>
      </c>
      <c r="Z312" s="225"/>
      <c r="AA312" s="225">
        <f t="shared" si="632"/>
        <v>0</v>
      </c>
      <c r="AB312" s="226"/>
      <c r="AC312" s="271"/>
      <c r="AD312" s="272"/>
      <c r="AE312" s="272">
        <f t="shared" si="634"/>
        <v>0</v>
      </c>
      <c r="AF312" s="272"/>
      <c r="AG312" s="272">
        <f t="shared" si="635"/>
        <v>0</v>
      </c>
      <c r="AH312" s="273"/>
      <c r="AI312" s="318"/>
      <c r="AJ312" s="319"/>
      <c r="AK312" s="319">
        <f t="shared" si="637"/>
        <v>0</v>
      </c>
      <c r="AL312" s="319"/>
      <c r="AM312" s="319">
        <f t="shared" si="638"/>
        <v>0</v>
      </c>
      <c r="AN312" s="320"/>
      <c r="AO312" s="1107"/>
      <c r="AP312" s="1093"/>
      <c r="AQ312" s="1093">
        <f t="shared" si="640"/>
        <v>0</v>
      </c>
      <c r="AR312" s="1093"/>
      <c r="AS312" s="1093">
        <f t="shared" si="641"/>
        <v>0</v>
      </c>
      <c r="AT312" s="1094"/>
      <c r="AU312" s="1103"/>
      <c r="AV312" s="1101"/>
      <c r="AW312" s="1101">
        <f t="shared" si="643"/>
        <v>0</v>
      </c>
      <c r="AX312" s="1101"/>
      <c r="AY312" s="1101">
        <f t="shared" si="644"/>
        <v>0</v>
      </c>
      <c r="AZ312" s="1102"/>
      <c r="BA312" s="1151">
        <f t="shared" si="546"/>
        <v>0</v>
      </c>
      <c r="BB312" s="363"/>
      <c r="BC312" s="363">
        <f t="shared" si="646"/>
        <v>0</v>
      </c>
      <c r="BD312" s="363"/>
      <c r="BE312" s="363">
        <f t="shared" si="647"/>
        <v>0</v>
      </c>
      <c r="BF312" s="364">
        <f t="shared" si="607"/>
        <v>0</v>
      </c>
      <c r="BG312" s="1218">
        <f t="shared" si="583"/>
        <v>0</v>
      </c>
      <c r="BH312" s="1218">
        <f t="shared" si="584"/>
        <v>0</v>
      </c>
    </row>
    <row r="313" spans="1:60" hidden="1" x14ac:dyDescent="0.2">
      <c r="A313" s="1">
        <v>307</v>
      </c>
      <c r="B313" s="50" t="s">
        <v>142</v>
      </c>
      <c r="C313" s="1158"/>
      <c r="D313" s="51" t="s">
        <v>137</v>
      </c>
      <c r="E313" s="51">
        <v>0</v>
      </c>
      <c r="F313" s="76"/>
      <c r="G313" s="76">
        <f t="shared" si="549"/>
        <v>0</v>
      </c>
      <c r="H313" s="76"/>
      <c r="I313" s="76">
        <f t="shared" si="550"/>
        <v>0</v>
      </c>
      <c r="J313" s="120"/>
      <c r="K313" s="131"/>
      <c r="L313" s="95"/>
      <c r="M313" s="95">
        <f t="shared" si="625"/>
        <v>0</v>
      </c>
      <c r="N313" s="95"/>
      <c r="O313" s="95">
        <f t="shared" si="626"/>
        <v>0</v>
      </c>
      <c r="P313" s="96"/>
      <c r="Q313" s="177"/>
      <c r="R313" s="178"/>
      <c r="S313" s="178">
        <f t="shared" si="628"/>
        <v>0</v>
      </c>
      <c r="T313" s="178"/>
      <c r="U313" s="178">
        <f t="shared" si="629"/>
        <v>0</v>
      </c>
      <c r="V313" s="179"/>
      <c r="W313" s="224"/>
      <c r="X313" s="225"/>
      <c r="Y313" s="225">
        <f t="shared" si="631"/>
        <v>0</v>
      </c>
      <c r="Z313" s="225"/>
      <c r="AA313" s="225">
        <f t="shared" si="632"/>
        <v>0</v>
      </c>
      <c r="AB313" s="226"/>
      <c r="AC313" s="271"/>
      <c r="AD313" s="272"/>
      <c r="AE313" s="272">
        <f t="shared" si="634"/>
        <v>0</v>
      </c>
      <c r="AF313" s="272"/>
      <c r="AG313" s="272">
        <f t="shared" si="635"/>
        <v>0</v>
      </c>
      <c r="AH313" s="273"/>
      <c r="AI313" s="318"/>
      <c r="AJ313" s="319"/>
      <c r="AK313" s="319">
        <f t="shared" si="637"/>
        <v>0</v>
      </c>
      <c r="AL313" s="319"/>
      <c r="AM313" s="319">
        <f t="shared" si="638"/>
        <v>0</v>
      </c>
      <c r="AN313" s="320"/>
      <c r="AO313" s="1107"/>
      <c r="AP313" s="1093"/>
      <c r="AQ313" s="1093">
        <f t="shared" si="640"/>
        <v>0</v>
      </c>
      <c r="AR313" s="1093"/>
      <c r="AS313" s="1093">
        <f t="shared" si="641"/>
        <v>0</v>
      </c>
      <c r="AT313" s="1094"/>
      <c r="AU313" s="1103"/>
      <c r="AV313" s="1101"/>
      <c r="AW313" s="1101">
        <f t="shared" si="643"/>
        <v>0</v>
      </c>
      <c r="AX313" s="1101"/>
      <c r="AY313" s="1101">
        <f t="shared" si="644"/>
        <v>0</v>
      </c>
      <c r="AZ313" s="1102"/>
      <c r="BA313" s="1151">
        <f t="shared" si="546"/>
        <v>0</v>
      </c>
      <c r="BB313" s="363"/>
      <c r="BC313" s="363">
        <f t="shared" si="646"/>
        <v>0</v>
      </c>
      <c r="BD313" s="363"/>
      <c r="BE313" s="363">
        <f t="shared" si="647"/>
        <v>0</v>
      </c>
      <c r="BF313" s="364">
        <f t="shared" si="607"/>
        <v>0</v>
      </c>
      <c r="BG313" s="1218">
        <f t="shared" si="583"/>
        <v>0</v>
      </c>
      <c r="BH313" s="1218">
        <f t="shared" si="584"/>
        <v>0</v>
      </c>
    </row>
    <row r="314" spans="1:60" hidden="1" x14ac:dyDescent="0.2">
      <c r="A314" s="1">
        <v>308</v>
      </c>
      <c r="B314" s="50" t="s">
        <v>143</v>
      </c>
      <c r="C314" s="1158"/>
      <c r="D314" s="51" t="s">
        <v>137</v>
      </c>
      <c r="E314" s="51">
        <v>0</v>
      </c>
      <c r="F314" s="76"/>
      <c r="G314" s="76">
        <f t="shared" si="549"/>
        <v>0</v>
      </c>
      <c r="H314" s="76"/>
      <c r="I314" s="76">
        <f t="shared" si="550"/>
        <v>0</v>
      </c>
      <c r="J314" s="120"/>
      <c r="K314" s="131"/>
      <c r="L314" s="95"/>
      <c r="M314" s="95">
        <f t="shared" si="625"/>
        <v>0</v>
      </c>
      <c r="N314" s="95"/>
      <c r="O314" s="95">
        <f t="shared" si="626"/>
        <v>0</v>
      </c>
      <c r="P314" s="96"/>
      <c r="Q314" s="177"/>
      <c r="R314" s="178"/>
      <c r="S314" s="178">
        <f t="shared" si="628"/>
        <v>0</v>
      </c>
      <c r="T314" s="178"/>
      <c r="U314" s="178">
        <f t="shared" si="629"/>
        <v>0</v>
      </c>
      <c r="V314" s="179"/>
      <c r="W314" s="224"/>
      <c r="X314" s="225"/>
      <c r="Y314" s="225">
        <f t="shared" si="631"/>
        <v>0</v>
      </c>
      <c r="Z314" s="225"/>
      <c r="AA314" s="225">
        <f t="shared" si="632"/>
        <v>0</v>
      </c>
      <c r="AB314" s="226"/>
      <c r="AC314" s="271"/>
      <c r="AD314" s="272"/>
      <c r="AE314" s="272">
        <f t="shared" si="634"/>
        <v>0</v>
      </c>
      <c r="AF314" s="272"/>
      <c r="AG314" s="272">
        <f t="shared" si="635"/>
        <v>0</v>
      </c>
      <c r="AH314" s="273"/>
      <c r="AI314" s="318"/>
      <c r="AJ314" s="319"/>
      <c r="AK314" s="319">
        <f t="shared" si="637"/>
        <v>0</v>
      </c>
      <c r="AL314" s="319"/>
      <c r="AM314" s="319">
        <f t="shared" si="638"/>
        <v>0</v>
      </c>
      <c r="AN314" s="320"/>
      <c r="AO314" s="1107"/>
      <c r="AP314" s="1093"/>
      <c r="AQ314" s="1093">
        <f t="shared" si="640"/>
        <v>0</v>
      </c>
      <c r="AR314" s="1093"/>
      <c r="AS314" s="1093">
        <f t="shared" si="641"/>
        <v>0</v>
      </c>
      <c r="AT314" s="1094"/>
      <c r="AU314" s="1103"/>
      <c r="AV314" s="1101"/>
      <c r="AW314" s="1101">
        <f t="shared" si="643"/>
        <v>0</v>
      </c>
      <c r="AX314" s="1101"/>
      <c r="AY314" s="1101">
        <f t="shared" si="644"/>
        <v>0</v>
      </c>
      <c r="AZ314" s="1102"/>
      <c r="BA314" s="1151">
        <f t="shared" si="546"/>
        <v>0</v>
      </c>
      <c r="BB314" s="363"/>
      <c r="BC314" s="363">
        <f t="shared" si="646"/>
        <v>0</v>
      </c>
      <c r="BD314" s="363"/>
      <c r="BE314" s="363">
        <f t="shared" si="647"/>
        <v>0</v>
      </c>
      <c r="BF314" s="364">
        <f t="shared" si="607"/>
        <v>0</v>
      </c>
      <c r="BG314" s="1218">
        <f t="shared" si="583"/>
        <v>0</v>
      </c>
      <c r="BH314" s="1218">
        <f t="shared" si="584"/>
        <v>0</v>
      </c>
    </row>
    <row r="315" spans="1:60" x14ac:dyDescent="0.2">
      <c r="A315" s="1">
        <v>309</v>
      </c>
      <c r="B315" s="50" t="s">
        <v>144</v>
      </c>
      <c r="C315" s="1158"/>
      <c r="D315" s="51" t="s">
        <v>56</v>
      </c>
      <c r="E315" s="1651">
        <v>19.995999999999999</v>
      </c>
      <c r="F315" s="76">
        <v>1875</v>
      </c>
      <c r="G315" s="76">
        <f t="shared" si="549"/>
        <v>37492.5</v>
      </c>
      <c r="H315" s="76">
        <v>2132</v>
      </c>
      <c r="I315" s="76">
        <f t="shared" si="550"/>
        <v>42631.471999999994</v>
      </c>
      <c r="J315" s="120">
        <f t="shared" ref="J315:J319" si="656">G315+I315</f>
        <v>80123.971999999994</v>
      </c>
      <c r="K315" s="1315"/>
      <c r="L315" s="95">
        <v>1875</v>
      </c>
      <c r="M315" s="95">
        <f t="shared" si="625"/>
        <v>0</v>
      </c>
      <c r="N315" s="95">
        <v>2132</v>
      </c>
      <c r="O315" s="95">
        <f t="shared" si="626"/>
        <v>0</v>
      </c>
      <c r="P315" s="96">
        <f t="shared" ref="P315:P319" si="657">M315+O315</f>
        <v>0</v>
      </c>
      <c r="Q315" s="1597">
        <v>46.545999999999999</v>
      </c>
      <c r="R315" s="178">
        <v>1875</v>
      </c>
      <c r="S315" s="178">
        <f t="shared" si="628"/>
        <v>87273.75</v>
      </c>
      <c r="T315" s="178">
        <v>2132</v>
      </c>
      <c r="U315" s="178">
        <f t="shared" si="629"/>
        <v>99236.072</v>
      </c>
      <c r="V315" s="179">
        <f t="shared" ref="V315:V319" si="658">S315+U315</f>
        <v>186509.82199999999</v>
      </c>
      <c r="W315" s="1309"/>
      <c r="X315" s="225">
        <v>1875</v>
      </c>
      <c r="Y315" s="225">
        <f t="shared" si="631"/>
        <v>0</v>
      </c>
      <c r="Z315" s="225">
        <v>2132</v>
      </c>
      <c r="AA315" s="225">
        <f t="shared" si="632"/>
        <v>0</v>
      </c>
      <c r="AB315" s="226">
        <f t="shared" ref="AB315:AB319" si="659">Y315+AA315</f>
        <v>0</v>
      </c>
      <c r="AC315" s="1310"/>
      <c r="AD315" s="272">
        <v>1875</v>
      </c>
      <c r="AE315" s="272">
        <f t="shared" si="634"/>
        <v>0</v>
      </c>
      <c r="AF315" s="272">
        <v>2132</v>
      </c>
      <c r="AG315" s="272">
        <f t="shared" si="635"/>
        <v>0</v>
      </c>
      <c r="AH315" s="273">
        <f t="shared" ref="AH315:AH319" si="660">AE315+AG315</f>
        <v>0</v>
      </c>
      <c r="AI315" s="1594">
        <f>E315-Q315</f>
        <v>-26.55</v>
      </c>
      <c r="AJ315" s="319">
        <v>1875</v>
      </c>
      <c r="AK315" s="319">
        <f t="shared" si="637"/>
        <v>-49781.25</v>
      </c>
      <c r="AL315" s="319">
        <v>2132</v>
      </c>
      <c r="AM315" s="319">
        <f t="shared" si="638"/>
        <v>-56604.6</v>
      </c>
      <c r="AN315" s="320">
        <f t="shared" ref="AN315:AN319" si="661">AK315+AM315</f>
        <v>-106385.85</v>
      </c>
      <c r="AO315" s="1312"/>
      <c r="AP315" s="1093">
        <v>1875</v>
      </c>
      <c r="AQ315" s="1093">
        <f t="shared" si="640"/>
        <v>0</v>
      </c>
      <c r="AR315" s="1093">
        <v>2132</v>
      </c>
      <c r="AS315" s="1093">
        <f t="shared" si="641"/>
        <v>0</v>
      </c>
      <c r="AT315" s="1094">
        <f t="shared" ref="AT315:AT316" si="662">AQ315+AS315</f>
        <v>0</v>
      </c>
      <c r="AU315" s="1313"/>
      <c r="AV315" s="1101">
        <v>1875</v>
      </c>
      <c r="AW315" s="1101">
        <f t="shared" si="643"/>
        <v>0</v>
      </c>
      <c r="AX315" s="1101">
        <v>2132</v>
      </c>
      <c r="AY315" s="1101">
        <f t="shared" si="644"/>
        <v>0</v>
      </c>
      <c r="AZ315" s="1102">
        <f t="shared" ref="AZ315:AZ316" si="663">AW315+AY315</f>
        <v>0</v>
      </c>
      <c r="BA315" s="1151">
        <f t="shared" si="546"/>
        <v>0</v>
      </c>
      <c r="BB315" s="363">
        <v>1875</v>
      </c>
      <c r="BC315" s="363">
        <f t="shared" si="646"/>
        <v>0</v>
      </c>
      <c r="BD315" s="363">
        <v>2132</v>
      </c>
      <c r="BE315" s="363">
        <f t="shared" si="647"/>
        <v>0</v>
      </c>
      <c r="BF315" s="364">
        <f t="shared" si="607"/>
        <v>0</v>
      </c>
      <c r="BG315" s="1218">
        <f t="shared" si="583"/>
        <v>0</v>
      </c>
      <c r="BH315" s="1218">
        <f t="shared" si="584"/>
        <v>0</v>
      </c>
    </row>
    <row r="316" spans="1:60" ht="25.5" x14ac:dyDescent="0.2">
      <c r="A316" s="1"/>
      <c r="B316" s="50" t="s">
        <v>588</v>
      </c>
      <c r="C316" s="1158"/>
      <c r="D316" s="51" t="s">
        <v>56</v>
      </c>
      <c r="E316" s="51">
        <v>86.6</v>
      </c>
      <c r="F316" s="76">
        <v>2075</v>
      </c>
      <c r="G316" s="76">
        <f>E316*F316</f>
        <v>179695</v>
      </c>
      <c r="H316" s="76">
        <v>1226</v>
      </c>
      <c r="I316" s="76">
        <f>E316*H316</f>
        <v>106171.59999999999</v>
      </c>
      <c r="J316" s="1652">
        <f t="shared" si="656"/>
        <v>285866.59999999998</v>
      </c>
      <c r="K316" s="1315"/>
      <c r="L316" s="95"/>
      <c r="M316" s="95"/>
      <c r="N316" s="95"/>
      <c r="O316" s="95"/>
      <c r="P316" s="96"/>
      <c r="Q316" s="1308"/>
      <c r="R316" s="178"/>
      <c r="S316" s="178"/>
      <c r="T316" s="178"/>
      <c r="U316" s="178"/>
      <c r="V316" s="179"/>
      <c r="W316" s="1309"/>
      <c r="X316" s="225"/>
      <c r="Y316" s="225"/>
      <c r="Z316" s="225"/>
      <c r="AA316" s="225"/>
      <c r="AB316" s="226"/>
      <c r="AC316" s="1310"/>
      <c r="AD316" s="272"/>
      <c r="AE316" s="272"/>
      <c r="AF316" s="272"/>
      <c r="AG316" s="272"/>
      <c r="AH316" s="273"/>
      <c r="AI316" s="1592">
        <v>86.6</v>
      </c>
      <c r="AJ316" s="319">
        <v>2075</v>
      </c>
      <c r="AK316" s="319">
        <f>AI316*AJ316</f>
        <v>179695</v>
      </c>
      <c r="AL316" s="319">
        <v>1226</v>
      </c>
      <c r="AM316" s="319">
        <f>AI316*AL316</f>
        <v>106171.59999999999</v>
      </c>
      <c r="AN316" s="320">
        <f t="shared" si="661"/>
        <v>285866.59999999998</v>
      </c>
      <c r="AO316" s="1312"/>
      <c r="AP316" s="1093">
        <v>2075</v>
      </c>
      <c r="AQ316" s="1093">
        <f>AO316*AP316</f>
        <v>0</v>
      </c>
      <c r="AR316" s="1093">
        <v>1226</v>
      </c>
      <c r="AS316" s="1093">
        <f>AO316*AR316</f>
        <v>0</v>
      </c>
      <c r="AT316" s="1094">
        <f t="shared" si="662"/>
        <v>0</v>
      </c>
      <c r="AU316" s="1313"/>
      <c r="AV316" s="1101">
        <v>2075</v>
      </c>
      <c r="AW316" s="1101">
        <f>AU316*AV316</f>
        <v>0</v>
      </c>
      <c r="AX316" s="1101">
        <v>1226</v>
      </c>
      <c r="AY316" s="1101">
        <f>AU316*AX316</f>
        <v>0</v>
      </c>
      <c r="AZ316" s="1102">
        <f t="shared" si="663"/>
        <v>0</v>
      </c>
      <c r="BA316" s="1151">
        <f t="shared" si="546"/>
        <v>0</v>
      </c>
      <c r="BB316" s="1156">
        <v>2075</v>
      </c>
      <c r="BC316" s="1156">
        <f>BA316*BB316</f>
        <v>0</v>
      </c>
      <c r="BD316" s="1156">
        <v>1226</v>
      </c>
      <c r="BE316" s="1156">
        <f>BA316*BD316</f>
        <v>0</v>
      </c>
      <c r="BF316" s="364">
        <f t="shared" si="607"/>
        <v>0</v>
      </c>
      <c r="BG316" s="1218">
        <f t="shared" si="583"/>
        <v>0</v>
      </c>
      <c r="BH316" s="1218">
        <f t="shared" si="584"/>
        <v>0</v>
      </c>
    </row>
    <row r="317" spans="1:60" hidden="1" x14ac:dyDescent="0.2">
      <c r="A317" s="1"/>
      <c r="B317" s="50" t="s">
        <v>589</v>
      </c>
      <c r="C317" s="1158"/>
      <c r="D317" s="51" t="s">
        <v>137</v>
      </c>
      <c r="E317" s="51">
        <v>0</v>
      </c>
      <c r="F317" s="76"/>
      <c r="G317" s="76"/>
      <c r="H317" s="76"/>
      <c r="I317" s="76"/>
      <c r="J317" s="1652"/>
      <c r="K317" s="1315"/>
      <c r="L317" s="95"/>
      <c r="M317" s="95"/>
      <c r="N317" s="95"/>
      <c r="O317" s="95"/>
      <c r="P317" s="96"/>
      <c r="Q317" s="1308"/>
      <c r="R317" s="178"/>
      <c r="S317" s="178"/>
      <c r="T317" s="178"/>
      <c r="U317" s="178"/>
      <c r="V317" s="179"/>
      <c r="W317" s="1309"/>
      <c r="X317" s="225"/>
      <c r="Y317" s="225"/>
      <c r="Z317" s="225"/>
      <c r="AA317" s="225"/>
      <c r="AB317" s="226"/>
      <c r="AC317" s="1310"/>
      <c r="AD317" s="272"/>
      <c r="AE317" s="272"/>
      <c r="AF317" s="272"/>
      <c r="AG317" s="272"/>
      <c r="AH317" s="273"/>
      <c r="AI317" s="1311"/>
      <c r="AJ317" s="319"/>
      <c r="AK317" s="319"/>
      <c r="AL317" s="319"/>
      <c r="AM317" s="319"/>
      <c r="AN317" s="320"/>
      <c r="AO317" s="1312"/>
      <c r="AP317" s="1093"/>
      <c r="AQ317" s="1093"/>
      <c r="AR317" s="1093"/>
      <c r="AS317" s="1093"/>
      <c r="AT317" s="1094"/>
      <c r="AU317" s="1313"/>
      <c r="AV317" s="1101"/>
      <c r="AW317" s="1101"/>
      <c r="AX317" s="1101"/>
      <c r="AY317" s="1101"/>
      <c r="AZ317" s="1102"/>
      <c r="BA317" s="1151">
        <f t="shared" si="546"/>
        <v>0</v>
      </c>
      <c r="BB317" s="1156"/>
      <c r="BC317" s="1156"/>
      <c r="BD317" s="1156"/>
      <c r="BE317" s="1156"/>
      <c r="BF317" s="364">
        <f t="shared" si="607"/>
        <v>0</v>
      </c>
      <c r="BG317" s="1218">
        <f t="shared" si="583"/>
        <v>0</v>
      </c>
      <c r="BH317" s="1218">
        <f t="shared" si="584"/>
        <v>0</v>
      </c>
    </row>
    <row r="318" spans="1:60" ht="25.5" x14ac:dyDescent="0.2">
      <c r="A318" s="1"/>
      <c r="B318" s="50" t="s">
        <v>590</v>
      </c>
      <c r="C318" s="1158"/>
      <c r="D318" s="51" t="s">
        <v>56</v>
      </c>
      <c r="E318" s="1651">
        <v>50.860000000000007</v>
      </c>
      <c r="F318" s="76">
        <v>2075</v>
      </c>
      <c r="G318" s="76">
        <f>E318*F318</f>
        <v>105534.50000000001</v>
      </c>
      <c r="H318" s="76">
        <v>2132</v>
      </c>
      <c r="I318" s="76">
        <f>E318*H318</f>
        <v>108433.52000000002</v>
      </c>
      <c r="J318" s="1652">
        <f t="shared" ref="J318" si="664">G318+I318</f>
        <v>213968.02000000002</v>
      </c>
      <c r="K318" s="1315"/>
      <c r="L318" s="95"/>
      <c r="M318" s="95"/>
      <c r="N318" s="95"/>
      <c r="O318" s="95"/>
      <c r="P318" s="96"/>
      <c r="Q318" s="1308"/>
      <c r="R318" s="178"/>
      <c r="S318" s="178"/>
      <c r="T318" s="178"/>
      <c r="U318" s="178"/>
      <c r="V318" s="179"/>
      <c r="W318" s="1309"/>
      <c r="X318" s="225"/>
      <c r="Y318" s="225"/>
      <c r="Z318" s="225"/>
      <c r="AA318" s="225"/>
      <c r="AB318" s="226"/>
      <c r="AC318" s="1310"/>
      <c r="AD318" s="272"/>
      <c r="AE318" s="272"/>
      <c r="AF318" s="272"/>
      <c r="AG318" s="272"/>
      <c r="AH318" s="273"/>
      <c r="AI318" s="1592">
        <v>50.860000000000007</v>
      </c>
      <c r="AJ318" s="319">
        <v>2075</v>
      </c>
      <c r="AK318" s="319">
        <f>AI318*AJ318</f>
        <v>105534.50000000001</v>
      </c>
      <c r="AL318" s="319">
        <v>2132</v>
      </c>
      <c r="AM318" s="319">
        <f>AI318*AL318</f>
        <v>108433.52000000002</v>
      </c>
      <c r="AN318" s="320">
        <f t="shared" ref="AN318" si="665">AK318+AM318</f>
        <v>213968.02000000002</v>
      </c>
      <c r="AO318" s="1312"/>
      <c r="AP318" s="1093">
        <v>2075</v>
      </c>
      <c r="AQ318" s="1093">
        <f>AO318*AP318</f>
        <v>0</v>
      </c>
      <c r="AR318" s="1093">
        <v>2132</v>
      </c>
      <c r="AS318" s="1093">
        <f>AO318*AR318</f>
        <v>0</v>
      </c>
      <c r="AT318" s="1094">
        <f t="shared" ref="AT318:AT319" si="666">AQ318+AS318</f>
        <v>0</v>
      </c>
      <c r="AU318" s="1313"/>
      <c r="AV318" s="1101">
        <v>2075</v>
      </c>
      <c r="AW318" s="1101">
        <f>AU318*AV318</f>
        <v>0</v>
      </c>
      <c r="AX318" s="1101">
        <v>2132</v>
      </c>
      <c r="AY318" s="1101">
        <f>AU318*AX318</f>
        <v>0</v>
      </c>
      <c r="AZ318" s="1102">
        <f t="shared" ref="AZ318:AZ319" si="667">AW318+AY318</f>
        <v>0</v>
      </c>
      <c r="BA318" s="1151">
        <f t="shared" si="546"/>
        <v>0</v>
      </c>
      <c r="BB318" s="1156">
        <v>2075</v>
      </c>
      <c r="BC318" s="1156">
        <f>BA318*BB318</f>
        <v>0</v>
      </c>
      <c r="BD318" s="1156">
        <v>2132</v>
      </c>
      <c r="BE318" s="1156">
        <f>BA318*BD318</f>
        <v>0</v>
      </c>
      <c r="BF318" s="364">
        <f t="shared" si="607"/>
        <v>0</v>
      </c>
      <c r="BG318" s="1218">
        <f t="shared" si="583"/>
        <v>0</v>
      </c>
      <c r="BH318" s="1218">
        <f t="shared" si="584"/>
        <v>0</v>
      </c>
    </row>
    <row r="319" spans="1:60" x14ac:dyDescent="0.2">
      <c r="A319" s="1">
        <v>310</v>
      </c>
      <c r="B319" s="50" t="s">
        <v>145</v>
      </c>
      <c r="C319" s="1158"/>
      <c r="D319" s="51" t="s">
        <v>56</v>
      </c>
      <c r="E319" s="51">
        <v>9.76</v>
      </c>
      <c r="F319" s="76">
        <v>1875</v>
      </c>
      <c r="G319" s="76">
        <f t="shared" si="549"/>
        <v>18300</v>
      </c>
      <c r="H319" s="76">
        <v>1190</v>
      </c>
      <c r="I319" s="76">
        <f t="shared" si="550"/>
        <v>11614.4</v>
      </c>
      <c r="J319" s="120">
        <f t="shared" si="656"/>
        <v>29914.400000000001</v>
      </c>
      <c r="K319" s="131"/>
      <c r="L319" s="95">
        <v>1875</v>
      </c>
      <c r="M319" s="95">
        <f t="shared" si="625"/>
        <v>0</v>
      </c>
      <c r="N319" s="95">
        <v>1190</v>
      </c>
      <c r="O319" s="95">
        <f t="shared" si="626"/>
        <v>0</v>
      </c>
      <c r="P319" s="96">
        <f t="shared" si="657"/>
        <v>0</v>
      </c>
      <c r="Q319" s="1593">
        <v>9.76</v>
      </c>
      <c r="R319" s="178">
        <v>1875</v>
      </c>
      <c r="S319" s="178">
        <f t="shared" si="628"/>
        <v>18300</v>
      </c>
      <c r="T319" s="178">
        <v>1190</v>
      </c>
      <c r="U319" s="178">
        <f t="shared" si="629"/>
        <v>11614.4</v>
      </c>
      <c r="V319" s="179">
        <f t="shared" si="658"/>
        <v>29914.400000000001</v>
      </c>
      <c r="W319" s="224"/>
      <c r="X319" s="225">
        <v>1875</v>
      </c>
      <c r="Y319" s="225">
        <f t="shared" si="631"/>
        <v>0</v>
      </c>
      <c r="Z319" s="225">
        <v>1190</v>
      </c>
      <c r="AA319" s="225">
        <f t="shared" si="632"/>
        <v>0</v>
      </c>
      <c r="AB319" s="226">
        <f t="shared" si="659"/>
        <v>0</v>
      </c>
      <c r="AC319" s="271"/>
      <c r="AD319" s="272">
        <v>1875</v>
      </c>
      <c r="AE319" s="272">
        <f t="shared" si="634"/>
        <v>0</v>
      </c>
      <c r="AF319" s="272">
        <v>1190</v>
      </c>
      <c r="AG319" s="272">
        <f t="shared" si="635"/>
        <v>0</v>
      </c>
      <c r="AH319" s="273">
        <f t="shared" si="660"/>
        <v>0</v>
      </c>
      <c r="AI319" s="318"/>
      <c r="AJ319" s="319">
        <v>1875</v>
      </c>
      <c r="AK319" s="319">
        <f t="shared" si="637"/>
        <v>0</v>
      </c>
      <c r="AL319" s="319">
        <v>1190</v>
      </c>
      <c r="AM319" s="319">
        <f t="shared" si="638"/>
        <v>0</v>
      </c>
      <c r="AN319" s="320">
        <f t="shared" si="661"/>
        <v>0</v>
      </c>
      <c r="AO319" s="1107"/>
      <c r="AP319" s="1093">
        <v>1875</v>
      </c>
      <c r="AQ319" s="1093">
        <f t="shared" ref="AQ319:AQ327" si="668">AO319*AP319</f>
        <v>0</v>
      </c>
      <c r="AR319" s="1093">
        <v>1190</v>
      </c>
      <c r="AS319" s="1093">
        <f t="shared" ref="AS319:AS327" si="669">AO319*AR319</f>
        <v>0</v>
      </c>
      <c r="AT319" s="1094">
        <f t="shared" si="666"/>
        <v>0</v>
      </c>
      <c r="AU319" s="1103"/>
      <c r="AV319" s="1101">
        <v>1875</v>
      </c>
      <c r="AW319" s="1101">
        <f t="shared" ref="AW319:AW327" si="670">AU319*AV319</f>
        <v>0</v>
      </c>
      <c r="AX319" s="1101">
        <v>1190</v>
      </c>
      <c r="AY319" s="1101">
        <f t="shared" ref="AY319:AY327" si="671">AU319*AX319</f>
        <v>0</v>
      </c>
      <c r="AZ319" s="1102">
        <f t="shared" si="667"/>
        <v>0</v>
      </c>
      <c r="BA319" s="1151">
        <f t="shared" si="546"/>
        <v>0</v>
      </c>
      <c r="BB319" s="363">
        <v>1875</v>
      </c>
      <c r="BC319" s="363">
        <f t="shared" ref="BC319:BC327" si="672">BA319*BB319</f>
        <v>0</v>
      </c>
      <c r="BD319" s="363">
        <v>1190</v>
      </c>
      <c r="BE319" s="363">
        <f t="shared" ref="BE319:BE327" si="673">BA319*BD319</f>
        <v>0</v>
      </c>
      <c r="BF319" s="364">
        <f t="shared" si="607"/>
        <v>0</v>
      </c>
      <c r="BG319" s="1218">
        <f t="shared" si="583"/>
        <v>0</v>
      </c>
      <c r="BH319" s="1218">
        <f t="shared" si="584"/>
        <v>0</v>
      </c>
    </row>
    <row r="320" spans="1:60" hidden="1" x14ac:dyDescent="0.2">
      <c r="A320" s="1">
        <v>311</v>
      </c>
      <c r="B320" s="50" t="s">
        <v>146</v>
      </c>
      <c r="C320" s="1158"/>
      <c r="D320" s="51" t="s">
        <v>137</v>
      </c>
      <c r="E320" s="51">
        <v>0</v>
      </c>
      <c r="F320" s="76"/>
      <c r="G320" s="76">
        <f t="shared" si="549"/>
        <v>0</v>
      </c>
      <c r="H320" s="76"/>
      <c r="I320" s="76">
        <f t="shared" si="550"/>
        <v>0</v>
      </c>
      <c r="J320" s="120"/>
      <c r="K320" s="131"/>
      <c r="L320" s="95"/>
      <c r="M320" s="95">
        <f t="shared" si="625"/>
        <v>0</v>
      </c>
      <c r="N320" s="95"/>
      <c r="O320" s="95">
        <f t="shared" si="626"/>
        <v>0</v>
      </c>
      <c r="P320" s="96"/>
      <c r="Q320" s="177"/>
      <c r="R320" s="178"/>
      <c r="S320" s="178">
        <f t="shared" si="628"/>
        <v>0</v>
      </c>
      <c r="T320" s="178"/>
      <c r="U320" s="178">
        <f t="shared" si="629"/>
        <v>0</v>
      </c>
      <c r="V320" s="179"/>
      <c r="W320" s="224"/>
      <c r="X320" s="225"/>
      <c r="Y320" s="225">
        <f t="shared" si="631"/>
        <v>0</v>
      </c>
      <c r="Z320" s="225"/>
      <c r="AA320" s="225">
        <f t="shared" si="632"/>
        <v>0</v>
      </c>
      <c r="AB320" s="226"/>
      <c r="AC320" s="271"/>
      <c r="AD320" s="272"/>
      <c r="AE320" s="272">
        <f t="shared" si="634"/>
        <v>0</v>
      </c>
      <c r="AF320" s="272"/>
      <c r="AG320" s="272">
        <f t="shared" si="635"/>
        <v>0</v>
      </c>
      <c r="AH320" s="273"/>
      <c r="AI320" s="318"/>
      <c r="AJ320" s="319"/>
      <c r="AK320" s="319">
        <f t="shared" si="637"/>
        <v>0</v>
      </c>
      <c r="AL320" s="319"/>
      <c r="AM320" s="319">
        <f t="shared" si="638"/>
        <v>0</v>
      </c>
      <c r="AN320" s="320"/>
      <c r="AO320" s="1107"/>
      <c r="AP320" s="1093"/>
      <c r="AQ320" s="1093">
        <f t="shared" si="668"/>
        <v>0</v>
      </c>
      <c r="AR320" s="1093"/>
      <c r="AS320" s="1093">
        <f t="shared" si="669"/>
        <v>0</v>
      </c>
      <c r="AT320" s="1094"/>
      <c r="AU320" s="1103"/>
      <c r="AV320" s="1101"/>
      <c r="AW320" s="1101">
        <f t="shared" si="670"/>
        <v>0</v>
      </c>
      <c r="AX320" s="1101"/>
      <c r="AY320" s="1101">
        <f t="shared" si="671"/>
        <v>0</v>
      </c>
      <c r="AZ320" s="1102"/>
      <c r="BA320" s="1151">
        <f t="shared" si="546"/>
        <v>0</v>
      </c>
      <c r="BB320" s="363"/>
      <c r="BC320" s="363">
        <f t="shared" si="672"/>
        <v>0</v>
      </c>
      <c r="BD320" s="363"/>
      <c r="BE320" s="363">
        <f t="shared" si="673"/>
        <v>0</v>
      </c>
      <c r="BF320" s="364">
        <f t="shared" si="607"/>
        <v>0</v>
      </c>
      <c r="BG320" s="1218">
        <f t="shared" si="583"/>
        <v>0</v>
      </c>
      <c r="BH320" s="1218">
        <f t="shared" si="584"/>
        <v>0</v>
      </c>
    </row>
    <row r="321" spans="1:60" x14ac:dyDescent="0.2">
      <c r="A321" s="1">
        <v>312</v>
      </c>
      <c r="B321" s="50" t="s">
        <v>147</v>
      </c>
      <c r="C321" s="1158"/>
      <c r="D321" s="51" t="s">
        <v>56</v>
      </c>
      <c r="E321" s="1651">
        <v>9.879999999999999</v>
      </c>
      <c r="F321" s="76">
        <v>1875</v>
      </c>
      <c r="G321" s="76">
        <f t="shared" si="549"/>
        <v>18524.999999999996</v>
      </c>
      <c r="H321" s="76">
        <v>1764</v>
      </c>
      <c r="I321" s="76">
        <f t="shared" si="550"/>
        <v>17428.32</v>
      </c>
      <c r="J321" s="120">
        <f t="shared" ref="J321:J322" si="674">G321+I321</f>
        <v>35953.319999999992</v>
      </c>
      <c r="K321" s="1315"/>
      <c r="L321" s="95">
        <v>1875</v>
      </c>
      <c r="M321" s="95">
        <f t="shared" si="625"/>
        <v>0</v>
      </c>
      <c r="N321" s="95">
        <v>1764</v>
      </c>
      <c r="O321" s="95">
        <f t="shared" si="626"/>
        <v>0</v>
      </c>
      <c r="P321" s="96">
        <f t="shared" ref="P321:P322" si="675">M321+O321</f>
        <v>0</v>
      </c>
      <c r="Q321" s="1592">
        <v>5.92</v>
      </c>
      <c r="R321" s="178">
        <v>1875</v>
      </c>
      <c r="S321" s="178">
        <f t="shared" si="628"/>
        <v>11100</v>
      </c>
      <c r="T321" s="178">
        <v>1764</v>
      </c>
      <c r="U321" s="178">
        <f t="shared" si="629"/>
        <v>10442.879999999999</v>
      </c>
      <c r="V321" s="179">
        <f t="shared" ref="V321:V322" si="676">S321+U321</f>
        <v>21542.879999999997</v>
      </c>
      <c r="W321" s="1309"/>
      <c r="X321" s="225">
        <v>1875</v>
      </c>
      <c r="Y321" s="225">
        <f t="shared" si="631"/>
        <v>0</v>
      </c>
      <c r="Z321" s="225">
        <v>1764</v>
      </c>
      <c r="AA321" s="225">
        <f t="shared" si="632"/>
        <v>0</v>
      </c>
      <c r="AB321" s="226">
        <f t="shared" ref="AB321:AB322" si="677">Y321+AA321</f>
        <v>0</v>
      </c>
      <c r="AC321" s="1310"/>
      <c r="AD321" s="272">
        <v>1875</v>
      </c>
      <c r="AE321" s="272">
        <f t="shared" si="634"/>
        <v>0</v>
      </c>
      <c r="AF321" s="272">
        <v>1764</v>
      </c>
      <c r="AG321" s="272">
        <f t="shared" si="635"/>
        <v>0</v>
      </c>
      <c r="AH321" s="273">
        <f t="shared" ref="AH321:AH322" si="678">AE321+AG321</f>
        <v>0</v>
      </c>
      <c r="AI321" s="1592">
        <v>3.96</v>
      </c>
      <c r="AJ321" s="319">
        <v>1875</v>
      </c>
      <c r="AK321" s="319">
        <f t="shared" si="637"/>
        <v>7425</v>
      </c>
      <c r="AL321" s="319">
        <v>1764</v>
      </c>
      <c r="AM321" s="319">
        <f t="shared" si="638"/>
        <v>6985.44</v>
      </c>
      <c r="AN321" s="320">
        <f t="shared" ref="AN321:AN322" si="679">AK321+AM321</f>
        <v>14410.439999999999</v>
      </c>
      <c r="AO321" s="1312"/>
      <c r="AP321" s="1093">
        <v>1875</v>
      </c>
      <c r="AQ321" s="1093">
        <f t="shared" si="668"/>
        <v>0</v>
      </c>
      <c r="AR321" s="1093">
        <v>1764</v>
      </c>
      <c r="AS321" s="1093">
        <f t="shared" si="669"/>
        <v>0</v>
      </c>
      <c r="AT321" s="1094">
        <f t="shared" ref="AT321:AT322" si="680">AQ321+AS321</f>
        <v>0</v>
      </c>
      <c r="AU321" s="1313"/>
      <c r="AV321" s="1101">
        <v>1875</v>
      </c>
      <c r="AW321" s="1101">
        <f t="shared" si="670"/>
        <v>0</v>
      </c>
      <c r="AX321" s="1101">
        <v>1764</v>
      </c>
      <c r="AY321" s="1101">
        <f t="shared" si="671"/>
        <v>0</v>
      </c>
      <c r="AZ321" s="1102">
        <f t="shared" ref="AZ321:AZ322" si="681">AW321+AY321</f>
        <v>0</v>
      </c>
      <c r="BA321" s="1151">
        <f t="shared" si="546"/>
        <v>-8.8817841970012523E-16</v>
      </c>
      <c r="BB321" s="363">
        <v>1875</v>
      </c>
      <c r="BC321" s="363">
        <f t="shared" si="672"/>
        <v>-1.6653345369377348E-12</v>
      </c>
      <c r="BD321" s="363">
        <v>1764</v>
      </c>
      <c r="BE321" s="363">
        <f t="shared" si="673"/>
        <v>-1.5667467323510209E-12</v>
      </c>
      <c r="BF321" s="364">
        <f t="shared" si="607"/>
        <v>-3.2320812692887557E-12</v>
      </c>
      <c r="BG321" s="1218">
        <f t="shared" si="583"/>
        <v>0</v>
      </c>
      <c r="BH321" s="1218">
        <f t="shared" si="584"/>
        <v>-3.2320812692887557E-12</v>
      </c>
    </row>
    <row r="322" spans="1:60" x14ac:dyDescent="0.2">
      <c r="A322" s="1">
        <v>313</v>
      </c>
      <c r="B322" s="50" t="s">
        <v>148</v>
      </c>
      <c r="C322" s="1158"/>
      <c r="D322" s="51" t="s">
        <v>56</v>
      </c>
      <c r="E322" s="51">
        <v>2.5</v>
      </c>
      <c r="F322" s="76">
        <v>1875</v>
      </c>
      <c r="G322" s="76">
        <f t="shared" si="549"/>
        <v>4687.5</v>
      </c>
      <c r="H322" s="76">
        <v>1428</v>
      </c>
      <c r="I322" s="76">
        <f t="shared" si="550"/>
        <v>3570</v>
      </c>
      <c r="J322" s="120">
        <f t="shared" si="674"/>
        <v>8257.5</v>
      </c>
      <c r="K322" s="131"/>
      <c r="L322" s="95">
        <v>1875</v>
      </c>
      <c r="M322" s="95">
        <f t="shared" si="625"/>
        <v>0</v>
      </c>
      <c r="N322" s="95">
        <v>1428</v>
      </c>
      <c r="O322" s="95">
        <f t="shared" si="626"/>
        <v>0</v>
      </c>
      <c r="P322" s="96">
        <f t="shared" si="675"/>
        <v>0</v>
      </c>
      <c r="Q322" s="1593">
        <v>2.5</v>
      </c>
      <c r="R322" s="178">
        <v>1875</v>
      </c>
      <c r="S322" s="178">
        <f t="shared" si="628"/>
        <v>4687.5</v>
      </c>
      <c r="T322" s="178">
        <v>1428</v>
      </c>
      <c r="U322" s="178">
        <f t="shared" si="629"/>
        <v>3570</v>
      </c>
      <c r="V322" s="179">
        <f t="shared" si="676"/>
        <v>8257.5</v>
      </c>
      <c r="W322" s="224"/>
      <c r="X322" s="225">
        <v>1875</v>
      </c>
      <c r="Y322" s="225">
        <f t="shared" si="631"/>
        <v>0</v>
      </c>
      <c r="Z322" s="225">
        <v>1428</v>
      </c>
      <c r="AA322" s="225">
        <f t="shared" si="632"/>
        <v>0</v>
      </c>
      <c r="AB322" s="226">
        <f t="shared" si="677"/>
        <v>0</v>
      </c>
      <c r="AC322" s="271"/>
      <c r="AD322" s="272">
        <v>1875</v>
      </c>
      <c r="AE322" s="272">
        <f t="shared" si="634"/>
        <v>0</v>
      </c>
      <c r="AF322" s="272">
        <v>1428</v>
      </c>
      <c r="AG322" s="272">
        <f t="shared" si="635"/>
        <v>0</v>
      </c>
      <c r="AH322" s="273">
        <f t="shared" si="678"/>
        <v>0</v>
      </c>
      <c r="AI322" s="318"/>
      <c r="AJ322" s="319">
        <v>1875</v>
      </c>
      <c r="AK322" s="319">
        <f t="shared" si="637"/>
        <v>0</v>
      </c>
      <c r="AL322" s="319">
        <v>1428</v>
      </c>
      <c r="AM322" s="319">
        <f t="shared" si="638"/>
        <v>0</v>
      </c>
      <c r="AN322" s="320">
        <f t="shared" si="679"/>
        <v>0</v>
      </c>
      <c r="AO322" s="1107"/>
      <c r="AP322" s="1093">
        <v>1875</v>
      </c>
      <c r="AQ322" s="1093">
        <f t="shared" si="668"/>
        <v>0</v>
      </c>
      <c r="AR322" s="1093">
        <v>1428</v>
      </c>
      <c r="AS322" s="1093">
        <f t="shared" si="669"/>
        <v>0</v>
      </c>
      <c r="AT322" s="1094">
        <f t="shared" si="680"/>
        <v>0</v>
      </c>
      <c r="AU322" s="1103"/>
      <c r="AV322" s="1101">
        <v>1875</v>
      </c>
      <c r="AW322" s="1101">
        <f t="shared" si="670"/>
        <v>0</v>
      </c>
      <c r="AX322" s="1101">
        <v>1428</v>
      </c>
      <c r="AY322" s="1101">
        <f t="shared" si="671"/>
        <v>0</v>
      </c>
      <c r="AZ322" s="1102">
        <f t="shared" si="681"/>
        <v>0</v>
      </c>
      <c r="BA322" s="1151">
        <f t="shared" si="546"/>
        <v>0</v>
      </c>
      <c r="BB322" s="363">
        <v>1875</v>
      </c>
      <c r="BC322" s="363">
        <f t="shared" si="672"/>
        <v>0</v>
      </c>
      <c r="BD322" s="363">
        <v>1428</v>
      </c>
      <c r="BE322" s="363">
        <f t="shared" si="673"/>
        <v>0</v>
      </c>
      <c r="BF322" s="364">
        <f t="shared" si="607"/>
        <v>0</v>
      </c>
      <c r="BG322" s="1218">
        <f t="shared" si="583"/>
        <v>0</v>
      </c>
      <c r="BH322" s="1218">
        <f t="shared" si="584"/>
        <v>0</v>
      </c>
    </row>
    <row r="323" spans="1:60" hidden="1" x14ac:dyDescent="0.2">
      <c r="A323" s="1">
        <v>314</v>
      </c>
      <c r="B323" s="50" t="s">
        <v>149</v>
      </c>
      <c r="C323" s="1158"/>
      <c r="D323" s="51" t="s">
        <v>137</v>
      </c>
      <c r="E323" s="51">
        <v>0</v>
      </c>
      <c r="F323" s="76"/>
      <c r="G323" s="76">
        <f t="shared" si="549"/>
        <v>0</v>
      </c>
      <c r="H323" s="76"/>
      <c r="I323" s="76">
        <f t="shared" si="550"/>
        <v>0</v>
      </c>
      <c r="J323" s="120"/>
      <c r="K323" s="131"/>
      <c r="L323" s="95"/>
      <c r="M323" s="95">
        <f t="shared" si="625"/>
        <v>0</v>
      </c>
      <c r="N323" s="95"/>
      <c r="O323" s="95">
        <f t="shared" si="626"/>
        <v>0</v>
      </c>
      <c r="P323" s="96"/>
      <c r="Q323" s="177"/>
      <c r="R323" s="178"/>
      <c r="S323" s="178">
        <f t="shared" si="628"/>
        <v>0</v>
      </c>
      <c r="T323" s="178"/>
      <c r="U323" s="178">
        <f t="shared" si="629"/>
        <v>0</v>
      </c>
      <c r="V323" s="179"/>
      <c r="W323" s="224"/>
      <c r="X323" s="225"/>
      <c r="Y323" s="225">
        <f t="shared" si="631"/>
        <v>0</v>
      </c>
      <c r="Z323" s="225"/>
      <c r="AA323" s="225">
        <f t="shared" si="632"/>
        <v>0</v>
      </c>
      <c r="AB323" s="226"/>
      <c r="AC323" s="271"/>
      <c r="AD323" s="272"/>
      <c r="AE323" s="272">
        <f t="shared" si="634"/>
        <v>0</v>
      </c>
      <c r="AF323" s="272"/>
      <c r="AG323" s="272">
        <f t="shared" si="635"/>
        <v>0</v>
      </c>
      <c r="AH323" s="273"/>
      <c r="AI323" s="318"/>
      <c r="AJ323" s="319"/>
      <c r="AK323" s="319">
        <f t="shared" si="637"/>
        <v>0</v>
      </c>
      <c r="AL323" s="319"/>
      <c r="AM323" s="319">
        <f t="shared" si="638"/>
        <v>0</v>
      </c>
      <c r="AN323" s="320"/>
      <c r="AO323" s="1107"/>
      <c r="AP323" s="1093"/>
      <c r="AQ323" s="1093">
        <f t="shared" si="668"/>
        <v>0</v>
      </c>
      <c r="AR323" s="1093"/>
      <c r="AS323" s="1093">
        <f t="shared" si="669"/>
        <v>0</v>
      </c>
      <c r="AT323" s="1094"/>
      <c r="AU323" s="1103"/>
      <c r="AV323" s="1101"/>
      <c r="AW323" s="1101">
        <f t="shared" si="670"/>
        <v>0</v>
      </c>
      <c r="AX323" s="1101"/>
      <c r="AY323" s="1101">
        <f t="shared" si="671"/>
        <v>0</v>
      </c>
      <c r="AZ323" s="1102"/>
      <c r="BA323" s="1151">
        <f t="shared" si="546"/>
        <v>0</v>
      </c>
      <c r="BB323" s="363"/>
      <c r="BC323" s="363">
        <f t="shared" si="672"/>
        <v>0</v>
      </c>
      <c r="BD323" s="363"/>
      <c r="BE323" s="363">
        <f t="shared" si="673"/>
        <v>0</v>
      </c>
      <c r="BF323" s="364">
        <f t="shared" si="607"/>
        <v>0</v>
      </c>
      <c r="BG323" s="1218">
        <f t="shared" si="583"/>
        <v>0</v>
      </c>
      <c r="BH323" s="1218">
        <f t="shared" si="584"/>
        <v>0</v>
      </c>
    </row>
    <row r="324" spans="1:60" x14ac:dyDescent="0.2">
      <c r="A324" s="1">
        <v>315</v>
      </c>
      <c r="B324" s="50" t="s">
        <v>150</v>
      </c>
      <c r="C324" s="1158"/>
      <c r="D324" s="51" t="s">
        <v>56</v>
      </c>
      <c r="E324" s="1651">
        <v>3.44</v>
      </c>
      <c r="F324" s="76">
        <v>1875</v>
      </c>
      <c r="G324" s="76">
        <f t="shared" si="549"/>
        <v>6450</v>
      </c>
      <c r="H324" s="76">
        <v>2646</v>
      </c>
      <c r="I324" s="76">
        <f t="shared" si="550"/>
        <v>9102.24</v>
      </c>
      <c r="J324" s="120">
        <f t="shared" ref="J324:J327" si="682">G324+I324</f>
        <v>15552.24</v>
      </c>
      <c r="K324" s="1315"/>
      <c r="L324" s="95">
        <v>1875</v>
      </c>
      <c r="M324" s="95">
        <f t="shared" si="625"/>
        <v>0</v>
      </c>
      <c r="N324" s="95">
        <v>2646</v>
      </c>
      <c r="O324" s="95">
        <f t="shared" si="626"/>
        <v>0</v>
      </c>
      <c r="P324" s="96">
        <f t="shared" ref="P324:P327" si="683">M324+O324</f>
        <v>0</v>
      </c>
      <c r="Q324" s="1598">
        <v>7.2</v>
      </c>
      <c r="R324" s="178">
        <v>1875</v>
      </c>
      <c r="S324" s="178">
        <f t="shared" si="628"/>
        <v>13500</v>
      </c>
      <c r="T324" s="178">
        <v>2646</v>
      </c>
      <c r="U324" s="178">
        <f t="shared" si="629"/>
        <v>19051.2</v>
      </c>
      <c r="V324" s="179">
        <f t="shared" ref="V324:V327" si="684">S324+U324</f>
        <v>32551.200000000001</v>
      </c>
      <c r="W324" s="1309"/>
      <c r="X324" s="225">
        <v>1875</v>
      </c>
      <c r="Y324" s="225">
        <f t="shared" si="631"/>
        <v>0</v>
      </c>
      <c r="Z324" s="225">
        <v>2646</v>
      </c>
      <c r="AA324" s="225">
        <f t="shared" si="632"/>
        <v>0</v>
      </c>
      <c r="AB324" s="226">
        <f t="shared" ref="AB324:AB327" si="685">Y324+AA324</f>
        <v>0</v>
      </c>
      <c r="AC324" s="1310"/>
      <c r="AD324" s="272">
        <v>1875</v>
      </c>
      <c r="AE324" s="272">
        <f t="shared" si="634"/>
        <v>0</v>
      </c>
      <c r="AF324" s="272">
        <v>2646</v>
      </c>
      <c r="AG324" s="272">
        <f t="shared" si="635"/>
        <v>0</v>
      </c>
      <c r="AH324" s="273">
        <f t="shared" ref="AH324:AH327" si="686">AE324+AG324</f>
        <v>0</v>
      </c>
      <c r="AI324" s="1594">
        <f>3.44-7.2</f>
        <v>-3.7600000000000002</v>
      </c>
      <c r="AJ324" s="319">
        <v>1875</v>
      </c>
      <c r="AK324" s="319">
        <f t="shared" si="637"/>
        <v>-7050</v>
      </c>
      <c r="AL324" s="319">
        <v>2646</v>
      </c>
      <c r="AM324" s="319">
        <f t="shared" si="638"/>
        <v>-9948.9600000000009</v>
      </c>
      <c r="AN324" s="320">
        <f t="shared" ref="AN324:AN327" si="687">AK324+AM324</f>
        <v>-16998.96</v>
      </c>
      <c r="AO324" s="1312"/>
      <c r="AP324" s="1093">
        <v>1875</v>
      </c>
      <c r="AQ324" s="1093">
        <f t="shared" si="668"/>
        <v>0</v>
      </c>
      <c r="AR324" s="1093">
        <v>2646</v>
      </c>
      <c r="AS324" s="1093">
        <f t="shared" si="669"/>
        <v>0</v>
      </c>
      <c r="AT324" s="1094">
        <f t="shared" ref="AT324:AT327" si="688">AQ324+AS324</f>
        <v>0</v>
      </c>
      <c r="AU324" s="1313"/>
      <c r="AV324" s="1101">
        <v>1875</v>
      </c>
      <c r="AW324" s="1101">
        <f t="shared" si="670"/>
        <v>0</v>
      </c>
      <c r="AX324" s="1101">
        <v>2646</v>
      </c>
      <c r="AY324" s="1101">
        <f t="shared" si="671"/>
        <v>0</v>
      </c>
      <c r="AZ324" s="1102">
        <f t="shared" ref="AZ324:AZ327" si="689">AW324+AY324</f>
        <v>0</v>
      </c>
      <c r="BA324" s="1151">
        <f t="shared" si="546"/>
        <v>0</v>
      </c>
      <c r="BB324" s="363">
        <v>1875</v>
      </c>
      <c r="BC324" s="363">
        <f t="shared" si="672"/>
        <v>0</v>
      </c>
      <c r="BD324" s="363">
        <v>2646</v>
      </c>
      <c r="BE324" s="363">
        <f t="shared" si="673"/>
        <v>0</v>
      </c>
      <c r="BF324" s="364">
        <f t="shared" si="607"/>
        <v>0</v>
      </c>
      <c r="BG324" s="1218">
        <f t="shared" si="583"/>
        <v>0</v>
      </c>
      <c r="BH324" s="1218">
        <f t="shared" si="584"/>
        <v>0</v>
      </c>
    </row>
    <row r="325" spans="1:60" ht="25.5" x14ac:dyDescent="0.2">
      <c r="A325" s="1">
        <v>316</v>
      </c>
      <c r="B325" s="50" t="s">
        <v>151</v>
      </c>
      <c r="C325" s="51" t="s">
        <v>152</v>
      </c>
      <c r="D325" s="51" t="s">
        <v>56</v>
      </c>
      <c r="E325" s="51">
        <v>46</v>
      </c>
      <c r="F325" s="76">
        <v>600</v>
      </c>
      <c r="G325" s="76">
        <f t="shared" si="549"/>
        <v>27600</v>
      </c>
      <c r="H325" s="76">
        <v>381</v>
      </c>
      <c r="I325" s="76">
        <f t="shared" si="550"/>
        <v>17526</v>
      </c>
      <c r="J325" s="120">
        <f t="shared" si="682"/>
        <v>45126</v>
      </c>
      <c r="K325" s="131"/>
      <c r="L325" s="95">
        <v>600</v>
      </c>
      <c r="M325" s="95">
        <f t="shared" si="625"/>
        <v>0</v>
      </c>
      <c r="N325" s="95">
        <v>381</v>
      </c>
      <c r="O325" s="95">
        <f t="shared" si="626"/>
        <v>0</v>
      </c>
      <c r="P325" s="96">
        <f t="shared" si="683"/>
        <v>0</v>
      </c>
      <c r="Q325" s="177"/>
      <c r="R325" s="178">
        <v>600</v>
      </c>
      <c r="S325" s="178">
        <f t="shared" si="628"/>
        <v>0</v>
      </c>
      <c r="T325" s="178">
        <v>381</v>
      </c>
      <c r="U325" s="178">
        <f t="shared" si="629"/>
        <v>0</v>
      </c>
      <c r="V325" s="179">
        <f t="shared" si="684"/>
        <v>0</v>
      </c>
      <c r="W325" s="224"/>
      <c r="X325" s="225">
        <v>600</v>
      </c>
      <c r="Y325" s="225">
        <f t="shared" si="631"/>
        <v>0</v>
      </c>
      <c r="Z325" s="225">
        <v>381</v>
      </c>
      <c r="AA325" s="225">
        <f t="shared" si="632"/>
        <v>0</v>
      </c>
      <c r="AB325" s="226">
        <f t="shared" si="685"/>
        <v>0</v>
      </c>
      <c r="AC325" s="271"/>
      <c r="AD325" s="272">
        <v>600</v>
      </c>
      <c r="AE325" s="272">
        <f t="shared" si="634"/>
        <v>0</v>
      </c>
      <c r="AF325" s="272">
        <v>381</v>
      </c>
      <c r="AG325" s="272">
        <f t="shared" si="635"/>
        <v>0</v>
      </c>
      <c r="AH325" s="273">
        <f t="shared" si="686"/>
        <v>0</v>
      </c>
      <c r="AI325" s="318">
        <v>46</v>
      </c>
      <c r="AJ325" s="319">
        <v>600</v>
      </c>
      <c r="AK325" s="319">
        <f t="shared" si="637"/>
        <v>27600</v>
      </c>
      <c r="AL325" s="319">
        <v>381</v>
      </c>
      <c r="AM325" s="319">
        <f t="shared" si="638"/>
        <v>17526</v>
      </c>
      <c r="AN325" s="320">
        <f t="shared" si="687"/>
        <v>45126</v>
      </c>
      <c r="AO325" s="1107"/>
      <c r="AP325" s="1093">
        <v>600</v>
      </c>
      <c r="AQ325" s="1093">
        <f t="shared" si="668"/>
        <v>0</v>
      </c>
      <c r="AR325" s="1093">
        <v>381</v>
      </c>
      <c r="AS325" s="1093">
        <f t="shared" si="669"/>
        <v>0</v>
      </c>
      <c r="AT325" s="1094">
        <f t="shared" si="688"/>
        <v>0</v>
      </c>
      <c r="AU325" s="1103"/>
      <c r="AV325" s="1101">
        <v>600</v>
      </c>
      <c r="AW325" s="1101">
        <f t="shared" si="670"/>
        <v>0</v>
      </c>
      <c r="AX325" s="1101">
        <v>381</v>
      </c>
      <c r="AY325" s="1101">
        <f t="shared" si="671"/>
        <v>0</v>
      </c>
      <c r="AZ325" s="1102">
        <f t="shared" si="689"/>
        <v>0</v>
      </c>
      <c r="BA325" s="1151">
        <f t="shared" si="546"/>
        <v>0</v>
      </c>
      <c r="BB325" s="363">
        <v>600</v>
      </c>
      <c r="BC325" s="363">
        <f t="shared" si="672"/>
        <v>0</v>
      </c>
      <c r="BD325" s="363">
        <v>381</v>
      </c>
      <c r="BE325" s="363">
        <f t="shared" si="673"/>
        <v>0</v>
      </c>
      <c r="BF325" s="364">
        <f t="shared" si="607"/>
        <v>0</v>
      </c>
      <c r="BG325" s="1218">
        <f t="shared" si="583"/>
        <v>0</v>
      </c>
      <c r="BH325" s="1218">
        <f t="shared" si="584"/>
        <v>0</v>
      </c>
    </row>
    <row r="326" spans="1:60" x14ac:dyDescent="0.2">
      <c r="A326" s="1">
        <v>317</v>
      </c>
      <c r="B326" s="50" t="s">
        <v>153</v>
      </c>
      <c r="C326" s="1158"/>
      <c r="D326" s="51" t="s">
        <v>56</v>
      </c>
      <c r="E326" s="51">
        <v>1.26</v>
      </c>
      <c r="F326" s="76">
        <v>1000</v>
      </c>
      <c r="G326" s="76">
        <f t="shared" si="549"/>
        <v>1260</v>
      </c>
      <c r="H326" s="76">
        <v>123</v>
      </c>
      <c r="I326" s="76">
        <f t="shared" si="550"/>
        <v>154.97999999999999</v>
      </c>
      <c r="J326" s="120">
        <f t="shared" si="682"/>
        <v>1414.98</v>
      </c>
      <c r="K326" s="131"/>
      <c r="L326" s="95">
        <v>1000</v>
      </c>
      <c r="M326" s="95">
        <f t="shared" si="625"/>
        <v>0</v>
      </c>
      <c r="N326" s="95">
        <v>123</v>
      </c>
      <c r="O326" s="95">
        <f t="shared" si="626"/>
        <v>0</v>
      </c>
      <c r="P326" s="96">
        <f t="shared" si="683"/>
        <v>0</v>
      </c>
      <c r="Q326" s="177">
        <v>1.26</v>
      </c>
      <c r="R326" s="178">
        <v>1000</v>
      </c>
      <c r="S326" s="178">
        <f t="shared" si="628"/>
        <v>1260</v>
      </c>
      <c r="T326" s="178">
        <v>123</v>
      </c>
      <c r="U326" s="178">
        <f t="shared" si="629"/>
        <v>154.97999999999999</v>
      </c>
      <c r="V326" s="179">
        <f t="shared" si="684"/>
        <v>1414.98</v>
      </c>
      <c r="W326" s="224"/>
      <c r="X326" s="225">
        <v>1000</v>
      </c>
      <c r="Y326" s="225">
        <f t="shared" si="631"/>
        <v>0</v>
      </c>
      <c r="Z326" s="225">
        <v>123</v>
      </c>
      <c r="AA326" s="225">
        <f t="shared" si="632"/>
        <v>0</v>
      </c>
      <c r="AB326" s="226">
        <f t="shared" si="685"/>
        <v>0</v>
      </c>
      <c r="AC326" s="271"/>
      <c r="AD326" s="272">
        <v>1000</v>
      </c>
      <c r="AE326" s="272">
        <f t="shared" si="634"/>
        <v>0</v>
      </c>
      <c r="AF326" s="272">
        <v>123</v>
      </c>
      <c r="AG326" s="272">
        <f t="shared" si="635"/>
        <v>0</v>
      </c>
      <c r="AH326" s="273">
        <f t="shared" si="686"/>
        <v>0</v>
      </c>
      <c r="AI326" s="318"/>
      <c r="AJ326" s="319">
        <v>1000</v>
      </c>
      <c r="AK326" s="319">
        <f t="shared" si="637"/>
        <v>0</v>
      </c>
      <c r="AL326" s="319">
        <v>123</v>
      </c>
      <c r="AM326" s="319">
        <f t="shared" si="638"/>
        <v>0</v>
      </c>
      <c r="AN326" s="320">
        <f t="shared" si="687"/>
        <v>0</v>
      </c>
      <c r="AO326" s="1107"/>
      <c r="AP326" s="1093">
        <v>1000</v>
      </c>
      <c r="AQ326" s="1093">
        <f t="shared" si="668"/>
        <v>0</v>
      </c>
      <c r="AR326" s="1093">
        <v>123</v>
      </c>
      <c r="AS326" s="1093">
        <f t="shared" si="669"/>
        <v>0</v>
      </c>
      <c r="AT326" s="1094">
        <f t="shared" si="688"/>
        <v>0</v>
      </c>
      <c r="AU326" s="1103"/>
      <c r="AV326" s="1101">
        <v>1000</v>
      </c>
      <c r="AW326" s="1101">
        <f t="shared" si="670"/>
        <v>0</v>
      </c>
      <c r="AX326" s="1101">
        <v>123</v>
      </c>
      <c r="AY326" s="1101">
        <f t="shared" si="671"/>
        <v>0</v>
      </c>
      <c r="AZ326" s="1102">
        <f t="shared" si="689"/>
        <v>0</v>
      </c>
      <c r="BA326" s="1151">
        <f t="shared" si="546"/>
        <v>0</v>
      </c>
      <c r="BB326" s="363">
        <v>1000</v>
      </c>
      <c r="BC326" s="363">
        <f t="shared" si="672"/>
        <v>0</v>
      </c>
      <c r="BD326" s="363">
        <v>123</v>
      </c>
      <c r="BE326" s="363">
        <f t="shared" si="673"/>
        <v>0</v>
      </c>
      <c r="BF326" s="364">
        <f t="shared" si="607"/>
        <v>0</v>
      </c>
      <c r="BG326" s="1218">
        <f t="shared" si="583"/>
        <v>0</v>
      </c>
      <c r="BH326" s="1218">
        <f t="shared" si="584"/>
        <v>0</v>
      </c>
    </row>
    <row r="327" spans="1:60" x14ac:dyDescent="0.2">
      <c r="A327" s="1">
        <v>318</v>
      </c>
      <c r="B327" s="50" t="s">
        <v>60</v>
      </c>
      <c r="C327" s="1158"/>
      <c r="D327" s="51" t="s">
        <v>5</v>
      </c>
      <c r="E327" s="51">
        <v>1</v>
      </c>
      <c r="F327" s="76">
        <v>0</v>
      </c>
      <c r="G327" s="76">
        <f t="shared" si="549"/>
        <v>0</v>
      </c>
      <c r="H327" s="76">
        <v>137961</v>
      </c>
      <c r="I327" s="76">
        <f t="shared" si="550"/>
        <v>137961</v>
      </c>
      <c r="J327" s="120">
        <f t="shared" si="682"/>
        <v>137961</v>
      </c>
      <c r="K327" s="131"/>
      <c r="L327" s="95">
        <v>0</v>
      </c>
      <c r="M327" s="95">
        <f t="shared" si="625"/>
        <v>0</v>
      </c>
      <c r="N327" s="95">
        <v>137961</v>
      </c>
      <c r="O327" s="95">
        <f t="shared" si="626"/>
        <v>0</v>
      </c>
      <c r="P327" s="96">
        <f t="shared" si="683"/>
        <v>0</v>
      </c>
      <c r="Q327" s="177">
        <v>1</v>
      </c>
      <c r="R327" s="178">
        <v>0</v>
      </c>
      <c r="S327" s="178">
        <f t="shared" si="628"/>
        <v>0</v>
      </c>
      <c r="T327" s="178">
        <v>137961</v>
      </c>
      <c r="U327" s="178">
        <f t="shared" si="629"/>
        <v>137961</v>
      </c>
      <c r="V327" s="179">
        <f t="shared" si="684"/>
        <v>137961</v>
      </c>
      <c r="W327" s="224"/>
      <c r="X327" s="225">
        <v>0</v>
      </c>
      <c r="Y327" s="225">
        <f t="shared" si="631"/>
        <v>0</v>
      </c>
      <c r="Z327" s="225">
        <v>137961</v>
      </c>
      <c r="AA327" s="225">
        <f t="shared" si="632"/>
        <v>0</v>
      </c>
      <c r="AB327" s="226">
        <f t="shared" si="685"/>
        <v>0</v>
      </c>
      <c r="AC327" s="271"/>
      <c r="AD327" s="272">
        <v>0</v>
      </c>
      <c r="AE327" s="272">
        <f t="shared" si="634"/>
        <v>0</v>
      </c>
      <c r="AF327" s="272">
        <v>137961</v>
      </c>
      <c r="AG327" s="272">
        <f t="shared" si="635"/>
        <v>0</v>
      </c>
      <c r="AH327" s="273">
        <f t="shared" si="686"/>
        <v>0</v>
      </c>
      <c r="AI327" s="318"/>
      <c r="AJ327" s="319">
        <v>0</v>
      </c>
      <c r="AK327" s="319">
        <f t="shared" si="637"/>
        <v>0</v>
      </c>
      <c r="AL327" s="319">
        <v>137961</v>
      </c>
      <c r="AM327" s="319">
        <f t="shared" si="638"/>
        <v>0</v>
      </c>
      <c r="AN327" s="320">
        <f t="shared" si="687"/>
        <v>0</v>
      </c>
      <c r="AO327" s="1107"/>
      <c r="AP327" s="1093">
        <v>0</v>
      </c>
      <c r="AQ327" s="1093">
        <f t="shared" si="668"/>
        <v>0</v>
      </c>
      <c r="AR327" s="1093">
        <v>137961</v>
      </c>
      <c r="AS327" s="1093">
        <f t="shared" si="669"/>
        <v>0</v>
      </c>
      <c r="AT327" s="1094">
        <f t="shared" si="688"/>
        <v>0</v>
      </c>
      <c r="AU327" s="1103"/>
      <c r="AV327" s="1101">
        <v>0</v>
      </c>
      <c r="AW327" s="1101">
        <f t="shared" si="670"/>
        <v>0</v>
      </c>
      <c r="AX327" s="1101">
        <v>137961</v>
      </c>
      <c r="AY327" s="1101">
        <f t="shared" si="671"/>
        <v>0</v>
      </c>
      <c r="AZ327" s="1102">
        <f t="shared" si="689"/>
        <v>0</v>
      </c>
      <c r="BA327" s="1151">
        <f t="shared" si="546"/>
        <v>0</v>
      </c>
      <c r="BB327" s="363">
        <v>0</v>
      </c>
      <c r="BC327" s="363">
        <f t="shared" si="672"/>
        <v>0</v>
      </c>
      <c r="BD327" s="363">
        <v>137961</v>
      </c>
      <c r="BE327" s="363">
        <f t="shared" si="673"/>
        <v>0</v>
      </c>
      <c r="BF327" s="364">
        <f t="shared" si="607"/>
        <v>0</v>
      </c>
      <c r="BG327" s="1218">
        <f t="shared" si="583"/>
        <v>0</v>
      </c>
      <c r="BH327" s="1218">
        <f t="shared" si="584"/>
        <v>0</v>
      </c>
    </row>
    <row r="328" spans="1:60" x14ac:dyDescent="0.2">
      <c r="A328" s="1">
        <v>319</v>
      </c>
      <c r="B328" s="1317" t="s">
        <v>114</v>
      </c>
      <c r="C328" s="1158"/>
      <c r="D328" s="51"/>
      <c r="E328" s="51"/>
      <c r="F328" s="51"/>
      <c r="G328" s="76"/>
      <c r="H328" s="1124"/>
      <c r="I328" s="76"/>
      <c r="J328" s="1125"/>
      <c r="K328" s="131"/>
      <c r="L328" s="1144"/>
      <c r="M328" s="95"/>
      <c r="N328" s="1126"/>
      <c r="O328" s="95"/>
      <c r="P328" s="1127"/>
      <c r="Q328" s="177"/>
      <c r="R328" s="1145"/>
      <c r="S328" s="178"/>
      <c r="T328" s="1128"/>
      <c r="U328" s="178"/>
      <c r="V328" s="1129"/>
      <c r="W328" s="224"/>
      <c r="X328" s="1146"/>
      <c r="Y328" s="225"/>
      <c r="Z328" s="1130"/>
      <c r="AA328" s="225"/>
      <c r="AB328" s="1131"/>
      <c r="AC328" s="271"/>
      <c r="AD328" s="1147"/>
      <c r="AE328" s="272"/>
      <c r="AF328" s="1132"/>
      <c r="AG328" s="272"/>
      <c r="AH328" s="1133"/>
      <c r="AI328" s="318"/>
      <c r="AJ328" s="1148"/>
      <c r="AK328" s="319"/>
      <c r="AL328" s="1134"/>
      <c r="AM328" s="319"/>
      <c r="AN328" s="1135"/>
      <c r="AO328" s="1107"/>
      <c r="AP328" s="1149"/>
      <c r="AQ328" s="1093"/>
      <c r="AR328" s="1136"/>
      <c r="AS328" s="1093"/>
      <c r="AT328" s="1137"/>
      <c r="AU328" s="1103"/>
      <c r="AV328" s="1150"/>
      <c r="AW328" s="1101"/>
      <c r="AX328" s="1138"/>
      <c r="AY328" s="1101"/>
      <c r="AZ328" s="1139"/>
      <c r="BA328" s="1151">
        <f t="shared" si="546"/>
        <v>0</v>
      </c>
      <c r="BB328" s="1152"/>
      <c r="BC328" s="363"/>
      <c r="BD328" s="1140"/>
      <c r="BE328" s="363"/>
      <c r="BF328" s="364">
        <f t="shared" si="607"/>
        <v>0</v>
      </c>
      <c r="BG328" s="1218">
        <f t="shared" si="583"/>
        <v>0</v>
      </c>
      <c r="BH328" s="1218">
        <f t="shared" si="584"/>
        <v>0</v>
      </c>
    </row>
    <row r="329" spans="1:60" ht="25.5" x14ac:dyDescent="0.2">
      <c r="A329" s="1">
        <v>320</v>
      </c>
      <c r="B329" s="50" t="s">
        <v>289</v>
      </c>
      <c r="C329" s="51" t="s">
        <v>367</v>
      </c>
      <c r="D329" s="51" t="s">
        <v>14</v>
      </c>
      <c r="E329" s="51">
        <v>1</v>
      </c>
      <c r="F329" s="76">
        <v>8293.6</v>
      </c>
      <c r="G329" s="76">
        <f t="shared" si="549"/>
        <v>8293.6</v>
      </c>
      <c r="H329" s="76">
        <v>22342.319999999996</v>
      </c>
      <c r="I329" s="76">
        <f t="shared" si="550"/>
        <v>22342.319999999996</v>
      </c>
      <c r="J329" s="120">
        <f t="shared" ref="J329:J334" si="690">G329+I329</f>
        <v>30635.919999999998</v>
      </c>
      <c r="K329" s="131"/>
      <c r="L329" s="95">
        <v>8293.6</v>
      </c>
      <c r="M329" s="95">
        <f t="shared" ref="M329:M352" si="691">K329*L329</f>
        <v>0</v>
      </c>
      <c r="N329" s="95">
        <v>22342.319999999996</v>
      </c>
      <c r="O329" s="95">
        <f t="shared" ref="O329:O352" si="692">K329*N329</f>
        <v>0</v>
      </c>
      <c r="P329" s="96">
        <f t="shared" ref="P329:P334" si="693">M329+O329</f>
        <v>0</v>
      </c>
      <c r="Q329" s="177"/>
      <c r="R329" s="178">
        <v>8293.6</v>
      </c>
      <c r="S329" s="178">
        <f t="shared" ref="S329:S352" si="694">Q329*R329</f>
        <v>0</v>
      </c>
      <c r="T329" s="178">
        <v>22342.319999999996</v>
      </c>
      <c r="U329" s="178">
        <f t="shared" ref="U329:U352" si="695">Q329*T329</f>
        <v>0</v>
      </c>
      <c r="V329" s="179">
        <f t="shared" ref="V329:V334" si="696">S329+U329</f>
        <v>0</v>
      </c>
      <c r="W329" s="224">
        <v>1</v>
      </c>
      <c r="X329" s="225">
        <v>8293.6</v>
      </c>
      <c r="Y329" s="225">
        <f t="shared" ref="Y329:Y352" si="697">W329*X329</f>
        <v>8293.6</v>
      </c>
      <c r="Z329" s="225">
        <v>22342.319999999996</v>
      </c>
      <c r="AA329" s="225">
        <f t="shared" ref="AA329:AA352" si="698">W329*Z329</f>
        <v>22342.319999999996</v>
      </c>
      <c r="AB329" s="226">
        <f t="shared" ref="AB329:AB334" si="699">Y329+AA329</f>
        <v>30635.919999999998</v>
      </c>
      <c r="AC329" s="271"/>
      <c r="AD329" s="272">
        <v>8293.6</v>
      </c>
      <c r="AE329" s="272">
        <f t="shared" ref="AE329:AE352" si="700">AC329*AD329</f>
        <v>0</v>
      </c>
      <c r="AF329" s="272">
        <v>22342.319999999996</v>
      </c>
      <c r="AG329" s="272">
        <f t="shared" ref="AG329:AG352" si="701">AC329*AF329</f>
        <v>0</v>
      </c>
      <c r="AH329" s="273">
        <f t="shared" ref="AH329:AH334" si="702">AE329+AG329</f>
        <v>0</v>
      </c>
      <c r="AI329" s="318"/>
      <c r="AJ329" s="319">
        <v>8293.6</v>
      </c>
      <c r="AK329" s="319">
        <f t="shared" ref="AK329:AK352" si="703">AI329*AJ329</f>
        <v>0</v>
      </c>
      <c r="AL329" s="319">
        <v>22342.319999999996</v>
      </c>
      <c r="AM329" s="319">
        <f t="shared" ref="AM329:AM352" si="704">AI329*AL329</f>
        <v>0</v>
      </c>
      <c r="AN329" s="320">
        <f t="shared" ref="AN329:AN334" si="705">AK329+AM329</f>
        <v>0</v>
      </c>
      <c r="AO329" s="1107"/>
      <c r="AP329" s="1093">
        <v>8293.6</v>
      </c>
      <c r="AQ329" s="1093">
        <f t="shared" ref="AQ329:AQ352" si="706">AO329*AP329</f>
        <v>0</v>
      </c>
      <c r="AR329" s="1093">
        <v>22342.319999999996</v>
      </c>
      <c r="AS329" s="1093">
        <f t="shared" ref="AS329:AS352" si="707">AO329*AR329</f>
        <v>0</v>
      </c>
      <c r="AT329" s="1094">
        <f t="shared" ref="AT329:AT334" si="708">AQ329+AS329</f>
        <v>0</v>
      </c>
      <c r="AU329" s="1103"/>
      <c r="AV329" s="1101">
        <v>8293.6</v>
      </c>
      <c r="AW329" s="1101">
        <f t="shared" ref="AW329:AW352" si="709">AU329*AV329</f>
        <v>0</v>
      </c>
      <c r="AX329" s="1101">
        <v>22342.319999999996</v>
      </c>
      <c r="AY329" s="1101">
        <f t="shared" ref="AY329:AY352" si="710">AU329*AX329</f>
        <v>0</v>
      </c>
      <c r="AZ329" s="1102">
        <f t="shared" ref="AZ329:AZ334" si="711">AW329+AY329</f>
        <v>0</v>
      </c>
      <c r="BA329" s="1151">
        <f t="shared" si="546"/>
        <v>0</v>
      </c>
      <c r="BB329" s="363">
        <v>8293.6</v>
      </c>
      <c r="BC329" s="363">
        <f t="shared" ref="BC329:BC352" si="712">BA329*BB329</f>
        <v>0</v>
      </c>
      <c r="BD329" s="363">
        <v>22342.319999999996</v>
      </c>
      <c r="BE329" s="363">
        <f t="shared" ref="BE329:BE352" si="713">BA329*BD329</f>
        <v>0</v>
      </c>
      <c r="BF329" s="364">
        <f t="shared" si="607"/>
        <v>0</v>
      </c>
      <c r="BG329" s="1218">
        <f t="shared" si="583"/>
        <v>0</v>
      </c>
      <c r="BH329" s="1218">
        <f t="shared" si="584"/>
        <v>0</v>
      </c>
    </row>
    <row r="330" spans="1:60" x14ac:dyDescent="0.2">
      <c r="A330" s="1">
        <v>321</v>
      </c>
      <c r="B330" s="50" t="s">
        <v>154</v>
      </c>
      <c r="C330" s="1158" t="s">
        <v>155</v>
      </c>
      <c r="D330" s="51" t="s">
        <v>14</v>
      </c>
      <c r="E330" s="51">
        <v>2</v>
      </c>
      <c r="F330" s="76">
        <v>800</v>
      </c>
      <c r="G330" s="76">
        <f t="shared" si="549"/>
        <v>1600</v>
      </c>
      <c r="H330" s="76">
        <v>1021</v>
      </c>
      <c r="I330" s="76">
        <f t="shared" si="550"/>
        <v>2042</v>
      </c>
      <c r="J330" s="120">
        <f t="shared" si="690"/>
        <v>3642</v>
      </c>
      <c r="K330" s="131"/>
      <c r="L330" s="95">
        <v>800</v>
      </c>
      <c r="M330" s="95">
        <f t="shared" si="691"/>
        <v>0</v>
      </c>
      <c r="N330" s="95">
        <v>1021</v>
      </c>
      <c r="O330" s="95">
        <f t="shared" si="692"/>
        <v>0</v>
      </c>
      <c r="P330" s="96">
        <f t="shared" si="693"/>
        <v>0</v>
      </c>
      <c r="Q330" s="177"/>
      <c r="R330" s="178">
        <v>800</v>
      </c>
      <c r="S330" s="178">
        <f t="shared" si="694"/>
        <v>0</v>
      </c>
      <c r="T330" s="178">
        <v>1021</v>
      </c>
      <c r="U330" s="178">
        <f t="shared" si="695"/>
        <v>0</v>
      </c>
      <c r="V330" s="179">
        <f t="shared" si="696"/>
        <v>0</v>
      </c>
      <c r="W330" s="224"/>
      <c r="X330" s="225">
        <v>800</v>
      </c>
      <c r="Y330" s="225">
        <f t="shared" si="697"/>
        <v>0</v>
      </c>
      <c r="Z330" s="225">
        <v>1021</v>
      </c>
      <c r="AA330" s="225">
        <f t="shared" si="698"/>
        <v>0</v>
      </c>
      <c r="AB330" s="226">
        <f t="shared" si="699"/>
        <v>0</v>
      </c>
      <c r="AC330" s="271">
        <v>2</v>
      </c>
      <c r="AD330" s="272">
        <v>800</v>
      </c>
      <c r="AE330" s="272">
        <f t="shared" si="700"/>
        <v>1600</v>
      </c>
      <c r="AF330" s="272">
        <v>1021</v>
      </c>
      <c r="AG330" s="272">
        <f t="shared" si="701"/>
        <v>2042</v>
      </c>
      <c r="AH330" s="273">
        <f t="shared" si="702"/>
        <v>3642</v>
      </c>
      <c r="AI330" s="318"/>
      <c r="AJ330" s="319">
        <v>800</v>
      </c>
      <c r="AK330" s="319">
        <f t="shared" si="703"/>
        <v>0</v>
      </c>
      <c r="AL330" s="319">
        <v>1021</v>
      </c>
      <c r="AM330" s="319">
        <f t="shared" si="704"/>
        <v>0</v>
      </c>
      <c r="AN330" s="320">
        <f t="shared" si="705"/>
        <v>0</v>
      </c>
      <c r="AO330" s="1107"/>
      <c r="AP330" s="1093">
        <v>800</v>
      </c>
      <c r="AQ330" s="1093">
        <f t="shared" si="706"/>
        <v>0</v>
      </c>
      <c r="AR330" s="1093">
        <v>1021</v>
      </c>
      <c r="AS330" s="1093">
        <f t="shared" si="707"/>
        <v>0</v>
      </c>
      <c r="AT330" s="1094">
        <f t="shared" si="708"/>
        <v>0</v>
      </c>
      <c r="AU330" s="1103"/>
      <c r="AV330" s="1101">
        <v>800</v>
      </c>
      <c r="AW330" s="1101">
        <f t="shared" si="709"/>
        <v>0</v>
      </c>
      <c r="AX330" s="1101">
        <v>1021</v>
      </c>
      <c r="AY330" s="1101">
        <f t="shared" si="710"/>
        <v>0</v>
      </c>
      <c r="AZ330" s="1102">
        <f t="shared" si="711"/>
        <v>0</v>
      </c>
      <c r="BA330" s="1151">
        <f t="shared" si="546"/>
        <v>0</v>
      </c>
      <c r="BB330" s="363">
        <v>800</v>
      </c>
      <c r="BC330" s="363">
        <f t="shared" si="712"/>
        <v>0</v>
      </c>
      <c r="BD330" s="363">
        <v>1021</v>
      </c>
      <c r="BE330" s="363">
        <f t="shared" si="713"/>
        <v>0</v>
      </c>
      <c r="BF330" s="364">
        <f t="shared" si="607"/>
        <v>0</v>
      </c>
      <c r="BG330" s="1218">
        <f t="shared" si="583"/>
        <v>0</v>
      </c>
      <c r="BH330" s="1218">
        <f t="shared" si="584"/>
        <v>0</v>
      </c>
    </row>
    <row r="331" spans="1:60" x14ac:dyDescent="0.2">
      <c r="A331" s="1">
        <v>322</v>
      </c>
      <c r="B331" s="50" t="s">
        <v>132</v>
      </c>
      <c r="C331" s="1158" t="s">
        <v>133</v>
      </c>
      <c r="D331" s="51" t="s">
        <v>14</v>
      </c>
      <c r="E331" s="51">
        <v>12</v>
      </c>
      <c r="F331" s="76">
        <v>4003.24</v>
      </c>
      <c r="G331" s="76">
        <f t="shared" si="549"/>
        <v>48038.879999999997</v>
      </c>
      <c r="H331" s="76">
        <v>9764</v>
      </c>
      <c r="I331" s="76">
        <f t="shared" si="550"/>
        <v>117168</v>
      </c>
      <c r="J331" s="120">
        <f t="shared" si="690"/>
        <v>165206.88</v>
      </c>
      <c r="K331" s="131">
        <v>7</v>
      </c>
      <c r="L331" s="95">
        <v>4003.24</v>
      </c>
      <c r="M331" s="95">
        <f t="shared" si="691"/>
        <v>28022.68</v>
      </c>
      <c r="N331" s="95">
        <v>9764</v>
      </c>
      <c r="O331" s="95">
        <f t="shared" si="692"/>
        <v>68348</v>
      </c>
      <c r="P331" s="96">
        <f t="shared" si="693"/>
        <v>96370.68</v>
      </c>
      <c r="Q331" s="177"/>
      <c r="R331" s="178">
        <v>4003.24</v>
      </c>
      <c r="S331" s="178">
        <f t="shared" si="694"/>
        <v>0</v>
      </c>
      <c r="T331" s="178">
        <v>9764</v>
      </c>
      <c r="U331" s="178">
        <f t="shared" si="695"/>
        <v>0</v>
      </c>
      <c r="V331" s="179">
        <f t="shared" si="696"/>
        <v>0</v>
      </c>
      <c r="W331" s="224">
        <v>5</v>
      </c>
      <c r="X331" s="225">
        <v>4003.24</v>
      </c>
      <c r="Y331" s="225">
        <f t="shared" si="697"/>
        <v>20016.199999999997</v>
      </c>
      <c r="Z331" s="225">
        <v>9764</v>
      </c>
      <c r="AA331" s="225">
        <f t="shared" si="698"/>
        <v>48820</v>
      </c>
      <c r="AB331" s="226">
        <f t="shared" si="699"/>
        <v>68836.2</v>
      </c>
      <c r="AC331" s="271"/>
      <c r="AD331" s="272">
        <v>4003.24</v>
      </c>
      <c r="AE331" s="272">
        <f t="shared" si="700"/>
        <v>0</v>
      </c>
      <c r="AF331" s="272">
        <v>9764</v>
      </c>
      <c r="AG331" s="272">
        <f t="shared" si="701"/>
        <v>0</v>
      </c>
      <c r="AH331" s="273">
        <f t="shared" si="702"/>
        <v>0</v>
      </c>
      <c r="AI331" s="318"/>
      <c r="AJ331" s="319">
        <v>4003.24</v>
      </c>
      <c r="AK331" s="319">
        <f t="shared" si="703"/>
        <v>0</v>
      </c>
      <c r="AL331" s="319">
        <v>9764</v>
      </c>
      <c r="AM331" s="319">
        <f t="shared" si="704"/>
        <v>0</v>
      </c>
      <c r="AN331" s="320">
        <f t="shared" si="705"/>
        <v>0</v>
      </c>
      <c r="AO331" s="1107"/>
      <c r="AP331" s="1093">
        <v>4003.24</v>
      </c>
      <c r="AQ331" s="1093">
        <f t="shared" si="706"/>
        <v>0</v>
      </c>
      <c r="AR331" s="1093">
        <v>9764</v>
      </c>
      <c r="AS331" s="1093">
        <f t="shared" si="707"/>
        <v>0</v>
      </c>
      <c r="AT331" s="1094">
        <f t="shared" si="708"/>
        <v>0</v>
      </c>
      <c r="AU331" s="1103"/>
      <c r="AV331" s="1101">
        <v>4003.24</v>
      </c>
      <c r="AW331" s="1101">
        <f t="shared" si="709"/>
        <v>0</v>
      </c>
      <c r="AX331" s="1101">
        <v>9764</v>
      </c>
      <c r="AY331" s="1101">
        <f t="shared" si="710"/>
        <v>0</v>
      </c>
      <c r="AZ331" s="1102">
        <f t="shared" si="711"/>
        <v>0</v>
      </c>
      <c r="BA331" s="1151">
        <f t="shared" si="546"/>
        <v>0</v>
      </c>
      <c r="BB331" s="363">
        <v>4003.24</v>
      </c>
      <c r="BC331" s="363">
        <f t="shared" si="712"/>
        <v>0</v>
      </c>
      <c r="BD331" s="363">
        <v>9764</v>
      </c>
      <c r="BE331" s="363">
        <f t="shared" si="713"/>
        <v>0</v>
      </c>
      <c r="BF331" s="364">
        <f t="shared" si="607"/>
        <v>0</v>
      </c>
      <c r="BG331" s="1218">
        <f t="shared" si="583"/>
        <v>1.4551915228366852E-11</v>
      </c>
      <c r="BH331" s="1218">
        <f t="shared" si="584"/>
        <v>-1.4551915228366852E-11</v>
      </c>
    </row>
    <row r="332" spans="1:60" x14ac:dyDescent="0.2">
      <c r="A332" s="1">
        <v>323</v>
      </c>
      <c r="B332" s="50" t="s">
        <v>156</v>
      </c>
      <c r="C332" s="1158"/>
      <c r="D332" s="51" t="s">
        <v>14</v>
      </c>
      <c r="E332" s="51">
        <v>2</v>
      </c>
      <c r="F332" s="76">
        <v>600</v>
      </c>
      <c r="G332" s="76">
        <f t="shared" si="549"/>
        <v>1200</v>
      </c>
      <c r="H332" s="76">
        <v>595</v>
      </c>
      <c r="I332" s="76">
        <f t="shared" si="550"/>
        <v>1190</v>
      </c>
      <c r="J332" s="120">
        <f t="shared" si="690"/>
        <v>2390</v>
      </c>
      <c r="K332" s="131"/>
      <c r="L332" s="95">
        <v>600</v>
      </c>
      <c r="M332" s="95">
        <f t="shared" si="691"/>
        <v>0</v>
      </c>
      <c r="N332" s="95">
        <v>595</v>
      </c>
      <c r="O332" s="95">
        <f t="shared" si="692"/>
        <v>0</v>
      </c>
      <c r="P332" s="96">
        <f t="shared" si="693"/>
        <v>0</v>
      </c>
      <c r="Q332" s="177"/>
      <c r="R332" s="178">
        <v>600</v>
      </c>
      <c r="S332" s="178">
        <f t="shared" si="694"/>
        <v>0</v>
      </c>
      <c r="T332" s="178">
        <v>595</v>
      </c>
      <c r="U332" s="178">
        <f t="shared" si="695"/>
        <v>0</v>
      </c>
      <c r="V332" s="179">
        <f t="shared" si="696"/>
        <v>0</v>
      </c>
      <c r="W332" s="224"/>
      <c r="X332" s="225">
        <v>600</v>
      </c>
      <c r="Y332" s="225">
        <f t="shared" si="697"/>
        <v>0</v>
      </c>
      <c r="Z332" s="225">
        <v>595</v>
      </c>
      <c r="AA332" s="225">
        <f t="shared" si="698"/>
        <v>0</v>
      </c>
      <c r="AB332" s="226">
        <f t="shared" si="699"/>
        <v>0</v>
      </c>
      <c r="AC332" s="271">
        <v>2</v>
      </c>
      <c r="AD332" s="272">
        <v>600</v>
      </c>
      <c r="AE332" s="272">
        <f t="shared" si="700"/>
        <v>1200</v>
      </c>
      <c r="AF332" s="272">
        <v>595</v>
      </c>
      <c r="AG332" s="272">
        <f t="shared" si="701"/>
        <v>1190</v>
      </c>
      <c r="AH332" s="273">
        <f t="shared" si="702"/>
        <v>2390</v>
      </c>
      <c r="AI332" s="318"/>
      <c r="AJ332" s="319">
        <v>600</v>
      </c>
      <c r="AK332" s="319">
        <f t="shared" si="703"/>
        <v>0</v>
      </c>
      <c r="AL332" s="319">
        <v>595</v>
      </c>
      <c r="AM332" s="319">
        <f t="shared" si="704"/>
        <v>0</v>
      </c>
      <c r="AN332" s="320">
        <f t="shared" si="705"/>
        <v>0</v>
      </c>
      <c r="AO332" s="1107"/>
      <c r="AP332" s="1093">
        <v>600</v>
      </c>
      <c r="AQ332" s="1093">
        <f t="shared" si="706"/>
        <v>0</v>
      </c>
      <c r="AR332" s="1093">
        <v>595</v>
      </c>
      <c r="AS332" s="1093">
        <f t="shared" si="707"/>
        <v>0</v>
      </c>
      <c r="AT332" s="1094">
        <f t="shared" si="708"/>
        <v>0</v>
      </c>
      <c r="AU332" s="1103"/>
      <c r="AV332" s="1101">
        <v>600</v>
      </c>
      <c r="AW332" s="1101">
        <f t="shared" si="709"/>
        <v>0</v>
      </c>
      <c r="AX332" s="1101">
        <v>595</v>
      </c>
      <c r="AY332" s="1101">
        <f t="shared" si="710"/>
        <v>0</v>
      </c>
      <c r="AZ332" s="1102">
        <f t="shared" si="711"/>
        <v>0</v>
      </c>
      <c r="BA332" s="1151">
        <f t="shared" ref="BA332:BA395" si="714">E332-K332-Q332-W332-AC332-AI332-AO332-AU332</f>
        <v>0</v>
      </c>
      <c r="BB332" s="363">
        <v>600</v>
      </c>
      <c r="BC332" s="363">
        <f t="shared" si="712"/>
        <v>0</v>
      </c>
      <c r="BD332" s="363">
        <v>595</v>
      </c>
      <c r="BE332" s="363">
        <f t="shared" si="713"/>
        <v>0</v>
      </c>
      <c r="BF332" s="364">
        <f t="shared" si="607"/>
        <v>0</v>
      </c>
      <c r="BG332" s="1218">
        <f t="shared" si="583"/>
        <v>0</v>
      </c>
      <c r="BH332" s="1218">
        <f t="shared" si="584"/>
        <v>0</v>
      </c>
    </row>
    <row r="333" spans="1:60" x14ac:dyDescent="0.2">
      <c r="A333" s="1">
        <v>324</v>
      </c>
      <c r="B333" s="50" t="s">
        <v>134</v>
      </c>
      <c r="C333" s="1158"/>
      <c r="D333" s="51" t="s">
        <v>14</v>
      </c>
      <c r="E333" s="51">
        <v>12</v>
      </c>
      <c r="F333" s="76">
        <v>800</v>
      </c>
      <c r="G333" s="76">
        <f t="shared" si="549"/>
        <v>9600</v>
      </c>
      <c r="H333" s="76">
        <v>2142</v>
      </c>
      <c r="I333" s="76">
        <f t="shared" si="550"/>
        <v>25704</v>
      </c>
      <c r="J333" s="120">
        <f t="shared" si="690"/>
        <v>35304</v>
      </c>
      <c r="K333" s="131">
        <v>7</v>
      </c>
      <c r="L333" s="95">
        <v>800</v>
      </c>
      <c r="M333" s="95">
        <f t="shared" si="691"/>
        <v>5600</v>
      </c>
      <c r="N333" s="95">
        <v>2142</v>
      </c>
      <c r="O333" s="95">
        <f t="shared" si="692"/>
        <v>14994</v>
      </c>
      <c r="P333" s="96">
        <f t="shared" si="693"/>
        <v>20594</v>
      </c>
      <c r="Q333" s="177">
        <v>5</v>
      </c>
      <c r="R333" s="178">
        <v>800</v>
      </c>
      <c r="S333" s="178">
        <f t="shared" si="694"/>
        <v>4000</v>
      </c>
      <c r="T333" s="178">
        <v>2142</v>
      </c>
      <c r="U333" s="178">
        <f t="shared" si="695"/>
        <v>10710</v>
      </c>
      <c r="V333" s="179">
        <f t="shared" si="696"/>
        <v>14710</v>
      </c>
      <c r="W333" s="224"/>
      <c r="X333" s="225">
        <v>800</v>
      </c>
      <c r="Y333" s="225">
        <f t="shared" si="697"/>
        <v>0</v>
      </c>
      <c r="Z333" s="225">
        <v>2142</v>
      </c>
      <c r="AA333" s="225">
        <f t="shared" si="698"/>
        <v>0</v>
      </c>
      <c r="AB333" s="226">
        <f t="shared" si="699"/>
        <v>0</v>
      </c>
      <c r="AC333" s="271"/>
      <c r="AD333" s="272">
        <v>800</v>
      </c>
      <c r="AE333" s="272">
        <f t="shared" si="700"/>
        <v>0</v>
      </c>
      <c r="AF333" s="272">
        <v>2142</v>
      </c>
      <c r="AG333" s="272">
        <f t="shared" si="701"/>
        <v>0</v>
      </c>
      <c r="AH333" s="273">
        <f t="shared" si="702"/>
        <v>0</v>
      </c>
      <c r="AI333" s="318"/>
      <c r="AJ333" s="319">
        <v>800</v>
      </c>
      <c r="AK333" s="319">
        <f t="shared" si="703"/>
        <v>0</v>
      </c>
      <c r="AL333" s="319">
        <v>2142</v>
      </c>
      <c r="AM333" s="319">
        <f t="shared" si="704"/>
        <v>0</v>
      </c>
      <c r="AN333" s="320">
        <f t="shared" si="705"/>
        <v>0</v>
      </c>
      <c r="AO333" s="1107"/>
      <c r="AP333" s="1093">
        <v>800</v>
      </c>
      <c r="AQ333" s="1093">
        <f t="shared" si="706"/>
        <v>0</v>
      </c>
      <c r="AR333" s="1093">
        <v>2142</v>
      </c>
      <c r="AS333" s="1093">
        <f t="shared" si="707"/>
        <v>0</v>
      </c>
      <c r="AT333" s="1094">
        <f t="shared" si="708"/>
        <v>0</v>
      </c>
      <c r="AU333" s="1103"/>
      <c r="AV333" s="1101">
        <v>800</v>
      </c>
      <c r="AW333" s="1101">
        <f t="shared" si="709"/>
        <v>0</v>
      </c>
      <c r="AX333" s="1101">
        <v>2142</v>
      </c>
      <c r="AY333" s="1101">
        <f t="shared" si="710"/>
        <v>0</v>
      </c>
      <c r="AZ333" s="1102">
        <f t="shared" si="711"/>
        <v>0</v>
      </c>
      <c r="BA333" s="1151">
        <f t="shared" si="714"/>
        <v>0</v>
      </c>
      <c r="BB333" s="363">
        <v>800</v>
      </c>
      <c r="BC333" s="363">
        <f t="shared" si="712"/>
        <v>0</v>
      </c>
      <c r="BD333" s="363">
        <v>2142</v>
      </c>
      <c r="BE333" s="363">
        <f t="shared" si="713"/>
        <v>0</v>
      </c>
      <c r="BF333" s="364">
        <f t="shared" si="607"/>
        <v>0</v>
      </c>
      <c r="BG333" s="1218">
        <f t="shared" si="583"/>
        <v>0</v>
      </c>
      <c r="BH333" s="1218">
        <f t="shared" si="584"/>
        <v>0</v>
      </c>
    </row>
    <row r="334" spans="1:60" x14ac:dyDescent="0.2">
      <c r="A334" s="1">
        <v>325</v>
      </c>
      <c r="B334" s="50" t="s">
        <v>157</v>
      </c>
      <c r="C334" s="51"/>
      <c r="D334" s="51" t="s">
        <v>56</v>
      </c>
      <c r="E334" s="51">
        <v>12.263999999999999</v>
      </c>
      <c r="F334" s="76">
        <v>900</v>
      </c>
      <c r="G334" s="76">
        <f t="shared" si="549"/>
        <v>11037.599999999999</v>
      </c>
      <c r="H334" s="76">
        <v>840</v>
      </c>
      <c r="I334" s="76">
        <f t="shared" si="550"/>
        <v>10301.76</v>
      </c>
      <c r="J334" s="120">
        <f t="shared" si="690"/>
        <v>21339.360000000001</v>
      </c>
      <c r="K334" s="1593">
        <v>5.2240000000000002</v>
      </c>
      <c r="L334" s="95">
        <v>900</v>
      </c>
      <c r="M334" s="95">
        <f t="shared" si="691"/>
        <v>4701.6000000000004</v>
      </c>
      <c r="N334" s="95">
        <v>840</v>
      </c>
      <c r="O334" s="95">
        <f t="shared" si="692"/>
        <v>4388.16</v>
      </c>
      <c r="P334" s="96">
        <f t="shared" si="693"/>
        <v>9089.76</v>
      </c>
      <c r="Q334" s="177"/>
      <c r="R334" s="178">
        <v>900</v>
      </c>
      <c r="S334" s="178">
        <f t="shared" si="694"/>
        <v>0</v>
      </c>
      <c r="T334" s="178">
        <v>840</v>
      </c>
      <c r="U334" s="178">
        <f t="shared" si="695"/>
        <v>0</v>
      </c>
      <c r="V334" s="179">
        <f t="shared" si="696"/>
        <v>0</v>
      </c>
      <c r="W334" s="224"/>
      <c r="X334" s="225">
        <v>900</v>
      </c>
      <c r="Y334" s="225">
        <f t="shared" si="697"/>
        <v>0</v>
      </c>
      <c r="Z334" s="225">
        <v>840</v>
      </c>
      <c r="AA334" s="225">
        <f t="shared" si="698"/>
        <v>0</v>
      </c>
      <c r="AB334" s="226">
        <f t="shared" si="699"/>
        <v>0</v>
      </c>
      <c r="AC334" s="1593">
        <v>3.7759999999999998</v>
      </c>
      <c r="AD334" s="272">
        <v>900</v>
      </c>
      <c r="AE334" s="272">
        <f t="shared" si="700"/>
        <v>3398.3999999999996</v>
      </c>
      <c r="AF334" s="272">
        <v>840</v>
      </c>
      <c r="AG334" s="272">
        <f t="shared" si="701"/>
        <v>3171.8399999999997</v>
      </c>
      <c r="AH334" s="273">
        <f t="shared" si="702"/>
        <v>6570.24</v>
      </c>
      <c r="AI334" s="1591">
        <v>3.2639999999999993</v>
      </c>
      <c r="AJ334" s="319">
        <v>900</v>
      </c>
      <c r="AK334" s="319">
        <f t="shared" si="703"/>
        <v>2937.5999999999995</v>
      </c>
      <c r="AL334" s="319">
        <v>840</v>
      </c>
      <c r="AM334" s="319">
        <f t="shared" si="704"/>
        <v>2741.7599999999993</v>
      </c>
      <c r="AN334" s="320">
        <f t="shared" si="705"/>
        <v>5679.3599999999988</v>
      </c>
      <c r="AO334" s="1107"/>
      <c r="AP334" s="1093">
        <v>900</v>
      </c>
      <c r="AQ334" s="1093">
        <f t="shared" si="706"/>
        <v>0</v>
      </c>
      <c r="AR334" s="1093">
        <v>840</v>
      </c>
      <c r="AS334" s="1093">
        <f t="shared" si="707"/>
        <v>0</v>
      </c>
      <c r="AT334" s="1094">
        <f t="shared" si="708"/>
        <v>0</v>
      </c>
      <c r="AU334" s="1103"/>
      <c r="AV334" s="1101">
        <v>900</v>
      </c>
      <c r="AW334" s="1101">
        <f t="shared" si="709"/>
        <v>0</v>
      </c>
      <c r="AX334" s="1101">
        <v>840</v>
      </c>
      <c r="AY334" s="1101">
        <f t="shared" si="710"/>
        <v>0</v>
      </c>
      <c r="AZ334" s="1102">
        <f t="shared" si="711"/>
        <v>0</v>
      </c>
      <c r="BA334" s="1151">
        <f t="shared" si="714"/>
        <v>0</v>
      </c>
      <c r="BB334" s="363">
        <v>900</v>
      </c>
      <c r="BC334" s="363">
        <f t="shared" si="712"/>
        <v>0</v>
      </c>
      <c r="BD334" s="363">
        <v>840</v>
      </c>
      <c r="BE334" s="363">
        <f t="shared" si="713"/>
        <v>0</v>
      </c>
      <c r="BF334" s="364">
        <f t="shared" si="607"/>
        <v>0</v>
      </c>
      <c r="BG334" s="1218">
        <f t="shared" si="583"/>
        <v>0</v>
      </c>
      <c r="BH334" s="1218">
        <f t="shared" si="584"/>
        <v>0</v>
      </c>
    </row>
    <row r="335" spans="1:60" hidden="1" x14ac:dyDescent="0.2">
      <c r="A335" s="1">
        <v>326</v>
      </c>
      <c r="B335" s="50" t="s">
        <v>158</v>
      </c>
      <c r="C335" s="1158"/>
      <c r="D335" s="51" t="s">
        <v>137</v>
      </c>
      <c r="E335" s="1654">
        <v>0</v>
      </c>
      <c r="F335" s="76"/>
      <c r="G335" s="76">
        <f t="shared" si="549"/>
        <v>0</v>
      </c>
      <c r="H335" s="76"/>
      <c r="I335" s="76">
        <f t="shared" si="550"/>
        <v>0</v>
      </c>
      <c r="J335" s="120"/>
      <c r="K335" s="131"/>
      <c r="L335" s="95"/>
      <c r="M335" s="95">
        <f t="shared" si="691"/>
        <v>0</v>
      </c>
      <c r="N335" s="95"/>
      <c r="O335" s="95">
        <f t="shared" si="692"/>
        <v>0</v>
      </c>
      <c r="P335" s="96"/>
      <c r="Q335" s="177"/>
      <c r="R335" s="178"/>
      <c r="S335" s="178">
        <f t="shared" si="694"/>
        <v>0</v>
      </c>
      <c r="T335" s="178"/>
      <c r="U335" s="178">
        <f t="shared" si="695"/>
        <v>0</v>
      </c>
      <c r="V335" s="179"/>
      <c r="W335" s="224"/>
      <c r="X335" s="225"/>
      <c r="Y335" s="225">
        <f t="shared" si="697"/>
        <v>0</v>
      </c>
      <c r="Z335" s="225"/>
      <c r="AA335" s="225">
        <f t="shared" si="698"/>
        <v>0</v>
      </c>
      <c r="AB335" s="226"/>
      <c r="AC335" s="271"/>
      <c r="AD335" s="272"/>
      <c r="AE335" s="272">
        <f t="shared" si="700"/>
        <v>0</v>
      </c>
      <c r="AF335" s="272"/>
      <c r="AG335" s="272">
        <f t="shared" si="701"/>
        <v>0</v>
      </c>
      <c r="AH335" s="273"/>
      <c r="AI335" s="318"/>
      <c r="AJ335" s="319"/>
      <c r="AK335" s="319">
        <f t="shared" si="703"/>
        <v>0</v>
      </c>
      <c r="AL335" s="319"/>
      <c r="AM335" s="319">
        <f t="shared" si="704"/>
        <v>0</v>
      </c>
      <c r="AN335" s="320"/>
      <c r="AO335" s="1107"/>
      <c r="AP335" s="1093"/>
      <c r="AQ335" s="1093">
        <f t="shared" si="706"/>
        <v>0</v>
      </c>
      <c r="AR335" s="1093"/>
      <c r="AS335" s="1093">
        <f t="shared" si="707"/>
        <v>0</v>
      </c>
      <c r="AT335" s="1094"/>
      <c r="AU335" s="1103"/>
      <c r="AV335" s="1101"/>
      <c r="AW335" s="1101">
        <f t="shared" si="709"/>
        <v>0</v>
      </c>
      <c r="AX335" s="1101"/>
      <c r="AY335" s="1101">
        <f t="shared" si="710"/>
        <v>0</v>
      </c>
      <c r="AZ335" s="1102"/>
      <c r="BA335" s="1151">
        <f t="shared" si="714"/>
        <v>0</v>
      </c>
      <c r="BB335" s="363"/>
      <c r="BC335" s="363">
        <f t="shared" si="712"/>
        <v>0</v>
      </c>
      <c r="BD335" s="363"/>
      <c r="BE335" s="363">
        <f t="shared" si="713"/>
        <v>0</v>
      </c>
      <c r="BF335" s="364">
        <f t="shared" si="607"/>
        <v>0</v>
      </c>
      <c r="BG335" s="1218">
        <f t="shared" si="583"/>
        <v>0</v>
      </c>
      <c r="BH335" s="1218">
        <f t="shared" si="584"/>
        <v>0</v>
      </c>
    </row>
    <row r="336" spans="1:60" x14ac:dyDescent="0.2">
      <c r="A336" s="1">
        <v>327</v>
      </c>
      <c r="B336" s="50" t="s">
        <v>159</v>
      </c>
      <c r="C336" s="51"/>
      <c r="D336" s="51" t="s">
        <v>56</v>
      </c>
      <c r="E336" s="1651">
        <v>2.2839999999999998</v>
      </c>
      <c r="F336" s="76">
        <v>900</v>
      </c>
      <c r="G336" s="76">
        <f t="shared" si="549"/>
        <v>2055.6</v>
      </c>
      <c r="H336" s="76">
        <v>3080</v>
      </c>
      <c r="I336" s="76">
        <f t="shared" si="550"/>
        <v>7034.7199999999993</v>
      </c>
      <c r="J336" s="120">
        <f t="shared" ref="J336:J337" si="715">G336+I336</f>
        <v>9090.32</v>
      </c>
      <c r="K336" s="1592">
        <v>0.504</v>
      </c>
      <c r="L336" s="95">
        <v>900</v>
      </c>
      <c r="M336" s="95">
        <f t="shared" si="691"/>
        <v>453.6</v>
      </c>
      <c r="N336" s="95">
        <v>3080</v>
      </c>
      <c r="O336" s="95">
        <f t="shared" si="692"/>
        <v>1552.32</v>
      </c>
      <c r="P336" s="96">
        <f t="shared" ref="P336:P337" si="716">M336+O336</f>
        <v>2005.92</v>
      </c>
      <c r="Q336" s="1308"/>
      <c r="R336" s="178">
        <v>900</v>
      </c>
      <c r="S336" s="178">
        <f t="shared" si="694"/>
        <v>0</v>
      </c>
      <c r="T336" s="178">
        <v>3080</v>
      </c>
      <c r="U336" s="178">
        <f t="shared" si="695"/>
        <v>0</v>
      </c>
      <c r="V336" s="179">
        <f t="shared" ref="V336:V337" si="717">S336+U336</f>
        <v>0</v>
      </c>
      <c r="W336" s="1309"/>
      <c r="X336" s="225">
        <v>900</v>
      </c>
      <c r="Y336" s="225">
        <f t="shared" si="697"/>
        <v>0</v>
      </c>
      <c r="Z336" s="225">
        <v>3080</v>
      </c>
      <c r="AA336" s="225">
        <f t="shared" si="698"/>
        <v>0</v>
      </c>
      <c r="AB336" s="226">
        <f t="shared" ref="AB336:AB337" si="718">Y336+AA336</f>
        <v>0</v>
      </c>
      <c r="AC336" s="1310"/>
      <c r="AD336" s="272">
        <v>900</v>
      </c>
      <c r="AE336" s="272">
        <f t="shared" si="700"/>
        <v>0</v>
      </c>
      <c r="AF336" s="272">
        <v>3080</v>
      </c>
      <c r="AG336" s="272">
        <f t="shared" si="701"/>
        <v>0</v>
      </c>
      <c r="AH336" s="273">
        <f t="shared" ref="AH336:AH337" si="719">AE336+AG336</f>
        <v>0</v>
      </c>
      <c r="AI336" s="1594">
        <v>1.7799999999999998</v>
      </c>
      <c r="AJ336" s="319">
        <v>900</v>
      </c>
      <c r="AK336" s="319">
        <f t="shared" si="703"/>
        <v>1601.9999999999998</v>
      </c>
      <c r="AL336" s="319">
        <v>3080</v>
      </c>
      <c r="AM336" s="319">
        <f t="shared" si="704"/>
        <v>5482.4</v>
      </c>
      <c r="AN336" s="320">
        <f t="shared" ref="AN336:AN337" si="720">AK336+AM336</f>
        <v>7084.4</v>
      </c>
      <c r="AO336" s="1312"/>
      <c r="AP336" s="1093">
        <v>900</v>
      </c>
      <c r="AQ336" s="1093">
        <f t="shared" si="706"/>
        <v>0</v>
      </c>
      <c r="AR336" s="1093">
        <v>3080</v>
      </c>
      <c r="AS336" s="1093">
        <f t="shared" si="707"/>
        <v>0</v>
      </c>
      <c r="AT336" s="1094">
        <f t="shared" ref="AT336:AT337" si="721">AQ336+AS336</f>
        <v>0</v>
      </c>
      <c r="AU336" s="1313"/>
      <c r="AV336" s="1101">
        <v>900</v>
      </c>
      <c r="AW336" s="1101">
        <f t="shared" si="709"/>
        <v>0</v>
      </c>
      <c r="AX336" s="1101">
        <v>3080</v>
      </c>
      <c r="AY336" s="1101">
        <f t="shared" si="710"/>
        <v>0</v>
      </c>
      <c r="AZ336" s="1102">
        <f t="shared" ref="AZ336:AZ337" si="722">AW336+AY336</f>
        <v>0</v>
      </c>
      <c r="BA336" s="1151">
        <f t="shared" si="714"/>
        <v>0</v>
      </c>
      <c r="BB336" s="363">
        <v>900</v>
      </c>
      <c r="BC336" s="363">
        <f t="shared" si="712"/>
        <v>0</v>
      </c>
      <c r="BD336" s="363">
        <v>3080</v>
      </c>
      <c r="BE336" s="363">
        <f t="shared" si="713"/>
        <v>0</v>
      </c>
      <c r="BF336" s="364">
        <f t="shared" si="607"/>
        <v>0</v>
      </c>
      <c r="BG336" s="1218">
        <f t="shared" si="583"/>
        <v>0</v>
      </c>
      <c r="BH336" s="1218">
        <f t="shared" si="584"/>
        <v>0</v>
      </c>
    </row>
    <row r="337" spans="1:60" x14ac:dyDescent="0.2">
      <c r="A337" s="1655">
        <v>328</v>
      </c>
      <c r="B337" s="50" t="s">
        <v>135</v>
      </c>
      <c r="C337" s="1158"/>
      <c r="D337" s="51" t="s">
        <v>56</v>
      </c>
      <c r="E337" s="51">
        <v>149.20499999999998</v>
      </c>
      <c r="F337" s="76">
        <v>1875</v>
      </c>
      <c r="G337" s="76">
        <f t="shared" si="549"/>
        <v>279759.37499999994</v>
      </c>
      <c r="H337" s="76">
        <v>869</v>
      </c>
      <c r="I337" s="76">
        <f t="shared" si="550"/>
        <v>129659.14499999999</v>
      </c>
      <c r="J337" s="120">
        <f t="shared" si="715"/>
        <v>409418.5199999999</v>
      </c>
      <c r="K337" s="1593">
        <v>82.23599999999999</v>
      </c>
      <c r="L337" s="95">
        <v>1875</v>
      </c>
      <c r="M337" s="95">
        <f t="shared" si="691"/>
        <v>154192.49999999997</v>
      </c>
      <c r="N337" s="95">
        <v>869</v>
      </c>
      <c r="O337" s="95">
        <f t="shared" si="692"/>
        <v>71463.083999999988</v>
      </c>
      <c r="P337" s="96">
        <f t="shared" si="716"/>
        <v>225655.58399999997</v>
      </c>
      <c r="Q337" s="1593">
        <v>66.969000000000008</v>
      </c>
      <c r="R337" s="178">
        <v>1875</v>
      </c>
      <c r="S337" s="178">
        <f t="shared" si="694"/>
        <v>125566.87500000001</v>
      </c>
      <c r="T337" s="178">
        <v>869</v>
      </c>
      <c r="U337" s="178">
        <f t="shared" si="695"/>
        <v>58196.061000000009</v>
      </c>
      <c r="V337" s="179">
        <f t="shared" si="717"/>
        <v>183762.93600000002</v>
      </c>
      <c r="W337" s="224"/>
      <c r="X337" s="225">
        <v>1875</v>
      </c>
      <c r="Y337" s="225">
        <f t="shared" si="697"/>
        <v>0</v>
      </c>
      <c r="Z337" s="225">
        <v>869</v>
      </c>
      <c r="AA337" s="225">
        <f t="shared" si="698"/>
        <v>0</v>
      </c>
      <c r="AB337" s="226">
        <f t="shared" si="718"/>
        <v>0</v>
      </c>
      <c r="AC337" s="271"/>
      <c r="AD337" s="272">
        <v>1875</v>
      </c>
      <c r="AE337" s="272">
        <f t="shared" si="700"/>
        <v>0</v>
      </c>
      <c r="AF337" s="272">
        <v>869</v>
      </c>
      <c r="AG337" s="272">
        <f t="shared" si="701"/>
        <v>0</v>
      </c>
      <c r="AH337" s="273">
        <f t="shared" si="719"/>
        <v>0</v>
      </c>
      <c r="AI337" s="318"/>
      <c r="AJ337" s="319">
        <v>1875</v>
      </c>
      <c r="AK337" s="319">
        <f t="shared" si="703"/>
        <v>0</v>
      </c>
      <c r="AL337" s="319">
        <v>869</v>
      </c>
      <c r="AM337" s="319">
        <f t="shared" si="704"/>
        <v>0</v>
      </c>
      <c r="AN337" s="320">
        <f t="shared" si="720"/>
        <v>0</v>
      </c>
      <c r="AO337" s="1107"/>
      <c r="AP337" s="1093">
        <v>1875</v>
      </c>
      <c r="AQ337" s="1093">
        <f t="shared" si="706"/>
        <v>0</v>
      </c>
      <c r="AR337" s="1093">
        <v>869</v>
      </c>
      <c r="AS337" s="1093">
        <f t="shared" si="707"/>
        <v>0</v>
      </c>
      <c r="AT337" s="1094">
        <f t="shared" si="721"/>
        <v>0</v>
      </c>
      <c r="AU337" s="1103"/>
      <c r="AV337" s="1101">
        <v>1875</v>
      </c>
      <c r="AW337" s="1101">
        <f t="shared" si="709"/>
        <v>0</v>
      </c>
      <c r="AX337" s="1101">
        <v>869</v>
      </c>
      <c r="AY337" s="1101">
        <f t="shared" si="710"/>
        <v>0</v>
      </c>
      <c r="AZ337" s="1102">
        <f t="shared" si="722"/>
        <v>0</v>
      </c>
      <c r="BA337" s="1151">
        <f t="shared" si="714"/>
        <v>-1.4210854715202004E-14</v>
      </c>
      <c r="BB337" s="363">
        <v>1875</v>
      </c>
      <c r="BC337" s="363">
        <f t="shared" si="712"/>
        <v>-2.6645352591003757E-11</v>
      </c>
      <c r="BD337" s="363">
        <v>869</v>
      </c>
      <c r="BE337" s="363">
        <f t="shared" si="713"/>
        <v>-1.2349232747510541E-11</v>
      </c>
      <c r="BF337" s="364">
        <f t="shared" si="607"/>
        <v>-3.8994585338514298E-11</v>
      </c>
      <c r="BG337" s="1218">
        <f t="shared" si="583"/>
        <v>-8.7311491370201111E-11</v>
      </c>
      <c r="BH337" s="1218">
        <f t="shared" si="584"/>
        <v>4.8316906031686813E-11</v>
      </c>
    </row>
    <row r="338" spans="1:60" hidden="1" x14ac:dyDescent="0.2">
      <c r="A338" s="1">
        <v>329</v>
      </c>
      <c r="B338" s="50" t="s">
        <v>136</v>
      </c>
      <c r="C338" s="1158"/>
      <c r="D338" s="51" t="s">
        <v>137</v>
      </c>
      <c r="E338" s="51">
        <v>0</v>
      </c>
      <c r="F338" s="76"/>
      <c r="G338" s="76">
        <f t="shared" si="549"/>
        <v>0</v>
      </c>
      <c r="H338" s="76"/>
      <c r="I338" s="76">
        <f t="shared" si="550"/>
        <v>0</v>
      </c>
      <c r="J338" s="120"/>
      <c r="K338" s="131"/>
      <c r="L338" s="95"/>
      <c r="M338" s="95">
        <f t="shared" si="691"/>
        <v>0</v>
      </c>
      <c r="N338" s="95"/>
      <c r="O338" s="95">
        <f t="shared" si="692"/>
        <v>0</v>
      </c>
      <c r="P338" s="96"/>
      <c r="Q338" s="177"/>
      <c r="R338" s="178"/>
      <c r="S338" s="178">
        <f t="shared" si="694"/>
        <v>0</v>
      </c>
      <c r="T338" s="178"/>
      <c r="U338" s="178">
        <f t="shared" si="695"/>
        <v>0</v>
      </c>
      <c r="V338" s="179"/>
      <c r="W338" s="224"/>
      <c r="X338" s="225"/>
      <c r="Y338" s="225">
        <f t="shared" si="697"/>
        <v>0</v>
      </c>
      <c r="Z338" s="225"/>
      <c r="AA338" s="225">
        <f t="shared" si="698"/>
        <v>0</v>
      </c>
      <c r="AB338" s="226"/>
      <c r="AC338" s="271"/>
      <c r="AD338" s="272"/>
      <c r="AE338" s="272">
        <f t="shared" si="700"/>
        <v>0</v>
      </c>
      <c r="AF338" s="272"/>
      <c r="AG338" s="272">
        <f t="shared" si="701"/>
        <v>0</v>
      </c>
      <c r="AH338" s="273"/>
      <c r="AI338" s="318"/>
      <c r="AJ338" s="319"/>
      <c r="AK338" s="319">
        <f t="shared" si="703"/>
        <v>0</v>
      </c>
      <c r="AL338" s="319"/>
      <c r="AM338" s="319">
        <f t="shared" si="704"/>
        <v>0</v>
      </c>
      <c r="AN338" s="320"/>
      <c r="AO338" s="1107"/>
      <c r="AP338" s="1093"/>
      <c r="AQ338" s="1093">
        <f t="shared" si="706"/>
        <v>0</v>
      </c>
      <c r="AR338" s="1093"/>
      <c r="AS338" s="1093">
        <f t="shared" si="707"/>
        <v>0</v>
      </c>
      <c r="AT338" s="1094"/>
      <c r="AU338" s="1103"/>
      <c r="AV338" s="1101"/>
      <c r="AW338" s="1101">
        <f t="shared" si="709"/>
        <v>0</v>
      </c>
      <c r="AX338" s="1101"/>
      <c r="AY338" s="1101">
        <f t="shared" si="710"/>
        <v>0</v>
      </c>
      <c r="AZ338" s="1102"/>
      <c r="BA338" s="1151">
        <f t="shared" si="714"/>
        <v>0</v>
      </c>
      <c r="BB338" s="363"/>
      <c r="BC338" s="363">
        <f t="shared" si="712"/>
        <v>0</v>
      </c>
      <c r="BD338" s="363"/>
      <c r="BE338" s="363">
        <f t="shared" si="713"/>
        <v>0</v>
      </c>
      <c r="BF338" s="364">
        <f t="shared" si="607"/>
        <v>0</v>
      </c>
      <c r="BG338" s="1218">
        <f t="shared" si="583"/>
        <v>0</v>
      </c>
      <c r="BH338" s="1218">
        <f t="shared" si="584"/>
        <v>0</v>
      </c>
    </row>
    <row r="339" spans="1:60" hidden="1" x14ac:dyDescent="0.2">
      <c r="A339" s="1">
        <v>330</v>
      </c>
      <c r="B339" s="50" t="s">
        <v>160</v>
      </c>
      <c r="C339" s="1158"/>
      <c r="D339" s="51" t="s">
        <v>137</v>
      </c>
      <c r="E339" s="51">
        <v>0</v>
      </c>
      <c r="F339" s="76"/>
      <c r="G339" s="76">
        <f t="shared" si="549"/>
        <v>0</v>
      </c>
      <c r="H339" s="76"/>
      <c r="I339" s="76">
        <f t="shared" si="550"/>
        <v>0</v>
      </c>
      <c r="J339" s="120"/>
      <c r="K339" s="131"/>
      <c r="L339" s="95"/>
      <c r="M339" s="95">
        <f t="shared" si="691"/>
        <v>0</v>
      </c>
      <c r="N339" s="95"/>
      <c r="O339" s="95">
        <f t="shared" si="692"/>
        <v>0</v>
      </c>
      <c r="P339" s="96"/>
      <c r="Q339" s="177"/>
      <c r="R339" s="178"/>
      <c r="S339" s="178">
        <f t="shared" si="694"/>
        <v>0</v>
      </c>
      <c r="T339" s="178"/>
      <c r="U339" s="178">
        <f t="shared" si="695"/>
        <v>0</v>
      </c>
      <c r="V339" s="179"/>
      <c r="W339" s="224"/>
      <c r="X339" s="225"/>
      <c r="Y339" s="225">
        <f t="shared" si="697"/>
        <v>0</v>
      </c>
      <c r="Z339" s="225"/>
      <c r="AA339" s="225">
        <f t="shared" si="698"/>
        <v>0</v>
      </c>
      <c r="AB339" s="226"/>
      <c r="AC339" s="271"/>
      <c r="AD339" s="272"/>
      <c r="AE339" s="272">
        <f t="shared" si="700"/>
        <v>0</v>
      </c>
      <c r="AF339" s="272"/>
      <c r="AG339" s="272">
        <f t="shared" si="701"/>
        <v>0</v>
      </c>
      <c r="AH339" s="273"/>
      <c r="AI339" s="318"/>
      <c r="AJ339" s="319"/>
      <c r="AK339" s="319">
        <f t="shared" si="703"/>
        <v>0</v>
      </c>
      <c r="AL339" s="319"/>
      <c r="AM339" s="319">
        <f t="shared" si="704"/>
        <v>0</v>
      </c>
      <c r="AN339" s="320"/>
      <c r="AO339" s="1107"/>
      <c r="AP339" s="1093"/>
      <c r="AQ339" s="1093">
        <f t="shared" si="706"/>
        <v>0</v>
      </c>
      <c r="AR339" s="1093"/>
      <c r="AS339" s="1093">
        <f t="shared" si="707"/>
        <v>0</v>
      </c>
      <c r="AT339" s="1094"/>
      <c r="AU339" s="1103"/>
      <c r="AV339" s="1101"/>
      <c r="AW339" s="1101">
        <f t="shared" si="709"/>
        <v>0</v>
      </c>
      <c r="AX339" s="1101"/>
      <c r="AY339" s="1101">
        <f t="shared" si="710"/>
        <v>0</v>
      </c>
      <c r="AZ339" s="1102"/>
      <c r="BA339" s="1151">
        <f t="shared" si="714"/>
        <v>0</v>
      </c>
      <c r="BB339" s="363"/>
      <c r="BC339" s="363">
        <f t="shared" si="712"/>
        <v>0</v>
      </c>
      <c r="BD339" s="363"/>
      <c r="BE339" s="363">
        <f t="shared" si="713"/>
        <v>0</v>
      </c>
      <c r="BF339" s="364">
        <f t="shared" si="607"/>
        <v>0</v>
      </c>
      <c r="BG339" s="1218">
        <f t="shared" si="583"/>
        <v>0</v>
      </c>
      <c r="BH339" s="1218">
        <f t="shared" si="584"/>
        <v>0</v>
      </c>
    </row>
    <row r="340" spans="1:60" hidden="1" x14ac:dyDescent="0.2">
      <c r="A340" s="1">
        <v>331</v>
      </c>
      <c r="B340" s="50" t="s">
        <v>161</v>
      </c>
      <c r="C340" s="1158"/>
      <c r="D340" s="51" t="s">
        <v>137</v>
      </c>
      <c r="E340" s="51">
        <v>0</v>
      </c>
      <c r="F340" s="76"/>
      <c r="G340" s="76">
        <f t="shared" si="549"/>
        <v>0</v>
      </c>
      <c r="H340" s="76"/>
      <c r="I340" s="76">
        <f t="shared" si="550"/>
        <v>0</v>
      </c>
      <c r="J340" s="120"/>
      <c r="K340" s="131"/>
      <c r="L340" s="95"/>
      <c r="M340" s="95">
        <f t="shared" si="691"/>
        <v>0</v>
      </c>
      <c r="N340" s="95"/>
      <c r="O340" s="95">
        <f t="shared" si="692"/>
        <v>0</v>
      </c>
      <c r="P340" s="96"/>
      <c r="Q340" s="177"/>
      <c r="R340" s="178"/>
      <c r="S340" s="178">
        <f t="shared" si="694"/>
        <v>0</v>
      </c>
      <c r="T340" s="178"/>
      <c r="U340" s="178">
        <f t="shared" si="695"/>
        <v>0</v>
      </c>
      <c r="V340" s="179"/>
      <c r="W340" s="224"/>
      <c r="X340" s="225"/>
      <c r="Y340" s="225">
        <f t="shared" si="697"/>
        <v>0</v>
      </c>
      <c r="Z340" s="225"/>
      <c r="AA340" s="225">
        <f t="shared" si="698"/>
        <v>0</v>
      </c>
      <c r="AB340" s="226"/>
      <c r="AC340" s="271"/>
      <c r="AD340" s="272"/>
      <c r="AE340" s="272">
        <f t="shared" si="700"/>
        <v>0</v>
      </c>
      <c r="AF340" s="272"/>
      <c r="AG340" s="272">
        <f t="shared" si="701"/>
        <v>0</v>
      </c>
      <c r="AH340" s="273"/>
      <c r="AI340" s="318"/>
      <c r="AJ340" s="319"/>
      <c r="AK340" s="319">
        <f t="shared" si="703"/>
        <v>0</v>
      </c>
      <c r="AL340" s="319"/>
      <c r="AM340" s="319">
        <f t="shared" si="704"/>
        <v>0</v>
      </c>
      <c r="AN340" s="320"/>
      <c r="AO340" s="1107"/>
      <c r="AP340" s="1093"/>
      <c r="AQ340" s="1093">
        <f t="shared" si="706"/>
        <v>0</v>
      </c>
      <c r="AR340" s="1093"/>
      <c r="AS340" s="1093">
        <f t="shared" si="707"/>
        <v>0</v>
      </c>
      <c r="AT340" s="1094"/>
      <c r="AU340" s="1103"/>
      <c r="AV340" s="1101"/>
      <c r="AW340" s="1101">
        <f t="shared" si="709"/>
        <v>0</v>
      </c>
      <c r="AX340" s="1101"/>
      <c r="AY340" s="1101">
        <f t="shared" si="710"/>
        <v>0</v>
      </c>
      <c r="AZ340" s="1102"/>
      <c r="BA340" s="1151">
        <f t="shared" si="714"/>
        <v>0</v>
      </c>
      <c r="BB340" s="363"/>
      <c r="BC340" s="363">
        <f t="shared" si="712"/>
        <v>0</v>
      </c>
      <c r="BD340" s="363"/>
      <c r="BE340" s="363">
        <f t="shared" si="713"/>
        <v>0</v>
      </c>
      <c r="BF340" s="364">
        <f t="shared" si="607"/>
        <v>0</v>
      </c>
      <c r="BG340" s="1218">
        <f t="shared" si="583"/>
        <v>0</v>
      </c>
      <c r="BH340" s="1218">
        <f t="shared" si="584"/>
        <v>0</v>
      </c>
    </row>
    <row r="341" spans="1:60" hidden="1" x14ac:dyDescent="0.2">
      <c r="A341" s="1">
        <v>332</v>
      </c>
      <c r="B341" s="50" t="s">
        <v>138</v>
      </c>
      <c r="C341" s="1158"/>
      <c r="D341" s="51" t="s">
        <v>137</v>
      </c>
      <c r="E341" s="51">
        <v>0</v>
      </c>
      <c r="F341" s="76"/>
      <c r="G341" s="76">
        <f t="shared" si="549"/>
        <v>0</v>
      </c>
      <c r="H341" s="76"/>
      <c r="I341" s="76">
        <f t="shared" si="550"/>
        <v>0</v>
      </c>
      <c r="J341" s="120"/>
      <c r="K341" s="131"/>
      <c r="L341" s="95"/>
      <c r="M341" s="95">
        <f t="shared" si="691"/>
        <v>0</v>
      </c>
      <c r="N341" s="95"/>
      <c r="O341" s="95">
        <f t="shared" si="692"/>
        <v>0</v>
      </c>
      <c r="P341" s="96"/>
      <c r="Q341" s="177"/>
      <c r="R341" s="178"/>
      <c r="S341" s="178">
        <f t="shared" si="694"/>
        <v>0</v>
      </c>
      <c r="T341" s="178"/>
      <c r="U341" s="178">
        <f t="shared" si="695"/>
        <v>0</v>
      </c>
      <c r="V341" s="179"/>
      <c r="W341" s="224"/>
      <c r="X341" s="225"/>
      <c r="Y341" s="225">
        <f t="shared" si="697"/>
        <v>0</v>
      </c>
      <c r="Z341" s="225"/>
      <c r="AA341" s="225">
        <f t="shared" si="698"/>
        <v>0</v>
      </c>
      <c r="AB341" s="226"/>
      <c r="AC341" s="271"/>
      <c r="AD341" s="272"/>
      <c r="AE341" s="272">
        <f t="shared" si="700"/>
        <v>0</v>
      </c>
      <c r="AF341" s="272"/>
      <c r="AG341" s="272">
        <f t="shared" si="701"/>
        <v>0</v>
      </c>
      <c r="AH341" s="273"/>
      <c r="AI341" s="318"/>
      <c r="AJ341" s="319"/>
      <c r="AK341" s="319">
        <f t="shared" si="703"/>
        <v>0</v>
      </c>
      <c r="AL341" s="319"/>
      <c r="AM341" s="319">
        <f t="shared" si="704"/>
        <v>0</v>
      </c>
      <c r="AN341" s="320"/>
      <c r="AO341" s="1107"/>
      <c r="AP341" s="1093"/>
      <c r="AQ341" s="1093">
        <f t="shared" si="706"/>
        <v>0</v>
      </c>
      <c r="AR341" s="1093"/>
      <c r="AS341" s="1093">
        <f t="shared" si="707"/>
        <v>0</v>
      </c>
      <c r="AT341" s="1094"/>
      <c r="AU341" s="1103"/>
      <c r="AV341" s="1101"/>
      <c r="AW341" s="1101">
        <f t="shared" si="709"/>
        <v>0</v>
      </c>
      <c r="AX341" s="1101"/>
      <c r="AY341" s="1101">
        <f t="shared" si="710"/>
        <v>0</v>
      </c>
      <c r="AZ341" s="1102"/>
      <c r="BA341" s="1151">
        <f t="shared" si="714"/>
        <v>0</v>
      </c>
      <c r="BB341" s="363"/>
      <c r="BC341" s="363">
        <f t="shared" si="712"/>
        <v>0</v>
      </c>
      <c r="BD341" s="363"/>
      <c r="BE341" s="363">
        <f t="shared" si="713"/>
        <v>0</v>
      </c>
      <c r="BF341" s="364">
        <f t="shared" si="607"/>
        <v>0</v>
      </c>
      <c r="BG341" s="1218">
        <f t="shared" si="583"/>
        <v>0</v>
      </c>
      <c r="BH341" s="1218">
        <f t="shared" si="584"/>
        <v>0</v>
      </c>
    </row>
    <row r="342" spans="1:60" hidden="1" x14ac:dyDescent="0.2">
      <c r="A342" s="1">
        <v>333</v>
      </c>
      <c r="B342" s="50" t="s">
        <v>162</v>
      </c>
      <c r="C342" s="1158"/>
      <c r="D342" s="51" t="s">
        <v>137</v>
      </c>
      <c r="E342" s="51">
        <v>0</v>
      </c>
      <c r="F342" s="76"/>
      <c r="G342" s="76">
        <f t="shared" si="549"/>
        <v>0</v>
      </c>
      <c r="H342" s="76"/>
      <c r="I342" s="76">
        <f t="shared" si="550"/>
        <v>0</v>
      </c>
      <c r="J342" s="120"/>
      <c r="K342" s="131"/>
      <c r="L342" s="95"/>
      <c r="M342" s="95">
        <f t="shared" si="691"/>
        <v>0</v>
      </c>
      <c r="N342" s="95"/>
      <c r="O342" s="95">
        <f t="shared" si="692"/>
        <v>0</v>
      </c>
      <c r="P342" s="96"/>
      <c r="Q342" s="177"/>
      <c r="R342" s="178"/>
      <c r="S342" s="178">
        <f t="shared" si="694"/>
        <v>0</v>
      </c>
      <c r="T342" s="178"/>
      <c r="U342" s="178">
        <f t="shared" si="695"/>
        <v>0</v>
      </c>
      <c r="V342" s="179"/>
      <c r="W342" s="224"/>
      <c r="X342" s="225"/>
      <c r="Y342" s="225">
        <f t="shared" si="697"/>
        <v>0</v>
      </c>
      <c r="Z342" s="225"/>
      <c r="AA342" s="225">
        <f t="shared" si="698"/>
        <v>0</v>
      </c>
      <c r="AB342" s="226"/>
      <c r="AC342" s="271"/>
      <c r="AD342" s="272"/>
      <c r="AE342" s="272">
        <f t="shared" si="700"/>
        <v>0</v>
      </c>
      <c r="AF342" s="272"/>
      <c r="AG342" s="272">
        <f t="shared" si="701"/>
        <v>0</v>
      </c>
      <c r="AH342" s="273"/>
      <c r="AI342" s="318"/>
      <c r="AJ342" s="319"/>
      <c r="AK342" s="319">
        <f t="shared" si="703"/>
        <v>0</v>
      </c>
      <c r="AL342" s="319"/>
      <c r="AM342" s="319">
        <f t="shared" si="704"/>
        <v>0</v>
      </c>
      <c r="AN342" s="320"/>
      <c r="AO342" s="1107"/>
      <c r="AP342" s="1093"/>
      <c r="AQ342" s="1093">
        <f t="shared" si="706"/>
        <v>0</v>
      </c>
      <c r="AR342" s="1093"/>
      <c r="AS342" s="1093">
        <f t="shared" si="707"/>
        <v>0</v>
      </c>
      <c r="AT342" s="1094"/>
      <c r="AU342" s="1103"/>
      <c r="AV342" s="1101"/>
      <c r="AW342" s="1101">
        <f t="shared" si="709"/>
        <v>0</v>
      </c>
      <c r="AX342" s="1101"/>
      <c r="AY342" s="1101">
        <f t="shared" si="710"/>
        <v>0</v>
      </c>
      <c r="AZ342" s="1102"/>
      <c r="BA342" s="1151">
        <f t="shared" si="714"/>
        <v>0</v>
      </c>
      <c r="BB342" s="363"/>
      <c r="BC342" s="363">
        <f t="shared" si="712"/>
        <v>0</v>
      </c>
      <c r="BD342" s="363"/>
      <c r="BE342" s="363">
        <f t="shared" si="713"/>
        <v>0</v>
      </c>
      <c r="BF342" s="364">
        <f t="shared" si="607"/>
        <v>0</v>
      </c>
      <c r="BG342" s="1218">
        <f t="shared" si="583"/>
        <v>0</v>
      </c>
      <c r="BH342" s="1218">
        <f t="shared" si="584"/>
        <v>0</v>
      </c>
    </row>
    <row r="343" spans="1:60" x14ac:dyDescent="0.2">
      <c r="A343" s="1">
        <v>334</v>
      </c>
      <c r="B343" s="50" t="s">
        <v>139</v>
      </c>
      <c r="C343" s="1158"/>
      <c r="D343" s="51" t="s">
        <v>56</v>
      </c>
      <c r="E343" s="1651">
        <v>23.460999999999999</v>
      </c>
      <c r="F343" s="76">
        <v>1875</v>
      </c>
      <c r="G343" s="76">
        <f t="shared" si="549"/>
        <v>43989.375</v>
      </c>
      <c r="H343" s="76">
        <v>1617</v>
      </c>
      <c r="I343" s="76">
        <f t="shared" si="550"/>
        <v>37936.436999999998</v>
      </c>
      <c r="J343" s="120">
        <f t="shared" ref="J343:J344" si="723">G343+I343</f>
        <v>81925.812000000005</v>
      </c>
      <c r="K343" s="1592">
        <v>14.356000000000002</v>
      </c>
      <c r="L343" s="95">
        <v>1875</v>
      </c>
      <c r="M343" s="95">
        <f t="shared" si="691"/>
        <v>26917.500000000004</v>
      </c>
      <c r="N343" s="95">
        <v>1617</v>
      </c>
      <c r="O343" s="95">
        <f t="shared" si="692"/>
        <v>23213.652000000002</v>
      </c>
      <c r="P343" s="96">
        <f t="shared" ref="P343:P344" si="724">M343+O343</f>
        <v>50131.152000000002</v>
      </c>
      <c r="Q343" s="1592">
        <v>6.944</v>
      </c>
      <c r="R343" s="178">
        <v>1875</v>
      </c>
      <c r="S343" s="178">
        <f t="shared" si="694"/>
        <v>13020</v>
      </c>
      <c r="T343" s="178">
        <v>1617</v>
      </c>
      <c r="U343" s="178">
        <f t="shared" si="695"/>
        <v>11228.448</v>
      </c>
      <c r="V343" s="179">
        <f t="shared" ref="V343:V344" si="725">S343+U343</f>
        <v>24248.448</v>
      </c>
      <c r="W343" s="1309"/>
      <c r="X343" s="225">
        <v>1875</v>
      </c>
      <c r="Y343" s="225">
        <f t="shared" si="697"/>
        <v>0</v>
      </c>
      <c r="Z343" s="225">
        <v>1617</v>
      </c>
      <c r="AA343" s="225">
        <f t="shared" si="698"/>
        <v>0</v>
      </c>
      <c r="AB343" s="226">
        <f t="shared" ref="AB343:AB344" si="726">Y343+AA343</f>
        <v>0</v>
      </c>
      <c r="AC343" s="1310"/>
      <c r="AD343" s="272">
        <v>1875</v>
      </c>
      <c r="AE343" s="272">
        <f t="shared" si="700"/>
        <v>0</v>
      </c>
      <c r="AF343" s="272">
        <v>1617</v>
      </c>
      <c r="AG343" s="272">
        <f t="shared" si="701"/>
        <v>0</v>
      </c>
      <c r="AH343" s="273">
        <f t="shared" ref="AH343:AH344" si="727">AE343+AG343</f>
        <v>0</v>
      </c>
      <c r="AI343" s="1591">
        <v>2.1609999999999969</v>
      </c>
      <c r="AJ343" s="319">
        <v>1875</v>
      </c>
      <c r="AK343" s="319">
        <f t="shared" si="703"/>
        <v>4051.8749999999941</v>
      </c>
      <c r="AL343" s="319">
        <v>1617</v>
      </c>
      <c r="AM343" s="319">
        <f t="shared" si="704"/>
        <v>3494.336999999995</v>
      </c>
      <c r="AN343" s="320">
        <f t="shared" ref="AN343:AN344" si="728">AK343+AM343</f>
        <v>7546.2119999999886</v>
      </c>
      <c r="AO343" s="1306"/>
      <c r="AP343" s="1093">
        <v>1875</v>
      </c>
      <c r="AQ343" s="1093">
        <f t="shared" si="706"/>
        <v>0</v>
      </c>
      <c r="AR343" s="1093">
        <v>1617</v>
      </c>
      <c r="AS343" s="1093">
        <f t="shared" si="707"/>
        <v>0</v>
      </c>
      <c r="AT343" s="1094">
        <f t="shared" ref="AT343:AT344" si="729">AQ343+AS343</f>
        <v>0</v>
      </c>
      <c r="AU343" s="1307"/>
      <c r="AV343" s="1101">
        <v>1875</v>
      </c>
      <c r="AW343" s="1101">
        <f t="shared" si="709"/>
        <v>0</v>
      </c>
      <c r="AX343" s="1101">
        <v>1617</v>
      </c>
      <c r="AY343" s="1101">
        <f t="shared" si="710"/>
        <v>0</v>
      </c>
      <c r="AZ343" s="1102">
        <f t="shared" ref="AZ343:AZ344" si="730">AW343+AY343</f>
        <v>0</v>
      </c>
      <c r="BA343" s="1151">
        <f t="shared" si="714"/>
        <v>0</v>
      </c>
      <c r="BB343" s="363">
        <v>1875</v>
      </c>
      <c r="BC343" s="363">
        <f t="shared" si="712"/>
        <v>0</v>
      </c>
      <c r="BD343" s="363">
        <v>1617</v>
      </c>
      <c r="BE343" s="363">
        <f t="shared" si="713"/>
        <v>0</v>
      </c>
      <c r="BF343" s="364">
        <f t="shared" si="607"/>
        <v>0</v>
      </c>
      <c r="BG343" s="1218">
        <f t="shared" si="583"/>
        <v>1.4551915228366852E-11</v>
      </c>
      <c r="BH343" s="1218">
        <f t="shared" si="584"/>
        <v>-1.4551915228366852E-11</v>
      </c>
    </row>
    <row r="344" spans="1:60" x14ac:dyDescent="0.2">
      <c r="A344" s="1">
        <v>335</v>
      </c>
      <c r="B344" s="50" t="s">
        <v>140</v>
      </c>
      <c r="C344" s="1158"/>
      <c r="D344" s="51" t="s">
        <v>56</v>
      </c>
      <c r="E344" s="51">
        <v>168.46519999999998</v>
      </c>
      <c r="F344" s="76">
        <v>1875</v>
      </c>
      <c r="G344" s="76">
        <f t="shared" si="549"/>
        <v>315872.24999999994</v>
      </c>
      <c r="H344" s="76">
        <v>1226</v>
      </c>
      <c r="I344" s="76">
        <f t="shared" si="550"/>
        <v>206538.33519999997</v>
      </c>
      <c r="J344" s="120">
        <f t="shared" si="723"/>
        <v>522410.58519999991</v>
      </c>
      <c r="K344" s="1591">
        <v>75.831000000000003</v>
      </c>
      <c r="L344" s="95">
        <v>1875</v>
      </c>
      <c r="M344" s="95">
        <f t="shared" si="691"/>
        <v>142183.125</v>
      </c>
      <c r="N344" s="95">
        <v>1226</v>
      </c>
      <c r="O344" s="95">
        <f t="shared" si="692"/>
        <v>92968.805999999997</v>
      </c>
      <c r="P344" s="96">
        <f t="shared" si="724"/>
        <v>235151.93099999998</v>
      </c>
      <c r="Q344" s="1591">
        <v>63.168999999999997</v>
      </c>
      <c r="R344" s="178">
        <v>1875</v>
      </c>
      <c r="S344" s="178">
        <f t="shared" si="694"/>
        <v>118441.875</v>
      </c>
      <c r="T344" s="178">
        <v>1226</v>
      </c>
      <c r="U344" s="178">
        <f t="shared" si="695"/>
        <v>77445.194000000003</v>
      </c>
      <c r="V344" s="179">
        <f t="shared" si="725"/>
        <v>195887.06900000002</v>
      </c>
      <c r="W344" s="224"/>
      <c r="X344" s="225">
        <v>1875</v>
      </c>
      <c r="Y344" s="225">
        <f t="shared" si="697"/>
        <v>0</v>
      </c>
      <c r="Z344" s="225">
        <v>1226</v>
      </c>
      <c r="AA344" s="225">
        <f t="shared" si="698"/>
        <v>0</v>
      </c>
      <c r="AB344" s="226">
        <f t="shared" si="726"/>
        <v>0</v>
      </c>
      <c r="AC344" s="271"/>
      <c r="AD344" s="272">
        <v>1875</v>
      </c>
      <c r="AE344" s="272">
        <f t="shared" si="700"/>
        <v>0</v>
      </c>
      <c r="AF344" s="272">
        <v>1226</v>
      </c>
      <c r="AG344" s="272">
        <f t="shared" si="701"/>
        <v>0</v>
      </c>
      <c r="AH344" s="273">
        <f t="shared" si="727"/>
        <v>0</v>
      </c>
      <c r="AI344" s="1595">
        <v>29.465199999999982</v>
      </c>
      <c r="AJ344" s="319">
        <v>1875</v>
      </c>
      <c r="AK344" s="319">
        <f t="shared" si="703"/>
        <v>55247.249999999964</v>
      </c>
      <c r="AL344" s="319">
        <v>1226</v>
      </c>
      <c r="AM344" s="319">
        <f t="shared" si="704"/>
        <v>36124.33519999998</v>
      </c>
      <c r="AN344" s="320">
        <f t="shared" si="728"/>
        <v>91371.585199999943</v>
      </c>
      <c r="AO344" s="1318"/>
      <c r="AP344" s="1093">
        <v>1875</v>
      </c>
      <c r="AQ344" s="1093">
        <f t="shared" si="706"/>
        <v>0</v>
      </c>
      <c r="AR344" s="1093">
        <v>1226</v>
      </c>
      <c r="AS344" s="1093">
        <f t="shared" si="707"/>
        <v>0</v>
      </c>
      <c r="AT344" s="1094">
        <f t="shared" si="729"/>
        <v>0</v>
      </c>
      <c r="AU344" s="1319"/>
      <c r="AV344" s="1101">
        <v>1875</v>
      </c>
      <c r="AW344" s="1101">
        <f t="shared" si="709"/>
        <v>0</v>
      </c>
      <c r="AX344" s="1101">
        <v>1226</v>
      </c>
      <c r="AY344" s="1101">
        <f t="shared" si="710"/>
        <v>0</v>
      </c>
      <c r="AZ344" s="1102">
        <f t="shared" si="730"/>
        <v>0</v>
      </c>
      <c r="BA344" s="1151">
        <f t="shared" si="714"/>
        <v>0</v>
      </c>
      <c r="BB344" s="363">
        <v>1875</v>
      </c>
      <c r="BC344" s="363">
        <f t="shared" si="712"/>
        <v>0</v>
      </c>
      <c r="BD344" s="363">
        <v>1226</v>
      </c>
      <c r="BE344" s="363">
        <f t="shared" si="713"/>
        <v>0</v>
      </c>
      <c r="BF344" s="364">
        <f t="shared" si="607"/>
        <v>0</v>
      </c>
      <c r="BG344" s="1218">
        <f t="shared" si="583"/>
        <v>0</v>
      </c>
      <c r="BH344" s="1218">
        <f t="shared" si="584"/>
        <v>0</v>
      </c>
    </row>
    <row r="345" spans="1:60" hidden="1" x14ac:dyDescent="0.2">
      <c r="A345" s="1">
        <v>336</v>
      </c>
      <c r="B345" s="50" t="s">
        <v>163</v>
      </c>
      <c r="C345" s="1158"/>
      <c r="D345" s="51" t="s">
        <v>137</v>
      </c>
      <c r="E345" s="51">
        <v>0</v>
      </c>
      <c r="F345" s="76"/>
      <c r="G345" s="76">
        <f t="shared" ref="G345:G408" si="731">E345*F345</f>
        <v>0</v>
      </c>
      <c r="H345" s="76"/>
      <c r="I345" s="76">
        <f t="shared" ref="I345:I408" si="732">E345*H345</f>
        <v>0</v>
      </c>
      <c r="J345" s="120"/>
      <c r="K345" s="131"/>
      <c r="L345" s="95"/>
      <c r="M345" s="95">
        <f t="shared" si="691"/>
        <v>0</v>
      </c>
      <c r="N345" s="95"/>
      <c r="O345" s="95">
        <f t="shared" si="692"/>
        <v>0</v>
      </c>
      <c r="P345" s="96"/>
      <c r="Q345" s="177"/>
      <c r="R345" s="178"/>
      <c r="S345" s="178">
        <f t="shared" si="694"/>
        <v>0</v>
      </c>
      <c r="T345" s="178"/>
      <c r="U345" s="178">
        <f t="shared" si="695"/>
        <v>0</v>
      </c>
      <c r="V345" s="179"/>
      <c r="W345" s="224"/>
      <c r="X345" s="225"/>
      <c r="Y345" s="225">
        <f t="shared" si="697"/>
        <v>0</v>
      </c>
      <c r="Z345" s="225"/>
      <c r="AA345" s="225">
        <f t="shared" si="698"/>
        <v>0</v>
      </c>
      <c r="AB345" s="226"/>
      <c r="AC345" s="271"/>
      <c r="AD345" s="272"/>
      <c r="AE345" s="272">
        <f t="shared" si="700"/>
        <v>0</v>
      </c>
      <c r="AF345" s="272"/>
      <c r="AG345" s="272">
        <f t="shared" si="701"/>
        <v>0</v>
      </c>
      <c r="AH345" s="273"/>
      <c r="AI345" s="318"/>
      <c r="AJ345" s="319"/>
      <c r="AK345" s="319">
        <f t="shared" si="703"/>
        <v>0</v>
      </c>
      <c r="AL345" s="319"/>
      <c r="AM345" s="319">
        <f t="shared" si="704"/>
        <v>0</v>
      </c>
      <c r="AN345" s="320"/>
      <c r="AO345" s="1107"/>
      <c r="AP345" s="1093"/>
      <c r="AQ345" s="1093">
        <f t="shared" si="706"/>
        <v>0</v>
      </c>
      <c r="AR345" s="1093"/>
      <c r="AS345" s="1093">
        <f t="shared" si="707"/>
        <v>0</v>
      </c>
      <c r="AT345" s="1094"/>
      <c r="AU345" s="1103"/>
      <c r="AV345" s="1101"/>
      <c r="AW345" s="1101">
        <f t="shared" si="709"/>
        <v>0</v>
      </c>
      <c r="AX345" s="1101"/>
      <c r="AY345" s="1101">
        <f t="shared" si="710"/>
        <v>0</v>
      </c>
      <c r="AZ345" s="1102"/>
      <c r="BA345" s="1151">
        <f t="shared" si="714"/>
        <v>0</v>
      </c>
      <c r="BB345" s="363"/>
      <c r="BC345" s="363">
        <f t="shared" si="712"/>
        <v>0</v>
      </c>
      <c r="BD345" s="363"/>
      <c r="BE345" s="363">
        <f t="shared" si="713"/>
        <v>0</v>
      </c>
      <c r="BF345" s="364">
        <f t="shared" si="607"/>
        <v>0</v>
      </c>
      <c r="BG345" s="1218">
        <f t="shared" si="583"/>
        <v>0</v>
      </c>
      <c r="BH345" s="1218">
        <f t="shared" si="584"/>
        <v>0</v>
      </c>
    </row>
    <row r="346" spans="1:60" x14ac:dyDescent="0.2">
      <c r="A346" s="1">
        <v>337</v>
      </c>
      <c r="B346" s="50" t="s">
        <v>144</v>
      </c>
      <c r="C346" s="1158"/>
      <c r="D346" s="51" t="s">
        <v>56</v>
      </c>
      <c r="E346" s="1651">
        <v>53</v>
      </c>
      <c r="F346" s="76">
        <v>1875</v>
      </c>
      <c r="G346" s="76">
        <f t="shared" si="731"/>
        <v>99375</v>
      </c>
      <c r="H346" s="76">
        <v>2132</v>
      </c>
      <c r="I346" s="76">
        <f t="shared" si="732"/>
        <v>112996</v>
      </c>
      <c r="J346" s="120">
        <f t="shared" ref="J346:J347" si="733">G346+I346</f>
        <v>212371</v>
      </c>
      <c r="K346" s="1592">
        <v>16.396999999999998</v>
      </c>
      <c r="L346" s="95">
        <v>1875</v>
      </c>
      <c r="M346" s="95">
        <f t="shared" si="691"/>
        <v>30744.374999999996</v>
      </c>
      <c r="N346" s="95">
        <v>2132</v>
      </c>
      <c r="O346" s="95">
        <f t="shared" si="692"/>
        <v>34958.403999999995</v>
      </c>
      <c r="P346" s="96">
        <f t="shared" ref="P346:P347" si="734">M346+O346</f>
        <v>65702.778999999995</v>
      </c>
      <c r="Q346" s="1592">
        <v>3.1030000000000002</v>
      </c>
      <c r="R346" s="178">
        <v>1875</v>
      </c>
      <c r="S346" s="178">
        <f t="shared" si="694"/>
        <v>5818.125</v>
      </c>
      <c r="T346" s="178">
        <v>2132</v>
      </c>
      <c r="U346" s="178">
        <f t="shared" si="695"/>
        <v>6615.5960000000005</v>
      </c>
      <c r="V346" s="179">
        <f t="shared" ref="V346:V347" si="735">S346+U346</f>
        <v>12433.721000000001</v>
      </c>
      <c r="W346" s="1309"/>
      <c r="X346" s="225">
        <v>1875</v>
      </c>
      <c r="Y346" s="225">
        <f t="shared" si="697"/>
        <v>0</v>
      </c>
      <c r="Z346" s="225">
        <v>2132</v>
      </c>
      <c r="AA346" s="225">
        <f t="shared" si="698"/>
        <v>0</v>
      </c>
      <c r="AB346" s="226">
        <f t="shared" ref="AB346:AB347" si="736">Y346+AA346</f>
        <v>0</v>
      </c>
      <c r="AC346" s="1310"/>
      <c r="AD346" s="272">
        <v>1875</v>
      </c>
      <c r="AE346" s="272">
        <f t="shared" si="700"/>
        <v>0</v>
      </c>
      <c r="AF346" s="272">
        <v>2132</v>
      </c>
      <c r="AG346" s="272">
        <f t="shared" si="701"/>
        <v>0</v>
      </c>
      <c r="AH346" s="273">
        <f t="shared" ref="AH346:AH347" si="737">AE346+AG346</f>
        <v>0</v>
      </c>
      <c r="AI346" s="1594">
        <v>33.5</v>
      </c>
      <c r="AJ346" s="319">
        <v>1875</v>
      </c>
      <c r="AK346" s="319">
        <f t="shared" si="703"/>
        <v>62812.5</v>
      </c>
      <c r="AL346" s="319">
        <v>2132</v>
      </c>
      <c r="AM346" s="319">
        <f t="shared" si="704"/>
        <v>71422</v>
      </c>
      <c r="AN346" s="320">
        <f t="shared" ref="AN346:AN348" si="738">AK346+AM346</f>
        <v>134234.5</v>
      </c>
      <c r="AO346" s="1320"/>
      <c r="AP346" s="1093">
        <v>1875</v>
      </c>
      <c r="AQ346" s="1093">
        <f t="shared" si="706"/>
        <v>0</v>
      </c>
      <c r="AR346" s="1093">
        <v>2132</v>
      </c>
      <c r="AS346" s="1093">
        <f t="shared" si="707"/>
        <v>0</v>
      </c>
      <c r="AT346" s="1094">
        <f t="shared" ref="AT346:AT352" si="739">AQ346+AS346</f>
        <v>0</v>
      </c>
      <c r="AU346" s="1321"/>
      <c r="AV346" s="1101">
        <v>1875</v>
      </c>
      <c r="AW346" s="1101">
        <f t="shared" si="709"/>
        <v>0</v>
      </c>
      <c r="AX346" s="1101">
        <v>2132</v>
      </c>
      <c r="AY346" s="1101">
        <f t="shared" si="710"/>
        <v>0</v>
      </c>
      <c r="AZ346" s="1102">
        <f t="shared" ref="AZ346:AZ352" si="740">AW346+AY346</f>
        <v>0</v>
      </c>
      <c r="BA346" s="1151">
        <f t="shared" si="714"/>
        <v>0</v>
      </c>
      <c r="BB346" s="363">
        <v>1875</v>
      </c>
      <c r="BC346" s="363">
        <f t="shared" si="712"/>
        <v>0</v>
      </c>
      <c r="BD346" s="363">
        <v>2132</v>
      </c>
      <c r="BE346" s="363">
        <f t="shared" si="713"/>
        <v>0</v>
      </c>
      <c r="BF346" s="364">
        <f t="shared" si="607"/>
        <v>0</v>
      </c>
      <c r="BG346" s="1218">
        <f t="shared" si="583"/>
        <v>0</v>
      </c>
      <c r="BH346" s="1218">
        <f t="shared" si="584"/>
        <v>0</v>
      </c>
    </row>
    <row r="347" spans="1:60" x14ac:dyDescent="0.2">
      <c r="A347" s="1">
        <v>338</v>
      </c>
      <c r="B347" s="50" t="s">
        <v>148</v>
      </c>
      <c r="C347" s="1158"/>
      <c r="D347" s="51" t="s">
        <v>56</v>
      </c>
      <c r="E347" s="51">
        <v>2.52</v>
      </c>
      <c r="F347" s="76">
        <v>1875</v>
      </c>
      <c r="G347" s="76">
        <f t="shared" si="731"/>
        <v>4725</v>
      </c>
      <c r="H347" s="76">
        <v>1428</v>
      </c>
      <c r="I347" s="76">
        <f t="shared" si="732"/>
        <v>3598.56</v>
      </c>
      <c r="J347" s="120">
        <f t="shared" si="733"/>
        <v>8323.56</v>
      </c>
      <c r="K347" s="131"/>
      <c r="L347" s="95">
        <v>1875</v>
      </c>
      <c r="M347" s="95">
        <f t="shared" si="691"/>
        <v>0</v>
      </c>
      <c r="N347" s="95">
        <v>1428</v>
      </c>
      <c r="O347" s="95">
        <f t="shared" si="692"/>
        <v>0</v>
      </c>
      <c r="P347" s="96">
        <f t="shared" si="734"/>
        <v>0</v>
      </c>
      <c r="Q347" s="1593">
        <v>2.52</v>
      </c>
      <c r="R347" s="178">
        <v>1875</v>
      </c>
      <c r="S347" s="178">
        <f t="shared" si="694"/>
        <v>4725</v>
      </c>
      <c r="T347" s="178">
        <v>1428</v>
      </c>
      <c r="U347" s="178">
        <f t="shared" si="695"/>
        <v>3598.56</v>
      </c>
      <c r="V347" s="179">
        <f t="shared" si="735"/>
        <v>8323.56</v>
      </c>
      <c r="W347" s="224"/>
      <c r="X347" s="225">
        <v>1875</v>
      </c>
      <c r="Y347" s="225">
        <f t="shared" si="697"/>
        <v>0</v>
      </c>
      <c r="Z347" s="225">
        <v>1428</v>
      </c>
      <c r="AA347" s="225">
        <f t="shared" si="698"/>
        <v>0</v>
      </c>
      <c r="AB347" s="226">
        <f t="shared" si="736"/>
        <v>0</v>
      </c>
      <c r="AC347" s="271"/>
      <c r="AD347" s="272">
        <v>1875</v>
      </c>
      <c r="AE347" s="272">
        <f t="shared" si="700"/>
        <v>0</v>
      </c>
      <c r="AF347" s="272">
        <v>1428</v>
      </c>
      <c r="AG347" s="272">
        <f t="shared" si="701"/>
        <v>0</v>
      </c>
      <c r="AH347" s="273">
        <f t="shared" si="737"/>
        <v>0</v>
      </c>
      <c r="AI347" s="318"/>
      <c r="AJ347" s="319">
        <v>1875</v>
      </c>
      <c r="AK347" s="319">
        <f t="shared" si="703"/>
        <v>0</v>
      </c>
      <c r="AL347" s="319">
        <v>1428</v>
      </c>
      <c r="AM347" s="319">
        <f t="shared" si="704"/>
        <v>0</v>
      </c>
      <c r="AN347" s="320">
        <f t="shared" si="738"/>
        <v>0</v>
      </c>
      <c r="AO347" s="1107"/>
      <c r="AP347" s="1093">
        <v>1875</v>
      </c>
      <c r="AQ347" s="1093">
        <f t="shared" si="706"/>
        <v>0</v>
      </c>
      <c r="AR347" s="1093">
        <v>1428</v>
      </c>
      <c r="AS347" s="1093">
        <f t="shared" si="707"/>
        <v>0</v>
      </c>
      <c r="AT347" s="1094">
        <f t="shared" si="739"/>
        <v>0</v>
      </c>
      <c r="AU347" s="1103"/>
      <c r="AV347" s="1101">
        <v>1875</v>
      </c>
      <c r="AW347" s="1101">
        <f t="shared" si="709"/>
        <v>0</v>
      </c>
      <c r="AX347" s="1101">
        <v>1428</v>
      </c>
      <c r="AY347" s="1101">
        <f t="shared" si="710"/>
        <v>0</v>
      </c>
      <c r="AZ347" s="1102">
        <f t="shared" si="740"/>
        <v>0</v>
      </c>
      <c r="BA347" s="1151">
        <f t="shared" si="714"/>
        <v>0</v>
      </c>
      <c r="BB347" s="363">
        <v>1875</v>
      </c>
      <c r="BC347" s="363">
        <f t="shared" si="712"/>
        <v>0</v>
      </c>
      <c r="BD347" s="363">
        <v>1428</v>
      </c>
      <c r="BE347" s="363">
        <f t="shared" si="713"/>
        <v>0</v>
      </c>
      <c r="BF347" s="364">
        <f t="shared" si="607"/>
        <v>0</v>
      </c>
      <c r="BG347" s="1218">
        <f t="shared" si="583"/>
        <v>0</v>
      </c>
      <c r="BH347" s="1218">
        <f t="shared" si="584"/>
        <v>0</v>
      </c>
    </row>
    <row r="348" spans="1:60" hidden="1" x14ac:dyDescent="0.2">
      <c r="A348" s="1">
        <v>339</v>
      </c>
      <c r="B348" s="50" t="s">
        <v>164</v>
      </c>
      <c r="C348" s="1158"/>
      <c r="D348" s="51" t="s">
        <v>137</v>
      </c>
      <c r="E348" s="51">
        <v>0</v>
      </c>
      <c r="F348" s="76"/>
      <c r="G348" s="76">
        <f t="shared" si="731"/>
        <v>0</v>
      </c>
      <c r="H348" s="76"/>
      <c r="I348" s="76">
        <f t="shared" si="732"/>
        <v>0</v>
      </c>
      <c r="J348" s="120"/>
      <c r="K348" s="131"/>
      <c r="L348" s="95"/>
      <c r="M348" s="95">
        <f t="shared" si="691"/>
        <v>0</v>
      </c>
      <c r="N348" s="95"/>
      <c r="O348" s="95">
        <f t="shared" si="692"/>
        <v>0</v>
      </c>
      <c r="P348" s="96"/>
      <c r="Q348" s="177"/>
      <c r="R348" s="178"/>
      <c r="S348" s="178">
        <f t="shared" si="694"/>
        <v>0</v>
      </c>
      <c r="T348" s="178"/>
      <c r="U348" s="178">
        <f t="shared" si="695"/>
        <v>0</v>
      </c>
      <c r="V348" s="179"/>
      <c r="W348" s="224"/>
      <c r="X348" s="225"/>
      <c r="Y348" s="225">
        <f t="shared" si="697"/>
        <v>0</v>
      </c>
      <c r="Z348" s="225"/>
      <c r="AA348" s="225">
        <f t="shared" si="698"/>
        <v>0</v>
      </c>
      <c r="AB348" s="226"/>
      <c r="AC348" s="271"/>
      <c r="AD348" s="272"/>
      <c r="AE348" s="272">
        <f t="shared" si="700"/>
        <v>0</v>
      </c>
      <c r="AF348" s="272"/>
      <c r="AG348" s="272">
        <f t="shared" si="701"/>
        <v>0</v>
      </c>
      <c r="AH348" s="273"/>
      <c r="AI348" s="318"/>
      <c r="AJ348" s="319"/>
      <c r="AK348" s="319">
        <f t="shared" si="703"/>
        <v>0</v>
      </c>
      <c r="AL348" s="319"/>
      <c r="AM348" s="319">
        <f t="shared" si="704"/>
        <v>0</v>
      </c>
      <c r="AN348" s="320">
        <f t="shared" si="738"/>
        <v>0</v>
      </c>
      <c r="AO348" s="1107"/>
      <c r="AP348" s="1093"/>
      <c r="AQ348" s="1093">
        <f t="shared" si="706"/>
        <v>0</v>
      </c>
      <c r="AR348" s="1093"/>
      <c r="AS348" s="1093">
        <f t="shared" si="707"/>
        <v>0</v>
      </c>
      <c r="AT348" s="1094">
        <f t="shared" si="739"/>
        <v>0</v>
      </c>
      <c r="AU348" s="1103"/>
      <c r="AV348" s="1101"/>
      <c r="AW348" s="1101">
        <f t="shared" si="709"/>
        <v>0</v>
      </c>
      <c r="AX348" s="1101"/>
      <c r="AY348" s="1101">
        <f t="shared" si="710"/>
        <v>0</v>
      </c>
      <c r="AZ348" s="1102">
        <f t="shared" si="740"/>
        <v>0</v>
      </c>
      <c r="BA348" s="1151">
        <f t="shared" si="714"/>
        <v>0</v>
      </c>
      <c r="BB348" s="363"/>
      <c r="BC348" s="363">
        <f t="shared" si="712"/>
        <v>0</v>
      </c>
      <c r="BD348" s="363"/>
      <c r="BE348" s="363">
        <f t="shared" si="713"/>
        <v>0</v>
      </c>
      <c r="BF348" s="364">
        <f t="shared" si="607"/>
        <v>0</v>
      </c>
      <c r="BG348" s="1218">
        <f t="shared" si="583"/>
        <v>0</v>
      </c>
      <c r="BH348" s="1218">
        <f t="shared" si="584"/>
        <v>0</v>
      </c>
    </row>
    <row r="349" spans="1:60" x14ac:dyDescent="0.2">
      <c r="A349" s="1">
        <v>340</v>
      </c>
      <c r="B349" s="50" t="s">
        <v>150</v>
      </c>
      <c r="C349" s="1158"/>
      <c r="D349" s="51" t="s">
        <v>56</v>
      </c>
      <c r="E349" s="1653">
        <v>10.469999999999999</v>
      </c>
      <c r="F349" s="76">
        <v>1875</v>
      </c>
      <c r="G349" s="76">
        <f t="shared" si="731"/>
        <v>19631.249999999996</v>
      </c>
      <c r="H349" s="76">
        <v>2646</v>
      </c>
      <c r="I349" s="76">
        <f t="shared" si="732"/>
        <v>27703.619999999995</v>
      </c>
      <c r="J349" s="120">
        <f t="shared" ref="J349:J352" si="741">G349+I349</f>
        <v>47334.869999999995</v>
      </c>
      <c r="K349" s="1315"/>
      <c r="L349" s="95">
        <v>1875</v>
      </c>
      <c r="M349" s="95">
        <f t="shared" si="691"/>
        <v>0</v>
      </c>
      <c r="N349" s="95">
        <v>2646</v>
      </c>
      <c r="O349" s="95">
        <f t="shared" si="692"/>
        <v>0</v>
      </c>
      <c r="P349" s="96">
        <f t="shared" ref="P349:P352" si="742">M349+O349</f>
        <v>0</v>
      </c>
      <c r="Q349" s="1594">
        <v>1.1000000000000001</v>
      </c>
      <c r="R349" s="178">
        <v>1875</v>
      </c>
      <c r="S349" s="178">
        <f t="shared" si="694"/>
        <v>2062.5</v>
      </c>
      <c r="T349" s="178">
        <v>2646</v>
      </c>
      <c r="U349" s="178">
        <f t="shared" si="695"/>
        <v>2910.6000000000004</v>
      </c>
      <c r="V349" s="179">
        <f t="shared" ref="V349:V352" si="743">S349+U349</f>
        <v>4973.1000000000004</v>
      </c>
      <c r="W349" s="1309"/>
      <c r="X349" s="225">
        <v>1875</v>
      </c>
      <c r="Y349" s="225">
        <f t="shared" si="697"/>
        <v>0</v>
      </c>
      <c r="Z349" s="225">
        <v>2646</v>
      </c>
      <c r="AA349" s="225">
        <f t="shared" si="698"/>
        <v>0</v>
      </c>
      <c r="AB349" s="226">
        <f t="shared" ref="AB349:AB352" si="744">Y349+AA349</f>
        <v>0</v>
      </c>
      <c r="AC349" s="1310"/>
      <c r="AD349" s="272">
        <v>1875</v>
      </c>
      <c r="AE349" s="272">
        <f t="shared" si="700"/>
        <v>0</v>
      </c>
      <c r="AF349" s="272">
        <v>2646</v>
      </c>
      <c r="AG349" s="272">
        <f t="shared" si="701"/>
        <v>0</v>
      </c>
      <c r="AH349" s="273">
        <f t="shared" ref="AH349:AH352" si="745">AE349+AG349</f>
        <v>0</v>
      </c>
      <c r="AI349" s="1591">
        <v>9.3699999999999992</v>
      </c>
      <c r="AJ349" s="319">
        <v>1875</v>
      </c>
      <c r="AK349" s="319">
        <f t="shared" si="703"/>
        <v>17568.75</v>
      </c>
      <c r="AL349" s="319">
        <v>2646</v>
      </c>
      <c r="AM349" s="319">
        <f t="shared" si="704"/>
        <v>24793.019999999997</v>
      </c>
      <c r="AN349" s="320">
        <f t="shared" ref="AN349:AN352" si="746">AK349+AM349</f>
        <v>42361.77</v>
      </c>
      <c r="AO349" s="1306"/>
      <c r="AP349" s="1093">
        <v>1875</v>
      </c>
      <c r="AQ349" s="1093">
        <f t="shared" si="706"/>
        <v>0</v>
      </c>
      <c r="AR349" s="1093">
        <v>2646</v>
      </c>
      <c r="AS349" s="1093">
        <f t="shared" si="707"/>
        <v>0</v>
      </c>
      <c r="AT349" s="1094">
        <f t="shared" si="739"/>
        <v>0</v>
      </c>
      <c r="AU349" s="1307"/>
      <c r="AV349" s="1101">
        <v>1875</v>
      </c>
      <c r="AW349" s="1101">
        <f t="shared" si="709"/>
        <v>0</v>
      </c>
      <c r="AX349" s="1101">
        <v>2646</v>
      </c>
      <c r="AY349" s="1101">
        <f t="shared" si="710"/>
        <v>0</v>
      </c>
      <c r="AZ349" s="1102">
        <f t="shared" si="740"/>
        <v>0</v>
      </c>
      <c r="BA349" s="1151">
        <f t="shared" si="714"/>
        <v>0</v>
      </c>
      <c r="BB349" s="363">
        <v>1875</v>
      </c>
      <c r="BC349" s="363">
        <f t="shared" si="712"/>
        <v>0</v>
      </c>
      <c r="BD349" s="363">
        <v>2646</v>
      </c>
      <c r="BE349" s="363">
        <f t="shared" si="713"/>
        <v>0</v>
      </c>
      <c r="BF349" s="364">
        <f t="shared" si="607"/>
        <v>0</v>
      </c>
      <c r="BG349" s="1218">
        <f t="shared" si="583"/>
        <v>0</v>
      </c>
      <c r="BH349" s="1218">
        <f t="shared" si="584"/>
        <v>0</v>
      </c>
    </row>
    <row r="350" spans="1:60" ht="25.5" x14ac:dyDescent="0.2">
      <c r="A350" s="1">
        <v>341</v>
      </c>
      <c r="B350" s="50" t="s">
        <v>151</v>
      </c>
      <c r="C350" s="51" t="s">
        <v>152</v>
      </c>
      <c r="D350" s="51" t="s">
        <v>56</v>
      </c>
      <c r="E350" s="51">
        <v>7.3</v>
      </c>
      <c r="F350" s="76">
        <v>600</v>
      </c>
      <c r="G350" s="76">
        <f t="shared" si="731"/>
        <v>4380</v>
      </c>
      <c r="H350" s="76">
        <v>381</v>
      </c>
      <c r="I350" s="76">
        <f t="shared" si="732"/>
        <v>2781.2999999999997</v>
      </c>
      <c r="J350" s="120">
        <f t="shared" si="741"/>
        <v>7161.2999999999993</v>
      </c>
      <c r="K350" s="131"/>
      <c r="L350" s="95">
        <v>600</v>
      </c>
      <c r="M350" s="95">
        <f t="shared" si="691"/>
        <v>0</v>
      </c>
      <c r="N350" s="95">
        <v>381</v>
      </c>
      <c r="O350" s="95">
        <f t="shared" si="692"/>
        <v>0</v>
      </c>
      <c r="P350" s="96">
        <f t="shared" si="742"/>
        <v>0</v>
      </c>
      <c r="Q350" s="177"/>
      <c r="R350" s="178">
        <v>600</v>
      </c>
      <c r="S350" s="178">
        <f t="shared" si="694"/>
        <v>0</v>
      </c>
      <c r="T350" s="178">
        <v>381</v>
      </c>
      <c r="U350" s="178">
        <f t="shared" si="695"/>
        <v>0</v>
      </c>
      <c r="V350" s="179">
        <f t="shared" si="743"/>
        <v>0</v>
      </c>
      <c r="W350" s="224"/>
      <c r="X350" s="225">
        <v>600</v>
      </c>
      <c r="Y350" s="225">
        <f t="shared" si="697"/>
        <v>0</v>
      </c>
      <c r="Z350" s="225">
        <v>381</v>
      </c>
      <c r="AA350" s="225">
        <f t="shared" si="698"/>
        <v>0</v>
      </c>
      <c r="AB350" s="226">
        <f t="shared" si="744"/>
        <v>0</v>
      </c>
      <c r="AC350" s="271"/>
      <c r="AD350" s="272">
        <v>600</v>
      </c>
      <c r="AE350" s="272">
        <f t="shared" si="700"/>
        <v>0</v>
      </c>
      <c r="AF350" s="272">
        <v>381</v>
      </c>
      <c r="AG350" s="272">
        <f t="shared" si="701"/>
        <v>0</v>
      </c>
      <c r="AH350" s="273">
        <f t="shared" si="745"/>
        <v>0</v>
      </c>
      <c r="AI350" s="318">
        <v>7.3</v>
      </c>
      <c r="AJ350" s="319">
        <v>600</v>
      </c>
      <c r="AK350" s="319">
        <f t="shared" si="703"/>
        <v>4380</v>
      </c>
      <c r="AL350" s="319">
        <v>381</v>
      </c>
      <c r="AM350" s="319">
        <f t="shared" si="704"/>
        <v>2781.2999999999997</v>
      </c>
      <c r="AN350" s="320">
        <f t="shared" si="746"/>
        <v>7161.2999999999993</v>
      </c>
      <c r="AO350" s="1107"/>
      <c r="AP350" s="1093">
        <v>600</v>
      </c>
      <c r="AQ350" s="1093">
        <f t="shared" si="706"/>
        <v>0</v>
      </c>
      <c r="AR350" s="1093">
        <v>381</v>
      </c>
      <c r="AS350" s="1093">
        <f t="shared" si="707"/>
        <v>0</v>
      </c>
      <c r="AT350" s="1094">
        <f t="shared" si="739"/>
        <v>0</v>
      </c>
      <c r="AU350" s="1103"/>
      <c r="AV350" s="1101">
        <v>600</v>
      </c>
      <c r="AW350" s="1101">
        <f t="shared" si="709"/>
        <v>0</v>
      </c>
      <c r="AX350" s="1101">
        <v>381</v>
      </c>
      <c r="AY350" s="1101">
        <f t="shared" si="710"/>
        <v>0</v>
      </c>
      <c r="AZ350" s="1102">
        <f t="shared" si="740"/>
        <v>0</v>
      </c>
      <c r="BA350" s="1151">
        <f t="shared" si="714"/>
        <v>0</v>
      </c>
      <c r="BB350" s="363">
        <v>600</v>
      </c>
      <c r="BC350" s="363">
        <f t="shared" si="712"/>
        <v>0</v>
      </c>
      <c r="BD350" s="363">
        <v>381</v>
      </c>
      <c r="BE350" s="363">
        <f t="shared" si="713"/>
        <v>0</v>
      </c>
      <c r="BF350" s="364">
        <f t="shared" si="607"/>
        <v>0</v>
      </c>
      <c r="BG350" s="1218">
        <f t="shared" ref="BG350:BG413" si="747">J350-P350-V350-AB350-AH350-AN350</f>
        <v>0</v>
      </c>
      <c r="BH350" s="1218">
        <f t="shared" ref="BH350:BH413" si="748">BF350-BG350</f>
        <v>0</v>
      </c>
    </row>
    <row r="351" spans="1:60" x14ac:dyDescent="0.2">
      <c r="A351" s="1">
        <v>342</v>
      </c>
      <c r="B351" s="50" t="s">
        <v>153</v>
      </c>
      <c r="C351" s="1158"/>
      <c r="D351" s="51" t="s">
        <v>56</v>
      </c>
      <c r="E351" s="51">
        <v>1.04</v>
      </c>
      <c r="F351" s="76">
        <v>1000</v>
      </c>
      <c r="G351" s="76">
        <f t="shared" si="731"/>
        <v>1040</v>
      </c>
      <c r="H351" s="76">
        <v>123</v>
      </c>
      <c r="I351" s="76">
        <f t="shared" si="732"/>
        <v>127.92</v>
      </c>
      <c r="J351" s="120">
        <f t="shared" si="741"/>
        <v>1167.92</v>
      </c>
      <c r="K351" s="131"/>
      <c r="L351" s="95">
        <v>1000</v>
      </c>
      <c r="M351" s="95">
        <f t="shared" si="691"/>
        <v>0</v>
      </c>
      <c r="N351" s="95">
        <v>123</v>
      </c>
      <c r="O351" s="95">
        <f t="shared" si="692"/>
        <v>0</v>
      </c>
      <c r="P351" s="96">
        <f t="shared" si="742"/>
        <v>0</v>
      </c>
      <c r="Q351" s="177">
        <v>1.04</v>
      </c>
      <c r="R351" s="178">
        <v>1000</v>
      </c>
      <c r="S351" s="178">
        <f t="shared" si="694"/>
        <v>1040</v>
      </c>
      <c r="T351" s="178">
        <v>123</v>
      </c>
      <c r="U351" s="178">
        <f t="shared" si="695"/>
        <v>127.92</v>
      </c>
      <c r="V351" s="179">
        <f t="shared" si="743"/>
        <v>1167.92</v>
      </c>
      <c r="W351" s="224"/>
      <c r="X351" s="225">
        <v>1000</v>
      </c>
      <c r="Y351" s="225">
        <f t="shared" si="697"/>
        <v>0</v>
      </c>
      <c r="Z351" s="225">
        <v>123</v>
      </c>
      <c r="AA351" s="225">
        <f t="shared" si="698"/>
        <v>0</v>
      </c>
      <c r="AB351" s="226">
        <f t="shared" si="744"/>
        <v>0</v>
      </c>
      <c r="AC351" s="271"/>
      <c r="AD351" s="272">
        <v>1000</v>
      </c>
      <c r="AE351" s="272">
        <f t="shared" si="700"/>
        <v>0</v>
      </c>
      <c r="AF351" s="272">
        <v>123</v>
      </c>
      <c r="AG351" s="272">
        <f t="shared" si="701"/>
        <v>0</v>
      </c>
      <c r="AH351" s="273">
        <f t="shared" si="745"/>
        <v>0</v>
      </c>
      <c r="AI351" s="318"/>
      <c r="AJ351" s="319">
        <v>1000</v>
      </c>
      <c r="AK351" s="319">
        <f t="shared" si="703"/>
        <v>0</v>
      </c>
      <c r="AL351" s="319">
        <v>123</v>
      </c>
      <c r="AM351" s="319">
        <f t="shared" si="704"/>
        <v>0</v>
      </c>
      <c r="AN351" s="320">
        <f t="shared" si="746"/>
        <v>0</v>
      </c>
      <c r="AO351" s="1107"/>
      <c r="AP351" s="1093">
        <v>1000</v>
      </c>
      <c r="AQ351" s="1093">
        <f t="shared" si="706"/>
        <v>0</v>
      </c>
      <c r="AR351" s="1093">
        <v>123</v>
      </c>
      <c r="AS351" s="1093">
        <f t="shared" si="707"/>
        <v>0</v>
      </c>
      <c r="AT351" s="1094">
        <f t="shared" si="739"/>
        <v>0</v>
      </c>
      <c r="AU351" s="1103"/>
      <c r="AV351" s="1101">
        <v>1000</v>
      </c>
      <c r="AW351" s="1101">
        <f t="shared" si="709"/>
        <v>0</v>
      </c>
      <c r="AX351" s="1101">
        <v>123</v>
      </c>
      <c r="AY351" s="1101">
        <f t="shared" si="710"/>
        <v>0</v>
      </c>
      <c r="AZ351" s="1102">
        <f t="shared" si="740"/>
        <v>0</v>
      </c>
      <c r="BA351" s="1151">
        <f t="shared" si="714"/>
        <v>0</v>
      </c>
      <c r="BB351" s="363">
        <v>1000</v>
      </c>
      <c r="BC351" s="363">
        <f t="shared" si="712"/>
        <v>0</v>
      </c>
      <c r="BD351" s="363">
        <v>123</v>
      </c>
      <c r="BE351" s="363">
        <f t="shared" si="713"/>
        <v>0</v>
      </c>
      <c r="BF351" s="364">
        <f t="shared" si="607"/>
        <v>0</v>
      </c>
      <c r="BG351" s="1218">
        <f t="shared" si="747"/>
        <v>0</v>
      </c>
      <c r="BH351" s="1218">
        <f t="shared" si="748"/>
        <v>0</v>
      </c>
    </row>
    <row r="352" spans="1:60" x14ac:dyDescent="0.2">
      <c r="A352" s="1">
        <v>343</v>
      </c>
      <c r="B352" s="50" t="s">
        <v>60</v>
      </c>
      <c r="C352" s="1158"/>
      <c r="D352" s="51" t="s">
        <v>5</v>
      </c>
      <c r="E352" s="51">
        <v>1</v>
      </c>
      <c r="F352" s="76">
        <v>0</v>
      </c>
      <c r="G352" s="76">
        <f t="shared" si="731"/>
        <v>0</v>
      </c>
      <c r="H352" s="76">
        <v>101443</v>
      </c>
      <c r="I352" s="76">
        <f t="shared" si="732"/>
        <v>101443</v>
      </c>
      <c r="J352" s="120">
        <f t="shared" si="741"/>
        <v>101443</v>
      </c>
      <c r="K352" s="131">
        <v>0.55553398058252423</v>
      </c>
      <c r="L352" s="95">
        <v>0</v>
      </c>
      <c r="M352" s="95">
        <f t="shared" si="691"/>
        <v>0</v>
      </c>
      <c r="N352" s="95">
        <v>101443</v>
      </c>
      <c r="O352" s="95">
        <f t="shared" si="692"/>
        <v>56355.033592233005</v>
      </c>
      <c r="P352" s="96">
        <f t="shared" si="742"/>
        <v>56355.033592233005</v>
      </c>
      <c r="Q352" s="177">
        <v>0.44400000000000001</v>
      </c>
      <c r="R352" s="178">
        <v>0</v>
      </c>
      <c r="S352" s="178">
        <f t="shared" si="694"/>
        <v>0</v>
      </c>
      <c r="T352" s="178">
        <v>101443</v>
      </c>
      <c r="U352" s="178">
        <f t="shared" si="695"/>
        <v>45040.692000000003</v>
      </c>
      <c r="V352" s="179">
        <f t="shared" si="743"/>
        <v>45040.692000000003</v>
      </c>
      <c r="W352" s="224"/>
      <c r="X352" s="225">
        <v>0</v>
      </c>
      <c r="Y352" s="225">
        <f t="shared" si="697"/>
        <v>0</v>
      </c>
      <c r="Z352" s="225">
        <v>101443</v>
      </c>
      <c r="AA352" s="225">
        <f t="shared" si="698"/>
        <v>0</v>
      </c>
      <c r="AB352" s="226">
        <f t="shared" si="744"/>
        <v>0</v>
      </c>
      <c r="AC352" s="271"/>
      <c r="AD352" s="272">
        <v>0</v>
      </c>
      <c r="AE352" s="272">
        <f t="shared" si="700"/>
        <v>0</v>
      </c>
      <c r="AF352" s="272">
        <v>101443</v>
      </c>
      <c r="AG352" s="272">
        <f t="shared" si="701"/>
        <v>0</v>
      </c>
      <c r="AH352" s="273">
        <f t="shared" si="745"/>
        <v>0</v>
      </c>
      <c r="AI352" s="1106">
        <v>4.6601941747576037E-4</v>
      </c>
      <c r="AJ352" s="319">
        <v>0</v>
      </c>
      <c r="AK352" s="319">
        <f t="shared" si="703"/>
        <v>0</v>
      </c>
      <c r="AL352" s="319">
        <v>101443</v>
      </c>
      <c r="AM352" s="319">
        <f t="shared" si="704"/>
        <v>47.274407766993562</v>
      </c>
      <c r="AN352" s="320">
        <f t="shared" si="746"/>
        <v>47.274407766993562</v>
      </c>
      <c r="AO352" s="1107"/>
      <c r="AP352" s="1093">
        <v>0</v>
      </c>
      <c r="AQ352" s="1093">
        <f t="shared" si="706"/>
        <v>0</v>
      </c>
      <c r="AR352" s="1093">
        <v>101443</v>
      </c>
      <c r="AS352" s="1093">
        <f t="shared" si="707"/>
        <v>0</v>
      </c>
      <c r="AT352" s="1094">
        <f t="shared" si="739"/>
        <v>0</v>
      </c>
      <c r="AU352" s="1103"/>
      <c r="AV352" s="1101">
        <v>0</v>
      </c>
      <c r="AW352" s="1101">
        <f t="shared" si="709"/>
        <v>0</v>
      </c>
      <c r="AX352" s="1101">
        <v>101443</v>
      </c>
      <c r="AY352" s="1101">
        <f t="shared" si="710"/>
        <v>0</v>
      </c>
      <c r="AZ352" s="1102">
        <f t="shared" si="740"/>
        <v>0</v>
      </c>
      <c r="BA352" s="1151">
        <f t="shared" si="714"/>
        <v>0</v>
      </c>
      <c r="BB352" s="363">
        <v>0</v>
      </c>
      <c r="BC352" s="363">
        <f t="shared" si="712"/>
        <v>0</v>
      </c>
      <c r="BD352" s="363">
        <v>101443</v>
      </c>
      <c r="BE352" s="363">
        <f t="shared" si="713"/>
        <v>0</v>
      </c>
      <c r="BF352" s="364">
        <f t="shared" si="607"/>
        <v>0</v>
      </c>
      <c r="BG352" s="1218">
        <f t="shared" si="747"/>
        <v>-1.3358203432289883E-12</v>
      </c>
      <c r="BH352" s="1218">
        <f t="shared" si="748"/>
        <v>1.3358203432289883E-12</v>
      </c>
    </row>
    <row r="353" spans="1:60" x14ac:dyDescent="0.2">
      <c r="A353" s="1">
        <v>344</v>
      </c>
      <c r="B353" s="1317" t="s">
        <v>116</v>
      </c>
      <c r="C353" s="1158"/>
      <c r="D353" s="51"/>
      <c r="E353" s="51"/>
      <c r="F353" s="51"/>
      <c r="G353" s="76"/>
      <c r="H353" s="1124"/>
      <c r="I353" s="76"/>
      <c r="J353" s="1125"/>
      <c r="K353" s="131"/>
      <c r="L353" s="1144"/>
      <c r="M353" s="95"/>
      <c r="N353" s="1126"/>
      <c r="O353" s="95"/>
      <c r="P353" s="1127"/>
      <c r="Q353" s="177"/>
      <c r="R353" s="1145"/>
      <c r="S353" s="178"/>
      <c r="T353" s="1128"/>
      <c r="U353" s="178"/>
      <c r="V353" s="1129"/>
      <c r="W353" s="224"/>
      <c r="X353" s="1146"/>
      <c r="Y353" s="225"/>
      <c r="Z353" s="1130"/>
      <c r="AA353" s="225"/>
      <c r="AB353" s="1131"/>
      <c r="AC353" s="271"/>
      <c r="AD353" s="1147"/>
      <c r="AE353" s="272"/>
      <c r="AF353" s="1132"/>
      <c r="AG353" s="272"/>
      <c r="AH353" s="1133"/>
      <c r="AI353" s="318"/>
      <c r="AJ353" s="1148"/>
      <c r="AK353" s="319"/>
      <c r="AL353" s="1134"/>
      <c r="AM353" s="319"/>
      <c r="AN353" s="1135"/>
      <c r="AO353" s="1107"/>
      <c r="AP353" s="1149"/>
      <c r="AQ353" s="1093"/>
      <c r="AR353" s="1136"/>
      <c r="AS353" s="1093"/>
      <c r="AT353" s="1137"/>
      <c r="AU353" s="1103"/>
      <c r="AV353" s="1150"/>
      <c r="AW353" s="1101"/>
      <c r="AX353" s="1138"/>
      <c r="AY353" s="1101"/>
      <c r="AZ353" s="1139"/>
      <c r="BA353" s="1151">
        <f t="shared" si="714"/>
        <v>0</v>
      </c>
      <c r="BB353" s="1152"/>
      <c r="BC353" s="363"/>
      <c r="BD353" s="1140"/>
      <c r="BE353" s="363"/>
      <c r="BF353" s="364">
        <f t="shared" si="607"/>
        <v>0</v>
      </c>
      <c r="BG353" s="1218">
        <f t="shared" si="747"/>
        <v>0</v>
      </c>
      <c r="BH353" s="1218">
        <f t="shared" si="748"/>
        <v>0</v>
      </c>
    </row>
    <row r="354" spans="1:60" ht="25.5" x14ac:dyDescent="0.2">
      <c r="A354" s="1">
        <v>345</v>
      </c>
      <c r="B354" s="50" t="s">
        <v>289</v>
      </c>
      <c r="C354" s="51" t="s">
        <v>367</v>
      </c>
      <c r="D354" s="51" t="s">
        <v>14</v>
      </c>
      <c r="E354" s="51">
        <v>1</v>
      </c>
      <c r="F354" s="76">
        <v>8293.6</v>
      </c>
      <c r="G354" s="76">
        <f t="shared" si="731"/>
        <v>8293.6</v>
      </c>
      <c r="H354" s="76">
        <v>22342.319999999996</v>
      </c>
      <c r="I354" s="76">
        <f t="shared" si="732"/>
        <v>22342.319999999996</v>
      </c>
      <c r="J354" s="120">
        <f t="shared" ref="J354:J357" si="749">G354+I354</f>
        <v>30635.919999999998</v>
      </c>
      <c r="K354" s="131"/>
      <c r="L354" s="95">
        <v>8293.6</v>
      </c>
      <c r="M354" s="95">
        <f t="shared" ref="M354:M371" si="750">K354*L354</f>
        <v>0</v>
      </c>
      <c r="N354" s="95">
        <v>22342.319999999996</v>
      </c>
      <c r="O354" s="95">
        <f t="shared" ref="O354:O371" si="751">K354*N354</f>
        <v>0</v>
      </c>
      <c r="P354" s="96">
        <f t="shared" ref="P354:P357" si="752">M354+O354</f>
        <v>0</v>
      </c>
      <c r="Q354" s="177"/>
      <c r="R354" s="178">
        <v>8293.6</v>
      </c>
      <c r="S354" s="178">
        <f t="shared" ref="S354:S371" si="753">Q354*R354</f>
        <v>0</v>
      </c>
      <c r="T354" s="178">
        <v>22342.319999999996</v>
      </c>
      <c r="U354" s="178">
        <f t="shared" ref="U354:U371" si="754">Q354*T354</f>
        <v>0</v>
      </c>
      <c r="V354" s="179">
        <f t="shared" ref="V354:V357" si="755">S354+U354</f>
        <v>0</v>
      </c>
      <c r="W354" s="224">
        <v>1</v>
      </c>
      <c r="X354" s="225">
        <v>8293.6</v>
      </c>
      <c r="Y354" s="225">
        <f t="shared" ref="Y354:Y371" si="756">W354*X354</f>
        <v>8293.6</v>
      </c>
      <c r="Z354" s="225">
        <v>22342.319999999996</v>
      </c>
      <c r="AA354" s="225">
        <f t="shared" ref="AA354:AA371" si="757">W354*Z354</f>
        <v>22342.319999999996</v>
      </c>
      <c r="AB354" s="226">
        <f t="shared" ref="AB354:AB357" si="758">Y354+AA354</f>
        <v>30635.919999999998</v>
      </c>
      <c r="AC354" s="271"/>
      <c r="AD354" s="272">
        <v>8293.6</v>
      </c>
      <c r="AE354" s="272">
        <f t="shared" ref="AE354:AE371" si="759">AC354*AD354</f>
        <v>0</v>
      </c>
      <c r="AF354" s="272">
        <v>22342.319999999996</v>
      </c>
      <c r="AG354" s="272">
        <f t="shared" ref="AG354:AG371" si="760">AC354*AF354</f>
        <v>0</v>
      </c>
      <c r="AH354" s="273">
        <f t="shared" ref="AH354:AH357" si="761">AE354+AG354</f>
        <v>0</v>
      </c>
      <c r="AI354" s="318"/>
      <c r="AJ354" s="319">
        <v>8293.6</v>
      </c>
      <c r="AK354" s="319">
        <f t="shared" ref="AK354:AK371" si="762">AI354*AJ354</f>
        <v>0</v>
      </c>
      <c r="AL354" s="319">
        <v>22342.319999999996</v>
      </c>
      <c r="AM354" s="319">
        <f t="shared" ref="AM354:AM371" si="763">AI354*AL354</f>
        <v>0</v>
      </c>
      <c r="AN354" s="320">
        <f t="shared" ref="AN354:AN357" si="764">AK354+AM354</f>
        <v>0</v>
      </c>
      <c r="AO354" s="1107"/>
      <c r="AP354" s="1093">
        <v>8293.6</v>
      </c>
      <c r="AQ354" s="1093">
        <f t="shared" ref="AQ354:AQ371" si="765">AO354*AP354</f>
        <v>0</v>
      </c>
      <c r="AR354" s="1093">
        <v>22342.319999999996</v>
      </c>
      <c r="AS354" s="1093">
        <f t="shared" ref="AS354:AS371" si="766">AO354*AR354</f>
        <v>0</v>
      </c>
      <c r="AT354" s="1094">
        <f t="shared" ref="AT354:AT357" si="767">AQ354+AS354</f>
        <v>0</v>
      </c>
      <c r="AU354" s="1103"/>
      <c r="AV354" s="1101">
        <v>8293.6</v>
      </c>
      <c r="AW354" s="1101">
        <f t="shared" ref="AW354:AW371" si="768">AU354*AV354</f>
        <v>0</v>
      </c>
      <c r="AX354" s="1101">
        <v>22342.319999999996</v>
      </c>
      <c r="AY354" s="1101">
        <f t="shared" ref="AY354:AY371" si="769">AU354*AX354</f>
        <v>0</v>
      </c>
      <c r="AZ354" s="1102">
        <f t="shared" ref="AZ354:AZ357" si="770">AW354+AY354</f>
        <v>0</v>
      </c>
      <c r="BA354" s="1151">
        <f t="shared" si="714"/>
        <v>0</v>
      </c>
      <c r="BB354" s="363">
        <v>8293.6</v>
      </c>
      <c r="BC354" s="363">
        <f t="shared" ref="BC354:BC371" si="771">BA354*BB354</f>
        <v>0</v>
      </c>
      <c r="BD354" s="363">
        <v>22342.319999999996</v>
      </c>
      <c r="BE354" s="363">
        <f t="shared" ref="BE354:BE371" si="772">BA354*BD354</f>
        <v>0</v>
      </c>
      <c r="BF354" s="364">
        <f t="shared" si="607"/>
        <v>0</v>
      </c>
      <c r="BG354" s="1218">
        <f t="shared" si="747"/>
        <v>0</v>
      </c>
      <c r="BH354" s="1218">
        <f t="shared" si="748"/>
        <v>0</v>
      </c>
    </row>
    <row r="355" spans="1:60" x14ac:dyDescent="0.2">
      <c r="A355" s="1">
        <v>346</v>
      </c>
      <c r="B355" s="50" t="s">
        <v>132</v>
      </c>
      <c r="C355" s="1158" t="s">
        <v>133</v>
      </c>
      <c r="D355" s="51" t="s">
        <v>14</v>
      </c>
      <c r="E355" s="51">
        <v>10</v>
      </c>
      <c r="F355" s="76">
        <v>4003.24</v>
      </c>
      <c r="G355" s="76">
        <f t="shared" si="731"/>
        <v>40032.399999999994</v>
      </c>
      <c r="H355" s="76">
        <v>9764</v>
      </c>
      <c r="I355" s="76">
        <f t="shared" si="732"/>
        <v>97640</v>
      </c>
      <c r="J355" s="120">
        <f t="shared" si="749"/>
        <v>137672.4</v>
      </c>
      <c r="K355" s="131">
        <v>9</v>
      </c>
      <c r="L355" s="95">
        <v>4003.24</v>
      </c>
      <c r="M355" s="95">
        <f t="shared" si="750"/>
        <v>36029.159999999996</v>
      </c>
      <c r="N355" s="95">
        <v>9764</v>
      </c>
      <c r="O355" s="95">
        <f t="shared" si="751"/>
        <v>87876</v>
      </c>
      <c r="P355" s="96">
        <f t="shared" si="752"/>
        <v>123905.16</v>
      </c>
      <c r="Q355" s="177"/>
      <c r="R355" s="178">
        <v>4003.24</v>
      </c>
      <c r="S355" s="178">
        <f t="shared" si="753"/>
        <v>0</v>
      </c>
      <c r="T355" s="178">
        <v>9764</v>
      </c>
      <c r="U355" s="178">
        <f t="shared" si="754"/>
        <v>0</v>
      </c>
      <c r="V355" s="179">
        <f t="shared" si="755"/>
        <v>0</v>
      </c>
      <c r="W355" s="224">
        <v>1</v>
      </c>
      <c r="X355" s="225">
        <v>4003.24</v>
      </c>
      <c r="Y355" s="225">
        <f t="shared" si="756"/>
        <v>4003.24</v>
      </c>
      <c r="Z355" s="225">
        <v>9764</v>
      </c>
      <c r="AA355" s="225">
        <f t="shared" si="757"/>
        <v>9764</v>
      </c>
      <c r="AB355" s="226">
        <f t="shared" si="758"/>
        <v>13767.24</v>
      </c>
      <c r="AC355" s="271"/>
      <c r="AD355" s="272">
        <v>4003.24</v>
      </c>
      <c r="AE355" s="272">
        <f t="shared" si="759"/>
        <v>0</v>
      </c>
      <c r="AF355" s="272">
        <v>9764</v>
      </c>
      <c r="AG355" s="272">
        <f t="shared" si="760"/>
        <v>0</v>
      </c>
      <c r="AH355" s="273">
        <f t="shared" si="761"/>
        <v>0</v>
      </c>
      <c r="AI355" s="318"/>
      <c r="AJ355" s="319">
        <v>4003.24</v>
      </c>
      <c r="AK355" s="319">
        <f t="shared" si="762"/>
        <v>0</v>
      </c>
      <c r="AL355" s="319">
        <v>9764</v>
      </c>
      <c r="AM355" s="319">
        <f t="shared" si="763"/>
        <v>0</v>
      </c>
      <c r="AN355" s="320">
        <f t="shared" si="764"/>
        <v>0</v>
      </c>
      <c r="AO355" s="1107"/>
      <c r="AP355" s="1093">
        <v>4003.24</v>
      </c>
      <c r="AQ355" s="1093">
        <f t="shared" si="765"/>
        <v>0</v>
      </c>
      <c r="AR355" s="1093">
        <v>9764</v>
      </c>
      <c r="AS355" s="1093">
        <f t="shared" si="766"/>
        <v>0</v>
      </c>
      <c r="AT355" s="1094">
        <f t="shared" si="767"/>
        <v>0</v>
      </c>
      <c r="AU355" s="1103"/>
      <c r="AV355" s="1101">
        <v>4003.24</v>
      </c>
      <c r="AW355" s="1101">
        <f t="shared" si="768"/>
        <v>0</v>
      </c>
      <c r="AX355" s="1101">
        <v>9764</v>
      </c>
      <c r="AY355" s="1101">
        <f t="shared" si="769"/>
        <v>0</v>
      </c>
      <c r="AZ355" s="1102">
        <f t="shared" si="770"/>
        <v>0</v>
      </c>
      <c r="BA355" s="1151">
        <f t="shared" si="714"/>
        <v>0</v>
      </c>
      <c r="BB355" s="363">
        <v>4003.24</v>
      </c>
      <c r="BC355" s="363">
        <f t="shared" si="771"/>
        <v>0</v>
      </c>
      <c r="BD355" s="363">
        <v>9764</v>
      </c>
      <c r="BE355" s="363">
        <f t="shared" si="772"/>
        <v>0</v>
      </c>
      <c r="BF355" s="364">
        <f t="shared" si="607"/>
        <v>0</v>
      </c>
      <c r="BG355" s="1218">
        <f t="shared" si="747"/>
        <v>-9.0949470177292824E-12</v>
      </c>
      <c r="BH355" s="1218">
        <f t="shared" si="748"/>
        <v>9.0949470177292824E-12</v>
      </c>
    </row>
    <row r="356" spans="1:60" x14ac:dyDescent="0.2">
      <c r="A356" s="1">
        <v>347</v>
      </c>
      <c r="B356" s="50" t="s">
        <v>134</v>
      </c>
      <c r="C356" s="1158"/>
      <c r="D356" s="51" t="s">
        <v>14</v>
      </c>
      <c r="E356" s="51">
        <v>10</v>
      </c>
      <c r="F356" s="76">
        <v>800</v>
      </c>
      <c r="G356" s="76">
        <f t="shared" si="731"/>
        <v>8000</v>
      </c>
      <c r="H356" s="76">
        <v>2142</v>
      </c>
      <c r="I356" s="76">
        <f t="shared" si="732"/>
        <v>21420</v>
      </c>
      <c r="J356" s="120">
        <f t="shared" si="749"/>
        <v>29420</v>
      </c>
      <c r="K356" s="131">
        <v>9</v>
      </c>
      <c r="L356" s="95">
        <v>800</v>
      </c>
      <c r="M356" s="95">
        <f t="shared" si="750"/>
        <v>7200</v>
      </c>
      <c r="N356" s="95">
        <v>2142</v>
      </c>
      <c r="O356" s="95">
        <f t="shared" si="751"/>
        <v>19278</v>
      </c>
      <c r="P356" s="96">
        <f t="shared" si="752"/>
        <v>26478</v>
      </c>
      <c r="Q356" s="177"/>
      <c r="R356" s="178">
        <v>800</v>
      </c>
      <c r="S356" s="178">
        <f t="shared" si="753"/>
        <v>0</v>
      </c>
      <c r="T356" s="178">
        <v>2142</v>
      </c>
      <c r="U356" s="178">
        <f t="shared" si="754"/>
        <v>0</v>
      </c>
      <c r="V356" s="179">
        <f t="shared" si="755"/>
        <v>0</v>
      </c>
      <c r="W356" s="224"/>
      <c r="X356" s="225">
        <v>800</v>
      </c>
      <c r="Y356" s="225">
        <f t="shared" si="756"/>
        <v>0</v>
      </c>
      <c r="Z356" s="225">
        <v>2142</v>
      </c>
      <c r="AA356" s="225">
        <f t="shared" si="757"/>
        <v>0</v>
      </c>
      <c r="AB356" s="226">
        <f t="shared" si="758"/>
        <v>0</v>
      </c>
      <c r="AC356" s="271"/>
      <c r="AD356" s="272">
        <v>800</v>
      </c>
      <c r="AE356" s="272">
        <f t="shared" si="759"/>
        <v>0</v>
      </c>
      <c r="AF356" s="272">
        <v>2142</v>
      </c>
      <c r="AG356" s="272">
        <f t="shared" si="760"/>
        <v>0</v>
      </c>
      <c r="AH356" s="273">
        <f t="shared" si="761"/>
        <v>0</v>
      </c>
      <c r="AI356" s="1106">
        <v>1</v>
      </c>
      <c r="AJ356" s="319">
        <v>800</v>
      </c>
      <c r="AK356" s="319">
        <f t="shared" si="762"/>
        <v>800</v>
      </c>
      <c r="AL356" s="319">
        <v>2142</v>
      </c>
      <c r="AM356" s="319">
        <f t="shared" si="763"/>
        <v>2142</v>
      </c>
      <c r="AN356" s="320">
        <f t="shared" si="764"/>
        <v>2942</v>
      </c>
      <c r="AO356" s="1107"/>
      <c r="AP356" s="1093">
        <v>800</v>
      </c>
      <c r="AQ356" s="1093">
        <f t="shared" si="765"/>
        <v>0</v>
      </c>
      <c r="AR356" s="1093">
        <v>2142</v>
      </c>
      <c r="AS356" s="1093">
        <f t="shared" si="766"/>
        <v>0</v>
      </c>
      <c r="AT356" s="1094">
        <f t="shared" si="767"/>
        <v>0</v>
      </c>
      <c r="AU356" s="1103"/>
      <c r="AV356" s="1101">
        <v>800</v>
      </c>
      <c r="AW356" s="1101">
        <f t="shared" si="768"/>
        <v>0</v>
      </c>
      <c r="AX356" s="1101">
        <v>2142</v>
      </c>
      <c r="AY356" s="1101">
        <f t="shared" si="769"/>
        <v>0</v>
      </c>
      <c r="AZ356" s="1102">
        <f t="shared" si="770"/>
        <v>0</v>
      </c>
      <c r="BA356" s="1151">
        <f t="shared" si="714"/>
        <v>0</v>
      </c>
      <c r="BB356" s="363">
        <v>800</v>
      </c>
      <c r="BC356" s="363">
        <f t="shared" si="771"/>
        <v>0</v>
      </c>
      <c r="BD356" s="363">
        <v>2142</v>
      </c>
      <c r="BE356" s="363">
        <f t="shared" si="772"/>
        <v>0</v>
      </c>
      <c r="BF356" s="364">
        <f t="shared" ref="BF356:BF419" si="773">BC356+BE356</f>
        <v>0</v>
      </c>
      <c r="BG356" s="1218">
        <f t="shared" si="747"/>
        <v>0</v>
      </c>
      <c r="BH356" s="1218">
        <f t="shared" si="748"/>
        <v>0</v>
      </c>
    </row>
    <row r="357" spans="1:60" x14ac:dyDescent="0.2">
      <c r="A357" s="1">
        <v>348</v>
      </c>
      <c r="B357" s="50" t="s">
        <v>135</v>
      </c>
      <c r="C357" s="1158"/>
      <c r="D357" s="51" t="s">
        <v>56</v>
      </c>
      <c r="E357" s="51">
        <v>154.03899999999999</v>
      </c>
      <c r="F357" s="76">
        <v>1875</v>
      </c>
      <c r="G357" s="76">
        <f t="shared" si="731"/>
        <v>288823.125</v>
      </c>
      <c r="H357" s="76">
        <v>869</v>
      </c>
      <c r="I357" s="76">
        <f t="shared" si="732"/>
        <v>133859.891</v>
      </c>
      <c r="J357" s="120">
        <f t="shared" si="749"/>
        <v>422683.016</v>
      </c>
      <c r="K357" s="1593">
        <v>154.03899999999999</v>
      </c>
      <c r="L357" s="95">
        <v>1875</v>
      </c>
      <c r="M357" s="95">
        <f t="shared" si="750"/>
        <v>288823.125</v>
      </c>
      <c r="N357" s="95">
        <v>869</v>
      </c>
      <c r="O357" s="95">
        <f t="shared" si="751"/>
        <v>133859.891</v>
      </c>
      <c r="P357" s="96">
        <f t="shared" si="752"/>
        <v>422683.016</v>
      </c>
      <c r="Q357" s="177"/>
      <c r="R357" s="178">
        <v>1875</v>
      </c>
      <c r="S357" s="178">
        <f t="shared" si="753"/>
        <v>0</v>
      </c>
      <c r="T357" s="178">
        <v>869</v>
      </c>
      <c r="U357" s="178">
        <f t="shared" si="754"/>
        <v>0</v>
      </c>
      <c r="V357" s="179">
        <f t="shared" si="755"/>
        <v>0</v>
      </c>
      <c r="W357" s="224"/>
      <c r="X357" s="225">
        <v>1875</v>
      </c>
      <c r="Y357" s="225">
        <f t="shared" si="756"/>
        <v>0</v>
      </c>
      <c r="Z357" s="225">
        <v>869</v>
      </c>
      <c r="AA357" s="225">
        <f t="shared" si="757"/>
        <v>0</v>
      </c>
      <c r="AB357" s="226">
        <f t="shared" si="758"/>
        <v>0</v>
      </c>
      <c r="AC357" s="271"/>
      <c r="AD357" s="272">
        <v>1875</v>
      </c>
      <c r="AE357" s="272">
        <f t="shared" si="759"/>
        <v>0</v>
      </c>
      <c r="AF357" s="272">
        <v>869</v>
      </c>
      <c r="AG357" s="272">
        <f t="shared" si="760"/>
        <v>0</v>
      </c>
      <c r="AH357" s="273">
        <f t="shared" si="761"/>
        <v>0</v>
      </c>
      <c r="AI357" s="318"/>
      <c r="AJ357" s="319">
        <v>1875</v>
      </c>
      <c r="AK357" s="319">
        <f t="shared" si="762"/>
        <v>0</v>
      </c>
      <c r="AL357" s="319">
        <v>869</v>
      </c>
      <c r="AM357" s="319">
        <f t="shared" si="763"/>
        <v>0</v>
      </c>
      <c r="AN357" s="320">
        <f t="shared" si="764"/>
        <v>0</v>
      </c>
      <c r="AO357" s="1107"/>
      <c r="AP357" s="1093">
        <v>1875</v>
      </c>
      <c r="AQ357" s="1093">
        <f t="shared" si="765"/>
        <v>0</v>
      </c>
      <c r="AR357" s="1093">
        <v>869</v>
      </c>
      <c r="AS357" s="1093">
        <f t="shared" si="766"/>
        <v>0</v>
      </c>
      <c r="AT357" s="1094">
        <f t="shared" si="767"/>
        <v>0</v>
      </c>
      <c r="AU357" s="1103"/>
      <c r="AV357" s="1101">
        <v>1875</v>
      </c>
      <c r="AW357" s="1101">
        <f t="shared" si="768"/>
        <v>0</v>
      </c>
      <c r="AX357" s="1101">
        <v>869</v>
      </c>
      <c r="AY357" s="1101">
        <f t="shared" si="769"/>
        <v>0</v>
      </c>
      <c r="AZ357" s="1102">
        <f t="shared" si="770"/>
        <v>0</v>
      </c>
      <c r="BA357" s="1151">
        <f t="shared" si="714"/>
        <v>0</v>
      </c>
      <c r="BB357" s="363">
        <v>1875</v>
      </c>
      <c r="BC357" s="363">
        <f t="shared" si="771"/>
        <v>0</v>
      </c>
      <c r="BD357" s="363">
        <v>869</v>
      </c>
      <c r="BE357" s="363">
        <f t="shared" si="772"/>
        <v>0</v>
      </c>
      <c r="BF357" s="364">
        <f t="shared" si="773"/>
        <v>0</v>
      </c>
      <c r="BG357" s="1218">
        <f t="shared" si="747"/>
        <v>0</v>
      </c>
      <c r="BH357" s="1218">
        <f t="shared" si="748"/>
        <v>0</v>
      </c>
    </row>
    <row r="358" spans="1:60" hidden="1" x14ac:dyDescent="0.2">
      <c r="A358" s="1">
        <v>349</v>
      </c>
      <c r="B358" s="50" t="s">
        <v>136</v>
      </c>
      <c r="C358" s="1158"/>
      <c r="D358" s="51" t="s">
        <v>137</v>
      </c>
      <c r="E358" s="51">
        <v>0</v>
      </c>
      <c r="F358" s="76"/>
      <c r="G358" s="76">
        <f t="shared" si="731"/>
        <v>0</v>
      </c>
      <c r="H358" s="76"/>
      <c r="I358" s="76">
        <f t="shared" si="732"/>
        <v>0</v>
      </c>
      <c r="J358" s="120"/>
      <c r="K358" s="131"/>
      <c r="L358" s="95"/>
      <c r="M358" s="95">
        <f t="shared" si="750"/>
        <v>0</v>
      </c>
      <c r="N358" s="95"/>
      <c r="O358" s="95">
        <f t="shared" si="751"/>
        <v>0</v>
      </c>
      <c r="P358" s="96"/>
      <c r="Q358" s="177"/>
      <c r="R358" s="178"/>
      <c r="S358" s="178">
        <f t="shared" si="753"/>
        <v>0</v>
      </c>
      <c r="T358" s="178"/>
      <c r="U358" s="178">
        <f t="shared" si="754"/>
        <v>0</v>
      </c>
      <c r="V358" s="179"/>
      <c r="W358" s="224"/>
      <c r="X358" s="225"/>
      <c r="Y358" s="225">
        <f t="shared" si="756"/>
        <v>0</v>
      </c>
      <c r="Z358" s="225"/>
      <c r="AA358" s="225">
        <f t="shared" si="757"/>
        <v>0</v>
      </c>
      <c r="AB358" s="226"/>
      <c r="AC358" s="271"/>
      <c r="AD358" s="272"/>
      <c r="AE358" s="272">
        <f t="shared" si="759"/>
        <v>0</v>
      </c>
      <c r="AF358" s="272"/>
      <c r="AG358" s="272">
        <f t="shared" si="760"/>
        <v>0</v>
      </c>
      <c r="AH358" s="273"/>
      <c r="AI358" s="318"/>
      <c r="AJ358" s="319"/>
      <c r="AK358" s="319">
        <f t="shared" si="762"/>
        <v>0</v>
      </c>
      <c r="AL358" s="319"/>
      <c r="AM358" s="319">
        <f t="shared" si="763"/>
        <v>0</v>
      </c>
      <c r="AN358" s="320"/>
      <c r="AO358" s="1107"/>
      <c r="AP358" s="1093"/>
      <c r="AQ358" s="1093">
        <f t="shared" si="765"/>
        <v>0</v>
      </c>
      <c r="AR358" s="1093"/>
      <c r="AS358" s="1093">
        <f t="shared" si="766"/>
        <v>0</v>
      </c>
      <c r="AT358" s="1094"/>
      <c r="AU358" s="1103"/>
      <c r="AV358" s="1101"/>
      <c r="AW358" s="1101">
        <f t="shared" si="768"/>
        <v>0</v>
      </c>
      <c r="AX358" s="1101"/>
      <c r="AY358" s="1101">
        <f t="shared" si="769"/>
        <v>0</v>
      </c>
      <c r="AZ358" s="1102"/>
      <c r="BA358" s="1151">
        <f t="shared" si="714"/>
        <v>0</v>
      </c>
      <c r="BB358" s="363"/>
      <c r="BC358" s="363">
        <f t="shared" si="771"/>
        <v>0</v>
      </c>
      <c r="BD358" s="363"/>
      <c r="BE358" s="363">
        <f t="shared" si="772"/>
        <v>0</v>
      </c>
      <c r="BF358" s="364">
        <f t="shared" si="773"/>
        <v>0</v>
      </c>
      <c r="BG358" s="1218">
        <f t="shared" si="747"/>
        <v>0</v>
      </c>
      <c r="BH358" s="1218">
        <f t="shared" si="748"/>
        <v>0</v>
      </c>
    </row>
    <row r="359" spans="1:60" hidden="1" x14ac:dyDescent="0.2">
      <c r="A359" s="1">
        <v>350</v>
      </c>
      <c r="B359" s="50" t="s">
        <v>161</v>
      </c>
      <c r="C359" s="1158"/>
      <c r="D359" s="51" t="s">
        <v>137</v>
      </c>
      <c r="E359" s="51">
        <v>0</v>
      </c>
      <c r="F359" s="76"/>
      <c r="G359" s="76">
        <f t="shared" si="731"/>
        <v>0</v>
      </c>
      <c r="H359" s="76"/>
      <c r="I359" s="76">
        <f t="shared" si="732"/>
        <v>0</v>
      </c>
      <c r="J359" s="120"/>
      <c r="K359" s="131"/>
      <c r="L359" s="95"/>
      <c r="M359" s="95">
        <f t="shared" si="750"/>
        <v>0</v>
      </c>
      <c r="N359" s="95"/>
      <c r="O359" s="95">
        <f t="shared" si="751"/>
        <v>0</v>
      </c>
      <c r="P359" s="96"/>
      <c r="Q359" s="177"/>
      <c r="R359" s="178"/>
      <c r="S359" s="178">
        <f t="shared" si="753"/>
        <v>0</v>
      </c>
      <c r="T359" s="178"/>
      <c r="U359" s="178">
        <f t="shared" si="754"/>
        <v>0</v>
      </c>
      <c r="V359" s="179"/>
      <c r="W359" s="224"/>
      <c r="X359" s="225"/>
      <c r="Y359" s="225">
        <f t="shared" si="756"/>
        <v>0</v>
      </c>
      <c r="Z359" s="225"/>
      <c r="AA359" s="225">
        <f t="shared" si="757"/>
        <v>0</v>
      </c>
      <c r="AB359" s="226"/>
      <c r="AC359" s="271"/>
      <c r="AD359" s="272"/>
      <c r="AE359" s="272">
        <f t="shared" si="759"/>
        <v>0</v>
      </c>
      <c r="AF359" s="272"/>
      <c r="AG359" s="272">
        <f t="shared" si="760"/>
        <v>0</v>
      </c>
      <c r="AH359" s="273"/>
      <c r="AI359" s="318"/>
      <c r="AJ359" s="319"/>
      <c r="AK359" s="319">
        <f t="shared" si="762"/>
        <v>0</v>
      </c>
      <c r="AL359" s="319"/>
      <c r="AM359" s="319">
        <f t="shared" si="763"/>
        <v>0</v>
      </c>
      <c r="AN359" s="320"/>
      <c r="AO359" s="1107"/>
      <c r="AP359" s="1093"/>
      <c r="AQ359" s="1093">
        <f t="shared" si="765"/>
        <v>0</v>
      </c>
      <c r="AR359" s="1093"/>
      <c r="AS359" s="1093">
        <f t="shared" si="766"/>
        <v>0</v>
      </c>
      <c r="AT359" s="1094"/>
      <c r="AU359" s="1103"/>
      <c r="AV359" s="1101"/>
      <c r="AW359" s="1101">
        <f t="shared" si="768"/>
        <v>0</v>
      </c>
      <c r="AX359" s="1101"/>
      <c r="AY359" s="1101">
        <f t="shared" si="769"/>
        <v>0</v>
      </c>
      <c r="AZ359" s="1102"/>
      <c r="BA359" s="1151">
        <f t="shared" si="714"/>
        <v>0</v>
      </c>
      <c r="BB359" s="363"/>
      <c r="BC359" s="363">
        <f t="shared" si="771"/>
        <v>0</v>
      </c>
      <c r="BD359" s="363"/>
      <c r="BE359" s="363">
        <f t="shared" si="772"/>
        <v>0</v>
      </c>
      <c r="BF359" s="364">
        <f t="shared" si="773"/>
        <v>0</v>
      </c>
      <c r="BG359" s="1218">
        <f t="shared" si="747"/>
        <v>0</v>
      </c>
      <c r="BH359" s="1218">
        <f t="shared" si="748"/>
        <v>0</v>
      </c>
    </row>
    <row r="360" spans="1:60" hidden="1" x14ac:dyDescent="0.2">
      <c r="A360" s="1">
        <v>351</v>
      </c>
      <c r="B360" s="50" t="s">
        <v>138</v>
      </c>
      <c r="C360" s="1158"/>
      <c r="D360" s="51" t="s">
        <v>137</v>
      </c>
      <c r="E360" s="51">
        <v>0</v>
      </c>
      <c r="F360" s="76"/>
      <c r="G360" s="76">
        <f t="shared" si="731"/>
        <v>0</v>
      </c>
      <c r="H360" s="76"/>
      <c r="I360" s="76">
        <f t="shared" si="732"/>
        <v>0</v>
      </c>
      <c r="J360" s="120"/>
      <c r="K360" s="131"/>
      <c r="L360" s="95"/>
      <c r="M360" s="95">
        <f t="shared" si="750"/>
        <v>0</v>
      </c>
      <c r="N360" s="95"/>
      <c r="O360" s="95">
        <f t="shared" si="751"/>
        <v>0</v>
      </c>
      <c r="P360" s="96"/>
      <c r="Q360" s="177"/>
      <c r="R360" s="178"/>
      <c r="S360" s="178">
        <f t="shared" si="753"/>
        <v>0</v>
      </c>
      <c r="T360" s="178"/>
      <c r="U360" s="178">
        <f t="shared" si="754"/>
        <v>0</v>
      </c>
      <c r="V360" s="179"/>
      <c r="W360" s="224"/>
      <c r="X360" s="225"/>
      <c r="Y360" s="225">
        <f t="shared" si="756"/>
        <v>0</v>
      </c>
      <c r="Z360" s="225"/>
      <c r="AA360" s="225">
        <f t="shared" si="757"/>
        <v>0</v>
      </c>
      <c r="AB360" s="226"/>
      <c r="AC360" s="271"/>
      <c r="AD360" s="272"/>
      <c r="AE360" s="272">
        <f t="shared" si="759"/>
        <v>0</v>
      </c>
      <c r="AF360" s="272"/>
      <c r="AG360" s="272">
        <f t="shared" si="760"/>
        <v>0</v>
      </c>
      <c r="AH360" s="273"/>
      <c r="AI360" s="318"/>
      <c r="AJ360" s="319"/>
      <c r="AK360" s="319">
        <f t="shared" si="762"/>
        <v>0</v>
      </c>
      <c r="AL360" s="319"/>
      <c r="AM360" s="319">
        <f t="shared" si="763"/>
        <v>0</v>
      </c>
      <c r="AN360" s="320"/>
      <c r="AO360" s="1107"/>
      <c r="AP360" s="1093"/>
      <c r="AQ360" s="1093">
        <f t="shared" si="765"/>
        <v>0</v>
      </c>
      <c r="AR360" s="1093"/>
      <c r="AS360" s="1093">
        <f t="shared" si="766"/>
        <v>0</v>
      </c>
      <c r="AT360" s="1094"/>
      <c r="AU360" s="1103"/>
      <c r="AV360" s="1101"/>
      <c r="AW360" s="1101">
        <f t="shared" si="768"/>
        <v>0</v>
      </c>
      <c r="AX360" s="1101"/>
      <c r="AY360" s="1101">
        <f t="shared" si="769"/>
        <v>0</v>
      </c>
      <c r="AZ360" s="1102"/>
      <c r="BA360" s="1151">
        <f t="shared" si="714"/>
        <v>0</v>
      </c>
      <c r="BB360" s="363"/>
      <c r="BC360" s="363">
        <f t="shared" si="771"/>
        <v>0</v>
      </c>
      <c r="BD360" s="363"/>
      <c r="BE360" s="363">
        <f t="shared" si="772"/>
        <v>0</v>
      </c>
      <c r="BF360" s="364">
        <f t="shared" si="773"/>
        <v>0</v>
      </c>
      <c r="BG360" s="1218">
        <f t="shared" si="747"/>
        <v>0</v>
      </c>
      <c r="BH360" s="1218">
        <f t="shared" si="748"/>
        <v>0</v>
      </c>
    </row>
    <row r="361" spans="1:60" hidden="1" x14ac:dyDescent="0.2">
      <c r="A361" s="1">
        <v>352</v>
      </c>
      <c r="B361" s="50" t="s">
        <v>162</v>
      </c>
      <c r="C361" s="1158"/>
      <c r="D361" s="51" t="s">
        <v>137</v>
      </c>
      <c r="E361" s="51">
        <v>0</v>
      </c>
      <c r="F361" s="76"/>
      <c r="G361" s="76">
        <f t="shared" si="731"/>
        <v>0</v>
      </c>
      <c r="H361" s="76"/>
      <c r="I361" s="76">
        <f t="shared" si="732"/>
        <v>0</v>
      </c>
      <c r="J361" s="120"/>
      <c r="K361" s="131"/>
      <c r="L361" s="95"/>
      <c r="M361" s="95">
        <f t="shared" si="750"/>
        <v>0</v>
      </c>
      <c r="N361" s="95"/>
      <c r="O361" s="95">
        <f t="shared" si="751"/>
        <v>0</v>
      </c>
      <c r="P361" s="96"/>
      <c r="Q361" s="177"/>
      <c r="R361" s="178"/>
      <c r="S361" s="178">
        <f t="shared" si="753"/>
        <v>0</v>
      </c>
      <c r="T361" s="178"/>
      <c r="U361" s="178">
        <f t="shared" si="754"/>
        <v>0</v>
      </c>
      <c r="V361" s="179"/>
      <c r="W361" s="224"/>
      <c r="X361" s="225"/>
      <c r="Y361" s="225">
        <f t="shared" si="756"/>
        <v>0</v>
      </c>
      <c r="Z361" s="225"/>
      <c r="AA361" s="225">
        <f t="shared" si="757"/>
        <v>0</v>
      </c>
      <c r="AB361" s="226"/>
      <c r="AC361" s="271"/>
      <c r="AD361" s="272"/>
      <c r="AE361" s="272">
        <f t="shared" si="759"/>
        <v>0</v>
      </c>
      <c r="AF361" s="272"/>
      <c r="AG361" s="272">
        <f t="shared" si="760"/>
        <v>0</v>
      </c>
      <c r="AH361" s="273"/>
      <c r="AI361" s="318"/>
      <c r="AJ361" s="319"/>
      <c r="AK361" s="319">
        <f t="shared" si="762"/>
        <v>0</v>
      </c>
      <c r="AL361" s="319"/>
      <c r="AM361" s="319">
        <f t="shared" si="763"/>
        <v>0</v>
      </c>
      <c r="AN361" s="320"/>
      <c r="AO361" s="1107"/>
      <c r="AP361" s="1093"/>
      <c r="AQ361" s="1093">
        <f t="shared" si="765"/>
        <v>0</v>
      </c>
      <c r="AR361" s="1093"/>
      <c r="AS361" s="1093">
        <f t="shared" si="766"/>
        <v>0</v>
      </c>
      <c r="AT361" s="1094"/>
      <c r="AU361" s="1103"/>
      <c r="AV361" s="1101"/>
      <c r="AW361" s="1101">
        <f t="shared" si="768"/>
        <v>0</v>
      </c>
      <c r="AX361" s="1101"/>
      <c r="AY361" s="1101">
        <f t="shared" si="769"/>
        <v>0</v>
      </c>
      <c r="AZ361" s="1102"/>
      <c r="BA361" s="1151">
        <f t="shared" si="714"/>
        <v>0</v>
      </c>
      <c r="BB361" s="363"/>
      <c r="BC361" s="363">
        <f t="shared" si="771"/>
        <v>0</v>
      </c>
      <c r="BD361" s="363"/>
      <c r="BE361" s="363">
        <f t="shared" si="772"/>
        <v>0</v>
      </c>
      <c r="BF361" s="364">
        <f t="shared" si="773"/>
        <v>0</v>
      </c>
      <c r="BG361" s="1218">
        <f t="shared" si="747"/>
        <v>0</v>
      </c>
      <c r="BH361" s="1218">
        <f t="shared" si="748"/>
        <v>0</v>
      </c>
    </row>
    <row r="362" spans="1:60" x14ac:dyDescent="0.2">
      <c r="A362" s="1">
        <v>353</v>
      </c>
      <c r="B362" s="50" t="s">
        <v>139</v>
      </c>
      <c r="C362" s="1158"/>
      <c r="D362" s="51" t="s">
        <v>56</v>
      </c>
      <c r="E362" s="1651">
        <v>18.700000000000003</v>
      </c>
      <c r="F362" s="76">
        <v>1875</v>
      </c>
      <c r="G362" s="76">
        <f t="shared" si="731"/>
        <v>35062.500000000007</v>
      </c>
      <c r="H362" s="76">
        <v>1617</v>
      </c>
      <c r="I362" s="76">
        <f t="shared" si="732"/>
        <v>30237.900000000005</v>
      </c>
      <c r="J362" s="120">
        <f t="shared" ref="J362:J363" si="774">G362+I362</f>
        <v>65300.400000000009</v>
      </c>
      <c r="K362" s="1592">
        <v>18.700000000000003</v>
      </c>
      <c r="L362" s="95">
        <v>1875</v>
      </c>
      <c r="M362" s="95">
        <f t="shared" si="750"/>
        <v>35062.500000000007</v>
      </c>
      <c r="N362" s="95">
        <v>1617</v>
      </c>
      <c r="O362" s="95">
        <f t="shared" si="751"/>
        <v>30237.900000000005</v>
      </c>
      <c r="P362" s="96">
        <f t="shared" ref="P362:P363" si="775">M362+O362</f>
        <v>65300.400000000009</v>
      </c>
      <c r="Q362" s="1308"/>
      <c r="R362" s="178">
        <v>1875</v>
      </c>
      <c r="S362" s="178">
        <f t="shared" si="753"/>
        <v>0</v>
      </c>
      <c r="T362" s="178">
        <v>1617</v>
      </c>
      <c r="U362" s="178">
        <f t="shared" si="754"/>
        <v>0</v>
      </c>
      <c r="V362" s="179">
        <f t="shared" ref="V362:V363" si="776">S362+U362</f>
        <v>0</v>
      </c>
      <c r="W362" s="1309"/>
      <c r="X362" s="225">
        <v>1875</v>
      </c>
      <c r="Y362" s="225">
        <f t="shared" si="756"/>
        <v>0</v>
      </c>
      <c r="Z362" s="225">
        <v>1617</v>
      </c>
      <c r="AA362" s="225">
        <f t="shared" si="757"/>
        <v>0</v>
      </c>
      <c r="AB362" s="226">
        <f t="shared" ref="AB362:AB363" si="777">Y362+AA362</f>
        <v>0</v>
      </c>
      <c r="AC362" s="1310"/>
      <c r="AD362" s="272">
        <v>1875</v>
      </c>
      <c r="AE362" s="272">
        <f t="shared" si="759"/>
        <v>0</v>
      </c>
      <c r="AF362" s="272">
        <v>1617</v>
      </c>
      <c r="AG362" s="272">
        <f t="shared" si="760"/>
        <v>0</v>
      </c>
      <c r="AH362" s="273">
        <f t="shared" ref="AH362:AH363" si="778">AE362+AG362</f>
        <v>0</v>
      </c>
      <c r="AI362" s="1311"/>
      <c r="AJ362" s="319">
        <v>1875</v>
      </c>
      <c r="AK362" s="319">
        <f t="shared" si="762"/>
        <v>0</v>
      </c>
      <c r="AL362" s="319">
        <v>1617</v>
      </c>
      <c r="AM362" s="319">
        <f t="shared" si="763"/>
        <v>0</v>
      </c>
      <c r="AN362" s="320">
        <f t="shared" ref="AN362:AN363" si="779">AK362+AM362</f>
        <v>0</v>
      </c>
      <c r="AO362" s="1312"/>
      <c r="AP362" s="1093">
        <v>1875</v>
      </c>
      <c r="AQ362" s="1093">
        <f t="shared" si="765"/>
        <v>0</v>
      </c>
      <c r="AR362" s="1093">
        <v>1617</v>
      </c>
      <c r="AS362" s="1093">
        <f t="shared" si="766"/>
        <v>0</v>
      </c>
      <c r="AT362" s="1094">
        <f t="shared" ref="AT362:AT363" si="780">AQ362+AS362</f>
        <v>0</v>
      </c>
      <c r="AU362" s="1313"/>
      <c r="AV362" s="1101">
        <v>1875</v>
      </c>
      <c r="AW362" s="1101">
        <f t="shared" si="768"/>
        <v>0</v>
      </c>
      <c r="AX362" s="1101">
        <v>1617</v>
      </c>
      <c r="AY362" s="1101">
        <f t="shared" si="769"/>
        <v>0</v>
      </c>
      <c r="AZ362" s="1102">
        <f t="shared" ref="AZ362:AZ363" si="781">AW362+AY362</f>
        <v>0</v>
      </c>
      <c r="BA362" s="1151">
        <f t="shared" si="714"/>
        <v>0</v>
      </c>
      <c r="BB362" s="363">
        <v>1875</v>
      </c>
      <c r="BC362" s="363">
        <f t="shared" si="771"/>
        <v>0</v>
      </c>
      <c r="BD362" s="363">
        <v>1617</v>
      </c>
      <c r="BE362" s="363">
        <f t="shared" si="772"/>
        <v>0</v>
      </c>
      <c r="BF362" s="364">
        <f t="shared" si="773"/>
        <v>0</v>
      </c>
      <c r="BG362" s="1218">
        <f t="shared" si="747"/>
        <v>0</v>
      </c>
      <c r="BH362" s="1218">
        <f t="shared" si="748"/>
        <v>0</v>
      </c>
    </row>
    <row r="363" spans="1:60" x14ac:dyDescent="0.2">
      <c r="A363" s="1">
        <v>354</v>
      </c>
      <c r="B363" s="50" t="s">
        <v>140</v>
      </c>
      <c r="C363" s="1158"/>
      <c r="D363" s="51" t="s">
        <v>56</v>
      </c>
      <c r="E363" s="51">
        <v>107.038</v>
      </c>
      <c r="F363" s="76">
        <v>1875</v>
      </c>
      <c r="G363" s="76">
        <f t="shared" si="731"/>
        <v>200696.25</v>
      </c>
      <c r="H363" s="76">
        <v>1226</v>
      </c>
      <c r="I363" s="76">
        <f t="shared" si="732"/>
        <v>131228.58799999999</v>
      </c>
      <c r="J363" s="120">
        <f t="shared" si="774"/>
        <v>331924.83799999999</v>
      </c>
      <c r="K363" s="1593">
        <v>70.3</v>
      </c>
      <c r="L363" s="95">
        <v>1875</v>
      </c>
      <c r="M363" s="95">
        <f t="shared" si="750"/>
        <v>131812.5</v>
      </c>
      <c r="N363" s="95">
        <v>1226</v>
      </c>
      <c r="O363" s="95">
        <f t="shared" si="751"/>
        <v>86187.8</v>
      </c>
      <c r="P363" s="96">
        <f t="shared" si="775"/>
        <v>218000.3</v>
      </c>
      <c r="Q363" s="1604">
        <v>23.7</v>
      </c>
      <c r="R363" s="178">
        <v>1875</v>
      </c>
      <c r="S363" s="178">
        <f t="shared" si="753"/>
        <v>44437.5</v>
      </c>
      <c r="T363" s="178">
        <v>1226</v>
      </c>
      <c r="U363" s="178">
        <f t="shared" si="754"/>
        <v>29056.2</v>
      </c>
      <c r="V363" s="179">
        <f t="shared" si="776"/>
        <v>73493.7</v>
      </c>
      <c r="W363" s="224"/>
      <c r="X363" s="225">
        <v>1875</v>
      </c>
      <c r="Y363" s="225">
        <f t="shared" si="756"/>
        <v>0</v>
      </c>
      <c r="Z363" s="225">
        <v>1226</v>
      </c>
      <c r="AA363" s="225">
        <f t="shared" si="757"/>
        <v>0</v>
      </c>
      <c r="AB363" s="226">
        <f t="shared" si="777"/>
        <v>0</v>
      </c>
      <c r="AC363" s="271"/>
      <c r="AD363" s="272">
        <v>1875</v>
      </c>
      <c r="AE363" s="272">
        <f t="shared" si="759"/>
        <v>0</v>
      </c>
      <c r="AF363" s="272">
        <v>1226</v>
      </c>
      <c r="AG363" s="272">
        <f t="shared" si="760"/>
        <v>0</v>
      </c>
      <c r="AH363" s="273">
        <f t="shared" si="778"/>
        <v>0</v>
      </c>
      <c r="AI363" s="1593">
        <v>13.038</v>
      </c>
      <c r="AJ363" s="319">
        <v>1875</v>
      </c>
      <c r="AK363" s="319">
        <f t="shared" si="762"/>
        <v>24446.25</v>
      </c>
      <c r="AL363" s="319">
        <v>1226</v>
      </c>
      <c r="AM363" s="319">
        <f t="shared" si="763"/>
        <v>15984.588</v>
      </c>
      <c r="AN363" s="320">
        <f t="shared" si="779"/>
        <v>40430.838000000003</v>
      </c>
      <c r="AO363" s="1107"/>
      <c r="AP363" s="1093">
        <v>1875</v>
      </c>
      <c r="AQ363" s="1093">
        <f t="shared" si="765"/>
        <v>0</v>
      </c>
      <c r="AR363" s="1093">
        <v>1226</v>
      </c>
      <c r="AS363" s="1093">
        <f t="shared" si="766"/>
        <v>0</v>
      </c>
      <c r="AT363" s="1094">
        <f t="shared" si="780"/>
        <v>0</v>
      </c>
      <c r="AU363" s="1103"/>
      <c r="AV363" s="1101">
        <v>1875</v>
      </c>
      <c r="AW363" s="1101">
        <f t="shared" si="768"/>
        <v>0</v>
      </c>
      <c r="AX363" s="1101">
        <v>1226</v>
      </c>
      <c r="AY363" s="1101">
        <f t="shared" si="769"/>
        <v>0</v>
      </c>
      <c r="AZ363" s="1102">
        <f t="shared" si="781"/>
        <v>0</v>
      </c>
      <c r="BA363" s="1151">
        <f t="shared" si="714"/>
        <v>0</v>
      </c>
      <c r="BB363" s="363">
        <v>1875</v>
      </c>
      <c r="BC363" s="363">
        <f t="shared" si="771"/>
        <v>0</v>
      </c>
      <c r="BD363" s="363">
        <v>1226</v>
      </c>
      <c r="BE363" s="363">
        <f t="shared" si="772"/>
        <v>0</v>
      </c>
      <c r="BF363" s="364">
        <f t="shared" si="773"/>
        <v>0</v>
      </c>
      <c r="BG363" s="1218">
        <f t="shared" si="747"/>
        <v>0</v>
      </c>
      <c r="BH363" s="1218">
        <f t="shared" si="748"/>
        <v>0</v>
      </c>
    </row>
    <row r="364" spans="1:60" hidden="1" x14ac:dyDescent="0.2">
      <c r="A364" s="1">
        <v>355</v>
      </c>
      <c r="B364" s="50" t="s">
        <v>163</v>
      </c>
      <c r="C364" s="1158"/>
      <c r="D364" s="51" t="s">
        <v>137</v>
      </c>
      <c r="E364" s="51">
        <v>0</v>
      </c>
      <c r="F364" s="76"/>
      <c r="G364" s="76">
        <f t="shared" si="731"/>
        <v>0</v>
      </c>
      <c r="H364" s="76"/>
      <c r="I364" s="76">
        <f t="shared" si="732"/>
        <v>0</v>
      </c>
      <c r="J364" s="120"/>
      <c r="K364" s="131"/>
      <c r="L364" s="95"/>
      <c r="M364" s="95">
        <f t="shared" si="750"/>
        <v>0</v>
      </c>
      <c r="N364" s="95"/>
      <c r="O364" s="95">
        <f t="shared" si="751"/>
        <v>0</v>
      </c>
      <c r="P364" s="96"/>
      <c r="Q364" s="177"/>
      <c r="R364" s="178"/>
      <c r="S364" s="178">
        <f t="shared" si="753"/>
        <v>0</v>
      </c>
      <c r="T364" s="178"/>
      <c r="U364" s="178">
        <f t="shared" si="754"/>
        <v>0</v>
      </c>
      <c r="V364" s="179"/>
      <c r="W364" s="224"/>
      <c r="X364" s="225"/>
      <c r="Y364" s="225">
        <f t="shared" si="756"/>
        <v>0</v>
      </c>
      <c r="Z364" s="225"/>
      <c r="AA364" s="225">
        <f t="shared" si="757"/>
        <v>0</v>
      </c>
      <c r="AB364" s="226"/>
      <c r="AC364" s="271"/>
      <c r="AD364" s="272"/>
      <c r="AE364" s="272">
        <f t="shared" si="759"/>
        <v>0</v>
      </c>
      <c r="AF364" s="272"/>
      <c r="AG364" s="272">
        <f t="shared" si="760"/>
        <v>0</v>
      </c>
      <c r="AH364" s="273"/>
      <c r="AI364" s="318"/>
      <c r="AJ364" s="319"/>
      <c r="AK364" s="319">
        <f t="shared" si="762"/>
        <v>0</v>
      </c>
      <c r="AL364" s="319"/>
      <c r="AM364" s="319">
        <f t="shared" si="763"/>
        <v>0</v>
      </c>
      <c r="AN364" s="320"/>
      <c r="AO364" s="1107"/>
      <c r="AP364" s="1093"/>
      <c r="AQ364" s="1093">
        <f t="shared" si="765"/>
        <v>0</v>
      </c>
      <c r="AR364" s="1093"/>
      <c r="AS364" s="1093">
        <f t="shared" si="766"/>
        <v>0</v>
      </c>
      <c r="AT364" s="1094"/>
      <c r="AU364" s="1103"/>
      <c r="AV364" s="1101"/>
      <c r="AW364" s="1101">
        <f t="shared" si="768"/>
        <v>0</v>
      </c>
      <c r="AX364" s="1101"/>
      <c r="AY364" s="1101">
        <f t="shared" si="769"/>
        <v>0</v>
      </c>
      <c r="AZ364" s="1102"/>
      <c r="BA364" s="1151">
        <f t="shared" si="714"/>
        <v>0</v>
      </c>
      <c r="BB364" s="363"/>
      <c r="BC364" s="363">
        <f t="shared" si="771"/>
        <v>0</v>
      </c>
      <c r="BD364" s="363"/>
      <c r="BE364" s="363">
        <f t="shared" si="772"/>
        <v>0</v>
      </c>
      <c r="BF364" s="364">
        <f t="shared" si="773"/>
        <v>0</v>
      </c>
      <c r="BG364" s="1218">
        <f t="shared" si="747"/>
        <v>0</v>
      </c>
      <c r="BH364" s="1218">
        <f t="shared" si="748"/>
        <v>0</v>
      </c>
    </row>
    <row r="365" spans="1:60" x14ac:dyDescent="0.2">
      <c r="A365" s="1">
        <v>356</v>
      </c>
      <c r="B365" s="50" t="s">
        <v>144</v>
      </c>
      <c r="C365" s="1158"/>
      <c r="D365" s="51" t="s">
        <v>56</v>
      </c>
      <c r="E365" s="1651">
        <v>43.977000000000004</v>
      </c>
      <c r="F365" s="76">
        <v>1875</v>
      </c>
      <c r="G365" s="76">
        <f t="shared" si="731"/>
        <v>82456.875</v>
      </c>
      <c r="H365" s="76">
        <v>2132</v>
      </c>
      <c r="I365" s="76">
        <f t="shared" si="732"/>
        <v>93758.964000000007</v>
      </c>
      <c r="J365" s="120">
        <f t="shared" ref="J365:J366" si="782">G365+I365</f>
        <v>176215.83900000001</v>
      </c>
      <c r="K365" s="1592">
        <v>15.5</v>
      </c>
      <c r="L365" s="95">
        <v>1875</v>
      </c>
      <c r="M365" s="95">
        <f t="shared" si="750"/>
        <v>29062.5</v>
      </c>
      <c r="N365" s="95">
        <v>2132</v>
      </c>
      <c r="O365" s="95">
        <f t="shared" si="751"/>
        <v>33046</v>
      </c>
      <c r="P365" s="96">
        <f t="shared" ref="P365:P366" si="783">M365+O365</f>
        <v>62108.5</v>
      </c>
      <c r="Q365" s="1308"/>
      <c r="R365" s="178">
        <v>1875</v>
      </c>
      <c r="S365" s="178">
        <f t="shared" si="753"/>
        <v>0</v>
      </c>
      <c r="T365" s="178">
        <v>2132</v>
      </c>
      <c r="U365" s="178">
        <f t="shared" si="754"/>
        <v>0</v>
      </c>
      <c r="V365" s="179">
        <f t="shared" ref="V365:V366" si="784">S365+U365</f>
        <v>0</v>
      </c>
      <c r="W365" s="1309"/>
      <c r="X365" s="225">
        <v>1875</v>
      </c>
      <c r="Y365" s="225">
        <f t="shared" si="756"/>
        <v>0</v>
      </c>
      <c r="Z365" s="225">
        <v>2132</v>
      </c>
      <c r="AA365" s="225">
        <f t="shared" si="757"/>
        <v>0</v>
      </c>
      <c r="AB365" s="226">
        <f t="shared" ref="AB365:AB366" si="785">Y365+AA365</f>
        <v>0</v>
      </c>
      <c r="AC365" s="1310"/>
      <c r="AD365" s="272">
        <v>1875</v>
      </c>
      <c r="AE365" s="272">
        <f t="shared" si="759"/>
        <v>0</v>
      </c>
      <c r="AF365" s="272">
        <v>2132</v>
      </c>
      <c r="AG365" s="272">
        <f t="shared" si="760"/>
        <v>0</v>
      </c>
      <c r="AH365" s="273">
        <f t="shared" ref="AH365:AH366" si="786">AE365+AG365</f>
        <v>0</v>
      </c>
      <c r="AI365" s="1592">
        <v>28.477</v>
      </c>
      <c r="AJ365" s="319">
        <v>1875</v>
      </c>
      <c r="AK365" s="319">
        <f t="shared" si="762"/>
        <v>53394.375</v>
      </c>
      <c r="AL365" s="319">
        <v>2132</v>
      </c>
      <c r="AM365" s="319">
        <f t="shared" si="763"/>
        <v>60712.964</v>
      </c>
      <c r="AN365" s="320">
        <f t="shared" ref="AN365:AN366" si="787">AK365+AM365</f>
        <v>114107.33900000001</v>
      </c>
      <c r="AO365" s="1312"/>
      <c r="AP365" s="1093">
        <v>1875</v>
      </c>
      <c r="AQ365" s="1093">
        <f t="shared" si="765"/>
        <v>0</v>
      </c>
      <c r="AR365" s="1093">
        <v>2132</v>
      </c>
      <c r="AS365" s="1093">
        <f t="shared" si="766"/>
        <v>0</v>
      </c>
      <c r="AT365" s="1094">
        <f t="shared" ref="AT365:AT366" si="788">AQ365+AS365</f>
        <v>0</v>
      </c>
      <c r="AU365" s="1313"/>
      <c r="AV365" s="1101">
        <v>1875</v>
      </c>
      <c r="AW365" s="1101">
        <f t="shared" si="768"/>
        <v>0</v>
      </c>
      <c r="AX365" s="1101">
        <v>2132</v>
      </c>
      <c r="AY365" s="1101">
        <f t="shared" si="769"/>
        <v>0</v>
      </c>
      <c r="AZ365" s="1102">
        <f t="shared" ref="AZ365:AZ366" si="789">AW365+AY365</f>
        <v>0</v>
      </c>
      <c r="BA365" s="1151">
        <f t="shared" si="714"/>
        <v>3.5527136788005009E-15</v>
      </c>
      <c r="BB365" s="363">
        <v>1875</v>
      </c>
      <c r="BC365" s="363">
        <f t="shared" si="771"/>
        <v>6.6613381477509392E-12</v>
      </c>
      <c r="BD365" s="363">
        <v>2132</v>
      </c>
      <c r="BE365" s="363">
        <f t="shared" si="772"/>
        <v>7.574385563202668E-12</v>
      </c>
      <c r="BF365" s="364">
        <f t="shared" si="773"/>
        <v>1.4235723710953607E-11</v>
      </c>
      <c r="BG365" s="1218">
        <f t="shared" si="747"/>
        <v>0</v>
      </c>
      <c r="BH365" s="1218">
        <f t="shared" si="748"/>
        <v>1.4235723710953607E-11</v>
      </c>
    </row>
    <row r="366" spans="1:60" x14ac:dyDescent="0.2">
      <c r="A366" s="1">
        <v>357</v>
      </c>
      <c r="B366" s="50" t="s">
        <v>148</v>
      </c>
      <c r="C366" s="1158"/>
      <c r="D366" s="51" t="s">
        <v>56</v>
      </c>
      <c r="E366" s="51">
        <v>2.52</v>
      </c>
      <c r="F366" s="76">
        <v>1875</v>
      </c>
      <c r="G366" s="76">
        <f t="shared" si="731"/>
        <v>4725</v>
      </c>
      <c r="H366" s="76">
        <v>1428</v>
      </c>
      <c r="I366" s="76">
        <f t="shared" si="732"/>
        <v>3598.56</v>
      </c>
      <c r="J366" s="120">
        <f t="shared" si="782"/>
        <v>8323.56</v>
      </c>
      <c r="K366" s="131"/>
      <c r="L366" s="95">
        <v>1875</v>
      </c>
      <c r="M366" s="95">
        <f t="shared" si="750"/>
        <v>0</v>
      </c>
      <c r="N366" s="95">
        <v>1428</v>
      </c>
      <c r="O366" s="95">
        <f t="shared" si="751"/>
        <v>0</v>
      </c>
      <c r="P366" s="96">
        <f t="shared" si="783"/>
        <v>0</v>
      </c>
      <c r="Q366" s="1593">
        <v>2.52</v>
      </c>
      <c r="R366" s="178">
        <v>1875</v>
      </c>
      <c r="S366" s="178">
        <f t="shared" si="753"/>
        <v>4725</v>
      </c>
      <c r="T366" s="178">
        <v>1428</v>
      </c>
      <c r="U366" s="178">
        <f t="shared" si="754"/>
        <v>3598.56</v>
      </c>
      <c r="V366" s="179">
        <f t="shared" si="784"/>
        <v>8323.56</v>
      </c>
      <c r="W366" s="224"/>
      <c r="X366" s="225">
        <v>1875</v>
      </c>
      <c r="Y366" s="225">
        <f t="shared" si="756"/>
        <v>0</v>
      </c>
      <c r="Z366" s="225">
        <v>1428</v>
      </c>
      <c r="AA366" s="225">
        <f t="shared" si="757"/>
        <v>0</v>
      </c>
      <c r="AB366" s="226">
        <f t="shared" si="785"/>
        <v>0</v>
      </c>
      <c r="AC366" s="271"/>
      <c r="AD366" s="272">
        <v>1875</v>
      </c>
      <c r="AE366" s="272">
        <f t="shared" si="759"/>
        <v>0</v>
      </c>
      <c r="AF366" s="272">
        <v>1428</v>
      </c>
      <c r="AG366" s="272">
        <f t="shared" si="760"/>
        <v>0</v>
      </c>
      <c r="AH366" s="273">
        <f t="shared" si="786"/>
        <v>0</v>
      </c>
      <c r="AI366" s="318"/>
      <c r="AJ366" s="319">
        <v>1875</v>
      </c>
      <c r="AK366" s="319">
        <f t="shared" si="762"/>
        <v>0</v>
      </c>
      <c r="AL366" s="319">
        <v>1428</v>
      </c>
      <c r="AM366" s="319">
        <f t="shared" si="763"/>
        <v>0</v>
      </c>
      <c r="AN366" s="320">
        <f t="shared" si="787"/>
        <v>0</v>
      </c>
      <c r="AO366" s="1107"/>
      <c r="AP366" s="1093">
        <v>1875</v>
      </c>
      <c r="AQ366" s="1093">
        <f t="shared" si="765"/>
        <v>0</v>
      </c>
      <c r="AR366" s="1093">
        <v>1428</v>
      </c>
      <c r="AS366" s="1093">
        <f t="shared" si="766"/>
        <v>0</v>
      </c>
      <c r="AT366" s="1094">
        <f t="shared" si="788"/>
        <v>0</v>
      </c>
      <c r="AU366" s="1103"/>
      <c r="AV366" s="1101">
        <v>1875</v>
      </c>
      <c r="AW366" s="1101">
        <f t="shared" si="768"/>
        <v>0</v>
      </c>
      <c r="AX366" s="1101">
        <v>1428</v>
      </c>
      <c r="AY366" s="1101">
        <f t="shared" si="769"/>
        <v>0</v>
      </c>
      <c r="AZ366" s="1102">
        <f t="shared" si="789"/>
        <v>0</v>
      </c>
      <c r="BA366" s="1151">
        <f t="shared" si="714"/>
        <v>0</v>
      </c>
      <c r="BB366" s="363">
        <v>1875</v>
      </c>
      <c r="BC366" s="363">
        <f t="shared" si="771"/>
        <v>0</v>
      </c>
      <c r="BD366" s="363">
        <v>1428</v>
      </c>
      <c r="BE366" s="363">
        <f t="shared" si="772"/>
        <v>0</v>
      </c>
      <c r="BF366" s="364">
        <f t="shared" si="773"/>
        <v>0</v>
      </c>
      <c r="BG366" s="1218">
        <f t="shared" si="747"/>
        <v>0</v>
      </c>
      <c r="BH366" s="1218">
        <f t="shared" si="748"/>
        <v>0</v>
      </c>
    </row>
    <row r="367" spans="1:60" hidden="1" x14ac:dyDescent="0.2">
      <c r="A367" s="1">
        <v>358</v>
      </c>
      <c r="B367" s="50" t="s">
        <v>164</v>
      </c>
      <c r="C367" s="1158"/>
      <c r="D367" s="51" t="s">
        <v>137</v>
      </c>
      <c r="E367" s="51">
        <v>0</v>
      </c>
      <c r="F367" s="76"/>
      <c r="G367" s="76">
        <f t="shared" si="731"/>
        <v>0</v>
      </c>
      <c r="H367" s="76"/>
      <c r="I367" s="76">
        <f t="shared" si="732"/>
        <v>0</v>
      </c>
      <c r="J367" s="120"/>
      <c r="K367" s="131"/>
      <c r="L367" s="95"/>
      <c r="M367" s="95">
        <f t="shared" si="750"/>
        <v>0</v>
      </c>
      <c r="N367" s="95"/>
      <c r="O367" s="95">
        <f t="shared" si="751"/>
        <v>0</v>
      </c>
      <c r="P367" s="96"/>
      <c r="Q367" s="177"/>
      <c r="R367" s="178"/>
      <c r="S367" s="178">
        <f t="shared" si="753"/>
        <v>0</v>
      </c>
      <c r="T367" s="178"/>
      <c r="U367" s="178">
        <f t="shared" si="754"/>
        <v>0</v>
      </c>
      <c r="V367" s="179"/>
      <c r="W367" s="224"/>
      <c r="X367" s="225"/>
      <c r="Y367" s="225">
        <f t="shared" si="756"/>
        <v>0</v>
      </c>
      <c r="Z367" s="225"/>
      <c r="AA367" s="225">
        <f t="shared" si="757"/>
        <v>0</v>
      </c>
      <c r="AB367" s="226"/>
      <c r="AC367" s="271"/>
      <c r="AD367" s="272"/>
      <c r="AE367" s="272">
        <f t="shared" si="759"/>
        <v>0</v>
      </c>
      <c r="AF367" s="272"/>
      <c r="AG367" s="272">
        <f t="shared" si="760"/>
        <v>0</v>
      </c>
      <c r="AH367" s="273"/>
      <c r="AI367" s="318"/>
      <c r="AJ367" s="319"/>
      <c r="AK367" s="319">
        <f t="shared" si="762"/>
        <v>0</v>
      </c>
      <c r="AL367" s="319"/>
      <c r="AM367" s="319">
        <f t="shared" si="763"/>
        <v>0</v>
      </c>
      <c r="AN367" s="320"/>
      <c r="AO367" s="1107"/>
      <c r="AP367" s="1093"/>
      <c r="AQ367" s="1093">
        <f t="shared" si="765"/>
        <v>0</v>
      </c>
      <c r="AR367" s="1093"/>
      <c r="AS367" s="1093">
        <f t="shared" si="766"/>
        <v>0</v>
      </c>
      <c r="AT367" s="1094"/>
      <c r="AU367" s="1103"/>
      <c r="AV367" s="1101"/>
      <c r="AW367" s="1101">
        <f t="shared" si="768"/>
        <v>0</v>
      </c>
      <c r="AX367" s="1101"/>
      <c r="AY367" s="1101">
        <f t="shared" si="769"/>
        <v>0</v>
      </c>
      <c r="AZ367" s="1102"/>
      <c r="BA367" s="1151">
        <f t="shared" si="714"/>
        <v>0</v>
      </c>
      <c r="BB367" s="363"/>
      <c r="BC367" s="363">
        <f t="shared" si="771"/>
        <v>0</v>
      </c>
      <c r="BD367" s="363"/>
      <c r="BE367" s="363">
        <f t="shared" si="772"/>
        <v>0</v>
      </c>
      <c r="BF367" s="364">
        <f t="shared" si="773"/>
        <v>0</v>
      </c>
      <c r="BG367" s="1218">
        <f t="shared" si="747"/>
        <v>0</v>
      </c>
      <c r="BH367" s="1218">
        <f t="shared" si="748"/>
        <v>0</v>
      </c>
    </row>
    <row r="368" spans="1:60" x14ac:dyDescent="0.2">
      <c r="A368" s="1">
        <v>359</v>
      </c>
      <c r="B368" s="50" t="s">
        <v>150</v>
      </c>
      <c r="C368" s="1158"/>
      <c r="D368" s="51" t="s">
        <v>56</v>
      </c>
      <c r="E368" s="1653">
        <v>10.469999999999999</v>
      </c>
      <c r="F368" s="76">
        <v>1875</v>
      </c>
      <c r="G368" s="76">
        <f t="shared" si="731"/>
        <v>19631.249999999996</v>
      </c>
      <c r="H368" s="76">
        <v>2646</v>
      </c>
      <c r="I368" s="76">
        <f t="shared" si="732"/>
        <v>27703.619999999995</v>
      </c>
      <c r="J368" s="120">
        <f t="shared" ref="J368:J371" si="790">G368+I368</f>
        <v>47334.869999999995</v>
      </c>
      <c r="K368" s="1315"/>
      <c r="L368" s="95">
        <v>1875</v>
      </c>
      <c r="M368" s="95">
        <f t="shared" si="750"/>
        <v>0</v>
      </c>
      <c r="N368" s="95">
        <v>2646</v>
      </c>
      <c r="O368" s="95">
        <f t="shared" si="751"/>
        <v>0</v>
      </c>
      <c r="P368" s="96">
        <f t="shared" ref="P368:P371" si="791">M368+O368</f>
        <v>0</v>
      </c>
      <c r="Q368" s="1594">
        <v>1.3</v>
      </c>
      <c r="R368" s="178">
        <v>1875</v>
      </c>
      <c r="S368" s="178">
        <f t="shared" si="753"/>
        <v>2437.5</v>
      </c>
      <c r="T368" s="178">
        <v>2646</v>
      </c>
      <c r="U368" s="178">
        <f t="shared" si="754"/>
        <v>3439.8</v>
      </c>
      <c r="V368" s="179">
        <f t="shared" ref="V368:V371" si="792">S368+U368</f>
        <v>5877.3</v>
      </c>
      <c r="W368" s="1309"/>
      <c r="X368" s="225">
        <v>1875</v>
      </c>
      <c r="Y368" s="225">
        <f t="shared" si="756"/>
        <v>0</v>
      </c>
      <c r="Z368" s="225">
        <v>2646</v>
      </c>
      <c r="AA368" s="225">
        <f t="shared" si="757"/>
        <v>0</v>
      </c>
      <c r="AB368" s="226">
        <f t="shared" ref="AB368:AB371" si="793">Y368+AA368</f>
        <v>0</v>
      </c>
      <c r="AC368" s="1310"/>
      <c r="AD368" s="272">
        <v>1875</v>
      </c>
      <c r="AE368" s="272">
        <f t="shared" si="759"/>
        <v>0</v>
      </c>
      <c r="AF368" s="272">
        <v>2646</v>
      </c>
      <c r="AG368" s="272">
        <f t="shared" si="760"/>
        <v>0</v>
      </c>
      <c r="AH368" s="273">
        <f t="shared" ref="AH368:AH371" si="794">AE368+AG368</f>
        <v>0</v>
      </c>
      <c r="AI368" s="1594">
        <v>9.1699999999999982</v>
      </c>
      <c r="AJ368" s="319">
        <v>1875</v>
      </c>
      <c r="AK368" s="319">
        <f t="shared" si="762"/>
        <v>17193.749999999996</v>
      </c>
      <c r="AL368" s="319">
        <v>2646</v>
      </c>
      <c r="AM368" s="319">
        <f t="shared" si="763"/>
        <v>24263.819999999996</v>
      </c>
      <c r="AN368" s="320">
        <f t="shared" ref="AN368:AN371" si="795">AK368+AM368</f>
        <v>41457.569999999992</v>
      </c>
      <c r="AO368" s="1323"/>
      <c r="AP368" s="1093">
        <v>1875</v>
      </c>
      <c r="AQ368" s="1093">
        <f t="shared" si="765"/>
        <v>0</v>
      </c>
      <c r="AR368" s="1093">
        <v>2646</v>
      </c>
      <c r="AS368" s="1093">
        <f t="shared" si="766"/>
        <v>0</v>
      </c>
      <c r="AT368" s="1094">
        <f t="shared" ref="AT368:AT371" si="796">AQ368+AS368</f>
        <v>0</v>
      </c>
      <c r="AU368" s="1324"/>
      <c r="AV368" s="1101">
        <v>1875</v>
      </c>
      <c r="AW368" s="1101">
        <f t="shared" si="768"/>
        <v>0</v>
      </c>
      <c r="AX368" s="1101">
        <v>2646</v>
      </c>
      <c r="AY368" s="1101">
        <f t="shared" si="769"/>
        <v>0</v>
      </c>
      <c r="AZ368" s="1102">
        <f t="shared" ref="AZ368:AZ371" si="797">AW368+AY368</f>
        <v>0</v>
      </c>
      <c r="BA368" s="1151">
        <f t="shared" si="714"/>
        <v>0</v>
      </c>
      <c r="BB368" s="363">
        <v>1875</v>
      </c>
      <c r="BC368" s="363">
        <f t="shared" si="771"/>
        <v>0</v>
      </c>
      <c r="BD368" s="363">
        <v>2646</v>
      </c>
      <c r="BE368" s="363">
        <f t="shared" si="772"/>
        <v>0</v>
      </c>
      <c r="BF368" s="364">
        <f t="shared" si="773"/>
        <v>0</v>
      </c>
      <c r="BG368" s="1218">
        <f t="shared" si="747"/>
        <v>0</v>
      </c>
      <c r="BH368" s="1218">
        <f t="shared" si="748"/>
        <v>0</v>
      </c>
    </row>
    <row r="369" spans="1:60" ht="25.5" x14ac:dyDescent="0.2">
      <c r="A369" s="1">
        <v>360</v>
      </c>
      <c r="B369" s="50" t="s">
        <v>151</v>
      </c>
      <c r="C369" s="51" t="s">
        <v>152</v>
      </c>
      <c r="D369" s="51" t="s">
        <v>56</v>
      </c>
      <c r="E369" s="51">
        <v>7.3</v>
      </c>
      <c r="F369" s="76">
        <v>600</v>
      </c>
      <c r="G369" s="76">
        <f t="shared" si="731"/>
        <v>4380</v>
      </c>
      <c r="H369" s="76">
        <v>381</v>
      </c>
      <c r="I369" s="76">
        <f t="shared" si="732"/>
        <v>2781.2999999999997</v>
      </c>
      <c r="J369" s="120">
        <f t="shared" si="790"/>
        <v>7161.2999999999993</v>
      </c>
      <c r="K369" s="131"/>
      <c r="L369" s="95">
        <v>600</v>
      </c>
      <c r="M369" s="95">
        <f t="shared" si="750"/>
        <v>0</v>
      </c>
      <c r="N369" s="95">
        <v>381</v>
      </c>
      <c r="O369" s="95">
        <f t="shared" si="751"/>
        <v>0</v>
      </c>
      <c r="P369" s="96">
        <f t="shared" si="791"/>
        <v>0</v>
      </c>
      <c r="Q369" s="177"/>
      <c r="R369" s="178">
        <v>600</v>
      </c>
      <c r="S369" s="178">
        <f t="shared" si="753"/>
        <v>0</v>
      </c>
      <c r="T369" s="178">
        <v>381</v>
      </c>
      <c r="U369" s="178">
        <f t="shared" si="754"/>
        <v>0</v>
      </c>
      <c r="V369" s="179">
        <f t="shared" si="792"/>
        <v>0</v>
      </c>
      <c r="W369" s="224"/>
      <c r="X369" s="225">
        <v>600</v>
      </c>
      <c r="Y369" s="225">
        <f t="shared" si="756"/>
        <v>0</v>
      </c>
      <c r="Z369" s="225">
        <v>381</v>
      </c>
      <c r="AA369" s="225">
        <f t="shared" si="757"/>
        <v>0</v>
      </c>
      <c r="AB369" s="226">
        <f t="shared" si="793"/>
        <v>0</v>
      </c>
      <c r="AC369" s="271"/>
      <c r="AD369" s="272">
        <v>600</v>
      </c>
      <c r="AE369" s="272">
        <f t="shared" si="759"/>
        <v>0</v>
      </c>
      <c r="AF369" s="272">
        <v>381</v>
      </c>
      <c r="AG369" s="272">
        <f t="shared" si="760"/>
        <v>0</v>
      </c>
      <c r="AH369" s="273">
        <f t="shared" si="794"/>
        <v>0</v>
      </c>
      <c r="AI369" s="318">
        <v>7.3</v>
      </c>
      <c r="AJ369" s="319">
        <v>600</v>
      </c>
      <c r="AK369" s="319">
        <f t="shared" si="762"/>
        <v>4380</v>
      </c>
      <c r="AL369" s="319">
        <v>381</v>
      </c>
      <c r="AM369" s="319">
        <f t="shared" si="763"/>
        <v>2781.2999999999997</v>
      </c>
      <c r="AN369" s="320">
        <f t="shared" si="795"/>
        <v>7161.2999999999993</v>
      </c>
      <c r="AO369" s="1107"/>
      <c r="AP369" s="1093">
        <v>600</v>
      </c>
      <c r="AQ369" s="1093">
        <f t="shared" si="765"/>
        <v>0</v>
      </c>
      <c r="AR369" s="1093">
        <v>381</v>
      </c>
      <c r="AS369" s="1093">
        <f t="shared" si="766"/>
        <v>0</v>
      </c>
      <c r="AT369" s="1094">
        <f t="shared" si="796"/>
        <v>0</v>
      </c>
      <c r="AU369" s="1103"/>
      <c r="AV369" s="1101">
        <v>600</v>
      </c>
      <c r="AW369" s="1101">
        <f t="shared" si="768"/>
        <v>0</v>
      </c>
      <c r="AX369" s="1101">
        <v>381</v>
      </c>
      <c r="AY369" s="1101">
        <f t="shared" si="769"/>
        <v>0</v>
      </c>
      <c r="AZ369" s="1102">
        <f t="shared" si="797"/>
        <v>0</v>
      </c>
      <c r="BA369" s="1151">
        <f t="shared" si="714"/>
        <v>0</v>
      </c>
      <c r="BB369" s="363">
        <v>600</v>
      </c>
      <c r="BC369" s="363">
        <f t="shared" si="771"/>
        <v>0</v>
      </c>
      <c r="BD369" s="363">
        <v>381</v>
      </c>
      <c r="BE369" s="363">
        <f t="shared" si="772"/>
        <v>0</v>
      </c>
      <c r="BF369" s="364">
        <f t="shared" si="773"/>
        <v>0</v>
      </c>
      <c r="BG369" s="1218">
        <f t="shared" si="747"/>
        <v>0</v>
      </c>
      <c r="BH369" s="1218">
        <f t="shared" si="748"/>
        <v>0</v>
      </c>
    </row>
    <row r="370" spans="1:60" x14ac:dyDescent="0.2">
      <c r="A370" s="1">
        <v>361</v>
      </c>
      <c r="B370" s="50" t="s">
        <v>153</v>
      </c>
      <c r="C370" s="1158"/>
      <c r="D370" s="51" t="s">
        <v>56</v>
      </c>
      <c r="E370" s="51">
        <v>1.04</v>
      </c>
      <c r="F370" s="76">
        <v>1000</v>
      </c>
      <c r="G370" s="76">
        <f t="shared" si="731"/>
        <v>1040</v>
      </c>
      <c r="H370" s="76">
        <v>123</v>
      </c>
      <c r="I370" s="76">
        <f t="shared" si="732"/>
        <v>127.92</v>
      </c>
      <c r="J370" s="120">
        <f t="shared" si="790"/>
        <v>1167.92</v>
      </c>
      <c r="K370" s="131"/>
      <c r="L370" s="95">
        <v>1000</v>
      </c>
      <c r="M370" s="95">
        <f t="shared" si="750"/>
        <v>0</v>
      </c>
      <c r="N370" s="95">
        <v>123</v>
      </c>
      <c r="O370" s="95">
        <f t="shared" si="751"/>
        <v>0</v>
      </c>
      <c r="P370" s="96">
        <f t="shared" si="791"/>
        <v>0</v>
      </c>
      <c r="Q370" s="1322">
        <v>1.2</v>
      </c>
      <c r="R370" s="178">
        <v>1000</v>
      </c>
      <c r="S370" s="178">
        <f t="shared" si="753"/>
        <v>1200</v>
      </c>
      <c r="T370" s="178">
        <v>123</v>
      </c>
      <c r="U370" s="178">
        <f t="shared" si="754"/>
        <v>147.6</v>
      </c>
      <c r="V370" s="179">
        <f t="shared" si="792"/>
        <v>1347.6</v>
      </c>
      <c r="W370" s="224"/>
      <c r="X370" s="225">
        <v>1000</v>
      </c>
      <c r="Y370" s="225">
        <f t="shared" si="756"/>
        <v>0</v>
      </c>
      <c r="Z370" s="225">
        <v>123</v>
      </c>
      <c r="AA370" s="225">
        <f t="shared" si="757"/>
        <v>0</v>
      </c>
      <c r="AB370" s="226">
        <f t="shared" si="793"/>
        <v>0</v>
      </c>
      <c r="AC370" s="271"/>
      <c r="AD370" s="272">
        <v>1000</v>
      </c>
      <c r="AE370" s="272">
        <f t="shared" si="759"/>
        <v>0</v>
      </c>
      <c r="AF370" s="272">
        <v>123</v>
      </c>
      <c r="AG370" s="272">
        <f t="shared" si="760"/>
        <v>0</v>
      </c>
      <c r="AH370" s="273">
        <f t="shared" si="794"/>
        <v>0</v>
      </c>
      <c r="AI370" s="318">
        <v>-0.16</v>
      </c>
      <c r="AJ370" s="319">
        <v>1000</v>
      </c>
      <c r="AK370" s="319">
        <f t="shared" si="762"/>
        <v>-160</v>
      </c>
      <c r="AL370" s="319">
        <v>123</v>
      </c>
      <c r="AM370" s="319">
        <f t="shared" si="763"/>
        <v>-19.68</v>
      </c>
      <c r="AN370" s="320">
        <f t="shared" si="795"/>
        <v>-179.68</v>
      </c>
      <c r="AO370" s="1107"/>
      <c r="AP370" s="1093">
        <v>1000</v>
      </c>
      <c r="AQ370" s="1093">
        <f t="shared" si="765"/>
        <v>0</v>
      </c>
      <c r="AR370" s="1093">
        <v>123</v>
      </c>
      <c r="AS370" s="1093">
        <f t="shared" si="766"/>
        <v>0</v>
      </c>
      <c r="AT370" s="1094">
        <f t="shared" si="796"/>
        <v>0</v>
      </c>
      <c r="AU370" s="1103"/>
      <c r="AV370" s="1101">
        <v>1000</v>
      </c>
      <c r="AW370" s="1101">
        <f t="shared" si="768"/>
        <v>0</v>
      </c>
      <c r="AX370" s="1101">
        <v>123</v>
      </c>
      <c r="AY370" s="1101">
        <f t="shared" si="769"/>
        <v>0</v>
      </c>
      <c r="AZ370" s="1102">
        <f t="shared" si="797"/>
        <v>0</v>
      </c>
      <c r="BA370" s="1151">
        <f t="shared" si="714"/>
        <v>8.3266726846886741E-17</v>
      </c>
      <c r="BB370" s="363">
        <v>1000</v>
      </c>
      <c r="BC370" s="363">
        <f t="shared" si="771"/>
        <v>8.3266726846886741E-14</v>
      </c>
      <c r="BD370" s="363">
        <v>123</v>
      </c>
      <c r="BE370" s="363">
        <f t="shared" si="772"/>
        <v>1.0241807402167069E-14</v>
      </c>
      <c r="BF370" s="364">
        <f t="shared" si="773"/>
        <v>9.350853424905381E-14</v>
      </c>
      <c r="BG370" s="1218">
        <f t="shared" si="747"/>
        <v>0</v>
      </c>
      <c r="BH370" s="1218">
        <f t="shared" si="748"/>
        <v>9.350853424905381E-14</v>
      </c>
    </row>
    <row r="371" spans="1:60" x14ac:dyDescent="0.2">
      <c r="A371" s="1">
        <v>362</v>
      </c>
      <c r="B371" s="50" t="s">
        <v>60</v>
      </c>
      <c r="C371" s="1158"/>
      <c r="D371" s="51" t="s">
        <v>5</v>
      </c>
      <c r="E371" s="51">
        <v>0.99998840579710135</v>
      </c>
      <c r="F371" s="76">
        <v>0</v>
      </c>
      <c r="G371" s="76">
        <f t="shared" si="731"/>
        <v>0</v>
      </c>
      <c r="H371" s="76">
        <v>96507</v>
      </c>
      <c r="I371" s="76">
        <f t="shared" si="732"/>
        <v>96505.881078260863</v>
      </c>
      <c r="J371" s="120">
        <f t="shared" si="790"/>
        <v>96505.881078260863</v>
      </c>
      <c r="K371" s="1325">
        <f>'[6]кс-2 №1'!E389</f>
        <v>0.74938840579710142</v>
      </c>
      <c r="L371" s="95">
        <v>0</v>
      </c>
      <c r="M371" s="95">
        <f t="shared" si="750"/>
        <v>0</v>
      </c>
      <c r="N371" s="95">
        <v>96507</v>
      </c>
      <c r="O371" s="95">
        <f t="shared" si="751"/>
        <v>72321.226878260873</v>
      </c>
      <c r="P371" s="96">
        <f t="shared" si="791"/>
        <v>72321.226878260873</v>
      </c>
      <c r="Q371" s="1326">
        <v>0.25059999999999999</v>
      </c>
      <c r="R371" s="178">
        <v>0</v>
      </c>
      <c r="S371" s="178">
        <f t="shared" si="753"/>
        <v>0</v>
      </c>
      <c r="T371" s="178">
        <v>96507</v>
      </c>
      <c r="U371" s="178">
        <f t="shared" si="754"/>
        <v>24184.654199999997</v>
      </c>
      <c r="V371" s="179">
        <f t="shared" si="792"/>
        <v>24184.654199999997</v>
      </c>
      <c r="W371" s="224"/>
      <c r="X371" s="225">
        <v>0</v>
      </c>
      <c r="Y371" s="225">
        <f t="shared" si="756"/>
        <v>0</v>
      </c>
      <c r="Z371" s="225">
        <v>96507</v>
      </c>
      <c r="AA371" s="225">
        <f t="shared" si="757"/>
        <v>0</v>
      </c>
      <c r="AB371" s="226">
        <f t="shared" si="793"/>
        <v>0</v>
      </c>
      <c r="AC371" s="271"/>
      <c r="AD371" s="272">
        <v>0</v>
      </c>
      <c r="AE371" s="272">
        <f t="shared" si="759"/>
        <v>0</v>
      </c>
      <c r="AF371" s="272">
        <v>96507</v>
      </c>
      <c r="AG371" s="272">
        <f t="shared" si="760"/>
        <v>0</v>
      </c>
      <c r="AH371" s="273">
        <f t="shared" si="794"/>
        <v>0</v>
      </c>
      <c r="AI371" s="318"/>
      <c r="AJ371" s="319">
        <v>0</v>
      </c>
      <c r="AK371" s="319">
        <f t="shared" si="762"/>
        <v>0</v>
      </c>
      <c r="AL371" s="319">
        <v>96507</v>
      </c>
      <c r="AM371" s="319">
        <f t="shared" si="763"/>
        <v>0</v>
      </c>
      <c r="AN371" s="320">
        <f t="shared" si="795"/>
        <v>0</v>
      </c>
      <c r="AO371" s="1107"/>
      <c r="AP371" s="1093">
        <v>0</v>
      </c>
      <c r="AQ371" s="1093">
        <f t="shared" si="765"/>
        <v>0</v>
      </c>
      <c r="AR371" s="1093">
        <v>96507</v>
      </c>
      <c r="AS371" s="1093">
        <f t="shared" si="766"/>
        <v>0</v>
      </c>
      <c r="AT371" s="1094">
        <f t="shared" si="796"/>
        <v>0</v>
      </c>
      <c r="AU371" s="1103"/>
      <c r="AV371" s="1101">
        <v>0</v>
      </c>
      <c r="AW371" s="1101">
        <f t="shared" si="768"/>
        <v>0</v>
      </c>
      <c r="AX371" s="1101">
        <v>96507</v>
      </c>
      <c r="AY371" s="1101">
        <f t="shared" si="769"/>
        <v>0</v>
      </c>
      <c r="AZ371" s="1102">
        <f t="shared" si="797"/>
        <v>0</v>
      </c>
      <c r="BA371" s="1151">
        <f t="shared" si="714"/>
        <v>-5.5511151231257827E-17</v>
      </c>
      <c r="BB371" s="363">
        <v>0</v>
      </c>
      <c r="BC371" s="363">
        <f t="shared" si="771"/>
        <v>0</v>
      </c>
      <c r="BD371" s="363">
        <v>96507</v>
      </c>
      <c r="BE371" s="363">
        <f t="shared" si="772"/>
        <v>-5.3572146718749991E-12</v>
      </c>
      <c r="BF371" s="364">
        <f t="shared" si="773"/>
        <v>-5.3572146718749991E-12</v>
      </c>
      <c r="BG371" s="1218">
        <f t="shared" si="747"/>
        <v>-7.2759576141834259E-12</v>
      </c>
      <c r="BH371" s="1218">
        <f t="shared" si="748"/>
        <v>1.9187429423084268E-12</v>
      </c>
    </row>
    <row r="372" spans="1:60" x14ac:dyDescent="0.2">
      <c r="A372" s="1">
        <v>363</v>
      </c>
      <c r="B372" s="1317" t="s">
        <v>118</v>
      </c>
      <c r="C372" s="1158"/>
      <c r="D372" s="51"/>
      <c r="E372" s="51"/>
      <c r="F372" s="51"/>
      <c r="G372" s="76"/>
      <c r="H372" s="1124"/>
      <c r="I372" s="76"/>
      <c r="J372" s="1125"/>
      <c r="K372" s="131"/>
      <c r="L372" s="1144"/>
      <c r="M372" s="95"/>
      <c r="N372" s="1126"/>
      <c r="O372" s="95"/>
      <c r="P372" s="1127"/>
      <c r="Q372" s="177"/>
      <c r="R372" s="1145"/>
      <c r="S372" s="178"/>
      <c r="T372" s="1128"/>
      <c r="U372" s="178"/>
      <c r="V372" s="1129"/>
      <c r="W372" s="224"/>
      <c r="X372" s="1146"/>
      <c r="Y372" s="225"/>
      <c r="Z372" s="1130"/>
      <c r="AA372" s="225"/>
      <c r="AB372" s="1131"/>
      <c r="AC372" s="271"/>
      <c r="AD372" s="1147"/>
      <c r="AE372" s="272"/>
      <c r="AF372" s="1132"/>
      <c r="AG372" s="272"/>
      <c r="AH372" s="1133"/>
      <c r="AI372" s="318"/>
      <c r="AJ372" s="1148"/>
      <c r="AK372" s="319"/>
      <c r="AL372" s="1134"/>
      <c r="AM372" s="319"/>
      <c r="AN372" s="1135"/>
      <c r="AO372" s="1107"/>
      <c r="AP372" s="1149"/>
      <c r="AQ372" s="1093"/>
      <c r="AR372" s="1136"/>
      <c r="AS372" s="1093"/>
      <c r="AT372" s="1137"/>
      <c r="AU372" s="1103"/>
      <c r="AV372" s="1150"/>
      <c r="AW372" s="1101"/>
      <c r="AX372" s="1138"/>
      <c r="AY372" s="1101"/>
      <c r="AZ372" s="1139"/>
      <c r="BA372" s="1151">
        <f t="shared" si="714"/>
        <v>0</v>
      </c>
      <c r="BB372" s="1152"/>
      <c r="BC372" s="363"/>
      <c r="BD372" s="1140"/>
      <c r="BE372" s="363"/>
      <c r="BF372" s="364">
        <f t="shared" si="773"/>
        <v>0</v>
      </c>
      <c r="BG372" s="1218">
        <f t="shared" si="747"/>
        <v>0</v>
      </c>
      <c r="BH372" s="1218">
        <f t="shared" si="748"/>
        <v>0</v>
      </c>
    </row>
    <row r="373" spans="1:60" ht="25.5" x14ac:dyDescent="0.2">
      <c r="A373" s="1">
        <v>364</v>
      </c>
      <c r="B373" s="50" t="s">
        <v>289</v>
      </c>
      <c r="C373" s="51" t="s">
        <v>367</v>
      </c>
      <c r="D373" s="51" t="s">
        <v>14</v>
      </c>
      <c r="E373" s="51">
        <v>1</v>
      </c>
      <c r="F373" s="76">
        <v>8293.6</v>
      </c>
      <c r="G373" s="76">
        <f t="shared" si="731"/>
        <v>8293.6</v>
      </c>
      <c r="H373" s="76">
        <v>22342.319999999996</v>
      </c>
      <c r="I373" s="76">
        <f t="shared" si="732"/>
        <v>22342.319999999996</v>
      </c>
      <c r="J373" s="120">
        <f t="shared" ref="J373:J376" si="798">G373+I373</f>
        <v>30635.919999999998</v>
      </c>
      <c r="K373" s="131"/>
      <c r="L373" s="95">
        <v>8293.6</v>
      </c>
      <c r="M373" s="95">
        <f t="shared" ref="M373:M389" si="799">K373*L373</f>
        <v>0</v>
      </c>
      <c r="N373" s="95">
        <v>22342.319999999996</v>
      </c>
      <c r="O373" s="95">
        <f t="shared" ref="O373:O389" si="800">K373*N373</f>
        <v>0</v>
      </c>
      <c r="P373" s="96">
        <f t="shared" ref="P373:P376" si="801">M373+O373</f>
        <v>0</v>
      </c>
      <c r="Q373" s="177"/>
      <c r="R373" s="178">
        <v>8293.6</v>
      </c>
      <c r="S373" s="178">
        <f t="shared" ref="S373:S389" si="802">Q373*R373</f>
        <v>0</v>
      </c>
      <c r="T373" s="178">
        <v>22342.319999999996</v>
      </c>
      <c r="U373" s="178">
        <f t="shared" ref="U373:U389" si="803">Q373*T373</f>
        <v>0</v>
      </c>
      <c r="V373" s="179">
        <f t="shared" ref="V373:V376" si="804">S373+U373</f>
        <v>0</v>
      </c>
      <c r="W373" s="224">
        <v>1</v>
      </c>
      <c r="X373" s="225">
        <v>8293.6</v>
      </c>
      <c r="Y373" s="225">
        <f t="shared" ref="Y373:Y389" si="805">W373*X373</f>
        <v>8293.6</v>
      </c>
      <c r="Z373" s="225">
        <v>22342.319999999996</v>
      </c>
      <c r="AA373" s="225">
        <f t="shared" ref="AA373:AA389" si="806">W373*Z373</f>
        <v>22342.319999999996</v>
      </c>
      <c r="AB373" s="226">
        <f t="shared" ref="AB373:AB376" si="807">Y373+AA373</f>
        <v>30635.919999999998</v>
      </c>
      <c r="AC373" s="271"/>
      <c r="AD373" s="272">
        <v>8293.6</v>
      </c>
      <c r="AE373" s="272">
        <f t="shared" ref="AE373:AE389" si="808">AC373*AD373</f>
        <v>0</v>
      </c>
      <c r="AF373" s="272">
        <v>22342.319999999996</v>
      </c>
      <c r="AG373" s="272">
        <f t="shared" ref="AG373:AG389" si="809">AC373*AF373</f>
        <v>0</v>
      </c>
      <c r="AH373" s="273">
        <f t="shared" ref="AH373:AH376" si="810">AE373+AG373</f>
        <v>0</v>
      </c>
      <c r="AI373" s="318"/>
      <c r="AJ373" s="319">
        <v>8293.6</v>
      </c>
      <c r="AK373" s="319">
        <f t="shared" ref="AK373:AK389" si="811">AI373*AJ373</f>
        <v>0</v>
      </c>
      <c r="AL373" s="319">
        <v>22342.319999999996</v>
      </c>
      <c r="AM373" s="319">
        <f t="shared" ref="AM373:AM389" si="812">AI373*AL373</f>
        <v>0</v>
      </c>
      <c r="AN373" s="320">
        <f t="shared" ref="AN373:AN376" si="813">AK373+AM373</f>
        <v>0</v>
      </c>
      <c r="AO373" s="1107"/>
      <c r="AP373" s="1093">
        <v>8293.6</v>
      </c>
      <c r="AQ373" s="1093">
        <f t="shared" ref="AQ373:AQ389" si="814">AO373*AP373</f>
        <v>0</v>
      </c>
      <c r="AR373" s="1093">
        <v>22342.319999999996</v>
      </c>
      <c r="AS373" s="1093">
        <f t="shared" ref="AS373:AS389" si="815">AO373*AR373</f>
        <v>0</v>
      </c>
      <c r="AT373" s="1094">
        <f t="shared" ref="AT373:AT376" si="816">AQ373+AS373</f>
        <v>0</v>
      </c>
      <c r="AU373" s="1103"/>
      <c r="AV373" s="1101">
        <v>8293.6</v>
      </c>
      <c r="AW373" s="1101">
        <f t="shared" ref="AW373:AW389" si="817">AU373*AV373</f>
        <v>0</v>
      </c>
      <c r="AX373" s="1101">
        <v>22342.319999999996</v>
      </c>
      <c r="AY373" s="1101">
        <f t="shared" ref="AY373:AY389" si="818">AU373*AX373</f>
        <v>0</v>
      </c>
      <c r="AZ373" s="1102">
        <f t="shared" ref="AZ373:AZ376" si="819">AW373+AY373</f>
        <v>0</v>
      </c>
      <c r="BA373" s="1151">
        <f t="shared" si="714"/>
        <v>0</v>
      </c>
      <c r="BB373" s="363">
        <v>8293.6</v>
      </c>
      <c r="BC373" s="363">
        <f t="shared" ref="BC373:BC389" si="820">BA373*BB373</f>
        <v>0</v>
      </c>
      <c r="BD373" s="363">
        <v>22342.319999999996</v>
      </c>
      <c r="BE373" s="363">
        <f t="shared" ref="BE373:BE389" si="821">BA373*BD373</f>
        <v>0</v>
      </c>
      <c r="BF373" s="364">
        <f t="shared" si="773"/>
        <v>0</v>
      </c>
      <c r="BG373" s="1218">
        <f t="shared" si="747"/>
        <v>0</v>
      </c>
      <c r="BH373" s="1218">
        <f t="shared" si="748"/>
        <v>0</v>
      </c>
    </row>
    <row r="374" spans="1:60" x14ac:dyDescent="0.2">
      <c r="A374" s="1">
        <v>365</v>
      </c>
      <c r="B374" s="50" t="s">
        <v>132</v>
      </c>
      <c r="C374" s="1158" t="s">
        <v>133</v>
      </c>
      <c r="D374" s="51" t="s">
        <v>14</v>
      </c>
      <c r="E374" s="51">
        <v>10</v>
      </c>
      <c r="F374" s="76">
        <v>4003.24</v>
      </c>
      <c r="G374" s="76">
        <f t="shared" si="731"/>
        <v>40032.399999999994</v>
      </c>
      <c r="H374" s="76">
        <v>9764</v>
      </c>
      <c r="I374" s="76">
        <f t="shared" si="732"/>
        <v>97640</v>
      </c>
      <c r="J374" s="120">
        <f t="shared" si="798"/>
        <v>137672.4</v>
      </c>
      <c r="K374" s="131">
        <v>3</v>
      </c>
      <c r="L374" s="95">
        <v>4003.24</v>
      </c>
      <c r="M374" s="95">
        <f t="shared" si="799"/>
        <v>12009.72</v>
      </c>
      <c r="N374" s="95">
        <v>9764</v>
      </c>
      <c r="O374" s="95">
        <f t="shared" si="800"/>
        <v>29292</v>
      </c>
      <c r="P374" s="96">
        <f t="shared" si="801"/>
        <v>41301.72</v>
      </c>
      <c r="Q374" s="177"/>
      <c r="R374" s="178">
        <v>4003.24</v>
      </c>
      <c r="S374" s="178">
        <f t="shared" si="802"/>
        <v>0</v>
      </c>
      <c r="T374" s="178">
        <v>9764</v>
      </c>
      <c r="U374" s="178">
        <f t="shared" si="803"/>
        <v>0</v>
      </c>
      <c r="V374" s="179">
        <f t="shared" si="804"/>
        <v>0</v>
      </c>
      <c r="W374" s="224">
        <v>7</v>
      </c>
      <c r="X374" s="225">
        <v>4003.24</v>
      </c>
      <c r="Y374" s="225">
        <f t="shared" si="805"/>
        <v>28022.68</v>
      </c>
      <c r="Z374" s="225">
        <v>9764</v>
      </c>
      <c r="AA374" s="225">
        <f t="shared" si="806"/>
        <v>68348</v>
      </c>
      <c r="AB374" s="226">
        <f t="shared" si="807"/>
        <v>96370.68</v>
      </c>
      <c r="AC374" s="271"/>
      <c r="AD374" s="272">
        <v>4003.24</v>
      </c>
      <c r="AE374" s="272">
        <f t="shared" si="808"/>
        <v>0</v>
      </c>
      <c r="AF374" s="272">
        <v>9764</v>
      </c>
      <c r="AG374" s="272">
        <f t="shared" si="809"/>
        <v>0</v>
      </c>
      <c r="AH374" s="273">
        <f t="shared" si="810"/>
        <v>0</v>
      </c>
      <c r="AI374" s="318"/>
      <c r="AJ374" s="319">
        <v>4003.24</v>
      </c>
      <c r="AK374" s="319">
        <f t="shared" si="811"/>
        <v>0</v>
      </c>
      <c r="AL374" s="319">
        <v>9764</v>
      </c>
      <c r="AM374" s="319">
        <f t="shared" si="812"/>
        <v>0</v>
      </c>
      <c r="AN374" s="320">
        <f t="shared" si="813"/>
        <v>0</v>
      </c>
      <c r="AO374" s="1107"/>
      <c r="AP374" s="1093">
        <v>4003.24</v>
      </c>
      <c r="AQ374" s="1093">
        <f t="shared" si="814"/>
        <v>0</v>
      </c>
      <c r="AR374" s="1093">
        <v>9764</v>
      </c>
      <c r="AS374" s="1093">
        <f t="shared" si="815"/>
        <v>0</v>
      </c>
      <c r="AT374" s="1094">
        <f t="shared" si="816"/>
        <v>0</v>
      </c>
      <c r="AU374" s="1103"/>
      <c r="AV374" s="1101">
        <v>4003.24</v>
      </c>
      <c r="AW374" s="1101">
        <f t="shared" si="817"/>
        <v>0</v>
      </c>
      <c r="AX374" s="1101">
        <v>9764</v>
      </c>
      <c r="AY374" s="1101">
        <f t="shared" si="818"/>
        <v>0</v>
      </c>
      <c r="AZ374" s="1102">
        <f t="shared" si="819"/>
        <v>0</v>
      </c>
      <c r="BA374" s="1151">
        <f t="shared" si="714"/>
        <v>0</v>
      </c>
      <c r="BB374" s="363">
        <v>4003.24</v>
      </c>
      <c r="BC374" s="363">
        <f t="shared" si="820"/>
        <v>0</v>
      </c>
      <c r="BD374" s="363">
        <v>9764</v>
      </c>
      <c r="BE374" s="363">
        <f t="shared" si="821"/>
        <v>0</v>
      </c>
      <c r="BF374" s="364">
        <f t="shared" si="773"/>
        <v>0</v>
      </c>
      <c r="BG374" s="1218">
        <f t="shared" si="747"/>
        <v>0</v>
      </c>
      <c r="BH374" s="1218">
        <f t="shared" si="748"/>
        <v>0</v>
      </c>
    </row>
    <row r="375" spans="1:60" x14ac:dyDescent="0.2">
      <c r="A375" s="1">
        <v>366</v>
      </c>
      <c r="B375" s="50" t="s">
        <v>134</v>
      </c>
      <c r="C375" s="1158"/>
      <c r="D375" s="51" t="s">
        <v>14</v>
      </c>
      <c r="E375" s="51">
        <v>10</v>
      </c>
      <c r="F375" s="76">
        <v>800</v>
      </c>
      <c r="G375" s="76">
        <f t="shared" si="731"/>
        <v>8000</v>
      </c>
      <c r="H375" s="76">
        <v>2142</v>
      </c>
      <c r="I375" s="76">
        <f t="shared" si="732"/>
        <v>21420</v>
      </c>
      <c r="J375" s="120">
        <f t="shared" si="798"/>
        <v>29420</v>
      </c>
      <c r="K375" s="131">
        <v>3</v>
      </c>
      <c r="L375" s="95">
        <v>800</v>
      </c>
      <c r="M375" s="95">
        <f t="shared" si="799"/>
        <v>2400</v>
      </c>
      <c r="N375" s="95">
        <v>2142</v>
      </c>
      <c r="O375" s="95">
        <f t="shared" si="800"/>
        <v>6426</v>
      </c>
      <c r="P375" s="96">
        <f t="shared" si="801"/>
        <v>8826</v>
      </c>
      <c r="Q375" s="177">
        <v>7</v>
      </c>
      <c r="R375" s="178">
        <v>800</v>
      </c>
      <c r="S375" s="178">
        <f t="shared" si="802"/>
        <v>5600</v>
      </c>
      <c r="T375" s="178">
        <v>2142</v>
      </c>
      <c r="U375" s="178">
        <f t="shared" si="803"/>
        <v>14994</v>
      </c>
      <c r="V375" s="179">
        <f t="shared" si="804"/>
        <v>20594</v>
      </c>
      <c r="W375" s="224"/>
      <c r="X375" s="225">
        <v>800</v>
      </c>
      <c r="Y375" s="225">
        <f t="shared" si="805"/>
        <v>0</v>
      </c>
      <c r="Z375" s="225">
        <v>2142</v>
      </c>
      <c r="AA375" s="225">
        <f t="shared" si="806"/>
        <v>0</v>
      </c>
      <c r="AB375" s="226">
        <f t="shared" si="807"/>
        <v>0</v>
      </c>
      <c r="AC375" s="271"/>
      <c r="AD375" s="272">
        <v>800</v>
      </c>
      <c r="AE375" s="272">
        <f t="shared" si="808"/>
        <v>0</v>
      </c>
      <c r="AF375" s="272">
        <v>2142</v>
      </c>
      <c r="AG375" s="272">
        <f t="shared" si="809"/>
        <v>0</v>
      </c>
      <c r="AH375" s="273">
        <f t="shared" si="810"/>
        <v>0</v>
      </c>
      <c r="AI375" s="318"/>
      <c r="AJ375" s="319">
        <v>800</v>
      </c>
      <c r="AK375" s="319">
        <f t="shared" si="811"/>
        <v>0</v>
      </c>
      <c r="AL375" s="319">
        <v>2142</v>
      </c>
      <c r="AM375" s="319">
        <f t="shared" si="812"/>
        <v>0</v>
      </c>
      <c r="AN375" s="320">
        <f t="shared" si="813"/>
        <v>0</v>
      </c>
      <c r="AO375" s="1107"/>
      <c r="AP375" s="1093">
        <v>800</v>
      </c>
      <c r="AQ375" s="1093">
        <f t="shared" si="814"/>
        <v>0</v>
      </c>
      <c r="AR375" s="1093">
        <v>2142</v>
      </c>
      <c r="AS375" s="1093">
        <f t="shared" si="815"/>
        <v>0</v>
      </c>
      <c r="AT375" s="1094">
        <f t="shared" si="816"/>
        <v>0</v>
      </c>
      <c r="AU375" s="1103"/>
      <c r="AV375" s="1101">
        <v>800</v>
      </c>
      <c r="AW375" s="1101">
        <f t="shared" si="817"/>
        <v>0</v>
      </c>
      <c r="AX375" s="1101">
        <v>2142</v>
      </c>
      <c r="AY375" s="1101">
        <f t="shared" si="818"/>
        <v>0</v>
      </c>
      <c r="AZ375" s="1102">
        <f t="shared" si="819"/>
        <v>0</v>
      </c>
      <c r="BA375" s="1151">
        <f t="shared" si="714"/>
        <v>0</v>
      </c>
      <c r="BB375" s="363">
        <v>800</v>
      </c>
      <c r="BC375" s="363">
        <f t="shared" si="820"/>
        <v>0</v>
      </c>
      <c r="BD375" s="363">
        <v>2142</v>
      </c>
      <c r="BE375" s="363">
        <f t="shared" si="821"/>
        <v>0</v>
      </c>
      <c r="BF375" s="364">
        <f t="shared" si="773"/>
        <v>0</v>
      </c>
      <c r="BG375" s="1218">
        <f t="shared" si="747"/>
        <v>0</v>
      </c>
      <c r="BH375" s="1218">
        <f t="shared" si="748"/>
        <v>0</v>
      </c>
    </row>
    <row r="376" spans="1:60" x14ac:dyDescent="0.2">
      <c r="A376" s="1">
        <v>367</v>
      </c>
      <c r="B376" s="50" t="s">
        <v>135</v>
      </c>
      <c r="C376" s="1158"/>
      <c r="D376" s="51" t="s">
        <v>56</v>
      </c>
      <c r="E376" s="51">
        <v>143.59199999999998</v>
      </c>
      <c r="F376" s="76">
        <v>1875</v>
      </c>
      <c r="G376" s="76">
        <f t="shared" si="731"/>
        <v>269235</v>
      </c>
      <c r="H376" s="76">
        <v>869</v>
      </c>
      <c r="I376" s="76">
        <f t="shared" si="732"/>
        <v>124781.44799999999</v>
      </c>
      <c r="J376" s="120">
        <f t="shared" si="798"/>
        <v>394016.44799999997</v>
      </c>
      <c r="K376" s="1593">
        <v>41.16</v>
      </c>
      <c r="L376" s="95">
        <v>1875</v>
      </c>
      <c r="M376" s="95">
        <f t="shared" si="799"/>
        <v>77175</v>
      </c>
      <c r="N376" s="95">
        <v>869</v>
      </c>
      <c r="O376" s="95">
        <f t="shared" si="800"/>
        <v>35768.039999999994</v>
      </c>
      <c r="P376" s="96">
        <f t="shared" si="801"/>
        <v>112943.03999999999</v>
      </c>
      <c r="Q376" s="1593">
        <v>102.43199999999999</v>
      </c>
      <c r="R376" s="178">
        <v>1875</v>
      </c>
      <c r="S376" s="178">
        <f t="shared" si="802"/>
        <v>192059.99999999997</v>
      </c>
      <c r="T376" s="178">
        <v>869</v>
      </c>
      <c r="U376" s="178">
        <f t="shared" si="803"/>
        <v>89013.407999999996</v>
      </c>
      <c r="V376" s="179">
        <f t="shared" si="804"/>
        <v>281073.40799999994</v>
      </c>
      <c r="W376" s="224"/>
      <c r="X376" s="225">
        <v>1875</v>
      </c>
      <c r="Y376" s="225">
        <f t="shared" si="805"/>
        <v>0</v>
      </c>
      <c r="Z376" s="225">
        <v>869</v>
      </c>
      <c r="AA376" s="225">
        <f t="shared" si="806"/>
        <v>0</v>
      </c>
      <c r="AB376" s="226">
        <f t="shared" si="807"/>
        <v>0</v>
      </c>
      <c r="AC376" s="271"/>
      <c r="AD376" s="272">
        <v>1875</v>
      </c>
      <c r="AE376" s="272">
        <f t="shared" si="808"/>
        <v>0</v>
      </c>
      <c r="AF376" s="272">
        <v>869</v>
      </c>
      <c r="AG376" s="272">
        <f t="shared" si="809"/>
        <v>0</v>
      </c>
      <c r="AH376" s="273">
        <f t="shared" si="810"/>
        <v>0</v>
      </c>
      <c r="AI376" s="318"/>
      <c r="AJ376" s="319">
        <v>1875</v>
      </c>
      <c r="AK376" s="319">
        <f t="shared" si="811"/>
        <v>0</v>
      </c>
      <c r="AL376" s="319">
        <v>869</v>
      </c>
      <c r="AM376" s="319">
        <f t="shared" si="812"/>
        <v>0</v>
      </c>
      <c r="AN376" s="320">
        <f t="shared" si="813"/>
        <v>0</v>
      </c>
      <c r="AO376" s="1107"/>
      <c r="AP376" s="1093">
        <v>1875</v>
      </c>
      <c r="AQ376" s="1093">
        <f t="shared" si="814"/>
        <v>0</v>
      </c>
      <c r="AR376" s="1093">
        <v>869</v>
      </c>
      <c r="AS376" s="1093">
        <f t="shared" si="815"/>
        <v>0</v>
      </c>
      <c r="AT376" s="1094">
        <f t="shared" si="816"/>
        <v>0</v>
      </c>
      <c r="AU376" s="1103"/>
      <c r="AV376" s="1101">
        <v>1875</v>
      </c>
      <c r="AW376" s="1101">
        <f t="shared" si="817"/>
        <v>0</v>
      </c>
      <c r="AX376" s="1101">
        <v>869</v>
      </c>
      <c r="AY376" s="1101">
        <f t="shared" si="818"/>
        <v>0</v>
      </c>
      <c r="AZ376" s="1102">
        <f t="shared" si="819"/>
        <v>0</v>
      </c>
      <c r="BA376" s="1151">
        <f t="shared" si="714"/>
        <v>0</v>
      </c>
      <c r="BB376" s="363">
        <v>1875</v>
      </c>
      <c r="BC376" s="363">
        <f t="shared" si="820"/>
        <v>0</v>
      </c>
      <c r="BD376" s="363">
        <v>869</v>
      </c>
      <c r="BE376" s="363">
        <f t="shared" si="821"/>
        <v>0</v>
      </c>
      <c r="BF376" s="364">
        <f t="shared" si="773"/>
        <v>0</v>
      </c>
      <c r="BG376" s="1218">
        <f t="shared" si="747"/>
        <v>5.8207660913467407E-11</v>
      </c>
      <c r="BH376" s="1218">
        <f t="shared" si="748"/>
        <v>-5.8207660913467407E-11</v>
      </c>
    </row>
    <row r="377" spans="1:60" hidden="1" x14ac:dyDescent="0.2">
      <c r="A377" s="1">
        <v>368</v>
      </c>
      <c r="B377" s="50" t="s">
        <v>136</v>
      </c>
      <c r="C377" s="1158"/>
      <c r="D377" s="51" t="s">
        <v>137</v>
      </c>
      <c r="E377" s="51">
        <v>0</v>
      </c>
      <c r="F377" s="76"/>
      <c r="G377" s="76">
        <f t="shared" si="731"/>
        <v>0</v>
      </c>
      <c r="H377" s="76"/>
      <c r="I377" s="76">
        <f t="shared" si="732"/>
        <v>0</v>
      </c>
      <c r="J377" s="120"/>
      <c r="K377" s="131"/>
      <c r="L377" s="95"/>
      <c r="M377" s="95">
        <f t="shared" si="799"/>
        <v>0</v>
      </c>
      <c r="N377" s="95"/>
      <c r="O377" s="95">
        <f t="shared" si="800"/>
        <v>0</v>
      </c>
      <c r="P377" s="96"/>
      <c r="Q377" s="177"/>
      <c r="R377" s="178"/>
      <c r="S377" s="178">
        <f t="shared" si="802"/>
        <v>0</v>
      </c>
      <c r="T377" s="178"/>
      <c r="U377" s="178">
        <f t="shared" si="803"/>
        <v>0</v>
      </c>
      <c r="V377" s="179"/>
      <c r="W377" s="224"/>
      <c r="X377" s="225"/>
      <c r="Y377" s="225">
        <f t="shared" si="805"/>
        <v>0</v>
      </c>
      <c r="Z377" s="225"/>
      <c r="AA377" s="225">
        <f t="shared" si="806"/>
        <v>0</v>
      </c>
      <c r="AB377" s="226"/>
      <c r="AC377" s="271"/>
      <c r="AD377" s="272"/>
      <c r="AE377" s="272">
        <f t="shared" si="808"/>
        <v>0</v>
      </c>
      <c r="AF377" s="272"/>
      <c r="AG377" s="272">
        <f t="shared" si="809"/>
        <v>0</v>
      </c>
      <c r="AH377" s="273"/>
      <c r="AI377" s="318"/>
      <c r="AJ377" s="319"/>
      <c r="AK377" s="319">
        <f t="shared" si="811"/>
        <v>0</v>
      </c>
      <c r="AL377" s="319"/>
      <c r="AM377" s="319">
        <f t="shared" si="812"/>
        <v>0</v>
      </c>
      <c r="AN377" s="320"/>
      <c r="AO377" s="1107"/>
      <c r="AP377" s="1093"/>
      <c r="AQ377" s="1093">
        <f t="shared" si="814"/>
        <v>0</v>
      </c>
      <c r="AR377" s="1093"/>
      <c r="AS377" s="1093">
        <f t="shared" si="815"/>
        <v>0</v>
      </c>
      <c r="AT377" s="1094"/>
      <c r="AU377" s="1103"/>
      <c r="AV377" s="1101"/>
      <c r="AW377" s="1101">
        <f t="shared" si="817"/>
        <v>0</v>
      </c>
      <c r="AX377" s="1101"/>
      <c r="AY377" s="1101">
        <f t="shared" si="818"/>
        <v>0</v>
      </c>
      <c r="AZ377" s="1102"/>
      <c r="BA377" s="1151">
        <f t="shared" si="714"/>
        <v>0</v>
      </c>
      <c r="BB377" s="363"/>
      <c r="BC377" s="363">
        <f t="shared" si="820"/>
        <v>0</v>
      </c>
      <c r="BD377" s="363"/>
      <c r="BE377" s="363">
        <f t="shared" si="821"/>
        <v>0</v>
      </c>
      <c r="BF377" s="364">
        <f t="shared" si="773"/>
        <v>0</v>
      </c>
      <c r="BG377" s="1218">
        <f t="shared" si="747"/>
        <v>0</v>
      </c>
      <c r="BH377" s="1218">
        <f t="shared" si="748"/>
        <v>0</v>
      </c>
    </row>
    <row r="378" spans="1:60" hidden="1" x14ac:dyDescent="0.2">
      <c r="A378" s="1">
        <v>369</v>
      </c>
      <c r="B378" s="50" t="s">
        <v>161</v>
      </c>
      <c r="C378" s="1158"/>
      <c r="D378" s="51" t="s">
        <v>137</v>
      </c>
      <c r="E378" s="51">
        <v>0</v>
      </c>
      <c r="F378" s="76"/>
      <c r="G378" s="76">
        <f t="shared" si="731"/>
        <v>0</v>
      </c>
      <c r="H378" s="76"/>
      <c r="I378" s="76">
        <f t="shared" si="732"/>
        <v>0</v>
      </c>
      <c r="J378" s="120"/>
      <c r="K378" s="131"/>
      <c r="L378" s="95"/>
      <c r="M378" s="95">
        <f t="shared" si="799"/>
        <v>0</v>
      </c>
      <c r="N378" s="95"/>
      <c r="O378" s="95">
        <f t="shared" si="800"/>
        <v>0</v>
      </c>
      <c r="P378" s="96"/>
      <c r="Q378" s="177"/>
      <c r="R378" s="178"/>
      <c r="S378" s="178">
        <f t="shared" si="802"/>
        <v>0</v>
      </c>
      <c r="T378" s="178"/>
      <c r="U378" s="178">
        <f t="shared" si="803"/>
        <v>0</v>
      </c>
      <c r="V378" s="179"/>
      <c r="W378" s="224"/>
      <c r="X378" s="225"/>
      <c r="Y378" s="225">
        <f t="shared" si="805"/>
        <v>0</v>
      </c>
      <c r="Z378" s="225"/>
      <c r="AA378" s="225">
        <f t="shared" si="806"/>
        <v>0</v>
      </c>
      <c r="AB378" s="226"/>
      <c r="AC378" s="271"/>
      <c r="AD378" s="272"/>
      <c r="AE378" s="272">
        <f t="shared" si="808"/>
        <v>0</v>
      </c>
      <c r="AF378" s="272"/>
      <c r="AG378" s="272">
        <f t="shared" si="809"/>
        <v>0</v>
      </c>
      <c r="AH378" s="273"/>
      <c r="AI378" s="318"/>
      <c r="AJ378" s="319"/>
      <c r="AK378" s="319">
        <f t="shared" si="811"/>
        <v>0</v>
      </c>
      <c r="AL378" s="319"/>
      <c r="AM378" s="319">
        <f t="shared" si="812"/>
        <v>0</v>
      </c>
      <c r="AN378" s="320"/>
      <c r="AO378" s="1107"/>
      <c r="AP378" s="1093"/>
      <c r="AQ378" s="1093">
        <f t="shared" si="814"/>
        <v>0</v>
      </c>
      <c r="AR378" s="1093"/>
      <c r="AS378" s="1093">
        <f t="shared" si="815"/>
        <v>0</v>
      </c>
      <c r="AT378" s="1094"/>
      <c r="AU378" s="1103"/>
      <c r="AV378" s="1101"/>
      <c r="AW378" s="1101">
        <f t="shared" si="817"/>
        <v>0</v>
      </c>
      <c r="AX378" s="1101"/>
      <c r="AY378" s="1101">
        <f t="shared" si="818"/>
        <v>0</v>
      </c>
      <c r="AZ378" s="1102"/>
      <c r="BA378" s="1151">
        <f t="shared" si="714"/>
        <v>0</v>
      </c>
      <c r="BB378" s="363"/>
      <c r="BC378" s="363">
        <f t="shared" si="820"/>
        <v>0</v>
      </c>
      <c r="BD378" s="363"/>
      <c r="BE378" s="363">
        <f t="shared" si="821"/>
        <v>0</v>
      </c>
      <c r="BF378" s="364">
        <f t="shared" si="773"/>
        <v>0</v>
      </c>
      <c r="BG378" s="1218">
        <f t="shared" si="747"/>
        <v>0</v>
      </c>
      <c r="BH378" s="1218">
        <f t="shared" si="748"/>
        <v>0</v>
      </c>
    </row>
    <row r="379" spans="1:60" hidden="1" x14ac:dyDescent="0.2">
      <c r="A379" s="1">
        <v>370</v>
      </c>
      <c r="B379" s="50" t="s">
        <v>138</v>
      </c>
      <c r="C379" s="1158"/>
      <c r="D379" s="51" t="s">
        <v>137</v>
      </c>
      <c r="E379" s="51">
        <v>0</v>
      </c>
      <c r="F379" s="76"/>
      <c r="G379" s="76">
        <f t="shared" si="731"/>
        <v>0</v>
      </c>
      <c r="H379" s="76"/>
      <c r="I379" s="76">
        <f t="shared" si="732"/>
        <v>0</v>
      </c>
      <c r="J379" s="120"/>
      <c r="K379" s="131"/>
      <c r="L379" s="95"/>
      <c r="M379" s="95">
        <f t="shared" si="799"/>
        <v>0</v>
      </c>
      <c r="N379" s="95"/>
      <c r="O379" s="95">
        <f t="shared" si="800"/>
        <v>0</v>
      </c>
      <c r="P379" s="96"/>
      <c r="Q379" s="177"/>
      <c r="R379" s="178"/>
      <c r="S379" s="178">
        <f t="shared" si="802"/>
        <v>0</v>
      </c>
      <c r="T379" s="178"/>
      <c r="U379" s="178">
        <f t="shared" si="803"/>
        <v>0</v>
      </c>
      <c r="V379" s="179"/>
      <c r="W379" s="224"/>
      <c r="X379" s="225"/>
      <c r="Y379" s="225">
        <f t="shared" si="805"/>
        <v>0</v>
      </c>
      <c r="Z379" s="225"/>
      <c r="AA379" s="225">
        <f t="shared" si="806"/>
        <v>0</v>
      </c>
      <c r="AB379" s="226"/>
      <c r="AC379" s="271"/>
      <c r="AD379" s="272"/>
      <c r="AE379" s="272">
        <f t="shared" si="808"/>
        <v>0</v>
      </c>
      <c r="AF379" s="272"/>
      <c r="AG379" s="272">
        <f t="shared" si="809"/>
        <v>0</v>
      </c>
      <c r="AH379" s="273"/>
      <c r="AI379" s="318"/>
      <c r="AJ379" s="319"/>
      <c r="AK379" s="319">
        <f t="shared" si="811"/>
        <v>0</v>
      </c>
      <c r="AL379" s="319"/>
      <c r="AM379" s="319">
        <f t="shared" si="812"/>
        <v>0</v>
      </c>
      <c r="AN379" s="320"/>
      <c r="AO379" s="1107"/>
      <c r="AP379" s="1093"/>
      <c r="AQ379" s="1093">
        <f t="shared" si="814"/>
        <v>0</v>
      </c>
      <c r="AR379" s="1093"/>
      <c r="AS379" s="1093">
        <f t="shared" si="815"/>
        <v>0</v>
      </c>
      <c r="AT379" s="1094"/>
      <c r="AU379" s="1103"/>
      <c r="AV379" s="1101"/>
      <c r="AW379" s="1101">
        <f t="shared" si="817"/>
        <v>0</v>
      </c>
      <c r="AX379" s="1101"/>
      <c r="AY379" s="1101">
        <f t="shared" si="818"/>
        <v>0</v>
      </c>
      <c r="AZ379" s="1102"/>
      <c r="BA379" s="1151">
        <f t="shared" si="714"/>
        <v>0</v>
      </c>
      <c r="BB379" s="363"/>
      <c r="BC379" s="363">
        <f t="shared" si="820"/>
        <v>0</v>
      </c>
      <c r="BD379" s="363"/>
      <c r="BE379" s="363">
        <f t="shared" si="821"/>
        <v>0</v>
      </c>
      <c r="BF379" s="364">
        <f t="shared" si="773"/>
        <v>0</v>
      </c>
      <c r="BG379" s="1218">
        <f t="shared" si="747"/>
        <v>0</v>
      </c>
      <c r="BH379" s="1218">
        <f t="shared" si="748"/>
        <v>0</v>
      </c>
    </row>
    <row r="380" spans="1:60" x14ac:dyDescent="0.2">
      <c r="A380" s="1">
        <v>371</v>
      </c>
      <c r="B380" s="50" t="s">
        <v>139</v>
      </c>
      <c r="C380" s="1158"/>
      <c r="D380" s="51" t="s">
        <v>56</v>
      </c>
      <c r="E380" s="1653">
        <v>23.080000000000005</v>
      </c>
      <c r="F380" s="76">
        <v>1875</v>
      </c>
      <c r="G380" s="76">
        <f t="shared" si="731"/>
        <v>43275.000000000007</v>
      </c>
      <c r="H380" s="76">
        <v>1617</v>
      </c>
      <c r="I380" s="76">
        <f t="shared" si="732"/>
        <v>37320.360000000008</v>
      </c>
      <c r="J380" s="120">
        <f t="shared" ref="J380:J381" si="822">G380+I380</f>
        <v>80595.360000000015</v>
      </c>
      <c r="K380" s="1592">
        <v>4.83</v>
      </c>
      <c r="L380" s="95">
        <v>1875</v>
      </c>
      <c r="M380" s="95">
        <f t="shared" si="799"/>
        <v>9056.25</v>
      </c>
      <c r="N380" s="95">
        <v>1617</v>
      </c>
      <c r="O380" s="95">
        <f t="shared" si="800"/>
        <v>7810.11</v>
      </c>
      <c r="P380" s="96">
        <f t="shared" ref="P380:P381" si="823">M380+O380</f>
        <v>16866.36</v>
      </c>
      <c r="Q380" s="1592">
        <v>18.250000000000004</v>
      </c>
      <c r="R380" s="178">
        <v>1875</v>
      </c>
      <c r="S380" s="178">
        <f t="shared" si="802"/>
        <v>34218.750000000007</v>
      </c>
      <c r="T380" s="178">
        <v>1617</v>
      </c>
      <c r="U380" s="178">
        <f t="shared" si="803"/>
        <v>29510.250000000007</v>
      </c>
      <c r="V380" s="179">
        <f t="shared" ref="V380:V381" si="824">S380+U380</f>
        <v>63729.000000000015</v>
      </c>
      <c r="W380" s="1309"/>
      <c r="X380" s="225">
        <v>1875</v>
      </c>
      <c r="Y380" s="225">
        <f t="shared" si="805"/>
        <v>0</v>
      </c>
      <c r="Z380" s="225">
        <v>1617</v>
      </c>
      <c r="AA380" s="225">
        <f t="shared" si="806"/>
        <v>0</v>
      </c>
      <c r="AB380" s="226">
        <f t="shared" ref="AB380:AB381" si="825">Y380+AA380</f>
        <v>0</v>
      </c>
      <c r="AC380" s="1310"/>
      <c r="AD380" s="272">
        <v>1875</v>
      </c>
      <c r="AE380" s="272">
        <f t="shared" si="808"/>
        <v>0</v>
      </c>
      <c r="AF380" s="272">
        <v>1617</v>
      </c>
      <c r="AG380" s="272">
        <f t="shared" si="809"/>
        <v>0</v>
      </c>
      <c r="AH380" s="273">
        <f t="shared" ref="AH380:AH381" si="826">AE380+AG380</f>
        <v>0</v>
      </c>
      <c r="AI380" s="1311"/>
      <c r="AJ380" s="319">
        <v>1875</v>
      </c>
      <c r="AK380" s="319">
        <f t="shared" si="811"/>
        <v>0</v>
      </c>
      <c r="AL380" s="319">
        <v>1617</v>
      </c>
      <c r="AM380" s="319">
        <f t="shared" si="812"/>
        <v>0</v>
      </c>
      <c r="AN380" s="320">
        <f t="shared" ref="AN380:AN381" si="827">AK380+AM380</f>
        <v>0</v>
      </c>
      <c r="AO380" s="1312"/>
      <c r="AP380" s="1093">
        <v>1875</v>
      </c>
      <c r="AQ380" s="1093">
        <f t="shared" si="814"/>
        <v>0</v>
      </c>
      <c r="AR380" s="1093">
        <v>1617</v>
      </c>
      <c r="AS380" s="1093">
        <f t="shared" si="815"/>
        <v>0</v>
      </c>
      <c r="AT380" s="1094">
        <f t="shared" ref="AT380:AT381" si="828">AQ380+AS380</f>
        <v>0</v>
      </c>
      <c r="AU380" s="1313"/>
      <c r="AV380" s="1101">
        <v>1875</v>
      </c>
      <c r="AW380" s="1101">
        <f t="shared" si="817"/>
        <v>0</v>
      </c>
      <c r="AX380" s="1101">
        <v>1617</v>
      </c>
      <c r="AY380" s="1101">
        <f t="shared" si="818"/>
        <v>0</v>
      </c>
      <c r="AZ380" s="1102">
        <f t="shared" ref="AZ380:AZ381" si="829">AW380+AY380</f>
        <v>0</v>
      </c>
      <c r="BA380" s="1151">
        <f t="shared" si="714"/>
        <v>3.5527136788005009E-15</v>
      </c>
      <c r="BB380" s="363">
        <v>1875</v>
      </c>
      <c r="BC380" s="363">
        <f t="shared" si="820"/>
        <v>6.6613381477509392E-12</v>
      </c>
      <c r="BD380" s="363">
        <v>1617</v>
      </c>
      <c r="BE380" s="363">
        <f t="shared" si="821"/>
        <v>5.74473801862041E-12</v>
      </c>
      <c r="BF380" s="364">
        <f t="shared" si="773"/>
        <v>1.2406076166371349E-11</v>
      </c>
      <c r="BG380" s="1218">
        <f t="shared" si="747"/>
        <v>0</v>
      </c>
      <c r="BH380" s="1218">
        <f t="shared" si="748"/>
        <v>1.2406076166371349E-11</v>
      </c>
    </row>
    <row r="381" spans="1:60" x14ac:dyDescent="0.2">
      <c r="A381" s="1">
        <v>372</v>
      </c>
      <c r="B381" s="50" t="s">
        <v>140</v>
      </c>
      <c r="C381" s="1158"/>
      <c r="D381" s="51" t="s">
        <v>56</v>
      </c>
      <c r="E381" s="51">
        <v>108.518</v>
      </c>
      <c r="F381" s="76">
        <v>1875</v>
      </c>
      <c r="G381" s="76">
        <f t="shared" si="731"/>
        <v>203471.25</v>
      </c>
      <c r="H381" s="76">
        <v>1226</v>
      </c>
      <c r="I381" s="76">
        <f t="shared" si="732"/>
        <v>133043.068</v>
      </c>
      <c r="J381" s="120">
        <f t="shared" si="822"/>
        <v>336514.31799999997</v>
      </c>
      <c r="K381" s="131"/>
      <c r="L381" s="95">
        <v>1875</v>
      </c>
      <c r="M381" s="95">
        <f t="shared" si="799"/>
        <v>0</v>
      </c>
      <c r="N381" s="95">
        <v>1226</v>
      </c>
      <c r="O381" s="95">
        <f t="shared" si="800"/>
        <v>0</v>
      </c>
      <c r="P381" s="96">
        <f t="shared" si="823"/>
        <v>0</v>
      </c>
      <c r="Q381" s="1593">
        <v>94</v>
      </c>
      <c r="R381" s="178">
        <v>1875</v>
      </c>
      <c r="S381" s="178">
        <f t="shared" si="802"/>
        <v>176250</v>
      </c>
      <c r="T381" s="178">
        <v>1226</v>
      </c>
      <c r="U381" s="178">
        <f t="shared" si="803"/>
        <v>115244</v>
      </c>
      <c r="V381" s="179">
        <f t="shared" si="824"/>
        <v>291494</v>
      </c>
      <c r="W381" s="224"/>
      <c r="X381" s="225">
        <v>1875</v>
      </c>
      <c r="Y381" s="225">
        <f t="shared" si="805"/>
        <v>0</v>
      </c>
      <c r="Z381" s="225">
        <v>1226</v>
      </c>
      <c r="AA381" s="225">
        <f t="shared" si="806"/>
        <v>0</v>
      </c>
      <c r="AB381" s="226">
        <f t="shared" si="825"/>
        <v>0</v>
      </c>
      <c r="AC381" s="271"/>
      <c r="AD381" s="272">
        <v>1875</v>
      </c>
      <c r="AE381" s="272">
        <f t="shared" si="808"/>
        <v>0</v>
      </c>
      <c r="AF381" s="272">
        <v>1226</v>
      </c>
      <c r="AG381" s="272">
        <f t="shared" si="809"/>
        <v>0</v>
      </c>
      <c r="AH381" s="273">
        <f t="shared" si="826"/>
        <v>0</v>
      </c>
      <c r="AI381" s="1593">
        <v>14.518000000000001</v>
      </c>
      <c r="AJ381" s="319">
        <v>1875</v>
      </c>
      <c r="AK381" s="319">
        <f t="shared" si="811"/>
        <v>27221.25</v>
      </c>
      <c r="AL381" s="319">
        <v>1226</v>
      </c>
      <c r="AM381" s="319">
        <f t="shared" si="812"/>
        <v>17799.067999999999</v>
      </c>
      <c r="AN381" s="320">
        <f t="shared" si="827"/>
        <v>45020.317999999999</v>
      </c>
      <c r="AO381" s="1107"/>
      <c r="AP381" s="1093">
        <v>1875</v>
      </c>
      <c r="AQ381" s="1093">
        <f t="shared" si="814"/>
        <v>0</v>
      </c>
      <c r="AR381" s="1093">
        <v>1226</v>
      </c>
      <c r="AS381" s="1093">
        <f t="shared" si="815"/>
        <v>0</v>
      </c>
      <c r="AT381" s="1094">
        <f t="shared" si="828"/>
        <v>0</v>
      </c>
      <c r="AU381" s="1103"/>
      <c r="AV381" s="1101">
        <v>1875</v>
      </c>
      <c r="AW381" s="1101">
        <f t="shared" si="817"/>
        <v>0</v>
      </c>
      <c r="AX381" s="1101">
        <v>1226</v>
      </c>
      <c r="AY381" s="1101">
        <f t="shared" si="818"/>
        <v>0</v>
      </c>
      <c r="AZ381" s="1102">
        <f t="shared" si="829"/>
        <v>0</v>
      </c>
      <c r="BA381" s="1151">
        <f t="shared" si="714"/>
        <v>0</v>
      </c>
      <c r="BB381" s="363">
        <v>1875</v>
      </c>
      <c r="BC381" s="363">
        <f t="shared" si="820"/>
        <v>0</v>
      </c>
      <c r="BD381" s="363">
        <v>1226</v>
      </c>
      <c r="BE381" s="363">
        <f t="shared" si="821"/>
        <v>0</v>
      </c>
      <c r="BF381" s="364">
        <f t="shared" si="773"/>
        <v>0</v>
      </c>
      <c r="BG381" s="1218">
        <f t="shared" si="747"/>
        <v>0</v>
      </c>
      <c r="BH381" s="1218">
        <f t="shared" si="748"/>
        <v>0</v>
      </c>
    </row>
    <row r="382" spans="1:60" hidden="1" x14ac:dyDescent="0.2">
      <c r="A382" s="1">
        <v>373</v>
      </c>
      <c r="B382" s="50" t="s">
        <v>163</v>
      </c>
      <c r="C382" s="1158"/>
      <c r="D382" s="51" t="s">
        <v>137</v>
      </c>
      <c r="E382" s="51">
        <v>0</v>
      </c>
      <c r="F382" s="76"/>
      <c r="G382" s="76">
        <f t="shared" si="731"/>
        <v>0</v>
      </c>
      <c r="H382" s="76"/>
      <c r="I382" s="76">
        <f t="shared" si="732"/>
        <v>0</v>
      </c>
      <c r="J382" s="120"/>
      <c r="K382" s="131"/>
      <c r="L382" s="95"/>
      <c r="M382" s="95">
        <f t="shared" si="799"/>
        <v>0</v>
      </c>
      <c r="N382" s="95"/>
      <c r="O382" s="95">
        <f t="shared" si="800"/>
        <v>0</v>
      </c>
      <c r="P382" s="96"/>
      <c r="Q382" s="177"/>
      <c r="R382" s="178"/>
      <c r="S382" s="178">
        <f t="shared" si="802"/>
        <v>0</v>
      </c>
      <c r="T382" s="178"/>
      <c r="U382" s="178">
        <f t="shared" si="803"/>
        <v>0</v>
      </c>
      <c r="V382" s="179"/>
      <c r="W382" s="224"/>
      <c r="X382" s="225"/>
      <c r="Y382" s="225">
        <f t="shared" si="805"/>
        <v>0</v>
      </c>
      <c r="Z382" s="225"/>
      <c r="AA382" s="225">
        <f t="shared" si="806"/>
        <v>0</v>
      </c>
      <c r="AB382" s="226"/>
      <c r="AC382" s="271"/>
      <c r="AD382" s="272"/>
      <c r="AE382" s="272">
        <f t="shared" si="808"/>
        <v>0</v>
      </c>
      <c r="AF382" s="272"/>
      <c r="AG382" s="272">
        <f t="shared" si="809"/>
        <v>0</v>
      </c>
      <c r="AH382" s="273"/>
      <c r="AI382" s="318"/>
      <c r="AJ382" s="319"/>
      <c r="AK382" s="319">
        <f t="shared" si="811"/>
        <v>0</v>
      </c>
      <c r="AL382" s="319"/>
      <c r="AM382" s="319">
        <f t="shared" si="812"/>
        <v>0</v>
      </c>
      <c r="AN382" s="320"/>
      <c r="AO382" s="1107"/>
      <c r="AP382" s="1093"/>
      <c r="AQ382" s="1093">
        <f t="shared" si="814"/>
        <v>0</v>
      </c>
      <c r="AR382" s="1093"/>
      <c r="AS382" s="1093">
        <f t="shared" si="815"/>
        <v>0</v>
      </c>
      <c r="AT382" s="1094"/>
      <c r="AU382" s="1103"/>
      <c r="AV382" s="1101"/>
      <c r="AW382" s="1101">
        <f t="shared" si="817"/>
        <v>0</v>
      </c>
      <c r="AX382" s="1101"/>
      <c r="AY382" s="1101">
        <f t="shared" si="818"/>
        <v>0</v>
      </c>
      <c r="AZ382" s="1102"/>
      <c r="BA382" s="1151">
        <f t="shared" si="714"/>
        <v>0</v>
      </c>
      <c r="BB382" s="363"/>
      <c r="BC382" s="363">
        <f t="shared" si="820"/>
        <v>0</v>
      </c>
      <c r="BD382" s="363"/>
      <c r="BE382" s="363">
        <f t="shared" si="821"/>
        <v>0</v>
      </c>
      <c r="BF382" s="364">
        <f t="shared" si="773"/>
        <v>0</v>
      </c>
      <c r="BG382" s="1218">
        <f t="shared" si="747"/>
        <v>0</v>
      </c>
      <c r="BH382" s="1218">
        <f t="shared" si="748"/>
        <v>0</v>
      </c>
    </row>
    <row r="383" spans="1:60" x14ac:dyDescent="0.2">
      <c r="A383" s="1">
        <v>374</v>
      </c>
      <c r="B383" s="50" t="s">
        <v>144</v>
      </c>
      <c r="C383" s="1158"/>
      <c r="D383" s="51" t="s">
        <v>56</v>
      </c>
      <c r="E383" s="1651">
        <v>35.557000000000002</v>
      </c>
      <c r="F383" s="76">
        <v>1875</v>
      </c>
      <c r="G383" s="76">
        <f t="shared" si="731"/>
        <v>66669.375</v>
      </c>
      <c r="H383" s="76">
        <v>2132</v>
      </c>
      <c r="I383" s="76">
        <f t="shared" si="732"/>
        <v>75807.524000000005</v>
      </c>
      <c r="J383" s="120">
        <f t="shared" ref="J383:J384" si="830">G383+I383</f>
        <v>142476.899</v>
      </c>
      <c r="K383" s="1315"/>
      <c r="L383" s="95">
        <v>1875</v>
      </c>
      <c r="M383" s="95">
        <f t="shared" si="799"/>
        <v>0</v>
      </c>
      <c r="N383" s="95">
        <v>2132</v>
      </c>
      <c r="O383" s="95">
        <f t="shared" si="800"/>
        <v>0</v>
      </c>
      <c r="P383" s="96">
        <f t="shared" ref="P383:P384" si="831">M383+O383</f>
        <v>0</v>
      </c>
      <c r="Q383" s="1592">
        <v>17.8</v>
      </c>
      <c r="R383" s="178">
        <v>1875</v>
      </c>
      <c r="S383" s="178">
        <f t="shared" si="802"/>
        <v>33375</v>
      </c>
      <c r="T383" s="178">
        <v>2132</v>
      </c>
      <c r="U383" s="178">
        <f t="shared" si="803"/>
        <v>37949.599999999999</v>
      </c>
      <c r="V383" s="179">
        <f t="shared" ref="V383:V384" si="832">S383+U383</f>
        <v>71324.600000000006</v>
      </c>
      <c r="W383" s="1309"/>
      <c r="X383" s="225">
        <v>1875</v>
      </c>
      <c r="Y383" s="225">
        <f t="shared" si="805"/>
        <v>0</v>
      </c>
      <c r="Z383" s="225">
        <v>2132</v>
      </c>
      <c r="AA383" s="225">
        <f t="shared" si="806"/>
        <v>0</v>
      </c>
      <c r="AB383" s="226">
        <f t="shared" ref="AB383:AB384" si="833">Y383+AA383</f>
        <v>0</v>
      </c>
      <c r="AC383" s="1310"/>
      <c r="AD383" s="272">
        <v>1875</v>
      </c>
      <c r="AE383" s="272">
        <f t="shared" si="808"/>
        <v>0</v>
      </c>
      <c r="AF383" s="272">
        <v>2132</v>
      </c>
      <c r="AG383" s="272">
        <f t="shared" si="809"/>
        <v>0</v>
      </c>
      <c r="AH383" s="273">
        <f t="shared" ref="AH383:AH384" si="834">AE383+AG383</f>
        <v>0</v>
      </c>
      <c r="AI383" s="1592">
        <v>17.757000000000001</v>
      </c>
      <c r="AJ383" s="319">
        <v>1875</v>
      </c>
      <c r="AK383" s="319">
        <f t="shared" si="811"/>
        <v>33294.375</v>
      </c>
      <c r="AL383" s="319">
        <v>2132</v>
      </c>
      <c r="AM383" s="319">
        <f t="shared" si="812"/>
        <v>37857.924000000006</v>
      </c>
      <c r="AN383" s="320">
        <f t="shared" ref="AN383:AN384" si="835">AK383+AM383</f>
        <v>71152.298999999999</v>
      </c>
      <c r="AO383" s="1312"/>
      <c r="AP383" s="1093">
        <v>1875</v>
      </c>
      <c r="AQ383" s="1093">
        <f t="shared" si="814"/>
        <v>0</v>
      </c>
      <c r="AR383" s="1093">
        <v>2132</v>
      </c>
      <c r="AS383" s="1093">
        <f t="shared" si="815"/>
        <v>0</v>
      </c>
      <c r="AT383" s="1094">
        <f t="shared" ref="AT383:AT384" si="836">AQ383+AS383</f>
        <v>0</v>
      </c>
      <c r="AU383" s="1313"/>
      <c r="AV383" s="1101">
        <v>1875</v>
      </c>
      <c r="AW383" s="1101">
        <f t="shared" si="817"/>
        <v>0</v>
      </c>
      <c r="AX383" s="1101">
        <v>2132</v>
      </c>
      <c r="AY383" s="1101">
        <f t="shared" si="818"/>
        <v>0</v>
      </c>
      <c r="AZ383" s="1102">
        <f t="shared" ref="AZ383:AZ384" si="837">AW383+AY383</f>
        <v>0</v>
      </c>
      <c r="BA383" s="1151">
        <f t="shared" si="714"/>
        <v>0</v>
      </c>
      <c r="BB383" s="363">
        <v>1875</v>
      </c>
      <c r="BC383" s="363">
        <f t="shared" si="820"/>
        <v>0</v>
      </c>
      <c r="BD383" s="363">
        <v>2132</v>
      </c>
      <c r="BE383" s="363">
        <f t="shared" si="821"/>
        <v>0</v>
      </c>
      <c r="BF383" s="364">
        <f t="shared" si="773"/>
        <v>0</v>
      </c>
      <c r="BG383" s="1218">
        <f t="shared" si="747"/>
        <v>0</v>
      </c>
      <c r="BH383" s="1218">
        <f t="shared" si="748"/>
        <v>0</v>
      </c>
    </row>
    <row r="384" spans="1:60" x14ac:dyDescent="0.2">
      <c r="A384" s="1">
        <v>375</v>
      </c>
      <c r="B384" s="50" t="s">
        <v>148</v>
      </c>
      <c r="C384" s="1158"/>
      <c r="D384" s="51" t="s">
        <v>56</v>
      </c>
      <c r="E384" s="51">
        <v>2.52</v>
      </c>
      <c r="F384" s="76">
        <v>1875</v>
      </c>
      <c r="G384" s="76">
        <f t="shared" si="731"/>
        <v>4725</v>
      </c>
      <c r="H384" s="76">
        <v>1428</v>
      </c>
      <c r="I384" s="76">
        <f t="shared" si="732"/>
        <v>3598.56</v>
      </c>
      <c r="J384" s="120">
        <f t="shared" si="830"/>
        <v>8323.56</v>
      </c>
      <c r="K384" s="131"/>
      <c r="L384" s="95">
        <v>1875</v>
      </c>
      <c r="M384" s="95">
        <f t="shared" si="799"/>
        <v>0</v>
      </c>
      <c r="N384" s="95">
        <v>1428</v>
      </c>
      <c r="O384" s="95">
        <f t="shared" si="800"/>
        <v>0</v>
      </c>
      <c r="P384" s="96">
        <f t="shared" si="831"/>
        <v>0</v>
      </c>
      <c r="Q384" s="1593">
        <v>2.52</v>
      </c>
      <c r="R384" s="178">
        <v>1875</v>
      </c>
      <c r="S384" s="178">
        <f t="shared" si="802"/>
        <v>4725</v>
      </c>
      <c r="T384" s="178">
        <v>1428</v>
      </c>
      <c r="U384" s="178">
        <f t="shared" si="803"/>
        <v>3598.56</v>
      </c>
      <c r="V384" s="179">
        <f t="shared" si="832"/>
        <v>8323.56</v>
      </c>
      <c r="W384" s="224"/>
      <c r="X384" s="225">
        <v>1875</v>
      </c>
      <c r="Y384" s="225">
        <f t="shared" si="805"/>
        <v>0</v>
      </c>
      <c r="Z384" s="225">
        <v>1428</v>
      </c>
      <c r="AA384" s="225">
        <f t="shared" si="806"/>
        <v>0</v>
      </c>
      <c r="AB384" s="226">
        <f t="shared" si="833"/>
        <v>0</v>
      </c>
      <c r="AC384" s="271"/>
      <c r="AD384" s="272">
        <v>1875</v>
      </c>
      <c r="AE384" s="272">
        <f t="shared" si="808"/>
        <v>0</v>
      </c>
      <c r="AF384" s="272">
        <v>1428</v>
      </c>
      <c r="AG384" s="272">
        <f t="shared" si="809"/>
        <v>0</v>
      </c>
      <c r="AH384" s="273">
        <f t="shared" si="834"/>
        <v>0</v>
      </c>
      <c r="AI384" s="318"/>
      <c r="AJ384" s="319">
        <v>1875</v>
      </c>
      <c r="AK384" s="319">
        <f t="shared" si="811"/>
        <v>0</v>
      </c>
      <c r="AL384" s="319">
        <v>1428</v>
      </c>
      <c r="AM384" s="319">
        <f t="shared" si="812"/>
        <v>0</v>
      </c>
      <c r="AN384" s="320">
        <f t="shared" si="835"/>
        <v>0</v>
      </c>
      <c r="AO384" s="1107"/>
      <c r="AP384" s="1093">
        <v>1875</v>
      </c>
      <c r="AQ384" s="1093">
        <f t="shared" si="814"/>
        <v>0</v>
      </c>
      <c r="AR384" s="1093">
        <v>1428</v>
      </c>
      <c r="AS384" s="1093">
        <f t="shared" si="815"/>
        <v>0</v>
      </c>
      <c r="AT384" s="1094">
        <f t="shared" si="836"/>
        <v>0</v>
      </c>
      <c r="AU384" s="1103"/>
      <c r="AV384" s="1101">
        <v>1875</v>
      </c>
      <c r="AW384" s="1101">
        <f t="shared" si="817"/>
        <v>0</v>
      </c>
      <c r="AX384" s="1101">
        <v>1428</v>
      </c>
      <c r="AY384" s="1101">
        <f t="shared" si="818"/>
        <v>0</v>
      </c>
      <c r="AZ384" s="1102">
        <f t="shared" si="837"/>
        <v>0</v>
      </c>
      <c r="BA384" s="1151">
        <f t="shared" si="714"/>
        <v>0</v>
      </c>
      <c r="BB384" s="363">
        <v>1875</v>
      </c>
      <c r="BC384" s="363">
        <f t="shared" si="820"/>
        <v>0</v>
      </c>
      <c r="BD384" s="363">
        <v>1428</v>
      </c>
      <c r="BE384" s="363">
        <f t="shared" si="821"/>
        <v>0</v>
      </c>
      <c r="BF384" s="364">
        <f t="shared" si="773"/>
        <v>0</v>
      </c>
      <c r="BG384" s="1218">
        <f t="shared" si="747"/>
        <v>0</v>
      </c>
      <c r="BH384" s="1218">
        <f t="shared" si="748"/>
        <v>0</v>
      </c>
    </row>
    <row r="385" spans="1:60" hidden="1" x14ac:dyDescent="0.2">
      <c r="A385" s="1">
        <v>376</v>
      </c>
      <c r="B385" s="50" t="s">
        <v>164</v>
      </c>
      <c r="C385" s="1158"/>
      <c r="D385" s="51" t="s">
        <v>137</v>
      </c>
      <c r="E385" s="51">
        <v>0</v>
      </c>
      <c r="F385" s="76"/>
      <c r="G385" s="76">
        <f t="shared" si="731"/>
        <v>0</v>
      </c>
      <c r="H385" s="76"/>
      <c r="I385" s="76">
        <f t="shared" si="732"/>
        <v>0</v>
      </c>
      <c r="J385" s="120"/>
      <c r="K385" s="131"/>
      <c r="L385" s="95"/>
      <c r="M385" s="95">
        <f t="shared" si="799"/>
        <v>0</v>
      </c>
      <c r="N385" s="95"/>
      <c r="O385" s="95">
        <f t="shared" si="800"/>
        <v>0</v>
      </c>
      <c r="P385" s="96"/>
      <c r="Q385" s="177"/>
      <c r="R385" s="178"/>
      <c r="S385" s="178">
        <f t="shared" si="802"/>
        <v>0</v>
      </c>
      <c r="T385" s="178"/>
      <c r="U385" s="178">
        <f t="shared" si="803"/>
        <v>0</v>
      </c>
      <c r="V385" s="179"/>
      <c r="W385" s="224"/>
      <c r="X385" s="225"/>
      <c r="Y385" s="225">
        <f t="shared" si="805"/>
        <v>0</v>
      </c>
      <c r="Z385" s="225"/>
      <c r="AA385" s="225">
        <f t="shared" si="806"/>
        <v>0</v>
      </c>
      <c r="AB385" s="226"/>
      <c r="AC385" s="271"/>
      <c r="AD385" s="272"/>
      <c r="AE385" s="272">
        <f t="shared" si="808"/>
        <v>0</v>
      </c>
      <c r="AF385" s="272"/>
      <c r="AG385" s="272">
        <f t="shared" si="809"/>
        <v>0</v>
      </c>
      <c r="AH385" s="273"/>
      <c r="AI385" s="318"/>
      <c r="AJ385" s="319"/>
      <c r="AK385" s="319">
        <f t="shared" si="811"/>
        <v>0</v>
      </c>
      <c r="AL385" s="319"/>
      <c r="AM385" s="319">
        <f t="shared" si="812"/>
        <v>0</v>
      </c>
      <c r="AN385" s="320"/>
      <c r="AO385" s="1107"/>
      <c r="AP385" s="1093"/>
      <c r="AQ385" s="1093">
        <f t="shared" si="814"/>
        <v>0</v>
      </c>
      <c r="AR385" s="1093"/>
      <c r="AS385" s="1093">
        <f t="shared" si="815"/>
        <v>0</v>
      </c>
      <c r="AT385" s="1094"/>
      <c r="AU385" s="1103"/>
      <c r="AV385" s="1101"/>
      <c r="AW385" s="1101">
        <f t="shared" si="817"/>
        <v>0</v>
      </c>
      <c r="AX385" s="1101"/>
      <c r="AY385" s="1101">
        <f t="shared" si="818"/>
        <v>0</v>
      </c>
      <c r="AZ385" s="1102"/>
      <c r="BA385" s="1151">
        <f t="shared" si="714"/>
        <v>0</v>
      </c>
      <c r="BB385" s="363"/>
      <c r="BC385" s="363">
        <f t="shared" si="820"/>
        <v>0</v>
      </c>
      <c r="BD385" s="363"/>
      <c r="BE385" s="363">
        <f t="shared" si="821"/>
        <v>0</v>
      </c>
      <c r="BF385" s="364">
        <f t="shared" si="773"/>
        <v>0</v>
      </c>
      <c r="BG385" s="1218">
        <f t="shared" si="747"/>
        <v>0</v>
      </c>
      <c r="BH385" s="1218">
        <f t="shared" si="748"/>
        <v>0</v>
      </c>
    </row>
    <row r="386" spans="1:60" x14ac:dyDescent="0.2">
      <c r="A386" s="1">
        <v>377</v>
      </c>
      <c r="B386" s="50" t="s">
        <v>150</v>
      </c>
      <c r="C386" s="1158"/>
      <c r="D386" s="51" t="s">
        <v>56</v>
      </c>
      <c r="E386" s="1651">
        <v>9.5</v>
      </c>
      <c r="F386" s="76">
        <v>1875</v>
      </c>
      <c r="G386" s="76">
        <f t="shared" si="731"/>
        <v>17812.5</v>
      </c>
      <c r="H386" s="76">
        <v>2646</v>
      </c>
      <c r="I386" s="76">
        <f t="shared" si="732"/>
        <v>25137</v>
      </c>
      <c r="J386" s="120">
        <f t="shared" ref="J386:J389" si="838">G386+I386</f>
        <v>42949.5</v>
      </c>
      <c r="K386" s="1315"/>
      <c r="L386" s="95">
        <v>1875</v>
      </c>
      <c r="M386" s="95">
        <f t="shared" si="799"/>
        <v>0</v>
      </c>
      <c r="N386" s="95">
        <v>2646</v>
      </c>
      <c r="O386" s="95">
        <f t="shared" si="800"/>
        <v>0</v>
      </c>
      <c r="P386" s="96">
        <f t="shared" ref="P386:P389" si="839">M386+O386</f>
        <v>0</v>
      </c>
      <c r="Q386" s="1592">
        <v>1.4</v>
      </c>
      <c r="R386" s="178">
        <v>1875</v>
      </c>
      <c r="S386" s="178">
        <f t="shared" si="802"/>
        <v>2625</v>
      </c>
      <c r="T386" s="178">
        <v>2646</v>
      </c>
      <c r="U386" s="178">
        <f t="shared" si="803"/>
        <v>3704.3999999999996</v>
      </c>
      <c r="V386" s="179">
        <f t="shared" ref="V386:V389" si="840">S386+U386</f>
        <v>6329.4</v>
      </c>
      <c r="W386" s="1309"/>
      <c r="X386" s="225">
        <v>1875</v>
      </c>
      <c r="Y386" s="225">
        <f t="shared" si="805"/>
        <v>0</v>
      </c>
      <c r="Z386" s="225">
        <v>2646</v>
      </c>
      <c r="AA386" s="225">
        <f t="shared" si="806"/>
        <v>0</v>
      </c>
      <c r="AB386" s="226">
        <f t="shared" ref="AB386:AB389" si="841">Y386+AA386</f>
        <v>0</v>
      </c>
      <c r="AC386" s="1310"/>
      <c r="AD386" s="272">
        <v>1875</v>
      </c>
      <c r="AE386" s="272">
        <f t="shared" si="808"/>
        <v>0</v>
      </c>
      <c r="AF386" s="272">
        <v>2646</v>
      </c>
      <c r="AG386" s="272">
        <f t="shared" si="809"/>
        <v>0</v>
      </c>
      <c r="AH386" s="273">
        <f t="shared" ref="AH386:AH389" si="842">AE386+AG386</f>
        <v>0</v>
      </c>
      <c r="AI386" s="1594">
        <v>8.1</v>
      </c>
      <c r="AJ386" s="319">
        <v>1875</v>
      </c>
      <c r="AK386" s="319">
        <f t="shared" si="811"/>
        <v>15187.5</v>
      </c>
      <c r="AL386" s="319">
        <v>2646</v>
      </c>
      <c r="AM386" s="319">
        <f t="shared" si="812"/>
        <v>21432.6</v>
      </c>
      <c r="AN386" s="320">
        <f t="shared" ref="AN386:AN389" si="843">AK386+AM386</f>
        <v>36620.1</v>
      </c>
      <c r="AO386" s="1323"/>
      <c r="AP386" s="1093">
        <v>1875</v>
      </c>
      <c r="AQ386" s="1093">
        <f t="shared" si="814"/>
        <v>0</v>
      </c>
      <c r="AR386" s="1093">
        <v>2646</v>
      </c>
      <c r="AS386" s="1093">
        <f t="shared" si="815"/>
        <v>0</v>
      </c>
      <c r="AT386" s="1094">
        <f t="shared" ref="AT386:AT389" si="844">AQ386+AS386</f>
        <v>0</v>
      </c>
      <c r="AU386" s="1324"/>
      <c r="AV386" s="1101">
        <v>1875</v>
      </c>
      <c r="AW386" s="1101">
        <f t="shared" si="817"/>
        <v>0</v>
      </c>
      <c r="AX386" s="1101">
        <v>2646</v>
      </c>
      <c r="AY386" s="1101">
        <f t="shared" si="818"/>
        <v>0</v>
      </c>
      <c r="AZ386" s="1102">
        <f t="shared" ref="AZ386:AZ389" si="845">AW386+AY386</f>
        <v>0</v>
      </c>
      <c r="BA386" s="1151">
        <f t="shared" si="714"/>
        <v>0</v>
      </c>
      <c r="BB386" s="363">
        <v>1875</v>
      </c>
      <c r="BC386" s="363">
        <f t="shared" si="820"/>
        <v>0</v>
      </c>
      <c r="BD386" s="363">
        <v>2646</v>
      </c>
      <c r="BE386" s="363">
        <f t="shared" si="821"/>
        <v>0</v>
      </c>
      <c r="BF386" s="364">
        <f t="shared" si="773"/>
        <v>0</v>
      </c>
      <c r="BG386" s="1218">
        <f t="shared" si="747"/>
        <v>0</v>
      </c>
      <c r="BH386" s="1218">
        <f t="shared" si="748"/>
        <v>0</v>
      </c>
    </row>
    <row r="387" spans="1:60" ht="25.5" x14ac:dyDescent="0.2">
      <c r="A387" s="1">
        <v>378</v>
      </c>
      <c r="B387" s="50" t="s">
        <v>151</v>
      </c>
      <c r="C387" s="51" t="s">
        <v>152</v>
      </c>
      <c r="D387" s="51" t="s">
        <v>56</v>
      </c>
      <c r="E387" s="51">
        <v>7.3</v>
      </c>
      <c r="F387" s="76">
        <v>600</v>
      </c>
      <c r="G387" s="76">
        <f t="shared" si="731"/>
        <v>4380</v>
      </c>
      <c r="H387" s="76">
        <v>381</v>
      </c>
      <c r="I387" s="76">
        <f t="shared" si="732"/>
        <v>2781.2999999999997</v>
      </c>
      <c r="J387" s="120">
        <f t="shared" si="838"/>
        <v>7161.2999999999993</v>
      </c>
      <c r="K387" s="131"/>
      <c r="L387" s="95">
        <v>600</v>
      </c>
      <c r="M387" s="95">
        <f t="shared" si="799"/>
        <v>0</v>
      </c>
      <c r="N387" s="95">
        <v>381</v>
      </c>
      <c r="O387" s="95">
        <f t="shared" si="800"/>
        <v>0</v>
      </c>
      <c r="P387" s="96">
        <f t="shared" si="839"/>
        <v>0</v>
      </c>
      <c r="Q387" s="177"/>
      <c r="R387" s="178">
        <v>600</v>
      </c>
      <c r="S387" s="178">
        <f t="shared" si="802"/>
        <v>0</v>
      </c>
      <c r="T387" s="178">
        <v>381</v>
      </c>
      <c r="U387" s="178">
        <f t="shared" si="803"/>
        <v>0</v>
      </c>
      <c r="V387" s="179">
        <f t="shared" si="840"/>
        <v>0</v>
      </c>
      <c r="W387" s="224"/>
      <c r="X387" s="225">
        <v>600</v>
      </c>
      <c r="Y387" s="225">
        <f t="shared" si="805"/>
        <v>0</v>
      </c>
      <c r="Z387" s="225">
        <v>381</v>
      </c>
      <c r="AA387" s="225">
        <f t="shared" si="806"/>
        <v>0</v>
      </c>
      <c r="AB387" s="226">
        <f t="shared" si="841"/>
        <v>0</v>
      </c>
      <c r="AC387" s="271"/>
      <c r="AD387" s="272">
        <v>600</v>
      </c>
      <c r="AE387" s="272">
        <f t="shared" si="808"/>
        <v>0</v>
      </c>
      <c r="AF387" s="272">
        <v>381</v>
      </c>
      <c r="AG387" s="272">
        <f t="shared" si="809"/>
        <v>0</v>
      </c>
      <c r="AH387" s="273">
        <f t="shared" si="842"/>
        <v>0</v>
      </c>
      <c r="AI387" s="318">
        <v>7.3</v>
      </c>
      <c r="AJ387" s="319">
        <v>600</v>
      </c>
      <c r="AK387" s="319">
        <f t="shared" si="811"/>
        <v>4380</v>
      </c>
      <c r="AL387" s="319">
        <v>381</v>
      </c>
      <c r="AM387" s="319">
        <f t="shared" si="812"/>
        <v>2781.2999999999997</v>
      </c>
      <c r="AN387" s="320">
        <f t="shared" si="843"/>
        <v>7161.2999999999993</v>
      </c>
      <c r="AO387" s="1107"/>
      <c r="AP387" s="1093">
        <v>600</v>
      </c>
      <c r="AQ387" s="1093">
        <f t="shared" si="814"/>
        <v>0</v>
      </c>
      <c r="AR387" s="1093">
        <v>381</v>
      </c>
      <c r="AS387" s="1093">
        <f t="shared" si="815"/>
        <v>0</v>
      </c>
      <c r="AT387" s="1094">
        <f t="shared" si="844"/>
        <v>0</v>
      </c>
      <c r="AU387" s="1103"/>
      <c r="AV387" s="1101">
        <v>600</v>
      </c>
      <c r="AW387" s="1101">
        <f t="shared" si="817"/>
        <v>0</v>
      </c>
      <c r="AX387" s="1101">
        <v>381</v>
      </c>
      <c r="AY387" s="1101">
        <f t="shared" si="818"/>
        <v>0</v>
      </c>
      <c r="AZ387" s="1102">
        <f t="shared" si="845"/>
        <v>0</v>
      </c>
      <c r="BA387" s="1151">
        <f t="shared" si="714"/>
        <v>0</v>
      </c>
      <c r="BB387" s="363">
        <v>600</v>
      </c>
      <c r="BC387" s="363">
        <f t="shared" si="820"/>
        <v>0</v>
      </c>
      <c r="BD387" s="363">
        <v>381</v>
      </c>
      <c r="BE387" s="363">
        <f t="shared" si="821"/>
        <v>0</v>
      </c>
      <c r="BF387" s="364">
        <f t="shared" si="773"/>
        <v>0</v>
      </c>
      <c r="BG387" s="1218">
        <f t="shared" si="747"/>
        <v>0</v>
      </c>
      <c r="BH387" s="1218">
        <f t="shared" si="748"/>
        <v>0</v>
      </c>
    </row>
    <row r="388" spans="1:60" x14ac:dyDescent="0.2">
      <c r="A388" s="1">
        <v>379</v>
      </c>
      <c r="B388" s="50" t="s">
        <v>153</v>
      </c>
      <c r="C388" s="1158"/>
      <c r="D388" s="51" t="s">
        <v>56</v>
      </c>
      <c r="E388" s="51">
        <v>1.04</v>
      </c>
      <c r="F388" s="76">
        <v>1000</v>
      </c>
      <c r="G388" s="76">
        <f t="shared" si="731"/>
        <v>1040</v>
      </c>
      <c r="H388" s="76">
        <v>123</v>
      </c>
      <c r="I388" s="76">
        <f t="shared" si="732"/>
        <v>127.92</v>
      </c>
      <c r="J388" s="120">
        <f t="shared" si="838"/>
        <v>1167.92</v>
      </c>
      <c r="K388" s="131"/>
      <c r="L388" s="95">
        <v>1000</v>
      </c>
      <c r="M388" s="95">
        <f t="shared" si="799"/>
        <v>0</v>
      </c>
      <c r="N388" s="95">
        <v>123</v>
      </c>
      <c r="O388" s="95">
        <f t="shared" si="800"/>
        <v>0</v>
      </c>
      <c r="P388" s="96">
        <f t="shared" si="839"/>
        <v>0</v>
      </c>
      <c r="Q388" s="177">
        <v>1.04</v>
      </c>
      <c r="R388" s="178">
        <v>1000</v>
      </c>
      <c r="S388" s="178">
        <f t="shared" si="802"/>
        <v>1040</v>
      </c>
      <c r="T388" s="178">
        <v>123</v>
      </c>
      <c r="U388" s="178">
        <f t="shared" si="803"/>
        <v>127.92</v>
      </c>
      <c r="V388" s="179">
        <f t="shared" si="840"/>
        <v>1167.92</v>
      </c>
      <c r="W388" s="224"/>
      <c r="X388" s="225">
        <v>1000</v>
      </c>
      <c r="Y388" s="225">
        <f t="shared" si="805"/>
        <v>0</v>
      </c>
      <c r="Z388" s="225">
        <v>123</v>
      </c>
      <c r="AA388" s="225">
        <f t="shared" si="806"/>
        <v>0</v>
      </c>
      <c r="AB388" s="226">
        <f t="shared" si="841"/>
        <v>0</v>
      </c>
      <c r="AC388" s="271"/>
      <c r="AD388" s="272">
        <v>1000</v>
      </c>
      <c r="AE388" s="272">
        <f t="shared" si="808"/>
        <v>0</v>
      </c>
      <c r="AF388" s="272">
        <v>123</v>
      </c>
      <c r="AG388" s="272">
        <f t="shared" si="809"/>
        <v>0</v>
      </c>
      <c r="AH388" s="273">
        <f t="shared" si="842"/>
        <v>0</v>
      </c>
      <c r="AI388" s="318"/>
      <c r="AJ388" s="319">
        <v>1000</v>
      </c>
      <c r="AK388" s="319">
        <f t="shared" si="811"/>
        <v>0</v>
      </c>
      <c r="AL388" s="319">
        <v>123</v>
      </c>
      <c r="AM388" s="319">
        <f t="shared" si="812"/>
        <v>0</v>
      </c>
      <c r="AN388" s="320">
        <f t="shared" si="843"/>
        <v>0</v>
      </c>
      <c r="AO388" s="1107"/>
      <c r="AP388" s="1093">
        <v>1000</v>
      </c>
      <c r="AQ388" s="1093">
        <f t="shared" si="814"/>
        <v>0</v>
      </c>
      <c r="AR388" s="1093">
        <v>123</v>
      </c>
      <c r="AS388" s="1093">
        <f t="shared" si="815"/>
        <v>0</v>
      </c>
      <c r="AT388" s="1094">
        <f t="shared" si="844"/>
        <v>0</v>
      </c>
      <c r="AU388" s="1103"/>
      <c r="AV388" s="1101">
        <v>1000</v>
      </c>
      <c r="AW388" s="1101">
        <f t="shared" si="817"/>
        <v>0</v>
      </c>
      <c r="AX388" s="1101">
        <v>123</v>
      </c>
      <c r="AY388" s="1101">
        <f t="shared" si="818"/>
        <v>0</v>
      </c>
      <c r="AZ388" s="1102">
        <f t="shared" si="845"/>
        <v>0</v>
      </c>
      <c r="BA388" s="1151">
        <f t="shared" si="714"/>
        <v>0</v>
      </c>
      <c r="BB388" s="363">
        <v>1000</v>
      </c>
      <c r="BC388" s="363">
        <f t="shared" si="820"/>
        <v>0</v>
      </c>
      <c r="BD388" s="363">
        <v>123</v>
      </c>
      <c r="BE388" s="363">
        <f t="shared" si="821"/>
        <v>0</v>
      </c>
      <c r="BF388" s="364">
        <f t="shared" si="773"/>
        <v>0</v>
      </c>
      <c r="BG388" s="1218">
        <f t="shared" si="747"/>
        <v>0</v>
      </c>
      <c r="BH388" s="1218">
        <f t="shared" si="748"/>
        <v>0</v>
      </c>
    </row>
    <row r="389" spans="1:60" x14ac:dyDescent="0.2">
      <c r="A389" s="1">
        <v>380</v>
      </c>
      <c r="B389" s="50" t="s">
        <v>60</v>
      </c>
      <c r="C389" s="1158"/>
      <c r="D389" s="51" t="s">
        <v>5</v>
      </c>
      <c r="E389" s="51">
        <v>1</v>
      </c>
      <c r="F389" s="76">
        <v>0</v>
      </c>
      <c r="G389" s="76">
        <f t="shared" si="731"/>
        <v>0</v>
      </c>
      <c r="H389" s="76">
        <v>84698</v>
      </c>
      <c r="I389" s="76">
        <f t="shared" si="732"/>
        <v>84698</v>
      </c>
      <c r="J389" s="120">
        <f t="shared" si="838"/>
        <v>84698</v>
      </c>
      <c r="K389" s="131">
        <v>0.15782429649965682</v>
      </c>
      <c r="L389" s="95">
        <v>0</v>
      </c>
      <c r="M389" s="95">
        <f t="shared" si="799"/>
        <v>0</v>
      </c>
      <c r="N389" s="95">
        <v>84698</v>
      </c>
      <c r="O389" s="95">
        <f t="shared" si="800"/>
        <v>13367.402264927934</v>
      </c>
      <c r="P389" s="96">
        <f t="shared" si="839"/>
        <v>13367.402264927934</v>
      </c>
      <c r="Q389" s="177">
        <v>0.84199999999999997</v>
      </c>
      <c r="R389" s="178">
        <v>0</v>
      </c>
      <c r="S389" s="178">
        <f t="shared" si="802"/>
        <v>0</v>
      </c>
      <c r="T389" s="178">
        <v>84698</v>
      </c>
      <c r="U389" s="178">
        <f t="shared" si="803"/>
        <v>71315.716</v>
      </c>
      <c r="V389" s="179">
        <f t="shared" si="840"/>
        <v>71315.716</v>
      </c>
      <c r="W389" s="224"/>
      <c r="X389" s="225">
        <v>0</v>
      </c>
      <c r="Y389" s="225">
        <f t="shared" si="805"/>
        <v>0</v>
      </c>
      <c r="Z389" s="225">
        <v>84698</v>
      </c>
      <c r="AA389" s="225">
        <f t="shared" si="806"/>
        <v>0</v>
      </c>
      <c r="AB389" s="226">
        <f t="shared" si="841"/>
        <v>0</v>
      </c>
      <c r="AC389" s="271"/>
      <c r="AD389" s="272">
        <v>0</v>
      </c>
      <c r="AE389" s="272">
        <f t="shared" si="808"/>
        <v>0</v>
      </c>
      <c r="AF389" s="272">
        <v>84698</v>
      </c>
      <c r="AG389" s="272">
        <f t="shared" si="809"/>
        <v>0</v>
      </c>
      <c r="AH389" s="273">
        <f t="shared" si="842"/>
        <v>0</v>
      </c>
      <c r="AI389" s="1106">
        <v>1.7570350034323834E-4</v>
      </c>
      <c r="AJ389" s="319">
        <v>0</v>
      </c>
      <c r="AK389" s="319">
        <f t="shared" si="811"/>
        <v>0</v>
      </c>
      <c r="AL389" s="319">
        <v>84698</v>
      </c>
      <c r="AM389" s="319">
        <f t="shared" si="812"/>
        <v>14.881735072071601</v>
      </c>
      <c r="AN389" s="320">
        <f t="shared" si="843"/>
        <v>14.881735072071601</v>
      </c>
      <c r="AO389" s="1107"/>
      <c r="AP389" s="1093">
        <v>0</v>
      </c>
      <c r="AQ389" s="1093">
        <f t="shared" si="814"/>
        <v>0</v>
      </c>
      <c r="AR389" s="1093">
        <v>84698</v>
      </c>
      <c r="AS389" s="1093">
        <f t="shared" si="815"/>
        <v>0</v>
      </c>
      <c r="AT389" s="1094">
        <f t="shared" si="844"/>
        <v>0</v>
      </c>
      <c r="AU389" s="1103"/>
      <c r="AV389" s="1101">
        <v>0</v>
      </c>
      <c r="AW389" s="1101">
        <f t="shared" si="817"/>
        <v>0</v>
      </c>
      <c r="AX389" s="1101">
        <v>84698</v>
      </c>
      <c r="AY389" s="1101">
        <f t="shared" si="818"/>
        <v>0</v>
      </c>
      <c r="AZ389" s="1102">
        <f t="shared" si="845"/>
        <v>0</v>
      </c>
      <c r="BA389" s="1151">
        <f t="shared" si="714"/>
        <v>0</v>
      </c>
      <c r="BB389" s="363">
        <v>0</v>
      </c>
      <c r="BC389" s="363">
        <f t="shared" si="820"/>
        <v>0</v>
      </c>
      <c r="BD389" s="363">
        <v>84698</v>
      </c>
      <c r="BE389" s="363">
        <f t="shared" si="821"/>
        <v>0</v>
      </c>
      <c r="BF389" s="364">
        <f t="shared" si="773"/>
        <v>0</v>
      </c>
      <c r="BG389" s="1218">
        <f t="shared" si="747"/>
        <v>-7.8532735869885073E-12</v>
      </c>
      <c r="BH389" s="1218">
        <f t="shared" si="748"/>
        <v>7.8532735869885073E-12</v>
      </c>
    </row>
    <row r="390" spans="1:60" x14ac:dyDescent="0.2">
      <c r="A390" s="1">
        <v>381</v>
      </c>
      <c r="B390" s="1317" t="s">
        <v>120</v>
      </c>
      <c r="C390" s="1158"/>
      <c r="D390" s="51"/>
      <c r="E390" s="51"/>
      <c r="F390" s="51"/>
      <c r="G390" s="76"/>
      <c r="H390" s="1124"/>
      <c r="I390" s="76"/>
      <c r="J390" s="1125"/>
      <c r="K390" s="131"/>
      <c r="L390" s="1144"/>
      <c r="M390" s="95"/>
      <c r="N390" s="1126"/>
      <c r="O390" s="95"/>
      <c r="P390" s="1127"/>
      <c r="Q390" s="177"/>
      <c r="R390" s="1145"/>
      <c r="S390" s="178"/>
      <c r="T390" s="1128"/>
      <c r="U390" s="178"/>
      <c r="V390" s="1129"/>
      <c r="W390" s="224"/>
      <c r="X390" s="1146"/>
      <c r="Y390" s="225"/>
      <c r="Z390" s="1130"/>
      <c r="AA390" s="225"/>
      <c r="AB390" s="1131"/>
      <c r="AC390" s="271"/>
      <c r="AD390" s="1147"/>
      <c r="AE390" s="272"/>
      <c r="AF390" s="1132"/>
      <c r="AG390" s="272"/>
      <c r="AH390" s="1133"/>
      <c r="AI390" s="318"/>
      <c r="AJ390" s="1148"/>
      <c r="AK390" s="319"/>
      <c r="AL390" s="1134"/>
      <c r="AM390" s="319"/>
      <c r="AN390" s="1135"/>
      <c r="AO390" s="1107"/>
      <c r="AP390" s="1149"/>
      <c r="AQ390" s="1093"/>
      <c r="AR390" s="1136"/>
      <c r="AS390" s="1093"/>
      <c r="AT390" s="1137"/>
      <c r="AU390" s="1103"/>
      <c r="AV390" s="1150"/>
      <c r="AW390" s="1101"/>
      <c r="AX390" s="1138"/>
      <c r="AY390" s="1101"/>
      <c r="AZ390" s="1139"/>
      <c r="BA390" s="1151">
        <f t="shared" si="714"/>
        <v>0</v>
      </c>
      <c r="BB390" s="1152"/>
      <c r="BC390" s="363"/>
      <c r="BD390" s="1140"/>
      <c r="BE390" s="363"/>
      <c r="BF390" s="364">
        <f t="shared" si="773"/>
        <v>0</v>
      </c>
      <c r="BG390" s="1218">
        <f t="shared" si="747"/>
        <v>0</v>
      </c>
      <c r="BH390" s="1218">
        <f t="shared" si="748"/>
        <v>0</v>
      </c>
    </row>
    <row r="391" spans="1:60" ht="25.5" x14ac:dyDescent="0.2">
      <c r="A391" s="1">
        <v>382</v>
      </c>
      <c r="B391" s="50" t="s">
        <v>289</v>
      </c>
      <c r="C391" s="51" t="s">
        <v>367</v>
      </c>
      <c r="D391" s="51" t="s">
        <v>14</v>
      </c>
      <c r="E391" s="51">
        <v>1</v>
      </c>
      <c r="F391" s="76">
        <v>8293.6</v>
      </c>
      <c r="G391" s="76">
        <f t="shared" si="731"/>
        <v>8293.6</v>
      </c>
      <c r="H391" s="76">
        <v>22342.319999999996</v>
      </c>
      <c r="I391" s="76">
        <f t="shared" si="732"/>
        <v>22342.319999999996</v>
      </c>
      <c r="J391" s="120">
        <f t="shared" ref="J391:J396" si="846">G391+I391</f>
        <v>30635.919999999998</v>
      </c>
      <c r="K391" s="131"/>
      <c r="L391" s="95">
        <v>8293.6</v>
      </c>
      <c r="M391" s="95">
        <f t="shared" ref="M391:M412" si="847">K391*L391</f>
        <v>0</v>
      </c>
      <c r="N391" s="95">
        <v>22342.319999999996</v>
      </c>
      <c r="O391" s="95">
        <f t="shared" ref="O391:O412" si="848">K391*N391</f>
        <v>0</v>
      </c>
      <c r="P391" s="96">
        <f t="shared" ref="P391:P396" si="849">M391+O391</f>
        <v>0</v>
      </c>
      <c r="Q391" s="177"/>
      <c r="R391" s="178">
        <v>8293.6</v>
      </c>
      <c r="S391" s="178">
        <f t="shared" ref="S391:S412" si="850">Q391*R391</f>
        <v>0</v>
      </c>
      <c r="T391" s="178">
        <v>22342.319999999996</v>
      </c>
      <c r="U391" s="178">
        <f t="shared" ref="U391:U412" si="851">Q391*T391</f>
        <v>0</v>
      </c>
      <c r="V391" s="179">
        <f t="shared" ref="V391:V396" si="852">S391+U391</f>
        <v>0</v>
      </c>
      <c r="W391" s="224">
        <v>1</v>
      </c>
      <c r="X391" s="225">
        <v>8293.6</v>
      </c>
      <c r="Y391" s="225">
        <f t="shared" ref="Y391:Y412" si="853">W391*X391</f>
        <v>8293.6</v>
      </c>
      <c r="Z391" s="225">
        <v>22342.319999999996</v>
      </c>
      <c r="AA391" s="225">
        <f t="shared" ref="AA391:AA412" si="854">W391*Z391</f>
        <v>22342.319999999996</v>
      </c>
      <c r="AB391" s="226">
        <f t="shared" ref="AB391:AB396" si="855">Y391+AA391</f>
        <v>30635.919999999998</v>
      </c>
      <c r="AC391" s="271"/>
      <c r="AD391" s="272">
        <v>8293.6</v>
      </c>
      <c r="AE391" s="272">
        <f t="shared" ref="AE391:AE412" si="856">AC391*AD391</f>
        <v>0</v>
      </c>
      <c r="AF391" s="272">
        <v>22342.319999999996</v>
      </c>
      <c r="AG391" s="272">
        <f t="shared" ref="AG391:AG412" si="857">AC391*AF391</f>
        <v>0</v>
      </c>
      <c r="AH391" s="273">
        <f t="shared" ref="AH391:AH396" si="858">AE391+AG391</f>
        <v>0</v>
      </c>
      <c r="AI391" s="318"/>
      <c r="AJ391" s="319">
        <v>8293.6</v>
      </c>
      <c r="AK391" s="319">
        <f t="shared" ref="AK391:AK412" si="859">AI391*AJ391</f>
        <v>0</v>
      </c>
      <c r="AL391" s="319">
        <v>22342.319999999996</v>
      </c>
      <c r="AM391" s="319">
        <f t="shared" ref="AM391:AM412" si="860">AI391*AL391</f>
        <v>0</v>
      </c>
      <c r="AN391" s="320">
        <f t="shared" ref="AN391:AN396" si="861">AK391+AM391</f>
        <v>0</v>
      </c>
      <c r="AO391" s="1107"/>
      <c r="AP391" s="1093">
        <v>8293.6</v>
      </c>
      <c r="AQ391" s="1093">
        <f t="shared" ref="AQ391:AQ412" si="862">AO391*AP391</f>
        <v>0</v>
      </c>
      <c r="AR391" s="1093">
        <v>22342.319999999996</v>
      </c>
      <c r="AS391" s="1093">
        <f t="shared" ref="AS391:AS412" si="863">AO391*AR391</f>
        <v>0</v>
      </c>
      <c r="AT391" s="1094">
        <f t="shared" ref="AT391:AT396" si="864">AQ391+AS391</f>
        <v>0</v>
      </c>
      <c r="AU391" s="1103"/>
      <c r="AV391" s="1101">
        <v>8293.6</v>
      </c>
      <c r="AW391" s="1101">
        <f t="shared" ref="AW391:AW412" si="865">AU391*AV391</f>
        <v>0</v>
      </c>
      <c r="AX391" s="1101">
        <v>22342.319999999996</v>
      </c>
      <c r="AY391" s="1101">
        <f t="shared" ref="AY391:AY412" si="866">AU391*AX391</f>
        <v>0</v>
      </c>
      <c r="AZ391" s="1102">
        <f t="shared" ref="AZ391:AZ396" si="867">AW391+AY391</f>
        <v>0</v>
      </c>
      <c r="BA391" s="1151">
        <f t="shared" si="714"/>
        <v>0</v>
      </c>
      <c r="BB391" s="363">
        <v>8293.6</v>
      </c>
      <c r="BC391" s="363">
        <f t="shared" ref="BC391:BC412" si="868">BA391*BB391</f>
        <v>0</v>
      </c>
      <c r="BD391" s="363">
        <v>22342.319999999996</v>
      </c>
      <c r="BE391" s="363">
        <f t="shared" ref="BE391:BE412" si="869">BA391*BD391</f>
        <v>0</v>
      </c>
      <c r="BF391" s="364">
        <f t="shared" si="773"/>
        <v>0</v>
      </c>
      <c r="BG391" s="1218">
        <f t="shared" si="747"/>
        <v>0</v>
      </c>
      <c r="BH391" s="1218">
        <f t="shared" si="748"/>
        <v>0</v>
      </c>
    </row>
    <row r="392" spans="1:60" x14ac:dyDescent="0.2">
      <c r="A392" s="1">
        <v>383</v>
      </c>
      <c r="B392" s="50" t="s">
        <v>165</v>
      </c>
      <c r="C392" s="1158" t="s">
        <v>166</v>
      </c>
      <c r="D392" s="51" t="s">
        <v>14</v>
      </c>
      <c r="E392" s="51">
        <v>2</v>
      </c>
      <c r="F392" s="76">
        <v>800</v>
      </c>
      <c r="G392" s="76">
        <f t="shared" si="731"/>
        <v>1600</v>
      </c>
      <c r="H392" s="76">
        <v>813</v>
      </c>
      <c r="I392" s="76">
        <f t="shared" si="732"/>
        <v>1626</v>
      </c>
      <c r="J392" s="120">
        <f t="shared" si="846"/>
        <v>3226</v>
      </c>
      <c r="K392" s="131"/>
      <c r="L392" s="95">
        <v>800</v>
      </c>
      <c r="M392" s="95">
        <f t="shared" si="847"/>
        <v>0</v>
      </c>
      <c r="N392" s="95">
        <v>813</v>
      </c>
      <c r="O392" s="95">
        <f t="shared" si="848"/>
        <v>0</v>
      </c>
      <c r="P392" s="96">
        <f t="shared" si="849"/>
        <v>0</v>
      </c>
      <c r="Q392" s="177"/>
      <c r="R392" s="178">
        <v>800</v>
      </c>
      <c r="S392" s="178">
        <f t="shared" si="850"/>
        <v>0</v>
      </c>
      <c r="T392" s="178">
        <v>813</v>
      </c>
      <c r="U392" s="178">
        <f t="shared" si="851"/>
        <v>0</v>
      </c>
      <c r="V392" s="179">
        <f t="shared" si="852"/>
        <v>0</v>
      </c>
      <c r="W392" s="224"/>
      <c r="X392" s="225">
        <v>800</v>
      </c>
      <c r="Y392" s="225">
        <f t="shared" si="853"/>
        <v>0</v>
      </c>
      <c r="Z392" s="225">
        <v>813</v>
      </c>
      <c r="AA392" s="225">
        <f t="shared" si="854"/>
        <v>0</v>
      </c>
      <c r="AB392" s="226">
        <f t="shared" si="855"/>
        <v>0</v>
      </c>
      <c r="AC392" s="271">
        <v>1</v>
      </c>
      <c r="AD392" s="272">
        <v>800</v>
      </c>
      <c r="AE392" s="272">
        <f t="shared" si="856"/>
        <v>800</v>
      </c>
      <c r="AF392" s="272">
        <v>813</v>
      </c>
      <c r="AG392" s="272">
        <f t="shared" si="857"/>
        <v>813</v>
      </c>
      <c r="AH392" s="273">
        <f t="shared" si="858"/>
        <v>1613</v>
      </c>
      <c r="AI392" s="1106">
        <v>1</v>
      </c>
      <c r="AJ392" s="319">
        <v>800</v>
      </c>
      <c r="AK392" s="319">
        <f t="shared" si="859"/>
        <v>800</v>
      </c>
      <c r="AL392" s="319">
        <v>813</v>
      </c>
      <c r="AM392" s="319">
        <f t="shared" si="860"/>
        <v>813</v>
      </c>
      <c r="AN392" s="320">
        <f t="shared" si="861"/>
        <v>1613</v>
      </c>
      <c r="AO392" s="1107"/>
      <c r="AP392" s="1093">
        <v>800</v>
      </c>
      <c r="AQ392" s="1093">
        <f t="shared" si="862"/>
        <v>0</v>
      </c>
      <c r="AR392" s="1093">
        <v>813</v>
      </c>
      <c r="AS392" s="1093">
        <f t="shared" si="863"/>
        <v>0</v>
      </c>
      <c r="AT392" s="1094">
        <f t="shared" si="864"/>
        <v>0</v>
      </c>
      <c r="AU392" s="1103"/>
      <c r="AV392" s="1101">
        <v>800</v>
      </c>
      <c r="AW392" s="1101">
        <f t="shared" si="865"/>
        <v>0</v>
      </c>
      <c r="AX392" s="1101">
        <v>813</v>
      </c>
      <c r="AY392" s="1101">
        <f t="shared" si="866"/>
        <v>0</v>
      </c>
      <c r="AZ392" s="1102">
        <f t="shared" si="867"/>
        <v>0</v>
      </c>
      <c r="BA392" s="1151">
        <f t="shared" si="714"/>
        <v>0</v>
      </c>
      <c r="BB392" s="363">
        <v>800</v>
      </c>
      <c r="BC392" s="363">
        <f t="shared" si="868"/>
        <v>0</v>
      </c>
      <c r="BD392" s="363">
        <v>813</v>
      </c>
      <c r="BE392" s="363">
        <f t="shared" si="869"/>
        <v>0</v>
      </c>
      <c r="BF392" s="364">
        <f t="shared" si="773"/>
        <v>0</v>
      </c>
      <c r="BG392" s="1218">
        <f t="shared" si="747"/>
        <v>0</v>
      </c>
      <c r="BH392" s="1218">
        <f t="shared" si="748"/>
        <v>0</v>
      </c>
    </row>
    <row r="393" spans="1:60" x14ac:dyDescent="0.2">
      <c r="A393" s="1">
        <v>384</v>
      </c>
      <c r="B393" s="50" t="s">
        <v>132</v>
      </c>
      <c r="C393" s="1158" t="s">
        <v>133</v>
      </c>
      <c r="D393" s="51" t="s">
        <v>14</v>
      </c>
      <c r="E393" s="51">
        <v>12</v>
      </c>
      <c r="F393" s="76">
        <v>4003.24</v>
      </c>
      <c r="G393" s="76">
        <f t="shared" si="731"/>
        <v>48038.879999999997</v>
      </c>
      <c r="H393" s="76">
        <v>9764</v>
      </c>
      <c r="I393" s="76">
        <f t="shared" si="732"/>
        <v>117168</v>
      </c>
      <c r="J393" s="120">
        <f t="shared" si="846"/>
        <v>165206.88</v>
      </c>
      <c r="K393" s="131">
        <v>6</v>
      </c>
      <c r="L393" s="95">
        <v>4003.24</v>
      </c>
      <c r="M393" s="95">
        <f t="shared" si="847"/>
        <v>24019.439999999999</v>
      </c>
      <c r="N393" s="95">
        <v>9764</v>
      </c>
      <c r="O393" s="95">
        <f t="shared" si="848"/>
        <v>58584</v>
      </c>
      <c r="P393" s="96">
        <f t="shared" si="849"/>
        <v>82603.44</v>
      </c>
      <c r="Q393" s="177"/>
      <c r="R393" s="178">
        <v>4003.24</v>
      </c>
      <c r="S393" s="178">
        <f t="shared" si="850"/>
        <v>0</v>
      </c>
      <c r="T393" s="178">
        <v>9764</v>
      </c>
      <c r="U393" s="178">
        <f t="shared" si="851"/>
        <v>0</v>
      </c>
      <c r="V393" s="179">
        <f t="shared" si="852"/>
        <v>0</v>
      </c>
      <c r="W393" s="224">
        <v>6</v>
      </c>
      <c r="X393" s="225">
        <v>4003.24</v>
      </c>
      <c r="Y393" s="225">
        <f t="shared" si="853"/>
        <v>24019.439999999999</v>
      </c>
      <c r="Z393" s="225">
        <v>9764</v>
      </c>
      <c r="AA393" s="225">
        <f t="shared" si="854"/>
        <v>58584</v>
      </c>
      <c r="AB393" s="226">
        <f t="shared" si="855"/>
        <v>82603.44</v>
      </c>
      <c r="AC393" s="271"/>
      <c r="AD393" s="272">
        <v>4003.24</v>
      </c>
      <c r="AE393" s="272">
        <f t="shared" si="856"/>
        <v>0</v>
      </c>
      <c r="AF393" s="272">
        <v>9764</v>
      </c>
      <c r="AG393" s="272">
        <f t="shared" si="857"/>
        <v>0</v>
      </c>
      <c r="AH393" s="273">
        <f t="shared" si="858"/>
        <v>0</v>
      </c>
      <c r="AI393" s="318"/>
      <c r="AJ393" s="319">
        <v>4003.24</v>
      </c>
      <c r="AK393" s="319">
        <f t="shared" si="859"/>
        <v>0</v>
      </c>
      <c r="AL393" s="319">
        <v>9764</v>
      </c>
      <c r="AM393" s="319">
        <f t="shared" si="860"/>
        <v>0</v>
      </c>
      <c r="AN393" s="320">
        <f t="shared" si="861"/>
        <v>0</v>
      </c>
      <c r="AO393" s="1107"/>
      <c r="AP393" s="1093">
        <v>4003.24</v>
      </c>
      <c r="AQ393" s="1093">
        <f t="shared" si="862"/>
        <v>0</v>
      </c>
      <c r="AR393" s="1093">
        <v>9764</v>
      </c>
      <c r="AS393" s="1093">
        <f t="shared" si="863"/>
        <v>0</v>
      </c>
      <c r="AT393" s="1094">
        <f t="shared" si="864"/>
        <v>0</v>
      </c>
      <c r="AU393" s="1103"/>
      <c r="AV393" s="1101">
        <v>4003.24</v>
      </c>
      <c r="AW393" s="1101">
        <f t="shared" si="865"/>
        <v>0</v>
      </c>
      <c r="AX393" s="1101">
        <v>9764</v>
      </c>
      <c r="AY393" s="1101">
        <f t="shared" si="866"/>
        <v>0</v>
      </c>
      <c r="AZ393" s="1102">
        <f t="shared" si="867"/>
        <v>0</v>
      </c>
      <c r="BA393" s="1151">
        <f t="shared" si="714"/>
        <v>0</v>
      </c>
      <c r="BB393" s="363">
        <v>4003.24</v>
      </c>
      <c r="BC393" s="363">
        <f t="shared" si="868"/>
        <v>0</v>
      </c>
      <c r="BD393" s="363">
        <v>9764</v>
      </c>
      <c r="BE393" s="363">
        <f t="shared" si="869"/>
        <v>0</v>
      </c>
      <c r="BF393" s="364">
        <f t="shared" si="773"/>
        <v>0</v>
      </c>
      <c r="BG393" s="1218">
        <f t="shared" si="747"/>
        <v>0</v>
      </c>
      <c r="BH393" s="1218">
        <f t="shared" si="748"/>
        <v>0</v>
      </c>
    </row>
    <row r="394" spans="1:60" x14ac:dyDescent="0.2">
      <c r="A394" s="1">
        <v>385</v>
      </c>
      <c r="B394" s="50" t="s">
        <v>167</v>
      </c>
      <c r="C394" s="1158"/>
      <c r="D394" s="51" t="s">
        <v>14</v>
      </c>
      <c r="E394" s="51">
        <v>2</v>
      </c>
      <c r="F394" s="76">
        <v>600</v>
      </c>
      <c r="G394" s="76">
        <f t="shared" si="731"/>
        <v>1200</v>
      </c>
      <c r="H394" s="76">
        <v>532</v>
      </c>
      <c r="I394" s="76">
        <f t="shared" si="732"/>
        <v>1064</v>
      </c>
      <c r="J394" s="120">
        <f t="shared" si="846"/>
        <v>2264</v>
      </c>
      <c r="K394" s="131"/>
      <c r="L394" s="95">
        <v>600</v>
      </c>
      <c r="M394" s="95">
        <f t="shared" si="847"/>
        <v>0</v>
      </c>
      <c r="N394" s="95">
        <v>532</v>
      </c>
      <c r="O394" s="95">
        <f t="shared" si="848"/>
        <v>0</v>
      </c>
      <c r="P394" s="96">
        <f t="shared" si="849"/>
        <v>0</v>
      </c>
      <c r="Q394" s="177"/>
      <c r="R394" s="178">
        <v>600</v>
      </c>
      <c r="S394" s="178">
        <f t="shared" si="850"/>
        <v>0</v>
      </c>
      <c r="T394" s="178">
        <v>532</v>
      </c>
      <c r="U394" s="178">
        <f t="shared" si="851"/>
        <v>0</v>
      </c>
      <c r="V394" s="179">
        <f t="shared" si="852"/>
        <v>0</v>
      </c>
      <c r="W394" s="224"/>
      <c r="X394" s="225">
        <v>600</v>
      </c>
      <c r="Y394" s="225">
        <f t="shared" si="853"/>
        <v>0</v>
      </c>
      <c r="Z394" s="225">
        <v>532</v>
      </c>
      <c r="AA394" s="225">
        <f t="shared" si="854"/>
        <v>0</v>
      </c>
      <c r="AB394" s="226">
        <f t="shared" si="855"/>
        <v>0</v>
      </c>
      <c r="AC394" s="271">
        <v>1</v>
      </c>
      <c r="AD394" s="272">
        <v>600</v>
      </c>
      <c r="AE394" s="272">
        <f t="shared" si="856"/>
        <v>600</v>
      </c>
      <c r="AF394" s="272">
        <v>532</v>
      </c>
      <c r="AG394" s="272">
        <f t="shared" si="857"/>
        <v>532</v>
      </c>
      <c r="AH394" s="273">
        <f t="shared" si="858"/>
        <v>1132</v>
      </c>
      <c r="AI394" s="318">
        <v>1</v>
      </c>
      <c r="AJ394" s="319">
        <v>600</v>
      </c>
      <c r="AK394" s="319">
        <f t="shared" si="859"/>
        <v>600</v>
      </c>
      <c r="AL394" s="319">
        <v>532</v>
      </c>
      <c r="AM394" s="319">
        <f t="shared" si="860"/>
        <v>532</v>
      </c>
      <c r="AN394" s="320">
        <f t="shared" si="861"/>
        <v>1132</v>
      </c>
      <c r="AO394" s="1107"/>
      <c r="AP394" s="1093">
        <v>600</v>
      </c>
      <c r="AQ394" s="1093">
        <f t="shared" si="862"/>
        <v>0</v>
      </c>
      <c r="AR394" s="1093">
        <v>532</v>
      </c>
      <c r="AS394" s="1093">
        <f t="shared" si="863"/>
        <v>0</v>
      </c>
      <c r="AT394" s="1094">
        <f t="shared" si="864"/>
        <v>0</v>
      </c>
      <c r="AU394" s="1103"/>
      <c r="AV394" s="1101">
        <v>600</v>
      </c>
      <c r="AW394" s="1101">
        <f t="shared" si="865"/>
        <v>0</v>
      </c>
      <c r="AX394" s="1101">
        <v>532</v>
      </c>
      <c r="AY394" s="1101">
        <f t="shared" si="866"/>
        <v>0</v>
      </c>
      <c r="AZ394" s="1102">
        <f t="shared" si="867"/>
        <v>0</v>
      </c>
      <c r="BA394" s="1151">
        <f t="shared" si="714"/>
        <v>0</v>
      </c>
      <c r="BB394" s="363">
        <v>600</v>
      </c>
      <c r="BC394" s="363">
        <f t="shared" si="868"/>
        <v>0</v>
      </c>
      <c r="BD394" s="363">
        <v>532</v>
      </c>
      <c r="BE394" s="363">
        <f t="shared" si="869"/>
        <v>0</v>
      </c>
      <c r="BF394" s="364">
        <f t="shared" si="773"/>
        <v>0</v>
      </c>
      <c r="BG394" s="1218">
        <f t="shared" si="747"/>
        <v>0</v>
      </c>
      <c r="BH394" s="1218">
        <f t="shared" si="748"/>
        <v>0</v>
      </c>
    </row>
    <row r="395" spans="1:60" x14ac:dyDescent="0.2">
      <c r="A395" s="1">
        <v>386</v>
      </c>
      <c r="B395" s="50" t="s">
        <v>134</v>
      </c>
      <c r="C395" s="1158"/>
      <c r="D395" s="51" t="s">
        <v>14</v>
      </c>
      <c r="E395" s="51">
        <v>12</v>
      </c>
      <c r="F395" s="76">
        <v>800</v>
      </c>
      <c r="G395" s="76">
        <f t="shared" si="731"/>
        <v>9600</v>
      </c>
      <c r="H395" s="76">
        <v>2142</v>
      </c>
      <c r="I395" s="76">
        <f t="shared" si="732"/>
        <v>25704</v>
      </c>
      <c r="J395" s="120">
        <f t="shared" si="846"/>
        <v>35304</v>
      </c>
      <c r="K395" s="131">
        <v>6</v>
      </c>
      <c r="L395" s="95">
        <v>800</v>
      </c>
      <c r="M395" s="95">
        <f t="shared" si="847"/>
        <v>4800</v>
      </c>
      <c r="N395" s="95">
        <v>2142</v>
      </c>
      <c r="O395" s="95">
        <f t="shared" si="848"/>
        <v>12852</v>
      </c>
      <c r="P395" s="96">
        <f t="shared" si="849"/>
        <v>17652</v>
      </c>
      <c r="Q395" s="177">
        <v>6</v>
      </c>
      <c r="R395" s="178">
        <v>800</v>
      </c>
      <c r="S395" s="178">
        <f t="shared" si="850"/>
        <v>4800</v>
      </c>
      <c r="T395" s="178">
        <v>2142</v>
      </c>
      <c r="U395" s="178">
        <f t="shared" si="851"/>
        <v>12852</v>
      </c>
      <c r="V395" s="179">
        <f t="shared" si="852"/>
        <v>17652</v>
      </c>
      <c r="W395" s="224"/>
      <c r="X395" s="225">
        <v>800</v>
      </c>
      <c r="Y395" s="225">
        <f t="shared" si="853"/>
        <v>0</v>
      </c>
      <c r="Z395" s="225">
        <v>2142</v>
      </c>
      <c r="AA395" s="225">
        <f t="shared" si="854"/>
        <v>0</v>
      </c>
      <c r="AB395" s="226">
        <f t="shared" si="855"/>
        <v>0</v>
      </c>
      <c r="AC395" s="271"/>
      <c r="AD395" s="272">
        <v>800</v>
      </c>
      <c r="AE395" s="272">
        <f t="shared" si="856"/>
        <v>0</v>
      </c>
      <c r="AF395" s="272">
        <v>2142</v>
      </c>
      <c r="AG395" s="272">
        <f t="shared" si="857"/>
        <v>0</v>
      </c>
      <c r="AH395" s="273">
        <f t="shared" si="858"/>
        <v>0</v>
      </c>
      <c r="AI395" s="318"/>
      <c r="AJ395" s="319">
        <v>800</v>
      </c>
      <c r="AK395" s="319">
        <f t="shared" si="859"/>
        <v>0</v>
      </c>
      <c r="AL395" s="319">
        <v>2142</v>
      </c>
      <c r="AM395" s="319">
        <f t="shared" si="860"/>
        <v>0</v>
      </c>
      <c r="AN395" s="320">
        <f t="shared" si="861"/>
        <v>0</v>
      </c>
      <c r="AO395" s="1107"/>
      <c r="AP395" s="1093">
        <v>800</v>
      </c>
      <c r="AQ395" s="1093">
        <f t="shared" si="862"/>
        <v>0</v>
      </c>
      <c r="AR395" s="1093">
        <v>2142</v>
      </c>
      <c r="AS395" s="1093">
        <f t="shared" si="863"/>
        <v>0</v>
      </c>
      <c r="AT395" s="1094">
        <f t="shared" si="864"/>
        <v>0</v>
      </c>
      <c r="AU395" s="1103"/>
      <c r="AV395" s="1101">
        <v>800</v>
      </c>
      <c r="AW395" s="1101">
        <f t="shared" si="865"/>
        <v>0</v>
      </c>
      <c r="AX395" s="1101">
        <v>2142</v>
      </c>
      <c r="AY395" s="1101">
        <f t="shared" si="866"/>
        <v>0</v>
      </c>
      <c r="AZ395" s="1102">
        <f t="shared" si="867"/>
        <v>0</v>
      </c>
      <c r="BA395" s="1151">
        <f t="shared" si="714"/>
        <v>0</v>
      </c>
      <c r="BB395" s="363">
        <v>800</v>
      </c>
      <c r="BC395" s="363">
        <f t="shared" si="868"/>
        <v>0</v>
      </c>
      <c r="BD395" s="363">
        <v>2142</v>
      </c>
      <c r="BE395" s="363">
        <f t="shared" si="869"/>
        <v>0</v>
      </c>
      <c r="BF395" s="364">
        <f t="shared" si="773"/>
        <v>0</v>
      </c>
      <c r="BG395" s="1218">
        <f t="shared" si="747"/>
        <v>0</v>
      </c>
      <c r="BH395" s="1218">
        <f t="shared" si="748"/>
        <v>0</v>
      </c>
    </row>
    <row r="396" spans="1:60" x14ac:dyDescent="0.2">
      <c r="A396" s="1">
        <v>387</v>
      </c>
      <c r="B396" s="50" t="s">
        <v>157</v>
      </c>
      <c r="C396" s="51"/>
      <c r="D396" s="51" t="s">
        <v>56</v>
      </c>
      <c r="E396" s="51">
        <v>5.93</v>
      </c>
      <c r="F396" s="76">
        <v>1875</v>
      </c>
      <c r="G396" s="76">
        <f t="shared" si="731"/>
        <v>11118.75</v>
      </c>
      <c r="H396" s="76">
        <v>840</v>
      </c>
      <c r="I396" s="76">
        <f t="shared" si="732"/>
        <v>4981.2</v>
      </c>
      <c r="J396" s="120">
        <f t="shared" si="846"/>
        <v>16099.95</v>
      </c>
      <c r="K396" s="131"/>
      <c r="L396" s="95">
        <v>1875</v>
      </c>
      <c r="M396" s="95">
        <f t="shared" si="847"/>
        <v>0</v>
      </c>
      <c r="N396" s="95">
        <v>840</v>
      </c>
      <c r="O396" s="95">
        <f t="shared" si="848"/>
        <v>0</v>
      </c>
      <c r="P396" s="96">
        <f t="shared" si="849"/>
        <v>0</v>
      </c>
      <c r="Q396" s="177"/>
      <c r="R396" s="178">
        <v>1875</v>
      </c>
      <c r="S396" s="178">
        <f t="shared" si="850"/>
        <v>0</v>
      </c>
      <c r="T396" s="178">
        <v>840</v>
      </c>
      <c r="U396" s="178">
        <f t="shared" si="851"/>
        <v>0</v>
      </c>
      <c r="V396" s="179">
        <f t="shared" si="852"/>
        <v>0</v>
      </c>
      <c r="W396" s="224"/>
      <c r="X396" s="225">
        <v>1875</v>
      </c>
      <c r="Y396" s="225">
        <f t="shared" si="853"/>
        <v>0</v>
      </c>
      <c r="Z396" s="225">
        <v>840</v>
      </c>
      <c r="AA396" s="225">
        <f t="shared" si="854"/>
        <v>0</v>
      </c>
      <c r="AB396" s="226">
        <f t="shared" si="855"/>
        <v>0</v>
      </c>
      <c r="AC396" s="1593">
        <v>5.93</v>
      </c>
      <c r="AD396" s="272">
        <v>1875</v>
      </c>
      <c r="AE396" s="272">
        <f t="shared" si="856"/>
        <v>11118.75</v>
      </c>
      <c r="AF396" s="272">
        <v>840</v>
      </c>
      <c r="AG396" s="272">
        <f t="shared" si="857"/>
        <v>4981.2</v>
      </c>
      <c r="AH396" s="273">
        <f t="shared" si="858"/>
        <v>16099.95</v>
      </c>
      <c r="AI396" s="318"/>
      <c r="AJ396" s="319">
        <v>1875</v>
      </c>
      <c r="AK396" s="319">
        <f t="shared" si="859"/>
        <v>0</v>
      </c>
      <c r="AL396" s="319">
        <v>840</v>
      </c>
      <c r="AM396" s="319">
        <f t="shared" si="860"/>
        <v>0</v>
      </c>
      <c r="AN396" s="320">
        <f t="shared" si="861"/>
        <v>0</v>
      </c>
      <c r="AO396" s="1107"/>
      <c r="AP396" s="1093">
        <v>1875</v>
      </c>
      <c r="AQ396" s="1093">
        <f t="shared" si="862"/>
        <v>0</v>
      </c>
      <c r="AR396" s="1093">
        <v>840</v>
      </c>
      <c r="AS396" s="1093">
        <f t="shared" si="863"/>
        <v>0</v>
      </c>
      <c r="AT396" s="1094">
        <f t="shared" si="864"/>
        <v>0</v>
      </c>
      <c r="AU396" s="1103"/>
      <c r="AV396" s="1101">
        <v>1875</v>
      </c>
      <c r="AW396" s="1101">
        <f t="shared" si="865"/>
        <v>0</v>
      </c>
      <c r="AX396" s="1101">
        <v>840</v>
      </c>
      <c r="AY396" s="1101">
        <f t="shared" si="866"/>
        <v>0</v>
      </c>
      <c r="AZ396" s="1102">
        <f t="shared" si="867"/>
        <v>0</v>
      </c>
      <c r="BA396" s="1151">
        <f t="shared" ref="BA396:BA459" si="870">E396-K396-Q396-W396-AC396-AI396-AO396-AU396</f>
        <v>0</v>
      </c>
      <c r="BB396" s="363">
        <v>1875</v>
      </c>
      <c r="BC396" s="363">
        <f t="shared" si="868"/>
        <v>0</v>
      </c>
      <c r="BD396" s="363">
        <v>840</v>
      </c>
      <c r="BE396" s="363">
        <f t="shared" si="869"/>
        <v>0</v>
      </c>
      <c r="BF396" s="364">
        <f t="shared" si="773"/>
        <v>0</v>
      </c>
      <c r="BG396" s="1218">
        <f t="shared" si="747"/>
        <v>0</v>
      </c>
      <c r="BH396" s="1218">
        <f t="shared" si="748"/>
        <v>0</v>
      </c>
    </row>
    <row r="397" spans="1:60" hidden="1" x14ac:dyDescent="0.2">
      <c r="A397" s="1">
        <v>388</v>
      </c>
      <c r="B397" s="50" t="s">
        <v>168</v>
      </c>
      <c r="C397" s="1158"/>
      <c r="D397" s="51" t="s">
        <v>137</v>
      </c>
      <c r="E397" s="51">
        <v>0</v>
      </c>
      <c r="F397" s="76"/>
      <c r="G397" s="76">
        <f t="shared" si="731"/>
        <v>0</v>
      </c>
      <c r="H397" s="76"/>
      <c r="I397" s="76">
        <f t="shared" si="732"/>
        <v>0</v>
      </c>
      <c r="J397" s="120"/>
      <c r="K397" s="131"/>
      <c r="L397" s="95"/>
      <c r="M397" s="95">
        <f t="shared" si="847"/>
        <v>0</v>
      </c>
      <c r="N397" s="95"/>
      <c r="O397" s="95">
        <f t="shared" si="848"/>
        <v>0</v>
      </c>
      <c r="P397" s="96"/>
      <c r="Q397" s="177"/>
      <c r="R397" s="178"/>
      <c r="S397" s="178">
        <f t="shared" si="850"/>
        <v>0</v>
      </c>
      <c r="T397" s="178"/>
      <c r="U397" s="178">
        <f t="shared" si="851"/>
        <v>0</v>
      </c>
      <c r="V397" s="179"/>
      <c r="W397" s="224"/>
      <c r="X397" s="225"/>
      <c r="Y397" s="225">
        <f t="shared" si="853"/>
        <v>0</v>
      </c>
      <c r="Z397" s="225"/>
      <c r="AA397" s="225">
        <f t="shared" si="854"/>
        <v>0</v>
      </c>
      <c r="AB397" s="226"/>
      <c r="AC397" s="271"/>
      <c r="AD397" s="272"/>
      <c r="AE397" s="272">
        <f t="shared" si="856"/>
        <v>0</v>
      </c>
      <c r="AF397" s="272"/>
      <c r="AG397" s="272">
        <f t="shared" si="857"/>
        <v>0</v>
      </c>
      <c r="AH397" s="273"/>
      <c r="AI397" s="318"/>
      <c r="AJ397" s="319"/>
      <c r="AK397" s="319">
        <f t="shared" si="859"/>
        <v>0</v>
      </c>
      <c r="AL397" s="319"/>
      <c r="AM397" s="319">
        <f t="shared" si="860"/>
        <v>0</v>
      </c>
      <c r="AN397" s="320"/>
      <c r="AO397" s="1107"/>
      <c r="AP397" s="1093"/>
      <c r="AQ397" s="1093">
        <f t="shared" si="862"/>
        <v>0</v>
      </c>
      <c r="AR397" s="1093"/>
      <c r="AS397" s="1093">
        <f t="shared" si="863"/>
        <v>0</v>
      </c>
      <c r="AT397" s="1094"/>
      <c r="AU397" s="1103"/>
      <c r="AV397" s="1101"/>
      <c r="AW397" s="1101">
        <f t="shared" si="865"/>
        <v>0</v>
      </c>
      <c r="AX397" s="1101"/>
      <c r="AY397" s="1101">
        <f t="shared" si="866"/>
        <v>0</v>
      </c>
      <c r="AZ397" s="1102"/>
      <c r="BA397" s="1151">
        <f t="shared" si="870"/>
        <v>0</v>
      </c>
      <c r="BB397" s="363"/>
      <c r="BC397" s="363">
        <f t="shared" si="868"/>
        <v>0</v>
      </c>
      <c r="BD397" s="363"/>
      <c r="BE397" s="363">
        <f t="shared" si="869"/>
        <v>0</v>
      </c>
      <c r="BF397" s="364">
        <f t="shared" si="773"/>
        <v>0</v>
      </c>
      <c r="BG397" s="1218">
        <f t="shared" si="747"/>
        <v>0</v>
      </c>
      <c r="BH397" s="1218">
        <f t="shared" si="748"/>
        <v>0</v>
      </c>
    </row>
    <row r="398" spans="1:60" x14ac:dyDescent="0.2">
      <c r="A398" s="1">
        <v>389</v>
      </c>
      <c r="B398" s="50" t="s">
        <v>159</v>
      </c>
      <c r="C398" s="51"/>
      <c r="D398" s="51" t="s">
        <v>56</v>
      </c>
      <c r="E398" s="1651">
        <v>0.54</v>
      </c>
      <c r="F398" s="76">
        <v>1875</v>
      </c>
      <c r="G398" s="76">
        <f t="shared" si="731"/>
        <v>1012.5000000000001</v>
      </c>
      <c r="H398" s="76">
        <v>3080</v>
      </c>
      <c r="I398" s="76">
        <f t="shared" si="732"/>
        <v>1663.2</v>
      </c>
      <c r="J398" s="120">
        <f t="shared" ref="J398:J399" si="871">G398+I398</f>
        <v>2675.7000000000003</v>
      </c>
      <c r="K398" s="1315"/>
      <c r="L398" s="95">
        <v>1875</v>
      </c>
      <c r="M398" s="95">
        <f t="shared" si="847"/>
        <v>0</v>
      </c>
      <c r="N398" s="95">
        <v>3080</v>
      </c>
      <c r="O398" s="95">
        <f t="shared" si="848"/>
        <v>0</v>
      </c>
      <c r="P398" s="96">
        <f t="shared" ref="P398:P399" si="872">M398+O398</f>
        <v>0</v>
      </c>
      <c r="Q398" s="1308"/>
      <c r="R398" s="178">
        <v>1875</v>
      </c>
      <c r="S398" s="178">
        <f t="shared" si="850"/>
        <v>0</v>
      </c>
      <c r="T398" s="178">
        <v>3080</v>
      </c>
      <c r="U398" s="178">
        <f t="shared" si="851"/>
        <v>0</v>
      </c>
      <c r="V398" s="179">
        <f t="shared" ref="V398:V399" si="873">S398+U398</f>
        <v>0</v>
      </c>
      <c r="W398" s="1309"/>
      <c r="X398" s="225">
        <v>1875</v>
      </c>
      <c r="Y398" s="225">
        <f t="shared" si="853"/>
        <v>0</v>
      </c>
      <c r="Z398" s="225">
        <v>3080</v>
      </c>
      <c r="AA398" s="225">
        <f t="shared" si="854"/>
        <v>0</v>
      </c>
      <c r="AB398" s="226">
        <f t="shared" ref="AB398:AB399" si="874">Y398+AA398</f>
        <v>0</v>
      </c>
      <c r="AC398" s="1592">
        <v>0.54</v>
      </c>
      <c r="AD398" s="272">
        <v>1875</v>
      </c>
      <c r="AE398" s="272">
        <f t="shared" si="856"/>
        <v>1012.5000000000001</v>
      </c>
      <c r="AF398" s="272">
        <v>3080</v>
      </c>
      <c r="AG398" s="272">
        <f t="shared" si="857"/>
        <v>1663.2</v>
      </c>
      <c r="AH398" s="273">
        <f t="shared" ref="AH398:AH399" si="875">AE398+AG398</f>
        <v>2675.7000000000003</v>
      </c>
      <c r="AI398" s="1311"/>
      <c r="AJ398" s="319">
        <v>1875</v>
      </c>
      <c r="AK398" s="319">
        <f t="shared" si="859"/>
        <v>0</v>
      </c>
      <c r="AL398" s="319">
        <v>3080</v>
      </c>
      <c r="AM398" s="319">
        <f t="shared" si="860"/>
        <v>0</v>
      </c>
      <c r="AN398" s="320">
        <f t="shared" ref="AN398:AN399" si="876">AK398+AM398</f>
        <v>0</v>
      </c>
      <c r="AO398" s="1312"/>
      <c r="AP398" s="1093">
        <v>1875</v>
      </c>
      <c r="AQ398" s="1093">
        <f t="shared" si="862"/>
        <v>0</v>
      </c>
      <c r="AR398" s="1093">
        <v>3080</v>
      </c>
      <c r="AS398" s="1093">
        <f t="shared" si="863"/>
        <v>0</v>
      </c>
      <c r="AT398" s="1094">
        <f t="shared" ref="AT398:AT399" si="877">AQ398+AS398</f>
        <v>0</v>
      </c>
      <c r="AU398" s="1313"/>
      <c r="AV398" s="1101">
        <v>1875</v>
      </c>
      <c r="AW398" s="1101">
        <f t="shared" si="865"/>
        <v>0</v>
      </c>
      <c r="AX398" s="1101">
        <v>3080</v>
      </c>
      <c r="AY398" s="1101">
        <f t="shared" si="866"/>
        <v>0</v>
      </c>
      <c r="AZ398" s="1102">
        <f t="shared" ref="AZ398:AZ399" si="878">AW398+AY398</f>
        <v>0</v>
      </c>
      <c r="BA398" s="1151">
        <f t="shared" si="870"/>
        <v>0</v>
      </c>
      <c r="BB398" s="363">
        <v>1875</v>
      </c>
      <c r="BC398" s="363">
        <f t="shared" si="868"/>
        <v>0</v>
      </c>
      <c r="BD398" s="363">
        <v>3080</v>
      </c>
      <c r="BE398" s="363">
        <f t="shared" si="869"/>
        <v>0</v>
      </c>
      <c r="BF398" s="364">
        <f t="shared" si="773"/>
        <v>0</v>
      </c>
      <c r="BG398" s="1218">
        <f t="shared" si="747"/>
        <v>0</v>
      </c>
      <c r="BH398" s="1218">
        <f t="shared" si="748"/>
        <v>0</v>
      </c>
    </row>
    <row r="399" spans="1:60" x14ac:dyDescent="0.2">
      <c r="A399" s="1">
        <v>390</v>
      </c>
      <c r="B399" s="50" t="s">
        <v>135</v>
      </c>
      <c r="C399" s="1158"/>
      <c r="D399" s="51" t="s">
        <v>56</v>
      </c>
      <c r="E399" s="51">
        <v>145.791</v>
      </c>
      <c r="F399" s="76">
        <v>1875</v>
      </c>
      <c r="G399" s="76">
        <f t="shared" si="731"/>
        <v>273358.125</v>
      </c>
      <c r="H399" s="76">
        <v>869</v>
      </c>
      <c r="I399" s="76">
        <f t="shared" si="732"/>
        <v>126692.379</v>
      </c>
      <c r="J399" s="120">
        <f t="shared" si="871"/>
        <v>400050.50400000002</v>
      </c>
      <c r="K399" s="1593">
        <v>91.814999999999998</v>
      </c>
      <c r="L399" s="95">
        <v>1875</v>
      </c>
      <c r="M399" s="95">
        <f t="shared" si="847"/>
        <v>172153.125</v>
      </c>
      <c r="N399" s="95">
        <v>869</v>
      </c>
      <c r="O399" s="95">
        <f t="shared" si="848"/>
        <v>79787.235000000001</v>
      </c>
      <c r="P399" s="96">
        <f t="shared" si="872"/>
        <v>251940.36</v>
      </c>
      <c r="Q399" s="1593">
        <v>45.058999999999997</v>
      </c>
      <c r="R399" s="178">
        <v>1875</v>
      </c>
      <c r="S399" s="178">
        <f t="shared" si="850"/>
        <v>84485.625</v>
      </c>
      <c r="T399" s="178">
        <v>869</v>
      </c>
      <c r="U399" s="178">
        <f t="shared" si="851"/>
        <v>39156.271000000001</v>
      </c>
      <c r="V399" s="179">
        <f t="shared" si="873"/>
        <v>123641.89600000001</v>
      </c>
      <c r="W399" s="224"/>
      <c r="X399" s="225">
        <v>1875</v>
      </c>
      <c r="Y399" s="225">
        <f t="shared" si="853"/>
        <v>0</v>
      </c>
      <c r="Z399" s="225">
        <v>869</v>
      </c>
      <c r="AA399" s="225">
        <f t="shared" si="854"/>
        <v>0</v>
      </c>
      <c r="AB399" s="226">
        <f t="shared" si="874"/>
        <v>0</v>
      </c>
      <c r="AC399" s="271"/>
      <c r="AD399" s="272">
        <v>1875</v>
      </c>
      <c r="AE399" s="272">
        <f t="shared" si="856"/>
        <v>0</v>
      </c>
      <c r="AF399" s="272">
        <v>869</v>
      </c>
      <c r="AG399" s="272">
        <f t="shared" si="857"/>
        <v>0</v>
      </c>
      <c r="AH399" s="273">
        <f t="shared" si="875"/>
        <v>0</v>
      </c>
      <c r="AI399" s="1593">
        <v>8.9169999999999998</v>
      </c>
      <c r="AJ399" s="319">
        <v>1875</v>
      </c>
      <c r="AK399" s="319">
        <f t="shared" si="859"/>
        <v>16719.375</v>
      </c>
      <c r="AL399" s="319">
        <v>869</v>
      </c>
      <c r="AM399" s="319">
        <f t="shared" si="860"/>
        <v>7748.8729999999996</v>
      </c>
      <c r="AN399" s="320">
        <f t="shared" si="876"/>
        <v>24468.248</v>
      </c>
      <c r="AO399" s="1107"/>
      <c r="AP399" s="1093">
        <v>1875</v>
      </c>
      <c r="AQ399" s="1093">
        <f t="shared" si="862"/>
        <v>0</v>
      </c>
      <c r="AR399" s="1093">
        <v>869</v>
      </c>
      <c r="AS399" s="1093">
        <f t="shared" si="863"/>
        <v>0</v>
      </c>
      <c r="AT399" s="1094">
        <f t="shared" si="877"/>
        <v>0</v>
      </c>
      <c r="AU399" s="1103"/>
      <c r="AV399" s="1101">
        <v>1875</v>
      </c>
      <c r="AW399" s="1101">
        <f t="shared" si="865"/>
        <v>0</v>
      </c>
      <c r="AX399" s="1101">
        <v>869</v>
      </c>
      <c r="AY399" s="1101">
        <f t="shared" si="866"/>
        <v>0</v>
      </c>
      <c r="AZ399" s="1102">
        <f t="shared" si="878"/>
        <v>0</v>
      </c>
      <c r="BA399" s="1151">
        <f t="shared" si="870"/>
        <v>1.7763568394002505E-15</v>
      </c>
      <c r="BB399" s="363">
        <v>1875</v>
      </c>
      <c r="BC399" s="363">
        <f t="shared" si="868"/>
        <v>3.3306690738754696E-12</v>
      </c>
      <c r="BD399" s="363">
        <v>869</v>
      </c>
      <c r="BE399" s="363">
        <f t="shared" si="869"/>
        <v>1.5436540934388177E-12</v>
      </c>
      <c r="BF399" s="364">
        <f t="shared" si="773"/>
        <v>4.8743231673142873E-12</v>
      </c>
      <c r="BG399" s="1218">
        <f t="shared" si="747"/>
        <v>0</v>
      </c>
      <c r="BH399" s="1218">
        <f t="shared" si="748"/>
        <v>4.8743231673142873E-12</v>
      </c>
    </row>
    <row r="400" spans="1:60" hidden="1" x14ac:dyDescent="0.2">
      <c r="A400" s="1">
        <v>391</v>
      </c>
      <c r="B400" s="50" t="s">
        <v>136</v>
      </c>
      <c r="C400" s="1158"/>
      <c r="D400" s="51" t="s">
        <v>137</v>
      </c>
      <c r="E400" s="51">
        <v>0</v>
      </c>
      <c r="F400" s="76"/>
      <c r="G400" s="76">
        <f t="shared" si="731"/>
        <v>0</v>
      </c>
      <c r="H400" s="76"/>
      <c r="I400" s="76">
        <f t="shared" si="732"/>
        <v>0</v>
      </c>
      <c r="J400" s="120"/>
      <c r="K400" s="131"/>
      <c r="L400" s="95"/>
      <c r="M400" s="95">
        <f t="shared" si="847"/>
        <v>0</v>
      </c>
      <c r="N400" s="95"/>
      <c r="O400" s="95">
        <f t="shared" si="848"/>
        <v>0</v>
      </c>
      <c r="P400" s="96"/>
      <c r="Q400" s="177"/>
      <c r="R400" s="178"/>
      <c r="S400" s="178">
        <f t="shared" si="850"/>
        <v>0</v>
      </c>
      <c r="T400" s="178"/>
      <c r="U400" s="178">
        <f t="shared" si="851"/>
        <v>0</v>
      </c>
      <c r="V400" s="179"/>
      <c r="W400" s="224"/>
      <c r="X400" s="225"/>
      <c r="Y400" s="225">
        <f t="shared" si="853"/>
        <v>0</v>
      </c>
      <c r="Z400" s="225"/>
      <c r="AA400" s="225">
        <f t="shared" si="854"/>
        <v>0</v>
      </c>
      <c r="AB400" s="226"/>
      <c r="AC400" s="271"/>
      <c r="AD400" s="272"/>
      <c r="AE400" s="272">
        <f t="shared" si="856"/>
        <v>0</v>
      </c>
      <c r="AF400" s="272"/>
      <c r="AG400" s="272">
        <f t="shared" si="857"/>
        <v>0</v>
      </c>
      <c r="AH400" s="273"/>
      <c r="AI400" s="318"/>
      <c r="AJ400" s="319"/>
      <c r="AK400" s="319">
        <f t="shared" si="859"/>
        <v>0</v>
      </c>
      <c r="AL400" s="319"/>
      <c r="AM400" s="319">
        <f t="shared" si="860"/>
        <v>0</v>
      </c>
      <c r="AN400" s="320"/>
      <c r="AO400" s="1107"/>
      <c r="AP400" s="1093"/>
      <c r="AQ400" s="1093">
        <f t="shared" si="862"/>
        <v>0</v>
      </c>
      <c r="AR400" s="1093"/>
      <c r="AS400" s="1093">
        <f t="shared" si="863"/>
        <v>0</v>
      </c>
      <c r="AT400" s="1094"/>
      <c r="AU400" s="1103"/>
      <c r="AV400" s="1101"/>
      <c r="AW400" s="1101">
        <f t="shared" si="865"/>
        <v>0</v>
      </c>
      <c r="AX400" s="1101"/>
      <c r="AY400" s="1101">
        <f t="shared" si="866"/>
        <v>0</v>
      </c>
      <c r="AZ400" s="1102"/>
      <c r="BA400" s="1151">
        <f t="shared" si="870"/>
        <v>0</v>
      </c>
      <c r="BB400" s="363"/>
      <c r="BC400" s="363">
        <f t="shared" si="868"/>
        <v>0</v>
      </c>
      <c r="BD400" s="363"/>
      <c r="BE400" s="363">
        <f t="shared" si="869"/>
        <v>0</v>
      </c>
      <c r="BF400" s="364">
        <f t="shared" si="773"/>
        <v>0</v>
      </c>
      <c r="BG400" s="1218">
        <f t="shared" si="747"/>
        <v>0</v>
      </c>
      <c r="BH400" s="1218">
        <f t="shared" si="748"/>
        <v>0</v>
      </c>
    </row>
    <row r="401" spans="1:60" hidden="1" x14ac:dyDescent="0.2">
      <c r="A401" s="1">
        <v>392</v>
      </c>
      <c r="B401" s="50" t="s">
        <v>161</v>
      </c>
      <c r="C401" s="1158"/>
      <c r="D401" s="51" t="s">
        <v>137</v>
      </c>
      <c r="E401" s="51">
        <v>0</v>
      </c>
      <c r="F401" s="76"/>
      <c r="G401" s="76">
        <f t="shared" si="731"/>
        <v>0</v>
      </c>
      <c r="H401" s="76"/>
      <c r="I401" s="76">
        <f t="shared" si="732"/>
        <v>0</v>
      </c>
      <c r="J401" s="120"/>
      <c r="K401" s="131"/>
      <c r="L401" s="95"/>
      <c r="M401" s="95">
        <f t="shared" si="847"/>
        <v>0</v>
      </c>
      <c r="N401" s="95"/>
      <c r="O401" s="95">
        <f t="shared" si="848"/>
        <v>0</v>
      </c>
      <c r="P401" s="96"/>
      <c r="Q401" s="177"/>
      <c r="R401" s="178"/>
      <c r="S401" s="178">
        <f t="shared" si="850"/>
        <v>0</v>
      </c>
      <c r="T401" s="178"/>
      <c r="U401" s="178">
        <f t="shared" si="851"/>
        <v>0</v>
      </c>
      <c r="V401" s="179"/>
      <c r="W401" s="224"/>
      <c r="X401" s="225"/>
      <c r="Y401" s="225">
        <f t="shared" si="853"/>
        <v>0</v>
      </c>
      <c r="Z401" s="225"/>
      <c r="AA401" s="225">
        <f t="shared" si="854"/>
        <v>0</v>
      </c>
      <c r="AB401" s="226"/>
      <c r="AC401" s="271"/>
      <c r="AD401" s="272"/>
      <c r="AE401" s="272">
        <f t="shared" si="856"/>
        <v>0</v>
      </c>
      <c r="AF401" s="272"/>
      <c r="AG401" s="272">
        <f t="shared" si="857"/>
        <v>0</v>
      </c>
      <c r="AH401" s="273"/>
      <c r="AI401" s="318"/>
      <c r="AJ401" s="319"/>
      <c r="AK401" s="319">
        <f t="shared" si="859"/>
        <v>0</v>
      </c>
      <c r="AL401" s="319"/>
      <c r="AM401" s="319">
        <f t="shared" si="860"/>
        <v>0</v>
      </c>
      <c r="AN401" s="320"/>
      <c r="AO401" s="1107"/>
      <c r="AP401" s="1093"/>
      <c r="AQ401" s="1093">
        <f t="shared" si="862"/>
        <v>0</v>
      </c>
      <c r="AR401" s="1093"/>
      <c r="AS401" s="1093">
        <f t="shared" si="863"/>
        <v>0</v>
      </c>
      <c r="AT401" s="1094"/>
      <c r="AU401" s="1103"/>
      <c r="AV401" s="1101"/>
      <c r="AW401" s="1101">
        <f t="shared" si="865"/>
        <v>0</v>
      </c>
      <c r="AX401" s="1101"/>
      <c r="AY401" s="1101">
        <f t="shared" si="866"/>
        <v>0</v>
      </c>
      <c r="AZ401" s="1102"/>
      <c r="BA401" s="1151">
        <f t="shared" si="870"/>
        <v>0</v>
      </c>
      <c r="BB401" s="363"/>
      <c r="BC401" s="363">
        <f t="shared" si="868"/>
        <v>0</v>
      </c>
      <c r="BD401" s="363"/>
      <c r="BE401" s="363">
        <f t="shared" si="869"/>
        <v>0</v>
      </c>
      <c r="BF401" s="364">
        <f t="shared" si="773"/>
        <v>0</v>
      </c>
      <c r="BG401" s="1218">
        <f t="shared" si="747"/>
        <v>0</v>
      </c>
      <c r="BH401" s="1218">
        <f t="shared" si="748"/>
        <v>0</v>
      </c>
    </row>
    <row r="402" spans="1:60" hidden="1" x14ac:dyDescent="0.2">
      <c r="A402" s="1">
        <v>393</v>
      </c>
      <c r="B402" s="50" t="s">
        <v>138</v>
      </c>
      <c r="C402" s="1158"/>
      <c r="D402" s="51" t="s">
        <v>137</v>
      </c>
      <c r="E402" s="51">
        <v>0</v>
      </c>
      <c r="F402" s="76"/>
      <c r="G402" s="76">
        <f t="shared" si="731"/>
        <v>0</v>
      </c>
      <c r="H402" s="76"/>
      <c r="I402" s="76">
        <f t="shared" si="732"/>
        <v>0</v>
      </c>
      <c r="J402" s="120"/>
      <c r="K402" s="131"/>
      <c r="L402" s="95"/>
      <c r="M402" s="95">
        <f t="shared" si="847"/>
        <v>0</v>
      </c>
      <c r="N402" s="95"/>
      <c r="O402" s="95">
        <f t="shared" si="848"/>
        <v>0</v>
      </c>
      <c r="P402" s="96"/>
      <c r="Q402" s="177"/>
      <c r="R402" s="178"/>
      <c r="S402" s="178">
        <f t="shared" si="850"/>
        <v>0</v>
      </c>
      <c r="T402" s="178"/>
      <c r="U402" s="178">
        <f t="shared" si="851"/>
        <v>0</v>
      </c>
      <c r="V402" s="179"/>
      <c r="W402" s="224"/>
      <c r="X402" s="225"/>
      <c r="Y402" s="225">
        <f t="shared" si="853"/>
        <v>0</v>
      </c>
      <c r="Z402" s="225"/>
      <c r="AA402" s="225">
        <f t="shared" si="854"/>
        <v>0</v>
      </c>
      <c r="AB402" s="226"/>
      <c r="AC402" s="271"/>
      <c r="AD402" s="272"/>
      <c r="AE402" s="272">
        <f t="shared" si="856"/>
        <v>0</v>
      </c>
      <c r="AF402" s="272"/>
      <c r="AG402" s="272">
        <f t="shared" si="857"/>
        <v>0</v>
      </c>
      <c r="AH402" s="273"/>
      <c r="AI402" s="318"/>
      <c r="AJ402" s="319"/>
      <c r="AK402" s="319">
        <f t="shared" si="859"/>
        <v>0</v>
      </c>
      <c r="AL402" s="319"/>
      <c r="AM402" s="319">
        <f t="shared" si="860"/>
        <v>0</v>
      </c>
      <c r="AN402" s="320"/>
      <c r="AO402" s="1107"/>
      <c r="AP402" s="1093"/>
      <c r="AQ402" s="1093">
        <f t="shared" si="862"/>
        <v>0</v>
      </c>
      <c r="AR402" s="1093"/>
      <c r="AS402" s="1093">
        <f t="shared" si="863"/>
        <v>0</v>
      </c>
      <c r="AT402" s="1094"/>
      <c r="AU402" s="1103"/>
      <c r="AV402" s="1101"/>
      <c r="AW402" s="1101">
        <f t="shared" si="865"/>
        <v>0</v>
      </c>
      <c r="AX402" s="1101"/>
      <c r="AY402" s="1101">
        <f t="shared" si="866"/>
        <v>0</v>
      </c>
      <c r="AZ402" s="1102"/>
      <c r="BA402" s="1151">
        <f t="shared" si="870"/>
        <v>0</v>
      </c>
      <c r="BB402" s="363"/>
      <c r="BC402" s="363">
        <f t="shared" si="868"/>
        <v>0</v>
      </c>
      <c r="BD402" s="363"/>
      <c r="BE402" s="363">
        <f t="shared" si="869"/>
        <v>0</v>
      </c>
      <c r="BF402" s="364">
        <f t="shared" si="773"/>
        <v>0</v>
      </c>
      <c r="BG402" s="1218">
        <f t="shared" si="747"/>
        <v>0</v>
      </c>
      <c r="BH402" s="1218">
        <f t="shared" si="748"/>
        <v>0</v>
      </c>
    </row>
    <row r="403" spans="1:60" x14ac:dyDescent="0.2">
      <c r="A403" s="1">
        <v>394</v>
      </c>
      <c r="B403" s="50" t="s">
        <v>139</v>
      </c>
      <c r="C403" s="1158"/>
      <c r="D403" s="51" t="s">
        <v>56</v>
      </c>
      <c r="E403" s="1656">
        <v>26.202000000000002</v>
      </c>
      <c r="F403" s="76">
        <v>1875</v>
      </c>
      <c r="G403" s="76">
        <f t="shared" si="731"/>
        <v>49128.75</v>
      </c>
      <c r="H403" s="76">
        <v>1617</v>
      </c>
      <c r="I403" s="76">
        <f t="shared" si="732"/>
        <v>42368.634000000005</v>
      </c>
      <c r="J403" s="120">
        <f t="shared" ref="J403:J404" si="879">G403+I403</f>
        <v>91497.384000000005</v>
      </c>
      <c r="K403" s="1592">
        <v>15.868000000000002</v>
      </c>
      <c r="L403" s="95">
        <v>1875</v>
      </c>
      <c r="M403" s="95">
        <f t="shared" si="847"/>
        <v>29752.500000000004</v>
      </c>
      <c r="N403" s="95">
        <v>1617</v>
      </c>
      <c r="O403" s="95">
        <f t="shared" si="848"/>
        <v>25658.556000000004</v>
      </c>
      <c r="P403" s="96">
        <f t="shared" ref="P403:P404" si="880">M403+O403</f>
        <v>55411.056000000011</v>
      </c>
      <c r="Q403" s="1592">
        <v>8.6720000000000006</v>
      </c>
      <c r="R403" s="178">
        <v>1875</v>
      </c>
      <c r="S403" s="178">
        <f t="shared" si="850"/>
        <v>16260.000000000002</v>
      </c>
      <c r="T403" s="178">
        <v>1617</v>
      </c>
      <c r="U403" s="178">
        <f t="shared" si="851"/>
        <v>14022.624000000002</v>
      </c>
      <c r="V403" s="179">
        <f t="shared" ref="V403:V404" si="881">S403+U403</f>
        <v>30282.624000000003</v>
      </c>
      <c r="W403" s="1309"/>
      <c r="X403" s="225">
        <v>1875</v>
      </c>
      <c r="Y403" s="225">
        <f t="shared" si="853"/>
        <v>0</v>
      </c>
      <c r="Z403" s="225">
        <v>1617</v>
      </c>
      <c r="AA403" s="225">
        <f t="shared" si="854"/>
        <v>0</v>
      </c>
      <c r="AB403" s="226">
        <f t="shared" ref="AB403:AB404" si="882">Y403+AA403</f>
        <v>0</v>
      </c>
      <c r="AC403" s="1310"/>
      <c r="AD403" s="272">
        <v>1875</v>
      </c>
      <c r="AE403" s="272">
        <f t="shared" si="856"/>
        <v>0</v>
      </c>
      <c r="AF403" s="272">
        <v>1617</v>
      </c>
      <c r="AG403" s="272">
        <f t="shared" si="857"/>
        <v>0</v>
      </c>
      <c r="AH403" s="273">
        <f t="shared" ref="AH403:AH404" si="883">AE403+AG403</f>
        <v>0</v>
      </c>
      <c r="AI403" s="1591">
        <v>1.661999999999999</v>
      </c>
      <c r="AJ403" s="319">
        <v>1875</v>
      </c>
      <c r="AK403" s="319">
        <f t="shared" si="859"/>
        <v>3116.2499999999982</v>
      </c>
      <c r="AL403" s="319">
        <v>1617</v>
      </c>
      <c r="AM403" s="319">
        <f t="shared" si="860"/>
        <v>2687.4539999999984</v>
      </c>
      <c r="AN403" s="320">
        <f t="shared" ref="AN403:AN404" si="884">AK403+AM403</f>
        <v>5803.7039999999961</v>
      </c>
      <c r="AO403" s="1306"/>
      <c r="AP403" s="1093">
        <v>1875</v>
      </c>
      <c r="AQ403" s="1093">
        <f t="shared" si="862"/>
        <v>0</v>
      </c>
      <c r="AR403" s="1093">
        <v>1617</v>
      </c>
      <c r="AS403" s="1093">
        <f t="shared" si="863"/>
        <v>0</v>
      </c>
      <c r="AT403" s="1094">
        <f t="shared" ref="AT403:AT404" si="885">AQ403+AS403</f>
        <v>0</v>
      </c>
      <c r="AU403" s="1307"/>
      <c r="AV403" s="1101">
        <v>1875</v>
      </c>
      <c r="AW403" s="1101">
        <f t="shared" si="865"/>
        <v>0</v>
      </c>
      <c r="AX403" s="1101">
        <v>1617</v>
      </c>
      <c r="AY403" s="1101">
        <f t="shared" si="866"/>
        <v>0</v>
      </c>
      <c r="AZ403" s="1102">
        <f t="shared" ref="AZ403:AZ404" si="886">AW403+AY403</f>
        <v>0</v>
      </c>
      <c r="BA403" s="1151">
        <f t="shared" si="870"/>
        <v>0</v>
      </c>
      <c r="BB403" s="363">
        <v>1875</v>
      </c>
      <c r="BC403" s="363">
        <f t="shared" si="868"/>
        <v>0</v>
      </c>
      <c r="BD403" s="363">
        <v>1617</v>
      </c>
      <c r="BE403" s="363">
        <f t="shared" si="869"/>
        <v>0</v>
      </c>
      <c r="BF403" s="364">
        <f t="shared" si="773"/>
        <v>0</v>
      </c>
      <c r="BG403" s="1218">
        <f t="shared" si="747"/>
        <v>0</v>
      </c>
      <c r="BH403" s="1218">
        <f t="shared" si="748"/>
        <v>0</v>
      </c>
    </row>
    <row r="404" spans="1:60" x14ac:dyDescent="0.2">
      <c r="A404" s="1">
        <v>395</v>
      </c>
      <c r="B404" s="50" t="s">
        <v>140</v>
      </c>
      <c r="C404" s="1158"/>
      <c r="D404" s="51" t="s">
        <v>56</v>
      </c>
      <c r="E404" s="51">
        <v>152.60399999999998</v>
      </c>
      <c r="F404" s="76">
        <v>1875</v>
      </c>
      <c r="G404" s="76">
        <f t="shared" si="731"/>
        <v>286132.5</v>
      </c>
      <c r="H404" s="76">
        <v>1226</v>
      </c>
      <c r="I404" s="76">
        <f t="shared" si="732"/>
        <v>187092.50399999999</v>
      </c>
      <c r="J404" s="120">
        <f t="shared" si="879"/>
        <v>473225.00399999996</v>
      </c>
      <c r="K404" s="131"/>
      <c r="L404" s="95">
        <v>1875</v>
      </c>
      <c r="M404" s="95">
        <f t="shared" si="847"/>
        <v>0</v>
      </c>
      <c r="N404" s="95">
        <v>1226</v>
      </c>
      <c r="O404" s="95">
        <f t="shared" si="848"/>
        <v>0</v>
      </c>
      <c r="P404" s="96">
        <f t="shared" si="880"/>
        <v>0</v>
      </c>
      <c r="Q404" s="1593">
        <v>136</v>
      </c>
      <c r="R404" s="178">
        <v>1875</v>
      </c>
      <c r="S404" s="178">
        <f t="shared" si="850"/>
        <v>255000</v>
      </c>
      <c r="T404" s="178">
        <v>1226</v>
      </c>
      <c r="U404" s="178">
        <f t="shared" si="851"/>
        <v>166736</v>
      </c>
      <c r="V404" s="179">
        <f t="shared" si="881"/>
        <v>421736</v>
      </c>
      <c r="W404" s="224"/>
      <c r="X404" s="225">
        <v>1875</v>
      </c>
      <c r="Y404" s="225">
        <f t="shared" si="853"/>
        <v>0</v>
      </c>
      <c r="Z404" s="225">
        <v>1226</v>
      </c>
      <c r="AA404" s="225">
        <f t="shared" si="854"/>
        <v>0</v>
      </c>
      <c r="AB404" s="226">
        <f t="shared" si="882"/>
        <v>0</v>
      </c>
      <c r="AC404" s="271"/>
      <c r="AD404" s="272">
        <v>1875</v>
      </c>
      <c r="AE404" s="272">
        <f t="shared" si="856"/>
        <v>0</v>
      </c>
      <c r="AF404" s="272">
        <v>1226</v>
      </c>
      <c r="AG404" s="272">
        <f t="shared" si="857"/>
        <v>0</v>
      </c>
      <c r="AH404" s="273">
        <f t="shared" si="883"/>
        <v>0</v>
      </c>
      <c r="AI404" s="1591">
        <v>16.603999999999985</v>
      </c>
      <c r="AJ404" s="319">
        <v>1875</v>
      </c>
      <c r="AK404" s="319">
        <f t="shared" si="859"/>
        <v>31132.499999999971</v>
      </c>
      <c r="AL404" s="319">
        <v>1226</v>
      </c>
      <c r="AM404" s="319">
        <f t="shared" si="860"/>
        <v>20356.503999999983</v>
      </c>
      <c r="AN404" s="320">
        <f t="shared" si="884"/>
        <v>51489.003999999957</v>
      </c>
      <c r="AO404" s="1306"/>
      <c r="AP404" s="1093">
        <v>1875</v>
      </c>
      <c r="AQ404" s="1093">
        <f t="shared" si="862"/>
        <v>0</v>
      </c>
      <c r="AR404" s="1093">
        <v>1226</v>
      </c>
      <c r="AS404" s="1093">
        <f t="shared" si="863"/>
        <v>0</v>
      </c>
      <c r="AT404" s="1094">
        <f t="shared" si="885"/>
        <v>0</v>
      </c>
      <c r="AU404" s="1307"/>
      <c r="AV404" s="1101">
        <v>1875</v>
      </c>
      <c r="AW404" s="1101">
        <f t="shared" si="865"/>
        <v>0</v>
      </c>
      <c r="AX404" s="1101">
        <v>1226</v>
      </c>
      <c r="AY404" s="1101">
        <f t="shared" si="866"/>
        <v>0</v>
      </c>
      <c r="AZ404" s="1102">
        <f t="shared" si="886"/>
        <v>0</v>
      </c>
      <c r="BA404" s="1151">
        <f t="shared" si="870"/>
        <v>0</v>
      </c>
      <c r="BB404" s="363">
        <v>1875</v>
      </c>
      <c r="BC404" s="363">
        <f t="shared" si="868"/>
        <v>0</v>
      </c>
      <c r="BD404" s="363">
        <v>1226</v>
      </c>
      <c r="BE404" s="363">
        <f t="shared" si="869"/>
        <v>0</v>
      </c>
      <c r="BF404" s="364">
        <f t="shared" si="773"/>
        <v>0</v>
      </c>
      <c r="BG404" s="1218">
        <f t="shared" si="747"/>
        <v>0</v>
      </c>
      <c r="BH404" s="1218">
        <f t="shared" si="748"/>
        <v>0</v>
      </c>
    </row>
    <row r="405" spans="1:60" hidden="1" x14ac:dyDescent="0.2">
      <c r="A405" s="1">
        <v>396</v>
      </c>
      <c r="B405" s="50" t="s">
        <v>163</v>
      </c>
      <c r="C405" s="1158"/>
      <c r="D405" s="51" t="s">
        <v>137</v>
      </c>
      <c r="E405" s="51">
        <v>0</v>
      </c>
      <c r="F405" s="76"/>
      <c r="G405" s="76">
        <f t="shared" si="731"/>
        <v>0</v>
      </c>
      <c r="H405" s="76"/>
      <c r="I405" s="76">
        <f t="shared" si="732"/>
        <v>0</v>
      </c>
      <c r="J405" s="120"/>
      <c r="K405" s="131"/>
      <c r="L405" s="95"/>
      <c r="M405" s="95">
        <f t="shared" si="847"/>
        <v>0</v>
      </c>
      <c r="N405" s="95"/>
      <c r="O405" s="95">
        <f t="shared" si="848"/>
        <v>0</v>
      </c>
      <c r="P405" s="96"/>
      <c r="Q405" s="177"/>
      <c r="R405" s="178"/>
      <c r="S405" s="178">
        <f t="shared" si="850"/>
        <v>0</v>
      </c>
      <c r="T405" s="178"/>
      <c r="U405" s="178">
        <f t="shared" si="851"/>
        <v>0</v>
      </c>
      <c r="V405" s="179"/>
      <c r="W405" s="224"/>
      <c r="X405" s="225"/>
      <c r="Y405" s="225">
        <f t="shared" si="853"/>
        <v>0</v>
      </c>
      <c r="Z405" s="225"/>
      <c r="AA405" s="225">
        <f t="shared" si="854"/>
        <v>0</v>
      </c>
      <c r="AB405" s="226"/>
      <c r="AC405" s="271"/>
      <c r="AD405" s="272"/>
      <c r="AE405" s="272">
        <f t="shared" si="856"/>
        <v>0</v>
      </c>
      <c r="AF405" s="272"/>
      <c r="AG405" s="272">
        <f t="shared" si="857"/>
        <v>0</v>
      </c>
      <c r="AH405" s="273"/>
      <c r="AI405" s="318"/>
      <c r="AJ405" s="319"/>
      <c r="AK405" s="319">
        <f t="shared" si="859"/>
        <v>0</v>
      </c>
      <c r="AL405" s="319"/>
      <c r="AM405" s="319">
        <f t="shared" si="860"/>
        <v>0</v>
      </c>
      <c r="AN405" s="320"/>
      <c r="AO405" s="1107"/>
      <c r="AP405" s="1093"/>
      <c r="AQ405" s="1093">
        <f t="shared" si="862"/>
        <v>0</v>
      </c>
      <c r="AR405" s="1093"/>
      <c r="AS405" s="1093">
        <f t="shared" si="863"/>
        <v>0</v>
      </c>
      <c r="AT405" s="1094"/>
      <c r="AU405" s="1103"/>
      <c r="AV405" s="1101"/>
      <c r="AW405" s="1101">
        <f t="shared" si="865"/>
        <v>0</v>
      </c>
      <c r="AX405" s="1101"/>
      <c r="AY405" s="1101">
        <f t="shared" si="866"/>
        <v>0</v>
      </c>
      <c r="AZ405" s="1102"/>
      <c r="BA405" s="1151">
        <f t="shared" si="870"/>
        <v>0</v>
      </c>
      <c r="BB405" s="363"/>
      <c r="BC405" s="363">
        <f t="shared" si="868"/>
        <v>0</v>
      </c>
      <c r="BD405" s="363"/>
      <c r="BE405" s="363">
        <f t="shared" si="869"/>
        <v>0</v>
      </c>
      <c r="BF405" s="364">
        <f t="shared" si="773"/>
        <v>0</v>
      </c>
      <c r="BG405" s="1218">
        <f t="shared" si="747"/>
        <v>0</v>
      </c>
      <c r="BH405" s="1218">
        <f t="shared" si="748"/>
        <v>0</v>
      </c>
    </row>
    <row r="406" spans="1:60" x14ac:dyDescent="0.2">
      <c r="A406" s="1">
        <v>397</v>
      </c>
      <c r="B406" s="50" t="s">
        <v>144</v>
      </c>
      <c r="C406" s="1158"/>
      <c r="D406" s="51" t="s">
        <v>56</v>
      </c>
      <c r="E406" s="1656">
        <v>35.733999999999995</v>
      </c>
      <c r="F406" s="76">
        <v>1875</v>
      </c>
      <c r="G406" s="76">
        <f t="shared" si="731"/>
        <v>67001.249999999985</v>
      </c>
      <c r="H406" s="76">
        <v>2132</v>
      </c>
      <c r="I406" s="76">
        <f t="shared" si="732"/>
        <v>76184.887999999992</v>
      </c>
      <c r="J406" s="120">
        <f t="shared" ref="J406:J407" si="887">G406+I406</f>
        <v>143186.13799999998</v>
      </c>
      <c r="K406" s="1315"/>
      <c r="L406" s="95">
        <v>1875</v>
      </c>
      <c r="M406" s="95">
        <f t="shared" si="847"/>
        <v>0</v>
      </c>
      <c r="N406" s="95">
        <v>2132</v>
      </c>
      <c r="O406" s="95">
        <f t="shared" si="848"/>
        <v>0</v>
      </c>
      <c r="P406" s="96">
        <f t="shared" ref="P406:P407" si="888">M406+O406</f>
        <v>0</v>
      </c>
      <c r="Q406" s="1592">
        <v>22.599999999999998</v>
      </c>
      <c r="R406" s="178">
        <v>1875</v>
      </c>
      <c r="S406" s="178">
        <f t="shared" si="850"/>
        <v>42374.999999999993</v>
      </c>
      <c r="T406" s="178">
        <v>2132</v>
      </c>
      <c r="U406" s="178">
        <f t="shared" si="851"/>
        <v>48183.199999999997</v>
      </c>
      <c r="V406" s="179">
        <f t="shared" ref="V406:V407" si="889">S406+U406</f>
        <v>90558.199999999983</v>
      </c>
      <c r="W406" s="1309"/>
      <c r="X406" s="225">
        <v>1875</v>
      </c>
      <c r="Y406" s="225">
        <f t="shared" si="853"/>
        <v>0</v>
      </c>
      <c r="Z406" s="225">
        <v>2132</v>
      </c>
      <c r="AA406" s="225">
        <f t="shared" si="854"/>
        <v>0</v>
      </c>
      <c r="AB406" s="226">
        <f t="shared" ref="AB406:AB407" si="890">Y406+AA406</f>
        <v>0</v>
      </c>
      <c r="AC406" s="1310"/>
      <c r="AD406" s="272">
        <v>1875</v>
      </c>
      <c r="AE406" s="272">
        <f t="shared" si="856"/>
        <v>0</v>
      </c>
      <c r="AF406" s="272">
        <v>2132</v>
      </c>
      <c r="AG406" s="272">
        <f t="shared" si="857"/>
        <v>0</v>
      </c>
      <c r="AH406" s="273">
        <f t="shared" ref="AH406:AH407" si="891">AE406+AG406</f>
        <v>0</v>
      </c>
      <c r="AI406" s="1591">
        <v>13.133999999999997</v>
      </c>
      <c r="AJ406" s="319">
        <v>1875</v>
      </c>
      <c r="AK406" s="319">
        <f t="shared" si="859"/>
        <v>24626.249999999993</v>
      </c>
      <c r="AL406" s="319">
        <v>2132</v>
      </c>
      <c r="AM406" s="319">
        <f t="shared" si="860"/>
        <v>28001.687999999995</v>
      </c>
      <c r="AN406" s="320">
        <f t="shared" ref="AN406:AN407" si="892">AK406+AM406</f>
        <v>52627.937999999987</v>
      </c>
      <c r="AO406" s="1306"/>
      <c r="AP406" s="1093">
        <v>1875</v>
      </c>
      <c r="AQ406" s="1093">
        <f t="shared" si="862"/>
        <v>0</v>
      </c>
      <c r="AR406" s="1093">
        <v>2132</v>
      </c>
      <c r="AS406" s="1093">
        <f t="shared" si="863"/>
        <v>0</v>
      </c>
      <c r="AT406" s="1094">
        <f t="shared" ref="AT406:AT407" si="893">AQ406+AS406</f>
        <v>0</v>
      </c>
      <c r="AU406" s="1307"/>
      <c r="AV406" s="1101">
        <v>1875</v>
      </c>
      <c r="AW406" s="1101">
        <f t="shared" si="865"/>
        <v>0</v>
      </c>
      <c r="AX406" s="1101">
        <v>2132</v>
      </c>
      <c r="AY406" s="1101">
        <f t="shared" si="866"/>
        <v>0</v>
      </c>
      <c r="AZ406" s="1102">
        <f t="shared" ref="AZ406:AZ407" si="894">AW406+AY406</f>
        <v>0</v>
      </c>
      <c r="BA406" s="1151">
        <f t="shared" si="870"/>
        <v>0</v>
      </c>
      <c r="BB406" s="363">
        <v>1875</v>
      </c>
      <c r="BC406" s="363">
        <f t="shared" si="868"/>
        <v>0</v>
      </c>
      <c r="BD406" s="363">
        <v>2132</v>
      </c>
      <c r="BE406" s="363">
        <f t="shared" si="869"/>
        <v>0</v>
      </c>
      <c r="BF406" s="364">
        <f t="shared" si="773"/>
        <v>0</v>
      </c>
      <c r="BG406" s="1218">
        <f t="shared" si="747"/>
        <v>0</v>
      </c>
      <c r="BH406" s="1218">
        <f t="shared" si="748"/>
        <v>0</v>
      </c>
    </row>
    <row r="407" spans="1:60" x14ac:dyDescent="0.2">
      <c r="A407" s="1">
        <v>398</v>
      </c>
      <c r="B407" s="50" t="s">
        <v>148</v>
      </c>
      <c r="C407" s="1158"/>
      <c r="D407" s="51" t="s">
        <v>56</v>
      </c>
      <c r="E407" s="51">
        <v>2.52</v>
      </c>
      <c r="F407" s="76">
        <v>1875</v>
      </c>
      <c r="G407" s="76">
        <f t="shared" si="731"/>
        <v>4725</v>
      </c>
      <c r="H407" s="76">
        <v>1428</v>
      </c>
      <c r="I407" s="76">
        <f t="shared" si="732"/>
        <v>3598.56</v>
      </c>
      <c r="J407" s="120">
        <f t="shared" si="887"/>
        <v>8323.56</v>
      </c>
      <c r="K407" s="131"/>
      <c r="L407" s="95">
        <v>1875</v>
      </c>
      <c r="M407" s="95">
        <f t="shared" si="847"/>
        <v>0</v>
      </c>
      <c r="N407" s="95">
        <v>1428</v>
      </c>
      <c r="O407" s="95">
        <f t="shared" si="848"/>
        <v>0</v>
      </c>
      <c r="P407" s="96">
        <f t="shared" si="888"/>
        <v>0</v>
      </c>
      <c r="Q407" s="1593">
        <v>0</v>
      </c>
      <c r="R407" s="178">
        <v>1875</v>
      </c>
      <c r="S407" s="178">
        <f t="shared" si="850"/>
        <v>0</v>
      </c>
      <c r="T407" s="178">
        <v>1428</v>
      </c>
      <c r="U407" s="178">
        <f t="shared" si="851"/>
        <v>0</v>
      </c>
      <c r="V407" s="179">
        <f t="shared" si="889"/>
        <v>0</v>
      </c>
      <c r="W407" s="224"/>
      <c r="X407" s="225">
        <v>1875</v>
      </c>
      <c r="Y407" s="225">
        <f t="shared" si="853"/>
        <v>0</v>
      </c>
      <c r="Z407" s="225">
        <v>1428</v>
      </c>
      <c r="AA407" s="225">
        <f t="shared" si="854"/>
        <v>0</v>
      </c>
      <c r="AB407" s="226">
        <f t="shared" si="890"/>
        <v>0</v>
      </c>
      <c r="AC407" s="271"/>
      <c r="AD407" s="272">
        <v>1875</v>
      </c>
      <c r="AE407" s="272">
        <f t="shared" si="856"/>
        <v>0</v>
      </c>
      <c r="AF407" s="272">
        <v>1428</v>
      </c>
      <c r="AG407" s="272">
        <f t="shared" si="857"/>
        <v>0</v>
      </c>
      <c r="AH407" s="273">
        <f t="shared" si="891"/>
        <v>0</v>
      </c>
      <c r="AI407" s="1593">
        <v>2.52</v>
      </c>
      <c r="AJ407" s="319">
        <v>1875</v>
      </c>
      <c r="AK407" s="319">
        <f t="shared" si="859"/>
        <v>4725</v>
      </c>
      <c r="AL407" s="319">
        <v>1428</v>
      </c>
      <c r="AM407" s="319">
        <f t="shared" si="860"/>
        <v>3598.56</v>
      </c>
      <c r="AN407" s="320">
        <f t="shared" si="892"/>
        <v>8323.56</v>
      </c>
      <c r="AO407" s="1107"/>
      <c r="AP407" s="1093">
        <v>1875</v>
      </c>
      <c r="AQ407" s="1093">
        <f t="shared" si="862"/>
        <v>0</v>
      </c>
      <c r="AR407" s="1093">
        <v>1428</v>
      </c>
      <c r="AS407" s="1093">
        <f t="shared" si="863"/>
        <v>0</v>
      </c>
      <c r="AT407" s="1094">
        <f t="shared" si="893"/>
        <v>0</v>
      </c>
      <c r="AU407" s="1103"/>
      <c r="AV407" s="1101">
        <v>1875</v>
      </c>
      <c r="AW407" s="1101">
        <f t="shared" si="865"/>
        <v>0</v>
      </c>
      <c r="AX407" s="1101">
        <v>1428</v>
      </c>
      <c r="AY407" s="1101">
        <f t="shared" si="866"/>
        <v>0</v>
      </c>
      <c r="AZ407" s="1102">
        <f t="shared" si="894"/>
        <v>0</v>
      </c>
      <c r="BA407" s="1151">
        <f t="shared" si="870"/>
        <v>0</v>
      </c>
      <c r="BB407" s="363">
        <v>1875</v>
      </c>
      <c r="BC407" s="363">
        <f t="shared" si="868"/>
        <v>0</v>
      </c>
      <c r="BD407" s="363">
        <v>1428</v>
      </c>
      <c r="BE407" s="363">
        <f t="shared" si="869"/>
        <v>0</v>
      </c>
      <c r="BF407" s="364">
        <f t="shared" si="773"/>
        <v>0</v>
      </c>
      <c r="BG407" s="1218">
        <f t="shared" si="747"/>
        <v>0</v>
      </c>
      <c r="BH407" s="1218">
        <f t="shared" si="748"/>
        <v>0</v>
      </c>
    </row>
    <row r="408" spans="1:60" hidden="1" x14ac:dyDescent="0.2">
      <c r="A408" s="1">
        <v>399</v>
      </c>
      <c r="B408" s="50" t="s">
        <v>164</v>
      </c>
      <c r="C408" s="1158"/>
      <c r="D408" s="51" t="s">
        <v>137</v>
      </c>
      <c r="E408" s="51">
        <v>0</v>
      </c>
      <c r="F408" s="76"/>
      <c r="G408" s="76">
        <f t="shared" si="731"/>
        <v>0</v>
      </c>
      <c r="H408" s="76"/>
      <c r="I408" s="76">
        <f t="shared" si="732"/>
        <v>0</v>
      </c>
      <c r="J408" s="120"/>
      <c r="K408" s="131"/>
      <c r="L408" s="95"/>
      <c r="M408" s="95">
        <f t="shared" si="847"/>
        <v>0</v>
      </c>
      <c r="N408" s="95"/>
      <c r="O408" s="95">
        <f t="shared" si="848"/>
        <v>0</v>
      </c>
      <c r="P408" s="96"/>
      <c r="Q408" s="177"/>
      <c r="R408" s="178"/>
      <c r="S408" s="178">
        <f t="shared" si="850"/>
        <v>0</v>
      </c>
      <c r="T408" s="178"/>
      <c r="U408" s="178">
        <f t="shared" si="851"/>
        <v>0</v>
      </c>
      <c r="V408" s="179"/>
      <c r="W408" s="224"/>
      <c r="X408" s="225"/>
      <c r="Y408" s="225">
        <f t="shared" si="853"/>
        <v>0</v>
      </c>
      <c r="Z408" s="225"/>
      <c r="AA408" s="225">
        <f t="shared" si="854"/>
        <v>0</v>
      </c>
      <c r="AB408" s="226"/>
      <c r="AC408" s="271"/>
      <c r="AD408" s="272"/>
      <c r="AE408" s="272">
        <f t="shared" si="856"/>
        <v>0</v>
      </c>
      <c r="AF408" s="272"/>
      <c r="AG408" s="272">
        <f t="shared" si="857"/>
        <v>0</v>
      </c>
      <c r="AH408" s="273"/>
      <c r="AI408" s="318"/>
      <c r="AJ408" s="319"/>
      <c r="AK408" s="319">
        <f t="shared" si="859"/>
        <v>0</v>
      </c>
      <c r="AL408" s="319"/>
      <c r="AM408" s="319">
        <f t="shared" si="860"/>
        <v>0</v>
      </c>
      <c r="AN408" s="320"/>
      <c r="AO408" s="1107"/>
      <c r="AP408" s="1093"/>
      <c r="AQ408" s="1093">
        <f t="shared" si="862"/>
        <v>0</v>
      </c>
      <c r="AR408" s="1093"/>
      <c r="AS408" s="1093">
        <f t="shared" si="863"/>
        <v>0</v>
      </c>
      <c r="AT408" s="1094"/>
      <c r="AU408" s="1103"/>
      <c r="AV408" s="1101"/>
      <c r="AW408" s="1101">
        <f t="shared" si="865"/>
        <v>0</v>
      </c>
      <c r="AX408" s="1101"/>
      <c r="AY408" s="1101">
        <f t="shared" si="866"/>
        <v>0</v>
      </c>
      <c r="AZ408" s="1102"/>
      <c r="BA408" s="1151">
        <f t="shared" si="870"/>
        <v>0</v>
      </c>
      <c r="BB408" s="363"/>
      <c r="BC408" s="363">
        <f t="shared" si="868"/>
        <v>0</v>
      </c>
      <c r="BD408" s="363"/>
      <c r="BE408" s="363">
        <f t="shared" si="869"/>
        <v>0</v>
      </c>
      <c r="BF408" s="364">
        <f t="shared" si="773"/>
        <v>0</v>
      </c>
      <c r="BG408" s="1218">
        <f t="shared" si="747"/>
        <v>0</v>
      </c>
      <c r="BH408" s="1218">
        <f t="shared" si="748"/>
        <v>0</v>
      </c>
    </row>
    <row r="409" spans="1:60" x14ac:dyDescent="0.2">
      <c r="A409" s="1">
        <v>400</v>
      </c>
      <c r="B409" s="50" t="s">
        <v>150</v>
      </c>
      <c r="C409" s="1158"/>
      <c r="D409" s="51" t="s">
        <v>56</v>
      </c>
      <c r="E409" s="1656">
        <v>10.476666666666667</v>
      </c>
      <c r="F409" s="76">
        <v>1875</v>
      </c>
      <c r="G409" s="76">
        <f t="shared" ref="G409:G472" si="895">E409*F409</f>
        <v>19643.75</v>
      </c>
      <c r="H409" s="76">
        <v>2646</v>
      </c>
      <c r="I409" s="76">
        <f t="shared" ref="I409:I472" si="896">E409*H409</f>
        <v>27721.26</v>
      </c>
      <c r="J409" s="120">
        <f t="shared" ref="J409:J412" si="897">G409+I409</f>
        <v>47365.009999999995</v>
      </c>
      <c r="K409" s="1315"/>
      <c r="L409" s="95">
        <v>1875</v>
      </c>
      <c r="M409" s="95">
        <f t="shared" si="847"/>
        <v>0</v>
      </c>
      <c r="N409" s="95">
        <v>2646</v>
      </c>
      <c r="O409" s="95">
        <f t="shared" si="848"/>
        <v>0</v>
      </c>
      <c r="P409" s="96">
        <f t="shared" ref="P409:P412" si="898">M409+O409</f>
        <v>0</v>
      </c>
      <c r="Q409" s="1591">
        <v>1.3</v>
      </c>
      <c r="R409" s="178">
        <v>1875</v>
      </c>
      <c r="S409" s="178">
        <f t="shared" si="850"/>
        <v>2437.5</v>
      </c>
      <c r="T409" s="178">
        <v>2646</v>
      </c>
      <c r="U409" s="178">
        <f t="shared" si="851"/>
        <v>3439.8</v>
      </c>
      <c r="V409" s="179">
        <f t="shared" ref="V409:V412" si="899">S409+U409</f>
        <v>5877.3</v>
      </c>
      <c r="W409" s="1309"/>
      <c r="X409" s="225">
        <v>1875</v>
      </c>
      <c r="Y409" s="225">
        <f t="shared" si="853"/>
        <v>0</v>
      </c>
      <c r="Z409" s="225">
        <v>2646</v>
      </c>
      <c r="AA409" s="225">
        <f t="shared" si="854"/>
        <v>0</v>
      </c>
      <c r="AB409" s="226">
        <f t="shared" ref="AB409:AB412" si="900">Y409+AA409</f>
        <v>0</v>
      </c>
      <c r="AC409" s="1310"/>
      <c r="AD409" s="272">
        <v>1875</v>
      </c>
      <c r="AE409" s="272">
        <f t="shared" si="856"/>
        <v>0</v>
      </c>
      <c r="AF409" s="272">
        <v>2646</v>
      </c>
      <c r="AG409" s="272">
        <f t="shared" si="857"/>
        <v>0</v>
      </c>
      <c r="AH409" s="273">
        <f t="shared" ref="AH409:AH412" si="901">AE409+AG409</f>
        <v>0</v>
      </c>
      <c r="AI409" s="1596">
        <v>9.1766666666666659</v>
      </c>
      <c r="AJ409" s="319">
        <v>1875</v>
      </c>
      <c r="AK409" s="319">
        <f t="shared" si="859"/>
        <v>17206.25</v>
      </c>
      <c r="AL409" s="319">
        <v>2646</v>
      </c>
      <c r="AM409" s="319">
        <f t="shared" si="860"/>
        <v>24281.46</v>
      </c>
      <c r="AN409" s="320">
        <f t="shared" ref="AN409:AN412" si="902">AK409+AM409</f>
        <v>41487.71</v>
      </c>
      <c r="AO409" s="1328"/>
      <c r="AP409" s="1093">
        <v>1875</v>
      </c>
      <c r="AQ409" s="1093">
        <f t="shared" si="862"/>
        <v>0</v>
      </c>
      <c r="AR409" s="1093">
        <v>2646</v>
      </c>
      <c r="AS409" s="1093">
        <f t="shared" si="863"/>
        <v>0</v>
      </c>
      <c r="AT409" s="1094">
        <f t="shared" ref="AT409:AT412" si="903">AQ409+AS409</f>
        <v>0</v>
      </c>
      <c r="AU409" s="1329"/>
      <c r="AV409" s="1101">
        <v>1875</v>
      </c>
      <c r="AW409" s="1101">
        <f t="shared" si="865"/>
        <v>0</v>
      </c>
      <c r="AX409" s="1101">
        <v>2646</v>
      </c>
      <c r="AY409" s="1101">
        <f t="shared" si="866"/>
        <v>0</v>
      </c>
      <c r="AZ409" s="1102">
        <f t="shared" ref="AZ409:AZ412" si="904">AW409+AY409</f>
        <v>0</v>
      </c>
      <c r="BA409" s="1151">
        <f t="shared" si="870"/>
        <v>0</v>
      </c>
      <c r="BB409" s="363">
        <v>1875</v>
      </c>
      <c r="BC409" s="363">
        <f t="shared" si="868"/>
        <v>0</v>
      </c>
      <c r="BD409" s="363">
        <v>2646</v>
      </c>
      <c r="BE409" s="363">
        <f t="shared" si="869"/>
        <v>0</v>
      </c>
      <c r="BF409" s="364">
        <f t="shared" si="773"/>
        <v>0</v>
      </c>
      <c r="BG409" s="1218">
        <f t="shared" si="747"/>
        <v>0</v>
      </c>
      <c r="BH409" s="1218">
        <f t="shared" si="748"/>
        <v>0</v>
      </c>
    </row>
    <row r="410" spans="1:60" ht="25.5" x14ac:dyDescent="0.2">
      <c r="A410" s="1">
        <v>401</v>
      </c>
      <c r="B410" s="50" t="s">
        <v>151</v>
      </c>
      <c r="C410" s="51" t="s">
        <v>152</v>
      </c>
      <c r="D410" s="51" t="s">
        <v>56</v>
      </c>
      <c r="E410" s="51">
        <v>7.3</v>
      </c>
      <c r="F410" s="76">
        <v>600</v>
      </c>
      <c r="G410" s="76">
        <f t="shared" si="895"/>
        <v>4380</v>
      </c>
      <c r="H410" s="76">
        <v>381</v>
      </c>
      <c r="I410" s="76">
        <f t="shared" si="896"/>
        <v>2781.2999999999997</v>
      </c>
      <c r="J410" s="120">
        <f t="shared" si="897"/>
        <v>7161.2999999999993</v>
      </c>
      <c r="K410" s="131"/>
      <c r="L410" s="95">
        <v>600</v>
      </c>
      <c r="M410" s="95">
        <f t="shared" si="847"/>
        <v>0</v>
      </c>
      <c r="N410" s="95">
        <v>381</v>
      </c>
      <c r="O410" s="95">
        <f t="shared" si="848"/>
        <v>0</v>
      </c>
      <c r="P410" s="96">
        <f t="shared" si="898"/>
        <v>0</v>
      </c>
      <c r="Q410" s="177"/>
      <c r="R410" s="178">
        <v>600</v>
      </c>
      <c r="S410" s="178">
        <f t="shared" si="850"/>
        <v>0</v>
      </c>
      <c r="T410" s="178">
        <v>381</v>
      </c>
      <c r="U410" s="178">
        <f t="shared" si="851"/>
        <v>0</v>
      </c>
      <c r="V410" s="179">
        <f t="shared" si="899"/>
        <v>0</v>
      </c>
      <c r="W410" s="224"/>
      <c r="X410" s="225">
        <v>600</v>
      </c>
      <c r="Y410" s="225">
        <f t="shared" si="853"/>
        <v>0</v>
      </c>
      <c r="Z410" s="225">
        <v>381</v>
      </c>
      <c r="AA410" s="225">
        <f t="shared" si="854"/>
        <v>0</v>
      </c>
      <c r="AB410" s="226">
        <f t="shared" si="900"/>
        <v>0</v>
      </c>
      <c r="AC410" s="271"/>
      <c r="AD410" s="272">
        <v>600</v>
      </c>
      <c r="AE410" s="272">
        <f t="shared" si="856"/>
        <v>0</v>
      </c>
      <c r="AF410" s="272">
        <v>381</v>
      </c>
      <c r="AG410" s="272">
        <f t="shared" si="857"/>
        <v>0</v>
      </c>
      <c r="AH410" s="273">
        <f t="shared" si="901"/>
        <v>0</v>
      </c>
      <c r="AI410" s="318">
        <v>7.3</v>
      </c>
      <c r="AJ410" s="319">
        <v>600</v>
      </c>
      <c r="AK410" s="319">
        <f t="shared" si="859"/>
        <v>4380</v>
      </c>
      <c r="AL410" s="319">
        <v>381</v>
      </c>
      <c r="AM410" s="319">
        <f t="shared" si="860"/>
        <v>2781.2999999999997</v>
      </c>
      <c r="AN410" s="320">
        <f t="shared" si="902"/>
        <v>7161.2999999999993</v>
      </c>
      <c r="AO410" s="1107"/>
      <c r="AP410" s="1093">
        <v>600</v>
      </c>
      <c r="AQ410" s="1093">
        <f t="shared" si="862"/>
        <v>0</v>
      </c>
      <c r="AR410" s="1093">
        <v>381</v>
      </c>
      <c r="AS410" s="1093">
        <f t="shared" si="863"/>
        <v>0</v>
      </c>
      <c r="AT410" s="1094">
        <f t="shared" si="903"/>
        <v>0</v>
      </c>
      <c r="AU410" s="1103"/>
      <c r="AV410" s="1101">
        <v>600</v>
      </c>
      <c r="AW410" s="1101">
        <f t="shared" si="865"/>
        <v>0</v>
      </c>
      <c r="AX410" s="1101">
        <v>381</v>
      </c>
      <c r="AY410" s="1101">
        <f t="shared" si="866"/>
        <v>0</v>
      </c>
      <c r="AZ410" s="1102">
        <f t="shared" si="904"/>
        <v>0</v>
      </c>
      <c r="BA410" s="1151">
        <f t="shared" si="870"/>
        <v>0</v>
      </c>
      <c r="BB410" s="363">
        <v>600</v>
      </c>
      <c r="BC410" s="363">
        <f t="shared" si="868"/>
        <v>0</v>
      </c>
      <c r="BD410" s="363">
        <v>381</v>
      </c>
      <c r="BE410" s="363">
        <f t="shared" si="869"/>
        <v>0</v>
      </c>
      <c r="BF410" s="364">
        <f t="shared" si="773"/>
        <v>0</v>
      </c>
      <c r="BG410" s="1218">
        <f t="shared" si="747"/>
        <v>0</v>
      </c>
      <c r="BH410" s="1218">
        <f t="shared" si="748"/>
        <v>0</v>
      </c>
    </row>
    <row r="411" spans="1:60" x14ac:dyDescent="0.2">
      <c r="A411" s="1">
        <v>402</v>
      </c>
      <c r="B411" s="50" t="s">
        <v>153</v>
      </c>
      <c r="C411" s="1158"/>
      <c r="D411" s="51" t="s">
        <v>56</v>
      </c>
      <c r="E411" s="51">
        <v>1.04</v>
      </c>
      <c r="F411" s="76">
        <v>1000</v>
      </c>
      <c r="G411" s="76">
        <f t="shared" si="895"/>
        <v>1040</v>
      </c>
      <c r="H411" s="76">
        <v>123</v>
      </c>
      <c r="I411" s="76">
        <f t="shared" si="896"/>
        <v>127.92</v>
      </c>
      <c r="J411" s="120">
        <f t="shared" si="897"/>
        <v>1167.92</v>
      </c>
      <c r="K411" s="131"/>
      <c r="L411" s="95">
        <v>1000</v>
      </c>
      <c r="M411" s="95">
        <f t="shared" si="847"/>
        <v>0</v>
      </c>
      <c r="N411" s="95">
        <v>123</v>
      </c>
      <c r="O411" s="95">
        <f t="shared" si="848"/>
        <v>0</v>
      </c>
      <c r="P411" s="96">
        <f t="shared" si="898"/>
        <v>0</v>
      </c>
      <c r="Q411" s="177">
        <v>1.04</v>
      </c>
      <c r="R411" s="178">
        <v>1000</v>
      </c>
      <c r="S411" s="178">
        <f t="shared" si="850"/>
        <v>1040</v>
      </c>
      <c r="T411" s="178">
        <v>123</v>
      </c>
      <c r="U411" s="178">
        <f t="shared" si="851"/>
        <v>127.92</v>
      </c>
      <c r="V411" s="179">
        <f t="shared" si="899"/>
        <v>1167.92</v>
      </c>
      <c r="W411" s="224"/>
      <c r="X411" s="225">
        <v>1000</v>
      </c>
      <c r="Y411" s="225">
        <f t="shared" si="853"/>
        <v>0</v>
      </c>
      <c r="Z411" s="225">
        <v>123</v>
      </c>
      <c r="AA411" s="225">
        <f t="shared" si="854"/>
        <v>0</v>
      </c>
      <c r="AB411" s="226">
        <f t="shared" si="900"/>
        <v>0</v>
      </c>
      <c r="AC411" s="271"/>
      <c r="AD411" s="272">
        <v>1000</v>
      </c>
      <c r="AE411" s="272">
        <f t="shared" si="856"/>
        <v>0</v>
      </c>
      <c r="AF411" s="272">
        <v>123</v>
      </c>
      <c r="AG411" s="272">
        <f t="shared" si="857"/>
        <v>0</v>
      </c>
      <c r="AH411" s="273">
        <f t="shared" si="901"/>
        <v>0</v>
      </c>
      <c r="AI411" s="318"/>
      <c r="AJ411" s="319">
        <v>1000</v>
      </c>
      <c r="AK411" s="319">
        <f t="shared" si="859"/>
        <v>0</v>
      </c>
      <c r="AL411" s="319">
        <v>123</v>
      </c>
      <c r="AM411" s="319">
        <f t="shared" si="860"/>
        <v>0</v>
      </c>
      <c r="AN411" s="320">
        <f t="shared" si="902"/>
        <v>0</v>
      </c>
      <c r="AO411" s="1107"/>
      <c r="AP411" s="1093">
        <v>1000</v>
      </c>
      <c r="AQ411" s="1093">
        <f t="shared" si="862"/>
        <v>0</v>
      </c>
      <c r="AR411" s="1093">
        <v>123</v>
      </c>
      <c r="AS411" s="1093">
        <f t="shared" si="863"/>
        <v>0</v>
      </c>
      <c r="AT411" s="1094">
        <f t="shared" si="903"/>
        <v>0</v>
      </c>
      <c r="AU411" s="1103"/>
      <c r="AV411" s="1101">
        <v>1000</v>
      </c>
      <c r="AW411" s="1101">
        <f t="shared" si="865"/>
        <v>0</v>
      </c>
      <c r="AX411" s="1101">
        <v>123</v>
      </c>
      <c r="AY411" s="1101">
        <f t="shared" si="866"/>
        <v>0</v>
      </c>
      <c r="AZ411" s="1102">
        <f t="shared" si="904"/>
        <v>0</v>
      </c>
      <c r="BA411" s="1151">
        <f t="shared" si="870"/>
        <v>0</v>
      </c>
      <c r="BB411" s="363">
        <v>1000</v>
      </c>
      <c r="BC411" s="363">
        <f t="shared" si="868"/>
        <v>0</v>
      </c>
      <c r="BD411" s="363">
        <v>123</v>
      </c>
      <c r="BE411" s="363">
        <f t="shared" si="869"/>
        <v>0</v>
      </c>
      <c r="BF411" s="364">
        <f t="shared" si="773"/>
        <v>0</v>
      </c>
      <c r="BG411" s="1218">
        <f t="shared" si="747"/>
        <v>0</v>
      </c>
      <c r="BH411" s="1218">
        <f t="shared" si="748"/>
        <v>0</v>
      </c>
    </row>
    <row r="412" spans="1:60" x14ac:dyDescent="0.2">
      <c r="A412" s="1">
        <v>403</v>
      </c>
      <c r="B412" s="50" t="s">
        <v>60</v>
      </c>
      <c r="C412" s="1158"/>
      <c r="D412" s="51" t="s">
        <v>5</v>
      </c>
      <c r="E412" s="51">
        <v>1</v>
      </c>
      <c r="F412" s="76">
        <v>0</v>
      </c>
      <c r="G412" s="76">
        <f t="shared" si="895"/>
        <v>0</v>
      </c>
      <c r="H412" s="76">
        <v>103023</v>
      </c>
      <c r="I412" s="76">
        <f t="shared" si="896"/>
        <v>103023</v>
      </c>
      <c r="J412" s="120">
        <f t="shared" si="897"/>
        <v>103023</v>
      </c>
      <c r="K412" s="131">
        <v>0.30670179436058098</v>
      </c>
      <c r="L412" s="95">
        <v>0</v>
      </c>
      <c r="M412" s="95">
        <f t="shared" si="847"/>
        <v>0</v>
      </c>
      <c r="N412" s="95">
        <v>103023</v>
      </c>
      <c r="O412" s="95">
        <f t="shared" si="848"/>
        <v>31597.338960410136</v>
      </c>
      <c r="P412" s="96">
        <f t="shared" si="898"/>
        <v>31597.338960410136</v>
      </c>
      <c r="Q412" s="177">
        <v>0.69299999999999995</v>
      </c>
      <c r="R412" s="178">
        <v>0</v>
      </c>
      <c r="S412" s="178">
        <f t="shared" si="850"/>
        <v>0</v>
      </c>
      <c r="T412" s="178">
        <v>103023</v>
      </c>
      <c r="U412" s="178">
        <f t="shared" si="851"/>
        <v>71394.938999999998</v>
      </c>
      <c r="V412" s="179">
        <f t="shared" si="899"/>
        <v>71394.938999999998</v>
      </c>
      <c r="W412" s="224"/>
      <c r="X412" s="225">
        <v>0</v>
      </c>
      <c r="Y412" s="225">
        <f t="shared" si="853"/>
        <v>0</v>
      </c>
      <c r="Z412" s="225">
        <v>103023</v>
      </c>
      <c r="AA412" s="225">
        <f t="shared" si="854"/>
        <v>0</v>
      </c>
      <c r="AB412" s="226">
        <f t="shared" si="900"/>
        <v>0</v>
      </c>
      <c r="AC412" s="271"/>
      <c r="AD412" s="272">
        <v>0</v>
      </c>
      <c r="AE412" s="272">
        <f t="shared" si="856"/>
        <v>0</v>
      </c>
      <c r="AF412" s="272">
        <v>103023</v>
      </c>
      <c r="AG412" s="272">
        <f t="shared" si="857"/>
        <v>0</v>
      </c>
      <c r="AH412" s="273">
        <f t="shared" si="901"/>
        <v>0</v>
      </c>
      <c r="AI412" s="1106">
        <v>2.9820563941906908E-4</v>
      </c>
      <c r="AJ412" s="319">
        <v>0</v>
      </c>
      <c r="AK412" s="319">
        <f t="shared" si="859"/>
        <v>0</v>
      </c>
      <c r="AL412" s="319">
        <v>103023</v>
      </c>
      <c r="AM412" s="319">
        <f t="shared" si="860"/>
        <v>30.722039589870754</v>
      </c>
      <c r="AN412" s="320">
        <f t="shared" si="902"/>
        <v>30.722039589870754</v>
      </c>
      <c r="AO412" s="1107"/>
      <c r="AP412" s="1093">
        <v>0</v>
      </c>
      <c r="AQ412" s="1093">
        <f t="shared" si="862"/>
        <v>0</v>
      </c>
      <c r="AR412" s="1093">
        <v>103023</v>
      </c>
      <c r="AS412" s="1093">
        <f t="shared" si="863"/>
        <v>0</v>
      </c>
      <c r="AT412" s="1094">
        <f t="shared" si="903"/>
        <v>0</v>
      </c>
      <c r="AU412" s="1103"/>
      <c r="AV412" s="1101">
        <v>0</v>
      </c>
      <c r="AW412" s="1101">
        <f t="shared" si="865"/>
        <v>0</v>
      </c>
      <c r="AX412" s="1101">
        <v>103023</v>
      </c>
      <c r="AY412" s="1101">
        <f t="shared" si="866"/>
        <v>0</v>
      </c>
      <c r="AZ412" s="1102">
        <f t="shared" si="904"/>
        <v>0</v>
      </c>
      <c r="BA412" s="1151">
        <f t="shared" si="870"/>
        <v>0</v>
      </c>
      <c r="BB412" s="363">
        <v>0</v>
      </c>
      <c r="BC412" s="363">
        <f t="shared" si="868"/>
        <v>0</v>
      </c>
      <c r="BD412" s="363">
        <v>103023</v>
      </c>
      <c r="BE412" s="363">
        <f t="shared" si="869"/>
        <v>0</v>
      </c>
      <c r="BF412" s="364">
        <f t="shared" si="773"/>
        <v>0</v>
      </c>
      <c r="BG412" s="1218">
        <f t="shared" si="747"/>
        <v>-8.6473050942004193E-12</v>
      </c>
      <c r="BH412" s="1218">
        <f t="shared" si="748"/>
        <v>8.6473050942004193E-12</v>
      </c>
    </row>
    <row r="413" spans="1:60" x14ac:dyDescent="0.2">
      <c r="A413" s="1">
        <v>404</v>
      </c>
      <c r="B413" s="1317" t="s">
        <v>169</v>
      </c>
      <c r="C413" s="1158"/>
      <c r="D413" s="51"/>
      <c r="E413" s="51"/>
      <c r="F413" s="51"/>
      <c r="G413" s="76"/>
      <c r="H413" s="1124"/>
      <c r="I413" s="76"/>
      <c r="J413" s="1125"/>
      <c r="K413" s="131"/>
      <c r="L413" s="1144"/>
      <c r="M413" s="95"/>
      <c r="N413" s="1126"/>
      <c r="O413" s="95"/>
      <c r="P413" s="1127"/>
      <c r="Q413" s="177"/>
      <c r="R413" s="1145"/>
      <c r="S413" s="178"/>
      <c r="T413" s="1128"/>
      <c r="U413" s="178"/>
      <c r="V413" s="1129"/>
      <c r="W413" s="224"/>
      <c r="X413" s="1146"/>
      <c r="Y413" s="225"/>
      <c r="Z413" s="1130"/>
      <c r="AA413" s="225"/>
      <c r="AB413" s="1131"/>
      <c r="AC413" s="271"/>
      <c r="AD413" s="1147"/>
      <c r="AE413" s="272"/>
      <c r="AF413" s="1132"/>
      <c r="AG413" s="272"/>
      <c r="AH413" s="1133"/>
      <c r="AI413" s="318"/>
      <c r="AJ413" s="1148"/>
      <c r="AK413" s="319"/>
      <c r="AL413" s="1134"/>
      <c r="AM413" s="319"/>
      <c r="AN413" s="1135"/>
      <c r="AO413" s="1107"/>
      <c r="AP413" s="1149"/>
      <c r="AQ413" s="1093"/>
      <c r="AR413" s="1136"/>
      <c r="AS413" s="1093"/>
      <c r="AT413" s="1137"/>
      <c r="AU413" s="1103"/>
      <c r="AV413" s="1150"/>
      <c r="AW413" s="1101"/>
      <c r="AX413" s="1138"/>
      <c r="AY413" s="1101"/>
      <c r="AZ413" s="1139"/>
      <c r="BA413" s="1151">
        <f t="shared" si="870"/>
        <v>0</v>
      </c>
      <c r="BB413" s="1152"/>
      <c r="BC413" s="363"/>
      <c r="BD413" s="1140"/>
      <c r="BE413" s="363"/>
      <c r="BF413" s="364">
        <f t="shared" si="773"/>
        <v>0</v>
      </c>
      <c r="BG413" s="1218">
        <f t="shared" si="747"/>
        <v>0</v>
      </c>
      <c r="BH413" s="1218">
        <f t="shared" si="748"/>
        <v>0</v>
      </c>
    </row>
    <row r="414" spans="1:60" x14ac:dyDescent="0.2">
      <c r="A414" s="1">
        <v>405</v>
      </c>
      <c r="B414" s="50" t="s">
        <v>134</v>
      </c>
      <c r="C414" s="1158"/>
      <c r="D414" s="51" t="s">
        <v>14</v>
      </c>
      <c r="E414" s="51">
        <v>8</v>
      </c>
      <c r="F414" s="76">
        <v>800</v>
      </c>
      <c r="G414" s="76">
        <f t="shared" si="895"/>
        <v>6400</v>
      </c>
      <c r="H414" s="76">
        <v>2142</v>
      </c>
      <c r="I414" s="76">
        <f t="shared" si="896"/>
        <v>17136</v>
      </c>
      <c r="J414" s="120">
        <f t="shared" ref="J414:J415" si="905">G414+I414</f>
        <v>23536</v>
      </c>
      <c r="K414" s="131">
        <v>8</v>
      </c>
      <c r="L414" s="95">
        <v>800</v>
      </c>
      <c r="M414" s="95">
        <f t="shared" ref="M414:M425" si="906">K414*L414</f>
        <v>6400</v>
      </c>
      <c r="N414" s="95">
        <v>2142</v>
      </c>
      <c r="O414" s="95">
        <f t="shared" ref="O414:O425" si="907">K414*N414</f>
        <v>17136</v>
      </c>
      <c r="P414" s="96">
        <f t="shared" ref="P414:P415" si="908">M414+O414</f>
        <v>23536</v>
      </c>
      <c r="Q414" s="177"/>
      <c r="R414" s="178">
        <v>800</v>
      </c>
      <c r="S414" s="178">
        <f t="shared" ref="S414:S425" si="909">Q414*R414</f>
        <v>0</v>
      </c>
      <c r="T414" s="178">
        <v>2142</v>
      </c>
      <c r="U414" s="178">
        <f t="shared" ref="U414:U425" si="910">Q414*T414</f>
        <v>0</v>
      </c>
      <c r="V414" s="179">
        <f t="shared" ref="V414:V415" si="911">S414+U414</f>
        <v>0</v>
      </c>
      <c r="W414" s="224"/>
      <c r="X414" s="225">
        <v>800</v>
      </c>
      <c r="Y414" s="225">
        <f t="shared" ref="Y414:Y425" si="912">W414*X414</f>
        <v>0</v>
      </c>
      <c r="Z414" s="225">
        <v>2142</v>
      </c>
      <c r="AA414" s="225">
        <f t="shared" ref="AA414:AA425" si="913">W414*Z414</f>
        <v>0</v>
      </c>
      <c r="AB414" s="226">
        <f t="shared" ref="AB414:AB415" si="914">Y414+AA414</f>
        <v>0</v>
      </c>
      <c r="AC414" s="271"/>
      <c r="AD414" s="272">
        <v>800</v>
      </c>
      <c r="AE414" s="272">
        <f t="shared" ref="AE414:AE425" si="915">AC414*AD414</f>
        <v>0</v>
      </c>
      <c r="AF414" s="272">
        <v>2142</v>
      </c>
      <c r="AG414" s="272">
        <f t="shared" ref="AG414:AG425" si="916">AC414*AF414</f>
        <v>0</v>
      </c>
      <c r="AH414" s="273">
        <f t="shared" ref="AH414:AH415" si="917">AE414+AG414</f>
        <v>0</v>
      </c>
      <c r="AI414" s="318"/>
      <c r="AJ414" s="319">
        <v>800</v>
      </c>
      <c r="AK414" s="319">
        <f t="shared" ref="AK414:AK425" si="918">AI414*AJ414</f>
        <v>0</v>
      </c>
      <c r="AL414" s="319">
        <v>2142</v>
      </c>
      <c r="AM414" s="319">
        <f t="shared" ref="AM414:AM425" si="919">AI414*AL414</f>
        <v>0</v>
      </c>
      <c r="AN414" s="320">
        <f t="shared" ref="AN414:AN415" si="920">AK414+AM414</f>
        <v>0</v>
      </c>
      <c r="AO414" s="1107"/>
      <c r="AP414" s="1093">
        <v>800</v>
      </c>
      <c r="AQ414" s="1093">
        <f t="shared" ref="AQ414:AQ425" si="921">AO414*AP414</f>
        <v>0</v>
      </c>
      <c r="AR414" s="1093">
        <v>2142</v>
      </c>
      <c r="AS414" s="1093">
        <f t="shared" ref="AS414:AS425" si="922">AO414*AR414</f>
        <v>0</v>
      </c>
      <c r="AT414" s="1094">
        <f t="shared" ref="AT414:AT415" si="923">AQ414+AS414</f>
        <v>0</v>
      </c>
      <c r="AU414" s="1103"/>
      <c r="AV414" s="1101">
        <v>800</v>
      </c>
      <c r="AW414" s="1101">
        <f t="shared" ref="AW414:AW425" si="924">AU414*AV414</f>
        <v>0</v>
      </c>
      <c r="AX414" s="1101">
        <v>2142</v>
      </c>
      <c r="AY414" s="1101">
        <f t="shared" ref="AY414:AY425" si="925">AU414*AX414</f>
        <v>0</v>
      </c>
      <c r="AZ414" s="1102">
        <f t="shared" ref="AZ414:AZ415" si="926">AW414+AY414</f>
        <v>0</v>
      </c>
      <c r="BA414" s="1151">
        <f t="shared" si="870"/>
        <v>0</v>
      </c>
      <c r="BB414" s="363">
        <v>800</v>
      </c>
      <c r="BC414" s="363">
        <f t="shared" ref="BC414:BC425" si="927">BA414*BB414</f>
        <v>0</v>
      </c>
      <c r="BD414" s="363">
        <v>2142</v>
      </c>
      <c r="BE414" s="363">
        <f t="shared" ref="BE414:BE425" si="928">BA414*BD414</f>
        <v>0</v>
      </c>
      <c r="BF414" s="364">
        <f t="shared" si="773"/>
        <v>0</v>
      </c>
      <c r="BG414" s="1218">
        <f t="shared" ref="BG414:BG477" si="929">J414-P414-V414-AB414-AH414-AN414</f>
        <v>0</v>
      </c>
      <c r="BH414" s="1218">
        <f t="shared" ref="BH414:BH477" si="930">BF414-BG414</f>
        <v>0</v>
      </c>
    </row>
    <row r="415" spans="1:60" x14ac:dyDescent="0.2">
      <c r="A415" s="1">
        <v>406</v>
      </c>
      <c r="B415" s="50" t="s">
        <v>135</v>
      </c>
      <c r="C415" s="1158"/>
      <c r="D415" s="51" t="s">
        <v>56</v>
      </c>
      <c r="E415" s="51">
        <v>148.48500000000001</v>
      </c>
      <c r="F415" s="76">
        <v>1875</v>
      </c>
      <c r="G415" s="76">
        <f t="shared" si="895"/>
        <v>278409.375</v>
      </c>
      <c r="H415" s="76">
        <v>869</v>
      </c>
      <c r="I415" s="76">
        <f t="shared" si="896"/>
        <v>129033.46500000001</v>
      </c>
      <c r="J415" s="120">
        <f t="shared" si="905"/>
        <v>407442.84</v>
      </c>
      <c r="K415" s="1600">
        <v>148.51</v>
      </c>
      <c r="L415" s="95">
        <v>1875</v>
      </c>
      <c r="M415" s="95">
        <f t="shared" si="906"/>
        <v>278456.25</v>
      </c>
      <c r="N415" s="95">
        <v>869</v>
      </c>
      <c r="O415" s="95">
        <f t="shared" si="907"/>
        <v>129055.18999999999</v>
      </c>
      <c r="P415" s="96">
        <f t="shared" si="908"/>
        <v>407511.44</v>
      </c>
      <c r="Q415" s="177"/>
      <c r="R415" s="178">
        <v>1875</v>
      </c>
      <c r="S415" s="178">
        <f t="shared" si="909"/>
        <v>0</v>
      </c>
      <c r="T415" s="178">
        <v>869</v>
      </c>
      <c r="U415" s="178">
        <f t="shared" si="910"/>
        <v>0</v>
      </c>
      <c r="V415" s="179">
        <f t="shared" si="911"/>
        <v>0</v>
      </c>
      <c r="W415" s="224"/>
      <c r="X415" s="225">
        <v>1875</v>
      </c>
      <c r="Y415" s="225">
        <f t="shared" si="912"/>
        <v>0</v>
      </c>
      <c r="Z415" s="225">
        <v>869</v>
      </c>
      <c r="AA415" s="225">
        <f t="shared" si="913"/>
        <v>0</v>
      </c>
      <c r="AB415" s="226">
        <f t="shared" si="914"/>
        <v>0</v>
      </c>
      <c r="AC415" s="271"/>
      <c r="AD415" s="272">
        <v>1875</v>
      </c>
      <c r="AE415" s="272">
        <f t="shared" si="915"/>
        <v>0</v>
      </c>
      <c r="AF415" s="272">
        <v>869</v>
      </c>
      <c r="AG415" s="272">
        <f t="shared" si="916"/>
        <v>0</v>
      </c>
      <c r="AH415" s="273">
        <f t="shared" si="917"/>
        <v>0</v>
      </c>
      <c r="AI415" s="1593">
        <f>E415-K415</f>
        <v>-2.4999999999977263E-2</v>
      </c>
      <c r="AJ415" s="319">
        <v>1875</v>
      </c>
      <c r="AK415" s="319">
        <f t="shared" si="918"/>
        <v>-46.874999999957367</v>
      </c>
      <c r="AL415" s="319">
        <v>869</v>
      </c>
      <c r="AM415" s="319">
        <f t="shared" si="919"/>
        <v>-21.724999999980241</v>
      </c>
      <c r="AN415" s="320">
        <f t="shared" si="920"/>
        <v>-68.599999999937609</v>
      </c>
      <c r="AO415" s="1107"/>
      <c r="AP415" s="1093">
        <v>1875</v>
      </c>
      <c r="AQ415" s="1093">
        <f t="shared" si="921"/>
        <v>0</v>
      </c>
      <c r="AR415" s="1093">
        <v>869</v>
      </c>
      <c r="AS415" s="1093">
        <f t="shared" si="922"/>
        <v>0</v>
      </c>
      <c r="AT415" s="1094">
        <f t="shared" si="923"/>
        <v>0</v>
      </c>
      <c r="AU415" s="1103"/>
      <c r="AV415" s="1101">
        <v>1875</v>
      </c>
      <c r="AW415" s="1101">
        <f t="shared" si="924"/>
        <v>0</v>
      </c>
      <c r="AX415" s="1101">
        <v>869</v>
      </c>
      <c r="AY415" s="1101">
        <f t="shared" si="925"/>
        <v>0</v>
      </c>
      <c r="AZ415" s="1102">
        <f t="shared" si="926"/>
        <v>0</v>
      </c>
      <c r="BA415" s="1151">
        <f t="shared" si="870"/>
        <v>0</v>
      </c>
      <c r="BB415" s="363">
        <v>1875</v>
      </c>
      <c r="BC415" s="363">
        <f t="shared" si="927"/>
        <v>0</v>
      </c>
      <c r="BD415" s="363">
        <v>869</v>
      </c>
      <c r="BE415" s="363">
        <f t="shared" si="928"/>
        <v>0</v>
      </c>
      <c r="BF415" s="364">
        <f t="shared" si="773"/>
        <v>0</v>
      </c>
      <c r="BG415" s="1218">
        <f t="shared" si="929"/>
        <v>-3.9108272176235914E-11</v>
      </c>
      <c r="BH415" s="1218">
        <f t="shared" si="930"/>
        <v>3.9108272176235914E-11</v>
      </c>
    </row>
    <row r="416" spans="1:60" hidden="1" x14ac:dyDescent="0.2">
      <c r="A416" s="1">
        <v>407</v>
      </c>
      <c r="B416" s="50" t="s">
        <v>136</v>
      </c>
      <c r="C416" s="1158"/>
      <c r="D416" s="51" t="s">
        <v>137</v>
      </c>
      <c r="E416" s="51">
        <v>0</v>
      </c>
      <c r="F416" s="76"/>
      <c r="G416" s="76">
        <f t="shared" si="895"/>
        <v>0</v>
      </c>
      <c r="H416" s="76"/>
      <c r="I416" s="76">
        <f t="shared" si="896"/>
        <v>0</v>
      </c>
      <c r="J416" s="120"/>
      <c r="K416" s="131"/>
      <c r="L416" s="95"/>
      <c r="M416" s="95">
        <f t="shared" si="906"/>
        <v>0</v>
      </c>
      <c r="N416" s="95"/>
      <c r="O416" s="95">
        <f t="shared" si="907"/>
        <v>0</v>
      </c>
      <c r="P416" s="96"/>
      <c r="Q416" s="177"/>
      <c r="R416" s="178"/>
      <c r="S416" s="178">
        <f t="shared" si="909"/>
        <v>0</v>
      </c>
      <c r="T416" s="178"/>
      <c r="U416" s="178">
        <f t="shared" si="910"/>
        <v>0</v>
      </c>
      <c r="V416" s="179"/>
      <c r="W416" s="224"/>
      <c r="X416" s="225"/>
      <c r="Y416" s="225">
        <f t="shared" si="912"/>
        <v>0</v>
      </c>
      <c r="Z416" s="225"/>
      <c r="AA416" s="225">
        <f t="shared" si="913"/>
        <v>0</v>
      </c>
      <c r="AB416" s="226"/>
      <c r="AC416" s="271"/>
      <c r="AD416" s="272"/>
      <c r="AE416" s="272">
        <f t="shared" si="915"/>
        <v>0</v>
      </c>
      <c r="AF416" s="272"/>
      <c r="AG416" s="272">
        <f t="shared" si="916"/>
        <v>0</v>
      </c>
      <c r="AH416" s="273"/>
      <c r="AI416" s="318"/>
      <c r="AJ416" s="319"/>
      <c r="AK416" s="319">
        <f t="shared" si="918"/>
        <v>0</v>
      </c>
      <c r="AL416" s="319"/>
      <c r="AM416" s="319">
        <f t="shared" si="919"/>
        <v>0</v>
      </c>
      <c r="AN416" s="320"/>
      <c r="AO416" s="1107"/>
      <c r="AP416" s="1093"/>
      <c r="AQ416" s="1093">
        <f t="shared" si="921"/>
        <v>0</v>
      </c>
      <c r="AR416" s="1093"/>
      <c r="AS416" s="1093">
        <f t="shared" si="922"/>
        <v>0</v>
      </c>
      <c r="AT416" s="1094"/>
      <c r="AU416" s="1103"/>
      <c r="AV416" s="1101"/>
      <c r="AW416" s="1101">
        <f t="shared" si="924"/>
        <v>0</v>
      </c>
      <c r="AX416" s="1101"/>
      <c r="AY416" s="1101">
        <f t="shared" si="925"/>
        <v>0</v>
      </c>
      <c r="AZ416" s="1102"/>
      <c r="BA416" s="1151">
        <f t="shared" si="870"/>
        <v>0</v>
      </c>
      <c r="BB416" s="363"/>
      <c r="BC416" s="363">
        <f t="shared" si="927"/>
        <v>0</v>
      </c>
      <c r="BD416" s="363"/>
      <c r="BE416" s="363">
        <f t="shared" si="928"/>
        <v>0</v>
      </c>
      <c r="BF416" s="364">
        <f t="shared" si="773"/>
        <v>0</v>
      </c>
      <c r="BG416" s="1218">
        <f t="shared" si="929"/>
        <v>0</v>
      </c>
      <c r="BH416" s="1218">
        <f t="shared" si="930"/>
        <v>0</v>
      </c>
    </row>
    <row r="417" spans="1:60" hidden="1" x14ac:dyDescent="0.2">
      <c r="A417" s="1">
        <v>408</v>
      </c>
      <c r="B417" s="50" t="s">
        <v>161</v>
      </c>
      <c r="C417" s="1158"/>
      <c r="D417" s="51" t="s">
        <v>137</v>
      </c>
      <c r="E417" s="51">
        <v>0</v>
      </c>
      <c r="F417" s="76"/>
      <c r="G417" s="76">
        <f t="shared" si="895"/>
        <v>0</v>
      </c>
      <c r="H417" s="76"/>
      <c r="I417" s="76">
        <f t="shared" si="896"/>
        <v>0</v>
      </c>
      <c r="J417" s="120"/>
      <c r="K417" s="131"/>
      <c r="L417" s="95"/>
      <c r="M417" s="95">
        <f t="shared" si="906"/>
        <v>0</v>
      </c>
      <c r="N417" s="95"/>
      <c r="O417" s="95">
        <f t="shared" si="907"/>
        <v>0</v>
      </c>
      <c r="P417" s="96"/>
      <c r="Q417" s="177"/>
      <c r="R417" s="178"/>
      <c r="S417" s="178">
        <f t="shared" si="909"/>
        <v>0</v>
      </c>
      <c r="T417" s="178"/>
      <c r="U417" s="178">
        <f t="shared" si="910"/>
        <v>0</v>
      </c>
      <c r="V417" s="179"/>
      <c r="W417" s="224"/>
      <c r="X417" s="225"/>
      <c r="Y417" s="225">
        <f t="shared" si="912"/>
        <v>0</v>
      </c>
      <c r="Z417" s="225"/>
      <c r="AA417" s="225">
        <f t="shared" si="913"/>
        <v>0</v>
      </c>
      <c r="AB417" s="226"/>
      <c r="AC417" s="271"/>
      <c r="AD417" s="272"/>
      <c r="AE417" s="272">
        <f t="shared" si="915"/>
        <v>0</v>
      </c>
      <c r="AF417" s="272"/>
      <c r="AG417" s="272">
        <f t="shared" si="916"/>
        <v>0</v>
      </c>
      <c r="AH417" s="273"/>
      <c r="AI417" s="318"/>
      <c r="AJ417" s="319"/>
      <c r="AK417" s="319">
        <f t="shared" si="918"/>
        <v>0</v>
      </c>
      <c r="AL417" s="319"/>
      <c r="AM417" s="319">
        <f t="shared" si="919"/>
        <v>0</v>
      </c>
      <c r="AN417" s="320"/>
      <c r="AO417" s="1107"/>
      <c r="AP417" s="1093"/>
      <c r="AQ417" s="1093">
        <f t="shared" si="921"/>
        <v>0</v>
      </c>
      <c r="AR417" s="1093"/>
      <c r="AS417" s="1093">
        <f t="shared" si="922"/>
        <v>0</v>
      </c>
      <c r="AT417" s="1094"/>
      <c r="AU417" s="1103"/>
      <c r="AV417" s="1101"/>
      <c r="AW417" s="1101">
        <f t="shared" si="924"/>
        <v>0</v>
      </c>
      <c r="AX417" s="1101"/>
      <c r="AY417" s="1101">
        <f t="shared" si="925"/>
        <v>0</v>
      </c>
      <c r="AZ417" s="1102"/>
      <c r="BA417" s="1151">
        <f t="shared" si="870"/>
        <v>0</v>
      </c>
      <c r="BB417" s="363"/>
      <c r="BC417" s="363">
        <f t="shared" si="927"/>
        <v>0</v>
      </c>
      <c r="BD417" s="363"/>
      <c r="BE417" s="363">
        <f t="shared" si="928"/>
        <v>0</v>
      </c>
      <c r="BF417" s="364">
        <f t="shared" si="773"/>
        <v>0</v>
      </c>
      <c r="BG417" s="1218">
        <f t="shared" si="929"/>
        <v>0</v>
      </c>
      <c r="BH417" s="1218">
        <f t="shared" si="930"/>
        <v>0</v>
      </c>
    </row>
    <row r="418" spans="1:60" hidden="1" x14ac:dyDescent="0.2">
      <c r="A418" s="1">
        <v>409</v>
      </c>
      <c r="B418" s="50" t="s">
        <v>138</v>
      </c>
      <c r="C418" s="1158"/>
      <c r="D418" s="51" t="s">
        <v>137</v>
      </c>
      <c r="E418" s="51">
        <v>0</v>
      </c>
      <c r="F418" s="76"/>
      <c r="G418" s="76">
        <f t="shared" si="895"/>
        <v>0</v>
      </c>
      <c r="H418" s="76"/>
      <c r="I418" s="76">
        <f t="shared" si="896"/>
        <v>0</v>
      </c>
      <c r="J418" s="120"/>
      <c r="K418" s="131"/>
      <c r="L418" s="95"/>
      <c r="M418" s="95">
        <f t="shared" si="906"/>
        <v>0</v>
      </c>
      <c r="N418" s="95"/>
      <c r="O418" s="95">
        <f t="shared" si="907"/>
        <v>0</v>
      </c>
      <c r="P418" s="96"/>
      <c r="Q418" s="177"/>
      <c r="R418" s="178"/>
      <c r="S418" s="178">
        <f t="shared" si="909"/>
        <v>0</v>
      </c>
      <c r="T418" s="178"/>
      <c r="U418" s="178">
        <f t="shared" si="910"/>
        <v>0</v>
      </c>
      <c r="V418" s="179"/>
      <c r="W418" s="224"/>
      <c r="X418" s="225"/>
      <c r="Y418" s="225">
        <f t="shared" si="912"/>
        <v>0</v>
      </c>
      <c r="Z418" s="225"/>
      <c r="AA418" s="225">
        <f t="shared" si="913"/>
        <v>0</v>
      </c>
      <c r="AB418" s="226"/>
      <c r="AC418" s="271"/>
      <c r="AD418" s="272"/>
      <c r="AE418" s="272">
        <f t="shared" si="915"/>
        <v>0</v>
      </c>
      <c r="AF418" s="272"/>
      <c r="AG418" s="272">
        <f t="shared" si="916"/>
        <v>0</v>
      </c>
      <c r="AH418" s="273"/>
      <c r="AI418" s="318"/>
      <c r="AJ418" s="319"/>
      <c r="AK418" s="319">
        <f t="shared" si="918"/>
        <v>0</v>
      </c>
      <c r="AL418" s="319"/>
      <c r="AM418" s="319">
        <f t="shared" si="919"/>
        <v>0</v>
      </c>
      <c r="AN418" s="320"/>
      <c r="AO418" s="1107"/>
      <c r="AP418" s="1093"/>
      <c r="AQ418" s="1093">
        <f t="shared" si="921"/>
        <v>0</v>
      </c>
      <c r="AR418" s="1093"/>
      <c r="AS418" s="1093">
        <f t="shared" si="922"/>
        <v>0</v>
      </c>
      <c r="AT418" s="1094"/>
      <c r="AU418" s="1103"/>
      <c r="AV418" s="1101"/>
      <c r="AW418" s="1101">
        <f t="shared" si="924"/>
        <v>0</v>
      </c>
      <c r="AX418" s="1101"/>
      <c r="AY418" s="1101">
        <f t="shared" si="925"/>
        <v>0</v>
      </c>
      <c r="AZ418" s="1102"/>
      <c r="BA418" s="1151">
        <f t="shared" si="870"/>
        <v>0</v>
      </c>
      <c r="BB418" s="363"/>
      <c r="BC418" s="363">
        <f t="shared" si="927"/>
        <v>0</v>
      </c>
      <c r="BD418" s="363"/>
      <c r="BE418" s="363">
        <f t="shared" si="928"/>
        <v>0</v>
      </c>
      <c r="BF418" s="364">
        <f t="shared" si="773"/>
        <v>0</v>
      </c>
      <c r="BG418" s="1218">
        <f t="shared" si="929"/>
        <v>0</v>
      </c>
      <c r="BH418" s="1218">
        <f t="shared" si="930"/>
        <v>0</v>
      </c>
    </row>
    <row r="419" spans="1:60" hidden="1" x14ac:dyDescent="0.2">
      <c r="A419" s="1">
        <v>410</v>
      </c>
      <c r="B419" s="50" t="s">
        <v>162</v>
      </c>
      <c r="C419" s="1158"/>
      <c r="D419" s="51" t="s">
        <v>137</v>
      </c>
      <c r="E419" s="51">
        <v>0</v>
      </c>
      <c r="F419" s="76"/>
      <c r="G419" s="76">
        <f t="shared" si="895"/>
        <v>0</v>
      </c>
      <c r="H419" s="76"/>
      <c r="I419" s="76">
        <f t="shared" si="896"/>
        <v>0</v>
      </c>
      <c r="J419" s="120"/>
      <c r="K419" s="131"/>
      <c r="L419" s="95"/>
      <c r="M419" s="95">
        <f t="shared" si="906"/>
        <v>0</v>
      </c>
      <c r="N419" s="95"/>
      <c r="O419" s="95">
        <f t="shared" si="907"/>
        <v>0</v>
      </c>
      <c r="P419" s="96"/>
      <c r="Q419" s="177"/>
      <c r="R419" s="178"/>
      <c r="S419" s="178">
        <f t="shared" si="909"/>
        <v>0</v>
      </c>
      <c r="T419" s="178"/>
      <c r="U419" s="178">
        <f t="shared" si="910"/>
        <v>0</v>
      </c>
      <c r="V419" s="179"/>
      <c r="W419" s="224"/>
      <c r="X419" s="225"/>
      <c r="Y419" s="225">
        <f t="shared" si="912"/>
        <v>0</v>
      </c>
      <c r="Z419" s="225"/>
      <c r="AA419" s="225">
        <f t="shared" si="913"/>
        <v>0</v>
      </c>
      <c r="AB419" s="226"/>
      <c r="AC419" s="271"/>
      <c r="AD419" s="272"/>
      <c r="AE419" s="272">
        <f t="shared" si="915"/>
        <v>0</v>
      </c>
      <c r="AF419" s="272"/>
      <c r="AG419" s="272">
        <f t="shared" si="916"/>
        <v>0</v>
      </c>
      <c r="AH419" s="273"/>
      <c r="AI419" s="318"/>
      <c r="AJ419" s="319"/>
      <c r="AK419" s="319">
        <f t="shared" si="918"/>
        <v>0</v>
      </c>
      <c r="AL419" s="319"/>
      <c r="AM419" s="319">
        <f t="shared" si="919"/>
        <v>0</v>
      </c>
      <c r="AN419" s="320"/>
      <c r="AO419" s="1107"/>
      <c r="AP419" s="1093"/>
      <c r="AQ419" s="1093">
        <f t="shared" si="921"/>
        <v>0</v>
      </c>
      <c r="AR419" s="1093"/>
      <c r="AS419" s="1093">
        <f t="shared" si="922"/>
        <v>0</v>
      </c>
      <c r="AT419" s="1094"/>
      <c r="AU419" s="1103"/>
      <c r="AV419" s="1101"/>
      <c r="AW419" s="1101">
        <f t="shared" si="924"/>
        <v>0</v>
      </c>
      <c r="AX419" s="1101"/>
      <c r="AY419" s="1101">
        <f t="shared" si="925"/>
        <v>0</v>
      </c>
      <c r="AZ419" s="1102"/>
      <c r="BA419" s="1151">
        <f t="shared" si="870"/>
        <v>0</v>
      </c>
      <c r="BB419" s="363"/>
      <c r="BC419" s="363">
        <f t="shared" si="927"/>
        <v>0</v>
      </c>
      <c r="BD419" s="363"/>
      <c r="BE419" s="363">
        <f t="shared" si="928"/>
        <v>0</v>
      </c>
      <c r="BF419" s="364">
        <f t="shared" si="773"/>
        <v>0</v>
      </c>
      <c r="BG419" s="1218">
        <f t="shared" si="929"/>
        <v>0</v>
      </c>
      <c r="BH419" s="1218">
        <f t="shared" si="930"/>
        <v>0</v>
      </c>
    </row>
    <row r="420" spans="1:60" x14ac:dyDescent="0.2">
      <c r="A420" s="1">
        <v>411</v>
      </c>
      <c r="B420" s="50" t="s">
        <v>139</v>
      </c>
      <c r="C420" s="1158"/>
      <c r="D420" s="51" t="s">
        <v>56</v>
      </c>
      <c r="E420" s="1651">
        <v>20.18</v>
      </c>
      <c r="F420" s="76">
        <v>1875</v>
      </c>
      <c r="G420" s="76">
        <f t="shared" si="895"/>
        <v>37837.5</v>
      </c>
      <c r="H420" s="76">
        <v>1617</v>
      </c>
      <c r="I420" s="76">
        <f t="shared" si="896"/>
        <v>32631.06</v>
      </c>
      <c r="J420" s="120">
        <f t="shared" ref="J420:J421" si="931">G420+I420</f>
        <v>70468.56</v>
      </c>
      <c r="K420" s="1592">
        <v>20.18</v>
      </c>
      <c r="L420" s="95">
        <v>1875</v>
      </c>
      <c r="M420" s="95">
        <f t="shared" si="906"/>
        <v>37837.5</v>
      </c>
      <c r="N420" s="95">
        <v>1617</v>
      </c>
      <c r="O420" s="95">
        <f t="shared" si="907"/>
        <v>32631.06</v>
      </c>
      <c r="P420" s="96">
        <f t="shared" ref="P420:P421" si="932">M420+O420</f>
        <v>70468.56</v>
      </c>
      <c r="Q420" s="1308"/>
      <c r="R420" s="178">
        <v>1875</v>
      </c>
      <c r="S420" s="178">
        <f t="shared" si="909"/>
        <v>0</v>
      </c>
      <c r="T420" s="178">
        <v>1617</v>
      </c>
      <c r="U420" s="178">
        <f t="shared" si="910"/>
        <v>0</v>
      </c>
      <c r="V420" s="179">
        <f t="shared" ref="V420:V421" si="933">S420+U420</f>
        <v>0</v>
      </c>
      <c r="W420" s="1309"/>
      <c r="X420" s="225">
        <v>1875</v>
      </c>
      <c r="Y420" s="225">
        <f t="shared" si="912"/>
        <v>0</v>
      </c>
      <c r="Z420" s="225">
        <v>1617</v>
      </c>
      <c r="AA420" s="225">
        <f t="shared" si="913"/>
        <v>0</v>
      </c>
      <c r="AB420" s="226">
        <f t="shared" ref="AB420:AB421" si="934">Y420+AA420</f>
        <v>0</v>
      </c>
      <c r="AC420" s="1310"/>
      <c r="AD420" s="272">
        <v>1875</v>
      </c>
      <c r="AE420" s="272">
        <f t="shared" si="915"/>
        <v>0</v>
      </c>
      <c r="AF420" s="272">
        <v>1617</v>
      </c>
      <c r="AG420" s="272">
        <f t="shared" si="916"/>
        <v>0</v>
      </c>
      <c r="AH420" s="273">
        <f t="shared" ref="AH420:AH421" si="935">AE420+AG420</f>
        <v>0</v>
      </c>
      <c r="AI420" s="1311"/>
      <c r="AJ420" s="319">
        <v>1875</v>
      </c>
      <c r="AK420" s="319">
        <f t="shared" si="918"/>
        <v>0</v>
      </c>
      <c r="AL420" s="319">
        <v>1617</v>
      </c>
      <c r="AM420" s="319">
        <f t="shared" si="919"/>
        <v>0</v>
      </c>
      <c r="AN420" s="320">
        <f t="shared" ref="AN420:AN421" si="936">AK420+AM420</f>
        <v>0</v>
      </c>
      <c r="AO420" s="1312"/>
      <c r="AP420" s="1093">
        <v>1875</v>
      </c>
      <c r="AQ420" s="1093">
        <f t="shared" si="921"/>
        <v>0</v>
      </c>
      <c r="AR420" s="1093">
        <v>1617</v>
      </c>
      <c r="AS420" s="1093">
        <f t="shared" si="922"/>
        <v>0</v>
      </c>
      <c r="AT420" s="1094">
        <f t="shared" ref="AT420:AT421" si="937">AQ420+AS420</f>
        <v>0</v>
      </c>
      <c r="AU420" s="1313"/>
      <c r="AV420" s="1101">
        <v>1875</v>
      </c>
      <c r="AW420" s="1101">
        <f t="shared" si="924"/>
        <v>0</v>
      </c>
      <c r="AX420" s="1101">
        <v>1617</v>
      </c>
      <c r="AY420" s="1101">
        <f t="shared" si="925"/>
        <v>0</v>
      </c>
      <c r="AZ420" s="1102">
        <f t="shared" ref="AZ420:AZ421" si="938">AW420+AY420</f>
        <v>0</v>
      </c>
      <c r="BA420" s="1151">
        <f t="shared" si="870"/>
        <v>0</v>
      </c>
      <c r="BB420" s="363">
        <v>1875</v>
      </c>
      <c r="BC420" s="363">
        <f t="shared" si="927"/>
        <v>0</v>
      </c>
      <c r="BD420" s="363">
        <v>1617</v>
      </c>
      <c r="BE420" s="363">
        <f t="shared" si="928"/>
        <v>0</v>
      </c>
      <c r="BF420" s="364">
        <f t="shared" ref="BF420:BF483" si="939">BC420+BE420</f>
        <v>0</v>
      </c>
      <c r="BG420" s="1218">
        <f t="shared" si="929"/>
        <v>0</v>
      </c>
      <c r="BH420" s="1218">
        <f t="shared" si="930"/>
        <v>0</v>
      </c>
    </row>
    <row r="421" spans="1:60" x14ac:dyDescent="0.2">
      <c r="A421" s="1">
        <v>412</v>
      </c>
      <c r="B421" s="50" t="s">
        <v>148</v>
      </c>
      <c r="C421" s="1158"/>
      <c r="D421" s="51" t="s">
        <v>56</v>
      </c>
      <c r="E421" s="51">
        <v>6</v>
      </c>
      <c r="F421" s="76">
        <v>1875</v>
      </c>
      <c r="G421" s="76">
        <f t="shared" si="895"/>
        <v>11250</v>
      </c>
      <c r="H421" s="76">
        <v>1428</v>
      </c>
      <c r="I421" s="76">
        <f t="shared" si="896"/>
        <v>8568</v>
      </c>
      <c r="J421" s="120">
        <f t="shared" si="931"/>
        <v>19818</v>
      </c>
      <c r="K421" s="1593">
        <v>6</v>
      </c>
      <c r="L421" s="95">
        <v>1875</v>
      </c>
      <c r="M421" s="95">
        <f t="shared" si="906"/>
        <v>11250</v>
      </c>
      <c r="N421" s="95">
        <v>1428</v>
      </c>
      <c r="O421" s="95">
        <f t="shared" si="907"/>
        <v>8568</v>
      </c>
      <c r="P421" s="96">
        <f t="shared" si="932"/>
        <v>19818</v>
      </c>
      <c r="Q421" s="177"/>
      <c r="R421" s="178">
        <v>1875</v>
      </c>
      <c r="S421" s="178">
        <f t="shared" si="909"/>
        <v>0</v>
      </c>
      <c r="T421" s="178">
        <v>1428</v>
      </c>
      <c r="U421" s="178">
        <f t="shared" si="910"/>
        <v>0</v>
      </c>
      <c r="V421" s="179">
        <f t="shared" si="933"/>
        <v>0</v>
      </c>
      <c r="W421" s="224"/>
      <c r="X421" s="225">
        <v>1875</v>
      </c>
      <c r="Y421" s="225">
        <f t="shared" si="912"/>
        <v>0</v>
      </c>
      <c r="Z421" s="225">
        <v>1428</v>
      </c>
      <c r="AA421" s="225">
        <f t="shared" si="913"/>
        <v>0</v>
      </c>
      <c r="AB421" s="226">
        <f t="shared" si="934"/>
        <v>0</v>
      </c>
      <c r="AC421" s="271"/>
      <c r="AD421" s="272">
        <v>1875</v>
      </c>
      <c r="AE421" s="272">
        <f t="shared" si="915"/>
        <v>0</v>
      </c>
      <c r="AF421" s="272">
        <v>1428</v>
      </c>
      <c r="AG421" s="272">
        <f t="shared" si="916"/>
        <v>0</v>
      </c>
      <c r="AH421" s="273">
        <f t="shared" si="935"/>
        <v>0</v>
      </c>
      <c r="AI421" s="318"/>
      <c r="AJ421" s="319">
        <v>1875</v>
      </c>
      <c r="AK421" s="319">
        <f t="shared" si="918"/>
        <v>0</v>
      </c>
      <c r="AL421" s="319">
        <v>1428</v>
      </c>
      <c r="AM421" s="319">
        <f t="shared" si="919"/>
        <v>0</v>
      </c>
      <c r="AN421" s="320">
        <f t="shared" si="936"/>
        <v>0</v>
      </c>
      <c r="AO421" s="1107"/>
      <c r="AP421" s="1093">
        <v>1875</v>
      </c>
      <c r="AQ421" s="1093">
        <f t="shared" si="921"/>
        <v>0</v>
      </c>
      <c r="AR421" s="1093">
        <v>1428</v>
      </c>
      <c r="AS421" s="1093">
        <f t="shared" si="922"/>
        <v>0</v>
      </c>
      <c r="AT421" s="1094">
        <f t="shared" si="937"/>
        <v>0</v>
      </c>
      <c r="AU421" s="1103"/>
      <c r="AV421" s="1101">
        <v>1875</v>
      </c>
      <c r="AW421" s="1101">
        <f t="shared" si="924"/>
        <v>0</v>
      </c>
      <c r="AX421" s="1101">
        <v>1428</v>
      </c>
      <c r="AY421" s="1101">
        <f t="shared" si="925"/>
        <v>0</v>
      </c>
      <c r="AZ421" s="1102">
        <f t="shared" si="938"/>
        <v>0</v>
      </c>
      <c r="BA421" s="1151">
        <f t="shared" si="870"/>
        <v>0</v>
      </c>
      <c r="BB421" s="363">
        <v>1875</v>
      </c>
      <c r="BC421" s="363">
        <f t="shared" si="927"/>
        <v>0</v>
      </c>
      <c r="BD421" s="363">
        <v>1428</v>
      </c>
      <c r="BE421" s="363">
        <f t="shared" si="928"/>
        <v>0</v>
      </c>
      <c r="BF421" s="364">
        <f t="shared" si="939"/>
        <v>0</v>
      </c>
      <c r="BG421" s="1218">
        <f t="shared" si="929"/>
        <v>0</v>
      </c>
      <c r="BH421" s="1218">
        <f t="shared" si="930"/>
        <v>0</v>
      </c>
    </row>
    <row r="422" spans="1:60" hidden="1" x14ac:dyDescent="0.2">
      <c r="A422" s="1">
        <v>413</v>
      </c>
      <c r="B422" s="50" t="s">
        <v>170</v>
      </c>
      <c r="C422" s="1158"/>
      <c r="D422" s="51" t="s">
        <v>137</v>
      </c>
      <c r="E422" s="51">
        <v>0</v>
      </c>
      <c r="F422" s="76"/>
      <c r="G422" s="76">
        <f t="shared" si="895"/>
        <v>0</v>
      </c>
      <c r="H422" s="76"/>
      <c r="I422" s="76">
        <f t="shared" si="896"/>
        <v>0</v>
      </c>
      <c r="J422" s="120"/>
      <c r="K422" s="131"/>
      <c r="L422" s="95"/>
      <c r="M422" s="95">
        <f t="shared" si="906"/>
        <v>0</v>
      </c>
      <c r="N422" s="95"/>
      <c r="O422" s="95">
        <f t="shared" si="907"/>
        <v>0</v>
      </c>
      <c r="P422" s="96"/>
      <c r="Q422" s="177"/>
      <c r="R422" s="178"/>
      <c r="S422" s="178">
        <f t="shared" si="909"/>
        <v>0</v>
      </c>
      <c r="T422" s="178"/>
      <c r="U422" s="178">
        <f t="shared" si="910"/>
        <v>0</v>
      </c>
      <c r="V422" s="179"/>
      <c r="W422" s="224"/>
      <c r="X422" s="225"/>
      <c r="Y422" s="225">
        <f t="shared" si="912"/>
        <v>0</v>
      </c>
      <c r="Z422" s="225"/>
      <c r="AA422" s="225">
        <f t="shared" si="913"/>
        <v>0</v>
      </c>
      <c r="AB422" s="226"/>
      <c r="AC422" s="271"/>
      <c r="AD422" s="272"/>
      <c r="AE422" s="272">
        <f t="shared" si="915"/>
        <v>0</v>
      </c>
      <c r="AF422" s="272"/>
      <c r="AG422" s="272">
        <f t="shared" si="916"/>
        <v>0</v>
      </c>
      <c r="AH422" s="273"/>
      <c r="AI422" s="318"/>
      <c r="AJ422" s="319"/>
      <c r="AK422" s="319">
        <f t="shared" si="918"/>
        <v>0</v>
      </c>
      <c r="AL422" s="319"/>
      <c r="AM422" s="319">
        <f t="shared" si="919"/>
        <v>0</v>
      </c>
      <c r="AN422" s="320"/>
      <c r="AO422" s="1107"/>
      <c r="AP422" s="1093"/>
      <c r="AQ422" s="1093">
        <f t="shared" si="921"/>
        <v>0</v>
      </c>
      <c r="AR422" s="1093"/>
      <c r="AS422" s="1093">
        <f t="shared" si="922"/>
        <v>0</v>
      </c>
      <c r="AT422" s="1094"/>
      <c r="AU422" s="1103"/>
      <c r="AV422" s="1101"/>
      <c r="AW422" s="1101">
        <f t="shared" si="924"/>
        <v>0</v>
      </c>
      <c r="AX422" s="1101"/>
      <c r="AY422" s="1101">
        <f t="shared" si="925"/>
        <v>0</v>
      </c>
      <c r="AZ422" s="1102"/>
      <c r="BA422" s="1151">
        <f t="shared" si="870"/>
        <v>0</v>
      </c>
      <c r="BB422" s="363"/>
      <c r="BC422" s="363">
        <f t="shared" si="927"/>
        <v>0</v>
      </c>
      <c r="BD422" s="363"/>
      <c r="BE422" s="363">
        <f t="shared" si="928"/>
        <v>0</v>
      </c>
      <c r="BF422" s="364">
        <f t="shared" si="939"/>
        <v>0</v>
      </c>
      <c r="BG422" s="1218">
        <f t="shared" si="929"/>
        <v>0</v>
      </c>
      <c r="BH422" s="1218">
        <f t="shared" si="930"/>
        <v>0</v>
      </c>
    </row>
    <row r="423" spans="1:60" hidden="1" x14ac:dyDescent="0.2">
      <c r="A423" s="1">
        <v>414</v>
      </c>
      <c r="B423" s="50" t="s">
        <v>150</v>
      </c>
      <c r="C423" s="1158"/>
      <c r="D423" s="51" t="s">
        <v>56</v>
      </c>
      <c r="E423" s="1651">
        <v>0</v>
      </c>
      <c r="F423" s="76">
        <v>1875</v>
      </c>
      <c r="G423" s="76">
        <f t="shared" si="895"/>
        <v>0</v>
      </c>
      <c r="H423" s="76">
        <v>2646</v>
      </c>
      <c r="I423" s="76">
        <f t="shared" si="896"/>
        <v>0</v>
      </c>
      <c r="J423" s="120">
        <f t="shared" ref="J423:J425" si="940">G423+I423</f>
        <v>0</v>
      </c>
      <c r="K423" s="1315"/>
      <c r="L423" s="95">
        <v>1875</v>
      </c>
      <c r="M423" s="95">
        <f t="shared" si="906"/>
        <v>0</v>
      </c>
      <c r="N423" s="95">
        <v>2646</v>
      </c>
      <c r="O423" s="95">
        <f t="shared" si="907"/>
        <v>0</v>
      </c>
      <c r="P423" s="96">
        <f t="shared" ref="P423:P425" si="941">M423+O423</f>
        <v>0</v>
      </c>
      <c r="Q423" s="1308"/>
      <c r="R423" s="178">
        <v>1875</v>
      </c>
      <c r="S423" s="178">
        <f t="shared" si="909"/>
        <v>0</v>
      </c>
      <c r="T423" s="178">
        <v>2646</v>
      </c>
      <c r="U423" s="178">
        <f t="shared" si="910"/>
        <v>0</v>
      </c>
      <c r="V423" s="179">
        <f t="shared" ref="V423:V425" si="942">S423+U423</f>
        <v>0</v>
      </c>
      <c r="W423" s="1309"/>
      <c r="X423" s="225">
        <v>1875</v>
      </c>
      <c r="Y423" s="225">
        <f t="shared" si="912"/>
        <v>0</v>
      </c>
      <c r="Z423" s="225">
        <v>2646</v>
      </c>
      <c r="AA423" s="225">
        <f t="shared" si="913"/>
        <v>0</v>
      </c>
      <c r="AB423" s="226">
        <f t="shared" ref="AB423:AB425" si="943">Y423+AA423</f>
        <v>0</v>
      </c>
      <c r="AC423" s="1310"/>
      <c r="AD423" s="272">
        <v>1875</v>
      </c>
      <c r="AE423" s="272">
        <f t="shared" si="915"/>
        <v>0</v>
      </c>
      <c r="AF423" s="272">
        <v>2646</v>
      </c>
      <c r="AG423" s="272">
        <f t="shared" si="916"/>
        <v>0</v>
      </c>
      <c r="AH423" s="273">
        <f t="shared" ref="AH423:AH425" si="944">AE423+AG423</f>
        <v>0</v>
      </c>
      <c r="AI423" s="1311"/>
      <c r="AJ423" s="319">
        <v>1875</v>
      </c>
      <c r="AK423" s="319">
        <f t="shared" si="918"/>
        <v>0</v>
      </c>
      <c r="AL423" s="319">
        <v>2646</v>
      </c>
      <c r="AM423" s="319">
        <f t="shared" si="919"/>
        <v>0</v>
      </c>
      <c r="AN423" s="320">
        <f t="shared" ref="AN423:AN425" si="945">AK423+AM423</f>
        <v>0</v>
      </c>
      <c r="AO423" s="1312"/>
      <c r="AP423" s="1093">
        <v>1875</v>
      </c>
      <c r="AQ423" s="1093">
        <f t="shared" si="921"/>
        <v>0</v>
      </c>
      <c r="AR423" s="1093">
        <v>2646</v>
      </c>
      <c r="AS423" s="1093">
        <f t="shared" si="922"/>
        <v>0</v>
      </c>
      <c r="AT423" s="1094">
        <f t="shared" ref="AT423:AT425" si="946">AQ423+AS423</f>
        <v>0</v>
      </c>
      <c r="AU423" s="1313"/>
      <c r="AV423" s="1101">
        <v>1875</v>
      </c>
      <c r="AW423" s="1101">
        <f t="shared" si="924"/>
        <v>0</v>
      </c>
      <c r="AX423" s="1101">
        <v>2646</v>
      </c>
      <c r="AY423" s="1101">
        <f t="shared" si="925"/>
        <v>0</v>
      </c>
      <c r="AZ423" s="1102">
        <f t="shared" ref="AZ423:AZ425" si="947">AW423+AY423</f>
        <v>0</v>
      </c>
      <c r="BA423" s="1151">
        <f t="shared" si="870"/>
        <v>0</v>
      </c>
      <c r="BB423" s="363">
        <v>1875</v>
      </c>
      <c r="BC423" s="363">
        <f t="shared" si="927"/>
        <v>0</v>
      </c>
      <c r="BD423" s="363">
        <v>2646</v>
      </c>
      <c r="BE423" s="363">
        <f t="shared" si="928"/>
        <v>0</v>
      </c>
      <c r="BF423" s="364">
        <f t="shared" si="939"/>
        <v>0</v>
      </c>
      <c r="BG423" s="1218">
        <f t="shared" si="929"/>
        <v>0</v>
      </c>
      <c r="BH423" s="1218">
        <f t="shared" si="930"/>
        <v>0</v>
      </c>
    </row>
    <row r="424" spans="1:60" x14ac:dyDescent="0.2">
      <c r="A424" s="1">
        <v>415</v>
      </c>
      <c r="B424" s="50" t="s">
        <v>171</v>
      </c>
      <c r="C424" s="1158"/>
      <c r="D424" s="51" t="s">
        <v>172</v>
      </c>
      <c r="E424" s="51">
        <v>1.57</v>
      </c>
      <c r="F424" s="76">
        <v>1000</v>
      </c>
      <c r="G424" s="76">
        <f t="shared" si="895"/>
        <v>1570</v>
      </c>
      <c r="H424" s="76">
        <v>95</v>
      </c>
      <c r="I424" s="76">
        <f t="shared" si="896"/>
        <v>149.15</v>
      </c>
      <c r="J424" s="120">
        <f t="shared" si="940"/>
        <v>1719.15</v>
      </c>
      <c r="K424" s="131">
        <v>1.57</v>
      </c>
      <c r="L424" s="95">
        <v>1000</v>
      </c>
      <c r="M424" s="95">
        <f t="shared" si="906"/>
        <v>1570</v>
      </c>
      <c r="N424" s="95">
        <v>95</v>
      </c>
      <c r="O424" s="95">
        <f t="shared" si="907"/>
        <v>149.15</v>
      </c>
      <c r="P424" s="96">
        <f t="shared" si="941"/>
        <v>1719.15</v>
      </c>
      <c r="Q424" s="177"/>
      <c r="R424" s="178">
        <v>1000</v>
      </c>
      <c r="S424" s="178">
        <f t="shared" si="909"/>
        <v>0</v>
      </c>
      <c r="T424" s="178">
        <v>95</v>
      </c>
      <c r="U424" s="178">
        <f t="shared" si="910"/>
        <v>0</v>
      </c>
      <c r="V424" s="179">
        <f t="shared" si="942"/>
        <v>0</v>
      </c>
      <c r="W424" s="224"/>
      <c r="X424" s="225">
        <v>1000</v>
      </c>
      <c r="Y424" s="225">
        <f t="shared" si="912"/>
        <v>0</v>
      </c>
      <c r="Z424" s="225">
        <v>95</v>
      </c>
      <c r="AA424" s="225">
        <f t="shared" si="913"/>
        <v>0</v>
      </c>
      <c r="AB424" s="226">
        <f t="shared" si="943"/>
        <v>0</v>
      </c>
      <c r="AC424" s="271"/>
      <c r="AD424" s="272">
        <v>1000</v>
      </c>
      <c r="AE424" s="272">
        <f t="shared" si="915"/>
        <v>0</v>
      </c>
      <c r="AF424" s="272">
        <v>95</v>
      </c>
      <c r="AG424" s="272">
        <f t="shared" si="916"/>
        <v>0</v>
      </c>
      <c r="AH424" s="273">
        <f t="shared" si="944"/>
        <v>0</v>
      </c>
      <c r="AI424" s="318"/>
      <c r="AJ424" s="319">
        <v>1000</v>
      </c>
      <c r="AK424" s="319">
        <f t="shared" si="918"/>
        <v>0</v>
      </c>
      <c r="AL424" s="319">
        <v>95</v>
      </c>
      <c r="AM424" s="319">
        <f t="shared" si="919"/>
        <v>0</v>
      </c>
      <c r="AN424" s="320">
        <f t="shared" si="945"/>
        <v>0</v>
      </c>
      <c r="AO424" s="1107"/>
      <c r="AP424" s="1093">
        <v>1000</v>
      </c>
      <c r="AQ424" s="1093">
        <f t="shared" si="921"/>
        <v>0</v>
      </c>
      <c r="AR424" s="1093">
        <v>95</v>
      </c>
      <c r="AS424" s="1093">
        <f t="shared" si="922"/>
        <v>0</v>
      </c>
      <c r="AT424" s="1094">
        <f t="shared" si="946"/>
        <v>0</v>
      </c>
      <c r="AU424" s="1103"/>
      <c r="AV424" s="1101">
        <v>1000</v>
      </c>
      <c r="AW424" s="1101">
        <f t="shared" si="924"/>
        <v>0</v>
      </c>
      <c r="AX424" s="1101">
        <v>95</v>
      </c>
      <c r="AY424" s="1101">
        <f t="shared" si="925"/>
        <v>0</v>
      </c>
      <c r="AZ424" s="1102">
        <f t="shared" si="947"/>
        <v>0</v>
      </c>
      <c r="BA424" s="1151">
        <f t="shared" si="870"/>
        <v>0</v>
      </c>
      <c r="BB424" s="363">
        <v>1000</v>
      </c>
      <c r="BC424" s="363">
        <f t="shared" si="927"/>
        <v>0</v>
      </c>
      <c r="BD424" s="363">
        <v>95</v>
      </c>
      <c r="BE424" s="363">
        <f t="shared" si="928"/>
        <v>0</v>
      </c>
      <c r="BF424" s="364">
        <f t="shared" si="939"/>
        <v>0</v>
      </c>
      <c r="BG424" s="1218">
        <f t="shared" si="929"/>
        <v>0</v>
      </c>
      <c r="BH424" s="1218">
        <f t="shared" si="930"/>
        <v>0</v>
      </c>
    </row>
    <row r="425" spans="1:60" x14ac:dyDescent="0.2">
      <c r="A425" s="1">
        <v>416</v>
      </c>
      <c r="B425" s="50" t="s">
        <v>60</v>
      </c>
      <c r="C425" s="1158"/>
      <c r="D425" s="51" t="s">
        <v>5</v>
      </c>
      <c r="E425" s="1653">
        <v>0.99999953367875649</v>
      </c>
      <c r="F425" s="76">
        <v>0</v>
      </c>
      <c r="G425" s="76">
        <f t="shared" si="895"/>
        <v>0</v>
      </c>
      <c r="H425" s="76">
        <v>49673</v>
      </c>
      <c r="I425" s="76">
        <f t="shared" si="896"/>
        <v>49672.976836424874</v>
      </c>
      <c r="J425" s="120">
        <f t="shared" si="940"/>
        <v>49672.976836424874</v>
      </c>
      <c r="K425" s="1316">
        <v>0.90512953367875648</v>
      </c>
      <c r="L425" s="95">
        <v>0</v>
      </c>
      <c r="M425" s="95">
        <f t="shared" si="906"/>
        <v>0</v>
      </c>
      <c r="N425" s="95">
        <v>49673</v>
      </c>
      <c r="O425" s="95">
        <f t="shared" si="907"/>
        <v>44960.49932642487</v>
      </c>
      <c r="P425" s="96">
        <f t="shared" si="941"/>
        <v>44960.49932642487</v>
      </c>
      <c r="Q425" s="177"/>
      <c r="R425" s="178">
        <v>0</v>
      </c>
      <c r="S425" s="178">
        <f t="shared" si="909"/>
        <v>0</v>
      </c>
      <c r="T425" s="178">
        <v>49673</v>
      </c>
      <c r="U425" s="178">
        <f t="shared" si="910"/>
        <v>0</v>
      </c>
      <c r="V425" s="179">
        <f t="shared" si="942"/>
        <v>0</v>
      </c>
      <c r="W425" s="224"/>
      <c r="X425" s="225">
        <v>0</v>
      </c>
      <c r="Y425" s="225">
        <f t="shared" si="912"/>
        <v>0</v>
      </c>
      <c r="Z425" s="225">
        <v>49673</v>
      </c>
      <c r="AA425" s="225">
        <f t="shared" si="913"/>
        <v>0</v>
      </c>
      <c r="AB425" s="226">
        <f t="shared" si="943"/>
        <v>0</v>
      </c>
      <c r="AC425" s="271"/>
      <c r="AD425" s="272">
        <v>0</v>
      </c>
      <c r="AE425" s="272">
        <f t="shared" si="915"/>
        <v>0</v>
      </c>
      <c r="AF425" s="272">
        <v>49673</v>
      </c>
      <c r="AG425" s="272">
        <f t="shared" si="916"/>
        <v>0</v>
      </c>
      <c r="AH425" s="273">
        <f t="shared" si="944"/>
        <v>0</v>
      </c>
      <c r="AI425" s="1327">
        <v>9.4869999999999996E-2</v>
      </c>
      <c r="AJ425" s="319">
        <v>0</v>
      </c>
      <c r="AK425" s="319">
        <f t="shared" si="918"/>
        <v>0</v>
      </c>
      <c r="AL425" s="319">
        <v>49673</v>
      </c>
      <c r="AM425" s="319">
        <f t="shared" si="919"/>
        <v>4712.4775099999997</v>
      </c>
      <c r="AN425" s="320">
        <f t="shared" si="945"/>
        <v>4712.4775099999997</v>
      </c>
      <c r="AO425" s="1328"/>
      <c r="AP425" s="1093">
        <v>0</v>
      </c>
      <c r="AQ425" s="1093">
        <f t="shared" si="921"/>
        <v>0</v>
      </c>
      <c r="AR425" s="1093">
        <v>49673</v>
      </c>
      <c r="AS425" s="1093">
        <f t="shared" si="922"/>
        <v>0</v>
      </c>
      <c r="AT425" s="1094">
        <f t="shared" si="946"/>
        <v>0</v>
      </c>
      <c r="AU425" s="1329"/>
      <c r="AV425" s="1101">
        <v>0</v>
      </c>
      <c r="AW425" s="1101">
        <f t="shared" si="924"/>
        <v>0</v>
      </c>
      <c r="AX425" s="1101">
        <v>49673</v>
      </c>
      <c r="AY425" s="1101">
        <f t="shared" si="925"/>
        <v>0</v>
      </c>
      <c r="AZ425" s="1102">
        <f t="shared" si="947"/>
        <v>0</v>
      </c>
      <c r="BA425" s="1151">
        <f t="shared" si="870"/>
        <v>1.3877787807814457E-17</v>
      </c>
      <c r="BB425" s="363">
        <v>0</v>
      </c>
      <c r="BC425" s="363">
        <f t="shared" si="927"/>
        <v>0</v>
      </c>
      <c r="BD425" s="363">
        <v>49673</v>
      </c>
      <c r="BE425" s="363">
        <f t="shared" si="928"/>
        <v>6.8935135377756751E-13</v>
      </c>
      <c r="BF425" s="364">
        <f t="shared" si="939"/>
        <v>6.8935135377756751E-13</v>
      </c>
      <c r="BG425" s="1218">
        <f t="shared" si="929"/>
        <v>0</v>
      </c>
      <c r="BH425" s="1218">
        <f t="shared" si="930"/>
        <v>6.8935135377756751E-13</v>
      </c>
    </row>
    <row r="426" spans="1:60" x14ac:dyDescent="0.2">
      <c r="A426" s="1">
        <v>417</v>
      </c>
      <c r="B426" s="1317" t="s">
        <v>173</v>
      </c>
      <c r="C426" s="1158"/>
      <c r="D426" s="51"/>
      <c r="E426" s="51"/>
      <c r="F426" s="51"/>
      <c r="G426" s="76"/>
      <c r="H426" s="1124"/>
      <c r="I426" s="76"/>
      <c r="J426" s="1125"/>
      <c r="K426" s="131"/>
      <c r="L426" s="1144"/>
      <c r="M426" s="95"/>
      <c r="N426" s="1126"/>
      <c r="O426" s="95"/>
      <c r="P426" s="1127"/>
      <c r="Q426" s="177"/>
      <c r="R426" s="1145"/>
      <c r="S426" s="178"/>
      <c r="T426" s="1128"/>
      <c r="U426" s="178"/>
      <c r="V426" s="1129"/>
      <c r="W426" s="224"/>
      <c r="X426" s="1146"/>
      <c r="Y426" s="225"/>
      <c r="Z426" s="1130"/>
      <c r="AA426" s="225"/>
      <c r="AB426" s="1131"/>
      <c r="AC426" s="271"/>
      <c r="AD426" s="1147"/>
      <c r="AE426" s="272"/>
      <c r="AF426" s="1132"/>
      <c r="AG426" s="272"/>
      <c r="AH426" s="1133"/>
      <c r="AI426" s="318"/>
      <c r="AJ426" s="1148"/>
      <c r="AK426" s="319"/>
      <c r="AL426" s="1134"/>
      <c r="AM426" s="319"/>
      <c r="AN426" s="1135"/>
      <c r="AO426" s="1107"/>
      <c r="AP426" s="1149"/>
      <c r="AQ426" s="1093"/>
      <c r="AR426" s="1136"/>
      <c r="AS426" s="1093"/>
      <c r="AT426" s="1137"/>
      <c r="AU426" s="1103"/>
      <c r="AV426" s="1150"/>
      <c r="AW426" s="1101"/>
      <c r="AX426" s="1138"/>
      <c r="AY426" s="1101"/>
      <c r="AZ426" s="1139"/>
      <c r="BA426" s="1151">
        <f t="shared" si="870"/>
        <v>0</v>
      </c>
      <c r="BB426" s="1152"/>
      <c r="BC426" s="363"/>
      <c r="BD426" s="1140"/>
      <c r="BE426" s="363"/>
      <c r="BF426" s="364">
        <f t="shared" si="939"/>
        <v>0</v>
      </c>
      <c r="BG426" s="1218">
        <f t="shared" si="929"/>
        <v>0</v>
      </c>
      <c r="BH426" s="1218">
        <f t="shared" si="930"/>
        <v>0</v>
      </c>
    </row>
    <row r="427" spans="1:60" x14ac:dyDescent="0.2">
      <c r="A427" s="1">
        <v>418</v>
      </c>
      <c r="B427" s="50" t="s">
        <v>134</v>
      </c>
      <c r="C427" s="1158"/>
      <c r="D427" s="51" t="s">
        <v>14</v>
      </c>
      <c r="E427" s="51">
        <v>8</v>
      </c>
      <c r="F427" s="76">
        <v>800</v>
      </c>
      <c r="G427" s="76">
        <f t="shared" si="895"/>
        <v>6400</v>
      </c>
      <c r="H427" s="76">
        <v>2142</v>
      </c>
      <c r="I427" s="76">
        <f t="shared" si="896"/>
        <v>17136</v>
      </c>
      <c r="J427" s="120">
        <f t="shared" ref="J427:J428" si="948">G427+I427</f>
        <v>23536</v>
      </c>
      <c r="K427" s="131"/>
      <c r="L427" s="95">
        <v>800</v>
      </c>
      <c r="M427" s="95">
        <f t="shared" ref="M427:M438" si="949">K427*L427</f>
        <v>0</v>
      </c>
      <c r="N427" s="95">
        <v>2142</v>
      </c>
      <c r="O427" s="95">
        <f t="shared" ref="O427:O438" si="950">K427*N427</f>
        <v>0</v>
      </c>
      <c r="P427" s="96">
        <f t="shared" ref="P427:P428" si="951">M427+O427</f>
        <v>0</v>
      </c>
      <c r="Q427" s="177">
        <v>8</v>
      </c>
      <c r="R427" s="178">
        <v>800</v>
      </c>
      <c r="S427" s="178">
        <f t="shared" ref="S427:S438" si="952">Q427*R427</f>
        <v>6400</v>
      </c>
      <c r="T427" s="178">
        <v>2142</v>
      </c>
      <c r="U427" s="178">
        <f t="shared" ref="U427:U438" si="953">Q427*T427</f>
        <v>17136</v>
      </c>
      <c r="V427" s="179">
        <f t="shared" ref="V427:V428" si="954">S427+U427</f>
        <v>23536</v>
      </c>
      <c r="W427" s="224"/>
      <c r="X427" s="225">
        <v>800</v>
      </c>
      <c r="Y427" s="225">
        <f t="shared" ref="Y427:Y438" si="955">W427*X427</f>
        <v>0</v>
      </c>
      <c r="Z427" s="225">
        <v>2142</v>
      </c>
      <c r="AA427" s="225">
        <f t="shared" ref="AA427:AA438" si="956">W427*Z427</f>
        <v>0</v>
      </c>
      <c r="AB427" s="226">
        <f t="shared" ref="AB427:AB428" si="957">Y427+AA427</f>
        <v>0</v>
      </c>
      <c r="AC427" s="271"/>
      <c r="AD427" s="272">
        <v>800</v>
      </c>
      <c r="AE427" s="272">
        <f t="shared" ref="AE427:AE438" si="958">AC427*AD427</f>
        <v>0</v>
      </c>
      <c r="AF427" s="272">
        <v>2142</v>
      </c>
      <c r="AG427" s="272">
        <f t="shared" ref="AG427:AG438" si="959">AC427*AF427</f>
        <v>0</v>
      </c>
      <c r="AH427" s="273">
        <f t="shared" ref="AH427:AH428" si="960">AE427+AG427</f>
        <v>0</v>
      </c>
      <c r="AI427" s="318"/>
      <c r="AJ427" s="319">
        <v>800</v>
      </c>
      <c r="AK427" s="319">
        <f t="shared" ref="AK427:AK438" si="961">AI427*AJ427</f>
        <v>0</v>
      </c>
      <c r="AL427" s="319">
        <v>2142</v>
      </c>
      <c r="AM427" s="319">
        <f t="shared" ref="AM427:AM438" si="962">AI427*AL427</f>
        <v>0</v>
      </c>
      <c r="AN427" s="320">
        <f t="shared" ref="AN427:AN428" si="963">AK427+AM427</f>
        <v>0</v>
      </c>
      <c r="AO427" s="1107"/>
      <c r="AP427" s="1093">
        <v>800</v>
      </c>
      <c r="AQ427" s="1093">
        <f t="shared" ref="AQ427:AQ438" si="964">AO427*AP427</f>
        <v>0</v>
      </c>
      <c r="AR427" s="1093">
        <v>2142</v>
      </c>
      <c r="AS427" s="1093">
        <f t="shared" ref="AS427:AS438" si="965">AO427*AR427</f>
        <v>0</v>
      </c>
      <c r="AT427" s="1094">
        <f t="shared" ref="AT427:AT428" si="966">AQ427+AS427</f>
        <v>0</v>
      </c>
      <c r="AU427" s="1103"/>
      <c r="AV427" s="1101">
        <v>800</v>
      </c>
      <c r="AW427" s="1101">
        <f t="shared" ref="AW427:AW438" si="967">AU427*AV427</f>
        <v>0</v>
      </c>
      <c r="AX427" s="1101">
        <v>2142</v>
      </c>
      <c r="AY427" s="1101">
        <f t="shared" ref="AY427:AY438" si="968">AU427*AX427</f>
        <v>0</v>
      </c>
      <c r="AZ427" s="1102">
        <f t="shared" ref="AZ427:AZ428" si="969">AW427+AY427</f>
        <v>0</v>
      </c>
      <c r="BA427" s="1151">
        <f t="shared" si="870"/>
        <v>0</v>
      </c>
      <c r="BB427" s="363">
        <v>800</v>
      </c>
      <c r="BC427" s="363">
        <f t="shared" ref="BC427:BC438" si="970">BA427*BB427</f>
        <v>0</v>
      </c>
      <c r="BD427" s="363">
        <v>2142</v>
      </c>
      <c r="BE427" s="363">
        <f t="shared" ref="BE427:BE438" si="971">BA427*BD427</f>
        <v>0</v>
      </c>
      <c r="BF427" s="364">
        <f t="shared" si="939"/>
        <v>0</v>
      </c>
      <c r="BG427" s="1218">
        <f t="shared" si="929"/>
        <v>0</v>
      </c>
      <c r="BH427" s="1218">
        <f t="shared" si="930"/>
        <v>0</v>
      </c>
    </row>
    <row r="428" spans="1:60" x14ac:dyDescent="0.2">
      <c r="A428" s="1">
        <v>419</v>
      </c>
      <c r="B428" s="50" t="s">
        <v>135</v>
      </c>
      <c r="C428" s="1158"/>
      <c r="D428" s="51" t="s">
        <v>56</v>
      </c>
      <c r="E428" s="51">
        <v>152.65100000000001</v>
      </c>
      <c r="F428" s="76">
        <v>1875</v>
      </c>
      <c r="G428" s="76">
        <f t="shared" si="895"/>
        <v>286220.625</v>
      </c>
      <c r="H428" s="76">
        <v>869</v>
      </c>
      <c r="I428" s="76">
        <f t="shared" si="896"/>
        <v>132653.71900000001</v>
      </c>
      <c r="J428" s="120">
        <f t="shared" si="948"/>
        <v>418874.34400000004</v>
      </c>
      <c r="K428" s="131"/>
      <c r="L428" s="95">
        <v>1875</v>
      </c>
      <c r="M428" s="95">
        <f t="shared" si="949"/>
        <v>0</v>
      </c>
      <c r="N428" s="95">
        <v>869</v>
      </c>
      <c r="O428" s="95">
        <f t="shared" si="950"/>
        <v>0</v>
      </c>
      <c r="P428" s="96">
        <f t="shared" si="951"/>
        <v>0</v>
      </c>
      <c r="Q428" s="1594">
        <v>152</v>
      </c>
      <c r="R428" s="178">
        <v>1875</v>
      </c>
      <c r="S428" s="178">
        <f t="shared" si="952"/>
        <v>285000</v>
      </c>
      <c r="T428" s="178">
        <v>869</v>
      </c>
      <c r="U428" s="178">
        <f t="shared" si="953"/>
        <v>132088</v>
      </c>
      <c r="V428" s="179">
        <f t="shared" si="954"/>
        <v>417088</v>
      </c>
      <c r="W428" s="224"/>
      <c r="X428" s="225">
        <v>1875</v>
      </c>
      <c r="Y428" s="225">
        <f t="shared" si="955"/>
        <v>0</v>
      </c>
      <c r="Z428" s="225">
        <v>869</v>
      </c>
      <c r="AA428" s="225">
        <f t="shared" si="956"/>
        <v>0</v>
      </c>
      <c r="AB428" s="226">
        <f t="shared" si="957"/>
        <v>0</v>
      </c>
      <c r="AC428" s="271"/>
      <c r="AD428" s="272">
        <v>1875</v>
      </c>
      <c r="AE428" s="272">
        <f t="shared" si="958"/>
        <v>0</v>
      </c>
      <c r="AF428" s="272">
        <v>869</v>
      </c>
      <c r="AG428" s="272">
        <f t="shared" si="959"/>
        <v>0</v>
      </c>
      <c r="AH428" s="273">
        <f t="shared" si="960"/>
        <v>0</v>
      </c>
      <c r="AI428" s="1595">
        <v>0.65100000000000002</v>
      </c>
      <c r="AJ428" s="319">
        <v>1875</v>
      </c>
      <c r="AK428" s="319">
        <f t="shared" si="961"/>
        <v>1220.625</v>
      </c>
      <c r="AL428" s="319">
        <v>869</v>
      </c>
      <c r="AM428" s="319">
        <f t="shared" si="962"/>
        <v>565.71900000000005</v>
      </c>
      <c r="AN428" s="320">
        <f t="shared" si="963"/>
        <v>1786.3440000000001</v>
      </c>
      <c r="AO428" s="1160"/>
      <c r="AP428" s="1093">
        <v>1875</v>
      </c>
      <c r="AQ428" s="1093">
        <f t="shared" si="964"/>
        <v>0</v>
      </c>
      <c r="AR428" s="1093">
        <v>869</v>
      </c>
      <c r="AS428" s="1093">
        <f t="shared" si="965"/>
        <v>0</v>
      </c>
      <c r="AT428" s="1094">
        <f t="shared" si="966"/>
        <v>0</v>
      </c>
      <c r="AU428" s="1161"/>
      <c r="AV428" s="1101">
        <v>1875</v>
      </c>
      <c r="AW428" s="1101">
        <f t="shared" si="967"/>
        <v>0</v>
      </c>
      <c r="AX428" s="1101">
        <v>869</v>
      </c>
      <c r="AY428" s="1101">
        <f t="shared" si="968"/>
        <v>0</v>
      </c>
      <c r="AZ428" s="1102">
        <f t="shared" si="969"/>
        <v>0</v>
      </c>
      <c r="BA428" s="1151">
        <f t="shared" si="870"/>
        <v>1.0436096431476471E-14</v>
      </c>
      <c r="BB428" s="363">
        <v>1875</v>
      </c>
      <c r="BC428" s="363">
        <f t="shared" si="970"/>
        <v>1.9567680809018384E-11</v>
      </c>
      <c r="BD428" s="363">
        <v>869</v>
      </c>
      <c r="BE428" s="363">
        <f t="shared" si="971"/>
        <v>9.0689677989530537E-12</v>
      </c>
      <c r="BF428" s="364">
        <f t="shared" si="939"/>
        <v>2.8636648607971438E-11</v>
      </c>
      <c r="BG428" s="1218">
        <f t="shared" si="929"/>
        <v>4.0927261579781771E-11</v>
      </c>
      <c r="BH428" s="1218">
        <f t="shared" si="930"/>
        <v>-1.2290612971810333E-11</v>
      </c>
    </row>
    <row r="429" spans="1:60" hidden="1" x14ac:dyDescent="0.2">
      <c r="A429" s="1">
        <v>420</v>
      </c>
      <c r="B429" s="50" t="s">
        <v>136</v>
      </c>
      <c r="C429" s="1158"/>
      <c r="D429" s="51" t="s">
        <v>137</v>
      </c>
      <c r="E429" s="51">
        <v>0</v>
      </c>
      <c r="F429" s="76"/>
      <c r="G429" s="76">
        <f t="shared" si="895"/>
        <v>0</v>
      </c>
      <c r="H429" s="76"/>
      <c r="I429" s="76">
        <f t="shared" si="896"/>
        <v>0</v>
      </c>
      <c r="J429" s="120"/>
      <c r="K429" s="131"/>
      <c r="L429" s="95"/>
      <c r="M429" s="95">
        <f t="shared" si="949"/>
        <v>0</v>
      </c>
      <c r="N429" s="95"/>
      <c r="O429" s="95">
        <f t="shared" si="950"/>
        <v>0</v>
      </c>
      <c r="P429" s="96"/>
      <c r="Q429" s="177"/>
      <c r="R429" s="178"/>
      <c r="S429" s="178">
        <f t="shared" si="952"/>
        <v>0</v>
      </c>
      <c r="T429" s="178"/>
      <c r="U429" s="178">
        <f t="shared" si="953"/>
        <v>0</v>
      </c>
      <c r="V429" s="179"/>
      <c r="W429" s="224"/>
      <c r="X429" s="225"/>
      <c r="Y429" s="225">
        <f t="shared" si="955"/>
        <v>0</v>
      </c>
      <c r="Z429" s="225"/>
      <c r="AA429" s="225">
        <f t="shared" si="956"/>
        <v>0</v>
      </c>
      <c r="AB429" s="226"/>
      <c r="AC429" s="271"/>
      <c r="AD429" s="272"/>
      <c r="AE429" s="272">
        <f t="shared" si="958"/>
        <v>0</v>
      </c>
      <c r="AF429" s="272"/>
      <c r="AG429" s="272">
        <f t="shared" si="959"/>
        <v>0</v>
      </c>
      <c r="AH429" s="273"/>
      <c r="AI429" s="318"/>
      <c r="AJ429" s="319"/>
      <c r="AK429" s="319">
        <f t="shared" si="961"/>
        <v>0</v>
      </c>
      <c r="AL429" s="319"/>
      <c r="AM429" s="319">
        <f t="shared" si="962"/>
        <v>0</v>
      </c>
      <c r="AN429" s="320"/>
      <c r="AO429" s="1107"/>
      <c r="AP429" s="1093"/>
      <c r="AQ429" s="1093">
        <f t="shared" si="964"/>
        <v>0</v>
      </c>
      <c r="AR429" s="1093"/>
      <c r="AS429" s="1093">
        <f t="shared" si="965"/>
        <v>0</v>
      </c>
      <c r="AT429" s="1094"/>
      <c r="AU429" s="1103"/>
      <c r="AV429" s="1101"/>
      <c r="AW429" s="1101">
        <f t="shared" si="967"/>
        <v>0</v>
      </c>
      <c r="AX429" s="1101"/>
      <c r="AY429" s="1101">
        <f t="shared" si="968"/>
        <v>0</v>
      </c>
      <c r="AZ429" s="1102"/>
      <c r="BA429" s="1151">
        <f t="shared" si="870"/>
        <v>0</v>
      </c>
      <c r="BB429" s="363"/>
      <c r="BC429" s="363">
        <f t="shared" si="970"/>
        <v>0</v>
      </c>
      <c r="BD429" s="363"/>
      <c r="BE429" s="363">
        <f t="shared" si="971"/>
        <v>0</v>
      </c>
      <c r="BF429" s="364">
        <f t="shared" si="939"/>
        <v>0</v>
      </c>
      <c r="BG429" s="1218">
        <f t="shared" si="929"/>
        <v>0</v>
      </c>
      <c r="BH429" s="1218">
        <f t="shared" si="930"/>
        <v>0</v>
      </c>
    </row>
    <row r="430" spans="1:60" hidden="1" x14ac:dyDescent="0.2">
      <c r="A430" s="1">
        <v>421</v>
      </c>
      <c r="B430" s="50" t="s">
        <v>161</v>
      </c>
      <c r="C430" s="1158"/>
      <c r="D430" s="51" t="s">
        <v>137</v>
      </c>
      <c r="E430" s="51">
        <v>0</v>
      </c>
      <c r="F430" s="76"/>
      <c r="G430" s="76">
        <f t="shared" si="895"/>
        <v>0</v>
      </c>
      <c r="H430" s="76"/>
      <c r="I430" s="76">
        <f t="shared" si="896"/>
        <v>0</v>
      </c>
      <c r="J430" s="120"/>
      <c r="K430" s="131"/>
      <c r="L430" s="95"/>
      <c r="M430" s="95">
        <f t="shared" si="949"/>
        <v>0</v>
      </c>
      <c r="N430" s="95"/>
      <c r="O430" s="95">
        <f t="shared" si="950"/>
        <v>0</v>
      </c>
      <c r="P430" s="96"/>
      <c r="Q430" s="177"/>
      <c r="R430" s="178"/>
      <c r="S430" s="178">
        <f t="shared" si="952"/>
        <v>0</v>
      </c>
      <c r="T430" s="178"/>
      <c r="U430" s="178">
        <f t="shared" si="953"/>
        <v>0</v>
      </c>
      <c r="V430" s="179"/>
      <c r="W430" s="224"/>
      <c r="X430" s="225"/>
      <c r="Y430" s="225">
        <f t="shared" si="955"/>
        <v>0</v>
      </c>
      <c r="Z430" s="225"/>
      <c r="AA430" s="225">
        <f t="shared" si="956"/>
        <v>0</v>
      </c>
      <c r="AB430" s="226"/>
      <c r="AC430" s="271"/>
      <c r="AD430" s="272"/>
      <c r="AE430" s="272">
        <f t="shared" si="958"/>
        <v>0</v>
      </c>
      <c r="AF430" s="272"/>
      <c r="AG430" s="272">
        <f t="shared" si="959"/>
        <v>0</v>
      </c>
      <c r="AH430" s="273"/>
      <c r="AI430" s="318"/>
      <c r="AJ430" s="319"/>
      <c r="AK430" s="319">
        <f t="shared" si="961"/>
        <v>0</v>
      </c>
      <c r="AL430" s="319"/>
      <c r="AM430" s="319">
        <f t="shared" si="962"/>
        <v>0</v>
      </c>
      <c r="AN430" s="320"/>
      <c r="AO430" s="1107"/>
      <c r="AP430" s="1093"/>
      <c r="AQ430" s="1093">
        <f t="shared" si="964"/>
        <v>0</v>
      </c>
      <c r="AR430" s="1093"/>
      <c r="AS430" s="1093">
        <f t="shared" si="965"/>
        <v>0</v>
      </c>
      <c r="AT430" s="1094"/>
      <c r="AU430" s="1103"/>
      <c r="AV430" s="1101"/>
      <c r="AW430" s="1101">
        <f t="shared" si="967"/>
        <v>0</v>
      </c>
      <c r="AX430" s="1101"/>
      <c r="AY430" s="1101">
        <f t="shared" si="968"/>
        <v>0</v>
      </c>
      <c r="AZ430" s="1102"/>
      <c r="BA430" s="1151">
        <f t="shared" si="870"/>
        <v>0</v>
      </c>
      <c r="BB430" s="363"/>
      <c r="BC430" s="363">
        <f t="shared" si="970"/>
        <v>0</v>
      </c>
      <c r="BD430" s="363"/>
      <c r="BE430" s="363">
        <f t="shared" si="971"/>
        <v>0</v>
      </c>
      <c r="BF430" s="364">
        <f t="shared" si="939"/>
        <v>0</v>
      </c>
      <c r="BG430" s="1218">
        <f t="shared" si="929"/>
        <v>0</v>
      </c>
      <c r="BH430" s="1218">
        <f t="shared" si="930"/>
        <v>0</v>
      </c>
    </row>
    <row r="431" spans="1:60" hidden="1" x14ac:dyDescent="0.2">
      <c r="A431" s="1">
        <v>422</v>
      </c>
      <c r="B431" s="50" t="s">
        <v>138</v>
      </c>
      <c r="C431" s="1158"/>
      <c r="D431" s="51" t="s">
        <v>137</v>
      </c>
      <c r="E431" s="51">
        <v>0</v>
      </c>
      <c r="F431" s="76"/>
      <c r="G431" s="76">
        <f t="shared" si="895"/>
        <v>0</v>
      </c>
      <c r="H431" s="76"/>
      <c r="I431" s="76">
        <f t="shared" si="896"/>
        <v>0</v>
      </c>
      <c r="J431" s="120"/>
      <c r="K431" s="131"/>
      <c r="L431" s="95"/>
      <c r="M431" s="95">
        <f t="shared" si="949"/>
        <v>0</v>
      </c>
      <c r="N431" s="95"/>
      <c r="O431" s="95">
        <f t="shared" si="950"/>
        <v>0</v>
      </c>
      <c r="P431" s="96"/>
      <c r="Q431" s="177"/>
      <c r="R431" s="178"/>
      <c r="S431" s="178">
        <f t="shared" si="952"/>
        <v>0</v>
      </c>
      <c r="T431" s="178"/>
      <c r="U431" s="178">
        <f t="shared" si="953"/>
        <v>0</v>
      </c>
      <c r="V431" s="179"/>
      <c r="W431" s="224"/>
      <c r="X431" s="225"/>
      <c r="Y431" s="225">
        <f t="shared" si="955"/>
        <v>0</v>
      </c>
      <c r="Z431" s="225"/>
      <c r="AA431" s="225">
        <f t="shared" si="956"/>
        <v>0</v>
      </c>
      <c r="AB431" s="226"/>
      <c r="AC431" s="271"/>
      <c r="AD431" s="272"/>
      <c r="AE431" s="272">
        <f t="shared" si="958"/>
        <v>0</v>
      </c>
      <c r="AF431" s="272"/>
      <c r="AG431" s="272">
        <f t="shared" si="959"/>
        <v>0</v>
      </c>
      <c r="AH431" s="273"/>
      <c r="AI431" s="318"/>
      <c r="AJ431" s="319"/>
      <c r="AK431" s="319">
        <f t="shared" si="961"/>
        <v>0</v>
      </c>
      <c r="AL431" s="319"/>
      <c r="AM431" s="319">
        <f t="shared" si="962"/>
        <v>0</v>
      </c>
      <c r="AN431" s="320"/>
      <c r="AO431" s="1107"/>
      <c r="AP431" s="1093"/>
      <c r="AQ431" s="1093">
        <f t="shared" si="964"/>
        <v>0</v>
      </c>
      <c r="AR431" s="1093"/>
      <c r="AS431" s="1093">
        <f t="shared" si="965"/>
        <v>0</v>
      </c>
      <c r="AT431" s="1094"/>
      <c r="AU431" s="1103"/>
      <c r="AV431" s="1101"/>
      <c r="AW431" s="1101">
        <f t="shared" si="967"/>
        <v>0</v>
      </c>
      <c r="AX431" s="1101"/>
      <c r="AY431" s="1101">
        <f t="shared" si="968"/>
        <v>0</v>
      </c>
      <c r="AZ431" s="1102"/>
      <c r="BA431" s="1151">
        <f t="shared" si="870"/>
        <v>0</v>
      </c>
      <c r="BB431" s="363"/>
      <c r="BC431" s="363">
        <f t="shared" si="970"/>
        <v>0</v>
      </c>
      <c r="BD431" s="363"/>
      <c r="BE431" s="363">
        <f t="shared" si="971"/>
        <v>0</v>
      </c>
      <c r="BF431" s="364">
        <f t="shared" si="939"/>
        <v>0</v>
      </c>
      <c r="BG431" s="1218">
        <f t="shared" si="929"/>
        <v>0</v>
      </c>
      <c r="BH431" s="1218">
        <f t="shared" si="930"/>
        <v>0</v>
      </c>
    </row>
    <row r="432" spans="1:60" hidden="1" x14ac:dyDescent="0.2">
      <c r="A432" s="1">
        <v>423</v>
      </c>
      <c r="B432" s="50" t="s">
        <v>162</v>
      </c>
      <c r="C432" s="1158"/>
      <c r="D432" s="51" t="s">
        <v>137</v>
      </c>
      <c r="E432" s="51">
        <v>0</v>
      </c>
      <c r="F432" s="76"/>
      <c r="G432" s="76">
        <f t="shared" si="895"/>
        <v>0</v>
      </c>
      <c r="H432" s="76"/>
      <c r="I432" s="76">
        <f t="shared" si="896"/>
        <v>0</v>
      </c>
      <c r="J432" s="120"/>
      <c r="K432" s="131"/>
      <c r="L432" s="95"/>
      <c r="M432" s="95">
        <f t="shared" si="949"/>
        <v>0</v>
      </c>
      <c r="N432" s="95"/>
      <c r="O432" s="95">
        <f t="shared" si="950"/>
        <v>0</v>
      </c>
      <c r="P432" s="96"/>
      <c r="Q432" s="177"/>
      <c r="R432" s="178"/>
      <c r="S432" s="178">
        <f t="shared" si="952"/>
        <v>0</v>
      </c>
      <c r="T432" s="178"/>
      <c r="U432" s="178">
        <f t="shared" si="953"/>
        <v>0</v>
      </c>
      <c r="V432" s="179"/>
      <c r="W432" s="224"/>
      <c r="X432" s="225"/>
      <c r="Y432" s="225">
        <f t="shared" si="955"/>
        <v>0</v>
      </c>
      <c r="Z432" s="225"/>
      <c r="AA432" s="225">
        <f t="shared" si="956"/>
        <v>0</v>
      </c>
      <c r="AB432" s="226"/>
      <c r="AC432" s="271"/>
      <c r="AD432" s="272"/>
      <c r="AE432" s="272">
        <f t="shared" si="958"/>
        <v>0</v>
      </c>
      <c r="AF432" s="272"/>
      <c r="AG432" s="272">
        <f t="shared" si="959"/>
        <v>0</v>
      </c>
      <c r="AH432" s="273"/>
      <c r="AI432" s="318"/>
      <c r="AJ432" s="319"/>
      <c r="AK432" s="319">
        <f t="shared" si="961"/>
        <v>0</v>
      </c>
      <c r="AL432" s="319"/>
      <c r="AM432" s="319">
        <f t="shared" si="962"/>
        <v>0</v>
      </c>
      <c r="AN432" s="320"/>
      <c r="AO432" s="1107"/>
      <c r="AP432" s="1093"/>
      <c r="AQ432" s="1093">
        <f t="shared" si="964"/>
        <v>0</v>
      </c>
      <c r="AR432" s="1093"/>
      <c r="AS432" s="1093">
        <f t="shared" si="965"/>
        <v>0</v>
      </c>
      <c r="AT432" s="1094"/>
      <c r="AU432" s="1103"/>
      <c r="AV432" s="1101"/>
      <c r="AW432" s="1101">
        <f t="shared" si="967"/>
        <v>0</v>
      </c>
      <c r="AX432" s="1101"/>
      <c r="AY432" s="1101">
        <f t="shared" si="968"/>
        <v>0</v>
      </c>
      <c r="AZ432" s="1102"/>
      <c r="BA432" s="1151">
        <f t="shared" si="870"/>
        <v>0</v>
      </c>
      <c r="BB432" s="363"/>
      <c r="BC432" s="363">
        <f t="shared" si="970"/>
        <v>0</v>
      </c>
      <c r="BD432" s="363"/>
      <c r="BE432" s="363">
        <f t="shared" si="971"/>
        <v>0</v>
      </c>
      <c r="BF432" s="364">
        <f t="shared" si="939"/>
        <v>0</v>
      </c>
      <c r="BG432" s="1218">
        <f t="shared" si="929"/>
        <v>0</v>
      </c>
      <c r="BH432" s="1218">
        <f t="shared" si="930"/>
        <v>0</v>
      </c>
    </row>
    <row r="433" spans="1:60" x14ac:dyDescent="0.2">
      <c r="A433" s="1">
        <v>424</v>
      </c>
      <c r="B433" s="50" t="s">
        <v>139</v>
      </c>
      <c r="C433" s="1158"/>
      <c r="D433" s="51" t="s">
        <v>56</v>
      </c>
      <c r="E433" s="1651">
        <v>17.16</v>
      </c>
      <c r="F433" s="76">
        <v>1875</v>
      </c>
      <c r="G433" s="76">
        <f t="shared" si="895"/>
        <v>32175</v>
      </c>
      <c r="H433" s="76">
        <v>1617</v>
      </c>
      <c r="I433" s="76">
        <f t="shared" si="896"/>
        <v>27747.72</v>
      </c>
      <c r="J433" s="120">
        <f t="shared" ref="J433:J434" si="972">G433+I433</f>
        <v>59922.720000000001</v>
      </c>
      <c r="K433" s="1315"/>
      <c r="L433" s="95">
        <v>1875</v>
      </c>
      <c r="M433" s="95">
        <f t="shared" si="949"/>
        <v>0</v>
      </c>
      <c r="N433" s="95">
        <v>1617</v>
      </c>
      <c r="O433" s="95">
        <f t="shared" si="950"/>
        <v>0</v>
      </c>
      <c r="P433" s="96">
        <f t="shared" ref="P433:P434" si="973">M433+O433</f>
        <v>0</v>
      </c>
      <c r="Q433" s="1592">
        <v>17.16</v>
      </c>
      <c r="R433" s="178">
        <v>1875</v>
      </c>
      <c r="S433" s="178">
        <f t="shared" si="952"/>
        <v>32175</v>
      </c>
      <c r="T433" s="178">
        <v>1617</v>
      </c>
      <c r="U433" s="178">
        <f t="shared" si="953"/>
        <v>27747.72</v>
      </c>
      <c r="V433" s="179">
        <f t="shared" ref="V433:V434" si="974">S433+U433</f>
        <v>59922.720000000001</v>
      </c>
      <c r="W433" s="1309"/>
      <c r="X433" s="225">
        <v>1875</v>
      </c>
      <c r="Y433" s="225">
        <f t="shared" si="955"/>
        <v>0</v>
      </c>
      <c r="Z433" s="225">
        <v>1617</v>
      </c>
      <c r="AA433" s="225">
        <f t="shared" si="956"/>
        <v>0</v>
      </c>
      <c r="AB433" s="226">
        <f t="shared" ref="AB433:AB434" si="975">Y433+AA433</f>
        <v>0</v>
      </c>
      <c r="AC433" s="1310"/>
      <c r="AD433" s="272">
        <v>1875</v>
      </c>
      <c r="AE433" s="272">
        <f t="shared" si="958"/>
        <v>0</v>
      </c>
      <c r="AF433" s="272">
        <v>1617</v>
      </c>
      <c r="AG433" s="272">
        <f t="shared" si="959"/>
        <v>0</v>
      </c>
      <c r="AH433" s="273">
        <f t="shared" ref="AH433:AH434" si="976">AE433+AG433</f>
        <v>0</v>
      </c>
      <c r="AI433" s="1311"/>
      <c r="AJ433" s="319">
        <v>1875</v>
      </c>
      <c r="AK433" s="319">
        <f t="shared" si="961"/>
        <v>0</v>
      </c>
      <c r="AL433" s="319">
        <v>1617</v>
      </c>
      <c r="AM433" s="319">
        <f t="shared" si="962"/>
        <v>0</v>
      </c>
      <c r="AN433" s="320">
        <f t="shared" ref="AN433:AN434" si="977">AK433+AM433</f>
        <v>0</v>
      </c>
      <c r="AO433" s="1312"/>
      <c r="AP433" s="1093">
        <v>1875</v>
      </c>
      <c r="AQ433" s="1093">
        <f t="shared" si="964"/>
        <v>0</v>
      </c>
      <c r="AR433" s="1093">
        <v>1617</v>
      </c>
      <c r="AS433" s="1093">
        <f t="shared" si="965"/>
        <v>0</v>
      </c>
      <c r="AT433" s="1094">
        <f t="shared" ref="AT433:AT434" si="978">AQ433+AS433</f>
        <v>0</v>
      </c>
      <c r="AU433" s="1313"/>
      <c r="AV433" s="1101">
        <v>1875</v>
      </c>
      <c r="AW433" s="1101">
        <f t="shared" si="967"/>
        <v>0</v>
      </c>
      <c r="AX433" s="1101">
        <v>1617</v>
      </c>
      <c r="AY433" s="1101">
        <f t="shared" si="968"/>
        <v>0</v>
      </c>
      <c r="AZ433" s="1102">
        <f t="shared" ref="AZ433:AZ434" si="979">AW433+AY433</f>
        <v>0</v>
      </c>
      <c r="BA433" s="1151">
        <f t="shared" si="870"/>
        <v>0</v>
      </c>
      <c r="BB433" s="363">
        <v>1875</v>
      </c>
      <c r="BC433" s="363">
        <f t="shared" si="970"/>
        <v>0</v>
      </c>
      <c r="BD433" s="363">
        <v>1617</v>
      </c>
      <c r="BE433" s="363">
        <f t="shared" si="971"/>
        <v>0</v>
      </c>
      <c r="BF433" s="364">
        <f t="shared" si="939"/>
        <v>0</v>
      </c>
      <c r="BG433" s="1218">
        <f t="shared" si="929"/>
        <v>0</v>
      </c>
      <c r="BH433" s="1218">
        <f t="shared" si="930"/>
        <v>0</v>
      </c>
    </row>
    <row r="434" spans="1:60" x14ac:dyDescent="0.2">
      <c r="A434" s="1">
        <v>425</v>
      </c>
      <c r="B434" s="50" t="s">
        <v>148</v>
      </c>
      <c r="C434" s="1158"/>
      <c r="D434" s="51" t="s">
        <v>56</v>
      </c>
      <c r="E434" s="51">
        <v>6</v>
      </c>
      <c r="F434" s="76">
        <v>1875</v>
      </c>
      <c r="G434" s="76">
        <f t="shared" si="895"/>
        <v>11250</v>
      </c>
      <c r="H434" s="76">
        <v>1428</v>
      </c>
      <c r="I434" s="76">
        <f t="shared" si="896"/>
        <v>8568</v>
      </c>
      <c r="J434" s="120">
        <f t="shared" si="972"/>
        <v>19818</v>
      </c>
      <c r="K434" s="131"/>
      <c r="L434" s="95">
        <v>1875</v>
      </c>
      <c r="M434" s="95">
        <f t="shared" si="949"/>
        <v>0</v>
      </c>
      <c r="N434" s="95">
        <v>1428</v>
      </c>
      <c r="O434" s="95">
        <f t="shared" si="950"/>
        <v>0</v>
      </c>
      <c r="P434" s="96">
        <f t="shared" si="973"/>
        <v>0</v>
      </c>
      <c r="Q434" s="1593">
        <v>6</v>
      </c>
      <c r="R434" s="178">
        <v>1875</v>
      </c>
      <c r="S434" s="178">
        <f t="shared" si="952"/>
        <v>11250</v>
      </c>
      <c r="T434" s="178">
        <v>1428</v>
      </c>
      <c r="U434" s="178">
        <f t="shared" si="953"/>
        <v>8568</v>
      </c>
      <c r="V434" s="179">
        <f t="shared" si="974"/>
        <v>19818</v>
      </c>
      <c r="W434" s="224"/>
      <c r="X434" s="225">
        <v>1875</v>
      </c>
      <c r="Y434" s="225">
        <f t="shared" si="955"/>
        <v>0</v>
      </c>
      <c r="Z434" s="225">
        <v>1428</v>
      </c>
      <c r="AA434" s="225">
        <f t="shared" si="956"/>
        <v>0</v>
      </c>
      <c r="AB434" s="226">
        <f t="shared" si="975"/>
        <v>0</v>
      </c>
      <c r="AC434" s="271"/>
      <c r="AD434" s="272">
        <v>1875</v>
      </c>
      <c r="AE434" s="272">
        <f t="shared" si="958"/>
        <v>0</v>
      </c>
      <c r="AF434" s="272">
        <v>1428</v>
      </c>
      <c r="AG434" s="272">
        <f t="shared" si="959"/>
        <v>0</v>
      </c>
      <c r="AH434" s="273">
        <f t="shared" si="976"/>
        <v>0</v>
      </c>
      <c r="AI434" s="318"/>
      <c r="AJ434" s="319">
        <v>1875</v>
      </c>
      <c r="AK434" s="319">
        <f t="shared" si="961"/>
        <v>0</v>
      </c>
      <c r="AL434" s="319">
        <v>1428</v>
      </c>
      <c r="AM434" s="319">
        <f t="shared" si="962"/>
        <v>0</v>
      </c>
      <c r="AN434" s="320">
        <f t="shared" si="977"/>
        <v>0</v>
      </c>
      <c r="AO434" s="1107"/>
      <c r="AP434" s="1093">
        <v>1875</v>
      </c>
      <c r="AQ434" s="1093">
        <f t="shared" si="964"/>
        <v>0</v>
      </c>
      <c r="AR434" s="1093">
        <v>1428</v>
      </c>
      <c r="AS434" s="1093">
        <f t="shared" si="965"/>
        <v>0</v>
      </c>
      <c r="AT434" s="1094">
        <f t="shared" si="978"/>
        <v>0</v>
      </c>
      <c r="AU434" s="1103"/>
      <c r="AV434" s="1101">
        <v>1875</v>
      </c>
      <c r="AW434" s="1101">
        <f t="shared" si="967"/>
        <v>0</v>
      </c>
      <c r="AX434" s="1101">
        <v>1428</v>
      </c>
      <c r="AY434" s="1101">
        <f t="shared" si="968"/>
        <v>0</v>
      </c>
      <c r="AZ434" s="1102">
        <f t="shared" si="979"/>
        <v>0</v>
      </c>
      <c r="BA434" s="1151">
        <f t="shared" si="870"/>
        <v>0</v>
      </c>
      <c r="BB434" s="363">
        <v>1875</v>
      </c>
      <c r="BC434" s="363">
        <f t="shared" si="970"/>
        <v>0</v>
      </c>
      <c r="BD434" s="363">
        <v>1428</v>
      </c>
      <c r="BE434" s="363">
        <f t="shared" si="971"/>
        <v>0</v>
      </c>
      <c r="BF434" s="364">
        <f t="shared" si="939"/>
        <v>0</v>
      </c>
      <c r="BG434" s="1218">
        <f t="shared" si="929"/>
        <v>0</v>
      </c>
      <c r="BH434" s="1218">
        <f t="shared" si="930"/>
        <v>0</v>
      </c>
    </row>
    <row r="435" spans="1:60" hidden="1" x14ac:dyDescent="0.2">
      <c r="A435" s="1">
        <v>426</v>
      </c>
      <c r="B435" s="50" t="s">
        <v>170</v>
      </c>
      <c r="C435" s="1158"/>
      <c r="D435" s="51" t="s">
        <v>137</v>
      </c>
      <c r="E435" s="51">
        <v>0</v>
      </c>
      <c r="F435" s="76"/>
      <c r="G435" s="76">
        <f t="shared" si="895"/>
        <v>0</v>
      </c>
      <c r="H435" s="76"/>
      <c r="I435" s="76">
        <f t="shared" si="896"/>
        <v>0</v>
      </c>
      <c r="J435" s="120"/>
      <c r="K435" s="131"/>
      <c r="L435" s="95"/>
      <c r="M435" s="95">
        <f t="shared" si="949"/>
        <v>0</v>
      </c>
      <c r="N435" s="95"/>
      <c r="O435" s="95">
        <f t="shared" si="950"/>
        <v>0</v>
      </c>
      <c r="P435" s="96"/>
      <c r="Q435" s="177"/>
      <c r="R435" s="178"/>
      <c r="S435" s="178">
        <f t="shared" si="952"/>
        <v>0</v>
      </c>
      <c r="T435" s="178"/>
      <c r="U435" s="178">
        <f t="shared" si="953"/>
        <v>0</v>
      </c>
      <c r="V435" s="179"/>
      <c r="W435" s="224"/>
      <c r="X435" s="225"/>
      <c r="Y435" s="225">
        <f t="shared" si="955"/>
        <v>0</v>
      </c>
      <c r="Z435" s="225"/>
      <c r="AA435" s="225">
        <f t="shared" si="956"/>
        <v>0</v>
      </c>
      <c r="AB435" s="226"/>
      <c r="AC435" s="271"/>
      <c r="AD435" s="272"/>
      <c r="AE435" s="272">
        <f t="shared" si="958"/>
        <v>0</v>
      </c>
      <c r="AF435" s="272"/>
      <c r="AG435" s="272">
        <f t="shared" si="959"/>
        <v>0</v>
      </c>
      <c r="AH435" s="273"/>
      <c r="AI435" s="318"/>
      <c r="AJ435" s="319"/>
      <c r="AK435" s="319">
        <f t="shared" si="961"/>
        <v>0</v>
      </c>
      <c r="AL435" s="319"/>
      <c r="AM435" s="319">
        <f t="shared" si="962"/>
        <v>0</v>
      </c>
      <c r="AN435" s="320"/>
      <c r="AO435" s="1107"/>
      <c r="AP435" s="1093"/>
      <c r="AQ435" s="1093">
        <f t="shared" si="964"/>
        <v>0</v>
      </c>
      <c r="AR435" s="1093"/>
      <c r="AS435" s="1093">
        <f t="shared" si="965"/>
        <v>0</v>
      </c>
      <c r="AT435" s="1094"/>
      <c r="AU435" s="1103"/>
      <c r="AV435" s="1101"/>
      <c r="AW435" s="1101">
        <f t="shared" si="967"/>
        <v>0</v>
      </c>
      <c r="AX435" s="1101"/>
      <c r="AY435" s="1101">
        <f t="shared" si="968"/>
        <v>0</v>
      </c>
      <c r="AZ435" s="1102"/>
      <c r="BA435" s="1151">
        <f t="shared" si="870"/>
        <v>0</v>
      </c>
      <c r="BB435" s="363"/>
      <c r="BC435" s="363">
        <f t="shared" si="970"/>
        <v>0</v>
      </c>
      <c r="BD435" s="363"/>
      <c r="BE435" s="363">
        <f t="shared" si="971"/>
        <v>0</v>
      </c>
      <c r="BF435" s="364">
        <f t="shared" si="939"/>
        <v>0</v>
      </c>
      <c r="BG435" s="1218">
        <f t="shared" si="929"/>
        <v>0</v>
      </c>
      <c r="BH435" s="1218">
        <f t="shared" si="930"/>
        <v>0</v>
      </c>
    </row>
    <row r="436" spans="1:60" x14ac:dyDescent="0.2">
      <c r="A436" s="1">
        <v>427</v>
      </c>
      <c r="B436" s="50" t="s">
        <v>150</v>
      </c>
      <c r="C436" s="1158"/>
      <c r="D436" s="51" t="s">
        <v>56</v>
      </c>
      <c r="E436" s="1653">
        <v>3.02</v>
      </c>
      <c r="F436" s="76">
        <v>1875</v>
      </c>
      <c r="G436" s="76">
        <f t="shared" si="895"/>
        <v>5662.5</v>
      </c>
      <c r="H436" s="76">
        <v>2646</v>
      </c>
      <c r="I436" s="76">
        <f t="shared" si="896"/>
        <v>7990.92</v>
      </c>
      <c r="J436" s="120">
        <f t="shared" ref="J436:J438" si="980">G436+I436</f>
        <v>13653.42</v>
      </c>
      <c r="K436" s="1315"/>
      <c r="L436" s="95">
        <v>1875</v>
      </c>
      <c r="M436" s="95">
        <f t="shared" si="949"/>
        <v>0</v>
      </c>
      <c r="N436" s="95">
        <v>2646</v>
      </c>
      <c r="O436" s="95">
        <f t="shared" si="950"/>
        <v>0</v>
      </c>
      <c r="P436" s="96">
        <f t="shared" ref="P436:P438" si="981">M436+O436</f>
        <v>0</v>
      </c>
      <c r="Q436" s="1594">
        <v>1.4</v>
      </c>
      <c r="R436" s="178">
        <v>1875</v>
      </c>
      <c r="S436" s="178">
        <f t="shared" si="952"/>
        <v>2625</v>
      </c>
      <c r="T436" s="178">
        <v>2646</v>
      </c>
      <c r="U436" s="178">
        <f t="shared" si="953"/>
        <v>3704.3999999999996</v>
      </c>
      <c r="V436" s="179">
        <f t="shared" ref="V436:V438" si="982">S436+U436</f>
        <v>6329.4</v>
      </c>
      <c r="W436" s="1309"/>
      <c r="X436" s="225">
        <v>1875</v>
      </c>
      <c r="Y436" s="225">
        <f t="shared" si="955"/>
        <v>0</v>
      </c>
      <c r="Z436" s="225">
        <v>2646</v>
      </c>
      <c r="AA436" s="225">
        <f t="shared" si="956"/>
        <v>0</v>
      </c>
      <c r="AB436" s="226">
        <f t="shared" ref="AB436:AB438" si="983">Y436+AA436</f>
        <v>0</v>
      </c>
      <c r="AC436" s="1310"/>
      <c r="AD436" s="272">
        <v>1875</v>
      </c>
      <c r="AE436" s="272">
        <f t="shared" si="958"/>
        <v>0</v>
      </c>
      <c r="AF436" s="272">
        <v>2646</v>
      </c>
      <c r="AG436" s="272">
        <f t="shared" si="959"/>
        <v>0</v>
      </c>
      <c r="AH436" s="273">
        <f t="shared" ref="AH436:AH438" si="984">AE436+AG436</f>
        <v>0</v>
      </c>
      <c r="AI436" s="1591">
        <v>1.62</v>
      </c>
      <c r="AJ436" s="319">
        <v>1875</v>
      </c>
      <c r="AK436" s="319">
        <f t="shared" si="961"/>
        <v>3037.5</v>
      </c>
      <c r="AL436" s="319">
        <v>2646</v>
      </c>
      <c r="AM436" s="319">
        <f t="shared" si="962"/>
        <v>4286.5200000000004</v>
      </c>
      <c r="AN436" s="320">
        <f t="shared" ref="AN436:AN438" si="985">AK436+AM436</f>
        <v>7324.02</v>
      </c>
      <c r="AO436" s="1306"/>
      <c r="AP436" s="1093">
        <v>1875</v>
      </c>
      <c r="AQ436" s="1093">
        <f t="shared" si="964"/>
        <v>0</v>
      </c>
      <c r="AR436" s="1093">
        <v>2646</v>
      </c>
      <c r="AS436" s="1093">
        <f t="shared" si="965"/>
        <v>0</v>
      </c>
      <c r="AT436" s="1094">
        <f t="shared" ref="AT436:AT438" si="986">AQ436+AS436</f>
        <v>0</v>
      </c>
      <c r="AU436" s="1307"/>
      <c r="AV436" s="1101">
        <v>1875</v>
      </c>
      <c r="AW436" s="1101">
        <f t="shared" si="967"/>
        <v>0</v>
      </c>
      <c r="AX436" s="1101">
        <v>2646</v>
      </c>
      <c r="AY436" s="1101">
        <f t="shared" si="968"/>
        <v>0</v>
      </c>
      <c r="AZ436" s="1102">
        <f t="shared" ref="AZ436:AZ438" si="987">AW436+AY436</f>
        <v>0</v>
      </c>
      <c r="BA436" s="1151">
        <f t="shared" si="870"/>
        <v>0</v>
      </c>
      <c r="BB436" s="363">
        <v>1875</v>
      </c>
      <c r="BC436" s="363">
        <f t="shared" si="970"/>
        <v>0</v>
      </c>
      <c r="BD436" s="363">
        <v>2646</v>
      </c>
      <c r="BE436" s="363">
        <f t="shared" si="971"/>
        <v>0</v>
      </c>
      <c r="BF436" s="364">
        <f t="shared" si="939"/>
        <v>0</v>
      </c>
      <c r="BG436" s="1218">
        <f t="shared" si="929"/>
        <v>0</v>
      </c>
      <c r="BH436" s="1218">
        <f t="shared" si="930"/>
        <v>0</v>
      </c>
    </row>
    <row r="437" spans="1:60" x14ac:dyDescent="0.2">
      <c r="A437" s="1">
        <v>428</v>
      </c>
      <c r="B437" s="50" t="s">
        <v>171</v>
      </c>
      <c r="C437" s="1158"/>
      <c r="D437" s="51" t="s">
        <v>172</v>
      </c>
      <c r="E437" s="51">
        <v>1.57</v>
      </c>
      <c r="F437" s="76">
        <v>1000</v>
      </c>
      <c r="G437" s="76">
        <f t="shared" si="895"/>
        <v>1570</v>
      </c>
      <c r="H437" s="76">
        <v>95</v>
      </c>
      <c r="I437" s="76">
        <f t="shared" si="896"/>
        <v>149.15</v>
      </c>
      <c r="J437" s="120">
        <f t="shared" si="980"/>
        <v>1719.15</v>
      </c>
      <c r="K437" s="131"/>
      <c r="L437" s="95">
        <v>1000</v>
      </c>
      <c r="M437" s="95">
        <f t="shared" si="949"/>
        <v>0</v>
      </c>
      <c r="N437" s="95">
        <v>95</v>
      </c>
      <c r="O437" s="95">
        <f t="shared" si="950"/>
        <v>0</v>
      </c>
      <c r="P437" s="96">
        <f t="shared" si="981"/>
        <v>0</v>
      </c>
      <c r="Q437" s="177">
        <v>1.57</v>
      </c>
      <c r="R437" s="178">
        <v>1000</v>
      </c>
      <c r="S437" s="178">
        <f t="shared" si="952"/>
        <v>1570</v>
      </c>
      <c r="T437" s="178">
        <v>95</v>
      </c>
      <c r="U437" s="178">
        <f t="shared" si="953"/>
        <v>149.15</v>
      </c>
      <c r="V437" s="179">
        <f t="shared" si="982"/>
        <v>1719.15</v>
      </c>
      <c r="W437" s="224"/>
      <c r="X437" s="225">
        <v>1000</v>
      </c>
      <c r="Y437" s="225">
        <f t="shared" si="955"/>
        <v>0</v>
      </c>
      <c r="Z437" s="225">
        <v>95</v>
      </c>
      <c r="AA437" s="225">
        <f t="shared" si="956"/>
        <v>0</v>
      </c>
      <c r="AB437" s="226">
        <f t="shared" si="983"/>
        <v>0</v>
      </c>
      <c r="AC437" s="271"/>
      <c r="AD437" s="272">
        <v>1000</v>
      </c>
      <c r="AE437" s="272">
        <f t="shared" si="958"/>
        <v>0</v>
      </c>
      <c r="AF437" s="272">
        <v>95</v>
      </c>
      <c r="AG437" s="272">
        <f t="shared" si="959"/>
        <v>0</v>
      </c>
      <c r="AH437" s="273">
        <f t="shared" si="984"/>
        <v>0</v>
      </c>
      <c r="AI437" s="318"/>
      <c r="AJ437" s="319">
        <v>1000</v>
      </c>
      <c r="AK437" s="319">
        <f t="shared" si="961"/>
        <v>0</v>
      </c>
      <c r="AL437" s="319">
        <v>95</v>
      </c>
      <c r="AM437" s="319">
        <f t="shared" si="962"/>
        <v>0</v>
      </c>
      <c r="AN437" s="320">
        <f t="shared" si="985"/>
        <v>0</v>
      </c>
      <c r="AO437" s="1107"/>
      <c r="AP437" s="1093">
        <v>1000</v>
      </c>
      <c r="AQ437" s="1093">
        <f t="shared" si="964"/>
        <v>0</v>
      </c>
      <c r="AR437" s="1093">
        <v>95</v>
      </c>
      <c r="AS437" s="1093">
        <f t="shared" si="965"/>
        <v>0</v>
      </c>
      <c r="AT437" s="1094">
        <f t="shared" si="986"/>
        <v>0</v>
      </c>
      <c r="AU437" s="1103"/>
      <c r="AV437" s="1101">
        <v>1000</v>
      </c>
      <c r="AW437" s="1101">
        <f t="shared" si="967"/>
        <v>0</v>
      </c>
      <c r="AX437" s="1101">
        <v>95</v>
      </c>
      <c r="AY437" s="1101">
        <f t="shared" si="968"/>
        <v>0</v>
      </c>
      <c r="AZ437" s="1102">
        <f t="shared" si="987"/>
        <v>0</v>
      </c>
      <c r="BA437" s="1151">
        <f t="shared" si="870"/>
        <v>0</v>
      </c>
      <c r="BB437" s="363">
        <v>1000</v>
      </c>
      <c r="BC437" s="363">
        <f t="shared" si="970"/>
        <v>0</v>
      </c>
      <c r="BD437" s="363">
        <v>95</v>
      </c>
      <c r="BE437" s="363">
        <f t="shared" si="971"/>
        <v>0</v>
      </c>
      <c r="BF437" s="364">
        <f t="shared" si="939"/>
        <v>0</v>
      </c>
      <c r="BG437" s="1218">
        <f t="shared" si="929"/>
        <v>0</v>
      </c>
      <c r="BH437" s="1218">
        <f t="shared" si="930"/>
        <v>0</v>
      </c>
    </row>
    <row r="438" spans="1:60" x14ac:dyDescent="0.2">
      <c r="A438" s="1">
        <v>429</v>
      </c>
      <c r="B438" s="50" t="s">
        <v>60</v>
      </c>
      <c r="C438" s="1158"/>
      <c r="D438" s="51" t="s">
        <v>5</v>
      </c>
      <c r="E438" s="51">
        <v>1</v>
      </c>
      <c r="F438" s="76">
        <v>0</v>
      </c>
      <c r="G438" s="76">
        <f t="shared" si="895"/>
        <v>0</v>
      </c>
      <c r="H438" s="76">
        <v>49673</v>
      </c>
      <c r="I438" s="76">
        <f t="shared" si="896"/>
        <v>49673</v>
      </c>
      <c r="J438" s="120">
        <f t="shared" si="980"/>
        <v>49673</v>
      </c>
      <c r="K438" s="131"/>
      <c r="L438" s="95">
        <v>0</v>
      </c>
      <c r="M438" s="95">
        <f t="shared" si="949"/>
        <v>0</v>
      </c>
      <c r="N438" s="95">
        <v>49673</v>
      </c>
      <c r="O438" s="95">
        <f t="shared" si="950"/>
        <v>0</v>
      </c>
      <c r="P438" s="96">
        <f t="shared" si="981"/>
        <v>0</v>
      </c>
      <c r="Q438" s="177">
        <v>1</v>
      </c>
      <c r="R438" s="178">
        <v>0</v>
      </c>
      <c r="S438" s="178">
        <f t="shared" si="952"/>
        <v>0</v>
      </c>
      <c r="T438" s="178">
        <v>49673</v>
      </c>
      <c r="U438" s="178">
        <f t="shared" si="953"/>
        <v>49673</v>
      </c>
      <c r="V438" s="179">
        <f t="shared" si="982"/>
        <v>49673</v>
      </c>
      <c r="W438" s="224"/>
      <c r="X438" s="225">
        <v>0</v>
      </c>
      <c r="Y438" s="225">
        <f t="shared" si="955"/>
        <v>0</v>
      </c>
      <c r="Z438" s="225">
        <v>49673</v>
      </c>
      <c r="AA438" s="225">
        <f t="shared" si="956"/>
        <v>0</v>
      </c>
      <c r="AB438" s="226">
        <f t="shared" si="983"/>
        <v>0</v>
      </c>
      <c r="AC438" s="271"/>
      <c r="AD438" s="272">
        <v>0</v>
      </c>
      <c r="AE438" s="272">
        <f t="shared" si="958"/>
        <v>0</v>
      </c>
      <c r="AF438" s="272">
        <v>49673</v>
      </c>
      <c r="AG438" s="272">
        <f t="shared" si="959"/>
        <v>0</v>
      </c>
      <c r="AH438" s="273">
        <f t="shared" si="984"/>
        <v>0</v>
      </c>
      <c r="AI438" s="318"/>
      <c r="AJ438" s="319">
        <v>0</v>
      </c>
      <c r="AK438" s="319">
        <f t="shared" si="961"/>
        <v>0</v>
      </c>
      <c r="AL438" s="319">
        <v>49673</v>
      </c>
      <c r="AM438" s="319">
        <f t="shared" si="962"/>
        <v>0</v>
      </c>
      <c r="AN438" s="320">
        <f t="shared" si="985"/>
        <v>0</v>
      </c>
      <c r="AO438" s="1107"/>
      <c r="AP438" s="1093">
        <v>0</v>
      </c>
      <c r="AQ438" s="1093">
        <f t="shared" si="964"/>
        <v>0</v>
      </c>
      <c r="AR438" s="1093">
        <v>49673</v>
      </c>
      <c r="AS438" s="1093">
        <f t="shared" si="965"/>
        <v>0</v>
      </c>
      <c r="AT438" s="1094">
        <f t="shared" si="986"/>
        <v>0</v>
      </c>
      <c r="AU438" s="1103"/>
      <c r="AV438" s="1101">
        <v>0</v>
      </c>
      <c r="AW438" s="1101">
        <f t="shared" si="967"/>
        <v>0</v>
      </c>
      <c r="AX438" s="1101">
        <v>49673</v>
      </c>
      <c r="AY438" s="1101">
        <f t="shared" si="968"/>
        <v>0</v>
      </c>
      <c r="AZ438" s="1102">
        <f t="shared" si="987"/>
        <v>0</v>
      </c>
      <c r="BA438" s="1151">
        <f t="shared" si="870"/>
        <v>0</v>
      </c>
      <c r="BB438" s="363">
        <v>0</v>
      </c>
      <c r="BC438" s="363">
        <f t="shared" si="970"/>
        <v>0</v>
      </c>
      <c r="BD438" s="363">
        <v>49673</v>
      </c>
      <c r="BE438" s="363">
        <f t="shared" si="971"/>
        <v>0</v>
      </c>
      <c r="BF438" s="364">
        <f t="shared" si="939"/>
        <v>0</v>
      </c>
      <c r="BG438" s="1218">
        <f t="shared" si="929"/>
        <v>0</v>
      </c>
      <c r="BH438" s="1218">
        <f t="shared" si="930"/>
        <v>0</v>
      </c>
    </row>
    <row r="439" spans="1:60" x14ac:dyDescent="0.2">
      <c r="A439" s="1">
        <v>430</v>
      </c>
      <c r="B439" s="1317" t="s">
        <v>174</v>
      </c>
      <c r="C439" s="1158"/>
      <c r="D439" s="51"/>
      <c r="E439" s="51"/>
      <c r="F439" s="51"/>
      <c r="G439" s="76"/>
      <c r="H439" s="1124"/>
      <c r="I439" s="76"/>
      <c r="J439" s="1125"/>
      <c r="K439" s="131"/>
      <c r="L439" s="1144"/>
      <c r="M439" s="95"/>
      <c r="N439" s="1126"/>
      <c r="O439" s="95"/>
      <c r="P439" s="1127"/>
      <c r="Q439" s="177"/>
      <c r="R439" s="1145"/>
      <c r="S439" s="178"/>
      <c r="T439" s="1128"/>
      <c r="U439" s="178"/>
      <c r="V439" s="1129"/>
      <c r="W439" s="224"/>
      <c r="X439" s="1146"/>
      <c r="Y439" s="225"/>
      <c r="Z439" s="1130"/>
      <c r="AA439" s="225"/>
      <c r="AB439" s="1131"/>
      <c r="AC439" s="271"/>
      <c r="AD439" s="1147"/>
      <c r="AE439" s="272"/>
      <c r="AF439" s="1132"/>
      <c r="AG439" s="272"/>
      <c r="AH439" s="1133"/>
      <c r="AI439" s="318"/>
      <c r="AJ439" s="1148"/>
      <c r="AK439" s="319"/>
      <c r="AL439" s="1134"/>
      <c r="AM439" s="319"/>
      <c r="AN439" s="1135"/>
      <c r="AO439" s="1107"/>
      <c r="AP439" s="1149"/>
      <c r="AQ439" s="1093"/>
      <c r="AR439" s="1136"/>
      <c r="AS439" s="1093"/>
      <c r="AT439" s="1137"/>
      <c r="AU439" s="1103"/>
      <c r="AV439" s="1150"/>
      <c r="AW439" s="1101"/>
      <c r="AX439" s="1138"/>
      <c r="AY439" s="1101"/>
      <c r="AZ439" s="1139"/>
      <c r="BA439" s="1151">
        <f t="shared" si="870"/>
        <v>0</v>
      </c>
      <c r="BB439" s="1152"/>
      <c r="BC439" s="363"/>
      <c r="BD439" s="1140"/>
      <c r="BE439" s="363"/>
      <c r="BF439" s="364">
        <f t="shared" si="939"/>
        <v>0</v>
      </c>
      <c r="BG439" s="1218">
        <f t="shared" si="929"/>
        <v>0</v>
      </c>
      <c r="BH439" s="1218">
        <f t="shared" si="930"/>
        <v>0</v>
      </c>
    </row>
    <row r="440" spans="1:60" x14ac:dyDescent="0.2">
      <c r="A440" s="1">
        <v>431</v>
      </c>
      <c r="B440" s="50" t="s">
        <v>175</v>
      </c>
      <c r="C440" s="1158" t="s">
        <v>176</v>
      </c>
      <c r="D440" s="51" t="s">
        <v>14</v>
      </c>
      <c r="E440" s="51">
        <v>2</v>
      </c>
      <c r="F440" s="76">
        <v>800</v>
      </c>
      <c r="G440" s="76">
        <f t="shared" si="895"/>
        <v>1600</v>
      </c>
      <c r="H440" s="76">
        <v>627</v>
      </c>
      <c r="I440" s="76">
        <f t="shared" si="896"/>
        <v>1254</v>
      </c>
      <c r="J440" s="120">
        <f t="shared" ref="J440:J443" si="988">G440+I440</f>
        <v>2854</v>
      </c>
      <c r="K440" s="131"/>
      <c r="L440" s="95">
        <v>800</v>
      </c>
      <c r="M440" s="95">
        <f t="shared" ref="M440:M458" si="989">K440*L440</f>
        <v>0</v>
      </c>
      <c r="N440" s="95">
        <v>627</v>
      </c>
      <c r="O440" s="95">
        <f t="shared" ref="O440:O458" si="990">K440*N440</f>
        <v>0</v>
      </c>
      <c r="P440" s="96">
        <f t="shared" ref="P440:P443" si="991">M440+O440</f>
        <v>0</v>
      </c>
      <c r="Q440" s="177"/>
      <c r="R440" s="178">
        <v>800</v>
      </c>
      <c r="S440" s="178">
        <f t="shared" ref="S440:S458" si="992">Q440*R440</f>
        <v>0</v>
      </c>
      <c r="T440" s="178">
        <v>627</v>
      </c>
      <c r="U440" s="178">
        <f t="shared" ref="U440:U458" si="993">Q440*T440</f>
        <v>0</v>
      </c>
      <c r="V440" s="179">
        <f t="shared" ref="V440:V443" si="994">S440+U440</f>
        <v>0</v>
      </c>
      <c r="W440" s="224"/>
      <c r="X440" s="225">
        <v>800</v>
      </c>
      <c r="Y440" s="225">
        <f t="shared" ref="Y440:Y458" si="995">W440*X440</f>
        <v>0</v>
      </c>
      <c r="Z440" s="225">
        <v>627</v>
      </c>
      <c r="AA440" s="225">
        <f t="shared" ref="AA440:AA458" si="996">W440*Z440</f>
        <v>0</v>
      </c>
      <c r="AB440" s="226">
        <f t="shared" ref="AB440:AB443" si="997">Y440+AA440</f>
        <v>0</v>
      </c>
      <c r="AC440" s="271">
        <v>2</v>
      </c>
      <c r="AD440" s="272">
        <v>800</v>
      </c>
      <c r="AE440" s="272">
        <f t="shared" ref="AE440:AE458" si="998">AC440*AD440</f>
        <v>1600</v>
      </c>
      <c r="AF440" s="272">
        <v>627</v>
      </c>
      <c r="AG440" s="272">
        <f t="shared" ref="AG440:AG458" si="999">AC440*AF440</f>
        <v>1254</v>
      </c>
      <c r="AH440" s="273">
        <f t="shared" ref="AH440:AH443" si="1000">AE440+AG440</f>
        <v>2854</v>
      </c>
      <c r="AI440" s="318"/>
      <c r="AJ440" s="319">
        <v>800</v>
      </c>
      <c r="AK440" s="319">
        <f t="shared" ref="AK440:AK458" si="1001">AI440*AJ440</f>
        <v>0</v>
      </c>
      <c r="AL440" s="319">
        <v>627</v>
      </c>
      <c r="AM440" s="319">
        <f t="shared" ref="AM440:AM458" si="1002">AI440*AL440</f>
        <v>0</v>
      </c>
      <c r="AN440" s="320">
        <f t="shared" ref="AN440:AN443" si="1003">AK440+AM440</f>
        <v>0</v>
      </c>
      <c r="AO440" s="1107"/>
      <c r="AP440" s="1093">
        <v>800</v>
      </c>
      <c r="AQ440" s="1093">
        <f t="shared" ref="AQ440:AQ458" si="1004">AO440*AP440</f>
        <v>0</v>
      </c>
      <c r="AR440" s="1093">
        <v>627</v>
      </c>
      <c r="AS440" s="1093">
        <f t="shared" ref="AS440:AS458" si="1005">AO440*AR440</f>
        <v>0</v>
      </c>
      <c r="AT440" s="1094">
        <f t="shared" ref="AT440:AT443" si="1006">AQ440+AS440</f>
        <v>0</v>
      </c>
      <c r="AU440" s="1103"/>
      <c r="AV440" s="1101">
        <v>800</v>
      </c>
      <c r="AW440" s="1101">
        <f t="shared" ref="AW440:AW458" si="1007">AU440*AV440</f>
        <v>0</v>
      </c>
      <c r="AX440" s="1101">
        <v>627</v>
      </c>
      <c r="AY440" s="1101">
        <f t="shared" ref="AY440:AY458" si="1008">AU440*AX440</f>
        <v>0</v>
      </c>
      <c r="AZ440" s="1102">
        <f t="shared" ref="AZ440:AZ443" si="1009">AW440+AY440</f>
        <v>0</v>
      </c>
      <c r="BA440" s="1151">
        <f t="shared" si="870"/>
        <v>0</v>
      </c>
      <c r="BB440" s="363">
        <v>800</v>
      </c>
      <c r="BC440" s="363">
        <f t="shared" ref="BC440:BC458" si="1010">BA440*BB440</f>
        <v>0</v>
      </c>
      <c r="BD440" s="363">
        <v>627</v>
      </c>
      <c r="BE440" s="363">
        <f t="shared" ref="BE440:BE458" si="1011">BA440*BD440</f>
        <v>0</v>
      </c>
      <c r="BF440" s="364">
        <f t="shared" si="939"/>
        <v>0</v>
      </c>
      <c r="BG440" s="1218">
        <f t="shared" si="929"/>
        <v>0</v>
      </c>
      <c r="BH440" s="1218">
        <f t="shared" si="930"/>
        <v>0</v>
      </c>
    </row>
    <row r="441" spans="1:60" x14ac:dyDescent="0.2">
      <c r="A441" s="1">
        <v>432</v>
      </c>
      <c r="B441" s="50" t="s">
        <v>156</v>
      </c>
      <c r="C441" s="1158"/>
      <c r="D441" s="51" t="s">
        <v>14</v>
      </c>
      <c r="E441" s="51">
        <v>2</v>
      </c>
      <c r="F441" s="76">
        <v>600</v>
      </c>
      <c r="G441" s="76">
        <f t="shared" si="895"/>
        <v>1200</v>
      </c>
      <c r="H441" s="76">
        <v>595</v>
      </c>
      <c r="I441" s="76">
        <f t="shared" si="896"/>
        <v>1190</v>
      </c>
      <c r="J441" s="120">
        <f t="shared" si="988"/>
        <v>2390</v>
      </c>
      <c r="K441" s="131"/>
      <c r="L441" s="95">
        <v>600</v>
      </c>
      <c r="M441" s="95">
        <f t="shared" si="989"/>
        <v>0</v>
      </c>
      <c r="N441" s="95">
        <v>595</v>
      </c>
      <c r="O441" s="95">
        <f t="shared" si="990"/>
        <v>0</v>
      </c>
      <c r="P441" s="96">
        <f t="shared" si="991"/>
        <v>0</v>
      </c>
      <c r="Q441" s="177"/>
      <c r="R441" s="178">
        <v>600</v>
      </c>
      <c r="S441" s="178">
        <f t="shared" si="992"/>
        <v>0</v>
      </c>
      <c r="T441" s="178">
        <v>595</v>
      </c>
      <c r="U441" s="178">
        <f t="shared" si="993"/>
        <v>0</v>
      </c>
      <c r="V441" s="179">
        <f t="shared" si="994"/>
        <v>0</v>
      </c>
      <c r="W441" s="224"/>
      <c r="X441" s="225">
        <v>600</v>
      </c>
      <c r="Y441" s="225">
        <f t="shared" si="995"/>
        <v>0</v>
      </c>
      <c r="Z441" s="225">
        <v>595</v>
      </c>
      <c r="AA441" s="225">
        <f t="shared" si="996"/>
        <v>0</v>
      </c>
      <c r="AB441" s="226">
        <f t="shared" si="997"/>
        <v>0</v>
      </c>
      <c r="AC441" s="271">
        <v>2</v>
      </c>
      <c r="AD441" s="272">
        <v>600</v>
      </c>
      <c r="AE441" s="272">
        <f t="shared" si="998"/>
        <v>1200</v>
      </c>
      <c r="AF441" s="272">
        <v>595</v>
      </c>
      <c r="AG441" s="272">
        <f t="shared" si="999"/>
        <v>1190</v>
      </c>
      <c r="AH441" s="273">
        <f t="shared" si="1000"/>
        <v>2390</v>
      </c>
      <c r="AI441" s="318"/>
      <c r="AJ441" s="319">
        <v>600</v>
      </c>
      <c r="AK441" s="319">
        <f t="shared" si="1001"/>
        <v>0</v>
      </c>
      <c r="AL441" s="319">
        <v>595</v>
      </c>
      <c r="AM441" s="319">
        <f t="shared" si="1002"/>
        <v>0</v>
      </c>
      <c r="AN441" s="320">
        <f t="shared" si="1003"/>
        <v>0</v>
      </c>
      <c r="AO441" s="1107"/>
      <c r="AP441" s="1093">
        <v>600</v>
      </c>
      <c r="AQ441" s="1093">
        <f t="shared" si="1004"/>
        <v>0</v>
      </c>
      <c r="AR441" s="1093">
        <v>595</v>
      </c>
      <c r="AS441" s="1093">
        <f t="shared" si="1005"/>
        <v>0</v>
      </c>
      <c r="AT441" s="1094">
        <f t="shared" si="1006"/>
        <v>0</v>
      </c>
      <c r="AU441" s="1103"/>
      <c r="AV441" s="1101">
        <v>600</v>
      </c>
      <c r="AW441" s="1101">
        <f t="shared" si="1007"/>
        <v>0</v>
      </c>
      <c r="AX441" s="1101">
        <v>595</v>
      </c>
      <c r="AY441" s="1101">
        <f t="shared" si="1008"/>
        <v>0</v>
      </c>
      <c r="AZ441" s="1102">
        <f t="shared" si="1009"/>
        <v>0</v>
      </c>
      <c r="BA441" s="1151">
        <f t="shared" si="870"/>
        <v>0</v>
      </c>
      <c r="BB441" s="363">
        <v>600</v>
      </c>
      <c r="BC441" s="363">
        <f t="shared" si="1010"/>
        <v>0</v>
      </c>
      <c r="BD441" s="363">
        <v>595</v>
      </c>
      <c r="BE441" s="363">
        <f t="shared" si="1011"/>
        <v>0</v>
      </c>
      <c r="BF441" s="364">
        <f t="shared" si="939"/>
        <v>0</v>
      </c>
      <c r="BG441" s="1218">
        <f t="shared" si="929"/>
        <v>0</v>
      </c>
      <c r="BH441" s="1218">
        <f t="shared" si="930"/>
        <v>0</v>
      </c>
    </row>
    <row r="442" spans="1:60" x14ac:dyDescent="0.2">
      <c r="A442" s="1">
        <v>433</v>
      </c>
      <c r="B442" s="50" t="s">
        <v>177</v>
      </c>
      <c r="C442" s="1158"/>
      <c r="D442" s="51" t="s">
        <v>14</v>
      </c>
      <c r="E442" s="51">
        <v>10</v>
      </c>
      <c r="F442" s="76">
        <v>800</v>
      </c>
      <c r="G442" s="76">
        <f t="shared" si="895"/>
        <v>8000</v>
      </c>
      <c r="H442" s="76">
        <v>2975</v>
      </c>
      <c r="I442" s="76">
        <f t="shared" si="896"/>
        <v>29750</v>
      </c>
      <c r="J442" s="120">
        <f t="shared" si="988"/>
        <v>37750</v>
      </c>
      <c r="K442" s="131">
        <v>9</v>
      </c>
      <c r="L442" s="95">
        <v>800</v>
      </c>
      <c r="M442" s="95">
        <f t="shared" si="989"/>
        <v>7200</v>
      </c>
      <c r="N442" s="95">
        <v>2975</v>
      </c>
      <c r="O442" s="95">
        <f t="shared" si="990"/>
        <v>26775</v>
      </c>
      <c r="P442" s="96">
        <f t="shared" si="991"/>
        <v>33975</v>
      </c>
      <c r="Q442" s="177">
        <v>1</v>
      </c>
      <c r="R442" s="178">
        <v>800</v>
      </c>
      <c r="S442" s="178">
        <f t="shared" si="992"/>
        <v>800</v>
      </c>
      <c r="T442" s="178">
        <v>2975</v>
      </c>
      <c r="U442" s="178">
        <f t="shared" si="993"/>
        <v>2975</v>
      </c>
      <c r="V442" s="179">
        <f t="shared" si="994"/>
        <v>3775</v>
      </c>
      <c r="W442" s="224"/>
      <c r="X442" s="225">
        <v>800</v>
      </c>
      <c r="Y442" s="225">
        <f t="shared" si="995"/>
        <v>0</v>
      </c>
      <c r="Z442" s="225">
        <v>2975</v>
      </c>
      <c r="AA442" s="225">
        <f t="shared" si="996"/>
        <v>0</v>
      </c>
      <c r="AB442" s="226">
        <f t="shared" si="997"/>
        <v>0</v>
      </c>
      <c r="AC442" s="271"/>
      <c r="AD442" s="272">
        <v>800</v>
      </c>
      <c r="AE442" s="272">
        <f t="shared" si="998"/>
        <v>0</v>
      </c>
      <c r="AF442" s="272">
        <v>2975</v>
      </c>
      <c r="AG442" s="272">
        <f t="shared" si="999"/>
        <v>0</v>
      </c>
      <c r="AH442" s="273">
        <f t="shared" si="1000"/>
        <v>0</v>
      </c>
      <c r="AI442" s="318"/>
      <c r="AJ442" s="319">
        <v>800</v>
      </c>
      <c r="AK442" s="319">
        <f t="shared" si="1001"/>
        <v>0</v>
      </c>
      <c r="AL442" s="319">
        <v>2975</v>
      </c>
      <c r="AM442" s="319">
        <f t="shared" si="1002"/>
        <v>0</v>
      </c>
      <c r="AN442" s="320">
        <f t="shared" si="1003"/>
        <v>0</v>
      </c>
      <c r="AO442" s="1107"/>
      <c r="AP442" s="1093">
        <v>800</v>
      </c>
      <c r="AQ442" s="1093">
        <f t="shared" si="1004"/>
        <v>0</v>
      </c>
      <c r="AR442" s="1093">
        <v>2975</v>
      </c>
      <c r="AS442" s="1093">
        <f t="shared" si="1005"/>
        <v>0</v>
      </c>
      <c r="AT442" s="1094">
        <f t="shared" si="1006"/>
        <v>0</v>
      </c>
      <c r="AU442" s="1103"/>
      <c r="AV442" s="1101">
        <v>800</v>
      </c>
      <c r="AW442" s="1101">
        <f t="shared" si="1007"/>
        <v>0</v>
      </c>
      <c r="AX442" s="1101">
        <v>2975</v>
      </c>
      <c r="AY442" s="1101">
        <f t="shared" si="1008"/>
        <v>0</v>
      </c>
      <c r="AZ442" s="1102">
        <f t="shared" si="1009"/>
        <v>0</v>
      </c>
      <c r="BA442" s="1151">
        <f t="shared" si="870"/>
        <v>0</v>
      </c>
      <c r="BB442" s="363">
        <v>800</v>
      </c>
      <c r="BC442" s="363">
        <f t="shared" si="1010"/>
        <v>0</v>
      </c>
      <c r="BD442" s="363">
        <v>2975</v>
      </c>
      <c r="BE442" s="363">
        <f t="shared" si="1011"/>
        <v>0</v>
      </c>
      <c r="BF442" s="364">
        <f t="shared" si="939"/>
        <v>0</v>
      </c>
      <c r="BG442" s="1218">
        <f t="shared" si="929"/>
        <v>0</v>
      </c>
      <c r="BH442" s="1218">
        <f t="shared" si="930"/>
        <v>0</v>
      </c>
    </row>
    <row r="443" spans="1:60" x14ac:dyDescent="0.2">
      <c r="A443" s="1">
        <v>434</v>
      </c>
      <c r="B443" s="50" t="s">
        <v>157</v>
      </c>
      <c r="C443" s="51"/>
      <c r="D443" s="51" t="s">
        <v>56</v>
      </c>
      <c r="E443" s="51">
        <v>16.814</v>
      </c>
      <c r="F443" s="76">
        <v>1875</v>
      </c>
      <c r="G443" s="76">
        <f t="shared" si="895"/>
        <v>31526.25</v>
      </c>
      <c r="H443" s="76">
        <v>840</v>
      </c>
      <c r="I443" s="76">
        <f t="shared" si="896"/>
        <v>14123.76</v>
      </c>
      <c r="J443" s="120">
        <f t="shared" si="988"/>
        <v>45650.01</v>
      </c>
      <c r="K443" s="1593">
        <v>10.119999999999999</v>
      </c>
      <c r="L443" s="95">
        <v>1875</v>
      </c>
      <c r="M443" s="95">
        <f t="shared" si="989"/>
        <v>18975</v>
      </c>
      <c r="N443" s="95">
        <v>840</v>
      </c>
      <c r="O443" s="95">
        <f t="shared" si="990"/>
        <v>8500.7999999999993</v>
      </c>
      <c r="P443" s="96">
        <f t="shared" si="991"/>
        <v>27475.8</v>
      </c>
      <c r="Q443" s="177"/>
      <c r="R443" s="178">
        <v>1875</v>
      </c>
      <c r="S443" s="178">
        <f t="shared" si="992"/>
        <v>0</v>
      </c>
      <c r="T443" s="178">
        <v>840</v>
      </c>
      <c r="U443" s="178">
        <f t="shared" si="993"/>
        <v>0</v>
      </c>
      <c r="V443" s="179">
        <f t="shared" si="994"/>
        <v>0</v>
      </c>
      <c r="W443" s="224"/>
      <c r="X443" s="225">
        <v>1875</v>
      </c>
      <c r="Y443" s="225">
        <f t="shared" si="995"/>
        <v>0</v>
      </c>
      <c r="Z443" s="225">
        <v>840</v>
      </c>
      <c r="AA443" s="225">
        <f t="shared" si="996"/>
        <v>0</v>
      </c>
      <c r="AB443" s="226">
        <f t="shared" si="997"/>
        <v>0</v>
      </c>
      <c r="AC443" s="1593">
        <v>3.58</v>
      </c>
      <c r="AD443" s="272">
        <v>1875</v>
      </c>
      <c r="AE443" s="272">
        <f t="shared" si="998"/>
        <v>6712.5</v>
      </c>
      <c r="AF443" s="272">
        <v>840</v>
      </c>
      <c r="AG443" s="272">
        <f t="shared" si="999"/>
        <v>3007.2000000000003</v>
      </c>
      <c r="AH443" s="273">
        <f t="shared" si="1000"/>
        <v>9719.7000000000007</v>
      </c>
      <c r="AI443" s="1591">
        <v>3.1139999999999999</v>
      </c>
      <c r="AJ443" s="319">
        <v>1875</v>
      </c>
      <c r="AK443" s="319">
        <f t="shared" si="1001"/>
        <v>5838.75</v>
      </c>
      <c r="AL443" s="319">
        <v>840</v>
      </c>
      <c r="AM443" s="319">
        <f t="shared" si="1002"/>
        <v>2615.7599999999998</v>
      </c>
      <c r="AN443" s="320">
        <f t="shared" si="1003"/>
        <v>8454.51</v>
      </c>
      <c r="AO443" s="1306"/>
      <c r="AP443" s="1093">
        <v>1875</v>
      </c>
      <c r="AQ443" s="1093">
        <f t="shared" si="1004"/>
        <v>0</v>
      </c>
      <c r="AR443" s="1093">
        <v>840</v>
      </c>
      <c r="AS443" s="1093">
        <f t="shared" si="1005"/>
        <v>0</v>
      </c>
      <c r="AT443" s="1094">
        <f t="shared" si="1006"/>
        <v>0</v>
      </c>
      <c r="AU443" s="1307"/>
      <c r="AV443" s="1101">
        <v>1875</v>
      </c>
      <c r="AW443" s="1101">
        <f t="shared" si="1007"/>
        <v>0</v>
      </c>
      <c r="AX443" s="1101">
        <v>840</v>
      </c>
      <c r="AY443" s="1101">
        <f t="shared" si="1008"/>
        <v>0</v>
      </c>
      <c r="AZ443" s="1102">
        <f t="shared" si="1009"/>
        <v>0</v>
      </c>
      <c r="BA443" s="1151">
        <f t="shared" si="870"/>
        <v>8.8817841970012523E-16</v>
      </c>
      <c r="BB443" s="363">
        <v>1875</v>
      </c>
      <c r="BC443" s="363">
        <f t="shared" si="1010"/>
        <v>1.6653345369377348E-12</v>
      </c>
      <c r="BD443" s="363">
        <v>840</v>
      </c>
      <c r="BE443" s="363">
        <f t="shared" si="1011"/>
        <v>7.460698725481052E-13</v>
      </c>
      <c r="BF443" s="364">
        <f t="shared" si="939"/>
        <v>2.41140440948584E-12</v>
      </c>
      <c r="BG443" s="1218">
        <f t="shared" si="929"/>
        <v>0</v>
      </c>
      <c r="BH443" s="1218">
        <f t="shared" si="930"/>
        <v>2.41140440948584E-12</v>
      </c>
    </row>
    <row r="444" spans="1:60" hidden="1" x14ac:dyDescent="0.2">
      <c r="A444" s="1">
        <v>435</v>
      </c>
      <c r="B444" s="50" t="s">
        <v>158</v>
      </c>
      <c r="C444" s="1158"/>
      <c r="D444" s="51" t="s">
        <v>137</v>
      </c>
      <c r="E444" s="51">
        <v>0</v>
      </c>
      <c r="F444" s="76"/>
      <c r="G444" s="76">
        <f t="shared" si="895"/>
        <v>0</v>
      </c>
      <c r="H444" s="76"/>
      <c r="I444" s="76">
        <f t="shared" si="896"/>
        <v>0</v>
      </c>
      <c r="J444" s="120"/>
      <c r="K444" s="131"/>
      <c r="L444" s="95"/>
      <c r="M444" s="95">
        <f t="shared" si="989"/>
        <v>0</v>
      </c>
      <c r="N444" s="95"/>
      <c r="O444" s="95">
        <f t="shared" si="990"/>
        <v>0</v>
      </c>
      <c r="P444" s="96"/>
      <c r="Q444" s="177"/>
      <c r="R444" s="178"/>
      <c r="S444" s="178">
        <f t="shared" si="992"/>
        <v>0</v>
      </c>
      <c r="T444" s="178"/>
      <c r="U444" s="178">
        <f t="shared" si="993"/>
        <v>0</v>
      </c>
      <c r="V444" s="179"/>
      <c r="W444" s="224"/>
      <c r="X444" s="225"/>
      <c r="Y444" s="225">
        <f t="shared" si="995"/>
        <v>0</v>
      </c>
      <c r="Z444" s="225"/>
      <c r="AA444" s="225">
        <f t="shared" si="996"/>
        <v>0</v>
      </c>
      <c r="AB444" s="226"/>
      <c r="AC444" s="271"/>
      <c r="AD444" s="272"/>
      <c r="AE444" s="272">
        <f t="shared" si="998"/>
        <v>0</v>
      </c>
      <c r="AF444" s="272"/>
      <c r="AG444" s="272">
        <f t="shared" si="999"/>
        <v>0</v>
      </c>
      <c r="AH444" s="273"/>
      <c r="AI444" s="318"/>
      <c r="AJ444" s="319"/>
      <c r="AK444" s="319">
        <f t="shared" si="1001"/>
        <v>0</v>
      </c>
      <c r="AL444" s="319"/>
      <c r="AM444" s="319">
        <f t="shared" si="1002"/>
        <v>0</v>
      </c>
      <c r="AN444" s="320"/>
      <c r="AO444" s="1107"/>
      <c r="AP444" s="1093"/>
      <c r="AQ444" s="1093">
        <f t="shared" si="1004"/>
        <v>0</v>
      </c>
      <c r="AR444" s="1093"/>
      <c r="AS444" s="1093">
        <f t="shared" si="1005"/>
        <v>0</v>
      </c>
      <c r="AT444" s="1094"/>
      <c r="AU444" s="1103"/>
      <c r="AV444" s="1101"/>
      <c r="AW444" s="1101">
        <f t="shared" si="1007"/>
        <v>0</v>
      </c>
      <c r="AX444" s="1101"/>
      <c r="AY444" s="1101">
        <f t="shared" si="1008"/>
        <v>0</v>
      </c>
      <c r="AZ444" s="1102"/>
      <c r="BA444" s="1151">
        <f t="shared" si="870"/>
        <v>0</v>
      </c>
      <c r="BB444" s="363"/>
      <c r="BC444" s="363">
        <f t="shared" si="1010"/>
        <v>0</v>
      </c>
      <c r="BD444" s="363"/>
      <c r="BE444" s="363">
        <f t="shared" si="1011"/>
        <v>0</v>
      </c>
      <c r="BF444" s="364">
        <f t="shared" si="939"/>
        <v>0</v>
      </c>
      <c r="BG444" s="1218">
        <f t="shared" si="929"/>
        <v>0</v>
      </c>
      <c r="BH444" s="1218">
        <f t="shared" si="930"/>
        <v>0</v>
      </c>
    </row>
    <row r="445" spans="1:60" x14ac:dyDescent="0.2">
      <c r="A445" s="1">
        <v>436</v>
      </c>
      <c r="B445" s="50" t="s">
        <v>159</v>
      </c>
      <c r="C445" s="51"/>
      <c r="D445" s="51" t="s">
        <v>56</v>
      </c>
      <c r="E445" s="1651">
        <v>1.736</v>
      </c>
      <c r="F445" s="76">
        <v>1875</v>
      </c>
      <c r="G445" s="76">
        <f t="shared" si="895"/>
        <v>3255</v>
      </c>
      <c r="H445" s="76">
        <v>3080</v>
      </c>
      <c r="I445" s="76">
        <f t="shared" si="896"/>
        <v>5346.88</v>
      </c>
      <c r="J445" s="120">
        <f t="shared" ref="J445:J446" si="1012">G445+I445</f>
        <v>8601.880000000001</v>
      </c>
      <c r="K445" s="1592">
        <v>0.46600000000000003</v>
      </c>
      <c r="L445" s="95">
        <v>1875</v>
      </c>
      <c r="M445" s="95">
        <f t="shared" si="989"/>
        <v>873.75</v>
      </c>
      <c r="N445" s="95">
        <v>3080</v>
      </c>
      <c r="O445" s="95">
        <f t="shared" si="990"/>
        <v>1435.28</v>
      </c>
      <c r="P445" s="96">
        <f t="shared" ref="P445:P446" si="1013">M445+O445</f>
        <v>2309.0299999999997</v>
      </c>
      <c r="Q445" s="1308"/>
      <c r="R445" s="178">
        <v>1875</v>
      </c>
      <c r="S445" s="178">
        <f t="shared" si="992"/>
        <v>0</v>
      </c>
      <c r="T445" s="178">
        <v>3080</v>
      </c>
      <c r="U445" s="178">
        <f t="shared" si="993"/>
        <v>0</v>
      </c>
      <c r="V445" s="179">
        <f t="shared" ref="V445:V446" si="1014">S445+U445</f>
        <v>0</v>
      </c>
      <c r="W445" s="1309"/>
      <c r="X445" s="225">
        <v>1875</v>
      </c>
      <c r="Y445" s="225">
        <f t="shared" si="995"/>
        <v>0</v>
      </c>
      <c r="Z445" s="225">
        <v>3080</v>
      </c>
      <c r="AA445" s="225">
        <f t="shared" si="996"/>
        <v>0</v>
      </c>
      <c r="AB445" s="226">
        <f t="shared" ref="AB445:AB446" si="1015">Y445+AA445</f>
        <v>0</v>
      </c>
      <c r="AC445" s="1592">
        <v>1.27</v>
      </c>
      <c r="AD445" s="272">
        <v>1875</v>
      </c>
      <c r="AE445" s="272">
        <f t="shared" si="998"/>
        <v>2381.25</v>
      </c>
      <c r="AF445" s="272">
        <v>3080</v>
      </c>
      <c r="AG445" s="272">
        <f t="shared" si="999"/>
        <v>3911.6</v>
      </c>
      <c r="AH445" s="273">
        <f t="shared" ref="AH445:AH446" si="1016">AE445+AG445</f>
        <v>6292.85</v>
      </c>
      <c r="AI445" s="1311"/>
      <c r="AJ445" s="319">
        <v>1875</v>
      </c>
      <c r="AK445" s="319">
        <f t="shared" si="1001"/>
        <v>0</v>
      </c>
      <c r="AL445" s="319">
        <v>3080</v>
      </c>
      <c r="AM445" s="319">
        <f t="shared" si="1002"/>
        <v>0</v>
      </c>
      <c r="AN445" s="320">
        <f t="shared" ref="AN445:AN446" si="1017">AK445+AM445</f>
        <v>0</v>
      </c>
      <c r="AO445" s="1312"/>
      <c r="AP445" s="1093">
        <v>1875</v>
      </c>
      <c r="AQ445" s="1093">
        <f t="shared" si="1004"/>
        <v>0</v>
      </c>
      <c r="AR445" s="1093">
        <v>3080</v>
      </c>
      <c r="AS445" s="1093">
        <f t="shared" si="1005"/>
        <v>0</v>
      </c>
      <c r="AT445" s="1094">
        <f t="shared" ref="AT445:AT446" si="1018">AQ445+AS445</f>
        <v>0</v>
      </c>
      <c r="AU445" s="1313"/>
      <c r="AV445" s="1101">
        <v>1875</v>
      </c>
      <c r="AW445" s="1101">
        <f t="shared" si="1007"/>
        <v>0</v>
      </c>
      <c r="AX445" s="1101">
        <v>3080</v>
      </c>
      <c r="AY445" s="1101">
        <f t="shared" si="1008"/>
        <v>0</v>
      </c>
      <c r="AZ445" s="1102">
        <f t="shared" ref="AZ445:AZ446" si="1019">AW445+AY445</f>
        <v>0</v>
      </c>
      <c r="BA445" s="1151">
        <f t="shared" si="870"/>
        <v>0</v>
      </c>
      <c r="BB445" s="363">
        <v>1875</v>
      </c>
      <c r="BC445" s="363">
        <f t="shared" si="1010"/>
        <v>0</v>
      </c>
      <c r="BD445" s="363">
        <v>3080</v>
      </c>
      <c r="BE445" s="363">
        <f t="shared" si="1011"/>
        <v>0</v>
      </c>
      <c r="BF445" s="364">
        <f t="shared" si="939"/>
        <v>0</v>
      </c>
      <c r="BG445" s="1218">
        <f t="shared" si="929"/>
        <v>9.0949470177292824E-13</v>
      </c>
      <c r="BH445" s="1218">
        <f t="shared" si="930"/>
        <v>-9.0949470177292824E-13</v>
      </c>
    </row>
    <row r="446" spans="1:60" x14ac:dyDescent="0.2">
      <c r="A446" s="1">
        <v>437</v>
      </c>
      <c r="B446" s="50" t="s">
        <v>135</v>
      </c>
      <c r="C446" s="1158"/>
      <c r="D446" s="51" t="s">
        <v>56</v>
      </c>
      <c r="E446" s="51">
        <v>103.788</v>
      </c>
      <c r="F446" s="76">
        <v>1875</v>
      </c>
      <c r="G446" s="76">
        <f t="shared" si="895"/>
        <v>194602.5</v>
      </c>
      <c r="H446" s="76">
        <v>869</v>
      </c>
      <c r="I446" s="76">
        <f t="shared" si="896"/>
        <v>90191.771999999997</v>
      </c>
      <c r="J446" s="120">
        <f t="shared" si="1012"/>
        <v>284794.272</v>
      </c>
      <c r="K446" s="1600">
        <v>111</v>
      </c>
      <c r="L446" s="95">
        <v>1875</v>
      </c>
      <c r="M446" s="95">
        <f t="shared" si="989"/>
        <v>208125</v>
      </c>
      <c r="N446" s="95">
        <v>869</v>
      </c>
      <c r="O446" s="95">
        <f t="shared" si="990"/>
        <v>96459</v>
      </c>
      <c r="P446" s="96">
        <f t="shared" si="1013"/>
        <v>304584</v>
      </c>
      <c r="Q446" s="177"/>
      <c r="R446" s="178">
        <v>1875</v>
      </c>
      <c r="S446" s="178">
        <f t="shared" si="992"/>
        <v>0</v>
      </c>
      <c r="T446" s="178">
        <v>869</v>
      </c>
      <c r="U446" s="178">
        <f t="shared" si="993"/>
        <v>0</v>
      </c>
      <c r="V446" s="179">
        <f t="shared" si="1014"/>
        <v>0</v>
      </c>
      <c r="W446" s="224"/>
      <c r="X446" s="225">
        <v>1875</v>
      </c>
      <c r="Y446" s="225">
        <f t="shared" si="995"/>
        <v>0</v>
      </c>
      <c r="Z446" s="225">
        <v>869</v>
      </c>
      <c r="AA446" s="225">
        <f t="shared" si="996"/>
        <v>0</v>
      </c>
      <c r="AB446" s="226">
        <f t="shared" si="1015"/>
        <v>0</v>
      </c>
      <c r="AC446" s="271"/>
      <c r="AD446" s="272">
        <v>1875</v>
      </c>
      <c r="AE446" s="272">
        <f t="shared" si="998"/>
        <v>0</v>
      </c>
      <c r="AF446" s="272">
        <v>869</v>
      </c>
      <c r="AG446" s="272">
        <f t="shared" si="999"/>
        <v>0</v>
      </c>
      <c r="AH446" s="273">
        <f t="shared" si="1016"/>
        <v>0</v>
      </c>
      <c r="AI446" s="1593">
        <f>E446-K446</f>
        <v>-7.2120000000000033</v>
      </c>
      <c r="AJ446" s="319">
        <v>1875</v>
      </c>
      <c r="AK446" s="319">
        <f t="shared" si="1001"/>
        <v>-13522.500000000005</v>
      </c>
      <c r="AL446" s="319">
        <v>869</v>
      </c>
      <c r="AM446" s="319">
        <f t="shared" si="1002"/>
        <v>-6267.2280000000028</v>
      </c>
      <c r="AN446" s="320">
        <f t="shared" si="1017"/>
        <v>-19789.72800000001</v>
      </c>
      <c r="AO446" s="1107"/>
      <c r="AP446" s="1093">
        <v>1875</v>
      </c>
      <c r="AQ446" s="1093">
        <f t="shared" si="1004"/>
        <v>0</v>
      </c>
      <c r="AR446" s="1093">
        <v>869</v>
      </c>
      <c r="AS446" s="1093">
        <f t="shared" si="1005"/>
        <v>0</v>
      </c>
      <c r="AT446" s="1094">
        <f t="shared" si="1018"/>
        <v>0</v>
      </c>
      <c r="AU446" s="1103"/>
      <c r="AV446" s="1101">
        <v>1875</v>
      </c>
      <c r="AW446" s="1101">
        <f t="shared" si="1007"/>
        <v>0</v>
      </c>
      <c r="AX446" s="1101">
        <v>869</v>
      </c>
      <c r="AY446" s="1101">
        <f t="shared" si="1008"/>
        <v>0</v>
      </c>
      <c r="AZ446" s="1102">
        <f t="shared" si="1019"/>
        <v>0</v>
      </c>
      <c r="BA446" s="1151">
        <f t="shared" si="870"/>
        <v>0</v>
      </c>
      <c r="BB446" s="363">
        <v>1875</v>
      </c>
      <c r="BC446" s="363">
        <f t="shared" si="1010"/>
        <v>0</v>
      </c>
      <c r="BD446" s="363">
        <v>869</v>
      </c>
      <c r="BE446" s="363">
        <f t="shared" si="1011"/>
        <v>0</v>
      </c>
      <c r="BF446" s="364">
        <f t="shared" si="939"/>
        <v>0</v>
      </c>
      <c r="BG446" s="1218">
        <f t="shared" si="929"/>
        <v>0</v>
      </c>
      <c r="BH446" s="1218">
        <f t="shared" si="930"/>
        <v>0</v>
      </c>
    </row>
    <row r="447" spans="1:60" hidden="1" x14ac:dyDescent="0.2">
      <c r="A447" s="1">
        <v>438</v>
      </c>
      <c r="B447" s="50" t="s">
        <v>161</v>
      </c>
      <c r="C447" s="1158"/>
      <c r="D447" s="51" t="s">
        <v>137</v>
      </c>
      <c r="E447" s="51">
        <v>0</v>
      </c>
      <c r="F447" s="76"/>
      <c r="G447" s="76">
        <f t="shared" si="895"/>
        <v>0</v>
      </c>
      <c r="H447" s="76"/>
      <c r="I447" s="76">
        <f t="shared" si="896"/>
        <v>0</v>
      </c>
      <c r="J447" s="120"/>
      <c r="K447" s="131"/>
      <c r="L447" s="95"/>
      <c r="M447" s="95">
        <f t="shared" si="989"/>
        <v>0</v>
      </c>
      <c r="N447" s="95"/>
      <c r="O447" s="95">
        <f t="shared" si="990"/>
        <v>0</v>
      </c>
      <c r="P447" s="96"/>
      <c r="Q447" s="177"/>
      <c r="R447" s="178"/>
      <c r="S447" s="178">
        <f t="shared" si="992"/>
        <v>0</v>
      </c>
      <c r="T447" s="178"/>
      <c r="U447" s="178">
        <f t="shared" si="993"/>
        <v>0</v>
      </c>
      <c r="V447" s="179"/>
      <c r="W447" s="224"/>
      <c r="X447" s="225"/>
      <c r="Y447" s="225">
        <f t="shared" si="995"/>
        <v>0</v>
      </c>
      <c r="Z447" s="225"/>
      <c r="AA447" s="225">
        <f t="shared" si="996"/>
        <v>0</v>
      </c>
      <c r="AB447" s="226"/>
      <c r="AC447" s="271"/>
      <c r="AD447" s="272"/>
      <c r="AE447" s="272">
        <f t="shared" si="998"/>
        <v>0</v>
      </c>
      <c r="AF447" s="272"/>
      <c r="AG447" s="272">
        <f t="shared" si="999"/>
        <v>0</v>
      </c>
      <c r="AH447" s="273"/>
      <c r="AI447" s="318"/>
      <c r="AJ447" s="319"/>
      <c r="AK447" s="319">
        <f t="shared" si="1001"/>
        <v>0</v>
      </c>
      <c r="AL447" s="319"/>
      <c r="AM447" s="319">
        <f t="shared" si="1002"/>
        <v>0</v>
      </c>
      <c r="AN447" s="320"/>
      <c r="AO447" s="1107"/>
      <c r="AP447" s="1093"/>
      <c r="AQ447" s="1093">
        <f t="shared" si="1004"/>
        <v>0</v>
      </c>
      <c r="AR447" s="1093"/>
      <c r="AS447" s="1093">
        <f t="shared" si="1005"/>
        <v>0</v>
      </c>
      <c r="AT447" s="1094"/>
      <c r="AU447" s="1103"/>
      <c r="AV447" s="1101"/>
      <c r="AW447" s="1101">
        <f t="shared" si="1007"/>
        <v>0</v>
      </c>
      <c r="AX447" s="1101"/>
      <c r="AY447" s="1101">
        <f t="shared" si="1008"/>
        <v>0</v>
      </c>
      <c r="AZ447" s="1102"/>
      <c r="BA447" s="1151">
        <f t="shared" si="870"/>
        <v>0</v>
      </c>
      <c r="BB447" s="363"/>
      <c r="BC447" s="363">
        <f t="shared" si="1010"/>
        <v>0</v>
      </c>
      <c r="BD447" s="363"/>
      <c r="BE447" s="363">
        <f t="shared" si="1011"/>
        <v>0</v>
      </c>
      <c r="BF447" s="364">
        <f t="shared" si="939"/>
        <v>0</v>
      </c>
      <c r="BG447" s="1218">
        <f t="shared" si="929"/>
        <v>0</v>
      </c>
      <c r="BH447" s="1218">
        <f t="shared" si="930"/>
        <v>0</v>
      </c>
    </row>
    <row r="448" spans="1:60" hidden="1" x14ac:dyDescent="0.2">
      <c r="A448" s="1">
        <v>439</v>
      </c>
      <c r="B448" s="50" t="s">
        <v>138</v>
      </c>
      <c r="C448" s="1158"/>
      <c r="D448" s="51" t="s">
        <v>137</v>
      </c>
      <c r="E448" s="51">
        <v>0</v>
      </c>
      <c r="F448" s="76"/>
      <c r="G448" s="76">
        <f t="shared" si="895"/>
        <v>0</v>
      </c>
      <c r="H448" s="76"/>
      <c r="I448" s="76">
        <f t="shared" si="896"/>
        <v>0</v>
      </c>
      <c r="J448" s="120"/>
      <c r="K448" s="131"/>
      <c r="L448" s="95"/>
      <c r="M448" s="95">
        <f t="shared" si="989"/>
        <v>0</v>
      </c>
      <c r="N448" s="95"/>
      <c r="O448" s="95">
        <f t="shared" si="990"/>
        <v>0</v>
      </c>
      <c r="P448" s="96"/>
      <c r="Q448" s="177"/>
      <c r="R448" s="178"/>
      <c r="S448" s="178">
        <f t="shared" si="992"/>
        <v>0</v>
      </c>
      <c r="T448" s="178"/>
      <c r="U448" s="178">
        <f t="shared" si="993"/>
        <v>0</v>
      </c>
      <c r="V448" s="179"/>
      <c r="W448" s="224"/>
      <c r="X448" s="225"/>
      <c r="Y448" s="225">
        <f t="shared" si="995"/>
        <v>0</v>
      </c>
      <c r="Z448" s="225"/>
      <c r="AA448" s="225">
        <f t="shared" si="996"/>
        <v>0</v>
      </c>
      <c r="AB448" s="226"/>
      <c r="AC448" s="271"/>
      <c r="AD448" s="272"/>
      <c r="AE448" s="272">
        <f t="shared" si="998"/>
        <v>0</v>
      </c>
      <c r="AF448" s="272"/>
      <c r="AG448" s="272">
        <f t="shared" si="999"/>
        <v>0</v>
      </c>
      <c r="AH448" s="273"/>
      <c r="AI448" s="318"/>
      <c r="AJ448" s="319"/>
      <c r="AK448" s="319">
        <f t="shared" si="1001"/>
        <v>0</v>
      </c>
      <c r="AL448" s="319"/>
      <c r="AM448" s="319">
        <f t="shared" si="1002"/>
        <v>0</v>
      </c>
      <c r="AN448" s="320"/>
      <c r="AO448" s="1107"/>
      <c r="AP448" s="1093"/>
      <c r="AQ448" s="1093">
        <f t="shared" si="1004"/>
        <v>0</v>
      </c>
      <c r="AR448" s="1093"/>
      <c r="AS448" s="1093">
        <f t="shared" si="1005"/>
        <v>0</v>
      </c>
      <c r="AT448" s="1094"/>
      <c r="AU448" s="1103"/>
      <c r="AV448" s="1101"/>
      <c r="AW448" s="1101">
        <f t="shared" si="1007"/>
        <v>0</v>
      </c>
      <c r="AX448" s="1101"/>
      <c r="AY448" s="1101">
        <f t="shared" si="1008"/>
        <v>0</v>
      </c>
      <c r="AZ448" s="1102"/>
      <c r="BA448" s="1151">
        <f t="shared" si="870"/>
        <v>0</v>
      </c>
      <c r="BB448" s="363"/>
      <c r="BC448" s="363">
        <f t="shared" si="1010"/>
        <v>0</v>
      </c>
      <c r="BD448" s="363"/>
      <c r="BE448" s="363">
        <f t="shared" si="1011"/>
        <v>0</v>
      </c>
      <c r="BF448" s="364">
        <f t="shared" si="939"/>
        <v>0</v>
      </c>
      <c r="BG448" s="1218">
        <f t="shared" si="929"/>
        <v>0</v>
      </c>
      <c r="BH448" s="1218">
        <f t="shared" si="930"/>
        <v>0</v>
      </c>
    </row>
    <row r="449" spans="1:60" hidden="1" x14ac:dyDescent="0.2">
      <c r="A449" s="1">
        <v>440</v>
      </c>
      <c r="B449" s="50" t="s">
        <v>162</v>
      </c>
      <c r="C449" s="1158"/>
      <c r="D449" s="51" t="s">
        <v>137</v>
      </c>
      <c r="E449" s="51">
        <v>0</v>
      </c>
      <c r="F449" s="76"/>
      <c r="G449" s="76">
        <f t="shared" si="895"/>
        <v>0</v>
      </c>
      <c r="H449" s="76"/>
      <c r="I449" s="76">
        <f t="shared" si="896"/>
        <v>0</v>
      </c>
      <c r="J449" s="120"/>
      <c r="K449" s="131"/>
      <c r="L449" s="95"/>
      <c r="M449" s="95">
        <f t="shared" si="989"/>
        <v>0</v>
      </c>
      <c r="N449" s="95"/>
      <c r="O449" s="95">
        <f t="shared" si="990"/>
        <v>0</v>
      </c>
      <c r="P449" s="96"/>
      <c r="Q449" s="177"/>
      <c r="R449" s="178"/>
      <c r="S449" s="178">
        <f t="shared" si="992"/>
        <v>0</v>
      </c>
      <c r="T449" s="178"/>
      <c r="U449" s="178">
        <f t="shared" si="993"/>
        <v>0</v>
      </c>
      <c r="V449" s="179"/>
      <c r="W449" s="224"/>
      <c r="X449" s="225"/>
      <c r="Y449" s="225">
        <f t="shared" si="995"/>
        <v>0</v>
      </c>
      <c r="Z449" s="225"/>
      <c r="AA449" s="225">
        <f t="shared" si="996"/>
        <v>0</v>
      </c>
      <c r="AB449" s="226"/>
      <c r="AC449" s="271"/>
      <c r="AD449" s="272"/>
      <c r="AE449" s="272">
        <f t="shared" si="998"/>
        <v>0</v>
      </c>
      <c r="AF449" s="272"/>
      <c r="AG449" s="272">
        <f t="shared" si="999"/>
        <v>0</v>
      </c>
      <c r="AH449" s="273"/>
      <c r="AI449" s="318"/>
      <c r="AJ449" s="319"/>
      <c r="AK449" s="319">
        <f t="shared" si="1001"/>
        <v>0</v>
      </c>
      <c r="AL449" s="319"/>
      <c r="AM449" s="319">
        <f t="shared" si="1002"/>
        <v>0</v>
      </c>
      <c r="AN449" s="320"/>
      <c r="AO449" s="1107"/>
      <c r="AP449" s="1093"/>
      <c r="AQ449" s="1093">
        <f t="shared" si="1004"/>
        <v>0</v>
      </c>
      <c r="AR449" s="1093"/>
      <c r="AS449" s="1093">
        <f t="shared" si="1005"/>
        <v>0</v>
      </c>
      <c r="AT449" s="1094"/>
      <c r="AU449" s="1103"/>
      <c r="AV449" s="1101"/>
      <c r="AW449" s="1101">
        <f t="shared" si="1007"/>
        <v>0</v>
      </c>
      <c r="AX449" s="1101"/>
      <c r="AY449" s="1101">
        <f t="shared" si="1008"/>
        <v>0</v>
      </c>
      <c r="AZ449" s="1102"/>
      <c r="BA449" s="1151">
        <f t="shared" si="870"/>
        <v>0</v>
      </c>
      <c r="BB449" s="363"/>
      <c r="BC449" s="363">
        <f t="shared" si="1010"/>
        <v>0</v>
      </c>
      <c r="BD449" s="363"/>
      <c r="BE449" s="363">
        <f t="shared" si="1011"/>
        <v>0</v>
      </c>
      <c r="BF449" s="364">
        <f t="shared" si="939"/>
        <v>0</v>
      </c>
      <c r="BG449" s="1218">
        <f t="shared" si="929"/>
        <v>0</v>
      </c>
      <c r="BH449" s="1218">
        <f t="shared" si="930"/>
        <v>0</v>
      </c>
    </row>
    <row r="450" spans="1:60" x14ac:dyDescent="0.2">
      <c r="A450" s="1">
        <v>441</v>
      </c>
      <c r="B450" s="50" t="s">
        <v>139</v>
      </c>
      <c r="C450" s="1158"/>
      <c r="D450" s="51" t="s">
        <v>56</v>
      </c>
      <c r="E450" s="1653">
        <v>23.5</v>
      </c>
      <c r="F450" s="76">
        <v>1875</v>
      </c>
      <c r="G450" s="76">
        <f t="shared" si="895"/>
        <v>44062.5</v>
      </c>
      <c r="H450" s="76">
        <v>1617</v>
      </c>
      <c r="I450" s="76">
        <f t="shared" si="896"/>
        <v>37999.5</v>
      </c>
      <c r="J450" s="120">
        <f t="shared" ref="J450:J451" si="1020">G450+I450</f>
        <v>82062</v>
      </c>
      <c r="K450" s="1603">
        <v>29.006</v>
      </c>
      <c r="L450" s="95">
        <v>1875</v>
      </c>
      <c r="M450" s="95">
        <f t="shared" si="989"/>
        <v>54386.25</v>
      </c>
      <c r="N450" s="95">
        <v>1617</v>
      </c>
      <c r="O450" s="95">
        <f t="shared" si="990"/>
        <v>46902.701999999997</v>
      </c>
      <c r="P450" s="96">
        <f t="shared" ref="P450:P451" si="1021">M450+O450</f>
        <v>101288.95199999999</v>
      </c>
      <c r="Q450" s="1308"/>
      <c r="R450" s="178">
        <v>1875</v>
      </c>
      <c r="S450" s="178">
        <f t="shared" si="992"/>
        <v>0</v>
      </c>
      <c r="T450" s="178">
        <v>1617</v>
      </c>
      <c r="U450" s="178">
        <f t="shared" si="993"/>
        <v>0</v>
      </c>
      <c r="V450" s="179">
        <f t="shared" ref="V450:V451" si="1022">S450+U450</f>
        <v>0</v>
      </c>
      <c r="W450" s="1309"/>
      <c r="X450" s="225">
        <v>1875</v>
      </c>
      <c r="Y450" s="225">
        <f t="shared" si="995"/>
        <v>0</v>
      </c>
      <c r="Z450" s="225">
        <v>1617</v>
      </c>
      <c r="AA450" s="225">
        <f t="shared" si="996"/>
        <v>0</v>
      </c>
      <c r="AB450" s="226">
        <f t="shared" ref="AB450:AB451" si="1023">Y450+AA450</f>
        <v>0</v>
      </c>
      <c r="AC450" s="1310"/>
      <c r="AD450" s="272">
        <v>1875</v>
      </c>
      <c r="AE450" s="272">
        <f t="shared" si="998"/>
        <v>0</v>
      </c>
      <c r="AF450" s="272">
        <v>1617</v>
      </c>
      <c r="AG450" s="272">
        <f t="shared" si="999"/>
        <v>0</v>
      </c>
      <c r="AH450" s="273">
        <f t="shared" ref="AH450:AH451" si="1024">AE450+AG450</f>
        <v>0</v>
      </c>
      <c r="AI450" s="1592">
        <f>E450-K450</f>
        <v>-5.5060000000000002</v>
      </c>
      <c r="AJ450" s="319">
        <v>1875</v>
      </c>
      <c r="AK450" s="319">
        <f t="shared" si="1001"/>
        <v>-10323.75</v>
      </c>
      <c r="AL450" s="319">
        <v>1617</v>
      </c>
      <c r="AM450" s="319">
        <f t="shared" si="1002"/>
        <v>-8903.2020000000011</v>
      </c>
      <c r="AN450" s="320">
        <f t="shared" ref="AN450:AN451" si="1025">AK450+AM450</f>
        <v>-19226.952000000001</v>
      </c>
      <c r="AO450" s="1312"/>
      <c r="AP450" s="1093">
        <v>1875</v>
      </c>
      <c r="AQ450" s="1093">
        <f t="shared" si="1004"/>
        <v>0</v>
      </c>
      <c r="AR450" s="1093">
        <v>1617</v>
      </c>
      <c r="AS450" s="1093">
        <f t="shared" si="1005"/>
        <v>0</v>
      </c>
      <c r="AT450" s="1094">
        <f t="shared" ref="AT450:AT451" si="1026">AQ450+AS450</f>
        <v>0</v>
      </c>
      <c r="AU450" s="1313"/>
      <c r="AV450" s="1101">
        <v>1875</v>
      </c>
      <c r="AW450" s="1101">
        <f t="shared" si="1007"/>
        <v>0</v>
      </c>
      <c r="AX450" s="1101">
        <v>1617</v>
      </c>
      <c r="AY450" s="1101">
        <f t="shared" si="1008"/>
        <v>0</v>
      </c>
      <c r="AZ450" s="1102">
        <f t="shared" ref="AZ450:AZ451" si="1027">AW450+AY450</f>
        <v>0</v>
      </c>
      <c r="BA450" s="1151">
        <f t="shared" si="870"/>
        <v>0</v>
      </c>
      <c r="BB450" s="363">
        <v>1875</v>
      </c>
      <c r="BC450" s="363">
        <f t="shared" si="1010"/>
        <v>0</v>
      </c>
      <c r="BD450" s="363">
        <v>1617</v>
      </c>
      <c r="BE450" s="363">
        <f t="shared" si="1011"/>
        <v>0</v>
      </c>
      <c r="BF450" s="364">
        <f t="shared" si="939"/>
        <v>0</v>
      </c>
      <c r="BG450" s="1218">
        <f t="shared" si="929"/>
        <v>0</v>
      </c>
      <c r="BH450" s="1218">
        <f t="shared" si="930"/>
        <v>0</v>
      </c>
    </row>
    <row r="451" spans="1:60" x14ac:dyDescent="0.2">
      <c r="A451" s="1">
        <v>442</v>
      </c>
      <c r="B451" s="50" t="s">
        <v>140</v>
      </c>
      <c r="C451" s="1158"/>
      <c r="D451" s="51" t="s">
        <v>56</v>
      </c>
      <c r="E451" s="51">
        <v>63.332000000000001</v>
      </c>
      <c r="F451" s="76">
        <v>1875</v>
      </c>
      <c r="G451" s="76">
        <f t="shared" si="895"/>
        <v>118747.5</v>
      </c>
      <c r="H451" s="76">
        <v>1226</v>
      </c>
      <c r="I451" s="76">
        <f t="shared" si="896"/>
        <v>77645.032000000007</v>
      </c>
      <c r="J451" s="120">
        <f t="shared" si="1020"/>
        <v>196392.53200000001</v>
      </c>
      <c r="K451" s="1593">
        <v>44</v>
      </c>
      <c r="L451" s="95">
        <v>1875</v>
      </c>
      <c r="M451" s="95">
        <f t="shared" si="989"/>
        <v>82500</v>
      </c>
      <c r="N451" s="95">
        <v>1226</v>
      </c>
      <c r="O451" s="95">
        <f t="shared" si="990"/>
        <v>53944</v>
      </c>
      <c r="P451" s="96">
        <f t="shared" si="1021"/>
        <v>136444</v>
      </c>
      <c r="Q451" s="177"/>
      <c r="R451" s="178">
        <v>1875</v>
      </c>
      <c r="S451" s="178">
        <f t="shared" si="992"/>
        <v>0</v>
      </c>
      <c r="T451" s="178">
        <v>1226</v>
      </c>
      <c r="U451" s="178">
        <f t="shared" si="993"/>
        <v>0</v>
      </c>
      <c r="V451" s="179">
        <f t="shared" si="1022"/>
        <v>0</v>
      </c>
      <c r="W451" s="224"/>
      <c r="X451" s="225">
        <v>1875</v>
      </c>
      <c r="Y451" s="225">
        <f t="shared" si="995"/>
        <v>0</v>
      </c>
      <c r="Z451" s="225">
        <v>1226</v>
      </c>
      <c r="AA451" s="225">
        <f t="shared" si="996"/>
        <v>0</v>
      </c>
      <c r="AB451" s="226">
        <f t="shared" si="1023"/>
        <v>0</v>
      </c>
      <c r="AC451" s="271"/>
      <c r="AD451" s="272">
        <v>1875</v>
      </c>
      <c r="AE451" s="272">
        <f t="shared" si="998"/>
        <v>0</v>
      </c>
      <c r="AF451" s="272">
        <v>1226</v>
      </c>
      <c r="AG451" s="272">
        <f t="shared" si="999"/>
        <v>0</v>
      </c>
      <c r="AH451" s="273">
        <f t="shared" si="1024"/>
        <v>0</v>
      </c>
      <c r="AI451" s="1593">
        <v>19.332000000000001</v>
      </c>
      <c r="AJ451" s="319">
        <v>1875</v>
      </c>
      <c r="AK451" s="319">
        <f t="shared" si="1001"/>
        <v>36247.5</v>
      </c>
      <c r="AL451" s="319">
        <v>1226</v>
      </c>
      <c r="AM451" s="319">
        <f t="shared" si="1002"/>
        <v>23701.031999999999</v>
      </c>
      <c r="AN451" s="320">
        <f t="shared" si="1025"/>
        <v>59948.531999999999</v>
      </c>
      <c r="AO451" s="1107"/>
      <c r="AP451" s="1093">
        <v>1875</v>
      </c>
      <c r="AQ451" s="1093">
        <f t="shared" si="1004"/>
        <v>0</v>
      </c>
      <c r="AR451" s="1093">
        <v>1226</v>
      </c>
      <c r="AS451" s="1093">
        <f t="shared" si="1005"/>
        <v>0</v>
      </c>
      <c r="AT451" s="1094">
        <f t="shared" si="1026"/>
        <v>0</v>
      </c>
      <c r="AU451" s="1103"/>
      <c r="AV451" s="1101">
        <v>1875</v>
      </c>
      <c r="AW451" s="1101">
        <f t="shared" si="1007"/>
        <v>0</v>
      </c>
      <c r="AX451" s="1101">
        <v>1226</v>
      </c>
      <c r="AY451" s="1101">
        <f t="shared" si="1008"/>
        <v>0</v>
      </c>
      <c r="AZ451" s="1102">
        <f t="shared" si="1027"/>
        <v>0</v>
      </c>
      <c r="BA451" s="1151">
        <f t="shared" si="870"/>
        <v>0</v>
      </c>
      <c r="BB451" s="363">
        <v>1875</v>
      </c>
      <c r="BC451" s="363">
        <f t="shared" si="1010"/>
        <v>0</v>
      </c>
      <c r="BD451" s="363">
        <v>1226</v>
      </c>
      <c r="BE451" s="363">
        <f t="shared" si="1011"/>
        <v>0</v>
      </c>
      <c r="BF451" s="364">
        <f t="shared" si="939"/>
        <v>0</v>
      </c>
      <c r="BG451" s="1218">
        <f t="shared" si="929"/>
        <v>0</v>
      </c>
      <c r="BH451" s="1218">
        <f t="shared" si="930"/>
        <v>0</v>
      </c>
    </row>
    <row r="452" spans="1:60" hidden="1" x14ac:dyDescent="0.2">
      <c r="A452" s="1">
        <v>443</v>
      </c>
      <c r="B452" s="50" t="s">
        <v>141</v>
      </c>
      <c r="C452" s="1158"/>
      <c r="D452" s="51" t="s">
        <v>137</v>
      </c>
      <c r="E452" s="51">
        <v>0</v>
      </c>
      <c r="F452" s="76"/>
      <c r="G452" s="76">
        <f t="shared" si="895"/>
        <v>0</v>
      </c>
      <c r="H452" s="76"/>
      <c r="I452" s="76">
        <f t="shared" si="896"/>
        <v>0</v>
      </c>
      <c r="J452" s="120"/>
      <c r="K452" s="131"/>
      <c r="L452" s="95"/>
      <c r="M452" s="95">
        <f t="shared" si="989"/>
        <v>0</v>
      </c>
      <c r="N452" s="95"/>
      <c r="O452" s="95">
        <f t="shared" si="990"/>
        <v>0</v>
      </c>
      <c r="P452" s="96"/>
      <c r="Q452" s="177"/>
      <c r="R452" s="178"/>
      <c r="S452" s="178">
        <f t="shared" si="992"/>
        <v>0</v>
      </c>
      <c r="T452" s="178"/>
      <c r="U452" s="178">
        <f t="shared" si="993"/>
        <v>0</v>
      </c>
      <c r="V452" s="179"/>
      <c r="W452" s="224"/>
      <c r="X452" s="225"/>
      <c r="Y452" s="225">
        <f t="shared" si="995"/>
        <v>0</v>
      </c>
      <c r="Z452" s="225"/>
      <c r="AA452" s="225">
        <f t="shared" si="996"/>
        <v>0</v>
      </c>
      <c r="AB452" s="226"/>
      <c r="AC452" s="271"/>
      <c r="AD452" s="272"/>
      <c r="AE452" s="272">
        <f t="shared" si="998"/>
        <v>0</v>
      </c>
      <c r="AF452" s="272"/>
      <c r="AG452" s="272">
        <f t="shared" si="999"/>
        <v>0</v>
      </c>
      <c r="AH452" s="273"/>
      <c r="AI452" s="318"/>
      <c r="AJ452" s="319"/>
      <c r="AK452" s="319">
        <f t="shared" si="1001"/>
        <v>0</v>
      </c>
      <c r="AL452" s="319"/>
      <c r="AM452" s="319">
        <f t="shared" si="1002"/>
        <v>0</v>
      </c>
      <c r="AN452" s="320"/>
      <c r="AO452" s="1107"/>
      <c r="AP452" s="1093"/>
      <c r="AQ452" s="1093">
        <f t="shared" si="1004"/>
        <v>0</v>
      </c>
      <c r="AR452" s="1093"/>
      <c r="AS452" s="1093">
        <f t="shared" si="1005"/>
        <v>0</v>
      </c>
      <c r="AT452" s="1094"/>
      <c r="AU452" s="1103"/>
      <c r="AV452" s="1101"/>
      <c r="AW452" s="1101">
        <f t="shared" si="1007"/>
        <v>0</v>
      </c>
      <c r="AX452" s="1101"/>
      <c r="AY452" s="1101">
        <f t="shared" si="1008"/>
        <v>0</v>
      </c>
      <c r="AZ452" s="1102"/>
      <c r="BA452" s="1151">
        <f t="shared" si="870"/>
        <v>0</v>
      </c>
      <c r="BB452" s="363"/>
      <c r="BC452" s="363">
        <f t="shared" si="1010"/>
        <v>0</v>
      </c>
      <c r="BD452" s="363"/>
      <c r="BE452" s="363">
        <f t="shared" si="1011"/>
        <v>0</v>
      </c>
      <c r="BF452" s="364">
        <f t="shared" si="939"/>
        <v>0</v>
      </c>
      <c r="BG452" s="1218">
        <f t="shared" si="929"/>
        <v>0</v>
      </c>
      <c r="BH452" s="1218">
        <f t="shared" si="930"/>
        <v>0</v>
      </c>
    </row>
    <row r="453" spans="1:60" x14ac:dyDescent="0.2">
      <c r="A453" s="1">
        <v>444</v>
      </c>
      <c r="B453" s="50" t="s">
        <v>144</v>
      </c>
      <c r="C453" s="1158"/>
      <c r="D453" s="51" t="s">
        <v>56</v>
      </c>
      <c r="E453" s="1656">
        <v>6.64</v>
      </c>
      <c r="F453" s="76">
        <v>1875</v>
      </c>
      <c r="G453" s="76">
        <f t="shared" si="895"/>
        <v>12450</v>
      </c>
      <c r="H453" s="76">
        <v>2132</v>
      </c>
      <c r="I453" s="76">
        <f t="shared" si="896"/>
        <v>14156.48</v>
      </c>
      <c r="J453" s="120">
        <f t="shared" ref="J453:J454" si="1028">G453+I453</f>
        <v>26606.48</v>
      </c>
      <c r="K453" s="1599">
        <v>12.663</v>
      </c>
      <c r="L453" s="95">
        <v>1875</v>
      </c>
      <c r="M453" s="95">
        <f t="shared" si="989"/>
        <v>23743.125</v>
      </c>
      <c r="N453" s="95">
        <v>2132</v>
      </c>
      <c r="O453" s="95">
        <f t="shared" si="990"/>
        <v>26997.516</v>
      </c>
      <c r="P453" s="96">
        <f t="shared" ref="P453:P454" si="1029">M453+O453</f>
        <v>50740.641000000003</v>
      </c>
      <c r="Q453" s="1308"/>
      <c r="R453" s="178">
        <v>1875</v>
      </c>
      <c r="S453" s="178">
        <f t="shared" si="992"/>
        <v>0</v>
      </c>
      <c r="T453" s="178">
        <v>2132</v>
      </c>
      <c r="U453" s="178">
        <f t="shared" si="993"/>
        <v>0</v>
      </c>
      <c r="V453" s="179">
        <f t="shared" ref="V453:V454" si="1030">S453+U453</f>
        <v>0</v>
      </c>
      <c r="W453" s="1309"/>
      <c r="X453" s="225">
        <v>1875</v>
      </c>
      <c r="Y453" s="225">
        <f t="shared" si="995"/>
        <v>0</v>
      </c>
      <c r="Z453" s="225">
        <v>2132</v>
      </c>
      <c r="AA453" s="225">
        <f t="shared" si="996"/>
        <v>0</v>
      </c>
      <c r="AB453" s="226">
        <f t="shared" ref="AB453:AB454" si="1031">Y453+AA453</f>
        <v>0</v>
      </c>
      <c r="AC453" s="1310"/>
      <c r="AD453" s="272">
        <v>1875</v>
      </c>
      <c r="AE453" s="272">
        <f t="shared" si="998"/>
        <v>0</v>
      </c>
      <c r="AF453" s="272">
        <v>2132</v>
      </c>
      <c r="AG453" s="272">
        <f t="shared" si="999"/>
        <v>0</v>
      </c>
      <c r="AH453" s="273">
        <f t="shared" ref="AH453:AH454" si="1032">AE453+AG453</f>
        <v>0</v>
      </c>
      <c r="AI453" s="1592">
        <f>E453-K453</f>
        <v>-6.0230000000000006</v>
      </c>
      <c r="AJ453" s="319">
        <v>1875</v>
      </c>
      <c r="AK453" s="319">
        <f t="shared" si="1001"/>
        <v>-11293.125000000002</v>
      </c>
      <c r="AL453" s="319">
        <v>2132</v>
      </c>
      <c r="AM453" s="319">
        <f t="shared" si="1002"/>
        <v>-12841.036000000002</v>
      </c>
      <c r="AN453" s="320">
        <f t="shared" ref="AN453:AN454" si="1033">AK453+AM453</f>
        <v>-24134.161000000004</v>
      </c>
      <c r="AO453" s="1312"/>
      <c r="AP453" s="1093">
        <v>1875</v>
      </c>
      <c r="AQ453" s="1093">
        <f t="shared" si="1004"/>
        <v>0</v>
      </c>
      <c r="AR453" s="1093">
        <v>2132</v>
      </c>
      <c r="AS453" s="1093">
        <f t="shared" si="1005"/>
        <v>0</v>
      </c>
      <c r="AT453" s="1094">
        <f t="shared" ref="AT453:AT454" si="1034">AQ453+AS453</f>
        <v>0</v>
      </c>
      <c r="AU453" s="1313"/>
      <c r="AV453" s="1101">
        <v>1875</v>
      </c>
      <c r="AW453" s="1101">
        <f t="shared" si="1007"/>
        <v>0</v>
      </c>
      <c r="AX453" s="1101">
        <v>2132</v>
      </c>
      <c r="AY453" s="1101">
        <f t="shared" si="1008"/>
        <v>0</v>
      </c>
      <c r="AZ453" s="1102">
        <f t="shared" ref="AZ453:AZ454" si="1035">AW453+AY453</f>
        <v>0</v>
      </c>
      <c r="BA453" s="1151">
        <f t="shared" si="870"/>
        <v>0</v>
      </c>
      <c r="BB453" s="363">
        <v>1875</v>
      </c>
      <c r="BC453" s="363">
        <f t="shared" si="1010"/>
        <v>0</v>
      </c>
      <c r="BD453" s="363">
        <v>2132</v>
      </c>
      <c r="BE453" s="363">
        <f t="shared" si="1011"/>
        <v>0</v>
      </c>
      <c r="BF453" s="364">
        <f t="shared" si="939"/>
        <v>0</v>
      </c>
      <c r="BG453" s="1218">
        <f t="shared" si="929"/>
        <v>0</v>
      </c>
      <c r="BH453" s="1218">
        <f t="shared" si="930"/>
        <v>0</v>
      </c>
    </row>
    <row r="454" spans="1:60" x14ac:dyDescent="0.2">
      <c r="A454" s="1">
        <v>445</v>
      </c>
      <c r="B454" s="50" t="s">
        <v>148</v>
      </c>
      <c r="C454" s="1158"/>
      <c r="D454" s="51" t="s">
        <v>56</v>
      </c>
      <c r="E454" s="51">
        <v>14.4</v>
      </c>
      <c r="F454" s="76">
        <v>1875</v>
      </c>
      <c r="G454" s="76">
        <f t="shared" si="895"/>
        <v>27000</v>
      </c>
      <c r="H454" s="76">
        <v>1428</v>
      </c>
      <c r="I454" s="76">
        <f t="shared" si="896"/>
        <v>20563.2</v>
      </c>
      <c r="J454" s="120">
        <f t="shared" si="1028"/>
        <v>47563.199999999997</v>
      </c>
      <c r="K454" s="1593">
        <v>7</v>
      </c>
      <c r="L454" s="95">
        <v>1875</v>
      </c>
      <c r="M454" s="95">
        <f t="shared" si="989"/>
        <v>13125</v>
      </c>
      <c r="N454" s="95">
        <v>1428</v>
      </c>
      <c r="O454" s="95">
        <f t="shared" si="990"/>
        <v>9996</v>
      </c>
      <c r="P454" s="96">
        <f t="shared" si="1029"/>
        <v>23121</v>
      </c>
      <c r="Q454" s="177"/>
      <c r="R454" s="178">
        <v>1875</v>
      </c>
      <c r="S454" s="178">
        <f t="shared" si="992"/>
        <v>0</v>
      </c>
      <c r="T454" s="178">
        <v>1428</v>
      </c>
      <c r="U454" s="178">
        <f t="shared" si="993"/>
        <v>0</v>
      </c>
      <c r="V454" s="179">
        <f t="shared" si="1030"/>
        <v>0</v>
      </c>
      <c r="W454" s="224"/>
      <c r="X454" s="225">
        <v>1875</v>
      </c>
      <c r="Y454" s="225">
        <f t="shared" si="995"/>
        <v>0</v>
      </c>
      <c r="Z454" s="225">
        <v>1428</v>
      </c>
      <c r="AA454" s="225">
        <f t="shared" si="996"/>
        <v>0</v>
      </c>
      <c r="AB454" s="226">
        <f t="shared" si="1031"/>
        <v>0</v>
      </c>
      <c r="AC454" s="271"/>
      <c r="AD454" s="272">
        <v>1875</v>
      </c>
      <c r="AE454" s="272">
        <f t="shared" si="998"/>
        <v>0</v>
      </c>
      <c r="AF454" s="272">
        <v>1428</v>
      </c>
      <c r="AG454" s="272">
        <f t="shared" si="999"/>
        <v>0</v>
      </c>
      <c r="AH454" s="273">
        <f t="shared" si="1032"/>
        <v>0</v>
      </c>
      <c r="AI454" s="1593">
        <v>7.4</v>
      </c>
      <c r="AJ454" s="319">
        <v>1875</v>
      </c>
      <c r="AK454" s="319">
        <f t="shared" si="1001"/>
        <v>13875</v>
      </c>
      <c r="AL454" s="319">
        <v>1428</v>
      </c>
      <c r="AM454" s="319">
        <f t="shared" si="1002"/>
        <v>10567.2</v>
      </c>
      <c r="AN454" s="320">
        <f t="shared" si="1033"/>
        <v>24442.2</v>
      </c>
      <c r="AO454" s="1107"/>
      <c r="AP454" s="1093">
        <v>1875</v>
      </c>
      <c r="AQ454" s="1093">
        <f t="shared" si="1004"/>
        <v>0</v>
      </c>
      <c r="AR454" s="1093">
        <v>1428</v>
      </c>
      <c r="AS454" s="1093">
        <f t="shared" si="1005"/>
        <v>0</v>
      </c>
      <c r="AT454" s="1094">
        <f t="shared" si="1034"/>
        <v>0</v>
      </c>
      <c r="AU454" s="1103"/>
      <c r="AV454" s="1101">
        <v>1875</v>
      </c>
      <c r="AW454" s="1101">
        <f t="shared" si="1007"/>
        <v>0</v>
      </c>
      <c r="AX454" s="1101">
        <v>1428</v>
      </c>
      <c r="AY454" s="1101">
        <f t="shared" si="1008"/>
        <v>0</v>
      </c>
      <c r="AZ454" s="1102">
        <f t="shared" si="1035"/>
        <v>0</v>
      </c>
      <c r="BA454" s="1151">
        <f t="shared" si="870"/>
        <v>0</v>
      </c>
      <c r="BB454" s="363">
        <v>1875</v>
      </c>
      <c r="BC454" s="363">
        <f t="shared" si="1010"/>
        <v>0</v>
      </c>
      <c r="BD454" s="363">
        <v>1428</v>
      </c>
      <c r="BE454" s="363">
        <f t="shared" si="1011"/>
        <v>0</v>
      </c>
      <c r="BF454" s="364">
        <f t="shared" si="939"/>
        <v>0</v>
      </c>
      <c r="BG454" s="1218">
        <f t="shared" si="929"/>
        <v>0</v>
      </c>
      <c r="BH454" s="1218">
        <f t="shared" si="930"/>
        <v>0</v>
      </c>
    </row>
    <row r="455" spans="1:60" hidden="1" x14ac:dyDescent="0.2">
      <c r="A455" s="1">
        <v>446</v>
      </c>
      <c r="B455" s="50" t="s">
        <v>178</v>
      </c>
      <c r="C455" s="1158"/>
      <c r="D455" s="51" t="s">
        <v>137</v>
      </c>
      <c r="E455" s="51">
        <v>0</v>
      </c>
      <c r="F455" s="76"/>
      <c r="G455" s="76">
        <f t="shared" si="895"/>
        <v>0</v>
      </c>
      <c r="H455" s="76"/>
      <c r="I455" s="76">
        <f t="shared" si="896"/>
        <v>0</v>
      </c>
      <c r="J455" s="120"/>
      <c r="K455" s="131"/>
      <c r="L455" s="95"/>
      <c r="M455" s="95">
        <f t="shared" si="989"/>
        <v>0</v>
      </c>
      <c r="N455" s="95"/>
      <c r="O455" s="95">
        <f t="shared" si="990"/>
        <v>0</v>
      </c>
      <c r="P455" s="96"/>
      <c r="Q455" s="177"/>
      <c r="R455" s="178"/>
      <c r="S455" s="178">
        <f t="shared" si="992"/>
        <v>0</v>
      </c>
      <c r="T455" s="178"/>
      <c r="U455" s="178">
        <f t="shared" si="993"/>
        <v>0</v>
      </c>
      <c r="V455" s="179"/>
      <c r="W455" s="224"/>
      <c r="X455" s="225"/>
      <c r="Y455" s="225">
        <f t="shared" si="995"/>
        <v>0</v>
      </c>
      <c r="Z455" s="225"/>
      <c r="AA455" s="225">
        <f t="shared" si="996"/>
        <v>0</v>
      </c>
      <c r="AB455" s="226"/>
      <c r="AC455" s="271"/>
      <c r="AD455" s="272"/>
      <c r="AE455" s="272">
        <f t="shared" si="998"/>
        <v>0</v>
      </c>
      <c r="AF455" s="272"/>
      <c r="AG455" s="272">
        <f t="shared" si="999"/>
        <v>0</v>
      </c>
      <c r="AH455" s="273"/>
      <c r="AI455" s="318"/>
      <c r="AJ455" s="319"/>
      <c r="AK455" s="319">
        <f t="shared" si="1001"/>
        <v>0</v>
      </c>
      <c r="AL455" s="319"/>
      <c r="AM455" s="319">
        <f t="shared" si="1002"/>
        <v>0</v>
      </c>
      <c r="AN455" s="320"/>
      <c r="AO455" s="1107"/>
      <c r="AP455" s="1093"/>
      <c r="AQ455" s="1093">
        <f t="shared" si="1004"/>
        <v>0</v>
      </c>
      <c r="AR455" s="1093"/>
      <c r="AS455" s="1093">
        <f t="shared" si="1005"/>
        <v>0</v>
      </c>
      <c r="AT455" s="1094"/>
      <c r="AU455" s="1103"/>
      <c r="AV455" s="1101"/>
      <c r="AW455" s="1101">
        <f t="shared" si="1007"/>
        <v>0</v>
      </c>
      <c r="AX455" s="1101"/>
      <c r="AY455" s="1101">
        <f t="shared" si="1008"/>
        <v>0</v>
      </c>
      <c r="AZ455" s="1102"/>
      <c r="BA455" s="1151">
        <f t="shared" si="870"/>
        <v>0</v>
      </c>
      <c r="BB455" s="363"/>
      <c r="BC455" s="363">
        <f t="shared" si="1010"/>
        <v>0</v>
      </c>
      <c r="BD455" s="363"/>
      <c r="BE455" s="363">
        <f t="shared" si="1011"/>
        <v>0</v>
      </c>
      <c r="BF455" s="364">
        <f t="shared" si="939"/>
        <v>0</v>
      </c>
      <c r="BG455" s="1218">
        <f t="shared" si="929"/>
        <v>0</v>
      </c>
      <c r="BH455" s="1218">
        <f t="shared" si="930"/>
        <v>0</v>
      </c>
    </row>
    <row r="456" spans="1:60" x14ac:dyDescent="0.2">
      <c r="A456" s="1">
        <v>447</v>
      </c>
      <c r="B456" s="50" t="s">
        <v>150</v>
      </c>
      <c r="C456" s="1158"/>
      <c r="D456" s="51" t="s">
        <v>56</v>
      </c>
      <c r="E456" s="1656">
        <v>5.34</v>
      </c>
      <c r="F456" s="76">
        <v>1875</v>
      </c>
      <c r="G456" s="76">
        <f t="shared" si="895"/>
        <v>10012.5</v>
      </c>
      <c r="H456" s="76">
        <v>2646</v>
      </c>
      <c r="I456" s="76">
        <f t="shared" si="896"/>
        <v>14129.64</v>
      </c>
      <c r="J456" s="120">
        <f t="shared" ref="J456:J458" si="1036">G456+I456</f>
        <v>24142.14</v>
      </c>
      <c r="K456" s="1315"/>
      <c r="L456" s="95">
        <v>1875</v>
      </c>
      <c r="M456" s="95">
        <f t="shared" si="989"/>
        <v>0</v>
      </c>
      <c r="N456" s="95">
        <v>2646</v>
      </c>
      <c r="O456" s="95">
        <f t="shared" si="990"/>
        <v>0</v>
      </c>
      <c r="P456" s="96">
        <f t="shared" ref="P456:P458" si="1037">M456+O456</f>
        <v>0</v>
      </c>
      <c r="Q456" s="1591">
        <v>1.78</v>
      </c>
      <c r="R456" s="178">
        <v>1875</v>
      </c>
      <c r="S456" s="178">
        <f t="shared" si="992"/>
        <v>3337.5</v>
      </c>
      <c r="T456" s="178">
        <v>2646</v>
      </c>
      <c r="U456" s="178">
        <f t="shared" si="993"/>
        <v>4709.88</v>
      </c>
      <c r="V456" s="179">
        <f t="shared" ref="V456:V458" si="1038">S456+U456</f>
        <v>8047.38</v>
      </c>
      <c r="W456" s="1309"/>
      <c r="X456" s="225">
        <v>1875</v>
      </c>
      <c r="Y456" s="225">
        <f t="shared" si="995"/>
        <v>0</v>
      </c>
      <c r="Z456" s="225">
        <v>2646</v>
      </c>
      <c r="AA456" s="225">
        <f t="shared" si="996"/>
        <v>0</v>
      </c>
      <c r="AB456" s="226">
        <f t="shared" ref="AB456:AB458" si="1039">Y456+AA456</f>
        <v>0</v>
      </c>
      <c r="AC456" s="1310"/>
      <c r="AD456" s="272">
        <v>1875</v>
      </c>
      <c r="AE456" s="272">
        <f t="shared" si="998"/>
        <v>0</v>
      </c>
      <c r="AF456" s="272">
        <v>2646</v>
      </c>
      <c r="AG456" s="272">
        <f t="shared" si="999"/>
        <v>0</v>
      </c>
      <c r="AH456" s="273">
        <f t="shared" ref="AH456:AH458" si="1040">AE456+AG456</f>
        <v>0</v>
      </c>
      <c r="AI456" s="1591">
        <v>3.5599999999999996</v>
      </c>
      <c r="AJ456" s="319">
        <v>1875</v>
      </c>
      <c r="AK456" s="319">
        <f t="shared" si="1001"/>
        <v>6674.9999999999991</v>
      </c>
      <c r="AL456" s="319">
        <v>2646</v>
      </c>
      <c r="AM456" s="319">
        <f t="shared" si="1002"/>
        <v>9419.7599999999984</v>
      </c>
      <c r="AN456" s="320">
        <f t="shared" ref="AN456:AN458" si="1041">AK456+AM456</f>
        <v>16094.759999999998</v>
      </c>
      <c r="AO456" s="1306"/>
      <c r="AP456" s="1093">
        <v>1875</v>
      </c>
      <c r="AQ456" s="1093">
        <f t="shared" si="1004"/>
        <v>0</v>
      </c>
      <c r="AR456" s="1093">
        <v>2646</v>
      </c>
      <c r="AS456" s="1093">
        <f t="shared" si="1005"/>
        <v>0</v>
      </c>
      <c r="AT456" s="1094">
        <f t="shared" ref="AT456:AT458" si="1042">AQ456+AS456</f>
        <v>0</v>
      </c>
      <c r="AU456" s="1307"/>
      <c r="AV456" s="1101">
        <v>1875</v>
      </c>
      <c r="AW456" s="1101">
        <f t="shared" si="1007"/>
        <v>0</v>
      </c>
      <c r="AX456" s="1101">
        <v>2646</v>
      </c>
      <c r="AY456" s="1101">
        <f t="shared" si="1008"/>
        <v>0</v>
      </c>
      <c r="AZ456" s="1102">
        <f t="shared" ref="AZ456:AZ458" si="1043">AW456+AY456</f>
        <v>0</v>
      </c>
      <c r="BA456" s="1151">
        <f t="shared" si="870"/>
        <v>0</v>
      </c>
      <c r="BB456" s="363">
        <v>1875</v>
      </c>
      <c r="BC456" s="363">
        <f t="shared" si="1010"/>
        <v>0</v>
      </c>
      <c r="BD456" s="363">
        <v>2646</v>
      </c>
      <c r="BE456" s="363">
        <f t="shared" si="1011"/>
        <v>0</v>
      </c>
      <c r="BF456" s="364">
        <f t="shared" si="939"/>
        <v>0</v>
      </c>
      <c r="BG456" s="1218">
        <f t="shared" si="929"/>
        <v>0</v>
      </c>
      <c r="BH456" s="1218">
        <f t="shared" si="930"/>
        <v>0</v>
      </c>
    </row>
    <row r="457" spans="1:60" x14ac:dyDescent="0.2">
      <c r="A457" s="1">
        <v>448</v>
      </c>
      <c r="B457" s="50" t="s">
        <v>171</v>
      </c>
      <c r="C457" s="1158"/>
      <c r="D457" s="51" t="s">
        <v>172</v>
      </c>
      <c r="E457" s="51">
        <v>3.121</v>
      </c>
      <c r="F457" s="76">
        <v>1000</v>
      </c>
      <c r="G457" s="76">
        <f t="shared" si="895"/>
        <v>3121</v>
      </c>
      <c r="H457" s="76">
        <v>95</v>
      </c>
      <c r="I457" s="76">
        <f t="shared" si="896"/>
        <v>296.495</v>
      </c>
      <c r="J457" s="120">
        <f t="shared" si="1036"/>
        <v>3417.4949999999999</v>
      </c>
      <c r="K457" s="131">
        <v>2.81</v>
      </c>
      <c r="L457" s="95">
        <v>1000</v>
      </c>
      <c r="M457" s="95">
        <f t="shared" si="989"/>
        <v>2810</v>
      </c>
      <c r="N457" s="95">
        <v>95</v>
      </c>
      <c r="O457" s="95">
        <f t="shared" si="990"/>
        <v>266.95</v>
      </c>
      <c r="P457" s="96">
        <f t="shared" si="1037"/>
        <v>3076.95</v>
      </c>
      <c r="Q457" s="177">
        <v>0.311</v>
      </c>
      <c r="R457" s="178">
        <v>1000</v>
      </c>
      <c r="S457" s="178">
        <f t="shared" si="992"/>
        <v>311</v>
      </c>
      <c r="T457" s="178">
        <v>95</v>
      </c>
      <c r="U457" s="178">
        <f t="shared" si="993"/>
        <v>29.544999999999998</v>
      </c>
      <c r="V457" s="179">
        <f t="shared" si="1038"/>
        <v>340.54500000000002</v>
      </c>
      <c r="W457" s="224"/>
      <c r="X457" s="225">
        <v>1000</v>
      </c>
      <c r="Y457" s="225">
        <f t="shared" si="995"/>
        <v>0</v>
      </c>
      <c r="Z457" s="225">
        <v>95</v>
      </c>
      <c r="AA457" s="225">
        <f t="shared" si="996"/>
        <v>0</v>
      </c>
      <c r="AB457" s="226">
        <f t="shared" si="1039"/>
        <v>0</v>
      </c>
      <c r="AC457" s="271"/>
      <c r="AD457" s="272">
        <v>1000</v>
      </c>
      <c r="AE457" s="272">
        <f t="shared" si="998"/>
        <v>0</v>
      </c>
      <c r="AF457" s="272">
        <v>95</v>
      </c>
      <c r="AG457" s="272">
        <f t="shared" si="999"/>
        <v>0</v>
      </c>
      <c r="AH457" s="273">
        <f t="shared" si="1040"/>
        <v>0</v>
      </c>
      <c r="AI457" s="318"/>
      <c r="AJ457" s="319">
        <v>1000</v>
      </c>
      <c r="AK457" s="319">
        <f t="shared" si="1001"/>
        <v>0</v>
      </c>
      <c r="AL457" s="319">
        <v>95</v>
      </c>
      <c r="AM457" s="319">
        <f t="shared" si="1002"/>
        <v>0</v>
      </c>
      <c r="AN457" s="320">
        <f t="shared" si="1041"/>
        <v>0</v>
      </c>
      <c r="AO457" s="1107"/>
      <c r="AP457" s="1093">
        <v>1000</v>
      </c>
      <c r="AQ457" s="1093">
        <f t="shared" si="1004"/>
        <v>0</v>
      </c>
      <c r="AR457" s="1093">
        <v>95</v>
      </c>
      <c r="AS457" s="1093">
        <f t="shared" si="1005"/>
        <v>0</v>
      </c>
      <c r="AT457" s="1094">
        <f t="shared" si="1042"/>
        <v>0</v>
      </c>
      <c r="AU457" s="1103"/>
      <c r="AV457" s="1101">
        <v>1000</v>
      </c>
      <c r="AW457" s="1101">
        <f t="shared" si="1007"/>
        <v>0</v>
      </c>
      <c r="AX457" s="1101">
        <v>95</v>
      </c>
      <c r="AY457" s="1101">
        <f t="shared" si="1008"/>
        <v>0</v>
      </c>
      <c r="AZ457" s="1102">
        <f t="shared" si="1043"/>
        <v>0</v>
      </c>
      <c r="BA457" s="1151">
        <f t="shared" si="870"/>
        <v>-5.5511151231257827E-17</v>
      </c>
      <c r="BB457" s="363">
        <v>1000</v>
      </c>
      <c r="BC457" s="363">
        <f t="shared" si="1010"/>
        <v>-5.5511151231257827E-14</v>
      </c>
      <c r="BD457" s="363">
        <v>95</v>
      </c>
      <c r="BE457" s="363">
        <f t="shared" si="1011"/>
        <v>-5.2735593669694936E-15</v>
      </c>
      <c r="BF457" s="364">
        <f t="shared" si="939"/>
        <v>-6.0784710598227321E-14</v>
      </c>
      <c r="BG457" s="1218">
        <f t="shared" si="929"/>
        <v>5.6843418860808015E-14</v>
      </c>
      <c r="BH457" s="1218">
        <f t="shared" si="930"/>
        <v>-1.1762812945903534E-13</v>
      </c>
    </row>
    <row r="458" spans="1:60" x14ac:dyDescent="0.2">
      <c r="A458" s="1">
        <v>449</v>
      </c>
      <c r="B458" s="50" t="s">
        <v>60</v>
      </c>
      <c r="C458" s="1158"/>
      <c r="D458" s="51" t="s">
        <v>5</v>
      </c>
      <c r="E458" s="51">
        <v>1</v>
      </c>
      <c r="F458" s="76">
        <v>0</v>
      </c>
      <c r="G458" s="76">
        <f t="shared" si="895"/>
        <v>0</v>
      </c>
      <c r="H458" s="76">
        <v>68052</v>
      </c>
      <c r="I458" s="76">
        <f t="shared" si="896"/>
        <v>68052</v>
      </c>
      <c r="J458" s="120">
        <f t="shared" si="1036"/>
        <v>68052</v>
      </c>
      <c r="K458" s="131">
        <v>0.93765864332603943</v>
      </c>
      <c r="L458" s="95">
        <v>0</v>
      </c>
      <c r="M458" s="95">
        <f t="shared" si="989"/>
        <v>0</v>
      </c>
      <c r="N458" s="95">
        <v>68052</v>
      </c>
      <c r="O458" s="95">
        <f t="shared" si="990"/>
        <v>63809.545995623637</v>
      </c>
      <c r="P458" s="96">
        <f t="shared" si="1037"/>
        <v>63809.545995623637</v>
      </c>
      <c r="Q458" s="177">
        <v>6.2E-2</v>
      </c>
      <c r="R458" s="178">
        <v>0</v>
      </c>
      <c r="S458" s="178">
        <f t="shared" si="992"/>
        <v>0</v>
      </c>
      <c r="T458" s="178">
        <v>68052</v>
      </c>
      <c r="U458" s="178">
        <f t="shared" si="993"/>
        <v>4219.2240000000002</v>
      </c>
      <c r="V458" s="179">
        <f t="shared" si="1038"/>
        <v>4219.2240000000002</v>
      </c>
      <c r="W458" s="224"/>
      <c r="X458" s="225">
        <v>0</v>
      </c>
      <c r="Y458" s="225">
        <f t="shared" si="995"/>
        <v>0</v>
      </c>
      <c r="Z458" s="225">
        <v>68052</v>
      </c>
      <c r="AA458" s="225">
        <f t="shared" si="996"/>
        <v>0</v>
      </c>
      <c r="AB458" s="226">
        <f t="shared" si="1039"/>
        <v>0</v>
      </c>
      <c r="AC458" s="271"/>
      <c r="AD458" s="272">
        <v>0</v>
      </c>
      <c r="AE458" s="272">
        <f t="shared" si="998"/>
        <v>0</v>
      </c>
      <c r="AF458" s="272">
        <v>68052</v>
      </c>
      <c r="AG458" s="272">
        <f t="shared" si="999"/>
        <v>0</v>
      </c>
      <c r="AH458" s="273">
        <f t="shared" si="1040"/>
        <v>0</v>
      </c>
      <c r="AI458" s="1106">
        <v>3.413566739605689E-4</v>
      </c>
      <c r="AJ458" s="319">
        <v>0</v>
      </c>
      <c r="AK458" s="319">
        <f t="shared" si="1001"/>
        <v>0</v>
      </c>
      <c r="AL458" s="319">
        <v>68052</v>
      </c>
      <c r="AM458" s="319">
        <f t="shared" si="1002"/>
        <v>23.230004376364636</v>
      </c>
      <c r="AN458" s="320">
        <f t="shared" si="1041"/>
        <v>23.230004376364636</v>
      </c>
      <c r="AO458" s="1107"/>
      <c r="AP458" s="1093">
        <v>0</v>
      </c>
      <c r="AQ458" s="1093">
        <f t="shared" si="1004"/>
        <v>0</v>
      </c>
      <c r="AR458" s="1093">
        <v>68052</v>
      </c>
      <c r="AS458" s="1093">
        <f t="shared" si="1005"/>
        <v>0</v>
      </c>
      <c r="AT458" s="1094">
        <f t="shared" si="1042"/>
        <v>0</v>
      </c>
      <c r="AU458" s="1103"/>
      <c r="AV458" s="1101">
        <v>0</v>
      </c>
      <c r="AW458" s="1101">
        <f t="shared" si="1007"/>
        <v>0</v>
      </c>
      <c r="AX458" s="1101">
        <v>68052</v>
      </c>
      <c r="AY458" s="1101">
        <f t="shared" si="1008"/>
        <v>0</v>
      </c>
      <c r="AZ458" s="1102">
        <f t="shared" si="1043"/>
        <v>0</v>
      </c>
      <c r="BA458" s="1151">
        <f t="shared" si="870"/>
        <v>0</v>
      </c>
      <c r="BB458" s="363">
        <v>0</v>
      </c>
      <c r="BC458" s="363">
        <f t="shared" si="1010"/>
        <v>0</v>
      </c>
      <c r="BD458" s="363">
        <v>68052</v>
      </c>
      <c r="BE458" s="363">
        <f t="shared" si="1011"/>
        <v>0</v>
      </c>
      <c r="BF458" s="364">
        <f t="shared" si="939"/>
        <v>0</v>
      </c>
      <c r="BG458" s="1218">
        <f t="shared" si="929"/>
        <v>-2.078337502098293E-12</v>
      </c>
      <c r="BH458" s="1218">
        <f t="shared" si="930"/>
        <v>2.078337502098293E-12</v>
      </c>
    </row>
    <row r="459" spans="1:60" x14ac:dyDescent="0.2">
      <c r="A459" s="1">
        <v>450</v>
      </c>
      <c r="B459" s="1317" t="s">
        <v>179</v>
      </c>
      <c r="C459" s="1158"/>
      <c r="D459" s="51"/>
      <c r="E459" s="51"/>
      <c r="F459" s="51"/>
      <c r="G459" s="76"/>
      <c r="H459" s="1124"/>
      <c r="I459" s="76"/>
      <c r="J459" s="1125"/>
      <c r="K459" s="131"/>
      <c r="L459" s="1144"/>
      <c r="M459" s="95"/>
      <c r="N459" s="1126"/>
      <c r="O459" s="95"/>
      <c r="P459" s="1127"/>
      <c r="Q459" s="177"/>
      <c r="R459" s="1145"/>
      <c r="S459" s="178"/>
      <c r="T459" s="1128"/>
      <c r="U459" s="178"/>
      <c r="V459" s="1129"/>
      <c r="W459" s="224"/>
      <c r="X459" s="1146"/>
      <c r="Y459" s="225"/>
      <c r="Z459" s="1130"/>
      <c r="AA459" s="225"/>
      <c r="AB459" s="1131"/>
      <c r="AC459" s="271"/>
      <c r="AD459" s="1147"/>
      <c r="AE459" s="272"/>
      <c r="AF459" s="1132"/>
      <c r="AG459" s="272"/>
      <c r="AH459" s="1133"/>
      <c r="AI459" s="318"/>
      <c r="AJ459" s="1148"/>
      <c r="AK459" s="319"/>
      <c r="AL459" s="1134"/>
      <c r="AM459" s="319"/>
      <c r="AN459" s="1135"/>
      <c r="AO459" s="1107"/>
      <c r="AP459" s="1149"/>
      <c r="AQ459" s="1093"/>
      <c r="AR459" s="1136"/>
      <c r="AS459" s="1093"/>
      <c r="AT459" s="1137"/>
      <c r="AU459" s="1103"/>
      <c r="AV459" s="1150"/>
      <c r="AW459" s="1101"/>
      <c r="AX459" s="1138"/>
      <c r="AY459" s="1101"/>
      <c r="AZ459" s="1139"/>
      <c r="BA459" s="1151">
        <f t="shared" si="870"/>
        <v>0</v>
      </c>
      <c r="BB459" s="1152"/>
      <c r="BC459" s="363"/>
      <c r="BD459" s="1140"/>
      <c r="BE459" s="363"/>
      <c r="BF459" s="364">
        <f t="shared" si="939"/>
        <v>0</v>
      </c>
      <c r="BG459" s="1218">
        <f t="shared" si="929"/>
        <v>0</v>
      </c>
      <c r="BH459" s="1218">
        <f t="shared" si="930"/>
        <v>0</v>
      </c>
    </row>
    <row r="460" spans="1:60" x14ac:dyDescent="0.2">
      <c r="A460" s="1">
        <v>451</v>
      </c>
      <c r="B460" s="50" t="s">
        <v>180</v>
      </c>
      <c r="C460" s="1158" t="s">
        <v>181</v>
      </c>
      <c r="D460" s="51" t="s">
        <v>14</v>
      </c>
      <c r="E460" s="51">
        <v>2</v>
      </c>
      <c r="F460" s="76">
        <v>800</v>
      </c>
      <c r="G460" s="76">
        <f t="shared" si="895"/>
        <v>1600</v>
      </c>
      <c r="H460" s="76">
        <v>508</v>
      </c>
      <c r="I460" s="76">
        <f t="shared" si="896"/>
        <v>1016</v>
      </c>
      <c r="J460" s="120">
        <f t="shared" ref="J460:J463" si="1044">G460+I460</f>
        <v>2616</v>
      </c>
      <c r="K460" s="131"/>
      <c r="L460" s="95">
        <v>800</v>
      </c>
      <c r="M460" s="95">
        <f t="shared" ref="M460:M490" si="1045">K460*L460</f>
        <v>0</v>
      </c>
      <c r="N460" s="95">
        <v>508</v>
      </c>
      <c r="O460" s="95">
        <f t="shared" ref="O460:O490" si="1046">K460*N460</f>
        <v>0</v>
      </c>
      <c r="P460" s="96">
        <f t="shared" ref="P460:P463" si="1047">M460+O460</f>
        <v>0</v>
      </c>
      <c r="Q460" s="177"/>
      <c r="R460" s="178">
        <v>800</v>
      </c>
      <c r="S460" s="178">
        <f t="shared" ref="S460:S490" si="1048">Q460*R460</f>
        <v>0</v>
      </c>
      <c r="T460" s="178">
        <v>508</v>
      </c>
      <c r="U460" s="178">
        <f t="shared" ref="U460:U490" si="1049">Q460*T460</f>
        <v>0</v>
      </c>
      <c r="V460" s="179">
        <f t="shared" ref="V460:V463" si="1050">S460+U460</f>
        <v>0</v>
      </c>
      <c r="W460" s="224"/>
      <c r="X460" s="225">
        <v>800</v>
      </c>
      <c r="Y460" s="225">
        <f t="shared" ref="Y460:Y490" si="1051">W460*X460</f>
        <v>0</v>
      </c>
      <c r="Z460" s="225">
        <v>508</v>
      </c>
      <c r="AA460" s="225">
        <f t="shared" ref="AA460:AA490" si="1052">W460*Z460</f>
        <v>0</v>
      </c>
      <c r="AB460" s="226">
        <f t="shared" ref="AB460:AB463" si="1053">Y460+AA460</f>
        <v>0</v>
      </c>
      <c r="AC460" s="271">
        <v>1</v>
      </c>
      <c r="AD460" s="272">
        <v>800</v>
      </c>
      <c r="AE460" s="272">
        <f t="shared" ref="AE460:AE490" si="1054">AC460*AD460</f>
        <v>800</v>
      </c>
      <c r="AF460" s="272">
        <v>508</v>
      </c>
      <c r="AG460" s="272">
        <f t="shared" ref="AG460:AG490" si="1055">AC460*AF460</f>
        <v>508</v>
      </c>
      <c r="AH460" s="273">
        <f t="shared" ref="AH460:AH463" si="1056">AE460+AG460</f>
        <v>1308</v>
      </c>
      <c r="AI460" s="318">
        <v>1</v>
      </c>
      <c r="AJ460" s="319">
        <v>800</v>
      </c>
      <c r="AK460" s="319">
        <f t="shared" ref="AK460:AK490" si="1057">AI460*AJ460</f>
        <v>800</v>
      </c>
      <c r="AL460" s="319">
        <v>508</v>
      </c>
      <c r="AM460" s="319">
        <f t="shared" ref="AM460:AM490" si="1058">AI460*AL460</f>
        <v>508</v>
      </c>
      <c r="AN460" s="320">
        <f t="shared" ref="AN460:AN463" si="1059">AK460+AM460</f>
        <v>1308</v>
      </c>
      <c r="AO460" s="1107"/>
      <c r="AP460" s="1093">
        <v>800</v>
      </c>
      <c r="AQ460" s="1093">
        <f t="shared" ref="AQ460:AQ490" si="1060">AO460*AP460</f>
        <v>0</v>
      </c>
      <c r="AR460" s="1093">
        <v>508</v>
      </c>
      <c r="AS460" s="1093">
        <f t="shared" ref="AS460:AS490" si="1061">AO460*AR460</f>
        <v>0</v>
      </c>
      <c r="AT460" s="1094">
        <f t="shared" ref="AT460:AT463" si="1062">AQ460+AS460</f>
        <v>0</v>
      </c>
      <c r="AU460" s="1103"/>
      <c r="AV460" s="1101">
        <v>800</v>
      </c>
      <c r="AW460" s="1101">
        <f t="shared" ref="AW460:AW490" si="1063">AU460*AV460</f>
        <v>0</v>
      </c>
      <c r="AX460" s="1101">
        <v>508</v>
      </c>
      <c r="AY460" s="1101">
        <f t="shared" ref="AY460:AY490" si="1064">AU460*AX460</f>
        <v>0</v>
      </c>
      <c r="AZ460" s="1102">
        <f t="shared" ref="AZ460:AZ463" si="1065">AW460+AY460</f>
        <v>0</v>
      </c>
      <c r="BA460" s="1151">
        <f t="shared" ref="BA460:BA523" si="1066">E460-K460-Q460-W460-AC460-AI460-AO460-AU460</f>
        <v>0</v>
      </c>
      <c r="BB460" s="363">
        <v>800</v>
      </c>
      <c r="BC460" s="363">
        <f t="shared" ref="BC460:BC490" si="1067">BA460*BB460</f>
        <v>0</v>
      </c>
      <c r="BD460" s="363">
        <v>508</v>
      </c>
      <c r="BE460" s="363">
        <f t="shared" ref="BE460:BE490" si="1068">BA460*BD460</f>
        <v>0</v>
      </c>
      <c r="BF460" s="364">
        <f t="shared" si="939"/>
        <v>0</v>
      </c>
      <c r="BG460" s="1218">
        <f t="shared" si="929"/>
        <v>0</v>
      </c>
      <c r="BH460" s="1218">
        <f t="shared" si="930"/>
        <v>0</v>
      </c>
    </row>
    <row r="461" spans="1:60" x14ac:dyDescent="0.2">
      <c r="A461" s="1">
        <v>452</v>
      </c>
      <c r="B461" s="50" t="s">
        <v>167</v>
      </c>
      <c r="C461" s="1158"/>
      <c r="D461" s="51" t="s">
        <v>14</v>
      </c>
      <c r="E461" s="51">
        <v>2</v>
      </c>
      <c r="F461" s="76">
        <v>600</v>
      </c>
      <c r="G461" s="76">
        <f t="shared" si="895"/>
        <v>1200</v>
      </c>
      <c r="H461" s="76">
        <v>532</v>
      </c>
      <c r="I461" s="76">
        <f t="shared" si="896"/>
        <v>1064</v>
      </c>
      <c r="J461" s="120">
        <f t="shared" si="1044"/>
        <v>2264</v>
      </c>
      <c r="K461" s="131"/>
      <c r="L461" s="95">
        <v>600</v>
      </c>
      <c r="M461" s="95">
        <f t="shared" si="1045"/>
        <v>0</v>
      </c>
      <c r="N461" s="95">
        <v>532</v>
      </c>
      <c r="O461" s="95">
        <f t="shared" si="1046"/>
        <v>0</v>
      </c>
      <c r="P461" s="96">
        <f t="shared" si="1047"/>
        <v>0</v>
      </c>
      <c r="Q461" s="177"/>
      <c r="R461" s="178">
        <v>600</v>
      </c>
      <c r="S461" s="178">
        <f t="shared" si="1048"/>
        <v>0</v>
      </c>
      <c r="T461" s="178">
        <v>532</v>
      </c>
      <c r="U461" s="178">
        <f t="shared" si="1049"/>
        <v>0</v>
      </c>
      <c r="V461" s="179">
        <f t="shared" si="1050"/>
        <v>0</v>
      </c>
      <c r="W461" s="224"/>
      <c r="X461" s="225">
        <v>600</v>
      </c>
      <c r="Y461" s="225">
        <f t="shared" si="1051"/>
        <v>0</v>
      </c>
      <c r="Z461" s="225">
        <v>532</v>
      </c>
      <c r="AA461" s="225">
        <f t="shared" si="1052"/>
        <v>0</v>
      </c>
      <c r="AB461" s="226">
        <f t="shared" si="1053"/>
        <v>0</v>
      </c>
      <c r="AC461" s="271">
        <v>1</v>
      </c>
      <c r="AD461" s="272">
        <v>600</v>
      </c>
      <c r="AE461" s="272">
        <f t="shared" si="1054"/>
        <v>600</v>
      </c>
      <c r="AF461" s="272">
        <v>532</v>
      </c>
      <c r="AG461" s="272">
        <f t="shared" si="1055"/>
        <v>532</v>
      </c>
      <c r="AH461" s="273">
        <f t="shared" si="1056"/>
        <v>1132</v>
      </c>
      <c r="AI461" s="318">
        <v>1</v>
      </c>
      <c r="AJ461" s="319">
        <v>600</v>
      </c>
      <c r="AK461" s="319">
        <f t="shared" si="1057"/>
        <v>600</v>
      </c>
      <c r="AL461" s="319">
        <v>532</v>
      </c>
      <c r="AM461" s="319">
        <f t="shared" si="1058"/>
        <v>532</v>
      </c>
      <c r="AN461" s="320">
        <f t="shared" si="1059"/>
        <v>1132</v>
      </c>
      <c r="AO461" s="1107"/>
      <c r="AP461" s="1093">
        <v>600</v>
      </c>
      <c r="AQ461" s="1093">
        <f t="shared" si="1060"/>
        <v>0</v>
      </c>
      <c r="AR461" s="1093">
        <v>532</v>
      </c>
      <c r="AS461" s="1093">
        <f t="shared" si="1061"/>
        <v>0</v>
      </c>
      <c r="AT461" s="1094">
        <f t="shared" si="1062"/>
        <v>0</v>
      </c>
      <c r="AU461" s="1103"/>
      <c r="AV461" s="1101">
        <v>600</v>
      </c>
      <c r="AW461" s="1101">
        <f t="shared" si="1063"/>
        <v>0</v>
      </c>
      <c r="AX461" s="1101">
        <v>532</v>
      </c>
      <c r="AY461" s="1101">
        <f t="shared" si="1064"/>
        <v>0</v>
      </c>
      <c r="AZ461" s="1102">
        <f t="shared" si="1065"/>
        <v>0</v>
      </c>
      <c r="BA461" s="1151">
        <f t="shared" si="1066"/>
        <v>0</v>
      </c>
      <c r="BB461" s="363">
        <v>600</v>
      </c>
      <c r="BC461" s="363">
        <f t="shared" si="1067"/>
        <v>0</v>
      </c>
      <c r="BD461" s="363">
        <v>532</v>
      </c>
      <c r="BE461" s="363">
        <f t="shared" si="1068"/>
        <v>0</v>
      </c>
      <c r="BF461" s="364">
        <f t="shared" si="939"/>
        <v>0</v>
      </c>
      <c r="BG461" s="1218">
        <f t="shared" si="929"/>
        <v>0</v>
      </c>
      <c r="BH461" s="1218">
        <f t="shared" si="930"/>
        <v>0</v>
      </c>
    </row>
    <row r="462" spans="1:60" x14ac:dyDescent="0.2">
      <c r="A462" s="1">
        <v>453</v>
      </c>
      <c r="B462" s="50" t="s">
        <v>177</v>
      </c>
      <c r="C462" s="1158"/>
      <c r="D462" s="51" t="s">
        <v>14</v>
      </c>
      <c r="E462" s="51">
        <v>10</v>
      </c>
      <c r="F462" s="76">
        <v>800</v>
      </c>
      <c r="G462" s="76">
        <f t="shared" si="895"/>
        <v>8000</v>
      </c>
      <c r="H462" s="76">
        <v>2975</v>
      </c>
      <c r="I462" s="76">
        <f t="shared" si="896"/>
        <v>29750</v>
      </c>
      <c r="J462" s="120">
        <f t="shared" si="1044"/>
        <v>37750</v>
      </c>
      <c r="K462" s="131">
        <v>6</v>
      </c>
      <c r="L462" s="95">
        <v>800</v>
      </c>
      <c r="M462" s="95">
        <f t="shared" si="1045"/>
        <v>4800</v>
      </c>
      <c r="N462" s="95">
        <v>2975</v>
      </c>
      <c r="O462" s="95">
        <f t="shared" si="1046"/>
        <v>17850</v>
      </c>
      <c r="P462" s="96">
        <f t="shared" si="1047"/>
        <v>22650</v>
      </c>
      <c r="Q462" s="177">
        <v>3</v>
      </c>
      <c r="R462" s="178">
        <v>800</v>
      </c>
      <c r="S462" s="178">
        <f t="shared" si="1048"/>
        <v>2400</v>
      </c>
      <c r="T462" s="178">
        <v>2975</v>
      </c>
      <c r="U462" s="178">
        <f t="shared" si="1049"/>
        <v>8925</v>
      </c>
      <c r="V462" s="179">
        <f t="shared" si="1050"/>
        <v>11325</v>
      </c>
      <c r="W462" s="224"/>
      <c r="X462" s="225">
        <v>800</v>
      </c>
      <c r="Y462" s="225">
        <f t="shared" si="1051"/>
        <v>0</v>
      </c>
      <c r="Z462" s="225">
        <v>2975</v>
      </c>
      <c r="AA462" s="225">
        <f t="shared" si="1052"/>
        <v>0</v>
      </c>
      <c r="AB462" s="226">
        <f t="shared" si="1053"/>
        <v>0</v>
      </c>
      <c r="AC462" s="271">
        <v>1</v>
      </c>
      <c r="AD462" s="272">
        <v>800</v>
      </c>
      <c r="AE462" s="272">
        <f t="shared" si="1054"/>
        <v>800</v>
      </c>
      <c r="AF462" s="272">
        <v>2975</v>
      </c>
      <c r="AG462" s="272">
        <f t="shared" si="1055"/>
        <v>2975</v>
      </c>
      <c r="AH462" s="273">
        <f t="shared" si="1056"/>
        <v>3775</v>
      </c>
      <c r="AI462" s="318"/>
      <c r="AJ462" s="319">
        <v>800</v>
      </c>
      <c r="AK462" s="319">
        <f t="shared" si="1057"/>
        <v>0</v>
      </c>
      <c r="AL462" s="319">
        <v>2975</v>
      </c>
      <c r="AM462" s="319">
        <f t="shared" si="1058"/>
        <v>0</v>
      </c>
      <c r="AN462" s="320">
        <f t="shared" si="1059"/>
        <v>0</v>
      </c>
      <c r="AO462" s="1107"/>
      <c r="AP462" s="1093">
        <v>800</v>
      </c>
      <c r="AQ462" s="1093">
        <f t="shared" si="1060"/>
        <v>0</v>
      </c>
      <c r="AR462" s="1093">
        <v>2975</v>
      </c>
      <c r="AS462" s="1093">
        <f t="shared" si="1061"/>
        <v>0</v>
      </c>
      <c r="AT462" s="1094">
        <f t="shared" si="1062"/>
        <v>0</v>
      </c>
      <c r="AU462" s="1103"/>
      <c r="AV462" s="1101">
        <v>800</v>
      </c>
      <c r="AW462" s="1101">
        <f t="shared" si="1063"/>
        <v>0</v>
      </c>
      <c r="AX462" s="1101">
        <v>2975</v>
      </c>
      <c r="AY462" s="1101">
        <f t="shared" si="1064"/>
        <v>0</v>
      </c>
      <c r="AZ462" s="1102">
        <f t="shared" si="1065"/>
        <v>0</v>
      </c>
      <c r="BA462" s="1151">
        <f t="shared" si="1066"/>
        <v>0</v>
      </c>
      <c r="BB462" s="363">
        <v>800</v>
      </c>
      <c r="BC462" s="363">
        <f t="shared" si="1067"/>
        <v>0</v>
      </c>
      <c r="BD462" s="363">
        <v>2975</v>
      </c>
      <c r="BE462" s="363">
        <f t="shared" si="1068"/>
        <v>0</v>
      </c>
      <c r="BF462" s="364">
        <f t="shared" si="939"/>
        <v>0</v>
      </c>
      <c r="BG462" s="1218">
        <f t="shared" si="929"/>
        <v>0</v>
      </c>
      <c r="BH462" s="1218">
        <f t="shared" si="930"/>
        <v>0</v>
      </c>
    </row>
    <row r="463" spans="1:60" x14ac:dyDescent="0.2">
      <c r="A463" s="1">
        <v>454</v>
      </c>
      <c r="B463" s="50" t="s">
        <v>157</v>
      </c>
      <c r="C463" s="51"/>
      <c r="D463" s="51" t="s">
        <v>56</v>
      </c>
      <c r="E463" s="51">
        <v>14.68</v>
      </c>
      <c r="F463" s="76">
        <v>1875</v>
      </c>
      <c r="G463" s="76">
        <f t="shared" si="895"/>
        <v>27525</v>
      </c>
      <c r="H463" s="76">
        <v>840</v>
      </c>
      <c r="I463" s="76">
        <f t="shared" si="896"/>
        <v>12331.199999999999</v>
      </c>
      <c r="J463" s="120">
        <f t="shared" si="1044"/>
        <v>39856.199999999997</v>
      </c>
      <c r="K463" s="131"/>
      <c r="L463" s="95">
        <v>1875</v>
      </c>
      <c r="M463" s="95">
        <f t="shared" si="1045"/>
        <v>0</v>
      </c>
      <c r="N463" s="95">
        <v>840</v>
      </c>
      <c r="O463" s="95">
        <f t="shared" si="1046"/>
        <v>0</v>
      </c>
      <c r="P463" s="96">
        <f t="shared" si="1047"/>
        <v>0</v>
      </c>
      <c r="Q463" s="177"/>
      <c r="R463" s="178">
        <v>1875</v>
      </c>
      <c r="S463" s="178">
        <f t="shared" si="1048"/>
        <v>0</v>
      </c>
      <c r="T463" s="178">
        <v>840</v>
      </c>
      <c r="U463" s="178">
        <f t="shared" si="1049"/>
        <v>0</v>
      </c>
      <c r="V463" s="179">
        <f t="shared" si="1050"/>
        <v>0</v>
      </c>
      <c r="W463" s="224"/>
      <c r="X463" s="225">
        <v>1875</v>
      </c>
      <c r="Y463" s="225">
        <f t="shared" si="1051"/>
        <v>0</v>
      </c>
      <c r="Z463" s="225">
        <v>840</v>
      </c>
      <c r="AA463" s="225">
        <f t="shared" si="1052"/>
        <v>0</v>
      </c>
      <c r="AB463" s="226">
        <f t="shared" si="1053"/>
        <v>0</v>
      </c>
      <c r="AC463" s="1593">
        <v>8.68</v>
      </c>
      <c r="AD463" s="272">
        <v>1875</v>
      </c>
      <c r="AE463" s="272">
        <f t="shared" si="1054"/>
        <v>16275</v>
      </c>
      <c r="AF463" s="272">
        <v>840</v>
      </c>
      <c r="AG463" s="272">
        <f t="shared" si="1055"/>
        <v>7291.2</v>
      </c>
      <c r="AH463" s="273">
        <f t="shared" si="1056"/>
        <v>23566.2</v>
      </c>
      <c r="AI463" s="318">
        <v>6</v>
      </c>
      <c r="AJ463" s="319">
        <v>1875</v>
      </c>
      <c r="AK463" s="319">
        <f t="shared" si="1057"/>
        <v>11250</v>
      </c>
      <c r="AL463" s="319">
        <v>840</v>
      </c>
      <c r="AM463" s="319">
        <f t="shared" si="1058"/>
        <v>5040</v>
      </c>
      <c r="AN463" s="320">
        <f t="shared" si="1059"/>
        <v>16290</v>
      </c>
      <c r="AO463" s="1107"/>
      <c r="AP463" s="1093">
        <v>1875</v>
      </c>
      <c r="AQ463" s="1093">
        <f t="shared" si="1060"/>
        <v>0</v>
      </c>
      <c r="AR463" s="1093">
        <v>840</v>
      </c>
      <c r="AS463" s="1093">
        <f t="shared" si="1061"/>
        <v>0</v>
      </c>
      <c r="AT463" s="1094">
        <f t="shared" si="1062"/>
        <v>0</v>
      </c>
      <c r="AU463" s="1103"/>
      <c r="AV463" s="1101">
        <v>1875</v>
      </c>
      <c r="AW463" s="1101">
        <f t="shared" si="1063"/>
        <v>0</v>
      </c>
      <c r="AX463" s="1101">
        <v>840</v>
      </c>
      <c r="AY463" s="1101">
        <f t="shared" si="1064"/>
        <v>0</v>
      </c>
      <c r="AZ463" s="1102">
        <f t="shared" si="1065"/>
        <v>0</v>
      </c>
      <c r="BA463" s="1151">
        <f t="shared" si="1066"/>
        <v>0</v>
      </c>
      <c r="BB463" s="363">
        <v>1875</v>
      </c>
      <c r="BC463" s="363">
        <f t="shared" si="1067"/>
        <v>0</v>
      </c>
      <c r="BD463" s="363">
        <v>840</v>
      </c>
      <c r="BE463" s="363">
        <f t="shared" si="1068"/>
        <v>0</v>
      </c>
      <c r="BF463" s="364">
        <f t="shared" si="939"/>
        <v>0</v>
      </c>
      <c r="BG463" s="1218">
        <f t="shared" si="929"/>
        <v>0</v>
      </c>
      <c r="BH463" s="1218">
        <f t="shared" si="930"/>
        <v>0</v>
      </c>
    </row>
    <row r="464" spans="1:60" hidden="1" x14ac:dyDescent="0.2">
      <c r="A464" s="1">
        <v>455</v>
      </c>
      <c r="B464" s="50" t="s">
        <v>168</v>
      </c>
      <c r="C464" s="1158"/>
      <c r="D464" s="51" t="s">
        <v>137</v>
      </c>
      <c r="E464" s="51">
        <v>0</v>
      </c>
      <c r="F464" s="76"/>
      <c r="G464" s="76">
        <f t="shared" si="895"/>
        <v>0</v>
      </c>
      <c r="H464" s="76"/>
      <c r="I464" s="76">
        <f t="shared" si="896"/>
        <v>0</v>
      </c>
      <c r="J464" s="120"/>
      <c r="K464" s="131"/>
      <c r="L464" s="95"/>
      <c r="M464" s="95">
        <f t="shared" si="1045"/>
        <v>0</v>
      </c>
      <c r="N464" s="95"/>
      <c r="O464" s="95">
        <f t="shared" si="1046"/>
        <v>0</v>
      </c>
      <c r="P464" s="96"/>
      <c r="Q464" s="177"/>
      <c r="R464" s="178"/>
      <c r="S464" s="178">
        <f t="shared" si="1048"/>
        <v>0</v>
      </c>
      <c r="T464" s="178"/>
      <c r="U464" s="178">
        <f t="shared" si="1049"/>
        <v>0</v>
      </c>
      <c r="V464" s="179"/>
      <c r="W464" s="224"/>
      <c r="X464" s="225"/>
      <c r="Y464" s="225">
        <f t="shared" si="1051"/>
        <v>0</v>
      </c>
      <c r="Z464" s="225"/>
      <c r="AA464" s="225">
        <f t="shared" si="1052"/>
        <v>0</v>
      </c>
      <c r="AB464" s="226"/>
      <c r="AC464" s="271"/>
      <c r="AD464" s="272"/>
      <c r="AE464" s="272">
        <f t="shared" si="1054"/>
        <v>0</v>
      </c>
      <c r="AF464" s="272"/>
      <c r="AG464" s="272">
        <f t="shared" si="1055"/>
        <v>0</v>
      </c>
      <c r="AH464" s="273"/>
      <c r="AI464" s="318"/>
      <c r="AJ464" s="319"/>
      <c r="AK464" s="319">
        <f t="shared" si="1057"/>
        <v>0</v>
      </c>
      <c r="AL464" s="319"/>
      <c r="AM464" s="319">
        <f t="shared" si="1058"/>
        <v>0</v>
      </c>
      <c r="AN464" s="320"/>
      <c r="AO464" s="1107"/>
      <c r="AP464" s="1093"/>
      <c r="AQ464" s="1093">
        <f t="shared" si="1060"/>
        <v>0</v>
      </c>
      <c r="AR464" s="1093"/>
      <c r="AS464" s="1093">
        <f t="shared" si="1061"/>
        <v>0</v>
      </c>
      <c r="AT464" s="1094"/>
      <c r="AU464" s="1103"/>
      <c r="AV464" s="1101"/>
      <c r="AW464" s="1101">
        <f t="shared" si="1063"/>
        <v>0</v>
      </c>
      <c r="AX464" s="1101"/>
      <c r="AY464" s="1101">
        <f t="shared" si="1064"/>
        <v>0</v>
      </c>
      <c r="AZ464" s="1102"/>
      <c r="BA464" s="1151">
        <f t="shared" si="1066"/>
        <v>0</v>
      </c>
      <c r="BB464" s="363"/>
      <c r="BC464" s="363">
        <f t="shared" si="1067"/>
        <v>0</v>
      </c>
      <c r="BD464" s="363"/>
      <c r="BE464" s="363">
        <f t="shared" si="1068"/>
        <v>0</v>
      </c>
      <c r="BF464" s="364">
        <f t="shared" si="939"/>
        <v>0</v>
      </c>
      <c r="BG464" s="1218">
        <f t="shared" si="929"/>
        <v>0</v>
      </c>
      <c r="BH464" s="1218">
        <f t="shared" si="930"/>
        <v>0</v>
      </c>
    </row>
    <row r="465" spans="1:60" x14ac:dyDescent="0.2">
      <c r="A465" s="1">
        <v>456</v>
      </c>
      <c r="B465" s="50" t="s">
        <v>159</v>
      </c>
      <c r="C465" s="51"/>
      <c r="D465" s="51" t="s">
        <v>56</v>
      </c>
      <c r="E465" s="1651">
        <v>0.68</v>
      </c>
      <c r="F465" s="76">
        <v>1875</v>
      </c>
      <c r="G465" s="76">
        <f t="shared" si="895"/>
        <v>1275</v>
      </c>
      <c r="H465" s="76">
        <v>3080</v>
      </c>
      <c r="I465" s="76">
        <f t="shared" si="896"/>
        <v>2094.4</v>
      </c>
      <c r="J465" s="120">
        <f t="shared" ref="J465:J466" si="1069">G465+I465</f>
        <v>3369.4</v>
      </c>
      <c r="K465" s="1315"/>
      <c r="L465" s="95">
        <v>1875</v>
      </c>
      <c r="M465" s="95">
        <f t="shared" si="1045"/>
        <v>0</v>
      </c>
      <c r="N465" s="95">
        <v>3080</v>
      </c>
      <c r="O465" s="95">
        <f t="shared" si="1046"/>
        <v>0</v>
      </c>
      <c r="P465" s="96">
        <f t="shared" ref="P465:P466" si="1070">M465+O465</f>
        <v>0</v>
      </c>
      <c r="Q465" s="1308"/>
      <c r="R465" s="178">
        <v>1875</v>
      </c>
      <c r="S465" s="178">
        <f t="shared" si="1048"/>
        <v>0</v>
      </c>
      <c r="T465" s="178">
        <v>3080</v>
      </c>
      <c r="U465" s="178">
        <f t="shared" si="1049"/>
        <v>0</v>
      </c>
      <c r="V465" s="179">
        <f t="shared" ref="V465:V466" si="1071">S465+U465</f>
        <v>0</v>
      </c>
      <c r="W465" s="1309"/>
      <c r="X465" s="225">
        <v>1875</v>
      </c>
      <c r="Y465" s="225">
        <f t="shared" si="1051"/>
        <v>0</v>
      </c>
      <c r="Z465" s="225">
        <v>3080</v>
      </c>
      <c r="AA465" s="225">
        <f t="shared" si="1052"/>
        <v>0</v>
      </c>
      <c r="AB465" s="226">
        <f t="shared" ref="AB465:AB466" si="1072">Y465+AA465</f>
        <v>0</v>
      </c>
      <c r="AC465" s="1592">
        <v>0.68</v>
      </c>
      <c r="AD465" s="272">
        <v>1875</v>
      </c>
      <c r="AE465" s="272">
        <f t="shared" si="1054"/>
        <v>1275</v>
      </c>
      <c r="AF465" s="272">
        <v>3080</v>
      </c>
      <c r="AG465" s="272">
        <f t="shared" si="1055"/>
        <v>2094.4</v>
      </c>
      <c r="AH465" s="273">
        <f t="shared" ref="AH465:AH466" si="1073">AE465+AG465</f>
        <v>3369.4</v>
      </c>
      <c r="AI465" s="1311"/>
      <c r="AJ465" s="319">
        <v>1875</v>
      </c>
      <c r="AK465" s="319">
        <f t="shared" si="1057"/>
        <v>0</v>
      </c>
      <c r="AL465" s="319">
        <v>3080</v>
      </c>
      <c r="AM465" s="319">
        <f t="shared" si="1058"/>
        <v>0</v>
      </c>
      <c r="AN465" s="320">
        <f t="shared" ref="AN465:AN466" si="1074">AK465+AM465</f>
        <v>0</v>
      </c>
      <c r="AO465" s="1312"/>
      <c r="AP465" s="1093">
        <v>1875</v>
      </c>
      <c r="AQ465" s="1093">
        <f t="shared" si="1060"/>
        <v>0</v>
      </c>
      <c r="AR465" s="1093">
        <v>3080</v>
      </c>
      <c r="AS465" s="1093">
        <f t="shared" si="1061"/>
        <v>0</v>
      </c>
      <c r="AT465" s="1094">
        <f t="shared" ref="AT465:AT466" si="1075">AQ465+AS465</f>
        <v>0</v>
      </c>
      <c r="AU465" s="1313"/>
      <c r="AV465" s="1101">
        <v>1875</v>
      </c>
      <c r="AW465" s="1101">
        <f t="shared" si="1063"/>
        <v>0</v>
      </c>
      <c r="AX465" s="1101">
        <v>3080</v>
      </c>
      <c r="AY465" s="1101">
        <f t="shared" si="1064"/>
        <v>0</v>
      </c>
      <c r="AZ465" s="1102">
        <f t="shared" ref="AZ465:AZ466" si="1076">AW465+AY465</f>
        <v>0</v>
      </c>
      <c r="BA465" s="1151">
        <f t="shared" si="1066"/>
        <v>0</v>
      </c>
      <c r="BB465" s="363">
        <v>1875</v>
      </c>
      <c r="BC465" s="363">
        <f t="shared" si="1067"/>
        <v>0</v>
      </c>
      <c r="BD465" s="363">
        <v>3080</v>
      </c>
      <c r="BE465" s="363">
        <f t="shared" si="1068"/>
        <v>0</v>
      </c>
      <c r="BF465" s="364">
        <f t="shared" si="939"/>
        <v>0</v>
      </c>
      <c r="BG465" s="1218">
        <f t="shared" si="929"/>
        <v>0</v>
      </c>
      <c r="BH465" s="1218">
        <f t="shared" si="930"/>
        <v>0</v>
      </c>
    </row>
    <row r="466" spans="1:60" x14ac:dyDescent="0.2">
      <c r="A466" s="1">
        <v>457</v>
      </c>
      <c r="B466" s="50" t="s">
        <v>135</v>
      </c>
      <c r="C466" s="1158"/>
      <c r="D466" s="51" t="s">
        <v>56</v>
      </c>
      <c r="E466" s="51">
        <v>113.108</v>
      </c>
      <c r="F466" s="76">
        <v>1875</v>
      </c>
      <c r="G466" s="76">
        <f t="shared" si="895"/>
        <v>212077.5</v>
      </c>
      <c r="H466" s="76">
        <v>869</v>
      </c>
      <c r="I466" s="76">
        <f t="shared" si="896"/>
        <v>98290.851999999999</v>
      </c>
      <c r="J466" s="120">
        <f t="shared" si="1069"/>
        <v>310368.35200000001</v>
      </c>
      <c r="K466" s="1593">
        <v>101.01</v>
      </c>
      <c r="L466" s="95">
        <v>1875</v>
      </c>
      <c r="M466" s="95">
        <f t="shared" si="1045"/>
        <v>189393.75</v>
      </c>
      <c r="N466" s="95">
        <v>869</v>
      </c>
      <c r="O466" s="95">
        <f t="shared" si="1046"/>
        <v>87777.69</v>
      </c>
      <c r="P466" s="96">
        <f t="shared" si="1070"/>
        <v>277171.44</v>
      </c>
      <c r="Q466" s="1593">
        <v>9.99</v>
      </c>
      <c r="R466" s="178">
        <v>1875</v>
      </c>
      <c r="S466" s="178">
        <f t="shared" si="1048"/>
        <v>18731.25</v>
      </c>
      <c r="T466" s="178">
        <v>869</v>
      </c>
      <c r="U466" s="178">
        <f t="shared" si="1049"/>
        <v>8681.31</v>
      </c>
      <c r="V466" s="179">
        <f t="shared" si="1071"/>
        <v>27412.559999999998</v>
      </c>
      <c r="W466" s="224"/>
      <c r="X466" s="225">
        <v>1875</v>
      </c>
      <c r="Y466" s="225">
        <f t="shared" si="1051"/>
        <v>0</v>
      </c>
      <c r="Z466" s="225">
        <v>869</v>
      </c>
      <c r="AA466" s="225">
        <f t="shared" si="1052"/>
        <v>0</v>
      </c>
      <c r="AB466" s="226">
        <f t="shared" si="1072"/>
        <v>0</v>
      </c>
      <c r="AC466" s="271"/>
      <c r="AD466" s="272">
        <v>1875</v>
      </c>
      <c r="AE466" s="272">
        <f t="shared" si="1054"/>
        <v>0</v>
      </c>
      <c r="AF466" s="272">
        <v>869</v>
      </c>
      <c r="AG466" s="272">
        <f t="shared" si="1055"/>
        <v>0</v>
      </c>
      <c r="AH466" s="273">
        <f t="shared" si="1073"/>
        <v>0</v>
      </c>
      <c r="AI466" s="1593">
        <v>2.1079999999999988</v>
      </c>
      <c r="AJ466" s="319">
        <v>1875</v>
      </c>
      <c r="AK466" s="319">
        <f t="shared" si="1057"/>
        <v>3952.4999999999977</v>
      </c>
      <c r="AL466" s="319">
        <v>869</v>
      </c>
      <c r="AM466" s="319">
        <f t="shared" si="1058"/>
        <v>1831.851999999999</v>
      </c>
      <c r="AN466" s="320">
        <f t="shared" si="1074"/>
        <v>5784.3519999999971</v>
      </c>
      <c r="AO466" s="1107"/>
      <c r="AP466" s="1093">
        <v>1875</v>
      </c>
      <c r="AQ466" s="1093">
        <f t="shared" si="1060"/>
        <v>0</v>
      </c>
      <c r="AR466" s="1093">
        <v>869</v>
      </c>
      <c r="AS466" s="1093">
        <f t="shared" si="1061"/>
        <v>0</v>
      </c>
      <c r="AT466" s="1094">
        <f t="shared" si="1075"/>
        <v>0</v>
      </c>
      <c r="AU466" s="1103"/>
      <c r="AV466" s="1101">
        <v>1875</v>
      </c>
      <c r="AW466" s="1101">
        <f t="shared" si="1063"/>
        <v>0</v>
      </c>
      <c r="AX466" s="1101">
        <v>869</v>
      </c>
      <c r="AY466" s="1101">
        <f t="shared" si="1064"/>
        <v>0</v>
      </c>
      <c r="AZ466" s="1102">
        <f t="shared" si="1076"/>
        <v>0</v>
      </c>
      <c r="BA466" s="1151">
        <f t="shared" si="1066"/>
        <v>0</v>
      </c>
      <c r="BB466" s="363">
        <v>1875</v>
      </c>
      <c r="BC466" s="363">
        <f t="shared" si="1067"/>
        <v>0</v>
      </c>
      <c r="BD466" s="363">
        <v>869</v>
      </c>
      <c r="BE466" s="363">
        <f t="shared" si="1068"/>
        <v>0</v>
      </c>
      <c r="BF466" s="364">
        <f t="shared" si="939"/>
        <v>0</v>
      </c>
      <c r="BG466" s="1218">
        <f t="shared" si="929"/>
        <v>1.6370904631912708E-11</v>
      </c>
      <c r="BH466" s="1218">
        <f t="shared" si="930"/>
        <v>-1.6370904631912708E-11</v>
      </c>
    </row>
    <row r="467" spans="1:60" hidden="1" x14ac:dyDescent="0.2">
      <c r="A467" s="1">
        <v>458</v>
      </c>
      <c r="B467" s="50" t="s">
        <v>161</v>
      </c>
      <c r="C467" s="1158"/>
      <c r="D467" s="51" t="s">
        <v>137</v>
      </c>
      <c r="E467" s="51">
        <v>0</v>
      </c>
      <c r="F467" s="76"/>
      <c r="G467" s="76">
        <f t="shared" si="895"/>
        <v>0</v>
      </c>
      <c r="H467" s="76"/>
      <c r="I467" s="76">
        <f t="shared" si="896"/>
        <v>0</v>
      </c>
      <c r="J467" s="120"/>
      <c r="K467" s="131"/>
      <c r="L467" s="95"/>
      <c r="M467" s="95">
        <f t="shared" si="1045"/>
        <v>0</v>
      </c>
      <c r="N467" s="95"/>
      <c r="O467" s="95">
        <f t="shared" si="1046"/>
        <v>0</v>
      </c>
      <c r="P467" s="96"/>
      <c r="Q467" s="177"/>
      <c r="R467" s="178"/>
      <c r="S467" s="178">
        <f t="shared" si="1048"/>
        <v>0</v>
      </c>
      <c r="T467" s="178"/>
      <c r="U467" s="178">
        <f t="shared" si="1049"/>
        <v>0</v>
      </c>
      <c r="V467" s="179"/>
      <c r="W467" s="224"/>
      <c r="X467" s="225"/>
      <c r="Y467" s="225">
        <f t="shared" si="1051"/>
        <v>0</v>
      </c>
      <c r="Z467" s="225"/>
      <c r="AA467" s="225">
        <f t="shared" si="1052"/>
        <v>0</v>
      </c>
      <c r="AB467" s="226"/>
      <c r="AC467" s="271"/>
      <c r="AD467" s="272"/>
      <c r="AE467" s="272">
        <f t="shared" si="1054"/>
        <v>0</v>
      </c>
      <c r="AF467" s="272"/>
      <c r="AG467" s="272">
        <f t="shared" si="1055"/>
        <v>0</v>
      </c>
      <c r="AH467" s="273"/>
      <c r="AI467" s="318"/>
      <c r="AJ467" s="319"/>
      <c r="AK467" s="319">
        <f t="shared" si="1057"/>
        <v>0</v>
      </c>
      <c r="AL467" s="319"/>
      <c r="AM467" s="319">
        <f t="shared" si="1058"/>
        <v>0</v>
      </c>
      <c r="AN467" s="320"/>
      <c r="AO467" s="1107"/>
      <c r="AP467" s="1093"/>
      <c r="AQ467" s="1093">
        <f t="shared" si="1060"/>
        <v>0</v>
      </c>
      <c r="AR467" s="1093"/>
      <c r="AS467" s="1093">
        <f t="shared" si="1061"/>
        <v>0</v>
      </c>
      <c r="AT467" s="1094"/>
      <c r="AU467" s="1103"/>
      <c r="AV467" s="1101"/>
      <c r="AW467" s="1101">
        <f t="shared" si="1063"/>
        <v>0</v>
      </c>
      <c r="AX467" s="1101"/>
      <c r="AY467" s="1101">
        <f t="shared" si="1064"/>
        <v>0</v>
      </c>
      <c r="AZ467" s="1102"/>
      <c r="BA467" s="1151">
        <f t="shared" si="1066"/>
        <v>0</v>
      </c>
      <c r="BB467" s="363"/>
      <c r="BC467" s="363">
        <f t="shared" si="1067"/>
        <v>0</v>
      </c>
      <c r="BD467" s="363"/>
      <c r="BE467" s="363">
        <f t="shared" si="1068"/>
        <v>0</v>
      </c>
      <c r="BF467" s="364">
        <f t="shared" si="939"/>
        <v>0</v>
      </c>
      <c r="BG467" s="1218">
        <f t="shared" si="929"/>
        <v>0</v>
      </c>
      <c r="BH467" s="1218">
        <f t="shared" si="930"/>
        <v>0</v>
      </c>
    </row>
    <row r="468" spans="1:60" hidden="1" x14ac:dyDescent="0.2">
      <c r="A468" s="1">
        <v>459</v>
      </c>
      <c r="B468" s="50" t="s">
        <v>138</v>
      </c>
      <c r="C468" s="1158"/>
      <c r="D468" s="51" t="s">
        <v>137</v>
      </c>
      <c r="E468" s="51">
        <v>0</v>
      </c>
      <c r="F468" s="76"/>
      <c r="G468" s="76">
        <f t="shared" si="895"/>
        <v>0</v>
      </c>
      <c r="H468" s="76"/>
      <c r="I468" s="76">
        <f t="shared" si="896"/>
        <v>0</v>
      </c>
      <c r="J468" s="120"/>
      <c r="K468" s="131"/>
      <c r="L468" s="95"/>
      <c r="M468" s="95">
        <f t="shared" si="1045"/>
        <v>0</v>
      </c>
      <c r="N468" s="95"/>
      <c r="O468" s="95">
        <f t="shared" si="1046"/>
        <v>0</v>
      </c>
      <c r="P468" s="96"/>
      <c r="Q468" s="177"/>
      <c r="R468" s="178"/>
      <c r="S468" s="178">
        <f t="shared" si="1048"/>
        <v>0</v>
      </c>
      <c r="T468" s="178"/>
      <c r="U468" s="178">
        <f t="shared" si="1049"/>
        <v>0</v>
      </c>
      <c r="V468" s="179"/>
      <c r="W468" s="224"/>
      <c r="X468" s="225"/>
      <c r="Y468" s="225">
        <f t="shared" si="1051"/>
        <v>0</v>
      </c>
      <c r="Z468" s="225"/>
      <c r="AA468" s="225">
        <f t="shared" si="1052"/>
        <v>0</v>
      </c>
      <c r="AB468" s="226"/>
      <c r="AC468" s="271"/>
      <c r="AD468" s="272"/>
      <c r="AE468" s="272">
        <f t="shared" si="1054"/>
        <v>0</v>
      </c>
      <c r="AF468" s="272"/>
      <c r="AG468" s="272">
        <f t="shared" si="1055"/>
        <v>0</v>
      </c>
      <c r="AH468" s="273"/>
      <c r="AI468" s="318"/>
      <c r="AJ468" s="319"/>
      <c r="AK468" s="319">
        <f t="shared" si="1057"/>
        <v>0</v>
      </c>
      <c r="AL468" s="319"/>
      <c r="AM468" s="319">
        <f t="shared" si="1058"/>
        <v>0</v>
      </c>
      <c r="AN468" s="320"/>
      <c r="AO468" s="1107"/>
      <c r="AP468" s="1093"/>
      <c r="AQ468" s="1093">
        <f t="shared" si="1060"/>
        <v>0</v>
      </c>
      <c r="AR468" s="1093"/>
      <c r="AS468" s="1093">
        <f t="shared" si="1061"/>
        <v>0</v>
      </c>
      <c r="AT468" s="1094"/>
      <c r="AU468" s="1103"/>
      <c r="AV468" s="1101"/>
      <c r="AW468" s="1101">
        <f t="shared" si="1063"/>
        <v>0</v>
      </c>
      <c r="AX468" s="1101"/>
      <c r="AY468" s="1101">
        <f t="shared" si="1064"/>
        <v>0</v>
      </c>
      <c r="AZ468" s="1102"/>
      <c r="BA468" s="1151">
        <f t="shared" si="1066"/>
        <v>0</v>
      </c>
      <c r="BB468" s="363"/>
      <c r="BC468" s="363">
        <f t="shared" si="1067"/>
        <v>0</v>
      </c>
      <c r="BD468" s="363"/>
      <c r="BE468" s="363">
        <f t="shared" si="1068"/>
        <v>0</v>
      </c>
      <c r="BF468" s="364">
        <f t="shared" si="939"/>
        <v>0</v>
      </c>
      <c r="BG468" s="1218">
        <f t="shared" si="929"/>
        <v>0</v>
      </c>
      <c r="BH468" s="1218">
        <f t="shared" si="930"/>
        <v>0</v>
      </c>
    </row>
    <row r="469" spans="1:60" hidden="1" x14ac:dyDescent="0.2">
      <c r="A469" s="1">
        <v>460</v>
      </c>
      <c r="B469" s="50" t="s">
        <v>162</v>
      </c>
      <c r="C469" s="1158"/>
      <c r="D469" s="51" t="s">
        <v>137</v>
      </c>
      <c r="E469" s="51">
        <v>0</v>
      </c>
      <c r="F469" s="76"/>
      <c r="G469" s="76">
        <f t="shared" si="895"/>
        <v>0</v>
      </c>
      <c r="H469" s="76"/>
      <c r="I469" s="76">
        <f t="shared" si="896"/>
        <v>0</v>
      </c>
      <c r="J469" s="120"/>
      <c r="K469" s="131"/>
      <c r="L469" s="95"/>
      <c r="M469" s="95">
        <f t="shared" si="1045"/>
        <v>0</v>
      </c>
      <c r="N469" s="95"/>
      <c r="O469" s="95">
        <f t="shared" si="1046"/>
        <v>0</v>
      </c>
      <c r="P469" s="96"/>
      <c r="Q469" s="177"/>
      <c r="R469" s="178"/>
      <c r="S469" s="178">
        <f t="shared" si="1048"/>
        <v>0</v>
      </c>
      <c r="T469" s="178"/>
      <c r="U469" s="178">
        <f t="shared" si="1049"/>
        <v>0</v>
      </c>
      <c r="V469" s="179"/>
      <c r="W469" s="224"/>
      <c r="X469" s="225"/>
      <c r="Y469" s="225">
        <f t="shared" si="1051"/>
        <v>0</v>
      </c>
      <c r="Z469" s="225"/>
      <c r="AA469" s="225">
        <f t="shared" si="1052"/>
        <v>0</v>
      </c>
      <c r="AB469" s="226"/>
      <c r="AC469" s="271"/>
      <c r="AD469" s="272"/>
      <c r="AE469" s="272">
        <f t="shared" si="1054"/>
        <v>0</v>
      </c>
      <c r="AF469" s="272"/>
      <c r="AG469" s="272">
        <f t="shared" si="1055"/>
        <v>0</v>
      </c>
      <c r="AH469" s="273"/>
      <c r="AI469" s="318"/>
      <c r="AJ469" s="319"/>
      <c r="AK469" s="319">
        <f t="shared" si="1057"/>
        <v>0</v>
      </c>
      <c r="AL469" s="319"/>
      <c r="AM469" s="319">
        <f t="shared" si="1058"/>
        <v>0</v>
      </c>
      <c r="AN469" s="320"/>
      <c r="AO469" s="1107"/>
      <c r="AP469" s="1093"/>
      <c r="AQ469" s="1093">
        <f t="shared" si="1060"/>
        <v>0</v>
      </c>
      <c r="AR469" s="1093"/>
      <c r="AS469" s="1093">
        <f t="shared" si="1061"/>
        <v>0</v>
      </c>
      <c r="AT469" s="1094"/>
      <c r="AU469" s="1103"/>
      <c r="AV469" s="1101"/>
      <c r="AW469" s="1101">
        <f t="shared" si="1063"/>
        <v>0</v>
      </c>
      <c r="AX469" s="1101"/>
      <c r="AY469" s="1101">
        <f t="shared" si="1064"/>
        <v>0</v>
      </c>
      <c r="AZ469" s="1102"/>
      <c r="BA469" s="1151">
        <f t="shared" si="1066"/>
        <v>0</v>
      </c>
      <c r="BB469" s="363"/>
      <c r="BC469" s="363">
        <f t="shared" si="1067"/>
        <v>0</v>
      </c>
      <c r="BD469" s="363"/>
      <c r="BE469" s="363">
        <f t="shared" si="1068"/>
        <v>0</v>
      </c>
      <c r="BF469" s="364">
        <f t="shared" si="939"/>
        <v>0</v>
      </c>
      <c r="BG469" s="1218">
        <f t="shared" si="929"/>
        <v>0</v>
      </c>
      <c r="BH469" s="1218">
        <f t="shared" si="930"/>
        <v>0</v>
      </c>
    </row>
    <row r="470" spans="1:60" x14ac:dyDescent="0.2">
      <c r="A470" s="1">
        <v>461</v>
      </c>
      <c r="B470" s="50" t="s">
        <v>139</v>
      </c>
      <c r="C470" s="1158"/>
      <c r="D470" s="51" t="s">
        <v>56</v>
      </c>
      <c r="E470" s="1656">
        <v>15.761000000000001</v>
      </c>
      <c r="F470" s="76">
        <v>1875</v>
      </c>
      <c r="G470" s="76">
        <f t="shared" si="895"/>
        <v>29551.875000000004</v>
      </c>
      <c r="H470" s="76">
        <v>1617</v>
      </c>
      <c r="I470" s="76">
        <f t="shared" si="896"/>
        <v>25485.537</v>
      </c>
      <c r="J470" s="120">
        <f t="shared" ref="J470:J471" si="1077">G470+I470</f>
        <v>55037.412000000004</v>
      </c>
      <c r="K470" s="1599">
        <v>8.84</v>
      </c>
      <c r="L470" s="95">
        <v>1875</v>
      </c>
      <c r="M470" s="95">
        <f t="shared" si="1045"/>
        <v>16575</v>
      </c>
      <c r="N470" s="95">
        <v>1617</v>
      </c>
      <c r="O470" s="95">
        <f t="shared" si="1046"/>
        <v>14294.28</v>
      </c>
      <c r="P470" s="96">
        <f t="shared" ref="P470:P471" si="1078">M470+O470</f>
        <v>30869.279999999999</v>
      </c>
      <c r="Q470" s="1592">
        <v>6.3710000000000004</v>
      </c>
      <c r="R470" s="178">
        <v>1875</v>
      </c>
      <c r="S470" s="178">
        <f t="shared" si="1048"/>
        <v>11945.625</v>
      </c>
      <c r="T470" s="178">
        <v>1617</v>
      </c>
      <c r="U470" s="178">
        <f t="shared" si="1049"/>
        <v>10301.907000000001</v>
      </c>
      <c r="V470" s="179">
        <f t="shared" ref="V470:V471" si="1079">S470+U470</f>
        <v>22247.531999999999</v>
      </c>
      <c r="W470" s="1309"/>
      <c r="X470" s="225">
        <v>1875</v>
      </c>
      <c r="Y470" s="225">
        <f t="shared" si="1051"/>
        <v>0</v>
      </c>
      <c r="Z470" s="225">
        <v>1617</v>
      </c>
      <c r="AA470" s="225">
        <f t="shared" si="1052"/>
        <v>0</v>
      </c>
      <c r="AB470" s="226">
        <f t="shared" ref="AB470:AB471" si="1080">Y470+AA470</f>
        <v>0</v>
      </c>
      <c r="AC470" s="1592">
        <v>2.2799999999999998</v>
      </c>
      <c r="AD470" s="272">
        <v>1875</v>
      </c>
      <c r="AE470" s="272">
        <f t="shared" si="1054"/>
        <v>4275</v>
      </c>
      <c r="AF470" s="272">
        <v>1617</v>
      </c>
      <c r="AG470" s="272">
        <f t="shared" si="1055"/>
        <v>3686.7599999999998</v>
      </c>
      <c r="AH470" s="273">
        <f t="shared" ref="AH470:AH471" si="1081">AE470+AG470</f>
        <v>7961.76</v>
      </c>
      <c r="AI470" s="1592">
        <f>E470-K470-Q470-AC470</f>
        <v>-1.7299999999999991</v>
      </c>
      <c r="AJ470" s="319">
        <v>1875</v>
      </c>
      <c r="AK470" s="319">
        <f t="shared" si="1057"/>
        <v>-3243.7499999999982</v>
      </c>
      <c r="AL470" s="319">
        <v>1617</v>
      </c>
      <c r="AM470" s="319">
        <f t="shared" si="1058"/>
        <v>-2797.4099999999985</v>
      </c>
      <c r="AN470" s="320">
        <f t="shared" ref="AN470:AN471" si="1082">AK470+AM470</f>
        <v>-6041.1599999999962</v>
      </c>
      <c r="AO470" s="1312"/>
      <c r="AP470" s="1093">
        <v>1875</v>
      </c>
      <c r="AQ470" s="1093">
        <f t="shared" si="1060"/>
        <v>0</v>
      </c>
      <c r="AR470" s="1093">
        <v>1617</v>
      </c>
      <c r="AS470" s="1093">
        <f t="shared" si="1061"/>
        <v>0</v>
      </c>
      <c r="AT470" s="1094">
        <f t="shared" ref="AT470:AT471" si="1083">AQ470+AS470</f>
        <v>0</v>
      </c>
      <c r="AU470" s="1313"/>
      <c r="AV470" s="1101">
        <v>1875</v>
      </c>
      <c r="AW470" s="1101">
        <f t="shared" si="1063"/>
        <v>0</v>
      </c>
      <c r="AX470" s="1101">
        <v>1617</v>
      </c>
      <c r="AY470" s="1101">
        <f t="shared" si="1064"/>
        <v>0</v>
      </c>
      <c r="AZ470" s="1102">
        <f t="shared" ref="AZ470:AZ471" si="1084">AW470+AY470</f>
        <v>0</v>
      </c>
      <c r="BA470" s="1151">
        <f t="shared" si="1066"/>
        <v>0</v>
      </c>
      <c r="BB470" s="363">
        <v>1875</v>
      </c>
      <c r="BC470" s="363">
        <f t="shared" si="1067"/>
        <v>0</v>
      </c>
      <c r="BD470" s="363">
        <v>1617</v>
      </c>
      <c r="BE470" s="363">
        <f t="shared" si="1068"/>
        <v>0</v>
      </c>
      <c r="BF470" s="364">
        <f t="shared" si="939"/>
        <v>0</v>
      </c>
      <c r="BG470" s="1218">
        <f t="shared" si="929"/>
        <v>0</v>
      </c>
      <c r="BH470" s="1218">
        <f t="shared" si="930"/>
        <v>0</v>
      </c>
    </row>
    <row r="471" spans="1:60" x14ac:dyDescent="0.2">
      <c r="A471" s="1">
        <v>462</v>
      </c>
      <c r="B471" s="50" t="s">
        <v>140</v>
      </c>
      <c r="C471" s="1158"/>
      <c r="D471" s="51" t="s">
        <v>56</v>
      </c>
      <c r="E471" s="51">
        <v>71.528999999999996</v>
      </c>
      <c r="F471" s="76">
        <v>1875</v>
      </c>
      <c r="G471" s="76">
        <f t="shared" si="895"/>
        <v>134116.875</v>
      </c>
      <c r="H471" s="76">
        <v>1226</v>
      </c>
      <c r="I471" s="76">
        <f t="shared" si="896"/>
        <v>87694.553999999989</v>
      </c>
      <c r="J471" s="120">
        <f t="shared" si="1077"/>
        <v>221811.429</v>
      </c>
      <c r="K471" s="1593">
        <v>49</v>
      </c>
      <c r="L471" s="95">
        <v>1875</v>
      </c>
      <c r="M471" s="95">
        <f t="shared" si="1045"/>
        <v>91875</v>
      </c>
      <c r="N471" s="95">
        <v>1226</v>
      </c>
      <c r="O471" s="95">
        <f t="shared" si="1046"/>
        <v>60074</v>
      </c>
      <c r="P471" s="96">
        <f t="shared" si="1078"/>
        <v>151949</v>
      </c>
      <c r="Q471" s="177"/>
      <c r="R471" s="178">
        <v>1875</v>
      </c>
      <c r="S471" s="178">
        <f t="shared" si="1048"/>
        <v>0</v>
      </c>
      <c r="T471" s="178">
        <v>1226</v>
      </c>
      <c r="U471" s="178">
        <f t="shared" si="1049"/>
        <v>0</v>
      </c>
      <c r="V471" s="179">
        <f t="shared" si="1079"/>
        <v>0</v>
      </c>
      <c r="W471" s="224"/>
      <c r="X471" s="225">
        <v>1875</v>
      </c>
      <c r="Y471" s="225">
        <f t="shared" si="1051"/>
        <v>0</v>
      </c>
      <c r="Z471" s="225">
        <v>1226</v>
      </c>
      <c r="AA471" s="225">
        <f t="shared" si="1052"/>
        <v>0</v>
      </c>
      <c r="AB471" s="226">
        <f t="shared" si="1080"/>
        <v>0</v>
      </c>
      <c r="AC471" s="271"/>
      <c r="AD471" s="272">
        <v>1875</v>
      </c>
      <c r="AE471" s="272">
        <f t="shared" si="1054"/>
        <v>0</v>
      </c>
      <c r="AF471" s="272">
        <v>1226</v>
      </c>
      <c r="AG471" s="272">
        <f t="shared" si="1055"/>
        <v>0</v>
      </c>
      <c r="AH471" s="273">
        <f t="shared" si="1081"/>
        <v>0</v>
      </c>
      <c r="AI471" s="1593">
        <v>22.528999999999996</v>
      </c>
      <c r="AJ471" s="319">
        <v>1875</v>
      </c>
      <c r="AK471" s="319">
        <f t="shared" si="1057"/>
        <v>42241.874999999993</v>
      </c>
      <c r="AL471" s="319">
        <v>1226</v>
      </c>
      <c r="AM471" s="319">
        <f t="shared" si="1058"/>
        <v>27620.553999999996</v>
      </c>
      <c r="AN471" s="320">
        <f t="shared" si="1082"/>
        <v>69862.428999999989</v>
      </c>
      <c r="AO471" s="1107"/>
      <c r="AP471" s="1093">
        <v>1875</v>
      </c>
      <c r="AQ471" s="1093">
        <f t="shared" si="1060"/>
        <v>0</v>
      </c>
      <c r="AR471" s="1093">
        <v>1226</v>
      </c>
      <c r="AS471" s="1093">
        <f t="shared" si="1061"/>
        <v>0</v>
      </c>
      <c r="AT471" s="1094">
        <f t="shared" si="1083"/>
        <v>0</v>
      </c>
      <c r="AU471" s="1103"/>
      <c r="AV471" s="1101">
        <v>1875</v>
      </c>
      <c r="AW471" s="1101">
        <f t="shared" si="1063"/>
        <v>0</v>
      </c>
      <c r="AX471" s="1101">
        <v>1226</v>
      </c>
      <c r="AY471" s="1101">
        <f t="shared" si="1064"/>
        <v>0</v>
      </c>
      <c r="AZ471" s="1102">
        <f t="shared" si="1084"/>
        <v>0</v>
      </c>
      <c r="BA471" s="1151">
        <f t="shared" si="1066"/>
        <v>0</v>
      </c>
      <c r="BB471" s="363">
        <v>1875</v>
      </c>
      <c r="BC471" s="363">
        <f t="shared" si="1067"/>
        <v>0</v>
      </c>
      <c r="BD471" s="363">
        <v>1226</v>
      </c>
      <c r="BE471" s="363">
        <f t="shared" si="1068"/>
        <v>0</v>
      </c>
      <c r="BF471" s="364">
        <f t="shared" si="939"/>
        <v>0</v>
      </c>
      <c r="BG471" s="1218">
        <f t="shared" si="929"/>
        <v>0</v>
      </c>
      <c r="BH471" s="1218">
        <f t="shared" si="930"/>
        <v>0</v>
      </c>
    </row>
    <row r="472" spans="1:60" hidden="1" x14ac:dyDescent="0.2">
      <c r="A472" s="1">
        <v>463</v>
      </c>
      <c r="B472" s="50" t="s">
        <v>141</v>
      </c>
      <c r="C472" s="1158"/>
      <c r="D472" s="51" t="s">
        <v>137</v>
      </c>
      <c r="E472" s="51">
        <v>0</v>
      </c>
      <c r="F472" s="76"/>
      <c r="G472" s="76">
        <f t="shared" si="895"/>
        <v>0</v>
      </c>
      <c r="H472" s="76"/>
      <c r="I472" s="76">
        <f t="shared" si="896"/>
        <v>0</v>
      </c>
      <c r="J472" s="120"/>
      <c r="K472" s="131"/>
      <c r="L472" s="95"/>
      <c r="M472" s="95">
        <f t="shared" si="1045"/>
        <v>0</v>
      </c>
      <c r="N472" s="95"/>
      <c r="O472" s="95">
        <f t="shared" si="1046"/>
        <v>0</v>
      </c>
      <c r="P472" s="96"/>
      <c r="Q472" s="177"/>
      <c r="R472" s="178"/>
      <c r="S472" s="178">
        <f t="shared" si="1048"/>
        <v>0</v>
      </c>
      <c r="T472" s="178"/>
      <c r="U472" s="178">
        <f t="shared" si="1049"/>
        <v>0</v>
      </c>
      <c r="V472" s="179"/>
      <c r="W472" s="224"/>
      <c r="X472" s="225"/>
      <c r="Y472" s="225">
        <f t="shared" si="1051"/>
        <v>0</v>
      </c>
      <c r="Z472" s="225"/>
      <c r="AA472" s="225">
        <f t="shared" si="1052"/>
        <v>0</v>
      </c>
      <c r="AB472" s="226"/>
      <c r="AC472" s="271"/>
      <c r="AD472" s="272"/>
      <c r="AE472" s="272">
        <f t="shared" si="1054"/>
        <v>0</v>
      </c>
      <c r="AF472" s="272"/>
      <c r="AG472" s="272">
        <f t="shared" si="1055"/>
        <v>0</v>
      </c>
      <c r="AH472" s="273"/>
      <c r="AI472" s="318"/>
      <c r="AJ472" s="319"/>
      <c r="AK472" s="319">
        <f t="shared" si="1057"/>
        <v>0</v>
      </c>
      <c r="AL472" s="319"/>
      <c r="AM472" s="319">
        <f t="shared" si="1058"/>
        <v>0</v>
      </c>
      <c r="AN472" s="320"/>
      <c r="AO472" s="1107"/>
      <c r="AP472" s="1093"/>
      <c r="AQ472" s="1093">
        <f t="shared" si="1060"/>
        <v>0</v>
      </c>
      <c r="AR472" s="1093"/>
      <c r="AS472" s="1093">
        <f t="shared" si="1061"/>
        <v>0</v>
      </c>
      <c r="AT472" s="1094"/>
      <c r="AU472" s="1103"/>
      <c r="AV472" s="1101"/>
      <c r="AW472" s="1101">
        <f t="shared" si="1063"/>
        <v>0</v>
      </c>
      <c r="AX472" s="1101"/>
      <c r="AY472" s="1101">
        <f t="shared" si="1064"/>
        <v>0</v>
      </c>
      <c r="AZ472" s="1102"/>
      <c r="BA472" s="1151">
        <f t="shared" si="1066"/>
        <v>0</v>
      </c>
      <c r="BB472" s="363"/>
      <c r="BC472" s="363">
        <f t="shared" si="1067"/>
        <v>0</v>
      </c>
      <c r="BD472" s="363"/>
      <c r="BE472" s="363">
        <f t="shared" si="1068"/>
        <v>0</v>
      </c>
      <c r="BF472" s="364">
        <f t="shared" si="939"/>
        <v>0</v>
      </c>
      <c r="BG472" s="1218">
        <f t="shared" si="929"/>
        <v>0</v>
      </c>
      <c r="BH472" s="1218">
        <f t="shared" si="930"/>
        <v>0</v>
      </c>
    </row>
    <row r="473" spans="1:60" hidden="1" x14ac:dyDescent="0.2">
      <c r="A473" s="1">
        <v>464</v>
      </c>
      <c r="B473" s="50" t="s">
        <v>143</v>
      </c>
      <c r="C473" s="1158"/>
      <c r="D473" s="51" t="s">
        <v>137</v>
      </c>
      <c r="E473" s="51">
        <v>0</v>
      </c>
      <c r="F473" s="76"/>
      <c r="G473" s="76">
        <f t="shared" ref="G473:G498" si="1085">E473*F473</f>
        <v>0</v>
      </c>
      <c r="H473" s="76"/>
      <c r="I473" s="76">
        <f t="shared" ref="I473:I498" si="1086">E473*H473</f>
        <v>0</v>
      </c>
      <c r="J473" s="120"/>
      <c r="K473" s="131"/>
      <c r="L473" s="95"/>
      <c r="M473" s="95">
        <f t="shared" si="1045"/>
        <v>0</v>
      </c>
      <c r="N473" s="95"/>
      <c r="O473" s="95">
        <f t="shared" si="1046"/>
        <v>0</v>
      </c>
      <c r="P473" s="96"/>
      <c r="Q473" s="177"/>
      <c r="R473" s="178"/>
      <c r="S473" s="178">
        <f t="shared" si="1048"/>
        <v>0</v>
      </c>
      <c r="T473" s="178"/>
      <c r="U473" s="178">
        <f t="shared" si="1049"/>
        <v>0</v>
      </c>
      <c r="V473" s="179"/>
      <c r="W473" s="224"/>
      <c r="X473" s="225"/>
      <c r="Y473" s="225">
        <f t="shared" si="1051"/>
        <v>0</v>
      </c>
      <c r="Z473" s="225"/>
      <c r="AA473" s="225">
        <f t="shared" si="1052"/>
        <v>0</v>
      </c>
      <c r="AB473" s="226"/>
      <c r="AC473" s="271"/>
      <c r="AD473" s="272"/>
      <c r="AE473" s="272">
        <f t="shared" si="1054"/>
        <v>0</v>
      </c>
      <c r="AF473" s="272"/>
      <c r="AG473" s="272">
        <f t="shared" si="1055"/>
        <v>0</v>
      </c>
      <c r="AH473" s="273"/>
      <c r="AI473" s="318"/>
      <c r="AJ473" s="319"/>
      <c r="AK473" s="319">
        <f t="shared" si="1057"/>
        <v>0</v>
      </c>
      <c r="AL473" s="319"/>
      <c r="AM473" s="319">
        <f t="shared" si="1058"/>
        <v>0</v>
      </c>
      <c r="AN473" s="320"/>
      <c r="AO473" s="1107"/>
      <c r="AP473" s="1093"/>
      <c r="AQ473" s="1093">
        <f t="shared" si="1060"/>
        <v>0</v>
      </c>
      <c r="AR473" s="1093"/>
      <c r="AS473" s="1093">
        <f t="shared" si="1061"/>
        <v>0</v>
      </c>
      <c r="AT473" s="1094"/>
      <c r="AU473" s="1103"/>
      <c r="AV473" s="1101"/>
      <c r="AW473" s="1101">
        <f t="shared" si="1063"/>
        <v>0</v>
      </c>
      <c r="AX473" s="1101"/>
      <c r="AY473" s="1101">
        <f t="shared" si="1064"/>
        <v>0</v>
      </c>
      <c r="AZ473" s="1102"/>
      <c r="BA473" s="1151">
        <f t="shared" si="1066"/>
        <v>0</v>
      </c>
      <c r="BB473" s="363"/>
      <c r="BC473" s="363">
        <f t="shared" si="1067"/>
        <v>0</v>
      </c>
      <c r="BD473" s="363"/>
      <c r="BE473" s="363">
        <f t="shared" si="1068"/>
        <v>0</v>
      </c>
      <c r="BF473" s="364">
        <f t="shared" si="939"/>
        <v>0</v>
      </c>
      <c r="BG473" s="1218">
        <f t="shared" si="929"/>
        <v>0</v>
      </c>
      <c r="BH473" s="1218">
        <f t="shared" si="930"/>
        <v>0</v>
      </c>
    </row>
    <row r="474" spans="1:60" x14ac:dyDescent="0.2">
      <c r="A474" s="1">
        <v>465</v>
      </c>
      <c r="B474" s="50" t="s">
        <v>144</v>
      </c>
      <c r="C474" s="1158"/>
      <c r="D474" s="51" t="s">
        <v>56</v>
      </c>
      <c r="E474" s="1651">
        <v>18.03</v>
      </c>
      <c r="F474" s="76">
        <v>1875</v>
      </c>
      <c r="G474" s="76">
        <f t="shared" si="1085"/>
        <v>33806.25</v>
      </c>
      <c r="H474" s="76">
        <v>2132</v>
      </c>
      <c r="I474" s="76">
        <f t="shared" si="1086"/>
        <v>38439.96</v>
      </c>
      <c r="J474" s="120">
        <f t="shared" ref="J474:J475" si="1087">G474+I474</f>
        <v>72246.209999999992</v>
      </c>
      <c r="K474" s="1592">
        <v>14.3</v>
      </c>
      <c r="L474" s="95">
        <v>1875</v>
      </c>
      <c r="M474" s="95">
        <f t="shared" si="1045"/>
        <v>26812.5</v>
      </c>
      <c r="N474" s="95">
        <v>2132</v>
      </c>
      <c r="O474" s="95">
        <f t="shared" si="1046"/>
        <v>30487.600000000002</v>
      </c>
      <c r="P474" s="96">
        <f t="shared" ref="P474:P475" si="1088">M474+O474</f>
        <v>57300.100000000006</v>
      </c>
      <c r="Q474" s="1308"/>
      <c r="R474" s="178">
        <v>1875</v>
      </c>
      <c r="S474" s="178">
        <f t="shared" si="1048"/>
        <v>0</v>
      </c>
      <c r="T474" s="178">
        <v>2132</v>
      </c>
      <c r="U474" s="178">
        <f t="shared" si="1049"/>
        <v>0</v>
      </c>
      <c r="V474" s="179">
        <f t="shared" ref="V474:V475" si="1089">S474+U474</f>
        <v>0</v>
      </c>
      <c r="W474" s="1309"/>
      <c r="X474" s="225">
        <v>1875</v>
      </c>
      <c r="Y474" s="225">
        <f t="shared" si="1051"/>
        <v>0</v>
      </c>
      <c r="Z474" s="225">
        <v>2132</v>
      </c>
      <c r="AA474" s="225">
        <f t="shared" si="1052"/>
        <v>0</v>
      </c>
      <c r="AB474" s="226">
        <f t="shared" ref="AB474:AB475" si="1090">Y474+AA474</f>
        <v>0</v>
      </c>
      <c r="AC474" s="1310"/>
      <c r="AD474" s="272">
        <v>1875</v>
      </c>
      <c r="AE474" s="272">
        <f t="shared" si="1054"/>
        <v>0</v>
      </c>
      <c r="AF474" s="272">
        <v>2132</v>
      </c>
      <c r="AG474" s="272">
        <f t="shared" si="1055"/>
        <v>0</v>
      </c>
      <c r="AH474" s="273">
        <f t="shared" ref="AH474:AH475" si="1091">AE474+AG474</f>
        <v>0</v>
      </c>
      <c r="AI474" s="1592">
        <v>3.73</v>
      </c>
      <c r="AJ474" s="319">
        <v>1875</v>
      </c>
      <c r="AK474" s="319">
        <f t="shared" si="1057"/>
        <v>6993.75</v>
      </c>
      <c r="AL474" s="319">
        <v>2132</v>
      </c>
      <c r="AM474" s="319">
        <f t="shared" si="1058"/>
        <v>7952.36</v>
      </c>
      <c r="AN474" s="320">
        <f t="shared" ref="AN474:AN475" si="1092">AK474+AM474</f>
        <v>14946.11</v>
      </c>
      <c r="AO474" s="1312"/>
      <c r="AP474" s="1093">
        <v>1875</v>
      </c>
      <c r="AQ474" s="1093">
        <f t="shared" si="1060"/>
        <v>0</v>
      </c>
      <c r="AR474" s="1093">
        <v>2132</v>
      </c>
      <c r="AS474" s="1093">
        <f t="shared" si="1061"/>
        <v>0</v>
      </c>
      <c r="AT474" s="1094">
        <f t="shared" ref="AT474:AT475" si="1093">AQ474+AS474</f>
        <v>0</v>
      </c>
      <c r="AU474" s="1313"/>
      <c r="AV474" s="1101">
        <v>1875</v>
      </c>
      <c r="AW474" s="1101">
        <f t="shared" si="1063"/>
        <v>0</v>
      </c>
      <c r="AX474" s="1101">
        <v>2132</v>
      </c>
      <c r="AY474" s="1101">
        <f t="shared" si="1064"/>
        <v>0</v>
      </c>
      <c r="AZ474" s="1102">
        <f t="shared" ref="AZ474:AZ475" si="1094">AW474+AY474</f>
        <v>0</v>
      </c>
      <c r="BA474" s="1151">
        <f t="shared" si="1066"/>
        <v>4.4408920985006262E-16</v>
      </c>
      <c r="BB474" s="363">
        <v>1875</v>
      </c>
      <c r="BC474" s="363">
        <f t="shared" si="1067"/>
        <v>8.3266726846886741E-13</v>
      </c>
      <c r="BD474" s="363">
        <v>2132</v>
      </c>
      <c r="BE474" s="363">
        <f t="shared" si="1068"/>
        <v>9.467981954003335E-13</v>
      </c>
      <c r="BF474" s="364">
        <f t="shared" si="939"/>
        <v>1.7794654638692009E-12</v>
      </c>
      <c r="BG474" s="1218">
        <f t="shared" si="929"/>
        <v>-1.4551915228366852E-11</v>
      </c>
      <c r="BH474" s="1218">
        <f t="shared" si="930"/>
        <v>1.6331380692236053E-11</v>
      </c>
    </row>
    <row r="475" spans="1:60" x14ac:dyDescent="0.2">
      <c r="A475" s="1">
        <v>466</v>
      </c>
      <c r="B475" s="50" t="s">
        <v>148</v>
      </c>
      <c r="C475" s="1158"/>
      <c r="D475" s="51" t="s">
        <v>56</v>
      </c>
      <c r="E475" s="51">
        <v>13.8</v>
      </c>
      <c r="F475" s="76">
        <v>1875</v>
      </c>
      <c r="G475" s="76">
        <f t="shared" si="1085"/>
        <v>25875</v>
      </c>
      <c r="H475" s="76">
        <v>1428</v>
      </c>
      <c r="I475" s="76">
        <f t="shared" si="1086"/>
        <v>19706.400000000001</v>
      </c>
      <c r="J475" s="120">
        <f t="shared" si="1087"/>
        <v>45581.4</v>
      </c>
      <c r="K475" s="1593">
        <v>6.9</v>
      </c>
      <c r="L475" s="95">
        <v>1875</v>
      </c>
      <c r="M475" s="95">
        <f t="shared" si="1045"/>
        <v>12937.5</v>
      </c>
      <c r="N475" s="95">
        <v>1428</v>
      </c>
      <c r="O475" s="95">
        <f t="shared" si="1046"/>
        <v>9853.2000000000007</v>
      </c>
      <c r="P475" s="96">
        <f t="shared" si="1088"/>
        <v>22790.7</v>
      </c>
      <c r="Q475" s="177"/>
      <c r="R475" s="178">
        <v>1875</v>
      </c>
      <c r="S475" s="178">
        <f t="shared" si="1048"/>
        <v>0</v>
      </c>
      <c r="T475" s="178">
        <v>1428</v>
      </c>
      <c r="U475" s="178">
        <f t="shared" si="1049"/>
        <v>0</v>
      </c>
      <c r="V475" s="179">
        <f t="shared" si="1089"/>
        <v>0</v>
      </c>
      <c r="W475" s="224"/>
      <c r="X475" s="225">
        <v>1875</v>
      </c>
      <c r="Y475" s="225">
        <f t="shared" si="1051"/>
        <v>0</v>
      </c>
      <c r="Z475" s="225">
        <v>1428</v>
      </c>
      <c r="AA475" s="225">
        <f t="shared" si="1052"/>
        <v>0</v>
      </c>
      <c r="AB475" s="226">
        <f t="shared" si="1090"/>
        <v>0</v>
      </c>
      <c r="AC475" s="271"/>
      <c r="AD475" s="272">
        <v>1875</v>
      </c>
      <c r="AE475" s="272">
        <f t="shared" si="1054"/>
        <v>0</v>
      </c>
      <c r="AF475" s="272">
        <v>1428</v>
      </c>
      <c r="AG475" s="272">
        <f t="shared" si="1055"/>
        <v>0</v>
      </c>
      <c r="AH475" s="273">
        <f t="shared" si="1091"/>
        <v>0</v>
      </c>
      <c r="AI475" s="1593">
        <v>6.9</v>
      </c>
      <c r="AJ475" s="319">
        <v>1875</v>
      </c>
      <c r="AK475" s="319">
        <f t="shared" si="1057"/>
        <v>12937.5</v>
      </c>
      <c r="AL475" s="319">
        <v>1428</v>
      </c>
      <c r="AM475" s="319">
        <f t="shared" si="1058"/>
        <v>9853.2000000000007</v>
      </c>
      <c r="AN475" s="320">
        <f t="shared" si="1092"/>
        <v>22790.7</v>
      </c>
      <c r="AO475" s="1107"/>
      <c r="AP475" s="1093">
        <v>1875</v>
      </c>
      <c r="AQ475" s="1093">
        <f t="shared" si="1060"/>
        <v>0</v>
      </c>
      <c r="AR475" s="1093">
        <v>1428</v>
      </c>
      <c r="AS475" s="1093">
        <f t="shared" si="1061"/>
        <v>0</v>
      </c>
      <c r="AT475" s="1094">
        <f t="shared" si="1093"/>
        <v>0</v>
      </c>
      <c r="AU475" s="1103"/>
      <c r="AV475" s="1101">
        <v>1875</v>
      </c>
      <c r="AW475" s="1101">
        <f t="shared" si="1063"/>
        <v>0</v>
      </c>
      <c r="AX475" s="1101">
        <v>1428</v>
      </c>
      <c r="AY475" s="1101">
        <f t="shared" si="1064"/>
        <v>0</v>
      </c>
      <c r="AZ475" s="1102">
        <f t="shared" si="1094"/>
        <v>0</v>
      </c>
      <c r="BA475" s="1151">
        <f t="shared" si="1066"/>
        <v>0</v>
      </c>
      <c r="BB475" s="363">
        <v>1875</v>
      </c>
      <c r="BC475" s="363">
        <f t="shared" si="1067"/>
        <v>0</v>
      </c>
      <c r="BD475" s="363">
        <v>1428</v>
      </c>
      <c r="BE475" s="363">
        <f t="shared" si="1068"/>
        <v>0</v>
      </c>
      <c r="BF475" s="364">
        <f t="shared" si="939"/>
        <v>0</v>
      </c>
      <c r="BG475" s="1218">
        <f t="shared" si="929"/>
        <v>0</v>
      </c>
      <c r="BH475" s="1218">
        <f t="shared" si="930"/>
        <v>0</v>
      </c>
    </row>
    <row r="476" spans="1:60" hidden="1" x14ac:dyDescent="0.2">
      <c r="A476" s="1">
        <v>467</v>
      </c>
      <c r="B476" s="50" t="s">
        <v>178</v>
      </c>
      <c r="C476" s="1158"/>
      <c r="D476" s="51" t="s">
        <v>137</v>
      </c>
      <c r="E476" s="51">
        <v>0</v>
      </c>
      <c r="F476" s="76"/>
      <c r="G476" s="76">
        <f t="shared" si="1085"/>
        <v>0</v>
      </c>
      <c r="H476" s="76"/>
      <c r="I476" s="76">
        <f t="shared" si="1086"/>
        <v>0</v>
      </c>
      <c r="J476" s="120"/>
      <c r="K476" s="131"/>
      <c r="L476" s="95"/>
      <c r="M476" s="95">
        <f t="shared" si="1045"/>
        <v>0</v>
      </c>
      <c r="N476" s="95"/>
      <c r="O476" s="95">
        <f t="shared" si="1046"/>
        <v>0</v>
      </c>
      <c r="P476" s="96"/>
      <c r="Q476" s="177"/>
      <c r="R476" s="178"/>
      <c r="S476" s="178">
        <f t="shared" si="1048"/>
        <v>0</v>
      </c>
      <c r="T476" s="178"/>
      <c r="U476" s="178">
        <f t="shared" si="1049"/>
        <v>0</v>
      </c>
      <c r="V476" s="179"/>
      <c r="W476" s="224"/>
      <c r="X476" s="225"/>
      <c r="Y476" s="225">
        <f t="shared" si="1051"/>
        <v>0</v>
      </c>
      <c r="Z476" s="225"/>
      <c r="AA476" s="225">
        <f t="shared" si="1052"/>
        <v>0</v>
      </c>
      <c r="AB476" s="226"/>
      <c r="AC476" s="271"/>
      <c r="AD476" s="272"/>
      <c r="AE476" s="272">
        <f t="shared" si="1054"/>
        <v>0</v>
      </c>
      <c r="AF476" s="272"/>
      <c r="AG476" s="272">
        <f t="shared" si="1055"/>
        <v>0</v>
      </c>
      <c r="AH476" s="273"/>
      <c r="AI476" s="318"/>
      <c r="AJ476" s="319"/>
      <c r="AK476" s="319">
        <f t="shared" si="1057"/>
        <v>0</v>
      </c>
      <c r="AL476" s="319"/>
      <c r="AM476" s="319">
        <f t="shared" si="1058"/>
        <v>0</v>
      </c>
      <c r="AN476" s="320"/>
      <c r="AO476" s="1107"/>
      <c r="AP476" s="1093"/>
      <c r="AQ476" s="1093">
        <f t="shared" si="1060"/>
        <v>0</v>
      </c>
      <c r="AR476" s="1093"/>
      <c r="AS476" s="1093">
        <f t="shared" si="1061"/>
        <v>0</v>
      </c>
      <c r="AT476" s="1094"/>
      <c r="AU476" s="1103"/>
      <c r="AV476" s="1101"/>
      <c r="AW476" s="1101">
        <f t="shared" si="1063"/>
        <v>0</v>
      </c>
      <c r="AX476" s="1101"/>
      <c r="AY476" s="1101">
        <f t="shared" si="1064"/>
        <v>0</v>
      </c>
      <c r="AZ476" s="1102"/>
      <c r="BA476" s="1151">
        <f t="shared" si="1066"/>
        <v>0</v>
      </c>
      <c r="BB476" s="363"/>
      <c r="BC476" s="363">
        <f t="shared" si="1067"/>
        <v>0</v>
      </c>
      <c r="BD476" s="363"/>
      <c r="BE476" s="363">
        <f t="shared" si="1068"/>
        <v>0</v>
      </c>
      <c r="BF476" s="364">
        <f t="shared" si="939"/>
        <v>0</v>
      </c>
      <c r="BG476" s="1218">
        <f t="shared" si="929"/>
        <v>0</v>
      </c>
      <c r="BH476" s="1218">
        <f t="shared" si="930"/>
        <v>0</v>
      </c>
    </row>
    <row r="477" spans="1:60" x14ac:dyDescent="0.2">
      <c r="A477" s="1">
        <v>468</v>
      </c>
      <c r="B477" s="50" t="s">
        <v>150</v>
      </c>
      <c r="C477" s="1158"/>
      <c r="D477" s="51" t="s">
        <v>56</v>
      </c>
      <c r="E477" s="1651">
        <v>0</v>
      </c>
      <c r="F477" s="76">
        <v>1875</v>
      </c>
      <c r="G477" s="76">
        <f t="shared" si="1085"/>
        <v>0</v>
      </c>
      <c r="H477" s="76">
        <v>2646</v>
      </c>
      <c r="I477" s="76">
        <f t="shared" si="1086"/>
        <v>0</v>
      </c>
      <c r="J477" s="120">
        <f t="shared" ref="J477:J479" si="1095">G477+I477</f>
        <v>0</v>
      </c>
      <c r="K477" s="1600">
        <v>2</v>
      </c>
      <c r="L477" s="95">
        <v>1875</v>
      </c>
      <c r="M477" s="95">
        <f t="shared" si="1045"/>
        <v>3750</v>
      </c>
      <c r="N477" s="95">
        <v>2646</v>
      </c>
      <c r="O477" s="95">
        <f t="shared" si="1046"/>
        <v>5292</v>
      </c>
      <c r="P477" s="96">
        <f t="shared" ref="P477:P479" si="1096">M477+O477</f>
        <v>9042</v>
      </c>
      <c r="Q477" s="1308"/>
      <c r="R477" s="178">
        <v>1875</v>
      </c>
      <c r="S477" s="178">
        <f t="shared" si="1048"/>
        <v>0</v>
      </c>
      <c r="T477" s="178">
        <v>2646</v>
      </c>
      <c r="U477" s="178">
        <f t="shared" si="1049"/>
        <v>0</v>
      </c>
      <c r="V477" s="179">
        <f t="shared" ref="V477:V479" si="1097">S477+U477</f>
        <v>0</v>
      </c>
      <c r="W477" s="1309"/>
      <c r="X477" s="225">
        <v>1875</v>
      </c>
      <c r="Y477" s="225">
        <f t="shared" si="1051"/>
        <v>0</v>
      </c>
      <c r="Z477" s="225">
        <v>2646</v>
      </c>
      <c r="AA477" s="225">
        <f t="shared" si="1052"/>
        <v>0</v>
      </c>
      <c r="AB477" s="226">
        <f t="shared" ref="AB477:AB479" si="1098">Y477+AA477</f>
        <v>0</v>
      </c>
      <c r="AC477" s="1310"/>
      <c r="AD477" s="272">
        <v>1875</v>
      </c>
      <c r="AE477" s="272">
        <f t="shared" si="1054"/>
        <v>0</v>
      </c>
      <c r="AF477" s="272">
        <v>2646</v>
      </c>
      <c r="AG477" s="272">
        <f t="shared" si="1055"/>
        <v>0</v>
      </c>
      <c r="AH477" s="273">
        <f t="shared" ref="AH477:AH479" si="1099">AE477+AG477</f>
        <v>0</v>
      </c>
      <c r="AI477" s="1592">
        <f>0-2</f>
        <v>-2</v>
      </c>
      <c r="AJ477" s="319">
        <v>1875</v>
      </c>
      <c r="AK477" s="319">
        <f t="shared" si="1057"/>
        <v>-3750</v>
      </c>
      <c r="AL477" s="319">
        <v>2646</v>
      </c>
      <c r="AM477" s="319">
        <f t="shared" si="1058"/>
        <v>-5292</v>
      </c>
      <c r="AN477" s="320">
        <f t="shared" ref="AN477:AN479" si="1100">AK477+AM477</f>
        <v>-9042</v>
      </c>
      <c r="AO477" s="1312"/>
      <c r="AP477" s="1093">
        <v>1875</v>
      </c>
      <c r="AQ477" s="1093">
        <f t="shared" si="1060"/>
        <v>0</v>
      </c>
      <c r="AR477" s="1093">
        <v>2646</v>
      </c>
      <c r="AS477" s="1093">
        <f t="shared" si="1061"/>
        <v>0</v>
      </c>
      <c r="AT477" s="1094">
        <f t="shared" ref="AT477:AT479" si="1101">AQ477+AS477</f>
        <v>0</v>
      </c>
      <c r="AU477" s="1313"/>
      <c r="AV477" s="1101">
        <v>1875</v>
      </c>
      <c r="AW477" s="1101">
        <f t="shared" si="1063"/>
        <v>0</v>
      </c>
      <c r="AX477" s="1101">
        <v>2646</v>
      </c>
      <c r="AY477" s="1101">
        <f t="shared" si="1064"/>
        <v>0</v>
      </c>
      <c r="AZ477" s="1102">
        <f t="shared" ref="AZ477:AZ479" si="1102">AW477+AY477</f>
        <v>0</v>
      </c>
      <c r="BA477" s="1151">
        <f t="shared" si="1066"/>
        <v>0</v>
      </c>
      <c r="BB477" s="363">
        <v>1875</v>
      </c>
      <c r="BC477" s="363">
        <f t="shared" si="1067"/>
        <v>0</v>
      </c>
      <c r="BD477" s="363">
        <v>2646</v>
      </c>
      <c r="BE477" s="363">
        <f t="shared" si="1068"/>
        <v>0</v>
      </c>
      <c r="BF477" s="364">
        <f t="shared" si="939"/>
        <v>0</v>
      </c>
      <c r="BG477" s="1218">
        <f t="shared" si="929"/>
        <v>0</v>
      </c>
      <c r="BH477" s="1218">
        <f t="shared" si="930"/>
        <v>0</v>
      </c>
    </row>
    <row r="478" spans="1:60" x14ac:dyDescent="0.2">
      <c r="A478" s="1">
        <v>469</v>
      </c>
      <c r="B478" s="50" t="s">
        <v>171</v>
      </c>
      <c r="C478" s="1158"/>
      <c r="D478" s="51" t="s">
        <v>172</v>
      </c>
      <c r="E478" s="51">
        <v>3.1100000000000003</v>
      </c>
      <c r="F478" s="76">
        <v>1000</v>
      </c>
      <c r="G478" s="76">
        <f t="shared" si="1085"/>
        <v>3110.0000000000005</v>
      </c>
      <c r="H478" s="76">
        <v>95</v>
      </c>
      <c r="I478" s="76">
        <f t="shared" si="1086"/>
        <v>295.45000000000005</v>
      </c>
      <c r="J478" s="120">
        <f t="shared" si="1095"/>
        <v>3405.4500000000007</v>
      </c>
      <c r="K478" s="131">
        <v>1.87</v>
      </c>
      <c r="L478" s="95">
        <v>1000</v>
      </c>
      <c r="M478" s="95">
        <f t="shared" si="1045"/>
        <v>1870</v>
      </c>
      <c r="N478" s="95">
        <v>95</v>
      </c>
      <c r="O478" s="95">
        <f t="shared" si="1046"/>
        <v>177.65</v>
      </c>
      <c r="P478" s="96">
        <f t="shared" si="1096"/>
        <v>2047.65</v>
      </c>
      <c r="Q478" s="177">
        <v>0.93</v>
      </c>
      <c r="R478" s="178">
        <v>1000</v>
      </c>
      <c r="S478" s="178">
        <f t="shared" si="1048"/>
        <v>930</v>
      </c>
      <c r="T478" s="178">
        <v>95</v>
      </c>
      <c r="U478" s="178">
        <f t="shared" si="1049"/>
        <v>88.350000000000009</v>
      </c>
      <c r="V478" s="179">
        <f t="shared" si="1097"/>
        <v>1018.35</v>
      </c>
      <c r="W478" s="224"/>
      <c r="X478" s="225">
        <v>1000</v>
      </c>
      <c r="Y478" s="225">
        <f t="shared" si="1051"/>
        <v>0</v>
      </c>
      <c r="Z478" s="225">
        <v>95</v>
      </c>
      <c r="AA478" s="225">
        <f t="shared" si="1052"/>
        <v>0</v>
      </c>
      <c r="AB478" s="226">
        <f t="shared" si="1098"/>
        <v>0</v>
      </c>
      <c r="AC478" s="271">
        <v>0.31</v>
      </c>
      <c r="AD478" s="272">
        <v>1000</v>
      </c>
      <c r="AE478" s="272">
        <f t="shared" si="1054"/>
        <v>310</v>
      </c>
      <c r="AF478" s="272">
        <v>95</v>
      </c>
      <c r="AG478" s="272">
        <f t="shared" si="1055"/>
        <v>29.45</v>
      </c>
      <c r="AH478" s="273">
        <f t="shared" si="1099"/>
        <v>339.45</v>
      </c>
      <c r="AI478" s="318"/>
      <c r="AJ478" s="319">
        <v>1000</v>
      </c>
      <c r="AK478" s="319">
        <f t="shared" si="1057"/>
        <v>0</v>
      </c>
      <c r="AL478" s="319">
        <v>95</v>
      </c>
      <c r="AM478" s="319">
        <f t="shared" si="1058"/>
        <v>0</v>
      </c>
      <c r="AN478" s="320">
        <f t="shared" si="1100"/>
        <v>0</v>
      </c>
      <c r="AO478" s="1107"/>
      <c r="AP478" s="1093">
        <v>1000</v>
      </c>
      <c r="AQ478" s="1093">
        <f t="shared" si="1060"/>
        <v>0</v>
      </c>
      <c r="AR478" s="1093">
        <v>95</v>
      </c>
      <c r="AS478" s="1093">
        <f t="shared" si="1061"/>
        <v>0</v>
      </c>
      <c r="AT478" s="1094">
        <f t="shared" si="1101"/>
        <v>0</v>
      </c>
      <c r="AU478" s="1103"/>
      <c r="AV478" s="1101">
        <v>1000</v>
      </c>
      <c r="AW478" s="1101">
        <f t="shared" si="1063"/>
        <v>0</v>
      </c>
      <c r="AX478" s="1101">
        <v>95</v>
      </c>
      <c r="AY478" s="1101">
        <f t="shared" si="1064"/>
        <v>0</v>
      </c>
      <c r="AZ478" s="1102">
        <f t="shared" si="1102"/>
        <v>0</v>
      </c>
      <c r="BA478" s="1151">
        <f t="shared" si="1066"/>
        <v>1.6653345369377348E-16</v>
      </c>
      <c r="BB478" s="363">
        <v>1000</v>
      </c>
      <c r="BC478" s="363">
        <f t="shared" si="1067"/>
        <v>1.6653345369377348E-13</v>
      </c>
      <c r="BD478" s="363">
        <v>95</v>
      </c>
      <c r="BE478" s="363">
        <f t="shared" si="1068"/>
        <v>1.5820678100908481E-14</v>
      </c>
      <c r="BF478" s="364">
        <f t="shared" si="939"/>
        <v>1.8235413179468196E-13</v>
      </c>
      <c r="BG478" s="1218">
        <f t="shared" ref="BG478:BG534" si="1103">J478-P478-V478-AB478-AH478-AN478</f>
        <v>6.2527760746888816E-13</v>
      </c>
      <c r="BH478" s="1218">
        <f t="shared" ref="BH478:BH534" si="1104">BF478-BG478</f>
        <v>-4.429234756742062E-13</v>
      </c>
    </row>
    <row r="479" spans="1:60" x14ac:dyDescent="0.2">
      <c r="A479" s="1">
        <v>470</v>
      </c>
      <c r="B479" s="50" t="s">
        <v>60</v>
      </c>
      <c r="C479" s="1158"/>
      <c r="D479" s="51" t="s">
        <v>5</v>
      </c>
      <c r="E479" s="51">
        <v>0.99992388913330421</v>
      </c>
      <c r="F479" s="76">
        <v>0</v>
      </c>
      <c r="G479" s="76">
        <f t="shared" si="1085"/>
        <v>0</v>
      </c>
      <c r="H479" s="76">
        <v>67567</v>
      </c>
      <c r="I479" s="76">
        <f t="shared" si="1086"/>
        <v>67561.857417069972</v>
      </c>
      <c r="J479" s="120">
        <f t="shared" si="1095"/>
        <v>67561.857417069972</v>
      </c>
      <c r="K479" s="131">
        <v>0.80092388913330415</v>
      </c>
      <c r="L479" s="95">
        <v>0</v>
      </c>
      <c r="M479" s="95">
        <f t="shared" si="1045"/>
        <v>0</v>
      </c>
      <c r="N479" s="95">
        <v>67567</v>
      </c>
      <c r="O479" s="95">
        <f t="shared" si="1046"/>
        <v>54116.024417069959</v>
      </c>
      <c r="P479" s="96">
        <f t="shared" si="1096"/>
        <v>54116.024417069959</v>
      </c>
      <c r="Q479" s="177">
        <v>0.19900000000000001</v>
      </c>
      <c r="R479" s="178">
        <v>0</v>
      </c>
      <c r="S479" s="178">
        <f t="shared" si="1048"/>
        <v>0</v>
      </c>
      <c r="T479" s="178">
        <v>67567</v>
      </c>
      <c r="U479" s="178">
        <f t="shared" si="1049"/>
        <v>13445.833000000001</v>
      </c>
      <c r="V479" s="179">
        <f t="shared" si="1097"/>
        <v>13445.833000000001</v>
      </c>
      <c r="W479" s="224"/>
      <c r="X479" s="225">
        <v>0</v>
      </c>
      <c r="Y479" s="225">
        <f t="shared" si="1051"/>
        <v>0</v>
      </c>
      <c r="Z479" s="225">
        <v>67567</v>
      </c>
      <c r="AA479" s="225">
        <f t="shared" si="1052"/>
        <v>0</v>
      </c>
      <c r="AB479" s="226">
        <f t="shared" si="1098"/>
        <v>0</v>
      </c>
      <c r="AC479" s="271"/>
      <c r="AD479" s="272">
        <v>0</v>
      </c>
      <c r="AE479" s="272">
        <f t="shared" si="1054"/>
        <v>0</v>
      </c>
      <c r="AF479" s="272">
        <v>67567</v>
      </c>
      <c r="AG479" s="272">
        <f t="shared" si="1055"/>
        <v>0</v>
      </c>
      <c r="AH479" s="273">
        <f t="shared" si="1099"/>
        <v>0</v>
      </c>
      <c r="AI479" s="318"/>
      <c r="AJ479" s="319">
        <v>0</v>
      </c>
      <c r="AK479" s="319">
        <f t="shared" si="1057"/>
        <v>0</v>
      </c>
      <c r="AL479" s="319">
        <v>67567</v>
      </c>
      <c r="AM479" s="319">
        <f t="shared" si="1058"/>
        <v>0</v>
      </c>
      <c r="AN479" s="320">
        <f t="shared" si="1100"/>
        <v>0</v>
      </c>
      <c r="AO479" s="1107"/>
      <c r="AP479" s="1093">
        <v>0</v>
      </c>
      <c r="AQ479" s="1093">
        <f t="shared" si="1060"/>
        <v>0</v>
      </c>
      <c r="AR479" s="1093">
        <v>67567</v>
      </c>
      <c r="AS479" s="1093">
        <f t="shared" si="1061"/>
        <v>0</v>
      </c>
      <c r="AT479" s="1094">
        <f t="shared" si="1101"/>
        <v>0</v>
      </c>
      <c r="AU479" s="1103"/>
      <c r="AV479" s="1101">
        <v>0</v>
      </c>
      <c r="AW479" s="1101">
        <f t="shared" si="1063"/>
        <v>0</v>
      </c>
      <c r="AX479" s="1101">
        <v>67567</v>
      </c>
      <c r="AY479" s="1101">
        <f t="shared" si="1064"/>
        <v>0</v>
      </c>
      <c r="AZ479" s="1102">
        <f t="shared" si="1102"/>
        <v>0</v>
      </c>
      <c r="BA479" s="1151">
        <f t="shared" si="1066"/>
        <v>5.5511151231257827E-17</v>
      </c>
      <c r="BB479" s="363">
        <v>0</v>
      </c>
      <c r="BC479" s="363">
        <f t="shared" si="1067"/>
        <v>0</v>
      </c>
      <c r="BD479" s="363">
        <v>67567</v>
      </c>
      <c r="BE479" s="363">
        <f t="shared" si="1068"/>
        <v>3.7507219552423976E-12</v>
      </c>
      <c r="BF479" s="364">
        <f t="shared" si="939"/>
        <v>3.7507219552423976E-12</v>
      </c>
      <c r="BG479" s="1218">
        <f t="shared" si="1103"/>
        <v>1.2732925824820995E-11</v>
      </c>
      <c r="BH479" s="1218">
        <f t="shared" si="1104"/>
        <v>-8.9822038695785977E-12</v>
      </c>
    </row>
    <row r="480" spans="1:60" x14ac:dyDescent="0.2">
      <c r="A480" s="1">
        <v>471</v>
      </c>
      <c r="B480" s="1317" t="s">
        <v>122</v>
      </c>
      <c r="C480" s="1158"/>
      <c r="D480" s="51"/>
      <c r="E480" s="51">
        <v>0</v>
      </c>
      <c r="F480" s="51"/>
      <c r="G480" s="76">
        <f t="shared" si="1085"/>
        <v>0</v>
      </c>
      <c r="H480" s="1124"/>
      <c r="I480" s="76">
        <f t="shared" si="1086"/>
        <v>0</v>
      </c>
      <c r="J480" s="1125"/>
      <c r="K480" s="131"/>
      <c r="L480" s="1144"/>
      <c r="M480" s="95">
        <f t="shared" si="1045"/>
        <v>0</v>
      </c>
      <c r="N480" s="1126"/>
      <c r="O480" s="95">
        <f t="shared" si="1046"/>
        <v>0</v>
      </c>
      <c r="P480" s="1127"/>
      <c r="Q480" s="177"/>
      <c r="R480" s="1145"/>
      <c r="S480" s="178">
        <f t="shared" si="1048"/>
        <v>0</v>
      </c>
      <c r="T480" s="1128"/>
      <c r="U480" s="178">
        <f t="shared" si="1049"/>
        <v>0</v>
      </c>
      <c r="V480" s="1129"/>
      <c r="W480" s="224"/>
      <c r="X480" s="1146"/>
      <c r="Y480" s="225">
        <f t="shared" si="1051"/>
        <v>0</v>
      </c>
      <c r="Z480" s="1130"/>
      <c r="AA480" s="225">
        <f t="shared" si="1052"/>
        <v>0</v>
      </c>
      <c r="AB480" s="1131"/>
      <c r="AC480" s="271"/>
      <c r="AD480" s="1147"/>
      <c r="AE480" s="272">
        <f t="shared" si="1054"/>
        <v>0</v>
      </c>
      <c r="AF480" s="1132"/>
      <c r="AG480" s="272">
        <f t="shared" si="1055"/>
        <v>0</v>
      </c>
      <c r="AH480" s="1133"/>
      <c r="AI480" s="318"/>
      <c r="AJ480" s="1148"/>
      <c r="AK480" s="319">
        <f t="shared" si="1057"/>
        <v>0</v>
      </c>
      <c r="AL480" s="1134"/>
      <c r="AM480" s="319">
        <f t="shared" si="1058"/>
        <v>0</v>
      </c>
      <c r="AN480" s="1135"/>
      <c r="AO480" s="1107"/>
      <c r="AP480" s="1149"/>
      <c r="AQ480" s="1093">
        <f t="shared" si="1060"/>
        <v>0</v>
      </c>
      <c r="AR480" s="1136"/>
      <c r="AS480" s="1093">
        <f t="shared" si="1061"/>
        <v>0</v>
      </c>
      <c r="AT480" s="1137"/>
      <c r="AU480" s="1103"/>
      <c r="AV480" s="1150"/>
      <c r="AW480" s="1101">
        <f t="shared" si="1063"/>
        <v>0</v>
      </c>
      <c r="AX480" s="1138"/>
      <c r="AY480" s="1101">
        <f t="shared" si="1064"/>
        <v>0</v>
      </c>
      <c r="AZ480" s="1139"/>
      <c r="BA480" s="1151">
        <f t="shared" si="1066"/>
        <v>0</v>
      </c>
      <c r="BB480" s="1152"/>
      <c r="BC480" s="363">
        <f t="shared" si="1067"/>
        <v>0</v>
      </c>
      <c r="BD480" s="1140"/>
      <c r="BE480" s="363">
        <f t="shared" si="1068"/>
        <v>0</v>
      </c>
      <c r="BF480" s="364">
        <f t="shared" si="939"/>
        <v>0</v>
      </c>
      <c r="BG480" s="1218">
        <f t="shared" si="1103"/>
        <v>0</v>
      </c>
      <c r="BH480" s="1218">
        <f t="shared" si="1104"/>
        <v>0</v>
      </c>
    </row>
    <row r="481" spans="1:60" x14ac:dyDescent="0.2">
      <c r="A481" s="1">
        <v>472</v>
      </c>
      <c r="B481" s="50" t="s">
        <v>182</v>
      </c>
      <c r="C481" s="1158" t="s">
        <v>183</v>
      </c>
      <c r="D481" s="51" t="s">
        <v>14</v>
      </c>
      <c r="E481" s="51">
        <v>2</v>
      </c>
      <c r="F481" s="76">
        <v>1500</v>
      </c>
      <c r="G481" s="76">
        <f t="shared" si="1085"/>
        <v>3000</v>
      </c>
      <c r="H481" s="76">
        <v>4977</v>
      </c>
      <c r="I481" s="76">
        <f t="shared" si="1086"/>
        <v>9954</v>
      </c>
      <c r="J481" s="120">
        <f t="shared" ref="J481:J482" si="1105">G481+I481</f>
        <v>12954</v>
      </c>
      <c r="K481" s="131"/>
      <c r="L481" s="95">
        <v>1500</v>
      </c>
      <c r="M481" s="95">
        <f t="shared" si="1045"/>
        <v>0</v>
      </c>
      <c r="N481" s="95">
        <v>4977</v>
      </c>
      <c r="O481" s="95">
        <f t="shared" si="1046"/>
        <v>0</v>
      </c>
      <c r="P481" s="96">
        <f t="shared" ref="P481:P482" si="1106">M481+O481</f>
        <v>0</v>
      </c>
      <c r="Q481" s="177"/>
      <c r="R481" s="178">
        <v>1500</v>
      </c>
      <c r="S481" s="178">
        <f t="shared" si="1048"/>
        <v>0</v>
      </c>
      <c r="T481" s="178">
        <v>4977</v>
      </c>
      <c r="U481" s="178">
        <f t="shared" si="1049"/>
        <v>0</v>
      </c>
      <c r="V481" s="179">
        <f t="shared" ref="V481:V482" si="1107">S481+U481</f>
        <v>0</v>
      </c>
      <c r="W481" s="224"/>
      <c r="X481" s="225">
        <v>1500</v>
      </c>
      <c r="Y481" s="225">
        <f t="shared" si="1051"/>
        <v>0</v>
      </c>
      <c r="Z481" s="225">
        <v>4977</v>
      </c>
      <c r="AA481" s="225">
        <f t="shared" si="1052"/>
        <v>0</v>
      </c>
      <c r="AB481" s="226">
        <f t="shared" ref="AB481:AB482" si="1108">Y481+AA481</f>
        <v>0</v>
      </c>
      <c r="AC481" s="271">
        <v>2</v>
      </c>
      <c r="AD481" s="272">
        <v>1500</v>
      </c>
      <c r="AE481" s="272">
        <f t="shared" si="1054"/>
        <v>3000</v>
      </c>
      <c r="AF481" s="272">
        <v>4977</v>
      </c>
      <c r="AG481" s="272">
        <f t="shared" si="1055"/>
        <v>9954</v>
      </c>
      <c r="AH481" s="273">
        <f t="shared" ref="AH481:AH482" si="1109">AE481+AG481</f>
        <v>12954</v>
      </c>
      <c r="AI481" s="318"/>
      <c r="AJ481" s="319">
        <v>1500</v>
      </c>
      <c r="AK481" s="319">
        <f t="shared" si="1057"/>
        <v>0</v>
      </c>
      <c r="AL481" s="319">
        <v>4977</v>
      </c>
      <c r="AM481" s="319">
        <f t="shared" si="1058"/>
        <v>0</v>
      </c>
      <c r="AN481" s="320">
        <f t="shared" ref="AN481:AN482" si="1110">AK481+AM481</f>
        <v>0</v>
      </c>
      <c r="AO481" s="1107"/>
      <c r="AP481" s="1093">
        <v>1500</v>
      </c>
      <c r="AQ481" s="1093">
        <f t="shared" si="1060"/>
        <v>0</v>
      </c>
      <c r="AR481" s="1093">
        <v>4977</v>
      </c>
      <c r="AS481" s="1093">
        <f t="shared" si="1061"/>
        <v>0</v>
      </c>
      <c r="AT481" s="1094">
        <f t="shared" ref="AT481:AT482" si="1111">AQ481+AS481</f>
        <v>0</v>
      </c>
      <c r="AU481" s="1103"/>
      <c r="AV481" s="1101">
        <v>1500</v>
      </c>
      <c r="AW481" s="1101">
        <f t="shared" si="1063"/>
        <v>0</v>
      </c>
      <c r="AX481" s="1101">
        <v>4977</v>
      </c>
      <c r="AY481" s="1101">
        <f t="shared" si="1064"/>
        <v>0</v>
      </c>
      <c r="AZ481" s="1102">
        <f t="shared" ref="AZ481:AZ482" si="1112">AW481+AY481</f>
        <v>0</v>
      </c>
      <c r="BA481" s="1151">
        <f t="shared" si="1066"/>
        <v>0</v>
      </c>
      <c r="BB481" s="363">
        <v>1500</v>
      </c>
      <c r="BC481" s="363">
        <f t="shared" si="1067"/>
        <v>0</v>
      </c>
      <c r="BD481" s="363">
        <v>4977</v>
      </c>
      <c r="BE481" s="363">
        <f t="shared" si="1068"/>
        <v>0</v>
      </c>
      <c r="BF481" s="364">
        <f t="shared" si="939"/>
        <v>0</v>
      </c>
      <c r="BG481" s="1218">
        <f t="shared" si="1103"/>
        <v>0</v>
      </c>
      <c r="BH481" s="1218">
        <f t="shared" si="1104"/>
        <v>0</v>
      </c>
    </row>
    <row r="482" spans="1:60" x14ac:dyDescent="0.2">
      <c r="A482" s="1">
        <v>473</v>
      </c>
      <c r="B482" s="50" t="s">
        <v>145</v>
      </c>
      <c r="C482" s="1158"/>
      <c r="D482" s="51" t="s">
        <v>56</v>
      </c>
      <c r="E482" s="51">
        <v>28.98</v>
      </c>
      <c r="F482" s="76">
        <v>1875</v>
      </c>
      <c r="G482" s="76">
        <f t="shared" si="1085"/>
        <v>54337.5</v>
      </c>
      <c r="H482" s="76">
        <v>1190</v>
      </c>
      <c r="I482" s="76">
        <f t="shared" si="1086"/>
        <v>34486.199999999997</v>
      </c>
      <c r="J482" s="120">
        <f t="shared" si="1105"/>
        <v>88823.7</v>
      </c>
      <c r="K482" s="131"/>
      <c r="L482" s="95">
        <v>1875</v>
      </c>
      <c r="M482" s="95">
        <f t="shared" si="1045"/>
        <v>0</v>
      </c>
      <c r="N482" s="95">
        <v>1190</v>
      </c>
      <c r="O482" s="95">
        <f t="shared" si="1046"/>
        <v>0</v>
      </c>
      <c r="P482" s="96">
        <f t="shared" si="1106"/>
        <v>0</v>
      </c>
      <c r="Q482" s="177"/>
      <c r="R482" s="178">
        <v>1875</v>
      </c>
      <c r="S482" s="178">
        <f t="shared" si="1048"/>
        <v>0</v>
      </c>
      <c r="T482" s="178">
        <v>1190</v>
      </c>
      <c r="U482" s="178">
        <f t="shared" si="1049"/>
        <v>0</v>
      </c>
      <c r="V482" s="179">
        <f t="shared" si="1107"/>
        <v>0</v>
      </c>
      <c r="W482" s="224"/>
      <c r="X482" s="225">
        <v>1875</v>
      </c>
      <c r="Y482" s="225">
        <f t="shared" si="1051"/>
        <v>0</v>
      </c>
      <c r="Z482" s="225">
        <v>1190</v>
      </c>
      <c r="AA482" s="225">
        <f t="shared" si="1052"/>
        <v>0</v>
      </c>
      <c r="AB482" s="226">
        <f t="shared" si="1108"/>
        <v>0</v>
      </c>
      <c r="AC482" s="1593">
        <v>27</v>
      </c>
      <c r="AD482" s="272">
        <v>1875</v>
      </c>
      <c r="AE482" s="272">
        <f t="shared" si="1054"/>
        <v>50625</v>
      </c>
      <c r="AF482" s="272">
        <v>1190</v>
      </c>
      <c r="AG482" s="272">
        <f t="shared" si="1055"/>
        <v>32130</v>
      </c>
      <c r="AH482" s="273">
        <f t="shared" si="1109"/>
        <v>82755</v>
      </c>
      <c r="AI482" s="1593">
        <v>1.98</v>
      </c>
      <c r="AJ482" s="319">
        <v>1875</v>
      </c>
      <c r="AK482" s="319">
        <f t="shared" si="1057"/>
        <v>3712.5</v>
      </c>
      <c r="AL482" s="319">
        <v>1190</v>
      </c>
      <c r="AM482" s="319">
        <f t="shared" si="1058"/>
        <v>2356.1999999999998</v>
      </c>
      <c r="AN482" s="320">
        <f t="shared" si="1110"/>
        <v>6068.7</v>
      </c>
      <c r="AO482" s="1107"/>
      <c r="AP482" s="1093">
        <v>1875</v>
      </c>
      <c r="AQ482" s="1093">
        <f t="shared" si="1060"/>
        <v>0</v>
      </c>
      <c r="AR482" s="1093">
        <v>1190</v>
      </c>
      <c r="AS482" s="1093">
        <f t="shared" si="1061"/>
        <v>0</v>
      </c>
      <c r="AT482" s="1094">
        <f t="shared" si="1111"/>
        <v>0</v>
      </c>
      <c r="AU482" s="1103"/>
      <c r="AV482" s="1101">
        <v>1875</v>
      </c>
      <c r="AW482" s="1101">
        <f t="shared" si="1063"/>
        <v>0</v>
      </c>
      <c r="AX482" s="1101">
        <v>1190</v>
      </c>
      <c r="AY482" s="1101">
        <f t="shared" si="1064"/>
        <v>0</v>
      </c>
      <c r="AZ482" s="1102">
        <f t="shared" si="1112"/>
        <v>0</v>
      </c>
      <c r="BA482" s="1151">
        <f t="shared" si="1066"/>
        <v>4.4408920985006262E-16</v>
      </c>
      <c r="BB482" s="363">
        <v>1875</v>
      </c>
      <c r="BC482" s="363">
        <f t="shared" si="1067"/>
        <v>8.3266726846886741E-13</v>
      </c>
      <c r="BD482" s="363">
        <v>1190</v>
      </c>
      <c r="BE482" s="363">
        <f t="shared" si="1068"/>
        <v>5.2846615972157451E-13</v>
      </c>
      <c r="BF482" s="364">
        <f t="shared" si="939"/>
        <v>1.3611334281904419E-12</v>
      </c>
      <c r="BG482" s="1218">
        <f t="shared" si="1103"/>
        <v>0</v>
      </c>
      <c r="BH482" s="1218">
        <f t="shared" si="1104"/>
        <v>1.3611334281904419E-12</v>
      </c>
    </row>
    <row r="483" spans="1:60" hidden="1" x14ac:dyDescent="0.2">
      <c r="A483" s="1">
        <v>474</v>
      </c>
      <c r="B483" s="50" t="s">
        <v>184</v>
      </c>
      <c r="C483" s="1158"/>
      <c r="D483" s="51" t="s">
        <v>137</v>
      </c>
      <c r="E483" s="51">
        <v>0</v>
      </c>
      <c r="F483" s="76"/>
      <c r="G483" s="76">
        <f t="shared" si="1085"/>
        <v>0</v>
      </c>
      <c r="H483" s="76"/>
      <c r="I483" s="76">
        <f t="shared" si="1086"/>
        <v>0</v>
      </c>
      <c r="J483" s="120"/>
      <c r="K483" s="131"/>
      <c r="L483" s="95"/>
      <c r="M483" s="95">
        <f t="shared" si="1045"/>
        <v>0</v>
      </c>
      <c r="N483" s="95"/>
      <c r="O483" s="95">
        <f t="shared" si="1046"/>
        <v>0</v>
      </c>
      <c r="P483" s="96"/>
      <c r="Q483" s="177"/>
      <c r="R483" s="178"/>
      <c r="S483" s="178">
        <f t="shared" si="1048"/>
        <v>0</v>
      </c>
      <c r="T483" s="178"/>
      <c r="U483" s="178">
        <f t="shared" si="1049"/>
        <v>0</v>
      </c>
      <c r="V483" s="179"/>
      <c r="W483" s="224"/>
      <c r="X483" s="225"/>
      <c r="Y483" s="225">
        <f t="shared" si="1051"/>
        <v>0</v>
      </c>
      <c r="Z483" s="225"/>
      <c r="AA483" s="225">
        <f t="shared" si="1052"/>
        <v>0</v>
      </c>
      <c r="AB483" s="226"/>
      <c r="AC483" s="271"/>
      <c r="AD483" s="272"/>
      <c r="AE483" s="272">
        <f t="shared" si="1054"/>
        <v>0</v>
      </c>
      <c r="AF483" s="272"/>
      <c r="AG483" s="272">
        <f t="shared" si="1055"/>
        <v>0</v>
      </c>
      <c r="AH483" s="273"/>
      <c r="AI483" s="318"/>
      <c r="AJ483" s="319"/>
      <c r="AK483" s="319">
        <f t="shared" si="1057"/>
        <v>0</v>
      </c>
      <c r="AL483" s="319"/>
      <c r="AM483" s="319">
        <f t="shared" si="1058"/>
        <v>0</v>
      </c>
      <c r="AN483" s="320"/>
      <c r="AO483" s="1107"/>
      <c r="AP483" s="1093"/>
      <c r="AQ483" s="1093">
        <f t="shared" si="1060"/>
        <v>0</v>
      </c>
      <c r="AR483" s="1093"/>
      <c r="AS483" s="1093">
        <f t="shared" si="1061"/>
        <v>0</v>
      </c>
      <c r="AT483" s="1094"/>
      <c r="AU483" s="1103"/>
      <c r="AV483" s="1101"/>
      <c r="AW483" s="1101">
        <f t="shared" si="1063"/>
        <v>0</v>
      </c>
      <c r="AX483" s="1101"/>
      <c r="AY483" s="1101">
        <f t="shared" si="1064"/>
        <v>0</v>
      </c>
      <c r="AZ483" s="1102"/>
      <c r="BA483" s="1151">
        <f t="shared" si="1066"/>
        <v>0</v>
      </c>
      <c r="BB483" s="363"/>
      <c r="BC483" s="363">
        <f t="shared" si="1067"/>
        <v>0</v>
      </c>
      <c r="BD483" s="363"/>
      <c r="BE483" s="363">
        <f t="shared" si="1068"/>
        <v>0</v>
      </c>
      <c r="BF483" s="364">
        <f t="shared" si="939"/>
        <v>0</v>
      </c>
      <c r="BG483" s="1218">
        <f t="shared" si="1103"/>
        <v>0</v>
      </c>
      <c r="BH483" s="1218">
        <f t="shared" si="1104"/>
        <v>0</v>
      </c>
    </row>
    <row r="484" spans="1:60" x14ac:dyDescent="0.2">
      <c r="A484" s="1">
        <v>475</v>
      </c>
      <c r="B484" s="50" t="s">
        <v>147</v>
      </c>
      <c r="C484" s="1158"/>
      <c r="D484" s="51" t="s">
        <v>56</v>
      </c>
      <c r="E484" s="1651">
        <v>17.509999999999998</v>
      </c>
      <c r="F484" s="76">
        <v>1875</v>
      </c>
      <c r="G484" s="76">
        <f t="shared" si="1085"/>
        <v>32831.249999999993</v>
      </c>
      <c r="H484" s="76">
        <v>1764</v>
      </c>
      <c r="I484" s="76">
        <f t="shared" si="1086"/>
        <v>30887.639999999996</v>
      </c>
      <c r="J484" s="120">
        <f t="shared" ref="J484:J485" si="1113">G484+I484</f>
        <v>63718.889999999985</v>
      </c>
      <c r="K484" s="1315"/>
      <c r="L484" s="95">
        <v>1875</v>
      </c>
      <c r="M484" s="95">
        <f t="shared" si="1045"/>
        <v>0</v>
      </c>
      <c r="N484" s="95">
        <v>1764</v>
      </c>
      <c r="O484" s="95">
        <f t="shared" si="1046"/>
        <v>0</v>
      </c>
      <c r="P484" s="96">
        <f t="shared" ref="P484:P485" si="1114">M484+O484</f>
        <v>0</v>
      </c>
      <c r="Q484" s="1308"/>
      <c r="R484" s="178">
        <v>1875</v>
      </c>
      <c r="S484" s="178">
        <f t="shared" si="1048"/>
        <v>0</v>
      </c>
      <c r="T484" s="178">
        <v>1764</v>
      </c>
      <c r="U484" s="178">
        <f t="shared" si="1049"/>
        <v>0</v>
      </c>
      <c r="V484" s="179">
        <f t="shared" ref="V484:V485" si="1115">S484+U484</f>
        <v>0</v>
      </c>
      <c r="W484" s="1309"/>
      <c r="X484" s="225">
        <v>1875</v>
      </c>
      <c r="Y484" s="225">
        <f t="shared" si="1051"/>
        <v>0</v>
      </c>
      <c r="Z484" s="225">
        <v>1764</v>
      </c>
      <c r="AA484" s="225">
        <f t="shared" si="1052"/>
        <v>0</v>
      </c>
      <c r="AB484" s="226">
        <f t="shared" ref="AB484:AB485" si="1116">Y484+AA484</f>
        <v>0</v>
      </c>
      <c r="AC484" s="1592">
        <v>5.8</v>
      </c>
      <c r="AD484" s="272">
        <v>1875</v>
      </c>
      <c r="AE484" s="272">
        <f t="shared" si="1054"/>
        <v>10875</v>
      </c>
      <c r="AF484" s="272">
        <v>1764</v>
      </c>
      <c r="AG484" s="272">
        <f t="shared" si="1055"/>
        <v>10231.199999999999</v>
      </c>
      <c r="AH484" s="273">
        <f t="shared" ref="AH484:AH485" si="1117">AE484+AG484</f>
        <v>21106.199999999997</v>
      </c>
      <c r="AI484" s="1594">
        <v>11.709999999999997</v>
      </c>
      <c r="AJ484" s="319">
        <v>1875</v>
      </c>
      <c r="AK484" s="319">
        <f t="shared" si="1057"/>
        <v>21956.249999999996</v>
      </c>
      <c r="AL484" s="319">
        <v>1764</v>
      </c>
      <c r="AM484" s="319">
        <f t="shared" si="1058"/>
        <v>20656.439999999995</v>
      </c>
      <c r="AN484" s="320">
        <f t="shared" ref="AN484:AN485" si="1118">AK484+AM484</f>
        <v>42612.689999999988</v>
      </c>
      <c r="AO484" s="1312"/>
      <c r="AP484" s="1093">
        <v>1875</v>
      </c>
      <c r="AQ484" s="1093">
        <f t="shared" si="1060"/>
        <v>0</v>
      </c>
      <c r="AR484" s="1093">
        <v>1764</v>
      </c>
      <c r="AS484" s="1093">
        <f t="shared" si="1061"/>
        <v>0</v>
      </c>
      <c r="AT484" s="1094">
        <f t="shared" ref="AT484:AT485" si="1119">AQ484+AS484</f>
        <v>0</v>
      </c>
      <c r="AU484" s="1313"/>
      <c r="AV484" s="1101">
        <v>1875</v>
      </c>
      <c r="AW484" s="1101">
        <f t="shared" si="1063"/>
        <v>0</v>
      </c>
      <c r="AX484" s="1101">
        <v>1764</v>
      </c>
      <c r="AY484" s="1101">
        <f t="shared" si="1064"/>
        <v>0</v>
      </c>
      <c r="AZ484" s="1102">
        <f t="shared" ref="AZ484:AZ485" si="1120">AW484+AY484</f>
        <v>0</v>
      </c>
      <c r="BA484" s="1151">
        <f t="shared" si="1066"/>
        <v>0</v>
      </c>
      <c r="BB484" s="363">
        <v>1875</v>
      </c>
      <c r="BC484" s="363">
        <f t="shared" si="1067"/>
        <v>0</v>
      </c>
      <c r="BD484" s="363">
        <v>1764</v>
      </c>
      <c r="BE484" s="363">
        <f t="shared" si="1068"/>
        <v>0</v>
      </c>
      <c r="BF484" s="364">
        <f t="shared" ref="BF484:BF534" si="1121">BC484+BE484</f>
        <v>0</v>
      </c>
      <c r="BG484" s="1218">
        <f t="shared" si="1103"/>
        <v>0</v>
      </c>
      <c r="BH484" s="1218">
        <f t="shared" si="1104"/>
        <v>0</v>
      </c>
    </row>
    <row r="485" spans="1:60" x14ac:dyDescent="0.2">
      <c r="A485" s="1">
        <v>476</v>
      </c>
      <c r="B485" s="50" t="s">
        <v>148</v>
      </c>
      <c r="C485" s="1158"/>
      <c r="D485" s="51" t="s">
        <v>56</v>
      </c>
      <c r="E485" s="51">
        <v>0</v>
      </c>
      <c r="F485" s="76">
        <v>1875</v>
      </c>
      <c r="G485" s="76">
        <f t="shared" si="1085"/>
        <v>0</v>
      </c>
      <c r="H485" s="76">
        <v>1428</v>
      </c>
      <c r="I485" s="76">
        <f t="shared" si="1086"/>
        <v>0</v>
      </c>
      <c r="J485" s="120">
        <f t="shared" si="1113"/>
        <v>0</v>
      </c>
      <c r="K485" s="131"/>
      <c r="L485" s="95">
        <v>1875</v>
      </c>
      <c r="M485" s="95">
        <f t="shared" si="1045"/>
        <v>0</v>
      </c>
      <c r="N485" s="95">
        <v>1428</v>
      </c>
      <c r="O485" s="95">
        <f t="shared" si="1046"/>
        <v>0</v>
      </c>
      <c r="P485" s="96">
        <f t="shared" si="1114"/>
        <v>0</v>
      </c>
      <c r="Q485" s="177"/>
      <c r="R485" s="178">
        <v>1875</v>
      </c>
      <c r="S485" s="178">
        <f t="shared" si="1048"/>
        <v>0</v>
      </c>
      <c r="T485" s="178">
        <v>1428</v>
      </c>
      <c r="U485" s="178">
        <f t="shared" si="1049"/>
        <v>0</v>
      </c>
      <c r="V485" s="179">
        <f t="shared" si="1115"/>
        <v>0</v>
      </c>
      <c r="W485" s="224"/>
      <c r="X485" s="225">
        <v>1875</v>
      </c>
      <c r="Y485" s="225">
        <f t="shared" si="1051"/>
        <v>0</v>
      </c>
      <c r="Z485" s="225">
        <v>1428</v>
      </c>
      <c r="AA485" s="225">
        <f t="shared" si="1052"/>
        <v>0</v>
      </c>
      <c r="AB485" s="226">
        <f t="shared" si="1116"/>
        <v>0</v>
      </c>
      <c r="AC485" s="1593">
        <v>1.98</v>
      </c>
      <c r="AD485" s="272">
        <v>1875</v>
      </c>
      <c r="AE485" s="272">
        <f t="shared" si="1054"/>
        <v>3712.5</v>
      </c>
      <c r="AF485" s="272">
        <v>1428</v>
      </c>
      <c r="AG485" s="272">
        <f t="shared" si="1055"/>
        <v>2827.44</v>
      </c>
      <c r="AH485" s="273">
        <f t="shared" si="1117"/>
        <v>6539.9400000000005</v>
      </c>
      <c r="AI485" s="318">
        <v>-1.98</v>
      </c>
      <c r="AJ485" s="319">
        <v>1875</v>
      </c>
      <c r="AK485" s="319">
        <f t="shared" si="1057"/>
        <v>-3712.5</v>
      </c>
      <c r="AL485" s="319">
        <v>1428</v>
      </c>
      <c r="AM485" s="319">
        <f t="shared" si="1058"/>
        <v>-2827.44</v>
      </c>
      <c r="AN485" s="320">
        <f t="shared" si="1118"/>
        <v>-6539.9400000000005</v>
      </c>
      <c r="AO485" s="1107"/>
      <c r="AP485" s="1093">
        <v>1875</v>
      </c>
      <c r="AQ485" s="1093">
        <f t="shared" si="1060"/>
        <v>0</v>
      </c>
      <c r="AR485" s="1093">
        <v>1428</v>
      </c>
      <c r="AS485" s="1093">
        <f t="shared" si="1061"/>
        <v>0</v>
      </c>
      <c r="AT485" s="1094">
        <f t="shared" si="1119"/>
        <v>0</v>
      </c>
      <c r="AU485" s="1103"/>
      <c r="AV485" s="1101">
        <v>1875</v>
      </c>
      <c r="AW485" s="1101">
        <f t="shared" si="1063"/>
        <v>0</v>
      </c>
      <c r="AX485" s="1101">
        <v>1428</v>
      </c>
      <c r="AY485" s="1101">
        <f t="shared" si="1064"/>
        <v>0</v>
      </c>
      <c r="AZ485" s="1102">
        <f t="shared" si="1120"/>
        <v>0</v>
      </c>
      <c r="BA485" s="1151">
        <f t="shared" si="1066"/>
        <v>0</v>
      </c>
      <c r="BB485" s="363">
        <v>1875</v>
      </c>
      <c r="BC485" s="363">
        <f t="shared" si="1067"/>
        <v>0</v>
      </c>
      <c r="BD485" s="363">
        <v>1428</v>
      </c>
      <c r="BE485" s="363">
        <f t="shared" si="1068"/>
        <v>0</v>
      </c>
      <c r="BF485" s="364">
        <f t="shared" si="1121"/>
        <v>0</v>
      </c>
      <c r="BG485" s="1218">
        <f t="shared" si="1103"/>
        <v>0</v>
      </c>
      <c r="BH485" s="1218">
        <f t="shared" si="1104"/>
        <v>0</v>
      </c>
    </row>
    <row r="486" spans="1:60" hidden="1" x14ac:dyDescent="0.2">
      <c r="A486" s="1">
        <v>477</v>
      </c>
      <c r="B486" s="50" t="s">
        <v>185</v>
      </c>
      <c r="C486" s="1158"/>
      <c r="D486" s="51" t="s">
        <v>137</v>
      </c>
      <c r="E486" s="51">
        <v>0</v>
      </c>
      <c r="F486" s="76"/>
      <c r="G486" s="76">
        <f t="shared" si="1085"/>
        <v>0</v>
      </c>
      <c r="H486" s="76"/>
      <c r="I486" s="76">
        <f t="shared" si="1086"/>
        <v>0</v>
      </c>
      <c r="J486" s="120"/>
      <c r="K486" s="131"/>
      <c r="L486" s="95"/>
      <c r="M486" s="95">
        <f t="shared" si="1045"/>
        <v>0</v>
      </c>
      <c r="N486" s="95"/>
      <c r="O486" s="95">
        <f t="shared" si="1046"/>
        <v>0</v>
      </c>
      <c r="P486" s="96"/>
      <c r="Q486" s="177"/>
      <c r="R486" s="178"/>
      <c r="S486" s="178">
        <f t="shared" si="1048"/>
        <v>0</v>
      </c>
      <c r="T486" s="178"/>
      <c r="U486" s="178">
        <f t="shared" si="1049"/>
        <v>0</v>
      </c>
      <c r="V486" s="179"/>
      <c r="W486" s="224"/>
      <c r="X486" s="225"/>
      <c r="Y486" s="225">
        <f t="shared" si="1051"/>
        <v>0</v>
      </c>
      <c r="Z486" s="225"/>
      <c r="AA486" s="225">
        <f t="shared" si="1052"/>
        <v>0</v>
      </c>
      <c r="AB486" s="226"/>
      <c r="AC486" s="271"/>
      <c r="AD486" s="272"/>
      <c r="AE486" s="272">
        <f t="shared" si="1054"/>
        <v>0</v>
      </c>
      <c r="AF486" s="272"/>
      <c r="AG486" s="272">
        <f t="shared" si="1055"/>
        <v>0</v>
      </c>
      <c r="AH486" s="273"/>
      <c r="AI486" s="318"/>
      <c r="AJ486" s="319"/>
      <c r="AK486" s="319">
        <f t="shared" si="1057"/>
        <v>0</v>
      </c>
      <c r="AL486" s="319"/>
      <c r="AM486" s="319">
        <f t="shared" si="1058"/>
        <v>0</v>
      </c>
      <c r="AN486" s="320"/>
      <c r="AO486" s="1107"/>
      <c r="AP486" s="1093"/>
      <c r="AQ486" s="1093">
        <f t="shared" si="1060"/>
        <v>0</v>
      </c>
      <c r="AR486" s="1093"/>
      <c r="AS486" s="1093">
        <f t="shared" si="1061"/>
        <v>0</v>
      </c>
      <c r="AT486" s="1094"/>
      <c r="AU486" s="1103"/>
      <c r="AV486" s="1101"/>
      <c r="AW486" s="1101">
        <f t="shared" si="1063"/>
        <v>0</v>
      </c>
      <c r="AX486" s="1101"/>
      <c r="AY486" s="1101">
        <f t="shared" si="1064"/>
        <v>0</v>
      </c>
      <c r="AZ486" s="1102"/>
      <c r="BA486" s="1151">
        <f t="shared" si="1066"/>
        <v>0</v>
      </c>
      <c r="BB486" s="363"/>
      <c r="BC486" s="363">
        <f t="shared" si="1067"/>
        <v>0</v>
      </c>
      <c r="BD486" s="363"/>
      <c r="BE486" s="363">
        <f t="shared" si="1068"/>
        <v>0</v>
      </c>
      <c r="BF486" s="364">
        <f t="shared" si="1121"/>
        <v>0</v>
      </c>
      <c r="BG486" s="1218">
        <f t="shared" si="1103"/>
        <v>0</v>
      </c>
      <c r="BH486" s="1218">
        <f t="shared" si="1104"/>
        <v>0</v>
      </c>
    </row>
    <row r="487" spans="1:60" x14ac:dyDescent="0.2">
      <c r="A487" s="1">
        <v>478</v>
      </c>
      <c r="B487" s="50" t="s">
        <v>150</v>
      </c>
      <c r="C487" s="1158"/>
      <c r="D487" s="51" t="s">
        <v>56</v>
      </c>
      <c r="E487" s="1651">
        <v>0</v>
      </c>
      <c r="F487" s="76">
        <v>1875</v>
      </c>
      <c r="G487" s="76">
        <f t="shared" si="1085"/>
        <v>0</v>
      </c>
      <c r="H487" s="76">
        <v>2646</v>
      </c>
      <c r="I487" s="76">
        <f t="shared" si="1086"/>
        <v>0</v>
      </c>
      <c r="J487" s="120">
        <f t="shared" ref="J487:J490" si="1122">G487+I487</f>
        <v>0</v>
      </c>
      <c r="K487" s="1315"/>
      <c r="L487" s="95">
        <v>1875</v>
      </c>
      <c r="M487" s="95">
        <f t="shared" si="1045"/>
        <v>0</v>
      </c>
      <c r="N487" s="95">
        <v>2646</v>
      </c>
      <c r="O487" s="95">
        <f t="shared" si="1046"/>
        <v>0</v>
      </c>
      <c r="P487" s="96">
        <f t="shared" ref="P487:P490" si="1123">M487+O487</f>
        <v>0</v>
      </c>
      <c r="Q487" s="1308"/>
      <c r="R487" s="178">
        <v>1875</v>
      </c>
      <c r="S487" s="178">
        <f t="shared" si="1048"/>
        <v>0</v>
      </c>
      <c r="T487" s="178">
        <v>2646</v>
      </c>
      <c r="U487" s="178">
        <f t="shared" si="1049"/>
        <v>0</v>
      </c>
      <c r="V487" s="179">
        <f t="shared" ref="V487:V490" si="1124">S487+U487</f>
        <v>0</v>
      </c>
      <c r="W487" s="1309"/>
      <c r="X487" s="225">
        <v>1875</v>
      </c>
      <c r="Y487" s="225">
        <f t="shared" si="1051"/>
        <v>0</v>
      </c>
      <c r="Z487" s="225">
        <v>2646</v>
      </c>
      <c r="AA487" s="225">
        <f t="shared" si="1052"/>
        <v>0</v>
      </c>
      <c r="AB487" s="226">
        <f t="shared" ref="AB487:AB490" si="1125">Y487+AA487</f>
        <v>0</v>
      </c>
      <c r="AC487" s="1594">
        <v>0.45</v>
      </c>
      <c r="AD487" s="272">
        <v>1875</v>
      </c>
      <c r="AE487" s="272">
        <f t="shared" si="1054"/>
        <v>843.75</v>
      </c>
      <c r="AF487" s="272">
        <v>2646</v>
      </c>
      <c r="AG487" s="272">
        <f t="shared" si="1055"/>
        <v>1190.7</v>
      </c>
      <c r="AH487" s="273">
        <f t="shared" ref="AH487:AH490" si="1126">AE487+AG487</f>
        <v>2034.45</v>
      </c>
      <c r="AI487" s="1612">
        <v>-0.45</v>
      </c>
      <c r="AJ487" s="319">
        <v>1875</v>
      </c>
      <c r="AK487" s="319">
        <f t="shared" si="1057"/>
        <v>-843.75</v>
      </c>
      <c r="AL487" s="319">
        <v>2646</v>
      </c>
      <c r="AM487" s="319">
        <f t="shared" si="1058"/>
        <v>-1190.7</v>
      </c>
      <c r="AN487" s="320">
        <f t="shared" ref="AN487:AN490" si="1127">AK487+AM487</f>
        <v>-2034.45</v>
      </c>
      <c r="AO487" s="1312"/>
      <c r="AP487" s="1093">
        <v>1875</v>
      </c>
      <c r="AQ487" s="1093">
        <f t="shared" si="1060"/>
        <v>0</v>
      </c>
      <c r="AR487" s="1093">
        <v>2646</v>
      </c>
      <c r="AS487" s="1093">
        <f t="shared" si="1061"/>
        <v>0</v>
      </c>
      <c r="AT487" s="1094">
        <f t="shared" ref="AT487:AT490" si="1128">AQ487+AS487</f>
        <v>0</v>
      </c>
      <c r="AU487" s="1313"/>
      <c r="AV487" s="1101">
        <v>1875</v>
      </c>
      <c r="AW487" s="1101">
        <f t="shared" si="1063"/>
        <v>0</v>
      </c>
      <c r="AX487" s="1101">
        <v>2646</v>
      </c>
      <c r="AY487" s="1101">
        <f t="shared" si="1064"/>
        <v>0</v>
      </c>
      <c r="AZ487" s="1102">
        <f t="shared" ref="AZ487:AZ490" si="1129">AW487+AY487</f>
        <v>0</v>
      </c>
      <c r="BA487" s="1151">
        <f t="shared" si="1066"/>
        <v>0</v>
      </c>
      <c r="BB487" s="363">
        <v>1875</v>
      </c>
      <c r="BC487" s="363">
        <f t="shared" si="1067"/>
        <v>0</v>
      </c>
      <c r="BD487" s="363">
        <v>2646</v>
      </c>
      <c r="BE487" s="363">
        <f t="shared" si="1068"/>
        <v>0</v>
      </c>
      <c r="BF487" s="364">
        <f t="shared" si="1121"/>
        <v>0</v>
      </c>
      <c r="BG487" s="1218">
        <f t="shared" si="1103"/>
        <v>0</v>
      </c>
      <c r="BH487" s="1218">
        <f t="shared" si="1104"/>
        <v>0</v>
      </c>
    </row>
    <row r="488" spans="1:60" ht="25.5" x14ac:dyDescent="0.2">
      <c r="A488" s="1">
        <v>479</v>
      </c>
      <c r="B488" s="50" t="s">
        <v>151</v>
      </c>
      <c r="C488" s="51" t="s">
        <v>152</v>
      </c>
      <c r="D488" s="51" t="s">
        <v>56</v>
      </c>
      <c r="E488" s="51">
        <v>4.26</v>
      </c>
      <c r="F488" s="76">
        <v>600</v>
      </c>
      <c r="G488" s="76">
        <f t="shared" si="1085"/>
        <v>2556</v>
      </c>
      <c r="H488" s="76">
        <v>381</v>
      </c>
      <c r="I488" s="76">
        <f t="shared" si="1086"/>
        <v>1623.06</v>
      </c>
      <c r="J488" s="120">
        <f t="shared" si="1122"/>
        <v>4179.0599999999995</v>
      </c>
      <c r="K488" s="131"/>
      <c r="L488" s="95">
        <v>600</v>
      </c>
      <c r="M488" s="95">
        <f t="shared" si="1045"/>
        <v>0</v>
      </c>
      <c r="N488" s="95">
        <v>381</v>
      </c>
      <c r="O488" s="95">
        <f t="shared" si="1046"/>
        <v>0</v>
      </c>
      <c r="P488" s="96">
        <f t="shared" si="1123"/>
        <v>0</v>
      </c>
      <c r="Q488" s="177"/>
      <c r="R488" s="178">
        <v>600</v>
      </c>
      <c r="S488" s="178">
        <f t="shared" si="1048"/>
        <v>0</v>
      </c>
      <c r="T488" s="178">
        <v>381</v>
      </c>
      <c r="U488" s="178">
        <f t="shared" si="1049"/>
        <v>0</v>
      </c>
      <c r="V488" s="179">
        <f t="shared" si="1124"/>
        <v>0</v>
      </c>
      <c r="W488" s="224"/>
      <c r="X488" s="225">
        <v>600</v>
      </c>
      <c r="Y488" s="225">
        <f t="shared" si="1051"/>
        <v>0</v>
      </c>
      <c r="Z488" s="225">
        <v>381</v>
      </c>
      <c r="AA488" s="225">
        <f t="shared" si="1052"/>
        <v>0</v>
      </c>
      <c r="AB488" s="226">
        <f t="shared" si="1125"/>
        <v>0</v>
      </c>
      <c r="AC488" s="271">
        <v>4.26</v>
      </c>
      <c r="AD488" s="272">
        <v>600</v>
      </c>
      <c r="AE488" s="272">
        <f t="shared" si="1054"/>
        <v>2556</v>
      </c>
      <c r="AF488" s="272">
        <v>381</v>
      </c>
      <c r="AG488" s="272">
        <f t="shared" si="1055"/>
        <v>1623.06</v>
      </c>
      <c r="AH488" s="273">
        <f t="shared" si="1126"/>
        <v>4179.0599999999995</v>
      </c>
      <c r="AI488" s="318"/>
      <c r="AJ488" s="319">
        <v>600</v>
      </c>
      <c r="AK488" s="319">
        <f t="shared" si="1057"/>
        <v>0</v>
      </c>
      <c r="AL488" s="319">
        <v>381</v>
      </c>
      <c r="AM488" s="319">
        <f t="shared" si="1058"/>
        <v>0</v>
      </c>
      <c r="AN488" s="320">
        <f t="shared" si="1127"/>
        <v>0</v>
      </c>
      <c r="AO488" s="1107"/>
      <c r="AP488" s="1093">
        <v>600</v>
      </c>
      <c r="AQ488" s="1093">
        <f t="shared" si="1060"/>
        <v>0</v>
      </c>
      <c r="AR488" s="1093">
        <v>381</v>
      </c>
      <c r="AS488" s="1093">
        <f t="shared" si="1061"/>
        <v>0</v>
      </c>
      <c r="AT488" s="1094">
        <f t="shared" si="1128"/>
        <v>0</v>
      </c>
      <c r="AU488" s="1103"/>
      <c r="AV488" s="1101">
        <v>600</v>
      </c>
      <c r="AW488" s="1101">
        <f t="shared" si="1063"/>
        <v>0</v>
      </c>
      <c r="AX488" s="1101">
        <v>381</v>
      </c>
      <c r="AY488" s="1101">
        <f t="shared" si="1064"/>
        <v>0</v>
      </c>
      <c r="AZ488" s="1102">
        <f t="shared" si="1129"/>
        <v>0</v>
      </c>
      <c r="BA488" s="1151">
        <f t="shared" si="1066"/>
        <v>0</v>
      </c>
      <c r="BB488" s="363">
        <v>600</v>
      </c>
      <c r="BC488" s="363">
        <f t="shared" si="1067"/>
        <v>0</v>
      </c>
      <c r="BD488" s="363">
        <v>381</v>
      </c>
      <c r="BE488" s="363">
        <f t="shared" si="1068"/>
        <v>0</v>
      </c>
      <c r="BF488" s="364">
        <f t="shared" si="1121"/>
        <v>0</v>
      </c>
      <c r="BG488" s="1218">
        <f t="shared" si="1103"/>
        <v>0</v>
      </c>
      <c r="BH488" s="1218">
        <f t="shared" si="1104"/>
        <v>0</v>
      </c>
    </row>
    <row r="489" spans="1:60" x14ac:dyDescent="0.2">
      <c r="A489" s="1">
        <v>480</v>
      </c>
      <c r="B489" s="50" t="s">
        <v>153</v>
      </c>
      <c r="C489" s="1158"/>
      <c r="D489" s="51" t="s">
        <v>56</v>
      </c>
      <c r="E489" s="51">
        <v>1.27</v>
      </c>
      <c r="F489" s="76">
        <v>1000</v>
      </c>
      <c r="G489" s="76">
        <f t="shared" si="1085"/>
        <v>1270</v>
      </c>
      <c r="H489" s="76">
        <v>123</v>
      </c>
      <c r="I489" s="76">
        <f t="shared" si="1086"/>
        <v>156.21</v>
      </c>
      <c r="J489" s="120">
        <f t="shared" si="1122"/>
        <v>1426.21</v>
      </c>
      <c r="K489" s="131"/>
      <c r="L489" s="95">
        <v>1000</v>
      </c>
      <c r="M489" s="95">
        <f t="shared" si="1045"/>
        <v>0</v>
      </c>
      <c r="N489" s="95">
        <v>123</v>
      </c>
      <c r="O489" s="95">
        <f t="shared" si="1046"/>
        <v>0</v>
      </c>
      <c r="P489" s="96">
        <f t="shared" si="1123"/>
        <v>0</v>
      </c>
      <c r="Q489" s="177"/>
      <c r="R489" s="178">
        <v>1000</v>
      </c>
      <c r="S489" s="178">
        <f t="shared" si="1048"/>
        <v>0</v>
      </c>
      <c r="T489" s="178">
        <v>123</v>
      </c>
      <c r="U489" s="178">
        <f t="shared" si="1049"/>
        <v>0</v>
      </c>
      <c r="V489" s="179">
        <f t="shared" si="1124"/>
        <v>0</v>
      </c>
      <c r="W489" s="224"/>
      <c r="X489" s="225">
        <v>1000</v>
      </c>
      <c r="Y489" s="225">
        <f t="shared" si="1051"/>
        <v>0</v>
      </c>
      <c r="Z489" s="225">
        <v>123</v>
      </c>
      <c r="AA489" s="225">
        <f t="shared" si="1052"/>
        <v>0</v>
      </c>
      <c r="AB489" s="226">
        <f t="shared" si="1125"/>
        <v>0</v>
      </c>
      <c r="AC489" s="271">
        <v>0.52</v>
      </c>
      <c r="AD489" s="272">
        <v>1000</v>
      </c>
      <c r="AE489" s="272">
        <f t="shared" si="1054"/>
        <v>520</v>
      </c>
      <c r="AF489" s="272">
        <v>123</v>
      </c>
      <c r="AG489" s="272">
        <f t="shared" si="1055"/>
        <v>63.96</v>
      </c>
      <c r="AH489" s="273">
        <f t="shared" si="1126"/>
        <v>583.96</v>
      </c>
      <c r="AI489" s="1106">
        <v>0.75</v>
      </c>
      <c r="AJ489" s="319">
        <v>1000</v>
      </c>
      <c r="AK489" s="319">
        <f t="shared" si="1057"/>
        <v>750</v>
      </c>
      <c r="AL489" s="319">
        <v>123</v>
      </c>
      <c r="AM489" s="319">
        <f t="shared" si="1058"/>
        <v>92.25</v>
      </c>
      <c r="AN489" s="320">
        <f t="shared" si="1127"/>
        <v>842.25</v>
      </c>
      <c r="AO489" s="1107"/>
      <c r="AP489" s="1093">
        <v>1000</v>
      </c>
      <c r="AQ489" s="1093">
        <f t="shared" si="1060"/>
        <v>0</v>
      </c>
      <c r="AR489" s="1093">
        <v>123</v>
      </c>
      <c r="AS489" s="1093">
        <f t="shared" si="1061"/>
        <v>0</v>
      </c>
      <c r="AT489" s="1094">
        <f t="shared" si="1128"/>
        <v>0</v>
      </c>
      <c r="AU489" s="1103"/>
      <c r="AV489" s="1101">
        <v>1000</v>
      </c>
      <c r="AW489" s="1101">
        <f t="shared" si="1063"/>
        <v>0</v>
      </c>
      <c r="AX489" s="1101">
        <v>123</v>
      </c>
      <c r="AY489" s="1101">
        <f t="shared" si="1064"/>
        <v>0</v>
      </c>
      <c r="AZ489" s="1102">
        <f t="shared" si="1129"/>
        <v>0</v>
      </c>
      <c r="BA489" s="1151">
        <f t="shared" si="1066"/>
        <v>0</v>
      </c>
      <c r="BB489" s="363">
        <v>1000</v>
      </c>
      <c r="BC489" s="363">
        <f t="shared" si="1067"/>
        <v>0</v>
      </c>
      <c r="BD489" s="363">
        <v>123</v>
      </c>
      <c r="BE489" s="363">
        <f t="shared" si="1068"/>
        <v>0</v>
      </c>
      <c r="BF489" s="364">
        <f t="shared" si="1121"/>
        <v>0</v>
      </c>
      <c r="BG489" s="1218">
        <f t="shared" si="1103"/>
        <v>0</v>
      </c>
      <c r="BH489" s="1218">
        <f t="shared" si="1104"/>
        <v>0</v>
      </c>
    </row>
    <row r="490" spans="1:60" x14ac:dyDescent="0.2">
      <c r="A490" s="1">
        <v>481</v>
      </c>
      <c r="B490" s="50" t="s">
        <v>60</v>
      </c>
      <c r="C490" s="1158"/>
      <c r="D490" s="51" t="s">
        <v>5</v>
      </c>
      <c r="E490" s="51">
        <v>1</v>
      </c>
      <c r="F490" s="76">
        <v>0</v>
      </c>
      <c r="G490" s="76">
        <f t="shared" si="1085"/>
        <v>0</v>
      </c>
      <c r="H490" s="76">
        <v>14017</v>
      </c>
      <c r="I490" s="76">
        <f t="shared" si="1086"/>
        <v>14017</v>
      </c>
      <c r="J490" s="120">
        <f t="shared" si="1122"/>
        <v>14017</v>
      </c>
      <c r="K490" s="131"/>
      <c r="L490" s="95">
        <v>0</v>
      </c>
      <c r="M490" s="95">
        <f t="shared" si="1045"/>
        <v>0</v>
      </c>
      <c r="N490" s="95">
        <v>14017</v>
      </c>
      <c r="O490" s="95">
        <f t="shared" si="1046"/>
        <v>0</v>
      </c>
      <c r="P490" s="96">
        <f t="shared" si="1123"/>
        <v>0</v>
      </c>
      <c r="Q490" s="177"/>
      <c r="R490" s="178">
        <v>0</v>
      </c>
      <c r="S490" s="178">
        <f t="shared" si="1048"/>
        <v>0</v>
      </c>
      <c r="T490" s="178">
        <v>14017</v>
      </c>
      <c r="U490" s="178">
        <f t="shared" si="1049"/>
        <v>0</v>
      </c>
      <c r="V490" s="179">
        <f t="shared" si="1124"/>
        <v>0</v>
      </c>
      <c r="W490" s="224"/>
      <c r="X490" s="225">
        <v>0</v>
      </c>
      <c r="Y490" s="225">
        <f t="shared" si="1051"/>
        <v>0</v>
      </c>
      <c r="Z490" s="225">
        <v>14017</v>
      </c>
      <c r="AA490" s="225">
        <f t="shared" si="1052"/>
        <v>0</v>
      </c>
      <c r="AB490" s="226">
        <f t="shared" si="1125"/>
        <v>0</v>
      </c>
      <c r="AC490" s="271">
        <v>1</v>
      </c>
      <c r="AD490" s="272">
        <v>0</v>
      </c>
      <c r="AE490" s="272">
        <f t="shared" si="1054"/>
        <v>0</v>
      </c>
      <c r="AF490" s="272">
        <v>14017</v>
      </c>
      <c r="AG490" s="272">
        <f t="shared" si="1055"/>
        <v>14017</v>
      </c>
      <c r="AH490" s="273">
        <f t="shared" si="1126"/>
        <v>14017</v>
      </c>
      <c r="AI490" s="318"/>
      <c r="AJ490" s="319">
        <v>0</v>
      </c>
      <c r="AK490" s="319">
        <f t="shared" si="1057"/>
        <v>0</v>
      </c>
      <c r="AL490" s="319">
        <v>14017</v>
      </c>
      <c r="AM490" s="319">
        <f t="shared" si="1058"/>
        <v>0</v>
      </c>
      <c r="AN490" s="320">
        <f t="shared" si="1127"/>
        <v>0</v>
      </c>
      <c r="AO490" s="1107"/>
      <c r="AP490" s="1093">
        <v>0</v>
      </c>
      <c r="AQ490" s="1093">
        <f t="shared" si="1060"/>
        <v>0</v>
      </c>
      <c r="AR490" s="1093">
        <v>14017</v>
      </c>
      <c r="AS490" s="1093">
        <f t="shared" si="1061"/>
        <v>0</v>
      </c>
      <c r="AT490" s="1094">
        <f t="shared" si="1128"/>
        <v>0</v>
      </c>
      <c r="AU490" s="1103"/>
      <c r="AV490" s="1101">
        <v>0</v>
      </c>
      <c r="AW490" s="1101">
        <f t="shared" si="1063"/>
        <v>0</v>
      </c>
      <c r="AX490" s="1101">
        <v>14017</v>
      </c>
      <c r="AY490" s="1101">
        <f t="shared" si="1064"/>
        <v>0</v>
      </c>
      <c r="AZ490" s="1102">
        <f t="shared" si="1129"/>
        <v>0</v>
      </c>
      <c r="BA490" s="1151">
        <f t="shared" si="1066"/>
        <v>0</v>
      </c>
      <c r="BB490" s="363">
        <v>0</v>
      </c>
      <c r="BC490" s="363">
        <f t="shared" si="1067"/>
        <v>0</v>
      </c>
      <c r="BD490" s="363">
        <v>14017</v>
      </c>
      <c r="BE490" s="363">
        <f t="shared" si="1068"/>
        <v>0</v>
      </c>
      <c r="BF490" s="364">
        <f t="shared" si="1121"/>
        <v>0</v>
      </c>
      <c r="BG490" s="1218">
        <f t="shared" si="1103"/>
        <v>0</v>
      </c>
      <c r="BH490" s="1218">
        <f t="shared" si="1104"/>
        <v>0</v>
      </c>
    </row>
    <row r="491" spans="1:60" x14ac:dyDescent="0.2">
      <c r="A491" s="1655">
        <v>482</v>
      </c>
      <c r="B491" s="1317" t="s">
        <v>186</v>
      </c>
      <c r="C491" s="1158"/>
      <c r="D491" s="51"/>
      <c r="E491" s="51"/>
      <c r="F491" s="51"/>
      <c r="G491" s="76"/>
      <c r="H491" s="1124"/>
      <c r="I491" s="76"/>
      <c r="J491" s="1125"/>
      <c r="K491" s="131"/>
      <c r="L491" s="1144"/>
      <c r="M491" s="95"/>
      <c r="N491" s="1126"/>
      <c r="O491" s="95"/>
      <c r="P491" s="1127"/>
      <c r="Q491" s="177"/>
      <c r="R491" s="1145"/>
      <c r="S491" s="178"/>
      <c r="T491" s="1128"/>
      <c r="U491" s="178"/>
      <c r="V491" s="1129"/>
      <c r="W491" s="224"/>
      <c r="X491" s="1146"/>
      <c r="Y491" s="225"/>
      <c r="Z491" s="1130"/>
      <c r="AA491" s="225"/>
      <c r="AB491" s="1131"/>
      <c r="AC491" s="271"/>
      <c r="AD491" s="1147"/>
      <c r="AE491" s="272"/>
      <c r="AF491" s="1132"/>
      <c r="AG491" s="272"/>
      <c r="AH491" s="1133"/>
      <c r="AI491" s="318"/>
      <c r="AJ491" s="1148"/>
      <c r="AK491" s="319"/>
      <c r="AL491" s="1134"/>
      <c r="AM491" s="319"/>
      <c r="AN491" s="1135"/>
      <c r="AO491" s="1107"/>
      <c r="AP491" s="1149"/>
      <c r="AQ491" s="1093"/>
      <c r="AR491" s="1136"/>
      <c r="AS491" s="1093"/>
      <c r="AT491" s="1137"/>
      <c r="AU491" s="1103"/>
      <c r="AV491" s="1150"/>
      <c r="AW491" s="1101"/>
      <c r="AX491" s="1138"/>
      <c r="AY491" s="1101"/>
      <c r="AZ491" s="1139"/>
      <c r="BA491" s="1151">
        <f t="shared" si="1066"/>
        <v>0</v>
      </c>
      <c r="BB491" s="1152"/>
      <c r="BC491" s="363"/>
      <c r="BD491" s="1140"/>
      <c r="BE491" s="363"/>
      <c r="BF491" s="364">
        <f t="shared" si="1121"/>
        <v>0</v>
      </c>
      <c r="BG491" s="1218">
        <f t="shared" si="1103"/>
        <v>0</v>
      </c>
      <c r="BH491" s="1218">
        <f t="shared" si="1104"/>
        <v>0</v>
      </c>
    </row>
    <row r="492" spans="1:60" ht="25.5" x14ac:dyDescent="0.2">
      <c r="A492" s="1655">
        <v>483</v>
      </c>
      <c r="B492" s="50" t="s">
        <v>187</v>
      </c>
      <c r="C492" s="51" t="s">
        <v>458</v>
      </c>
      <c r="D492" s="51" t="s">
        <v>14</v>
      </c>
      <c r="E492" s="51">
        <v>12</v>
      </c>
      <c r="F492" s="76">
        <v>315576</v>
      </c>
      <c r="G492" s="76">
        <f t="shared" si="1085"/>
        <v>3786912</v>
      </c>
      <c r="H492" s="76">
        <v>0</v>
      </c>
      <c r="I492" s="76">
        <f t="shared" si="1086"/>
        <v>0</v>
      </c>
      <c r="J492" s="120">
        <f t="shared" ref="J492:J498" si="1130">G492+I492</f>
        <v>3786912</v>
      </c>
      <c r="K492" s="131">
        <v>10</v>
      </c>
      <c r="L492" s="95">
        <v>315576</v>
      </c>
      <c r="M492" s="95">
        <f t="shared" ref="M492:M498" si="1131">K492*L492</f>
        <v>3155760</v>
      </c>
      <c r="N492" s="95">
        <v>0</v>
      </c>
      <c r="O492" s="95">
        <f t="shared" ref="O492:O498" si="1132">K492*N492</f>
        <v>0</v>
      </c>
      <c r="P492" s="96">
        <f t="shared" ref="P492:P498" si="1133">M492+O492</f>
        <v>3155760</v>
      </c>
      <c r="Q492" s="177">
        <v>2</v>
      </c>
      <c r="R492" s="178">
        <v>315576</v>
      </c>
      <c r="S492" s="178">
        <f t="shared" ref="S492:S498" si="1134">Q492*R492</f>
        <v>631152</v>
      </c>
      <c r="T492" s="178">
        <v>0</v>
      </c>
      <c r="U492" s="178">
        <f t="shared" ref="U492:U498" si="1135">Q492*T492</f>
        <v>0</v>
      </c>
      <c r="V492" s="179">
        <f t="shared" ref="V492:V498" si="1136">S492+U492</f>
        <v>631152</v>
      </c>
      <c r="W492" s="224"/>
      <c r="X492" s="225">
        <v>315576</v>
      </c>
      <c r="Y492" s="225">
        <f t="shared" ref="Y492:Y498" si="1137">W492*X492</f>
        <v>0</v>
      </c>
      <c r="Z492" s="225">
        <v>0</v>
      </c>
      <c r="AA492" s="225">
        <f t="shared" ref="AA492:AA498" si="1138">W492*Z492</f>
        <v>0</v>
      </c>
      <c r="AB492" s="226">
        <f t="shared" ref="AB492:AB498" si="1139">Y492+AA492</f>
        <v>0</v>
      </c>
      <c r="AC492" s="271"/>
      <c r="AD492" s="272">
        <v>315576</v>
      </c>
      <c r="AE492" s="272">
        <f t="shared" ref="AE492:AE498" si="1140">AC492*AD492</f>
        <v>0</v>
      </c>
      <c r="AF492" s="272">
        <v>0</v>
      </c>
      <c r="AG492" s="272">
        <f t="shared" ref="AG492:AG498" si="1141">AC492*AF492</f>
        <v>0</v>
      </c>
      <c r="AH492" s="273">
        <f t="shared" ref="AH492:AH498" si="1142">AE492+AG492</f>
        <v>0</v>
      </c>
      <c r="AI492" s="318"/>
      <c r="AJ492" s="319">
        <v>315576</v>
      </c>
      <c r="AK492" s="319">
        <f t="shared" ref="AK492:AK498" si="1143">AI492*AJ492</f>
        <v>0</v>
      </c>
      <c r="AL492" s="319">
        <v>0</v>
      </c>
      <c r="AM492" s="319">
        <f t="shared" ref="AM492:AM498" si="1144">AI492*AL492</f>
        <v>0</v>
      </c>
      <c r="AN492" s="320">
        <f t="shared" ref="AN492:AN498" si="1145">AK492+AM492</f>
        <v>0</v>
      </c>
      <c r="AO492" s="1107"/>
      <c r="AP492" s="1093">
        <v>315576</v>
      </c>
      <c r="AQ492" s="1093">
        <f t="shared" ref="AQ492:AQ498" si="1146">AO492*AP492</f>
        <v>0</v>
      </c>
      <c r="AR492" s="1093">
        <v>0</v>
      </c>
      <c r="AS492" s="1093">
        <f t="shared" ref="AS492:AS498" si="1147">AO492*AR492</f>
        <v>0</v>
      </c>
      <c r="AT492" s="1094">
        <f t="shared" ref="AT492:AT498" si="1148">AQ492+AS492</f>
        <v>0</v>
      </c>
      <c r="AU492" s="1103"/>
      <c r="AV492" s="1101">
        <v>315576</v>
      </c>
      <c r="AW492" s="1101">
        <f t="shared" ref="AW492:AW498" si="1149">AU492*AV492</f>
        <v>0</v>
      </c>
      <c r="AX492" s="1101">
        <v>0</v>
      </c>
      <c r="AY492" s="1101">
        <f t="shared" ref="AY492:AY498" si="1150">AU492*AX492</f>
        <v>0</v>
      </c>
      <c r="AZ492" s="1102">
        <f t="shared" ref="AZ492:AZ498" si="1151">AW492+AY492</f>
        <v>0</v>
      </c>
      <c r="BA492" s="1151">
        <f t="shared" si="1066"/>
        <v>0</v>
      </c>
      <c r="BB492" s="363">
        <v>315576</v>
      </c>
      <c r="BC492" s="363">
        <f t="shared" ref="BC492:BC498" si="1152">BA492*BB492</f>
        <v>0</v>
      </c>
      <c r="BD492" s="363">
        <v>0</v>
      </c>
      <c r="BE492" s="363">
        <f t="shared" ref="BE492:BE498" si="1153">BA492*BD492</f>
        <v>0</v>
      </c>
      <c r="BF492" s="364">
        <f t="shared" si="1121"/>
        <v>0</v>
      </c>
      <c r="BG492" s="1218">
        <f t="shared" si="1103"/>
        <v>0</v>
      </c>
      <c r="BH492" s="1218">
        <f t="shared" si="1104"/>
        <v>0</v>
      </c>
    </row>
    <row r="493" spans="1:60" x14ac:dyDescent="0.2">
      <c r="A493" s="1655">
        <v>484</v>
      </c>
      <c r="B493" s="50" t="s">
        <v>188</v>
      </c>
      <c r="C493" s="51" t="s">
        <v>189</v>
      </c>
      <c r="D493" s="51" t="s">
        <v>14</v>
      </c>
      <c r="E493" s="51">
        <v>12</v>
      </c>
      <c r="F493" s="76">
        <v>129211</v>
      </c>
      <c r="G493" s="76">
        <f t="shared" si="1085"/>
        <v>1550532</v>
      </c>
      <c r="H493" s="76">
        <v>0</v>
      </c>
      <c r="I493" s="76">
        <f t="shared" si="1086"/>
        <v>0</v>
      </c>
      <c r="J493" s="120">
        <f t="shared" si="1130"/>
        <v>1550532</v>
      </c>
      <c r="K493" s="131">
        <v>10</v>
      </c>
      <c r="L493" s="95">
        <v>129211</v>
      </c>
      <c r="M493" s="95">
        <f t="shared" si="1131"/>
        <v>1292110</v>
      </c>
      <c r="N493" s="95">
        <v>0</v>
      </c>
      <c r="O493" s="95">
        <f t="shared" si="1132"/>
        <v>0</v>
      </c>
      <c r="P493" s="96">
        <f t="shared" si="1133"/>
        <v>1292110</v>
      </c>
      <c r="Q493" s="177">
        <v>2</v>
      </c>
      <c r="R493" s="178">
        <v>129211</v>
      </c>
      <c r="S493" s="178">
        <f t="shared" si="1134"/>
        <v>258422</v>
      </c>
      <c r="T493" s="178">
        <v>0</v>
      </c>
      <c r="U493" s="178">
        <f t="shared" si="1135"/>
        <v>0</v>
      </c>
      <c r="V493" s="179">
        <f t="shared" si="1136"/>
        <v>258422</v>
      </c>
      <c r="W493" s="224"/>
      <c r="X493" s="225">
        <v>129211</v>
      </c>
      <c r="Y493" s="225">
        <f t="shared" si="1137"/>
        <v>0</v>
      </c>
      <c r="Z493" s="225">
        <v>0</v>
      </c>
      <c r="AA493" s="225">
        <f t="shared" si="1138"/>
        <v>0</v>
      </c>
      <c r="AB493" s="226">
        <f t="shared" si="1139"/>
        <v>0</v>
      </c>
      <c r="AC493" s="271"/>
      <c r="AD493" s="272">
        <v>129211</v>
      </c>
      <c r="AE493" s="272">
        <f t="shared" si="1140"/>
        <v>0</v>
      </c>
      <c r="AF493" s="272">
        <v>0</v>
      </c>
      <c r="AG493" s="272">
        <f t="shared" si="1141"/>
        <v>0</v>
      </c>
      <c r="AH493" s="273">
        <f t="shared" si="1142"/>
        <v>0</v>
      </c>
      <c r="AI493" s="318"/>
      <c r="AJ493" s="319">
        <v>129211</v>
      </c>
      <c r="AK493" s="319">
        <f t="shared" si="1143"/>
        <v>0</v>
      </c>
      <c r="AL493" s="319">
        <v>0</v>
      </c>
      <c r="AM493" s="319">
        <f t="shared" si="1144"/>
        <v>0</v>
      </c>
      <c r="AN493" s="320">
        <f t="shared" si="1145"/>
        <v>0</v>
      </c>
      <c r="AO493" s="1107"/>
      <c r="AP493" s="1093">
        <v>129211</v>
      </c>
      <c r="AQ493" s="1093">
        <f t="shared" si="1146"/>
        <v>0</v>
      </c>
      <c r="AR493" s="1093">
        <v>0</v>
      </c>
      <c r="AS493" s="1093">
        <f t="shared" si="1147"/>
        <v>0</v>
      </c>
      <c r="AT493" s="1094">
        <f t="shared" si="1148"/>
        <v>0</v>
      </c>
      <c r="AU493" s="1103"/>
      <c r="AV493" s="1101">
        <v>129211</v>
      </c>
      <c r="AW493" s="1101">
        <f t="shared" si="1149"/>
        <v>0</v>
      </c>
      <c r="AX493" s="1101">
        <v>0</v>
      </c>
      <c r="AY493" s="1101">
        <f t="shared" si="1150"/>
        <v>0</v>
      </c>
      <c r="AZ493" s="1102">
        <f t="shared" si="1151"/>
        <v>0</v>
      </c>
      <c r="BA493" s="1151">
        <f t="shared" si="1066"/>
        <v>0</v>
      </c>
      <c r="BB493" s="363">
        <v>129211</v>
      </c>
      <c r="BC493" s="363">
        <f t="shared" si="1152"/>
        <v>0</v>
      </c>
      <c r="BD493" s="363">
        <v>0</v>
      </c>
      <c r="BE493" s="363">
        <f t="shared" si="1153"/>
        <v>0</v>
      </c>
      <c r="BF493" s="364">
        <f t="shared" si="1121"/>
        <v>0</v>
      </c>
      <c r="BG493" s="1218">
        <f t="shared" si="1103"/>
        <v>0</v>
      </c>
      <c r="BH493" s="1218">
        <f t="shared" si="1104"/>
        <v>0</v>
      </c>
    </row>
    <row r="494" spans="1:60" x14ac:dyDescent="0.2">
      <c r="A494" s="1655">
        <v>485</v>
      </c>
      <c r="B494" s="50" t="s">
        <v>190</v>
      </c>
      <c r="C494" s="51" t="s">
        <v>191</v>
      </c>
      <c r="D494" s="51" t="s">
        <v>14</v>
      </c>
      <c r="E494" s="51">
        <v>120</v>
      </c>
      <c r="F494" s="76">
        <v>800</v>
      </c>
      <c r="G494" s="76">
        <f t="shared" si="1085"/>
        <v>96000</v>
      </c>
      <c r="H494" s="76">
        <v>0</v>
      </c>
      <c r="I494" s="76">
        <f t="shared" si="1086"/>
        <v>0</v>
      </c>
      <c r="J494" s="120">
        <f t="shared" si="1130"/>
        <v>96000</v>
      </c>
      <c r="K494" s="1330">
        <v>100</v>
      </c>
      <c r="L494" s="95">
        <v>800</v>
      </c>
      <c r="M494" s="95">
        <f t="shared" si="1131"/>
        <v>80000</v>
      </c>
      <c r="N494" s="95">
        <v>0</v>
      </c>
      <c r="O494" s="95">
        <f t="shared" si="1132"/>
        <v>0</v>
      </c>
      <c r="P494" s="1331">
        <f t="shared" si="1133"/>
        <v>80000</v>
      </c>
      <c r="Q494" s="177">
        <v>20</v>
      </c>
      <c r="R494" s="178">
        <v>800</v>
      </c>
      <c r="S494" s="178">
        <f t="shared" si="1134"/>
        <v>16000</v>
      </c>
      <c r="T494" s="178">
        <v>0</v>
      </c>
      <c r="U494" s="178">
        <f t="shared" si="1135"/>
        <v>0</v>
      </c>
      <c r="V494" s="179">
        <f t="shared" si="1136"/>
        <v>16000</v>
      </c>
      <c r="W494" s="224"/>
      <c r="X494" s="225">
        <v>800</v>
      </c>
      <c r="Y494" s="225">
        <f t="shared" si="1137"/>
        <v>0</v>
      </c>
      <c r="Z494" s="225">
        <v>0</v>
      </c>
      <c r="AA494" s="225">
        <f t="shared" si="1138"/>
        <v>0</v>
      </c>
      <c r="AB494" s="226">
        <f t="shared" si="1139"/>
        <v>0</v>
      </c>
      <c r="AC494" s="271"/>
      <c r="AD494" s="272">
        <v>800</v>
      </c>
      <c r="AE494" s="272">
        <f t="shared" si="1140"/>
        <v>0</v>
      </c>
      <c r="AF494" s="272">
        <v>0</v>
      </c>
      <c r="AG494" s="272">
        <f t="shared" si="1141"/>
        <v>0</v>
      </c>
      <c r="AH494" s="273">
        <f t="shared" si="1142"/>
        <v>0</v>
      </c>
      <c r="AI494" s="318"/>
      <c r="AJ494" s="319">
        <v>800</v>
      </c>
      <c r="AK494" s="319">
        <f t="shared" si="1143"/>
        <v>0</v>
      </c>
      <c r="AL494" s="319">
        <v>0</v>
      </c>
      <c r="AM494" s="319">
        <f t="shared" si="1144"/>
        <v>0</v>
      </c>
      <c r="AN494" s="320">
        <f t="shared" si="1145"/>
        <v>0</v>
      </c>
      <c r="AO494" s="1107"/>
      <c r="AP494" s="1093">
        <v>800</v>
      </c>
      <c r="AQ494" s="1093">
        <f t="shared" si="1146"/>
        <v>0</v>
      </c>
      <c r="AR494" s="1093">
        <v>0</v>
      </c>
      <c r="AS494" s="1093">
        <f t="shared" si="1147"/>
        <v>0</v>
      </c>
      <c r="AT494" s="1094">
        <f t="shared" si="1148"/>
        <v>0</v>
      </c>
      <c r="AU494" s="1103"/>
      <c r="AV494" s="1101">
        <v>800</v>
      </c>
      <c r="AW494" s="1101">
        <f t="shared" si="1149"/>
        <v>0</v>
      </c>
      <c r="AX494" s="1101">
        <v>0</v>
      </c>
      <c r="AY494" s="1101">
        <f t="shared" si="1150"/>
        <v>0</v>
      </c>
      <c r="AZ494" s="1102">
        <f t="shared" si="1151"/>
        <v>0</v>
      </c>
      <c r="BA494" s="1151">
        <f t="shared" si="1066"/>
        <v>0</v>
      </c>
      <c r="BB494" s="363">
        <v>800</v>
      </c>
      <c r="BC494" s="363">
        <f t="shared" si="1152"/>
        <v>0</v>
      </c>
      <c r="BD494" s="363">
        <v>0</v>
      </c>
      <c r="BE494" s="363">
        <f t="shared" si="1153"/>
        <v>0</v>
      </c>
      <c r="BF494" s="364">
        <f t="shared" si="1121"/>
        <v>0</v>
      </c>
      <c r="BG494" s="1218">
        <f t="shared" si="1103"/>
        <v>0</v>
      </c>
      <c r="BH494" s="1218">
        <f t="shared" si="1104"/>
        <v>0</v>
      </c>
    </row>
    <row r="495" spans="1:60" x14ac:dyDescent="0.2">
      <c r="A495" s="1655">
        <v>486</v>
      </c>
      <c r="B495" s="50" t="s">
        <v>192</v>
      </c>
      <c r="C495" s="51" t="s">
        <v>193</v>
      </c>
      <c r="D495" s="51" t="s">
        <v>14</v>
      </c>
      <c r="E495" s="51">
        <v>120</v>
      </c>
      <c r="F495" s="76">
        <v>800</v>
      </c>
      <c r="G495" s="76">
        <f t="shared" si="1085"/>
        <v>96000</v>
      </c>
      <c r="H495" s="76">
        <v>0</v>
      </c>
      <c r="I495" s="76">
        <f t="shared" si="1086"/>
        <v>0</v>
      </c>
      <c r="J495" s="120">
        <f t="shared" si="1130"/>
        <v>96000</v>
      </c>
      <c r="K495" s="1330">
        <v>100</v>
      </c>
      <c r="L495" s="95">
        <v>800</v>
      </c>
      <c r="M495" s="95">
        <f t="shared" si="1131"/>
        <v>80000</v>
      </c>
      <c r="N495" s="95">
        <v>0</v>
      </c>
      <c r="O495" s="95">
        <f t="shared" si="1132"/>
        <v>0</v>
      </c>
      <c r="P495" s="1331">
        <f t="shared" si="1133"/>
        <v>80000</v>
      </c>
      <c r="Q495" s="177">
        <v>20</v>
      </c>
      <c r="R495" s="178">
        <v>800</v>
      </c>
      <c r="S495" s="178">
        <f t="shared" si="1134"/>
        <v>16000</v>
      </c>
      <c r="T495" s="178">
        <v>0</v>
      </c>
      <c r="U495" s="178">
        <f t="shared" si="1135"/>
        <v>0</v>
      </c>
      <c r="V495" s="179">
        <f t="shared" si="1136"/>
        <v>16000</v>
      </c>
      <c r="W495" s="224"/>
      <c r="X495" s="225">
        <v>800</v>
      </c>
      <c r="Y495" s="225">
        <f t="shared" si="1137"/>
        <v>0</v>
      </c>
      <c r="Z495" s="225">
        <v>0</v>
      </c>
      <c r="AA495" s="225">
        <f t="shared" si="1138"/>
        <v>0</v>
      </c>
      <c r="AB495" s="226">
        <f t="shared" si="1139"/>
        <v>0</v>
      </c>
      <c r="AC495" s="271"/>
      <c r="AD495" s="272">
        <v>800</v>
      </c>
      <c r="AE495" s="272">
        <f t="shared" si="1140"/>
        <v>0</v>
      </c>
      <c r="AF495" s="272">
        <v>0</v>
      </c>
      <c r="AG495" s="272">
        <f t="shared" si="1141"/>
        <v>0</v>
      </c>
      <c r="AH495" s="273">
        <f t="shared" si="1142"/>
        <v>0</v>
      </c>
      <c r="AI495" s="318"/>
      <c r="AJ495" s="319">
        <v>800</v>
      </c>
      <c r="AK495" s="319">
        <f t="shared" si="1143"/>
        <v>0</v>
      </c>
      <c r="AL495" s="319">
        <v>0</v>
      </c>
      <c r="AM495" s="319">
        <f t="shared" si="1144"/>
        <v>0</v>
      </c>
      <c r="AN495" s="320">
        <f t="shared" si="1145"/>
        <v>0</v>
      </c>
      <c r="AO495" s="1107"/>
      <c r="AP495" s="1093">
        <v>800</v>
      </c>
      <c r="AQ495" s="1093">
        <f t="shared" si="1146"/>
        <v>0</v>
      </c>
      <c r="AR495" s="1093">
        <v>0</v>
      </c>
      <c r="AS495" s="1093">
        <f t="shared" si="1147"/>
        <v>0</v>
      </c>
      <c r="AT495" s="1094">
        <f t="shared" si="1148"/>
        <v>0</v>
      </c>
      <c r="AU495" s="1103"/>
      <c r="AV495" s="1101">
        <v>800</v>
      </c>
      <c r="AW495" s="1101">
        <f t="shared" si="1149"/>
        <v>0</v>
      </c>
      <c r="AX495" s="1101">
        <v>0</v>
      </c>
      <c r="AY495" s="1101">
        <f t="shared" si="1150"/>
        <v>0</v>
      </c>
      <c r="AZ495" s="1102">
        <f t="shared" si="1151"/>
        <v>0</v>
      </c>
      <c r="BA495" s="1151">
        <f t="shared" si="1066"/>
        <v>0</v>
      </c>
      <c r="BB495" s="363">
        <v>800</v>
      </c>
      <c r="BC495" s="363">
        <f t="shared" si="1152"/>
        <v>0</v>
      </c>
      <c r="BD495" s="363">
        <v>0</v>
      </c>
      <c r="BE495" s="363">
        <f t="shared" si="1153"/>
        <v>0</v>
      </c>
      <c r="BF495" s="364">
        <f t="shared" si="1121"/>
        <v>0</v>
      </c>
      <c r="BG495" s="1218">
        <f t="shared" si="1103"/>
        <v>0</v>
      </c>
      <c r="BH495" s="1218">
        <f t="shared" si="1104"/>
        <v>0</v>
      </c>
    </row>
    <row r="496" spans="1:60" x14ac:dyDescent="0.2">
      <c r="A496" s="1655">
        <v>487</v>
      </c>
      <c r="B496" s="50" t="s">
        <v>410</v>
      </c>
      <c r="C496" s="51" t="s">
        <v>411</v>
      </c>
      <c r="D496" s="51" t="s">
        <v>14</v>
      </c>
      <c r="E496" s="51">
        <v>12</v>
      </c>
      <c r="F496" s="76">
        <v>1199</v>
      </c>
      <c r="G496" s="76">
        <f t="shared" si="1085"/>
        <v>14388</v>
      </c>
      <c r="H496" s="76">
        <v>0</v>
      </c>
      <c r="I496" s="76">
        <f t="shared" si="1086"/>
        <v>0</v>
      </c>
      <c r="J496" s="120">
        <f t="shared" si="1130"/>
        <v>14388</v>
      </c>
      <c r="K496" s="131">
        <v>10</v>
      </c>
      <c r="L496" s="95">
        <v>1199</v>
      </c>
      <c r="M496" s="95">
        <f t="shared" si="1131"/>
        <v>11990</v>
      </c>
      <c r="N496" s="95">
        <v>0</v>
      </c>
      <c r="O496" s="95">
        <f t="shared" si="1132"/>
        <v>0</v>
      </c>
      <c r="P496" s="96">
        <f t="shared" si="1133"/>
        <v>11990</v>
      </c>
      <c r="Q496" s="177">
        <v>2</v>
      </c>
      <c r="R496" s="178">
        <v>1199</v>
      </c>
      <c r="S496" s="178">
        <f t="shared" si="1134"/>
        <v>2398</v>
      </c>
      <c r="T496" s="178">
        <v>0</v>
      </c>
      <c r="U496" s="178">
        <f t="shared" si="1135"/>
        <v>0</v>
      </c>
      <c r="V496" s="179">
        <f t="shared" si="1136"/>
        <v>2398</v>
      </c>
      <c r="W496" s="224"/>
      <c r="X496" s="225">
        <v>1199</v>
      </c>
      <c r="Y496" s="225">
        <f t="shared" si="1137"/>
        <v>0</v>
      </c>
      <c r="Z496" s="225">
        <v>0</v>
      </c>
      <c r="AA496" s="225">
        <f t="shared" si="1138"/>
        <v>0</v>
      </c>
      <c r="AB496" s="226">
        <f t="shared" si="1139"/>
        <v>0</v>
      </c>
      <c r="AC496" s="271"/>
      <c r="AD496" s="272">
        <v>1199</v>
      </c>
      <c r="AE496" s="272">
        <f t="shared" si="1140"/>
        <v>0</v>
      </c>
      <c r="AF496" s="272">
        <v>0</v>
      </c>
      <c r="AG496" s="272">
        <f t="shared" si="1141"/>
        <v>0</v>
      </c>
      <c r="AH496" s="273">
        <f t="shared" si="1142"/>
        <v>0</v>
      </c>
      <c r="AI496" s="318"/>
      <c r="AJ496" s="319">
        <v>1199</v>
      </c>
      <c r="AK496" s="319">
        <f t="shared" si="1143"/>
        <v>0</v>
      </c>
      <c r="AL496" s="319">
        <v>0</v>
      </c>
      <c r="AM496" s="319">
        <f t="shared" si="1144"/>
        <v>0</v>
      </c>
      <c r="AN496" s="320">
        <f t="shared" si="1145"/>
        <v>0</v>
      </c>
      <c r="AO496" s="1107"/>
      <c r="AP496" s="1093">
        <v>1199</v>
      </c>
      <c r="AQ496" s="1093">
        <f t="shared" si="1146"/>
        <v>0</v>
      </c>
      <c r="AR496" s="1093">
        <v>0</v>
      </c>
      <c r="AS496" s="1093">
        <f t="shared" si="1147"/>
        <v>0</v>
      </c>
      <c r="AT496" s="1094">
        <f t="shared" si="1148"/>
        <v>0</v>
      </c>
      <c r="AU496" s="1103"/>
      <c r="AV496" s="1101">
        <v>1199</v>
      </c>
      <c r="AW496" s="1101">
        <f t="shared" si="1149"/>
        <v>0</v>
      </c>
      <c r="AX496" s="1101">
        <v>0</v>
      </c>
      <c r="AY496" s="1101">
        <f t="shared" si="1150"/>
        <v>0</v>
      </c>
      <c r="AZ496" s="1102">
        <f t="shared" si="1151"/>
        <v>0</v>
      </c>
      <c r="BA496" s="1151">
        <f t="shared" si="1066"/>
        <v>0</v>
      </c>
      <c r="BB496" s="363">
        <v>1199</v>
      </c>
      <c r="BC496" s="363">
        <f t="shared" si="1152"/>
        <v>0</v>
      </c>
      <c r="BD496" s="363">
        <v>0</v>
      </c>
      <c r="BE496" s="363">
        <f t="shared" si="1153"/>
        <v>0</v>
      </c>
      <c r="BF496" s="364">
        <f t="shared" si="1121"/>
        <v>0</v>
      </c>
      <c r="BG496" s="1218">
        <f t="shared" si="1103"/>
        <v>0</v>
      </c>
      <c r="BH496" s="1218">
        <f t="shared" si="1104"/>
        <v>0</v>
      </c>
    </row>
    <row r="497" spans="1:60" x14ac:dyDescent="0.2">
      <c r="A497" s="787">
        <v>488</v>
      </c>
      <c r="B497" s="50" t="s">
        <v>412</v>
      </c>
      <c r="C497" s="51" t="s">
        <v>413</v>
      </c>
      <c r="D497" s="51" t="s">
        <v>14</v>
      </c>
      <c r="E497" s="51">
        <v>12</v>
      </c>
      <c r="F497" s="76">
        <v>3283</v>
      </c>
      <c r="G497" s="76">
        <f t="shared" si="1085"/>
        <v>39396</v>
      </c>
      <c r="H497" s="76">
        <v>0</v>
      </c>
      <c r="I497" s="76">
        <f t="shared" si="1086"/>
        <v>0</v>
      </c>
      <c r="J497" s="120">
        <f t="shared" si="1130"/>
        <v>39396</v>
      </c>
      <c r="K497" s="131">
        <v>10</v>
      </c>
      <c r="L497" s="95">
        <v>3283</v>
      </c>
      <c r="M497" s="95">
        <f t="shared" si="1131"/>
        <v>32830</v>
      </c>
      <c r="N497" s="95">
        <v>0</v>
      </c>
      <c r="O497" s="95">
        <f t="shared" si="1132"/>
        <v>0</v>
      </c>
      <c r="P497" s="96">
        <f t="shared" si="1133"/>
        <v>32830</v>
      </c>
      <c r="Q497" s="177">
        <v>2</v>
      </c>
      <c r="R497" s="178">
        <v>3283</v>
      </c>
      <c r="S497" s="178">
        <f t="shared" si="1134"/>
        <v>6566</v>
      </c>
      <c r="T497" s="178">
        <v>0</v>
      </c>
      <c r="U497" s="178">
        <f t="shared" si="1135"/>
        <v>0</v>
      </c>
      <c r="V497" s="179">
        <f t="shared" si="1136"/>
        <v>6566</v>
      </c>
      <c r="W497" s="224"/>
      <c r="X497" s="225">
        <v>3283</v>
      </c>
      <c r="Y497" s="225">
        <f t="shared" si="1137"/>
        <v>0</v>
      </c>
      <c r="Z497" s="225">
        <v>0</v>
      </c>
      <c r="AA497" s="225">
        <f t="shared" si="1138"/>
        <v>0</v>
      </c>
      <c r="AB497" s="226">
        <f t="shared" si="1139"/>
        <v>0</v>
      </c>
      <c r="AC497" s="271"/>
      <c r="AD497" s="272">
        <v>3283</v>
      </c>
      <c r="AE497" s="272">
        <f t="shared" si="1140"/>
        <v>0</v>
      </c>
      <c r="AF497" s="272">
        <v>0</v>
      </c>
      <c r="AG497" s="272">
        <f t="shared" si="1141"/>
        <v>0</v>
      </c>
      <c r="AH497" s="273">
        <f t="shared" si="1142"/>
        <v>0</v>
      </c>
      <c r="AI497" s="318"/>
      <c r="AJ497" s="319">
        <v>3283</v>
      </c>
      <c r="AK497" s="319">
        <f t="shared" si="1143"/>
        <v>0</v>
      </c>
      <c r="AL497" s="319">
        <v>0</v>
      </c>
      <c r="AM497" s="319">
        <f t="shared" si="1144"/>
        <v>0</v>
      </c>
      <c r="AN497" s="320">
        <f t="shared" si="1145"/>
        <v>0</v>
      </c>
      <c r="AO497" s="1107"/>
      <c r="AP497" s="1093">
        <v>3283</v>
      </c>
      <c r="AQ497" s="1093">
        <f t="shared" si="1146"/>
        <v>0</v>
      </c>
      <c r="AR497" s="1093">
        <v>0</v>
      </c>
      <c r="AS497" s="1093">
        <f t="shared" si="1147"/>
        <v>0</v>
      </c>
      <c r="AT497" s="1094">
        <f t="shared" si="1148"/>
        <v>0</v>
      </c>
      <c r="AU497" s="1103"/>
      <c r="AV497" s="1101">
        <v>3283</v>
      </c>
      <c r="AW497" s="1101">
        <f t="shared" si="1149"/>
        <v>0</v>
      </c>
      <c r="AX497" s="1101">
        <v>0</v>
      </c>
      <c r="AY497" s="1101">
        <f t="shared" si="1150"/>
        <v>0</v>
      </c>
      <c r="AZ497" s="1102">
        <f t="shared" si="1151"/>
        <v>0</v>
      </c>
      <c r="BA497" s="1151">
        <f t="shared" si="1066"/>
        <v>0</v>
      </c>
      <c r="BB497" s="363">
        <v>3283</v>
      </c>
      <c r="BC497" s="363">
        <f t="shared" si="1152"/>
        <v>0</v>
      </c>
      <c r="BD497" s="363">
        <v>0</v>
      </c>
      <c r="BE497" s="363">
        <f t="shared" si="1153"/>
        <v>0</v>
      </c>
      <c r="BF497" s="364">
        <f t="shared" si="1121"/>
        <v>0</v>
      </c>
      <c r="BG497" s="1218">
        <f t="shared" si="1103"/>
        <v>0</v>
      </c>
      <c r="BH497" s="1218">
        <f t="shared" si="1104"/>
        <v>0</v>
      </c>
    </row>
    <row r="498" spans="1:60" x14ac:dyDescent="0.2">
      <c r="A498" s="1655">
        <v>489</v>
      </c>
      <c r="B498" s="1332" t="s">
        <v>135</v>
      </c>
      <c r="C498" s="1333"/>
      <c r="D498" s="1334" t="s">
        <v>56</v>
      </c>
      <c r="E498" s="1334">
        <v>589.22699999999998</v>
      </c>
      <c r="F498" s="1223">
        <v>1875</v>
      </c>
      <c r="G498" s="1223">
        <f t="shared" si="1085"/>
        <v>1104800.625</v>
      </c>
      <c r="H498" s="1223">
        <v>869</v>
      </c>
      <c r="I498" s="1223">
        <f t="shared" si="1086"/>
        <v>512038.26299999998</v>
      </c>
      <c r="J498" s="1335">
        <f t="shared" si="1130"/>
        <v>1616838.888</v>
      </c>
      <c r="K498" s="1336"/>
      <c r="L498" s="1228">
        <v>1875</v>
      </c>
      <c r="M498" s="1228">
        <f t="shared" si="1131"/>
        <v>0</v>
      </c>
      <c r="N498" s="1228">
        <v>869</v>
      </c>
      <c r="O498" s="1228">
        <f t="shared" si="1132"/>
        <v>0</v>
      </c>
      <c r="P498" s="1337">
        <f t="shared" si="1133"/>
        <v>0</v>
      </c>
      <c r="Q498" s="1338">
        <v>500</v>
      </c>
      <c r="R498" s="1233">
        <v>1875</v>
      </c>
      <c r="S498" s="1233">
        <f t="shared" si="1134"/>
        <v>937500</v>
      </c>
      <c r="T498" s="1233">
        <v>869</v>
      </c>
      <c r="U498" s="1233">
        <f t="shared" si="1135"/>
        <v>434500</v>
      </c>
      <c r="V498" s="1339">
        <f t="shared" si="1136"/>
        <v>1372000</v>
      </c>
      <c r="W498" s="1340">
        <v>96</v>
      </c>
      <c r="X498" s="1238">
        <v>1875</v>
      </c>
      <c r="Y498" s="1238">
        <f t="shared" si="1137"/>
        <v>180000</v>
      </c>
      <c r="Z498" s="1238">
        <v>869</v>
      </c>
      <c r="AA498" s="1238">
        <f t="shared" si="1138"/>
        <v>83424</v>
      </c>
      <c r="AB498" s="1341">
        <f t="shared" si="1139"/>
        <v>263424</v>
      </c>
      <c r="AC498" s="1342"/>
      <c r="AD498" s="1243">
        <v>1875</v>
      </c>
      <c r="AE498" s="1243">
        <f t="shared" si="1140"/>
        <v>0</v>
      </c>
      <c r="AF498" s="1243">
        <v>869</v>
      </c>
      <c r="AG498" s="1243">
        <f t="shared" si="1141"/>
        <v>0</v>
      </c>
      <c r="AH498" s="1343">
        <f t="shared" si="1142"/>
        <v>0</v>
      </c>
      <c r="AI498" s="1344">
        <v>-6.7729999999999997</v>
      </c>
      <c r="AJ498" s="1248">
        <v>1875</v>
      </c>
      <c r="AK498" s="1248">
        <f t="shared" si="1143"/>
        <v>-12699.375</v>
      </c>
      <c r="AL498" s="1248">
        <v>869</v>
      </c>
      <c r="AM498" s="1248">
        <f t="shared" si="1144"/>
        <v>-5885.7370000000001</v>
      </c>
      <c r="AN498" s="1345">
        <f t="shared" si="1145"/>
        <v>-18585.112000000001</v>
      </c>
      <c r="AO498" s="1346"/>
      <c r="AP498" s="1253">
        <v>1875</v>
      </c>
      <c r="AQ498" s="1253">
        <f t="shared" si="1146"/>
        <v>0</v>
      </c>
      <c r="AR498" s="1253">
        <v>869</v>
      </c>
      <c r="AS498" s="1253">
        <f t="shared" si="1147"/>
        <v>0</v>
      </c>
      <c r="AT498" s="1347">
        <f t="shared" si="1148"/>
        <v>0</v>
      </c>
      <c r="AU498" s="1348"/>
      <c r="AV498" s="1258">
        <v>1875</v>
      </c>
      <c r="AW498" s="1258">
        <f t="shared" si="1149"/>
        <v>0</v>
      </c>
      <c r="AX498" s="1258">
        <v>869</v>
      </c>
      <c r="AY498" s="1258">
        <f t="shared" si="1150"/>
        <v>0</v>
      </c>
      <c r="AZ498" s="1349">
        <f t="shared" si="1151"/>
        <v>0</v>
      </c>
      <c r="BA498" s="1151">
        <f t="shared" si="1066"/>
        <v>-2.4868995751603507E-14</v>
      </c>
      <c r="BB498" s="1262">
        <v>1875</v>
      </c>
      <c r="BC498" s="1262">
        <f t="shared" si="1152"/>
        <v>-4.6629367034256575E-11</v>
      </c>
      <c r="BD498" s="1262">
        <v>869</v>
      </c>
      <c r="BE498" s="1262">
        <f t="shared" si="1153"/>
        <v>-2.1611157308143447E-11</v>
      </c>
      <c r="BF498" s="1695">
        <f t="shared" si="1121"/>
        <v>-6.8240524342400022E-11</v>
      </c>
      <c r="BG498" s="1218">
        <f t="shared" si="1103"/>
        <v>3.637978807091713E-11</v>
      </c>
      <c r="BH498" s="1218">
        <f t="shared" si="1104"/>
        <v>-1.0462031241331715E-10</v>
      </c>
    </row>
    <row r="499" spans="1:60" s="1394" customFormat="1" hidden="1" x14ac:dyDescent="0.2">
      <c r="A499" s="1655">
        <v>490</v>
      </c>
      <c r="B499" s="1350" t="s">
        <v>160</v>
      </c>
      <c r="C499" s="1351"/>
      <c r="D499" s="1352" t="s">
        <v>137</v>
      </c>
      <c r="E499" s="51">
        <v>0</v>
      </c>
      <c r="F499" s="1352"/>
      <c r="G499" s="1353"/>
      <c r="H499" s="1354"/>
      <c r="I499" s="1353"/>
      <c r="J499" s="1355"/>
      <c r="K499" s="1356"/>
      <c r="L499" s="1357"/>
      <c r="M499" s="1358"/>
      <c r="N499" s="1359"/>
      <c r="O499" s="1358"/>
      <c r="P499" s="1360"/>
      <c r="Q499" s="1361"/>
      <c r="R499" s="1362"/>
      <c r="S499" s="1363"/>
      <c r="T499" s="1364"/>
      <c r="U499" s="1363"/>
      <c r="V499" s="1365"/>
      <c r="W499" s="1366"/>
      <c r="X499" s="1367"/>
      <c r="Y499" s="1368"/>
      <c r="Z499" s="1369"/>
      <c r="AA499" s="1368"/>
      <c r="AB499" s="1370"/>
      <c r="AC499" s="1371"/>
      <c r="AD499" s="1372"/>
      <c r="AE499" s="1373"/>
      <c r="AF499" s="1374"/>
      <c r="AG499" s="1373"/>
      <c r="AH499" s="1375"/>
      <c r="AI499" s="1376"/>
      <c r="AJ499" s="1377"/>
      <c r="AK499" s="1378"/>
      <c r="AL499" s="1379"/>
      <c r="AM499" s="1378"/>
      <c r="AN499" s="1380"/>
      <c r="AO499" s="1381"/>
      <c r="AP499" s="1382"/>
      <c r="AQ499" s="1383"/>
      <c r="AR499" s="1384"/>
      <c r="AS499" s="1383"/>
      <c r="AT499" s="1385"/>
      <c r="AU499" s="1386"/>
      <c r="AV499" s="1387"/>
      <c r="AW499" s="1388"/>
      <c r="AX499" s="1389"/>
      <c r="AY499" s="1388"/>
      <c r="AZ499" s="1390"/>
      <c r="BA499" s="1151">
        <f t="shared" si="1066"/>
        <v>0</v>
      </c>
      <c r="BB499" s="1391"/>
      <c r="BC499" s="1392"/>
      <c r="BD499" s="1393"/>
      <c r="BE499" s="1392"/>
      <c r="BF499" s="364">
        <f t="shared" si="1121"/>
        <v>0</v>
      </c>
      <c r="BG499" s="1218">
        <f t="shared" si="1103"/>
        <v>0</v>
      </c>
      <c r="BH499" s="1218">
        <f t="shared" si="1104"/>
        <v>0</v>
      </c>
    </row>
    <row r="500" spans="1:60" x14ac:dyDescent="0.2">
      <c r="A500" s="1655">
        <v>491</v>
      </c>
      <c r="B500" s="50" t="s">
        <v>139</v>
      </c>
      <c r="C500" s="1158"/>
      <c r="D500" s="51" t="s">
        <v>56</v>
      </c>
      <c r="E500" s="1651">
        <v>101.75999999999998</v>
      </c>
      <c r="F500" s="76">
        <v>1875</v>
      </c>
      <c r="G500" s="76">
        <f>E500*F500</f>
        <v>190799.99999999994</v>
      </c>
      <c r="H500" s="76">
        <v>1617</v>
      </c>
      <c r="I500" s="76">
        <f>E500*H500</f>
        <v>164545.91999999995</v>
      </c>
      <c r="J500" s="120">
        <f t="shared" ref="J500:J501" si="1154">G500+I500</f>
        <v>355345.91999999993</v>
      </c>
      <c r="K500" s="1315"/>
      <c r="L500" s="95">
        <v>1875</v>
      </c>
      <c r="M500" s="95">
        <f>K500*L500</f>
        <v>0</v>
      </c>
      <c r="N500" s="95">
        <v>1617</v>
      </c>
      <c r="O500" s="95">
        <f>K500*N500</f>
        <v>0</v>
      </c>
      <c r="P500" s="96">
        <f t="shared" ref="P500:P501" si="1155">M500+O500</f>
        <v>0</v>
      </c>
      <c r="Q500" s="1308"/>
      <c r="R500" s="178">
        <v>1875</v>
      </c>
      <c r="S500" s="178">
        <f>Q500*R500</f>
        <v>0</v>
      </c>
      <c r="T500" s="178">
        <v>1617</v>
      </c>
      <c r="U500" s="178">
        <f>Q500*T500</f>
        <v>0</v>
      </c>
      <c r="V500" s="179">
        <f t="shared" ref="V500:V501" si="1156">S500+U500</f>
        <v>0</v>
      </c>
      <c r="W500" s="1309">
        <v>52.5</v>
      </c>
      <c r="X500" s="225">
        <v>1875</v>
      </c>
      <c r="Y500" s="225">
        <f>W500*X500</f>
        <v>98437.5</v>
      </c>
      <c r="Z500" s="225">
        <v>1617</v>
      </c>
      <c r="AA500" s="225">
        <f>W500*Z500</f>
        <v>84892.5</v>
      </c>
      <c r="AB500" s="226">
        <f t="shared" ref="AB500:AB501" si="1157">Y500+AA500</f>
        <v>183330</v>
      </c>
      <c r="AC500" s="1310"/>
      <c r="AD500" s="272">
        <v>1875</v>
      </c>
      <c r="AE500" s="272">
        <f>AC500*AD500</f>
        <v>0</v>
      </c>
      <c r="AF500" s="272">
        <v>1617</v>
      </c>
      <c r="AG500" s="272">
        <f>AC500*AF500</f>
        <v>0</v>
      </c>
      <c r="AH500" s="273">
        <f t="shared" ref="AH500:AH501" si="1158">AE500+AG500</f>
        <v>0</v>
      </c>
      <c r="AI500" s="1611">
        <v>49.259999999999977</v>
      </c>
      <c r="AJ500" s="319">
        <v>1875</v>
      </c>
      <c r="AK500" s="319">
        <f>AI500*AJ500</f>
        <v>92362.499999999956</v>
      </c>
      <c r="AL500" s="319">
        <v>1617</v>
      </c>
      <c r="AM500" s="319">
        <f>AI500*AL500</f>
        <v>79653.419999999969</v>
      </c>
      <c r="AN500" s="320">
        <f t="shared" ref="AN500:AN501" si="1159">AK500+AM500</f>
        <v>172015.91999999993</v>
      </c>
      <c r="AO500" s="1312"/>
      <c r="AP500" s="1093">
        <v>1875</v>
      </c>
      <c r="AQ500" s="1093">
        <f>AO500*AP500</f>
        <v>0</v>
      </c>
      <c r="AR500" s="1093">
        <v>1617</v>
      </c>
      <c r="AS500" s="1093">
        <f>AO500*AR500</f>
        <v>0</v>
      </c>
      <c r="AT500" s="1094">
        <f t="shared" ref="AT500:AT501" si="1160">AQ500+AS500</f>
        <v>0</v>
      </c>
      <c r="AU500" s="1313"/>
      <c r="AV500" s="1101">
        <v>1875</v>
      </c>
      <c r="AW500" s="1101">
        <f>AU500*AV500</f>
        <v>0</v>
      </c>
      <c r="AX500" s="1101">
        <v>1617</v>
      </c>
      <c r="AY500" s="1101">
        <f>AU500*AX500</f>
        <v>0</v>
      </c>
      <c r="AZ500" s="1102">
        <f t="shared" ref="AZ500:AZ501" si="1161">AW500+AY500</f>
        <v>0</v>
      </c>
      <c r="BA500" s="1151">
        <f t="shared" si="1066"/>
        <v>0</v>
      </c>
      <c r="BB500" s="363">
        <v>1875</v>
      </c>
      <c r="BC500" s="363">
        <f>BA500*BB500</f>
        <v>0</v>
      </c>
      <c r="BD500" s="363">
        <v>1617</v>
      </c>
      <c r="BE500" s="363">
        <f>BA500*BD500</f>
        <v>0</v>
      </c>
      <c r="BF500" s="364">
        <f t="shared" si="1121"/>
        <v>0</v>
      </c>
      <c r="BG500" s="1218">
        <f t="shared" si="1103"/>
        <v>0</v>
      </c>
      <c r="BH500" s="1218">
        <f t="shared" si="1104"/>
        <v>0</v>
      </c>
    </row>
    <row r="501" spans="1:60" x14ac:dyDescent="0.2">
      <c r="A501" s="1655">
        <v>492</v>
      </c>
      <c r="B501" s="50" t="s">
        <v>60</v>
      </c>
      <c r="C501" s="1158"/>
      <c r="D501" s="51" t="s">
        <v>5</v>
      </c>
      <c r="E501" s="51">
        <v>1</v>
      </c>
      <c r="F501" s="76">
        <v>0</v>
      </c>
      <c r="G501" s="76">
        <f>E501*F501</f>
        <v>0</v>
      </c>
      <c r="H501" s="76">
        <v>131146</v>
      </c>
      <c r="I501" s="76">
        <f>E501*H501</f>
        <v>131146</v>
      </c>
      <c r="J501" s="120">
        <f t="shared" si="1154"/>
        <v>131146</v>
      </c>
      <c r="K501" s="131"/>
      <c r="L501" s="95">
        <v>0</v>
      </c>
      <c r="M501" s="95">
        <f>K501*L501</f>
        <v>0</v>
      </c>
      <c r="N501" s="95">
        <v>131146</v>
      </c>
      <c r="O501" s="95">
        <f>K501*N501</f>
        <v>0</v>
      </c>
      <c r="P501" s="96">
        <f t="shared" si="1155"/>
        <v>0</v>
      </c>
      <c r="Q501" s="177">
        <v>1</v>
      </c>
      <c r="R501" s="178">
        <v>0</v>
      </c>
      <c r="S501" s="178">
        <f>Q501*R501</f>
        <v>0</v>
      </c>
      <c r="T501" s="178">
        <v>131146</v>
      </c>
      <c r="U501" s="178">
        <f>Q501*T501</f>
        <v>131146</v>
      </c>
      <c r="V501" s="179">
        <f t="shared" si="1156"/>
        <v>131146</v>
      </c>
      <c r="W501" s="224"/>
      <c r="X501" s="225">
        <v>0</v>
      </c>
      <c r="Y501" s="225">
        <f>W501*X501</f>
        <v>0</v>
      </c>
      <c r="Z501" s="225">
        <v>131146</v>
      </c>
      <c r="AA501" s="225">
        <f>W501*Z501</f>
        <v>0</v>
      </c>
      <c r="AB501" s="226">
        <f t="shared" si="1157"/>
        <v>0</v>
      </c>
      <c r="AC501" s="271"/>
      <c r="AD501" s="272">
        <v>0</v>
      </c>
      <c r="AE501" s="272">
        <f>AC501*AD501</f>
        <v>0</v>
      </c>
      <c r="AF501" s="272">
        <v>131146</v>
      </c>
      <c r="AG501" s="272">
        <f>AC501*AF501</f>
        <v>0</v>
      </c>
      <c r="AH501" s="273">
        <f t="shared" si="1158"/>
        <v>0</v>
      </c>
      <c r="AI501" s="318"/>
      <c r="AJ501" s="319">
        <v>0</v>
      </c>
      <c r="AK501" s="319">
        <f>AI501*AJ501</f>
        <v>0</v>
      </c>
      <c r="AL501" s="319">
        <v>131146</v>
      </c>
      <c r="AM501" s="319">
        <f>AI501*AL501</f>
        <v>0</v>
      </c>
      <c r="AN501" s="320">
        <f t="shared" si="1159"/>
        <v>0</v>
      </c>
      <c r="AO501" s="1107"/>
      <c r="AP501" s="1093">
        <v>0</v>
      </c>
      <c r="AQ501" s="1093">
        <f>AO501*AP501</f>
        <v>0</v>
      </c>
      <c r="AR501" s="1093">
        <v>131146</v>
      </c>
      <c r="AS501" s="1093">
        <f>AO501*AR501</f>
        <v>0</v>
      </c>
      <c r="AT501" s="1094">
        <f t="shared" si="1160"/>
        <v>0</v>
      </c>
      <c r="AU501" s="1103"/>
      <c r="AV501" s="1101">
        <v>0</v>
      </c>
      <c r="AW501" s="1101">
        <f>AU501*AV501</f>
        <v>0</v>
      </c>
      <c r="AX501" s="1101">
        <v>131146</v>
      </c>
      <c r="AY501" s="1101">
        <f>AU501*AX501</f>
        <v>0</v>
      </c>
      <c r="AZ501" s="1102">
        <f t="shared" si="1161"/>
        <v>0</v>
      </c>
      <c r="BA501" s="1151">
        <f t="shared" si="1066"/>
        <v>0</v>
      </c>
      <c r="BB501" s="363">
        <v>0</v>
      </c>
      <c r="BC501" s="363">
        <f>BA501*BB501</f>
        <v>0</v>
      </c>
      <c r="BD501" s="363">
        <v>131146</v>
      </c>
      <c r="BE501" s="363">
        <f>BA501*BD501</f>
        <v>0</v>
      </c>
      <c r="BF501" s="364">
        <f t="shared" si="1121"/>
        <v>0</v>
      </c>
      <c r="BG501" s="1218">
        <f t="shared" si="1103"/>
        <v>0</v>
      </c>
      <c r="BH501" s="1218">
        <f t="shared" si="1104"/>
        <v>0</v>
      </c>
    </row>
    <row r="502" spans="1:60" x14ac:dyDescent="0.2">
      <c r="A502" s="1">
        <v>493</v>
      </c>
      <c r="B502" s="1317" t="s">
        <v>194</v>
      </c>
      <c r="C502" s="1158"/>
      <c r="D502" s="51"/>
      <c r="E502" s="51"/>
      <c r="F502" s="51"/>
      <c r="G502" s="76"/>
      <c r="H502" s="1124"/>
      <c r="I502" s="76"/>
      <c r="J502" s="1125"/>
      <c r="K502" s="131"/>
      <c r="L502" s="1144"/>
      <c r="M502" s="95"/>
      <c r="N502" s="1126"/>
      <c r="O502" s="95"/>
      <c r="P502" s="1127"/>
      <c r="Q502" s="177"/>
      <c r="R502" s="1145"/>
      <c r="S502" s="178"/>
      <c r="T502" s="1128"/>
      <c r="U502" s="178"/>
      <c r="V502" s="1129"/>
      <c r="W502" s="224"/>
      <c r="X502" s="1146"/>
      <c r="Y502" s="225"/>
      <c r="Z502" s="1130"/>
      <c r="AA502" s="225"/>
      <c r="AB502" s="1131"/>
      <c r="AC502" s="271"/>
      <c r="AD502" s="1147"/>
      <c r="AE502" s="272"/>
      <c r="AF502" s="1132"/>
      <c r="AG502" s="272"/>
      <c r="AH502" s="1133"/>
      <c r="AI502" s="318"/>
      <c r="AJ502" s="1148"/>
      <c r="AK502" s="319"/>
      <c r="AL502" s="1134"/>
      <c r="AM502" s="319"/>
      <c r="AN502" s="1135"/>
      <c r="AO502" s="1107"/>
      <c r="AP502" s="1149"/>
      <c r="AQ502" s="1093"/>
      <c r="AR502" s="1136"/>
      <c r="AS502" s="1093"/>
      <c r="AT502" s="1137"/>
      <c r="AU502" s="1103"/>
      <c r="AV502" s="1150"/>
      <c r="AW502" s="1101"/>
      <c r="AX502" s="1138"/>
      <c r="AY502" s="1101"/>
      <c r="AZ502" s="1139"/>
      <c r="BA502" s="1151">
        <f t="shared" si="1066"/>
        <v>0</v>
      </c>
      <c r="BB502" s="1152"/>
      <c r="BC502" s="363"/>
      <c r="BD502" s="1140"/>
      <c r="BE502" s="363"/>
      <c r="BF502" s="364">
        <f t="shared" si="1121"/>
        <v>0</v>
      </c>
      <c r="BG502" s="1218">
        <f t="shared" si="1103"/>
        <v>0</v>
      </c>
      <c r="BH502" s="1218">
        <f t="shared" si="1104"/>
        <v>0</v>
      </c>
    </row>
    <row r="503" spans="1:60" ht="25.5" x14ac:dyDescent="0.2">
      <c r="A503" s="1">
        <v>494</v>
      </c>
      <c r="B503" s="50" t="s">
        <v>459</v>
      </c>
      <c r="C503" s="51" t="s">
        <v>437</v>
      </c>
      <c r="D503" s="51" t="s">
        <v>14</v>
      </c>
      <c r="E503" s="51">
        <v>14</v>
      </c>
      <c r="F503" s="76">
        <v>40266</v>
      </c>
      <c r="G503" s="76">
        <f>E503*F503</f>
        <v>563724</v>
      </c>
      <c r="H503" s="76">
        <v>149591</v>
      </c>
      <c r="I503" s="76">
        <f>E503*H503</f>
        <v>2094274</v>
      </c>
      <c r="J503" s="120">
        <f t="shared" ref="J503:J504" si="1162">G503+I503</f>
        <v>2657998</v>
      </c>
      <c r="K503" s="131"/>
      <c r="L503" s="95">
        <v>40266</v>
      </c>
      <c r="M503" s="95">
        <f>K503*L503</f>
        <v>0</v>
      </c>
      <c r="N503" s="95">
        <v>149591</v>
      </c>
      <c r="O503" s="95">
        <f>K503*N503</f>
        <v>0</v>
      </c>
      <c r="P503" s="96">
        <f t="shared" ref="P503:P504" si="1163">M503+O503</f>
        <v>0</v>
      </c>
      <c r="Q503" s="177"/>
      <c r="R503" s="178">
        <v>40266</v>
      </c>
      <c r="S503" s="178">
        <f>Q503*R503</f>
        <v>0</v>
      </c>
      <c r="T503" s="178">
        <v>149591</v>
      </c>
      <c r="U503" s="178">
        <f>Q503*T503</f>
        <v>0</v>
      </c>
      <c r="V503" s="179">
        <f t="shared" ref="V503:V504" si="1164">S503+U503</f>
        <v>0</v>
      </c>
      <c r="W503" s="224">
        <v>14</v>
      </c>
      <c r="X503" s="225">
        <v>40266</v>
      </c>
      <c r="Y503" s="225">
        <f>W503*X503</f>
        <v>563724</v>
      </c>
      <c r="Z503" s="225">
        <v>149591</v>
      </c>
      <c r="AA503" s="225">
        <f>W503*Z503</f>
        <v>2094274</v>
      </c>
      <c r="AB503" s="226">
        <f t="shared" ref="AB503:AB504" si="1165">Y503+AA503</f>
        <v>2657998</v>
      </c>
      <c r="AC503" s="271"/>
      <c r="AD503" s="272">
        <v>40266</v>
      </c>
      <c r="AE503" s="272">
        <f>AC503*AD503</f>
        <v>0</v>
      </c>
      <c r="AF503" s="272">
        <v>149591</v>
      </c>
      <c r="AG503" s="272">
        <f>AC503*AF503</f>
        <v>0</v>
      </c>
      <c r="AH503" s="273">
        <f t="shared" ref="AH503:AH504" si="1166">AE503+AG503</f>
        <v>0</v>
      </c>
      <c r="AI503" s="318"/>
      <c r="AJ503" s="319">
        <v>40266</v>
      </c>
      <c r="AK503" s="319">
        <f>AI503*AJ503</f>
        <v>0</v>
      </c>
      <c r="AL503" s="319">
        <v>149591</v>
      </c>
      <c r="AM503" s="319">
        <f>AI503*AL503</f>
        <v>0</v>
      </c>
      <c r="AN503" s="320">
        <f t="shared" ref="AN503:AN504" si="1167">AK503+AM503</f>
        <v>0</v>
      </c>
      <c r="AO503" s="1107"/>
      <c r="AP503" s="1093">
        <v>40266</v>
      </c>
      <c r="AQ503" s="1093">
        <f>AO503*AP503</f>
        <v>0</v>
      </c>
      <c r="AR503" s="1093">
        <v>149591</v>
      </c>
      <c r="AS503" s="1093">
        <f>AO503*AR503</f>
        <v>0</v>
      </c>
      <c r="AT503" s="1094">
        <f t="shared" ref="AT503:AT504" si="1168">AQ503+AS503</f>
        <v>0</v>
      </c>
      <c r="AU503" s="1103"/>
      <c r="AV503" s="1101">
        <v>40266</v>
      </c>
      <c r="AW503" s="1101">
        <f>AU503*AV503</f>
        <v>0</v>
      </c>
      <c r="AX503" s="1101">
        <v>149591</v>
      </c>
      <c r="AY503" s="1101">
        <f>AU503*AX503</f>
        <v>0</v>
      </c>
      <c r="AZ503" s="1102">
        <f t="shared" ref="AZ503:AZ504" si="1169">AW503+AY503</f>
        <v>0</v>
      </c>
      <c r="BA503" s="1151">
        <f t="shared" si="1066"/>
        <v>0</v>
      </c>
      <c r="BB503" s="363">
        <v>40266</v>
      </c>
      <c r="BC503" s="363">
        <f>BA503*BB503</f>
        <v>0</v>
      </c>
      <c r="BD503" s="363">
        <v>149591</v>
      </c>
      <c r="BE503" s="363">
        <f>BA503*BD503</f>
        <v>0</v>
      </c>
      <c r="BF503" s="364">
        <f t="shared" si="1121"/>
        <v>0</v>
      </c>
      <c r="BG503" s="1218">
        <f t="shared" si="1103"/>
        <v>0</v>
      </c>
      <c r="BH503" s="1218">
        <f t="shared" si="1104"/>
        <v>0</v>
      </c>
    </row>
    <row r="504" spans="1:60" x14ac:dyDescent="0.2">
      <c r="A504" s="1">
        <v>495</v>
      </c>
      <c r="B504" s="50" t="s">
        <v>460</v>
      </c>
      <c r="C504" s="51"/>
      <c r="D504" s="51" t="s">
        <v>202</v>
      </c>
      <c r="E504" s="51">
        <v>1637.44</v>
      </c>
      <c r="F504" s="76">
        <v>139</v>
      </c>
      <c r="G504" s="76">
        <f>E504*F504</f>
        <v>227604.16</v>
      </c>
      <c r="H504" s="76">
        <v>151</v>
      </c>
      <c r="I504" s="76">
        <f>E504*H504</f>
        <v>247253.44</v>
      </c>
      <c r="J504" s="120">
        <f t="shared" si="1162"/>
        <v>474857.6</v>
      </c>
      <c r="K504" s="131"/>
      <c r="L504" s="95">
        <v>139</v>
      </c>
      <c r="M504" s="95">
        <f>K504*L504</f>
        <v>0</v>
      </c>
      <c r="N504" s="95">
        <v>151</v>
      </c>
      <c r="O504" s="95">
        <f>K504*N504</f>
        <v>0</v>
      </c>
      <c r="P504" s="96">
        <f t="shared" si="1163"/>
        <v>0</v>
      </c>
      <c r="Q504" s="177"/>
      <c r="R504" s="178">
        <v>139</v>
      </c>
      <c r="S504" s="178">
        <f>Q504*R504</f>
        <v>0</v>
      </c>
      <c r="T504" s="178">
        <v>151</v>
      </c>
      <c r="U504" s="178">
        <f>Q504*T504</f>
        <v>0</v>
      </c>
      <c r="V504" s="179">
        <f t="shared" si="1164"/>
        <v>0</v>
      </c>
      <c r="W504" s="224"/>
      <c r="X504" s="225">
        <v>139</v>
      </c>
      <c r="Y504" s="225">
        <f>W504*X504</f>
        <v>0</v>
      </c>
      <c r="Z504" s="225">
        <v>151</v>
      </c>
      <c r="AA504" s="225">
        <f>W504*Z504</f>
        <v>0</v>
      </c>
      <c r="AB504" s="226">
        <f t="shared" si="1165"/>
        <v>0</v>
      </c>
      <c r="AC504" s="271"/>
      <c r="AD504" s="272">
        <v>139</v>
      </c>
      <c r="AE504" s="272">
        <f>AC504*AD504</f>
        <v>0</v>
      </c>
      <c r="AF504" s="272">
        <v>151</v>
      </c>
      <c r="AG504" s="272">
        <f>AC504*AF504</f>
        <v>0</v>
      </c>
      <c r="AH504" s="273">
        <f t="shared" si="1166"/>
        <v>0</v>
      </c>
      <c r="AI504" s="1605">
        <v>1637.44</v>
      </c>
      <c r="AJ504" s="319">
        <v>139</v>
      </c>
      <c r="AK504" s="319">
        <f>AI504*AJ504</f>
        <v>227604.16</v>
      </c>
      <c r="AL504" s="319">
        <v>151</v>
      </c>
      <c r="AM504" s="319">
        <f>AI504*AL504</f>
        <v>247253.44</v>
      </c>
      <c r="AN504" s="320">
        <f t="shared" si="1167"/>
        <v>474857.6</v>
      </c>
      <c r="AO504" s="1107"/>
      <c r="AP504" s="1093">
        <v>139</v>
      </c>
      <c r="AQ504" s="1093">
        <f>AO504*AP504</f>
        <v>0</v>
      </c>
      <c r="AR504" s="1093">
        <v>151</v>
      </c>
      <c r="AS504" s="1093">
        <f>AO504*AR504</f>
        <v>0</v>
      </c>
      <c r="AT504" s="1094">
        <f t="shared" si="1168"/>
        <v>0</v>
      </c>
      <c r="AU504" s="1103"/>
      <c r="AV504" s="1101">
        <v>139</v>
      </c>
      <c r="AW504" s="1101">
        <f>AU504*AV504</f>
        <v>0</v>
      </c>
      <c r="AX504" s="1101">
        <v>151</v>
      </c>
      <c r="AY504" s="1101">
        <f>AU504*AX504</f>
        <v>0</v>
      </c>
      <c r="AZ504" s="1102">
        <f t="shared" si="1169"/>
        <v>0</v>
      </c>
      <c r="BA504" s="1151">
        <f t="shared" si="1066"/>
        <v>0</v>
      </c>
      <c r="BB504" s="363">
        <v>139</v>
      </c>
      <c r="BC504" s="363">
        <f>BA504*BB504</f>
        <v>0</v>
      </c>
      <c r="BD504" s="363">
        <v>151</v>
      </c>
      <c r="BE504" s="363">
        <f>BA504*BD504</f>
        <v>0</v>
      </c>
      <c r="BF504" s="364">
        <f t="shared" si="1121"/>
        <v>0</v>
      </c>
      <c r="BG504" s="1218">
        <f t="shared" si="1103"/>
        <v>0</v>
      </c>
      <c r="BH504" s="1218">
        <f t="shared" si="1104"/>
        <v>0</v>
      </c>
    </row>
    <row r="505" spans="1:60" x14ac:dyDescent="0.2">
      <c r="A505" s="1">
        <v>496</v>
      </c>
      <c r="B505" s="1317" t="s">
        <v>195</v>
      </c>
      <c r="C505" s="1158"/>
      <c r="D505" s="51"/>
      <c r="E505" s="51"/>
      <c r="F505" s="51"/>
      <c r="G505" s="76"/>
      <c r="H505" s="1124"/>
      <c r="I505" s="76"/>
      <c r="J505" s="1125"/>
      <c r="K505" s="131"/>
      <c r="L505" s="1144"/>
      <c r="M505" s="95"/>
      <c r="N505" s="1126"/>
      <c r="O505" s="95"/>
      <c r="P505" s="1127"/>
      <c r="Q505" s="177"/>
      <c r="R505" s="1145"/>
      <c r="S505" s="178"/>
      <c r="T505" s="1128"/>
      <c r="U505" s="178"/>
      <c r="V505" s="1129"/>
      <c r="W505" s="224"/>
      <c r="X505" s="1146"/>
      <c r="Y505" s="225"/>
      <c r="Z505" s="1130"/>
      <c r="AA505" s="225"/>
      <c r="AB505" s="1131"/>
      <c r="AC505" s="271"/>
      <c r="AD505" s="1147"/>
      <c r="AE505" s="272"/>
      <c r="AF505" s="1132"/>
      <c r="AG505" s="272"/>
      <c r="AH505" s="1133"/>
      <c r="AI505" s="318"/>
      <c r="AJ505" s="1148"/>
      <c r="AK505" s="319"/>
      <c r="AL505" s="1134"/>
      <c r="AM505" s="319"/>
      <c r="AN505" s="1135"/>
      <c r="AO505" s="1107"/>
      <c r="AP505" s="1149"/>
      <c r="AQ505" s="1093"/>
      <c r="AR505" s="1136"/>
      <c r="AS505" s="1093"/>
      <c r="AT505" s="1137"/>
      <c r="AU505" s="1103"/>
      <c r="AV505" s="1150"/>
      <c r="AW505" s="1101"/>
      <c r="AX505" s="1138"/>
      <c r="AY505" s="1101"/>
      <c r="AZ505" s="1139"/>
      <c r="BA505" s="1151">
        <f t="shared" si="1066"/>
        <v>0</v>
      </c>
      <c r="BB505" s="1152"/>
      <c r="BC505" s="363"/>
      <c r="BD505" s="1140"/>
      <c r="BE505" s="363"/>
      <c r="BF505" s="364">
        <f t="shared" si="1121"/>
        <v>0</v>
      </c>
      <c r="BG505" s="1218">
        <f t="shared" si="1103"/>
        <v>0</v>
      </c>
      <c r="BH505" s="1218">
        <f t="shared" si="1104"/>
        <v>0</v>
      </c>
    </row>
    <row r="506" spans="1:60" x14ac:dyDescent="0.2">
      <c r="A506" s="1">
        <v>497</v>
      </c>
      <c r="B506" s="50" t="s">
        <v>196</v>
      </c>
      <c r="C506" s="51"/>
      <c r="D506" s="51" t="s">
        <v>7</v>
      </c>
      <c r="E506" s="51">
        <v>24</v>
      </c>
      <c r="F506" s="76">
        <v>800</v>
      </c>
      <c r="G506" s="76">
        <f t="shared" ref="G506:G533" si="1170">E506*F506</f>
        <v>19200</v>
      </c>
      <c r="H506" s="76">
        <v>2623</v>
      </c>
      <c r="I506" s="76">
        <f t="shared" ref="I506:I533" si="1171">E506*H506</f>
        <v>62952</v>
      </c>
      <c r="J506" s="120">
        <f t="shared" ref="J506:J516" si="1172">G506+I506</f>
        <v>82152</v>
      </c>
      <c r="K506" s="131"/>
      <c r="L506" s="95">
        <v>800</v>
      </c>
      <c r="M506" s="95">
        <f t="shared" ref="M506:M533" si="1173">K506*L506</f>
        <v>0</v>
      </c>
      <c r="N506" s="95">
        <v>2623</v>
      </c>
      <c r="O506" s="95">
        <f t="shared" ref="O506:O533" si="1174">K506*N506</f>
        <v>0</v>
      </c>
      <c r="P506" s="96">
        <f t="shared" ref="P506:P516" si="1175">M506+O506</f>
        <v>0</v>
      </c>
      <c r="Q506" s="177"/>
      <c r="R506" s="178">
        <v>800</v>
      </c>
      <c r="S506" s="178">
        <f t="shared" ref="S506:S533" si="1176">Q506*R506</f>
        <v>0</v>
      </c>
      <c r="T506" s="178">
        <v>2623</v>
      </c>
      <c r="U506" s="178">
        <f t="shared" ref="U506:U533" si="1177">Q506*T506</f>
        <v>0</v>
      </c>
      <c r="V506" s="179">
        <f t="shared" ref="V506:V516" si="1178">S506+U506</f>
        <v>0</v>
      </c>
      <c r="W506" s="224"/>
      <c r="X506" s="225">
        <v>800</v>
      </c>
      <c r="Y506" s="225">
        <f t="shared" ref="Y506:Y533" si="1179">W506*X506</f>
        <v>0</v>
      </c>
      <c r="Z506" s="225">
        <v>2623</v>
      </c>
      <c r="AA506" s="225">
        <f t="shared" ref="AA506:AA533" si="1180">W506*Z506</f>
        <v>0</v>
      </c>
      <c r="AB506" s="226">
        <f t="shared" ref="AB506:AB516" si="1181">Y506+AA506</f>
        <v>0</v>
      </c>
      <c r="AC506" s="271">
        <v>24</v>
      </c>
      <c r="AD506" s="272">
        <v>800</v>
      </c>
      <c r="AE506" s="272">
        <f t="shared" ref="AE506:AE533" si="1182">AC506*AD506</f>
        <v>19200</v>
      </c>
      <c r="AF506" s="272">
        <v>2623</v>
      </c>
      <c r="AG506" s="272">
        <f t="shared" ref="AG506:AG533" si="1183">AC506*AF506</f>
        <v>62952</v>
      </c>
      <c r="AH506" s="273">
        <f t="shared" ref="AH506:AH516" si="1184">AE506+AG506</f>
        <v>82152</v>
      </c>
      <c r="AI506" s="318"/>
      <c r="AJ506" s="319">
        <v>800</v>
      </c>
      <c r="AK506" s="319">
        <f t="shared" ref="AK506:AK533" si="1185">AI506*AJ506</f>
        <v>0</v>
      </c>
      <c r="AL506" s="319">
        <v>2623</v>
      </c>
      <c r="AM506" s="319">
        <f t="shared" ref="AM506:AM533" si="1186">AI506*AL506</f>
        <v>0</v>
      </c>
      <c r="AN506" s="320">
        <f t="shared" ref="AN506:AN516" si="1187">AK506+AM506</f>
        <v>0</v>
      </c>
      <c r="AO506" s="1107"/>
      <c r="AP506" s="1093">
        <v>800</v>
      </c>
      <c r="AQ506" s="1093">
        <f t="shared" ref="AQ506:AQ513" si="1188">AO506*AP506</f>
        <v>0</v>
      </c>
      <c r="AR506" s="1093">
        <v>2623</v>
      </c>
      <c r="AS506" s="1093">
        <f t="shared" ref="AS506:AS513" si="1189">AO506*AR506</f>
        <v>0</v>
      </c>
      <c r="AT506" s="1094">
        <f t="shared" ref="AT506:AT516" si="1190">AQ506+AS506</f>
        <v>0</v>
      </c>
      <c r="AU506" s="1103"/>
      <c r="AV506" s="1101">
        <v>800</v>
      </c>
      <c r="AW506" s="1101">
        <f t="shared" ref="AW506:AW513" si="1191">AU506*AV506</f>
        <v>0</v>
      </c>
      <c r="AX506" s="1101">
        <v>2623</v>
      </c>
      <c r="AY506" s="1101">
        <f t="shared" ref="AY506:AY513" si="1192">AU506*AX506</f>
        <v>0</v>
      </c>
      <c r="AZ506" s="1102">
        <f t="shared" ref="AZ506:AZ516" si="1193">AW506+AY506</f>
        <v>0</v>
      </c>
      <c r="BA506" s="1151">
        <f t="shared" si="1066"/>
        <v>0</v>
      </c>
      <c r="BB506" s="363">
        <v>800</v>
      </c>
      <c r="BC506" s="363">
        <f t="shared" ref="BC506:BC513" si="1194">BA506*BB506</f>
        <v>0</v>
      </c>
      <c r="BD506" s="363">
        <v>2623</v>
      </c>
      <c r="BE506" s="363">
        <f t="shared" ref="BE506:BE513" si="1195">BA506*BD506</f>
        <v>0</v>
      </c>
      <c r="BF506" s="364">
        <f t="shared" si="1121"/>
        <v>0</v>
      </c>
      <c r="BG506" s="1218">
        <f t="shared" si="1103"/>
        <v>0</v>
      </c>
      <c r="BH506" s="1218">
        <f t="shared" si="1104"/>
        <v>0</v>
      </c>
    </row>
    <row r="507" spans="1:60" x14ac:dyDescent="0.2">
      <c r="A507" s="1">
        <v>498</v>
      </c>
      <c r="B507" s="50" t="s">
        <v>15</v>
      </c>
      <c r="C507" s="51"/>
      <c r="D507" s="51" t="s">
        <v>7</v>
      </c>
      <c r="E507" s="51">
        <v>16</v>
      </c>
      <c r="F507" s="76">
        <v>600</v>
      </c>
      <c r="G507" s="76">
        <f t="shared" si="1170"/>
        <v>9600</v>
      </c>
      <c r="H507" s="76">
        <v>335</v>
      </c>
      <c r="I507" s="76">
        <f t="shared" si="1171"/>
        <v>5360</v>
      </c>
      <c r="J507" s="120">
        <f t="shared" si="1172"/>
        <v>14960</v>
      </c>
      <c r="K507" s="131"/>
      <c r="L507" s="95">
        <v>600</v>
      </c>
      <c r="M507" s="95">
        <f t="shared" si="1173"/>
        <v>0</v>
      </c>
      <c r="N507" s="95">
        <v>335</v>
      </c>
      <c r="O507" s="95">
        <f t="shared" si="1174"/>
        <v>0</v>
      </c>
      <c r="P507" s="96">
        <f t="shared" si="1175"/>
        <v>0</v>
      </c>
      <c r="Q507" s="177"/>
      <c r="R507" s="178">
        <v>600</v>
      </c>
      <c r="S507" s="178">
        <f t="shared" si="1176"/>
        <v>0</v>
      </c>
      <c r="T507" s="178">
        <v>335</v>
      </c>
      <c r="U507" s="178">
        <f t="shared" si="1177"/>
        <v>0</v>
      </c>
      <c r="V507" s="179">
        <f t="shared" si="1178"/>
        <v>0</v>
      </c>
      <c r="W507" s="224"/>
      <c r="X507" s="225">
        <v>600</v>
      </c>
      <c r="Y507" s="225">
        <f t="shared" si="1179"/>
        <v>0</v>
      </c>
      <c r="Z507" s="225">
        <v>335</v>
      </c>
      <c r="AA507" s="225">
        <f t="shared" si="1180"/>
        <v>0</v>
      </c>
      <c r="AB507" s="226">
        <f t="shared" si="1181"/>
        <v>0</v>
      </c>
      <c r="AC507" s="271">
        <v>2</v>
      </c>
      <c r="AD507" s="272">
        <v>600</v>
      </c>
      <c r="AE507" s="272">
        <f t="shared" si="1182"/>
        <v>1200</v>
      </c>
      <c r="AF507" s="272">
        <v>335</v>
      </c>
      <c r="AG507" s="272">
        <f t="shared" si="1183"/>
        <v>670</v>
      </c>
      <c r="AH507" s="273">
        <f t="shared" si="1184"/>
        <v>1870</v>
      </c>
      <c r="AI507" s="318"/>
      <c r="AJ507" s="319">
        <v>600</v>
      </c>
      <c r="AK507" s="319">
        <f t="shared" si="1185"/>
        <v>0</v>
      </c>
      <c r="AL507" s="319">
        <v>335</v>
      </c>
      <c r="AM507" s="319">
        <f t="shared" si="1186"/>
        <v>0</v>
      </c>
      <c r="AN507" s="320">
        <f t="shared" si="1187"/>
        <v>0</v>
      </c>
      <c r="AO507" s="1607">
        <v>14</v>
      </c>
      <c r="AP507" s="1093">
        <v>600</v>
      </c>
      <c r="AQ507" s="1093">
        <f t="shared" si="1188"/>
        <v>8400</v>
      </c>
      <c r="AR507" s="1093">
        <v>335</v>
      </c>
      <c r="AS507" s="1093">
        <f t="shared" si="1189"/>
        <v>4690</v>
      </c>
      <c r="AT507" s="1094">
        <f t="shared" si="1190"/>
        <v>13090</v>
      </c>
      <c r="AU507" s="1103"/>
      <c r="AV507" s="1101">
        <v>600</v>
      </c>
      <c r="AW507" s="1101">
        <f t="shared" si="1191"/>
        <v>0</v>
      </c>
      <c r="AX507" s="1101">
        <v>335</v>
      </c>
      <c r="AY507" s="1101">
        <f t="shared" si="1192"/>
        <v>0</v>
      </c>
      <c r="AZ507" s="1102">
        <f t="shared" si="1193"/>
        <v>0</v>
      </c>
      <c r="BA507" s="1151">
        <f t="shared" si="1066"/>
        <v>0</v>
      </c>
      <c r="BB507" s="363">
        <v>600</v>
      </c>
      <c r="BC507" s="363">
        <f t="shared" si="1194"/>
        <v>0</v>
      </c>
      <c r="BD507" s="363">
        <v>335</v>
      </c>
      <c r="BE507" s="363">
        <f t="shared" si="1195"/>
        <v>0</v>
      </c>
      <c r="BF507" s="364">
        <f t="shared" si="1121"/>
        <v>0</v>
      </c>
      <c r="BG507" s="1218">
        <f t="shared" si="1103"/>
        <v>13090</v>
      </c>
      <c r="BH507" s="1218">
        <f t="shared" si="1104"/>
        <v>-13090</v>
      </c>
    </row>
    <row r="508" spans="1:60" x14ac:dyDescent="0.2">
      <c r="A508" s="1">
        <v>499</v>
      </c>
      <c r="B508" s="50" t="s">
        <v>19</v>
      </c>
      <c r="C508" s="51" t="s">
        <v>326</v>
      </c>
      <c r="D508" s="51" t="s">
        <v>7</v>
      </c>
      <c r="E508" s="51">
        <v>16</v>
      </c>
      <c r="F508" s="76">
        <v>600</v>
      </c>
      <c r="G508" s="76">
        <f t="shared" si="1170"/>
        <v>9600</v>
      </c>
      <c r="H508" s="76">
        <v>928</v>
      </c>
      <c r="I508" s="76">
        <f t="shared" si="1171"/>
        <v>14848</v>
      </c>
      <c r="J508" s="120">
        <f t="shared" si="1172"/>
        <v>24448</v>
      </c>
      <c r="K508" s="131"/>
      <c r="L508" s="95">
        <v>600</v>
      </c>
      <c r="M508" s="95">
        <f t="shared" si="1173"/>
        <v>0</v>
      </c>
      <c r="N508" s="95">
        <v>928</v>
      </c>
      <c r="O508" s="95">
        <f t="shared" si="1174"/>
        <v>0</v>
      </c>
      <c r="P508" s="96">
        <f t="shared" si="1175"/>
        <v>0</v>
      </c>
      <c r="Q508" s="177"/>
      <c r="R508" s="178">
        <v>600</v>
      </c>
      <c r="S508" s="178">
        <f t="shared" si="1176"/>
        <v>0</v>
      </c>
      <c r="T508" s="178">
        <v>928</v>
      </c>
      <c r="U508" s="178">
        <f t="shared" si="1177"/>
        <v>0</v>
      </c>
      <c r="V508" s="179">
        <f t="shared" si="1178"/>
        <v>0</v>
      </c>
      <c r="W508" s="224"/>
      <c r="X508" s="225">
        <v>600</v>
      </c>
      <c r="Y508" s="225">
        <f t="shared" si="1179"/>
        <v>0</v>
      </c>
      <c r="Z508" s="225">
        <v>928</v>
      </c>
      <c r="AA508" s="225">
        <f t="shared" si="1180"/>
        <v>0</v>
      </c>
      <c r="AB508" s="226">
        <f t="shared" si="1181"/>
        <v>0</v>
      </c>
      <c r="AC508" s="271">
        <v>2</v>
      </c>
      <c r="AD508" s="272">
        <v>600</v>
      </c>
      <c r="AE508" s="272">
        <f t="shared" si="1182"/>
        <v>1200</v>
      </c>
      <c r="AF508" s="272">
        <v>928</v>
      </c>
      <c r="AG508" s="272">
        <f t="shared" si="1183"/>
        <v>1856</v>
      </c>
      <c r="AH508" s="273">
        <f t="shared" si="1184"/>
        <v>3056</v>
      </c>
      <c r="AI508" s="318"/>
      <c r="AJ508" s="319">
        <v>600</v>
      </c>
      <c r="AK508" s="319">
        <f t="shared" si="1185"/>
        <v>0</v>
      </c>
      <c r="AL508" s="319">
        <v>928</v>
      </c>
      <c r="AM508" s="319">
        <f t="shared" si="1186"/>
        <v>0</v>
      </c>
      <c r="AN508" s="320">
        <f t="shared" si="1187"/>
        <v>0</v>
      </c>
      <c r="AO508" s="1607">
        <v>14</v>
      </c>
      <c r="AP508" s="1093">
        <v>600</v>
      </c>
      <c r="AQ508" s="1093">
        <f t="shared" si="1188"/>
        <v>8400</v>
      </c>
      <c r="AR508" s="1093">
        <v>928</v>
      </c>
      <c r="AS508" s="1093">
        <f t="shared" si="1189"/>
        <v>12992</v>
      </c>
      <c r="AT508" s="1094">
        <f t="shared" si="1190"/>
        <v>21392</v>
      </c>
      <c r="AU508" s="1103"/>
      <c r="AV508" s="1101">
        <v>600</v>
      </c>
      <c r="AW508" s="1101">
        <f t="shared" si="1191"/>
        <v>0</v>
      </c>
      <c r="AX508" s="1101">
        <v>928</v>
      </c>
      <c r="AY508" s="1101">
        <f t="shared" si="1192"/>
        <v>0</v>
      </c>
      <c r="AZ508" s="1102">
        <f t="shared" si="1193"/>
        <v>0</v>
      </c>
      <c r="BA508" s="1151">
        <f t="shared" si="1066"/>
        <v>0</v>
      </c>
      <c r="BB508" s="363">
        <v>600</v>
      </c>
      <c r="BC508" s="363">
        <f t="shared" si="1194"/>
        <v>0</v>
      </c>
      <c r="BD508" s="363">
        <v>928</v>
      </c>
      <c r="BE508" s="363">
        <f t="shared" si="1195"/>
        <v>0</v>
      </c>
      <c r="BF508" s="364">
        <f t="shared" si="1121"/>
        <v>0</v>
      </c>
      <c r="BG508" s="1218">
        <f t="shared" si="1103"/>
        <v>21392</v>
      </c>
      <c r="BH508" s="1218">
        <f t="shared" si="1104"/>
        <v>-21392</v>
      </c>
    </row>
    <row r="509" spans="1:60" x14ac:dyDescent="0.2">
      <c r="A509" s="1">
        <v>500</v>
      </c>
      <c r="B509" s="50" t="s">
        <v>197</v>
      </c>
      <c r="C509" s="51"/>
      <c r="D509" s="51" t="s">
        <v>7</v>
      </c>
      <c r="E509" s="51">
        <v>28</v>
      </c>
      <c r="F509" s="76">
        <v>600</v>
      </c>
      <c r="G509" s="76">
        <f t="shared" si="1170"/>
        <v>16800</v>
      </c>
      <c r="H509" s="76">
        <v>1424</v>
      </c>
      <c r="I509" s="76">
        <f t="shared" si="1171"/>
        <v>39872</v>
      </c>
      <c r="J509" s="120">
        <f t="shared" si="1172"/>
        <v>56672</v>
      </c>
      <c r="K509" s="131"/>
      <c r="L509" s="95">
        <v>600</v>
      </c>
      <c r="M509" s="95">
        <f t="shared" si="1173"/>
        <v>0</v>
      </c>
      <c r="N509" s="95">
        <v>1424</v>
      </c>
      <c r="O509" s="95">
        <f t="shared" si="1174"/>
        <v>0</v>
      </c>
      <c r="P509" s="96">
        <f t="shared" si="1175"/>
        <v>0</v>
      </c>
      <c r="Q509" s="177"/>
      <c r="R509" s="178">
        <v>600</v>
      </c>
      <c r="S509" s="178">
        <f t="shared" si="1176"/>
        <v>0</v>
      </c>
      <c r="T509" s="178">
        <v>1424</v>
      </c>
      <c r="U509" s="178">
        <f t="shared" si="1177"/>
        <v>0</v>
      </c>
      <c r="V509" s="179">
        <f t="shared" si="1178"/>
        <v>0</v>
      </c>
      <c r="W509" s="224"/>
      <c r="X509" s="225">
        <v>600</v>
      </c>
      <c r="Y509" s="225">
        <f t="shared" si="1179"/>
        <v>0</v>
      </c>
      <c r="Z509" s="225">
        <v>1424</v>
      </c>
      <c r="AA509" s="225">
        <f t="shared" si="1180"/>
        <v>0</v>
      </c>
      <c r="AB509" s="226">
        <f t="shared" si="1181"/>
        <v>0</v>
      </c>
      <c r="AC509" s="271">
        <v>28</v>
      </c>
      <c r="AD509" s="272">
        <v>600</v>
      </c>
      <c r="AE509" s="272">
        <f t="shared" si="1182"/>
        <v>16800</v>
      </c>
      <c r="AF509" s="272">
        <v>1424</v>
      </c>
      <c r="AG509" s="272">
        <f t="shared" si="1183"/>
        <v>39872</v>
      </c>
      <c r="AH509" s="273">
        <f t="shared" si="1184"/>
        <v>56672</v>
      </c>
      <c r="AI509" s="318"/>
      <c r="AJ509" s="319">
        <v>600</v>
      </c>
      <c r="AK509" s="319">
        <f t="shared" si="1185"/>
        <v>0</v>
      </c>
      <c r="AL509" s="319">
        <v>1424</v>
      </c>
      <c r="AM509" s="319">
        <f t="shared" si="1186"/>
        <v>0</v>
      </c>
      <c r="AN509" s="320">
        <f t="shared" si="1187"/>
        <v>0</v>
      </c>
      <c r="AO509" s="1107"/>
      <c r="AP509" s="1093">
        <v>600</v>
      </c>
      <c r="AQ509" s="1093">
        <f t="shared" si="1188"/>
        <v>0</v>
      </c>
      <c r="AR509" s="1093">
        <v>1424</v>
      </c>
      <c r="AS509" s="1093">
        <f t="shared" si="1189"/>
        <v>0</v>
      </c>
      <c r="AT509" s="1094">
        <f t="shared" si="1190"/>
        <v>0</v>
      </c>
      <c r="AU509" s="1103"/>
      <c r="AV509" s="1101">
        <v>600</v>
      </c>
      <c r="AW509" s="1101">
        <f t="shared" si="1191"/>
        <v>0</v>
      </c>
      <c r="AX509" s="1101">
        <v>1424</v>
      </c>
      <c r="AY509" s="1101">
        <f t="shared" si="1192"/>
        <v>0</v>
      </c>
      <c r="AZ509" s="1102">
        <f t="shared" si="1193"/>
        <v>0</v>
      </c>
      <c r="BA509" s="1151">
        <f t="shared" si="1066"/>
        <v>0</v>
      </c>
      <c r="BB509" s="363">
        <v>600</v>
      </c>
      <c r="BC509" s="363">
        <f t="shared" si="1194"/>
        <v>0</v>
      </c>
      <c r="BD509" s="363">
        <v>1424</v>
      </c>
      <c r="BE509" s="363">
        <f t="shared" si="1195"/>
        <v>0</v>
      </c>
      <c r="BF509" s="364">
        <f t="shared" si="1121"/>
        <v>0</v>
      </c>
      <c r="BG509" s="1218">
        <f t="shared" si="1103"/>
        <v>0</v>
      </c>
      <c r="BH509" s="1218">
        <f t="shared" si="1104"/>
        <v>0</v>
      </c>
    </row>
    <row r="510" spans="1:60" x14ac:dyDescent="0.2">
      <c r="A510" s="1">
        <v>501</v>
      </c>
      <c r="B510" s="50" t="s">
        <v>198</v>
      </c>
      <c r="C510" s="51"/>
      <c r="D510" s="51" t="s">
        <v>21</v>
      </c>
      <c r="E510" s="51">
        <v>40</v>
      </c>
      <c r="F510" s="76">
        <v>1300</v>
      </c>
      <c r="G510" s="76">
        <f t="shared" si="1170"/>
        <v>52000</v>
      </c>
      <c r="H510" s="76">
        <v>957</v>
      </c>
      <c r="I510" s="76">
        <f t="shared" si="1171"/>
        <v>38280</v>
      </c>
      <c r="J510" s="120">
        <f t="shared" si="1172"/>
        <v>90280</v>
      </c>
      <c r="K510" s="131"/>
      <c r="L510" s="95">
        <v>1300</v>
      </c>
      <c r="M510" s="95">
        <f t="shared" si="1173"/>
        <v>0</v>
      </c>
      <c r="N510" s="95">
        <v>957</v>
      </c>
      <c r="O510" s="95">
        <f t="shared" si="1174"/>
        <v>0</v>
      </c>
      <c r="P510" s="96">
        <f t="shared" si="1175"/>
        <v>0</v>
      </c>
      <c r="Q510" s="177"/>
      <c r="R510" s="178">
        <v>1300</v>
      </c>
      <c r="S510" s="178">
        <f t="shared" si="1176"/>
        <v>0</v>
      </c>
      <c r="T510" s="178">
        <v>957</v>
      </c>
      <c r="U510" s="178">
        <f t="shared" si="1177"/>
        <v>0</v>
      </c>
      <c r="V510" s="179">
        <f t="shared" si="1178"/>
        <v>0</v>
      </c>
      <c r="W510" s="224"/>
      <c r="X510" s="225">
        <v>1300</v>
      </c>
      <c r="Y510" s="225">
        <f t="shared" si="1179"/>
        <v>0</v>
      </c>
      <c r="Z510" s="225">
        <v>957</v>
      </c>
      <c r="AA510" s="225">
        <f t="shared" si="1180"/>
        <v>0</v>
      </c>
      <c r="AB510" s="226">
        <f t="shared" si="1181"/>
        <v>0</v>
      </c>
      <c r="AC510" s="271">
        <v>38</v>
      </c>
      <c r="AD510" s="272">
        <v>1300</v>
      </c>
      <c r="AE510" s="272">
        <f t="shared" si="1182"/>
        <v>49400</v>
      </c>
      <c r="AF510" s="272">
        <v>957</v>
      </c>
      <c r="AG510" s="272">
        <f t="shared" si="1183"/>
        <v>36366</v>
      </c>
      <c r="AH510" s="273">
        <f t="shared" si="1184"/>
        <v>85766</v>
      </c>
      <c r="AI510" s="318"/>
      <c r="AJ510" s="319">
        <v>1300</v>
      </c>
      <c r="AK510" s="319">
        <f t="shared" si="1185"/>
        <v>0</v>
      </c>
      <c r="AL510" s="319">
        <v>957</v>
      </c>
      <c r="AM510" s="319">
        <f t="shared" si="1186"/>
        <v>0</v>
      </c>
      <c r="AN510" s="320">
        <f t="shared" si="1187"/>
        <v>0</v>
      </c>
      <c r="AO510" s="1607">
        <v>2</v>
      </c>
      <c r="AP510" s="1093">
        <v>1300</v>
      </c>
      <c r="AQ510" s="1093">
        <f t="shared" si="1188"/>
        <v>2600</v>
      </c>
      <c r="AR510" s="1093">
        <v>957</v>
      </c>
      <c r="AS510" s="1093">
        <f t="shared" si="1189"/>
        <v>1914</v>
      </c>
      <c r="AT510" s="1094">
        <f t="shared" si="1190"/>
        <v>4514</v>
      </c>
      <c r="AU510" s="1103"/>
      <c r="AV510" s="1101">
        <v>1300</v>
      </c>
      <c r="AW510" s="1101">
        <f t="shared" si="1191"/>
        <v>0</v>
      </c>
      <c r="AX510" s="1101">
        <v>957</v>
      </c>
      <c r="AY510" s="1101">
        <f t="shared" si="1192"/>
        <v>0</v>
      </c>
      <c r="AZ510" s="1102">
        <f t="shared" si="1193"/>
        <v>0</v>
      </c>
      <c r="BA510" s="1151">
        <f t="shared" si="1066"/>
        <v>0</v>
      </c>
      <c r="BB510" s="363">
        <v>1300</v>
      </c>
      <c r="BC510" s="363">
        <f t="shared" si="1194"/>
        <v>0</v>
      </c>
      <c r="BD510" s="363">
        <v>957</v>
      </c>
      <c r="BE510" s="363">
        <f t="shared" si="1195"/>
        <v>0</v>
      </c>
      <c r="BF510" s="364">
        <f t="shared" si="1121"/>
        <v>0</v>
      </c>
      <c r="BG510" s="1218">
        <f t="shared" si="1103"/>
        <v>4514</v>
      </c>
      <c r="BH510" s="1218">
        <f t="shared" si="1104"/>
        <v>-4514</v>
      </c>
    </row>
    <row r="511" spans="1:60" x14ac:dyDescent="0.2">
      <c r="A511" s="1">
        <v>502</v>
      </c>
      <c r="B511" s="50" t="s">
        <v>23</v>
      </c>
      <c r="C511" s="51"/>
      <c r="D511" s="51" t="s">
        <v>21</v>
      </c>
      <c r="E511" s="51">
        <v>107.8</v>
      </c>
      <c r="F511" s="76">
        <v>700</v>
      </c>
      <c r="G511" s="76">
        <f t="shared" si="1170"/>
        <v>75460</v>
      </c>
      <c r="H511" s="76">
        <v>421</v>
      </c>
      <c r="I511" s="76">
        <f t="shared" si="1171"/>
        <v>45383.799999999996</v>
      </c>
      <c r="J511" s="120">
        <f t="shared" si="1172"/>
        <v>120843.79999999999</v>
      </c>
      <c r="K511" s="131"/>
      <c r="L511" s="95">
        <v>700</v>
      </c>
      <c r="M511" s="95">
        <f t="shared" si="1173"/>
        <v>0</v>
      </c>
      <c r="N511" s="95">
        <v>421</v>
      </c>
      <c r="O511" s="95">
        <f t="shared" si="1174"/>
        <v>0</v>
      </c>
      <c r="P511" s="96">
        <f t="shared" si="1175"/>
        <v>0</v>
      </c>
      <c r="Q511" s="177"/>
      <c r="R511" s="178">
        <v>700</v>
      </c>
      <c r="S511" s="178">
        <f t="shared" si="1176"/>
        <v>0</v>
      </c>
      <c r="T511" s="178">
        <v>421</v>
      </c>
      <c r="U511" s="178">
        <f t="shared" si="1177"/>
        <v>0</v>
      </c>
      <c r="V511" s="179">
        <f t="shared" si="1178"/>
        <v>0</v>
      </c>
      <c r="W511" s="224"/>
      <c r="X511" s="225">
        <v>700</v>
      </c>
      <c r="Y511" s="225">
        <f t="shared" si="1179"/>
        <v>0</v>
      </c>
      <c r="Z511" s="225">
        <v>421</v>
      </c>
      <c r="AA511" s="225">
        <f t="shared" si="1180"/>
        <v>0</v>
      </c>
      <c r="AB511" s="226">
        <f t="shared" si="1181"/>
        <v>0</v>
      </c>
      <c r="AC511" s="271">
        <v>80</v>
      </c>
      <c r="AD511" s="272">
        <v>700</v>
      </c>
      <c r="AE511" s="272">
        <f t="shared" si="1182"/>
        <v>56000</v>
      </c>
      <c r="AF511" s="272">
        <v>421</v>
      </c>
      <c r="AG511" s="272">
        <f t="shared" si="1183"/>
        <v>33680</v>
      </c>
      <c r="AH511" s="273">
        <f t="shared" si="1184"/>
        <v>89680</v>
      </c>
      <c r="AI511" s="318"/>
      <c r="AJ511" s="319">
        <v>700</v>
      </c>
      <c r="AK511" s="319">
        <f t="shared" si="1185"/>
        <v>0</v>
      </c>
      <c r="AL511" s="319">
        <v>421</v>
      </c>
      <c r="AM511" s="319">
        <f t="shared" si="1186"/>
        <v>0</v>
      </c>
      <c r="AN511" s="320">
        <f t="shared" si="1187"/>
        <v>0</v>
      </c>
      <c r="AO511" s="1607">
        <v>27.799999999999997</v>
      </c>
      <c r="AP511" s="1093">
        <v>700</v>
      </c>
      <c r="AQ511" s="1093">
        <f t="shared" si="1188"/>
        <v>19459.999999999996</v>
      </c>
      <c r="AR511" s="1093">
        <v>421</v>
      </c>
      <c r="AS511" s="1093">
        <f t="shared" si="1189"/>
        <v>11703.8</v>
      </c>
      <c r="AT511" s="1094">
        <f t="shared" si="1190"/>
        <v>31163.799999999996</v>
      </c>
      <c r="AU511" s="1103"/>
      <c r="AV511" s="1101">
        <v>700</v>
      </c>
      <c r="AW511" s="1101">
        <f t="shared" si="1191"/>
        <v>0</v>
      </c>
      <c r="AX511" s="1101">
        <v>421</v>
      </c>
      <c r="AY511" s="1101">
        <f t="shared" si="1192"/>
        <v>0</v>
      </c>
      <c r="AZ511" s="1102">
        <f t="shared" si="1193"/>
        <v>0</v>
      </c>
      <c r="BA511" s="1151">
        <f t="shared" si="1066"/>
        <v>0</v>
      </c>
      <c r="BB511" s="363">
        <v>700</v>
      </c>
      <c r="BC511" s="363">
        <f t="shared" si="1194"/>
        <v>0</v>
      </c>
      <c r="BD511" s="363">
        <v>421</v>
      </c>
      <c r="BE511" s="363">
        <f t="shared" si="1195"/>
        <v>0</v>
      </c>
      <c r="BF511" s="364">
        <f t="shared" si="1121"/>
        <v>0</v>
      </c>
      <c r="BG511" s="1218">
        <f t="shared" si="1103"/>
        <v>31163.799999999988</v>
      </c>
      <c r="BH511" s="1218">
        <f t="shared" si="1104"/>
        <v>-31163.799999999988</v>
      </c>
    </row>
    <row r="512" spans="1:60" x14ac:dyDescent="0.2">
      <c r="A512" s="1">
        <v>503</v>
      </c>
      <c r="B512" s="50" t="s">
        <v>31</v>
      </c>
      <c r="C512" s="1158"/>
      <c r="D512" s="51" t="s">
        <v>32</v>
      </c>
      <c r="E512" s="51">
        <v>1</v>
      </c>
      <c r="F512" s="76">
        <v>0</v>
      </c>
      <c r="G512" s="76">
        <f t="shared" si="1170"/>
        <v>0</v>
      </c>
      <c r="H512" s="76">
        <v>18051</v>
      </c>
      <c r="I512" s="76">
        <f t="shared" si="1171"/>
        <v>18051</v>
      </c>
      <c r="J512" s="120">
        <f t="shared" si="1172"/>
        <v>18051</v>
      </c>
      <c r="K512" s="131"/>
      <c r="L512" s="95">
        <v>0</v>
      </c>
      <c r="M512" s="95">
        <f t="shared" si="1173"/>
        <v>0</v>
      </c>
      <c r="N512" s="95">
        <v>18051</v>
      </c>
      <c r="O512" s="95">
        <f t="shared" si="1174"/>
        <v>0</v>
      </c>
      <c r="P512" s="96">
        <f t="shared" si="1175"/>
        <v>0</v>
      </c>
      <c r="Q512" s="177"/>
      <c r="R512" s="178">
        <v>0</v>
      </c>
      <c r="S512" s="178">
        <f t="shared" si="1176"/>
        <v>0</v>
      </c>
      <c r="T512" s="178">
        <v>18051</v>
      </c>
      <c r="U512" s="178">
        <f t="shared" si="1177"/>
        <v>0</v>
      </c>
      <c r="V512" s="179">
        <f t="shared" si="1178"/>
        <v>0</v>
      </c>
      <c r="W512" s="224"/>
      <c r="X512" s="225">
        <v>0</v>
      </c>
      <c r="Y512" s="225">
        <f t="shared" si="1179"/>
        <v>0</v>
      </c>
      <c r="Z512" s="225">
        <v>18051</v>
      </c>
      <c r="AA512" s="225">
        <f t="shared" si="1180"/>
        <v>0</v>
      </c>
      <c r="AB512" s="226">
        <f t="shared" si="1181"/>
        <v>0</v>
      </c>
      <c r="AC512" s="271">
        <v>1</v>
      </c>
      <c r="AD512" s="272">
        <v>0</v>
      </c>
      <c r="AE512" s="272">
        <f t="shared" si="1182"/>
        <v>0</v>
      </c>
      <c r="AF512" s="272">
        <v>18051</v>
      </c>
      <c r="AG512" s="272">
        <f t="shared" si="1183"/>
        <v>18051</v>
      </c>
      <c r="AH512" s="273">
        <f t="shared" si="1184"/>
        <v>18051</v>
      </c>
      <c r="AI512" s="318"/>
      <c r="AJ512" s="319">
        <v>0</v>
      </c>
      <c r="AK512" s="319">
        <f t="shared" si="1185"/>
        <v>0</v>
      </c>
      <c r="AL512" s="319">
        <v>18051</v>
      </c>
      <c r="AM512" s="319">
        <f t="shared" si="1186"/>
        <v>0</v>
      </c>
      <c r="AN512" s="320">
        <f t="shared" si="1187"/>
        <v>0</v>
      </c>
      <c r="AO512" s="1107"/>
      <c r="AP512" s="1093">
        <v>0</v>
      </c>
      <c r="AQ512" s="1093">
        <f t="shared" si="1188"/>
        <v>0</v>
      </c>
      <c r="AR512" s="1093">
        <v>18051</v>
      </c>
      <c r="AS512" s="1093">
        <f t="shared" si="1189"/>
        <v>0</v>
      </c>
      <c r="AT512" s="1094">
        <f t="shared" si="1190"/>
        <v>0</v>
      </c>
      <c r="AU512" s="1103"/>
      <c r="AV512" s="1101">
        <v>0</v>
      </c>
      <c r="AW512" s="1101">
        <f t="shared" si="1191"/>
        <v>0</v>
      </c>
      <c r="AX512" s="1101">
        <v>18051</v>
      </c>
      <c r="AY512" s="1101">
        <f t="shared" si="1192"/>
        <v>0</v>
      </c>
      <c r="AZ512" s="1102">
        <f t="shared" si="1193"/>
        <v>0</v>
      </c>
      <c r="BA512" s="1151">
        <f t="shared" si="1066"/>
        <v>0</v>
      </c>
      <c r="BB512" s="363">
        <v>0</v>
      </c>
      <c r="BC512" s="363">
        <f t="shared" si="1194"/>
        <v>0</v>
      </c>
      <c r="BD512" s="363">
        <v>18051</v>
      </c>
      <c r="BE512" s="363">
        <f t="shared" si="1195"/>
        <v>0</v>
      </c>
      <c r="BF512" s="364">
        <f t="shared" si="1121"/>
        <v>0</v>
      </c>
      <c r="BG512" s="1218">
        <f t="shared" si="1103"/>
        <v>0</v>
      </c>
      <c r="BH512" s="1218">
        <f t="shared" si="1104"/>
        <v>0</v>
      </c>
    </row>
    <row r="513" spans="1:60" ht="25.5" x14ac:dyDescent="0.2">
      <c r="A513" s="1">
        <v>504</v>
      </c>
      <c r="B513" s="50" t="s">
        <v>201</v>
      </c>
      <c r="C513" s="1158"/>
      <c r="D513" s="51" t="s">
        <v>202</v>
      </c>
      <c r="E513" s="51">
        <v>3</v>
      </c>
      <c r="F513" s="76">
        <v>2000</v>
      </c>
      <c r="G513" s="76">
        <f t="shared" si="1170"/>
        <v>6000</v>
      </c>
      <c r="H513" s="76">
        <v>629</v>
      </c>
      <c r="I513" s="76">
        <f t="shared" si="1171"/>
        <v>1887</v>
      </c>
      <c r="J513" s="120">
        <f t="shared" si="1172"/>
        <v>7887</v>
      </c>
      <c r="K513" s="131"/>
      <c r="L513" s="95">
        <v>2000</v>
      </c>
      <c r="M513" s="95">
        <f t="shared" si="1173"/>
        <v>0</v>
      </c>
      <c r="N513" s="95">
        <v>629</v>
      </c>
      <c r="O513" s="95">
        <f t="shared" si="1174"/>
        <v>0</v>
      </c>
      <c r="P513" s="96">
        <f t="shared" si="1175"/>
        <v>0</v>
      </c>
      <c r="Q513" s="177"/>
      <c r="R513" s="178">
        <v>2000</v>
      </c>
      <c r="S513" s="178">
        <f t="shared" si="1176"/>
        <v>0</v>
      </c>
      <c r="T513" s="178">
        <v>629</v>
      </c>
      <c r="U513" s="178">
        <f t="shared" si="1177"/>
        <v>0</v>
      </c>
      <c r="V513" s="179">
        <f t="shared" si="1178"/>
        <v>0</v>
      </c>
      <c r="W513" s="224"/>
      <c r="X513" s="225">
        <v>2000</v>
      </c>
      <c r="Y513" s="225">
        <f t="shared" si="1179"/>
        <v>0</v>
      </c>
      <c r="Z513" s="225">
        <v>629</v>
      </c>
      <c r="AA513" s="225">
        <f t="shared" si="1180"/>
        <v>0</v>
      </c>
      <c r="AB513" s="226">
        <f t="shared" si="1181"/>
        <v>0</v>
      </c>
      <c r="AC513" s="271">
        <v>3</v>
      </c>
      <c r="AD513" s="272">
        <v>2000</v>
      </c>
      <c r="AE513" s="272">
        <f t="shared" si="1182"/>
        <v>6000</v>
      </c>
      <c r="AF513" s="272">
        <v>629</v>
      </c>
      <c r="AG513" s="272">
        <f t="shared" si="1183"/>
        <v>1887</v>
      </c>
      <c r="AH513" s="273">
        <f t="shared" si="1184"/>
        <v>7887</v>
      </c>
      <c r="AI513" s="318"/>
      <c r="AJ513" s="319">
        <v>2000</v>
      </c>
      <c r="AK513" s="319">
        <f t="shared" si="1185"/>
        <v>0</v>
      </c>
      <c r="AL513" s="319">
        <v>629</v>
      </c>
      <c r="AM513" s="319">
        <f t="shared" si="1186"/>
        <v>0</v>
      </c>
      <c r="AN513" s="320">
        <f t="shared" si="1187"/>
        <v>0</v>
      </c>
      <c r="AO513" s="1107"/>
      <c r="AP513" s="1093">
        <v>2000</v>
      </c>
      <c r="AQ513" s="1093">
        <f t="shared" si="1188"/>
        <v>0</v>
      </c>
      <c r="AR513" s="1093">
        <v>629</v>
      </c>
      <c r="AS513" s="1093">
        <f t="shared" si="1189"/>
        <v>0</v>
      </c>
      <c r="AT513" s="1094">
        <f t="shared" si="1190"/>
        <v>0</v>
      </c>
      <c r="AU513" s="1103"/>
      <c r="AV513" s="1101">
        <v>2000</v>
      </c>
      <c r="AW513" s="1101">
        <f t="shared" si="1191"/>
        <v>0</v>
      </c>
      <c r="AX513" s="1101">
        <v>629</v>
      </c>
      <c r="AY513" s="1101">
        <f t="shared" si="1192"/>
        <v>0</v>
      </c>
      <c r="AZ513" s="1102">
        <f t="shared" si="1193"/>
        <v>0</v>
      </c>
      <c r="BA513" s="1151">
        <f t="shared" si="1066"/>
        <v>0</v>
      </c>
      <c r="BB513" s="363">
        <v>2000</v>
      </c>
      <c r="BC513" s="363">
        <f t="shared" si="1194"/>
        <v>0</v>
      </c>
      <c r="BD513" s="363">
        <v>629</v>
      </c>
      <c r="BE513" s="363">
        <f t="shared" si="1195"/>
        <v>0</v>
      </c>
      <c r="BF513" s="364">
        <f t="shared" si="1121"/>
        <v>0</v>
      </c>
      <c r="BG513" s="1218">
        <f t="shared" si="1103"/>
        <v>0</v>
      </c>
      <c r="BH513" s="1218">
        <f t="shared" si="1104"/>
        <v>0</v>
      </c>
    </row>
    <row r="514" spans="1:60" x14ac:dyDescent="0.2">
      <c r="A514" s="1655">
        <v>497</v>
      </c>
      <c r="B514" s="50" t="s">
        <v>591</v>
      </c>
      <c r="C514" s="51"/>
      <c r="D514" s="51" t="s">
        <v>7</v>
      </c>
      <c r="E514" s="51">
        <v>1</v>
      </c>
      <c r="F514" s="76">
        <v>2950</v>
      </c>
      <c r="G514" s="76">
        <f>E514*F514</f>
        <v>2950</v>
      </c>
      <c r="H514" s="76">
        <v>10010</v>
      </c>
      <c r="I514" s="76">
        <f>E514*H514</f>
        <v>10010</v>
      </c>
      <c r="J514" s="1652">
        <f t="shared" si="1172"/>
        <v>12960</v>
      </c>
      <c r="K514" s="131"/>
      <c r="L514" s="95"/>
      <c r="M514" s="95"/>
      <c r="N514" s="95"/>
      <c r="O514" s="95"/>
      <c r="P514" s="96"/>
      <c r="Q514" s="177"/>
      <c r="R514" s="178"/>
      <c r="S514" s="178"/>
      <c r="T514" s="178"/>
      <c r="U514" s="178"/>
      <c r="V514" s="179"/>
      <c r="W514" s="224"/>
      <c r="X514" s="225"/>
      <c r="Y514" s="225"/>
      <c r="Z514" s="225"/>
      <c r="AA514" s="225"/>
      <c r="AB514" s="226"/>
      <c r="AC514" s="271"/>
      <c r="AD514" s="272"/>
      <c r="AE514" s="272"/>
      <c r="AF514" s="272"/>
      <c r="AG514" s="272"/>
      <c r="AH514" s="273"/>
      <c r="AI514" s="318"/>
      <c r="AJ514" s="319">
        <v>2950</v>
      </c>
      <c r="AK514" s="319">
        <f>AI514*AJ514</f>
        <v>0</v>
      </c>
      <c r="AL514" s="319">
        <v>10010</v>
      </c>
      <c r="AM514" s="319">
        <f>AI514*AL514</f>
        <v>0</v>
      </c>
      <c r="AN514" s="320">
        <f t="shared" si="1187"/>
        <v>0</v>
      </c>
      <c r="AO514" s="1607">
        <v>1</v>
      </c>
      <c r="AP514" s="1093">
        <v>2950</v>
      </c>
      <c r="AQ514" s="1093">
        <f>AO514*AP514</f>
        <v>2950</v>
      </c>
      <c r="AR514" s="1093">
        <v>10010</v>
      </c>
      <c r="AS514" s="1093">
        <f>AO514*AR514</f>
        <v>10010</v>
      </c>
      <c r="AT514" s="1094">
        <f t="shared" si="1190"/>
        <v>12960</v>
      </c>
      <c r="AU514" s="1103"/>
      <c r="AV514" s="1101">
        <v>2950</v>
      </c>
      <c r="AW514" s="1101">
        <f>AU514*AV514</f>
        <v>0</v>
      </c>
      <c r="AX514" s="1101">
        <v>10010</v>
      </c>
      <c r="AY514" s="1101">
        <f>AU514*AX514</f>
        <v>0</v>
      </c>
      <c r="AZ514" s="1102">
        <f t="shared" si="1193"/>
        <v>0</v>
      </c>
      <c r="BA514" s="1151">
        <f t="shared" si="1066"/>
        <v>0</v>
      </c>
      <c r="BB514" s="1156">
        <v>2950</v>
      </c>
      <c r="BC514" s="1156">
        <f>BA514*BB514</f>
        <v>0</v>
      </c>
      <c r="BD514" s="1156">
        <v>10010</v>
      </c>
      <c r="BE514" s="1156">
        <f>BA514*BD514</f>
        <v>0</v>
      </c>
      <c r="BF514" s="364">
        <f t="shared" si="1121"/>
        <v>0</v>
      </c>
      <c r="BG514" s="1218">
        <f t="shared" si="1103"/>
        <v>12960</v>
      </c>
      <c r="BH514" s="1218">
        <f t="shared" si="1104"/>
        <v>-12960</v>
      </c>
    </row>
    <row r="515" spans="1:60" ht="25.5" x14ac:dyDescent="0.2">
      <c r="A515" s="1">
        <v>508</v>
      </c>
      <c r="B515" s="50" t="s">
        <v>592</v>
      </c>
      <c r="C515" s="51"/>
      <c r="D515" s="51" t="s">
        <v>7</v>
      </c>
      <c r="E515" s="51">
        <v>28</v>
      </c>
      <c r="F515" s="76">
        <v>600</v>
      </c>
      <c r="G515" s="76">
        <f>E515*F515</f>
        <v>16800</v>
      </c>
      <c r="H515" s="76">
        <v>1994</v>
      </c>
      <c r="I515" s="76">
        <f>E515*H515</f>
        <v>55832</v>
      </c>
      <c r="J515" s="1652">
        <f t="shared" si="1172"/>
        <v>72632</v>
      </c>
      <c r="K515" s="131"/>
      <c r="L515" s="95"/>
      <c r="M515" s="95"/>
      <c r="N515" s="95"/>
      <c r="O515" s="95"/>
      <c r="P515" s="96"/>
      <c r="Q515" s="177"/>
      <c r="R515" s="178"/>
      <c r="S515" s="178"/>
      <c r="T515" s="178"/>
      <c r="U515" s="178"/>
      <c r="V515" s="179"/>
      <c r="W515" s="224"/>
      <c r="X515" s="225"/>
      <c r="Y515" s="225"/>
      <c r="Z515" s="225"/>
      <c r="AA515" s="225"/>
      <c r="AB515" s="226"/>
      <c r="AC515" s="271"/>
      <c r="AD515" s="272"/>
      <c r="AE515" s="272"/>
      <c r="AF515" s="272"/>
      <c r="AG515" s="272"/>
      <c r="AH515" s="273"/>
      <c r="AI515" s="318"/>
      <c r="AJ515" s="319">
        <v>600</v>
      </c>
      <c r="AK515" s="319">
        <f>AI515*AJ515</f>
        <v>0</v>
      </c>
      <c r="AL515" s="319">
        <v>1994</v>
      </c>
      <c r="AM515" s="319">
        <f>AI515*AL515</f>
        <v>0</v>
      </c>
      <c r="AN515" s="320">
        <f t="shared" si="1187"/>
        <v>0</v>
      </c>
      <c r="AO515" s="1607">
        <v>28</v>
      </c>
      <c r="AP515" s="1093">
        <v>600</v>
      </c>
      <c r="AQ515" s="1093">
        <f>AO515*AP515</f>
        <v>16800</v>
      </c>
      <c r="AR515" s="1093">
        <v>1994</v>
      </c>
      <c r="AS515" s="1093">
        <f>AO515*AR515</f>
        <v>55832</v>
      </c>
      <c r="AT515" s="1094">
        <f t="shared" si="1190"/>
        <v>72632</v>
      </c>
      <c r="AU515" s="1103"/>
      <c r="AV515" s="1101">
        <v>600</v>
      </c>
      <c r="AW515" s="1101">
        <f>AU515*AV515</f>
        <v>0</v>
      </c>
      <c r="AX515" s="1101">
        <v>1994</v>
      </c>
      <c r="AY515" s="1101">
        <f>AU515*AX515</f>
        <v>0</v>
      </c>
      <c r="AZ515" s="1102">
        <f t="shared" si="1193"/>
        <v>0</v>
      </c>
      <c r="BA515" s="1151">
        <f t="shared" si="1066"/>
        <v>0</v>
      </c>
      <c r="BB515" s="1156">
        <v>600</v>
      </c>
      <c r="BC515" s="1156">
        <f>BA515*BB515</f>
        <v>0</v>
      </c>
      <c r="BD515" s="1156">
        <v>1994</v>
      </c>
      <c r="BE515" s="1156">
        <f>BA515*BD515</f>
        <v>0</v>
      </c>
      <c r="BF515" s="364">
        <f t="shared" si="1121"/>
        <v>0</v>
      </c>
      <c r="BG515" s="1218">
        <f t="shared" si="1103"/>
        <v>72632</v>
      </c>
      <c r="BH515" s="1218">
        <f t="shared" si="1104"/>
        <v>-72632</v>
      </c>
    </row>
    <row r="516" spans="1:60" x14ac:dyDescent="0.2">
      <c r="A516" s="1">
        <v>505</v>
      </c>
      <c r="B516" s="50" t="s">
        <v>40</v>
      </c>
      <c r="C516" s="1158"/>
      <c r="D516" s="51" t="s">
        <v>41</v>
      </c>
      <c r="E516" s="51">
        <v>1</v>
      </c>
      <c r="F516" s="76">
        <v>0</v>
      </c>
      <c r="G516" s="76">
        <f t="shared" si="1170"/>
        <v>0</v>
      </c>
      <c r="H516" s="76">
        <v>66966</v>
      </c>
      <c r="I516" s="76">
        <f t="shared" si="1171"/>
        <v>66966</v>
      </c>
      <c r="J516" s="120">
        <f t="shared" si="1172"/>
        <v>66966</v>
      </c>
      <c r="K516" s="131"/>
      <c r="L516" s="95">
        <v>0</v>
      </c>
      <c r="M516" s="95">
        <f t="shared" si="1173"/>
        <v>0</v>
      </c>
      <c r="N516" s="95">
        <v>66966</v>
      </c>
      <c r="O516" s="95">
        <f t="shared" si="1174"/>
        <v>0</v>
      </c>
      <c r="P516" s="96">
        <f t="shared" si="1175"/>
        <v>0</v>
      </c>
      <c r="Q516" s="177"/>
      <c r="R516" s="178">
        <v>0</v>
      </c>
      <c r="S516" s="178">
        <f t="shared" si="1176"/>
        <v>0</v>
      </c>
      <c r="T516" s="178">
        <v>66966</v>
      </c>
      <c r="U516" s="178">
        <f t="shared" si="1177"/>
        <v>0</v>
      </c>
      <c r="V516" s="179">
        <f t="shared" si="1178"/>
        <v>0</v>
      </c>
      <c r="W516" s="224"/>
      <c r="X516" s="225">
        <v>0</v>
      </c>
      <c r="Y516" s="225">
        <f t="shared" si="1179"/>
        <v>0</v>
      </c>
      <c r="Z516" s="225">
        <v>66966</v>
      </c>
      <c r="AA516" s="225">
        <f t="shared" si="1180"/>
        <v>0</v>
      </c>
      <c r="AB516" s="226">
        <f t="shared" si="1181"/>
        <v>0</v>
      </c>
      <c r="AC516" s="271">
        <v>1</v>
      </c>
      <c r="AD516" s="272">
        <v>0</v>
      </c>
      <c r="AE516" s="272">
        <f t="shared" si="1182"/>
        <v>0</v>
      </c>
      <c r="AF516" s="272">
        <v>66966</v>
      </c>
      <c r="AG516" s="272">
        <f t="shared" si="1183"/>
        <v>66966</v>
      </c>
      <c r="AH516" s="273">
        <f t="shared" si="1184"/>
        <v>66966</v>
      </c>
      <c r="AI516" s="318"/>
      <c r="AJ516" s="319">
        <v>0</v>
      </c>
      <c r="AK516" s="319">
        <f t="shared" si="1185"/>
        <v>0</v>
      </c>
      <c r="AL516" s="319">
        <v>66966</v>
      </c>
      <c r="AM516" s="319">
        <f t="shared" si="1186"/>
        <v>0</v>
      </c>
      <c r="AN516" s="320">
        <f t="shared" si="1187"/>
        <v>0</v>
      </c>
      <c r="AO516" s="1107"/>
      <c r="AP516" s="1093">
        <v>0</v>
      </c>
      <c r="AQ516" s="1093">
        <f t="shared" ref="AQ516:AQ517" si="1196">AO516*AP516</f>
        <v>0</v>
      </c>
      <c r="AR516" s="1093">
        <v>66966</v>
      </c>
      <c r="AS516" s="1093">
        <f t="shared" ref="AS516:AS517" si="1197">AO516*AR516</f>
        <v>0</v>
      </c>
      <c r="AT516" s="1094">
        <f t="shared" si="1190"/>
        <v>0</v>
      </c>
      <c r="AU516" s="1103"/>
      <c r="AV516" s="1101">
        <v>0</v>
      </c>
      <c r="AW516" s="1101">
        <f t="shared" ref="AW516:AW517" si="1198">AU516*AV516</f>
        <v>0</v>
      </c>
      <c r="AX516" s="1101">
        <v>66966</v>
      </c>
      <c r="AY516" s="1101">
        <f t="shared" ref="AY516:AY517" si="1199">AU516*AX516</f>
        <v>0</v>
      </c>
      <c r="AZ516" s="1102">
        <f t="shared" si="1193"/>
        <v>0</v>
      </c>
      <c r="BA516" s="1151">
        <f t="shared" si="1066"/>
        <v>0</v>
      </c>
      <c r="BB516" s="363">
        <v>0</v>
      </c>
      <c r="BC516" s="363">
        <f t="shared" ref="BC516:BC517" si="1200">BA516*BB516</f>
        <v>0</v>
      </c>
      <c r="BD516" s="363">
        <v>66966</v>
      </c>
      <c r="BE516" s="363">
        <f t="shared" ref="BE516:BE517" si="1201">BA516*BD516</f>
        <v>0</v>
      </c>
      <c r="BF516" s="364">
        <f t="shared" si="1121"/>
        <v>0</v>
      </c>
      <c r="BG516" s="1218">
        <f t="shared" si="1103"/>
        <v>0</v>
      </c>
      <c r="BH516" s="1218">
        <f t="shared" si="1104"/>
        <v>0</v>
      </c>
    </row>
    <row r="517" spans="1:60" x14ac:dyDescent="0.2">
      <c r="A517" s="1">
        <v>506</v>
      </c>
      <c r="B517" s="1317" t="s">
        <v>203</v>
      </c>
      <c r="C517" s="1158"/>
      <c r="D517" s="51"/>
      <c r="E517" s="51"/>
      <c r="F517" s="51"/>
      <c r="G517" s="76">
        <f t="shared" si="1170"/>
        <v>0</v>
      </c>
      <c r="H517" s="1124"/>
      <c r="I517" s="76">
        <f t="shared" si="1171"/>
        <v>0</v>
      </c>
      <c r="J517" s="1125"/>
      <c r="K517" s="131"/>
      <c r="L517" s="1144"/>
      <c r="M517" s="95">
        <f t="shared" si="1173"/>
        <v>0</v>
      </c>
      <c r="N517" s="1126"/>
      <c r="O517" s="95">
        <f t="shared" si="1174"/>
        <v>0</v>
      </c>
      <c r="P517" s="1127"/>
      <c r="Q517" s="177"/>
      <c r="R517" s="1145"/>
      <c r="S517" s="178">
        <f t="shared" si="1176"/>
        <v>0</v>
      </c>
      <c r="T517" s="1128"/>
      <c r="U517" s="178">
        <f t="shared" si="1177"/>
        <v>0</v>
      </c>
      <c r="V517" s="1129"/>
      <c r="W517" s="224"/>
      <c r="X517" s="1146"/>
      <c r="Y517" s="225">
        <f t="shared" si="1179"/>
        <v>0</v>
      </c>
      <c r="Z517" s="1130"/>
      <c r="AA517" s="225">
        <f t="shared" si="1180"/>
        <v>0</v>
      </c>
      <c r="AB517" s="1131"/>
      <c r="AC517" s="271"/>
      <c r="AD517" s="1147"/>
      <c r="AE517" s="272">
        <f t="shared" si="1182"/>
        <v>0</v>
      </c>
      <c r="AF517" s="1132"/>
      <c r="AG517" s="272">
        <f t="shared" si="1183"/>
        <v>0</v>
      </c>
      <c r="AH517" s="1133"/>
      <c r="AI517" s="318"/>
      <c r="AJ517" s="1148"/>
      <c r="AK517" s="319">
        <f t="shared" si="1185"/>
        <v>0</v>
      </c>
      <c r="AL517" s="1134"/>
      <c r="AM517" s="319">
        <f t="shared" si="1186"/>
        <v>0</v>
      </c>
      <c r="AN517" s="1135"/>
      <c r="AO517" s="1107"/>
      <c r="AP517" s="1149"/>
      <c r="AQ517" s="1093">
        <f t="shared" si="1196"/>
        <v>0</v>
      </c>
      <c r="AR517" s="1136"/>
      <c r="AS517" s="1093">
        <f t="shared" si="1197"/>
        <v>0</v>
      </c>
      <c r="AT517" s="1137"/>
      <c r="AU517" s="1103"/>
      <c r="AV517" s="1150"/>
      <c r="AW517" s="1101">
        <f t="shared" si="1198"/>
        <v>0</v>
      </c>
      <c r="AX517" s="1138"/>
      <c r="AY517" s="1101">
        <f t="shared" si="1199"/>
        <v>0</v>
      </c>
      <c r="AZ517" s="1139"/>
      <c r="BA517" s="1151">
        <f t="shared" si="1066"/>
        <v>0</v>
      </c>
      <c r="BB517" s="1152"/>
      <c r="BC517" s="363">
        <f t="shared" si="1200"/>
        <v>0</v>
      </c>
      <c r="BD517" s="1140"/>
      <c r="BE517" s="363">
        <f t="shared" si="1201"/>
        <v>0</v>
      </c>
      <c r="BF517" s="364">
        <f t="shared" si="1121"/>
        <v>0</v>
      </c>
      <c r="BG517" s="1218">
        <f t="shared" si="1103"/>
        <v>0</v>
      </c>
      <c r="BH517" s="1218">
        <f t="shared" si="1104"/>
        <v>0</v>
      </c>
    </row>
    <row r="518" spans="1:60" ht="25.5" x14ac:dyDescent="0.2">
      <c r="A518" s="1">
        <v>508</v>
      </c>
      <c r="B518" s="50" t="s">
        <v>592</v>
      </c>
      <c r="C518" s="51"/>
      <c r="D518" s="51" t="s">
        <v>7</v>
      </c>
      <c r="E518" s="51">
        <v>12</v>
      </c>
      <c r="F518" s="76">
        <v>600</v>
      </c>
      <c r="G518" s="76">
        <f>E518*F518</f>
        <v>7200</v>
      </c>
      <c r="H518" s="76">
        <v>1994</v>
      </c>
      <c r="I518" s="76">
        <f>E518*H518</f>
        <v>23928</v>
      </c>
      <c r="J518" s="1652">
        <f t="shared" ref="J518:J523" si="1202">G518+I518</f>
        <v>31128</v>
      </c>
      <c r="K518" s="131"/>
      <c r="L518" s="95"/>
      <c r="M518" s="95"/>
      <c r="N518" s="95"/>
      <c r="O518" s="95"/>
      <c r="P518" s="96"/>
      <c r="Q518" s="177"/>
      <c r="R518" s="178"/>
      <c r="S518" s="178"/>
      <c r="T518" s="178"/>
      <c r="U518" s="178"/>
      <c r="V518" s="179"/>
      <c r="W518" s="224"/>
      <c r="X518" s="225"/>
      <c r="Y518" s="225"/>
      <c r="Z518" s="225"/>
      <c r="AA518" s="225"/>
      <c r="AB518" s="226"/>
      <c r="AC518" s="271"/>
      <c r="AD518" s="272"/>
      <c r="AE518" s="272"/>
      <c r="AF518" s="272"/>
      <c r="AG518" s="272"/>
      <c r="AH518" s="273"/>
      <c r="AI518" s="318"/>
      <c r="AJ518" s="319">
        <v>600</v>
      </c>
      <c r="AK518" s="319">
        <f>AI518*AJ518</f>
        <v>0</v>
      </c>
      <c r="AL518" s="319">
        <v>1994</v>
      </c>
      <c r="AM518" s="319">
        <f>AI518*AL518</f>
        <v>0</v>
      </c>
      <c r="AN518" s="320">
        <f t="shared" ref="AN518:AN523" si="1203">AK518+AM518</f>
        <v>0</v>
      </c>
      <c r="AO518" s="1607">
        <v>12</v>
      </c>
      <c r="AP518" s="1093">
        <v>600</v>
      </c>
      <c r="AQ518" s="1093">
        <f>AO518*AP518</f>
        <v>7200</v>
      </c>
      <c r="AR518" s="1093">
        <v>1994</v>
      </c>
      <c r="AS518" s="1093">
        <f>AO518*AR518</f>
        <v>23928</v>
      </c>
      <c r="AT518" s="1094">
        <f t="shared" ref="AT518:AT521" si="1204">AQ518+AS518</f>
        <v>31128</v>
      </c>
      <c r="AU518" s="1103"/>
      <c r="AV518" s="1101">
        <v>600</v>
      </c>
      <c r="AW518" s="1101">
        <f>AU518*AV518</f>
        <v>0</v>
      </c>
      <c r="AX518" s="1101">
        <v>1994</v>
      </c>
      <c r="AY518" s="1101">
        <f>AU518*AX518</f>
        <v>0</v>
      </c>
      <c r="AZ518" s="1102">
        <f t="shared" ref="AZ518:AZ520" si="1205">AW518+AY518</f>
        <v>0</v>
      </c>
      <c r="BA518" s="1151">
        <f t="shared" si="1066"/>
        <v>0</v>
      </c>
      <c r="BB518" s="1156">
        <v>600</v>
      </c>
      <c r="BC518" s="1156">
        <f>BA518*BB518</f>
        <v>0</v>
      </c>
      <c r="BD518" s="1156">
        <v>1994</v>
      </c>
      <c r="BE518" s="1156">
        <f>BA518*BD518</f>
        <v>0</v>
      </c>
      <c r="BF518" s="364">
        <f t="shared" si="1121"/>
        <v>0</v>
      </c>
      <c r="BG518" s="1218">
        <f t="shared" si="1103"/>
        <v>31128</v>
      </c>
      <c r="BH518" s="1218">
        <f t="shared" si="1104"/>
        <v>-31128</v>
      </c>
    </row>
    <row r="519" spans="1:60" x14ac:dyDescent="0.2">
      <c r="A519" s="1">
        <v>508</v>
      </c>
      <c r="B519" s="50" t="s">
        <v>15</v>
      </c>
      <c r="C519" s="51"/>
      <c r="D519" s="51" t="s">
        <v>7</v>
      </c>
      <c r="E519" s="51">
        <v>42</v>
      </c>
      <c r="F519" s="76">
        <v>600</v>
      </c>
      <c r="G519" s="76">
        <f t="shared" si="1170"/>
        <v>25200</v>
      </c>
      <c r="H519" s="76">
        <v>335</v>
      </c>
      <c r="I519" s="76">
        <f t="shared" si="1171"/>
        <v>14070</v>
      </c>
      <c r="J519" s="120">
        <f t="shared" si="1202"/>
        <v>39270</v>
      </c>
      <c r="K519" s="131"/>
      <c r="L519" s="95">
        <v>600</v>
      </c>
      <c r="M519" s="95">
        <f t="shared" si="1173"/>
        <v>0</v>
      </c>
      <c r="N519" s="95">
        <v>335</v>
      </c>
      <c r="O519" s="95">
        <f t="shared" si="1174"/>
        <v>0</v>
      </c>
      <c r="P519" s="96">
        <f t="shared" ref="P519:P523" si="1206">M519+O519</f>
        <v>0</v>
      </c>
      <c r="Q519" s="177"/>
      <c r="R519" s="178">
        <v>600</v>
      </c>
      <c r="S519" s="178">
        <f t="shared" si="1176"/>
        <v>0</v>
      </c>
      <c r="T519" s="178">
        <v>335</v>
      </c>
      <c r="U519" s="178">
        <f t="shared" si="1177"/>
        <v>0</v>
      </c>
      <c r="V519" s="179">
        <f t="shared" ref="V519:V523" si="1207">S519+U519</f>
        <v>0</v>
      </c>
      <c r="W519" s="224"/>
      <c r="X519" s="225">
        <v>600</v>
      </c>
      <c r="Y519" s="225">
        <f t="shared" si="1179"/>
        <v>0</v>
      </c>
      <c r="Z519" s="225">
        <v>335</v>
      </c>
      <c r="AA519" s="225">
        <f t="shared" si="1180"/>
        <v>0</v>
      </c>
      <c r="AB519" s="226">
        <f t="shared" ref="AB519:AB523" si="1208">Y519+AA519</f>
        <v>0</v>
      </c>
      <c r="AC519" s="271">
        <v>18</v>
      </c>
      <c r="AD519" s="272">
        <v>600</v>
      </c>
      <c r="AE519" s="272">
        <f t="shared" si="1182"/>
        <v>10800</v>
      </c>
      <c r="AF519" s="272">
        <v>335</v>
      </c>
      <c r="AG519" s="272">
        <f t="shared" si="1183"/>
        <v>6030</v>
      </c>
      <c r="AH519" s="273">
        <f t="shared" ref="AH519:AH523" si="1209">AE519+AG519</f>
        <v>16830</v>
      </c>
      <c r="AI519" s="318"/>
      <c r="AJ519" s="319">
        <v>600</v>
      </c>
      <c r="AK519" s="319">
        <f t="shared" si="1185"/>
        <v>0</v>
      </c>
      <c r="AL519" s="319">
        <v>335</v>
      </c>
      <c r="AM519" s="319">
        <f t="shared" si="1186"/>
        <v>0</v>
      </c>
      <c r="AN519" s="320">
        <f t="shared" si="1203"/>
        <v>0</v>
      </c>
      <c r="AO519" s="1607">
        <v>24</v>
      </c>
      <c r="AP519" s="1093">
        <v>600</v>
      </c>
      <c r="AQ519" s="1093">
        <f t="shared" ref="AQ519:AQ520" si="1210">AO519*AP519</f>
        <v>14400</v>
      </c>
      <c r="AR519" s="1093">
        <v>335</v>
      </c>
      <c r="AS519" s="1093">
        <f t="shared" ref="AS519:AS520" si="1211">AO519*AR519</f>
        <v>8040</v>
      </c>
      <c r="AT519" s="1094">
        <f t="shared" si="1204"/>
        <v>22440</v>
      </c>
      <c r="AU519" s="1103"/>
      <c r="AV519" s="1101">
        <v>600</v>
      </c>
      <c r="AW519" s="1101">
        <f t="shared" ref="AW519:AW520" si="1212">AU519*AV519</f>
        <v>0</v>
      </c>
      <c r="AX519" s="1101">
        <v>335</v>
      </c>
      <c r="AY519" s="1101">
        <f t="shared" ref="AY519:AY520" si="1213">AU519*AX519</f>
        <v>0</v>
      </c>
      <c r="AZ519" s="1102">
        <f t="shared" si="1205"/>
        <v>0</v>
      </c>
      <c r="BA519" s="1151">
        <f t="shared" si="1066"/>
        <v>0</v>
      </c>
      <c r="BB519" s="363">
        <v>600</v>
      </c>
      <c r="BC519" s="363">
        <f t="shared" ref="BC519:BC520" si="1214">BA519*BB519</f>
        <v>0</v>
      </c>
      <c r="BD519" s="363">
        <v>335</v>
      </c>
      <c r="BE519" s="363">
        <f t="shared" ref="BE519:BE520" si="1215">BA519*BD519</f>
        <v>0</v>
      </c>
      <c r="BF519" s="364">
        <f t="shared" si="1121"/>
        <v>0</v>
      </c>
      <c r="BG519" s="1218">
        <f t="shared" si="1103"/>
        <v>22440</v>
      </c>
      <c r="BH519" s="1218">
        <f t="shared" si="1104"/>
        <v>-22440</v>
      </c>
    </row>
    <row r="520" spans="1:60" x14ac:dyDescent="0.2">
      <c r="A520" s="1">
        <v>509</v>
      </c>
      <c r="B520" s="50" t="s">
        <v>19</v>
      </c>
      <c r="C520" s="51" t="s">
        <v>326</v>
      </c>
      <c r="D520" s="51" t="s">
        <v>7</v>
      </c>
      <c r="E520" s="51">
        <v>20</v>
      </c>
      <c r="F520" s="76">
        <v>600</v>
      </c>
      <c r="G520" s="76">
        <f t="shared" si="1170"/>
        <v>12000</v>
      </c>
      <c r="H520" s="76">
        <v>928</v>
      </c>
      <c r="I520" s="76">
        <f t="shared" si="1171"/>
        <v>18560</v>
      </c>
      <c r="J520" s="120">
        <f t="shared" si="1202"/>
        <v>30560</v>
      </c>
      <c r="K520" s="131"/>
      <c r="L520" s="95">
        <v>600</v>
      </c>
      <c r="M520" s="95">
        <f t="shared" si="1173"/>
        <v>0</v>
      </c>
      <c r="N520" s="95">
        <v>928</v>
      </c>
      <c r="O520" s="95">
        <f t="shared" si="1174"/>
        <v>0</v>
      </c>
      <c r="P520" s="96">
        <f t="shared" si="1206"/>
        <v>0</v>
      </c>
      <c r="Q520" s="177"/>
      <c r="R520" s="178">
        <v>600</v>
      </c>
      <c r="S520" s="178">
        <f t="shared" si="1176"/>
        <v>0</v>
      </c>
      <c r="T520" s="178">
        <v>928</v>
      </c>
      <c r="U520" s="178">
        <f t="shared" si="1177"/>
        <v>0</v>
      </c>
      <c r="V520" s="179">
        <f t="shared" si="1207"/>
        <v>0</v>
      </c>
      <c r="W520" s="224"/>
      <c r="X520" s="225">
        <v>600</v>
      </c>
      <c r="Y520" s="225">
        <f t="shared" si="1179"/>
        <v>0</v>
      </c>
      <c r="Z520" s="225">
        <v>928</v>
      </c>
      <c r="AA520" s="225">
        <f t="shared" si="1180"/>
        <v>0</v>
      </c>
      <c r="AB520" s="226">
        <f t="shared" si="1208"/>
        <v>0</v>
      </c>
      <c r="AC520" s="271">
        <v>12</v>
      </c>
      <c r="AD520" s="272">
        <v>600</v>
      </c>
      <c r="AE520" s="272">
        <f t="shared" si="1182"/>
        <v>7200</v>
      </c>
      <c r="AF520" s="272">
        <v>928</v>
      </c>
      <c r="AG520" s="272">
        <f t="shared" si="1183"/>
        <v>11136</v>
      </c>
      <c r="AH520" s="273">
        <f t="shared" si="1209"/>
        <v>18336</v>
      </c>
      <c r="AI520" s="318"/>
      <c r="AJ520" s="319">
        <v>600</v>
      </c>
      <c r="AK520" s="319">
        <f t="shared" si="1185"/>
        <v>0</v>
      </c>
      <c r="AL520" s="319">
        <v>928</v>
      </c>
      <c r="AM520" s="319">
        <f t="shared" si="1186"/>
        <v>0</v>
      </c>
      <c r="AN520" s="320">
        <f t="shared" si="1203"/>
        <v>0</v>
      </c>
      <c r="AO520" s="1607">
        <v>8</v>
      </c>
      <c r="AP520" s="1093">
        <v>600</v>
      </c>
      <c r="AQ520" s="1093">
        <f t="shared" si="1210"/>
        <v>4800</v>
      </c>
      <c r="AR520" s="1093">
        <v>928</v>
      </c>
      <c r="AS520" s="1093">
        <f t="shared" si="1211"/>
        <v>7424</v>
      </c>
      <c r="AT520" s="1094">
        <f t="shared" si="1204"/>
        <v>12224</v>
      </c>
      <c r="AU520" s="1103"/>
      <c r="AV520" s="1101">
        <v>600</v>
      </c>
      <c r="AW520" s="1101">
        <f t="shared" si="1212"/>
        <v>0</v>
      </c>
      <c r="AX520" s="1101">
        <v>928</v>
      </c>
      <c r="AY520" s="1101">
        <f t="shared" si="1213"/>
        <v>0</v>
      </c>
      <c r="AZ520" s="1102">
        <f t="shared" si="1205"/>
        <v>0</v>
      </c>
      <c r="BA520" s="1151">
        <f t="shared" si="1066"/>
        <v>0</v>
      </c>
      <c r="BB520" s="363">
        <v>600</v>
      </c>
      <c r="BC520" s="363">
        <f t="shared" si="1214"/>
        <v>0</v>
      </c>
      <c r="BD520" s="363">
        <v>928</v>
      </c>
      <c r="BE520" s="363">
        <f t="shared" si="1215"/>
        <v>0</v>
      </c>
      <c r="BF520" s="364">
        <f t="shared" si="1121"/>
        <v>0</v>
      </c>
      <c r="BG520" s="1218">
        <f t="shared" si="1103"/>
        <v>12224</v>
      </c>
      <c r="BH520" s="1218">
        <f t="shared" si="1104"/>
        <v>-12224</v>
      </c>
    </row>
    <row r="521" spans="1:60" x14ac:dyDescent="0.2">
      <c r="A521" s="1">
        <v>22</v>
      </c>
      <c r="B521" s="50" t="s">
        <v>22</v>
      </c>
      <c r="C521" s="51"/>
      <c r="D521" s="51" t="s">
        <v>21</v>
      </c>
      <c r="E521" s="51">
        <v>48.65</v>
      </c>
      <c r="F521" s="76">
        <v>1000</v>
      </c>
      <c r="G521" s="76">
        <f>E521*F521</f>
        <v>48650</v>
      </c>
      <c r="H521" s="76">
        <v>504</v>
      </c>
      <c r="I521" s="76">
        <f>E521*H521</f>
        <v>24519.599999999999</v>
      </c>
      <c r="J521" s="1652">
        <f t="shared" si="1202"/>
        <v>73169.600000000006</v>
      </c>
      <c r="K521" s="131"/>
      <c r="L521" s="95"/>
      <c r="M521" s="95"/>
      <c r="N521" s="95"/>
      <c r="O521" s="95"/>
      <c r="P521" s="96"/>
      <c r="Q521" s="177"/>
      <c r="R521" s="178"/>
      <c r="S521" s="178"/>
      <c r="T521" s="178"/>
      <c r="U521" s="178"/>
      <c r="V521" s="179"/>
      <c r="W521" s="224"/>
      <c r="X521" s="225"/>
      <c r="Y521" s="225"/>
      <c r="Z521" s="225"/>
      <c r="AA521" s="225"/>
      <c r="AB521" s="226"/>
      <c r="AC521" s="271"/>
      <c r="AD521" s="272"/>
      <c r="AE521" s="272"/>
      <c r="AF521" s="272"/>
      <c r="AG521" s="272"/>
      <c r="AH521" s="273"/>
      <c r="AI521" s="318"/>
      <c r="AJ521" s="319"/>
      <c r="AK521" s="319"/>
      <c r="AL521" s="319"/>
      <c r="AM521" s="319"/>
      <c r="AN521" s="320"/>
      <c r="AO521" s="1607">
        <v>48.65</v>
      </c>
      <c r="AP521" s="1093">
        <v>1000</v>
      </c>
      <c r="AQ521" s="1093">
        <f>AO521*AP521</f>
        <v>48650</v>
      </c>
      <c r="AR521" s="1093">
        <v>504</v>
      </c>
      <c r="AS521" s="1093">
        <f>AO521*AR521</f>
        <v>24519.599999999999</v>
      </c>
      <c r="AT521" s="1094">
        <f t="shared" si="1204"/>
        <v>73169.600000000006</v>
      </c>
      <c r="AU521" s="1103"/>
      <c r="AV521" s="1101"/>
      <c r="AW521" s="1101"/>
      <c r="AX521" s="1101"/>
      <c r="AY521" s="1101"/>
      <c r="AZ521" s="1102"/>
      <c r="BA521" s="1151">
        <f t="shared" si="1066"/>
        <v>0</v>
      </c>
      <c r="BB521" s="1156">
        <v>1000</v>
      </c>
      <c r="BC521" s="1156">
        <f>BA521*BB521</f>
        <v>0</v>
      </c>
      <c r="BD521" s="1156">
        <v>504</v>
      </c>
      <c r="BE521" s="1156">
        <f>BA521*BD521</f>
        <v>0</v>
      </c>
      <c r="BF521" s="364">
        <f t="shared" si="1121"/>
        <v>0</v>
      </c>
      <c r="BG521" s="1218">
        <f t="shared" si="1103"/>
        <v>73169.600000000006</v>
      </c>
      <c r="BH521" s="1218">
        <f t="shared" si="1104"/>
        <v>-73169.600000000006</v>
      </c>
    </row>
    <row r="522" spans="1:60" x14ac:dyDescent="0.2">
      <c r="A522" s="1">
        <v>510</v>
      </c>
      <c r="B522" s="50" t="s">
        <v>198</v>
      </c>
      <c r="C522" s="51"/>
      <c r="D522" s="51" t="s">
        <v>21</v>
      </c>
      <c r="E522" s="51">
        <v>136.44999999999999</v>
      </c>
      <c r="F522" s="76">
        <v>1300</v>
      </c>
      <c r="G522" s="76">
        <f t="shared" si="1170"/>
        <v>177384.99999999997</v>
      </c>
      <c r="H522" s="76">
        <v>957</v>
      </c>
      <c r="I522" s="76">
        <f t="shared" si="1171"/>
        <v>130582.65</v>
      </c>
      <c r="J522" s="120">
        <f t="shared" si="1202"/>
        <v>307967.64999999997</v>
      </c>
      <c r="K522" s="131"/>
      <c r="L522" s="95">
        <v>1300</v>
      </c>
      <c r="M522" s="95">
        <f t="shared" si="1173"/>
        <v>0</v>
      </c>
      <c r="N522" s="95">
        <v>957</v>
      </c>
      <c r="O522" s="95">
        <f t="shared" si="1174"/>
        <v>0</v>
      </c>
      <c r="P522" s="96">
        <f t="shared" si="1206"/>
        <v>0</v>
      </c>
      <c r="Q522" s="177"/>
      <c r="R522" s="178">
        <v>1300</v>
      </c>
      <c r="S522" s="178">
        <f t="shared" si="1176"/>
        <v>0</v>
      </c>
      <c r="T522" s="178">
        <v>957</v>
      </c>
      <c r="U522" s="178">
        <f t="shared" si="1177"/>
        <v>0</v>
      </c>
      <c r="V522" s="179">
        <f t="shared" si="1207"/>
        <v>0</v>
      </c>
      <c r="W522" s="224"/>
      <c r="X522" s="225">
        <v>1300</v>
      </c>
      <c r="Y522" s="225">
        <f t="shared" si="1179"/>
        <v>0</v>
      </c>
      <c r="Z522" s="225">
        <v>957</v>
      </c>
      <c r="AA522" s="225">
        <f t="shared" si="1180"/>
        <v>0</v>
      </c>
      <c r="AB522" s="226">
        <f t="shared" si="1208"/>
        <v>0</v>
      </c>
      <c r="AC522" s="271">
        <v>82</v>
      </c>
      <c r="AD522" s="272">
        <v>1300</v>
      </c>
      <c r="AE522" s="272">
        <f t="shared" si="1182"/>
        <v>106600</v>
      </c>
      <c r="AF522" s="272">
        <v>957</v>
      </c>
      <c r="AG522" s="272">
        <f t="shared" si="1183"/>
        <v>78474</v>
      </c>
      <c r="AH522" s="273">
        <f t="shared" si="1209"/>
        <v>185074</v>
      </c>
      <c r="AI522" s="318"/>
      <c r="AJ522" s="319">
        <v>1300</v>
      </c>
      <c r="AK522" s="319">
        <f t="shared" si="1185"/>
        <v>0</v>
      </c>
      <c r="AL522" s="319">
        <v>957</v>
      </c>
      <c r="AM522" s="319">
        <f t="shared" si="1186"/>
        <v>0</v>
      </c>
      <c r="AN522" s="320">
        <f t="shared" si="1203"/>
        <v>0</v>
      </c>
      <c r="AO522" s="1607">
        <v>54.449999999999989</v>
      </c>
      <c r="AP522" s="1093">
        <v>1300</v>
      </c>
      <c r="AQ522" s="1093">
        <f t="shared" ref="AQ522:AQ525" si="1216">AO522*AP522</f>
        <v>70784.999999999985</v>
      </c>
      <c r="AR522" s="1093">
        <v>957</v>
      </c>
      <c r="AS522" s="1093">
        <f t="shared" ref="AS522:AS525" si="1217">AO522*AR522</f>
        <v>52108.649999999987</v>
      </c>
      <c r="AT522" s="1094">
        <f t="shared" ref="AT522:AT523" si="1218">AQ522+AS522</f>
        <v>122893.64999999997</v>
      </c>
      <c r="AU522" s="1103"/>
      <c r="AV522" s="1101">
        <v>1300</v>
      </c>
      <c r="AW522" s="1101">
        <f t="shared" ref="AW522:AW525" si="1219">AU522*AV522</f>
        <v>0</v>
      </c>
      <c r="AX522" s="1101">
        <v>957</v>
      </c>
      <c r="AY522" s="1101">
        <f t="shared" ref="AY522:AY525" si="1220">AU522*AX522</f>
        <v>0</v>
      </c>
      <c r="AZ522" s="1102">
        <f t="shared" ref="AZ522:AZ523" si="1221">AW522+AY522</f>
        <v>0</v>
      </c>
      <c r="BA522" s="1151">
        <f t="shared" si="1066"/>
        <v>0</v>
      </c>
      <c r="BB522" s="363">
        <v>1300</v>
      </c>
      <c r="BC522" s="363">
        <f t="shared" ref="BC522:BC525" si="1222">BA522*BB522</f>
        <v>0</v>
      </c>
      <c r="BD522" s="363">
        <v>957</v>
      </c>
      <c r="BE522" s="363">
        <f t="shared" ref="BE522:BE525" si="1223">BA522*BD522</f>
        <v>0</v>
      </c>
      <c r="BF522" s="364">
        <f t="shared" si="1121"/>
        <v>0</v>
      </c>
      <c r="BG522" s="1218">
        <f t="shared" si="1103"/>
        <v>122893.64999999997</v>
      </c>
      <c r="BH522" s="1218">
        <f t="shared" si="1104"/>
        <v>-122893.64999999997</v>
      </c>
    </row>
    <row r="523" spans="1:60" x14ac:dyDescent="0.2">
      <c r="A523" s="1">
        <v>511</v>
      </c>
      <c r="B523" s="50" t="s">
        <v>31</v>
      </c>
      <c r="C523" s="1158"/>
      <c r="D523" s="51" t="s">
        <v>32</v>
      </c>
      <c r="E523" s="51">
        <v>1</v>
      </c>
      <c r="F523" s="76">
        <v>0</v>
      </c>
      <c r="G523" s="76">
        <f t="shared" si="1170"/>
        <v>0</v>
      </c>
      <c r="H523" s="1657">
        <v>15695</v>
      </c>
      <c r="I523" s="76">
        <f t="shared" si="1171"/>
        <v>15695</v>
      </c>
      <c r="J523" s="120">
        <f t="shared" si="1202"/>
        <v>15695</v>
      </c>
      <c r="K523" s="131"/>
      <c r="L523" s="95">
        <v>0</v>
      </c>
      <c r="M523" s="95">
        <f t="shared" si="1173"/>
        <v>0</v>
      </c>
      <c r="N523" s="95">
        <v>15695</v>
      </c>
      <c r="O523" s="95">
        <f t="shared" si="1174"/>
        <v>0</v>
      </c>
      <c r="P523" s="96">
        <f t="shared" si="1206"/>
        <v>0</v>
      </c>
      <c r="Q523" s="177"/>
      <c r="R523" s="178">
        <v>0</v>
      </c>
      <c r="S523" s="178">
        <f t="shared" si="1176"/>
        <v>0</v>
      </c>
      <c r="T523" s="178">
        <v>15695</v>
      </c>
      <c r="U523" s="178">
        <f t="shared" si="1177"/>
        <v>0</v>
      </c>
      <c r="V523" s="179">
        <f t="shared" si="1207"/>
        <v>0</v>
      </c>
      <c r="W523" s="224"/>
      <c r="X523" s="225">
        <v>0</v>
      </c>
      <c r="Y523" s="225">
        <f t="shared" si="1179"/>
        <v>0</v>
      </c>
      <c r="Z523" s="225">
        <v>15695</v>
      </c>
      <c r="AA523" s="225">
        <f t="shared" si="1180"/>
        <v>0</v>
      </c>
      <c r="AB523" s="226">
        <f t="shared" si="1208"/>
        <v>0</v>
      </c>
      <c r="AC523" s="271">
        <v>1</v>
      </c>
      <c r="AD523" s="272">
        <v>0</v>
      </c>
      <c r="AE523" s="272">
        <f t="shared" si="1182"/>
        <v>0</v>
      </c>
      <c r="AF523" s="1395">
        <v>15695</v>
      </c>
      <c r="AG523" s="272">
        <f t="shared" si="1183"/>
        <v>15695</v>
      </c>
      <c r="AH523" s="273">
        <f t="shared" si="1209"/>
        <v>15695</v>
      </c>
      <c r="AI523" s="318"/>
      <c r="AJ523" s="319">
        <v>0</v>
      </c>
      <c r="AK523" s="319">
        <f t="shared" si="1185"/>
        <v>0</v>
      </c>
      <c r="AL523" s="319">
        <v>15695</v>
      </c>
      <c r="AM523" s="319">
        <f t="shared" si="1186"/>
        <v>0</v>
      </c>
      <c r="AN523" s="320">
        <f t="shared" si="1203"/>
        <v>0</v>
      </c>
      <c r="AO523" s="1107"/>
      <c r="AP523" s="1093">
        <v>0</v>
      </c>
      <c r="AQ523" s="1093">
        <f t="shared" si="1216"/>
        <v>0</v>
      </c>
      <c r="AR523" s="1093">
        <v>15695</v>
      </c>
      <c r="AS523" s="1093">
        <f t="shared" si="1217"/>
        <v>0</v>
      </c>
      <c r="AT523" s="1094">
        <f t="shared" si="1218"/>
        <v>0</v>
      </c>
      <c r="AU523" s="1103"/>
      <c r="AV523" s="1101">
        <v>0</v>
      </c>
      <c r="AW523" s="1101">
        <f t="shared" si="1219"/>
        <v>0</v>
      </c>
      <c r="AX523" s="1101">
        <v>15695</v>
      </c>
      <c r="AY523" s="1101">
        <f t="shared" si="1220"/>
        <v>0</v>
      </c>
      <c r="AZ523" s="1102">
        <f t="shared" si="1221"/>
        <v>0</v>
      </c>
      <c r="BA523" s="1151">
        <f t="shared" si="1066"/>
        <v>0</v>
      </c>
      <c r="BB523" s="363">
        <v>0</v>
      </c>
      <c r="BC523" s="363">
        <f t="shared" si="1222"/>
        <v>0</v>
      </c>
      <c r="BD523" s="1396">
        <v>26053</v>
      </c>
      <c r="BE523" s="363">
        <f t="shared" si="1223"/>
        <v>0</v>
      </c>
      <c r="BF523" s="364">
        <f t="shared" si="1121"/>
        <v>0</v>
      </c>
      <c r="BG523" s="1218">
        <f t="shared" si="1103"/>
        <v>0</v>
      </c>
      <c r="BH523" s="1218">
        <f t="shared" si="1104"/>
        <v>0</v>
      </c>
    </row>
    <row r="524" spans="1:60" x14ac:dyDescent="0.2">
      <c r="A524" s="1">
        <v>512</v>
      </c>
      <c r="B524" s="50" t="s">
        <v>199</v>
      </c>
      <c r="C524" s="51"/>
      <c r="D524" s="51"/>
      <c r="E524" s="51"/>
      <c r="F524" s="76"/>
      <c r="G524" s="76">
        <f t="shared" si="1170"/>
        <v>0</v>
      </c>
      <c r="H524" s="76"/>
      <c r="I524" s="76">
        <f t="shared" si="1171"/>
        <v>0</v>
      </c>
      <c r="J524" s="120"/>
      <c r="K524" s="131"/>
      <c r="L524" s="95"/>
      <c r="M524" s="95">
        <f t="shared" si="1173"/>
        <v>0</v>
      </c>
      <c r="N524" s="95"/>
      <c r="O524" s="95">
        <f t="shared" si="1174"/>
        <v>0</v>
      </c>
      <c r="P524" s="96"/>
      <c r="Q524" s="177"/>
      <c r="R524" s="178"/>
      <c r="S524" s="178">
        <f t="shared" si="1176"/>
        <v>0</v>
      </c>
      <c r="T524" s="178"/>
      <c r="U524" s="178">
        <f t="shared" si="1177"/>
        <v>0</v>
      </c>
      <c r="V524" s="179"/>
      <c r="W524" s="224"/>
      <c r="X524" s="225"/>
      <c r="Y524" s="225">
        <f t="shared" si="1179"/>
        <v>0</v>
      </c>
      <c r="Z524" s="225"/>
      <c r="AA524" s="225">
        <f t="shared" si="1180"/>
        <v>0</v>
      </c>
      <c r="AB524" s="226"/>
      <c r="AC524" s="271"/>
      <c r="AD524" s="272"/>
      <c r="AE524" s="272">
        <f t="shared" si="1182"/>
        <v>0</v>
      </c>
      <c r="AF524" s="272"/>
      <c r="AG524" s="272">
        <f t="shared" si="1183"/>
        <v>0</v>
      </c>
      <c r="AH524" s="273"/>
      <c r="AI524" s="318"/>
      <c r="AJ524" s="319"/>
      <c r="AK524" s="319">
        <f t="shared" si="1185"/>
        <v>0</v>
      </c>
      <c r="AL524" s="319"/>
      <c r="AM524" s="319">
        <f t="shared" si="1186"/>
        <v>0</v>
      </c>
      <c r="AN524" s="320"/>
      <c r="AO524" s="1107"/>
      <c r="AP524" s="1093"/>
      <c r="AQ524" s="1093">
        <f t="shared" si="1216"/>
        <v>0</v>
      </c>
      <c r="AR524" s="1093"/>
      <c r="AS524" s="1093">
        <f t="shared" si="1217"/>
        <v>0</v>
      </c>
      <c r="AT524" s="1094"/>
      <c r="AU524" s="1103"/>
      <c r="AV524" s="1101"/>
      <c r="AW524" s="1101">
        <f t="shared" si="1219"/>
        <v>0</v>
      </c>
      <c r="AX524" s="1101"/>
      <c r="AY524" s="1101">
        <f t="shared" si="1220"/>
        <v>0</v>
      </c>
      <c r="AZ524" s="1102"/>
      <c r="BA524" s="1151">
        <f t="shared" ref="BA524:BA587" si="1224">E524-K524-Q524-W524-AC524-AI524-AO524-AU524</f>
        <v>0</v>
      </c>
      <c r="BB524" s="363"/>
      <c r="BC524" s="363">
        <f t="shared" si="1222"/>
        <v>0</v>
      </c>
      <c r="BD524" s="363"/>
      <c r="BE524" s="363">
        <f t="shared" si="1223"/>
        <v>0</v>
      </c>
      <c r="BF524" s="364">
        <f t="shared" si="1121"/>
        <v>0</v>
      </c>
      <c r="BG524" s="1218">
        <f t="shared" si="1103"/>
        <v>0</v>
      </c>
      <c r="BH524" s="1218">
        <f t="shared" si="1104"/>
        <v>0</v>
      </c>
    </row>
    <row r="525" spans="1:60" x14ac:dyDescent="0.2">
      <c r="A525" s="1">
        <v>513</v>
      </c>
      <c r="B525" s="1154" t="s">
        <v>200</v>
      </c>
      <c r="C525" s="51"/>
      <c r="D525" s="51" t="s">
        <v>21</v>
      </c>
      <c r="E525" s="51">
        <v>137</v>
      </c>
      <c r="F525" s="76">
        <v>350</v>
      </c>
      <c r="G525" s="76">
        <f t="shared" si="1170"/>
        <v>47950</v>
      </c>
      <c r="H525" s="76">
        <v>1212</v>
      </c>
      <c r="I525" s="76">
        <f t="shared" si="1171"/>
        <v>166044</v>
      </c>
      <c r="J525" s="120">
        <f t="shared" ref="J525:J530" si="1225">G525+I525</f>
        <v>213994</v>
      </c>
      <c r="K525" s="131"/>
      <c r="L525" s="95">
        <v>350</v>
      </c>
      <c r="M525" s="95">
        <f t="shared" si="1173"/>
        <v>0</v>
      </c>
      <c r="N525" s="95">
        <v>1212</v>
      </c>
      <c r="O525" s="95">
        <f t="shared" si="1174"/>
        <v>0</v>
      </c>
      <c r="P525" s="96">
        <f t="shared" ref="P525:P530" si="1226">M525+O525</f>
        <v>0</v>
      </c>
      <c r="Q525" s="177"/>
      <c r="R525" s="178">
        <v>350</v>
      </c>
      <c r="S525" s="178">
        <f t="shared" si="1176"/>
        <v>0</v>
      </c>
      <c r="T525" s="178">
        <v>1212</v>
      </c>
      <c r="U525" s="178">
        <f t="shared" si="1177"/>
        <v>0</v>
      </c>
      <c r="V525" s="179">
        <f t="shared" ref="V525:V530" si="1227">S525+U525</f>
        <v>0</v>
      </c>
      <c r="W525" s="224"/>
      <c r="X525" s="225">
        <v>350</v>
      </c>
      <c r="Y525" s="225">
        <f t="shared" si="1179"/>
        <v>0</v>
      </c>
      <c r="Z525" s="225">
        <v>1212</v>
      </c>
      <c r="AA525" s="225">
        <f t="shared" si="1180"/>
        <v>0</v>
      </c>
      <c r="AB525" s="226">
        <f t="shared" ref="AB525:AB530" si="1228">Y525+AA525</f>
        <v>0</v>
      </c>
      <c r="AC525" s="271"/>
      <c r="AD525" s="272">
        <v>350</v>
      </c>
      <c r="AE525" s="272">
        <f t="shared" si="1182"/>
        <v>0</v>
      </c>
      <c r="AF525" s="272">
        <v>1212</v>
      </c>
      <c r="AG525" s="272">
        <f t="shared" si="1183"/>
        <v>0</v>
      </c>
      <c r="AH525" s="273">
        <f t="shared" ref="AH525:AH530" si="1229">AE525+AG525</f>
        <v>0</v>
      </c>
      <c r="AI525" s="318"/>
      <c r="AJ525" s="319">
        <v>350</v>
      </c>
      <c r="AK525" s="319">
        <f t="shared" si="1185"/>
        <v>0</v>
      </c>
      <c r="AL525" s="319">
        <v>1212</v>
      </c>
      <c r="AM525" s="319">
        <f t="shared" si="1186"/>
        <v>0</v>
      </c>
      <c r="AN525" s="320">
        <f t="shared" ref="AN525:AN530" si="1230">AK525+AM525</f>
        <v>0</v>
      </c>
      <c r="AO525" s="1607">
        <v>137</v>
      </c>
      <c r="AP525" s="1093">
        <v>350</v>
      </c>
      <c r="AQ525" s="1093">
        <f t="shared" si="1216"/>
        <v>47950</v>
      </c>
      <c r="AR525" s="1093">
        <v>1212</v>
      </c>
      <c r="AS525" s="1093">
        <f t="shared" si="1217"/>
        <v>166044</v>
      </c>
      <c r="AT525" s="1094">
        <f t="shared" ref="AT525:AT526" si="1231">AQ525+AS525</f>
        <v>213994</v>
      </c>
      <c r="AU525" s="1103"/>
      <c r="AV525" s="1101">
        <v>350</v>
      </c>
      <c r="AW525" s="1101">
        <f t="shared" si="1219"/>
        <v>0</v>
      </c>
      <c r="AX525" s="1101">
        <v>1212</v>
      </c>
      <c r="AY525" s="1101">
        <f t="shared" si="1220"/>
        <v>0</v>
      </c>
      <c r="AZ525" s="1102">
        <f t="shared" ref="AZ525" si="1232">AW525+AY525</f>
        <v>0</v>
      </c>
      <c r="BA525" s="1151">
        <f t="shared" si="1224"/>
        <v>0</v>
      </c>
      <c r="BB525" s="363">
        <v>350</v>
      </c>
      <c r="BC525" s="363">
        <f t="shared" si="1222"/>
        <v>0</v>
      </c>
      <c r="BD525" s="363">
        <v>1212</v>
      </c>
      <c r="BE525" s="363">
        <f t="shared" si="1223"/>
        <v>0</v>
      </c>
      <c r="BF525" s="364">
        <f t="shared" si="1121"/>
        <v>0</v>
      </c>
      <c r="BG525" s="1218">
        <f t="shared" si="1103"/>
        <v>213994</v>
      </c>
      <c r="BH525" s="1218">
        <f t="shared" si="1104"/>
        <v>-213994</v>
      </c>
    </row>
    <row r="526" spans="1:60" x14ac:dyDescent="0.2">
      <c r="A526" s="1">
        <v>513</v>
      </c>
      <c r="B526" s="1154" t="s">
        <v>593</v>
      </c>
      <c r="C526" s="51"/>
      <c r="D526" s="51" t="s">
        <v>21</v>
      </c>
      <c r="E526" s="51">
        <v>49</v>
      </c>
      <c r="F526" s="76">
        <v>350</v>
      </c>
      <c r="G526" s="76">
        <f>E526*F526</f>
        <v>17150</v>
      </c>
      <c r="H526" s="76">
        <v>1090</v>
      </c>
      <c r="I526" s="76">
        <f>E526*H526</f>
        <v>53410</v>
      </c>
      <c r="J526" s="1652">
        <f t="shared" si="1225"/>
        <v>70560</v>
      </c>
      <c r="K526" s="131"/>
      <c r="L526" s="95"/>
      <c r="M526" s="95"/>
      <c r="N526" s="95"/>
      <c r="O526" s="95"/>
      <c r="P526" s="96"/>
      <c r="Q526" s="177"/>
      <c r="R526" s="178"/>
      <c r="S526" s="178"/>
      <c r="T526" s="178"/>
      <c r="U526" s="178"/>
      <c r="V526" s="179"/>
      <c r="W526" s="224"/>
      <c r="X526" s="225"/>
      <c r="Y526" s="225"/>
      <c r="Z526" s="225"/>
      <c r="AA526" s="225"/>
      <c r="AB526" s="226"/>
      <c r="AC526" s="271"/>
      <c r="AD526" s="272"/>
      <c r="AE526" s="272"/>
      <c r="AF526" s="272"/>
      <c r="AG526" s="272"/>
      <c r="AH526" s="273"/>
      <c r="AI526" s="318"/>
      <c r="AJ526" s="319"/>
      <c r="AK526" s="319"/>
      <c r="AL526" s="319"/>
      <c r="AM526" s="319"/>
      <c r="AN526" s="320"/>
      <c r="AO526" s="1607">
        <v>49</v>
      </c>
      <c r="AP526" s="1093">
        <v>350</v>
      </c>
      <c r="AQ526" s="1093">
        <f>AO526*AP526</f>
        <v>17150</v>
      </c>
      <c r="AR526" s="1093">
        <v>1090</v>
      </c>
      <c r="AS526" s="1093">
        <f>AO526*AR526</f>
        <v>53410</v>
      </c>
      <c r="AT526" s="1094">
        <f t="shared" si="1231"/>
        <v>70560</v>
      </c>
      <c r="AU526" s="1103"/>
      <c r="AV526" s="1101"/>
      <c r="AW526" s="1101"/>
      <c r="AX526" s="1101"/>
      <c r="AY526" s="1101"/>
      <c r="AZ526" s="1102"/>
      <c r="BA526" s="1151">
        <f t="shared" si="1224"/>
        <v>0</v>
      </c>
      <c r="BB526" s="1156">
        <v>350</v>
      </c>
      <c r="BC526" s="1156">
        <f>BA526*BB526</f>
        <v>0</v>
      </c>
      <c r="BD526" s="1156">
        <v>1090</v>
      </c>
      <c r="BE526" s="1156">
        <f>BA526*BD526</f>
        <v>0</v>
      </c>
      <c r="BF526" s="364">
        <f t="shared" si="1121"/>
        <v>0</v>
      </c>
      <c r="BG526" s="1218">
        <f t="shared" si="1103"/>
        <v>70560</v>
      </c>
      <c r="BH526" s="1218">
        <f t="shared" si="1104"/>
        <v>-70560</v>
      </c>
    </row>
    <row r="527" spans="1:60" ht="25.5" x14ac:dyDescent="0.2">
      <c r="A527" s="1">
        <v>514</v>
      </c>
      <c r="B527" s="50" t="s">
        <v>201</v>
      </c>
      <c r="C527" s="1158"/>
      <c r="D527" s="51" t="s">
        <v>202</v>
      </c>
      <c r="E527" s="51">
        <v>20</v>
      </c>
      <c r="F527" s="76">
        <v>2000</v>
      </c>
      <c r="G527" s="76">
        <f t="shared" si="1170"/>
        <v>40000</v>
      </c>
      <c r="H527" s="76">
        <v>629</v>
      </c>
      <c r="I527" s="76">
        <f t="shared" si="1171"/>
        <v>12580</v>
      </c>
      <c r="J527" s="120">
        <f t="shared" si="1225"/>
        <v>52580</v>
      </c>
      <c r="K527" s="131"/>
      <c r="L527" s="95">
        <v>2000</v>
      </c>
      <c r="M527" s="95">
        <f t="shared" si="1173"/>
        <v>0</v>
      </c>
      <c r="N527" s="95">
        <v>629</v>
      </c>
      <c r="O527" s="95">
        <f t="shared" si="1174"/>
        <v>0</v>
      </c>
      <c r="P527" s="96">
        <f t="shared" si="1226"/>
        <v>0</v>
      </c>
      <c r="Q527" s="177"/>
      <c r="R527" s="178">
        <v>2000</v>
      </c>
      <c r="S527" s="178">
        <f t="shared" si="1176"/>
        <v>0</v>
      </c>
      <c r="T527" s="178">
        <v>629</v>
      </c>
      <c r="U527" s="178">
        <f t="shared" si="1177"/>
        <v>0</v>
      </c>
      <c r="V527" s="179">
        <f t="shared" si="1227"/>
        <v>0</v>
      </c>
      <c r="W527" s="224"/>
      <c r="X527" s="225">
        <v>2000</v>
      </c>
      <c r="Y527" s="225">
        <f t="shared" si="1179"/>
        <v>0</v>
      </c>
      <c r="Z527" s="225">
        <v>629</v>
      </c>
      <c r="AA527" s="225">
        <f t="shared" si="1180"/>
        <v>0</v>
      </c>
      <c r="AB527" s="226">
        <f t="shared" si="1228"/>
        <v>0</v>
      </c>
      <c r="AC527" s="271">
        <v>3</v>
      </c>
      <c r="AD527" s="272">
        <v>2000</v>
      </c>
      <c r="AE527" s="272">
        <f t="shared" si="1182"/>
        <v>6000</v>
      </c>
      <c r="AF527" s="272">
        <v>629</v>
      </c>
      <c r="AG527" s="272">
        <f t="shared" si="1183"/>
        <v>1887</v>
      </c>
      <c r="AH527" s="273">
        <f t="shared" si="1229"/>
        <v>7887</v>
      </c>
      <c r="AI527" s="318"/>
      <c r="AJ527" s="319">
        <v>2000</v>
      </c>
      <c r="AK527" s="319">
        <f t="shared" si="1185"/>
        <v>0</v>
      </c>
      <c r="AL527" s="319">
        <v>629</v>
      </c>
      <c r="AM527" s="319">
        <f t="shared" si="1186"/>
        <v>0</v>
      </c>
      <c r="AN527" s="320">
        <f>AK527+AM527</f>
        <v>0</v>
      </c>
      <c r="AO527" s="1607">
        <v>17</v>
      </c>
      <c r="AP527" s="1093">
        <v>2000</v>
      </c>
      <c r="AQ527" s="1093">
        <f t="shared" ref="AQ527" si="1233">AO527*AP527</f>
        <v>34000</v>
      </c>
      <c r="AR527" s="1093">
        <v>629</v>
      </c>
      <c r="AS527" s="1093">
        <f t="shared" ref="AS527" si="1234">AO527*AR527</f>
        <v>10693</v>
      </c>
      <c r="AT527" s="1094">
        <f t="shared" ref="AT527:AT528" si="1235">AQ527+AS527</f>
        <v>44693</v>
      </c>
      <c r="AU527" s="1103"/>
      <c r="AV527" s="1101">
        <v>2000</v>
      </c>
      <c r="AW527" s="1101">
        <f t="shared" ref="AW527" si="1236">AU527*AV527</f>
        <v>0</v>
      </c>
      <c r="AX527" s="1101">
        <v>629</v>
      </c>
      <c r="AY527" s="1101">
        <f t="shared" ref="AY527" si="1237">AU527*AX527</f>
        <v>0</v>
      </c>
      <c r="AZ527" s="1102">
        <f t="shared" ref="AZ527:AZ528" si="1238">AW527+AY527</f>
        <v>0</v>
      </c>
      <c r="BA527" s="1151">
        <f t="shared" si="1224"/>
        <v>0</v>
      </c>
      <c r="BB527" s="363">
        <v>2000</v>
      </c>
      <c r="BC527" s="363">
        <f t="shared" ref="BC527" si="1239">BA527*BB527</f>
        <v>0</v>
      </c>
      <c r="BD527" s="363">
        <v>629</v>
      </c>
      <c r="BE527" s="363">
        <f t="shared" ref="BE527" si="1240">BA527*BD527</f>
        <v>0</v>
      </c>
      <c r="BF527" s="364">
        <f t="shared" si="1121"/>
        <v>0</v>
      </c>
      <c r="BG527" s="1218">
        <f t="shared" si="1103"/>
        <v>44693</v>
      </c>
      <c r="BH527" s="1218">
        <f t="shared" si="1104"/>
        <v>-44693</v>
      </c>
    </row>
    <row r="528" spans="1:60" x14ac:dyDescent="0.2">
      <c r="A528" s="1">
        <v>495</v>
      </c>
      <c r="B528" s="50" t="s">
        <v>594</v>
      </c>
      <c r="C528" s="51"/>
      <c r="D528" s="51" t="s">
        <v>202</v>
      </c>
      <c r="E528" s="51">
        <v>1042</v>
      </c>
      <c r="F528" s="76">
        <v>139</v>
      </c>
      <c r="G528" s="76">
        <f>E528*F528</f>
        <v>144838</v>
      </c>
      <c r="H528" s="76">
        <v>151</v>
      </c>
      <c r="I528" s="76">
        <f>E528*H528</f>
        <v>157342</v>
      </c>
      <c r="J528" s="1652">
        <f t="shared" si="1225"/>
        <v>302180</v>
      </c>
      <c r="K528" s="131"/>
      <c r="L528" s="95"/>
      <c r="M528" s="95"/>
      <c r="N528" s="95"/>
      <c r="O528" s="95"/>
      <c r="P528" s="96">
        <f t="shared" si="1226"/>
        <v>0</v>
      </c>
      <c r="Q528" s="177"/>
      <c r="R528" s="178"/>
      <c r="S528" s="178"/>
      <c r="T528" s="178"/>
      <c r="U528" s="178"/>
      <c r="V528" s="179">
        <f t="shared" si="1227"/>
        <v>0</v>
      </c>
      <c r="W528" s="224"/>
      <c r="X528" s="225"/>
      <c r="Y528" s="225"/>
      <c r="Z528" s="225"/>
      <c r="AA528" s="225"/>
      <c r="AB528" s="226">
        <f t="shared" si="1228"/>
        <v>0</v>
      </c>
      <c r="AC528" s="271"/>
      <c r="AD528" s="272"/>
      <c r="AE528" s="272"/>
      <c r="AF528" s="272"/>
      <c r="AG528" s="272"/>
      <c r="AH528" s="273">
        <f t="shared" si="1229"/>
        <v>0</v>
      </c>
      <c r="AI528" s="1106">
        <v>1042</v>
      </c>
      <c r="AJ528" s="319">
        <v>139</v>
      </c>
      <c r="AK528" s="319">
        <f t="shared" si="1185"/>
        <v>144838</v>
      </c>
      <c r="AL528" s="319">
        <v>151</v>
      </c>
      <c r="AM528" s="319">
        <f t="shared" si="1186"/>
        <v>157342</v>
      </c>
      <c r="AN528" s="320">
        <f>AK528+AM528</f>
        <v>302180</v>
      </c>
      <c r="AO528" s="1107"/>
      <c r="AP528" s="1093"/>
      <c r="AQ528" s="1093"/>
      <c r="AR528" s="1093"/>
      <c r="AS528" s="1093"/>
      <c r="AT528" s="1094">
        <f t="shared" si="1235"/>
        <v>0</v>
      </c>
      <c r="AU528" s="1103"/>
      <c r="AV528" s="1101"/>
      <c r="AW528" s="1101"/>
      <c r="AX528" s="1101"/>
      <c r="AY528" s="1101"/>
      <c r="AZ528" s="1102">
        <f t="shared" si="1238"/>
        <v>0</v>
      </c>
      <c r="BA528" s="1151">
        <f t="shared" si="1224"/>
        <v>0</v>
      </c>
      <c r="BB528" s="1156">
        <v>139</v>
      </c>
      <c r="BC528" s="1156">
        <f>BA528*BB528</f>
        <v>0</v>
      </c>
      <c r="BD528" s="1156">
        <v>151</v>
      </c>
      <c r="BE528" s="1156">
        <f>BA528*BD528</f>
        <v>0</v>
      </c>
      <c r="BF528" s="364">
        <f t="shared" si="1121"/>
        <v>0</v>
      </c>
      <c r="BG528" s="1218">
        <f t="shared" si="1103"/>
        <v>0</v>
      </c>
      <c r="BH528" s="1218">
        <f t="shared" si="1104"/>
        <v>0</v>
      </c>
    </row>
    <row r="529" spans="1:60" x14ac:dyDescent="0.2">
      <c r="A529" s="1">
        <v>515</v>
      </c>
      <c r="B529" s="50" t="s">
        <v>40</v>
      </c>
      <c r="C529" s="1158"/>
      <c r="D529" s="51" t="s">
        <v>41</v>
      </c>
      <c r="E529" s="51">
        <v>1</v>
      </c>
      <c r="F529" s="76">
        <v>0</v>
      </c>
      <c r="G529" s="76">
        <f t="shared" si="1170"/>
        <v>0</v>
      </c>
      <c r="H529" s="76">
        <v>53152</v>
      </c>
      <c r="I529" s="76">
        <f t="shared" si="1171"/>
        <v>53152</v>
      </c>
      <c r="J529" s="120">
        <f t="shared" si="1225"/>
        <v>53152</v>
      </c>
      <c r="K529" s="131"/>
      <c r="L529" s="95">
        <v>0</v>
      </c>
      <c r="M529" s="95">
        <f t="shared" si="1173"/>
        <v>0</v>
      </c>
      <c r="N529" s="95">
        <v>53152</v>
      </c>
      <c r="O529" s="95">
        <f t="shared" si="1174"/>
        <v>0</v>
      </c>
      <c r="P529" s="96">
        <f t="shared" si="1226"/>
        <v>0</v>
      </c>
      <c r="Q529" s="177"/>
      <c r="R529" s="178">
        <v>0</v>
      </c>
      <c r="S529" s="178">
        <f t="shared" si="1176"/>
        <v>0</v>
      </c>
      <c r="T529" s="178">
        <v>53152</v>
      </c>
      <c r="U529" s="178">
        <f t="shared" si="1177"/>
        <v>0</v>
      </c>
      <c r="V529" s="179">
        <f t="shared" si="1227"/>
        <v>0</v>
      </c>
      <c r="W529" s="224"/>
      <c r="X529" s="225">
        <v>0</v>
      </c>
      <c r="Y529" s="225">
        <f t="shared" si="1179"/>
        <v>0</v>
      </c>
      <c r="Z529" s="225">
        <v>53152</v>
      </c>
      <c r="AA529" s="225">
        <f t="shared" si="1180"/>
        <v>0</v>
      </c>
      <c r="AB529" s="226">
        <f t="shared" si="1228"/>
        <v>0</v>
      </c>
      <c r="AC529" s="271">
        <v>1</v>
      </c>
      <c r="AD529" s="272">
        <v>0</v>
      </c>
      <c r="AE529" s="272">
        <f t="shared" si="1182"/>
        <v>0</v>
      </c>
      <c r="AF529" s="272">
        <v>53152</v>
      </c>
      <c r="AG529" s="272">
        <f t="shared" si="1183"/>
        <v>53152</v>
      </c>
      <c r="AH529" s="273">
        <f t="shared" si="1229"/>
        <v>53152</v>
      </c>
      <c r="AI529" s="318"/>
      <c r="AJ529" s="319">
        <v>0</v>
      </c>
      <c r="AK529" s="319">
        <f t="shared" si="1185"/>
        <v>0</v>
      </c>
      <c r="AL529" s="319">
        <v>53152</v>
      </c>
      <c r="AM529" s="319">
        <f t="shared" si="1186"/>
        <v>0</v>
      </c>
      <c r="AN529" s="320">
        <f t="shared" si="1230"/>
        <v>0</v>
      </c>
      <c r="AO529" s="1107"/>
      <c r="AP529" s="1093">
        <v>0</v>
      </c>
      <c r="AQ529" s="1093">
        <f t="shared" ref="AQ529:AQ533" si="1241">AO529*AP529</f>
        <v>0</v>
      </c>
      <c r="AR529" s="1093">
        <v>53152</v>
      </c>
      <c r="AS529" s="1093">
        <f t="shared" ref="AS529:AS533" si="1242">AO529*AR529</f>
        <v>0</v>
      </c>
      <c r="AT529" s="1094">
        <f t="shared" ref="AT529:AT530" si="1243">AQ529+AS529</f>
        <v>0</v>
      </c>
      <c r="AU529" s="1103"/>
      <c r="AV529" s="1101">
        <v>0</v>
      </c>
      <c r="AW529" s="1101">
        <f t="shared" ref="AW529:AW533" si="1244">AU529*AV529</f>
        <v>0</v>
      </c>
      <c r="AX529" s="1101">
        <v>53152</v>
      </c>
      <c r="AY529" s="1101">
        <f t="shared" ref="AY529:AY533" si="1245">AU529*AX529</f>
        <v>0</v>
      </c>
      <c r="AZ529" s="1102">
        <f t="shared" ref="AZ529:AZ530" si="1246">AW529+AY529</f>
        <v>0</v>
      </c>
      <c r="BA529" s="1151">
        <f t="shared" si="1224"/>
        <v>0</v>
      </c>
      <c r="BB529" s="363">
        <v>0</v>
      </c>
      <c r="BC529" s="363">
        <f t="shared" ref="BC529:BC533" si="1247">BA529*BB529</f>
        <v>0</v>
      </c>
      <c r="BD529" s="363">
        <v>53152</v>
      </c>
      <c r="BE529" s="363">
        <f t="shared" ref="BE529:BE533" si="1248">BA529*BD529</f>
        <v>0</v>
      </c>
      <c r="BF529" s="364">
        <f t="shared" si="1121"/>
        <v>0</v>
      </c>
      <c r="BG529" s="1218">
        <f t="shared" si="1103"/>
        <v>0</v>
      </c>
      <c r="BH529" s="1218">
        <f t="shared" si="1104"/>
        <v>0</v>
      </c>
    </row>
    <row r="530" spans="1:60" x14ac:dyDescent="0.2">
      <c r="A530" s="1">
        <v>516</v>
      </c>
      <c r="B530" s="50" t="s">
        <v>205</v>
      </c>
      <c r="C530" s="1397"/>
      <c r="D530" s="51" t="s">
        <v>32</v>
      </c>
      <c r="E530" s="51">
        <v>1</v>
      </c>
      <c r="F530" s="76">
        <v>954853.5</v>
      </c>
      <c r="G530" s="76">
        <f t="shared" si="1170"/>
        <v>954853.5</v>
      </c>
      <c r="H530" s="76">
        <v>928267</v>
      </c>
      <c r="I530" s="76">
        <f t="shared" si="1171"/>
        <v>928267</v>
      </c>
      <c r="J530" s="120">
        <f t="shared" si="1225"/>
        <v>1883120.5</v>
      </c>
      <c r="K530" s="131"/>
      <c r="L530" s="95">
        <v>954853.5</v>
      </c>
      <c r="M530" s="95">
        <f t="shared" si="1173"/>
        <v>0</v>
      </c>
      <c r="N530" s="95">
        <v>928267</v>
      </c>
      <c r="O530" s="95">
        <f t="shared" si="1174"/>
        <v>0</v>
      </c>
      <c r="P530" s="96">
        <f t="shared" si="1226"/>
        <v>0</v>
      </c>
      <c r="Q530" s="177"/>
      <c r="R530" s="178">
        <v>954853.5</v>
      </c>
      <c r="S530" s="178">
        <f t="shared" si="1176"/>
        <v>0</v>
      </c>
      <c r="T530" s="178">
        <v>928267</v>
      </c>
      <c r="U530" s="178">
        <f t="shared" si="1177"/>
        <v>0</v>
      </c>
      <c r="V530" s="179">
        <f t="shared" si="1227"/>
        <v>0</v>
      </c>
      <c r="W530" s="224">
        <v>0.6</v>
      </c>
      <c r="X530" s="225">
        <v>954853.5</v>
      </c>
      <c r="Y530" s="225">
        <f t="shared" si="1179"/>
        <v>572912.1</v>
      </c>
      <c r="Z530" s="225">
        <v>928267</v>
      </c>
      <c r="AA530" s="225">
        <f t="shared" si="1180"/>
        <v>556960.19999999995</v>
      </c>
      <c r="AB530" s="226">
        <f t="shared" si="1228"/>
        <v>1129872.2999999998</v>
      </c>
      <c r="AC530" s="271"/>
      <c r="AD530" s="272">
        <v>954853.5</v>
      </c>
      <c r="AE530" s="272">
        <f t="shared" si="1182"/>
        <v>0</v>
      </c>
      <c r="AF530" s="272">
        <v>928267</v>
      </c>
      <c r="AG530" s="272">
        <f t="shared" si="1183"/>
        <v>0</v>
      </c>
      <c r="AH530" s="273">
        <f t="shared" si="1229"/>
        <v>0</v>
      </c>
      <c r="AI530" s="318"/>
      <c r="AJ530" s="319">
        <v>954853.5</v>
      </c>
      <c r="AK530" s="319">
        <f t="shared" si="1185"/>
        <v>0</v>
      </c>
      <c r="AL530" s="319">
        <v>928267</v>
      </c>
      <c r="AM530" s="319">
        <f t="shared" si="1186"/>
        <v>0</v>
      </c>
      <c r="AN530" s="320">
        <f t="shared" si="1230"/>
        <v>0</v>
      </c>
      <c r="AO530" s="1607">
        <v>0.4</v>
      </c>
      <c r="AP530" s="1093">
        <v>954853.5</v>
      </c>
      <c r="AQ530" s="1093">
        <f t="shared" si="1241"/>
        <v>381941.4</v>
      </c>
      <c r="AR530" s="1093">
        <v>928267</v>
      </c>
      <c r="AS530" s="1093">
        <f t="shared" si="1242"/>
        <v>371306.80000000005</v>
      </c>
      <c r="AT530" s="1094">
        <f t="shared" si="1243"/>
        <v>753248.20000000007</v>
      </c>
      <c r="AU530" s="1103"/>
      <c r="AV530" s="1101">
        <v>954853.5</v>
      </c>
      <c r="AW530" s="1101">
        <f t="shared" si="1244"/>
        <v>0</v>
      </c>
      <c r="AX530" s="1101">
        <v>928267</v>
      </c>
      <c r="AY530" s="1101">
        <f t="shared" si="1245"/>
        <v>0</v>
      </c>
      <c r="AZ530" s="1102">
        <f t="shared" si="1246"/>
        <v>0</v>
      </c>
      <c r="BA530" s="1151">
        <f t="shared" si="1224"/>
        <v>0</v>
      </c>
      <c r="BB530" s="363">
        <v>954853.5</v>
      </c>
      <c r="BC530" s="363">
        <f t="shared" si="1247"/>
        <v>0</v>
      </c>
      <c r="BD530" s="363">
        <v>928267</v>
      </c>
      <c r="BE530" s="363">
        <f t="shared" si="1248"/>
        <v>0</v>
      </c>
      <c r="BF530" s="364">
        <f t="shared" si="1121"/>
        <v>0</v>
      </c>
      <c r="BG530" s="1218">
        <f t="shared" si="1103"/>
        <v>753248.20000000019</v>
      </c>
      <c r="BH530" s="1218">
        <f t="shared" si="1104"/>
        <v>-753248.20000000019</v>
      </c>
    </row>
    <row r="531" spans="1:60" x14ac:dyDescent="0.2">
      <c r="A531" s="1">
        <v>517</v>
      </c>
      <c r="B531" s="50"/>
      <c r="C531" s="1397"/>
      <c r="D531" s="51"/>
      <c r="E531" s="51"/>
      <c r="F531" s="76"/>
      <c r="G531" s="76">
        <f t="shared" si="1170"/>
        <v>0</v>
      </c>
      <c r="H531" s="76"/>
      <c r="I531" s="76">
        <f t="shared" si="1171"/>
        <v>0</v>
      </c>
      <c r="J531" s="120"/>
      <c r="K531" s="131"/>
      <c r="L531" s="95"/>
      <c r="M531" s="95">
        <f t="shared" si="1173"/>
        <v>0</v>
      </c>
      <c r="N531" s="95"/>
      <c r="O531" s="95">
        <f t="shared" si="1174"/>
        <v>0</v>
      </c>
      <c r="P531" s="96"/>
      <c r="Q531" s="177"/>
      <c r="R531" s="178"/>
      <c r="S531" s="178">
        <f t="shared" si="1176"/>
        <v>0</v>
      </c>
      <c r="T531" s="178"/>
      <c r="U531" s="178">
        <f t="shared" si="1177"/>
        <v>0</v>
      </c>
      <c r="V531" s="179"/>
      <c r="W531" s="224"/>
      <c r="X531" s="225"/>
      <c r="Y531" s="225">
        <f t="shared" si="1179"/>
        <v>0</v>
      </c>
      <c r="Z531" s="225"/>
      <c r="AA531" s="225">
        <f t="shared" si="1180"/>
        <v>0</v>
      </c>
      <c r="AB531" s="226"/>
      <c r="AC531" s="271"/>
      <c r="AD531" s="272"/>
      <c r="AE531" s="272">
        <f t="shared" si="1182"/>
        <v>0</v>
      </c>
      <c r="AF531" s="272"/>
      <c r="AG531" s="272">
        <f t="shared" si="1183"/>
        <v>0</v>
      </c>
      <c r="AH531" s="273"/>
      <c r="AI531" s="318"/>
      <c r="AJ531" s="319"/>
      <c r="AK531" s="319">
        <f t="shared" si="1185"/>
        <v>0</v>
      </c>
      <c r="AL531" s="319"/>
      <c r="AM531" s="319">
        <f t="shared" si="1186"/>
        <v>0</v>
      </c>
      <c r="AN531" s="320"/>
      <c r="AO531" s="1107"/>
      <c r="AP531" s="1093"/>
      <c r="AQ531" s="1093">
        <f t="shared" si="1241"/>
        <v>0</v>
      </c>
      <c r="AR531" s="1093"/>
      <c r="AS531" s="1093">
        <f t="shared" si="1242"/>
        <v>0</v>
      </c>
      <c r="AT531" s="1094"/>
      <c r="AU531" s="1103"/>
      <c r="AV531" s="1101"/>
      <c r="AW531" s="1101">
        <f t="shared" si="1244"/>
        <v>0</v>
      </c>
      <c r="AX531" s="1101"/>
      <c r="AY531" s="1101">
        <f t="shared" si="1245"/>
        <v>0</v>
      </c>
      <c r="AZ531" s="1102"/>
      <c r="BA531" s="1151">
        <f t="shared" si="1224"/>
        <v>0</v>
      </c>
      <c r="BB531" s="363"/>
      <c r="BC531" s="363">
        <f t="shared" si="1247"/>
        <v>0</v>
      </c>
      <c r="BD531" s="363"/>
      <c r="BE531" s="363">
        <f t="shared" si="1248"/>
        <v>0</v>
      </c>
      <c r="BF531" s="364">
        <f t="shared" si="1121"/>
        <v>0</v>
      </c>
      <c r="BG531" s="1218">
        <f t="shared" si="1103"/>
        <v>0</v>
      </c>
      <c r="BH531" s="1218">
        <f t="shared" si="1104"/>
        <v>0</v>
      </c>
    </row>
    <row r="532" spans="1:60" x14ac:dyDescent="0.2">
      <c r="A532" s="1">
        <v>518</v>
      </c>
      <c r="B532" s="50" t="s">
        <v>206</v>
      </c>
      <c r="C532" s="1158"/>
      <c r="D532" s="51" t="s">
        <v>207</v>
      </c>
      <c r="E532" s="51">
        <v>1</v>
      </c>
      <c r="F532" s="76">
        <v>576000</v>
      </c>
      <c r="G532" s="76">
        <f t="shared" si="1170"/>
        <v>576000</v>
      </c>
      <c r="H532" s="76">
        <v>0</v>
      </c>
      <c r="I532" s="76">
        <f t="shared" si="1171"/>
        <v>0</v>
      </c>
      <c r="J532" s="120">
        <f t="shared" ref="J532:J533" si="1249">G532+I532</f>
        <v>576000</v>
      </c>
      <c r="K532" s="131"/>
      <c r="L532" s="95">
        <v>576000</v>
      </c>
      <c r="M532" s="95">
        <f t="shared" si="1173"/>
        <v>0</v>
      </c>
      <c r="N532" s="95">
        <v>0</v>
      </c>
      <c r="O532" s="95">
        <f t="shared" si="1174"/>
        <v>0</v>
      </c>
      <c r="P532" s="96">
        <f t="shared" ref="P532:P533" si="1250">M532+O532</f>
        <v>0</v>
      </c>
      <c r="Q532" s="177"/>
      <c r="R532" s="178">
        <v>576000</v>
      </c>
      <c r="S532" s="178">
        <f t="shared" si="1176"/>
        <v>0</v>
      </c>
      <c r="T532" s="178">
        <v>0</v>
      </c>
      <c r="U532" s="178">
        <f t="shared" si="1177"/>
        <v>0</v>
      </c>
      <c r="V532" s="179">
        <f t="shared" ref="V532:V533" si="1251">S532+U532</f>
        <v>0</v>
      </c>
      <c r="W532" s="224">
        <v>0.5</v>
      </c>
      <c r="X532" s="225">
        <v>576000</v>
      </c>
      <c r="Y532" s="225">
        <f t="shared" si="1179"/>
        <v>288000</v>
      </c>
      <c r="Z532" s="225">
        <v>0</v>
      </c>
      <c r="AA532" s="225">
        <f t="shared" si="1180"/>
        <v>0</v>
      </c>
      <c r="AB532" s="226">
        <f t="shared" ref="AB532:AB533" si="1252">Y532+AA532</f>
        <v>288000</v>
      </c>
      <c r="AC532" s="271"/>
      <c r="AD532" s="272">
        <v>576000</v>
      </c>
      <c r="AE532" s="272">
        <f t="shared" si="1182"/>
        <v>0</v>
      </c>
      <c r="AF532" s="272">
        <v>0</v>
      </c>
      <c r="AG532" s="272">
        <f t="shared" si="1183"/>
        <v>0</v>
      </c>
      <c r="AH532" s="273">
        <f t="shared" ref="AH532:AH533" si="1253">AE532+AG532</f>
        <v>0</v>
      </c>
      <c r="AI532" s="318"/>
      <c r="AJ532" s="319">
        <v>576000</v>
      </c>
      <c r="AK532" s="319">
        <f t="shared" si="1185"/>
        <v>0</v>
      </c>
      <c r="AL532" s="319">
        <v>0</v>
      </c>
      <c r="AM532" s="319">
        <f t="shared" si="1186"/>
        <v>0</v>
      </c>
      <c r="AN532" s="320">
        <f t="shared" ref="AN532:AN533" si="1254">AK532+AM532</f>
        <v>0</v>
      </c>
      <c r="AO532" s="1607">
        <v>0.5</v>
      </c>
      <c r="AP532" s="1093">
        <v>576000</v>
      </c>
      <c r="AQ532" s="1093">
        <f t="shared" si="1241"/>
        <v>288000</v>
      </c>
      <c r="AR532" s="1093">
        <v>0</v>
      </c>
      <c r="AS532" s="1093">
        <f t="shared" si="1242"/>
        <v>0</v>
      </c>
      <c r="AT532" s="1094">
        <f t="shared" ref="AT532:AT533" si="1255">AQ532+AS532</f>
        <v>288000</v>
      </c>
      <c r="AU532" s="1103"/>
      <c r="AV532" s="1101">
        <v>576000</v>
      </c>
      <c r="AW532" s="1101">
        <f t="shared" si="1244"/>
        <v>0</v>
      </c>
      <c r="AX532" s="1101">
        <v>0</v>
      </c>
      <c r="AY532" s="1101">
        <f t="shared" si="1245"/>
        <v>0</v>
      </c>
      <c r="AZ532" s="1102">
        <f t="shared" ref="AZ532:AZ533" si="1256">AW532+AY532</f>
        <v>0</v>
      </c>
      <c r="BA532" s="1151">
        <f t="shared" si="1224"/>
        <v>0</v>
      </c>
      <c r="BB532" s="363">
        <v>576000</v>
      </c>
      <c r="BC532" s="363">
        <f t="shared" si="1247"/>
        <v>0</v>
      </c>
      <c r="BD532" s="363">
        <v>0</v>
      </c>
      <c r="BE532" s="363">
        <f t="shared" si="1248"/>
        <v>0</v>
      </c>
      <c r="BF532" s="364">
        <f t="shared" si="1121"/>
        <v>0</v>
      </c>
      <c r="BG532" s="1218">
        <f t="shared" si="1103"/>
        <v>288000</v>
      </c>
      <c r="BH532" s="1218">
        <f t="shared" si="1104"/>
        <v>-288000</v>
      </c>
    </row>
    <row r="533" spans="1:60" ht="13.5" thickBot="1" x14ac:dyDescent="0.25">
      <c r="A533" s="1">
        <v>519</v>
      </c>
      <c r="B533" s="50" t="s">
        <v>104</v>
      </c>
      <c r="C533" s="1158"/>
      <c r="D533" s="51" t="s">
        <v>207</v>
      </c>
      <c r="E533" s="51">
        <v>1</v>
      </c>
      <c r="F533" s="76">
        <v>243000</v>
      </c>
      <c r="G533" s="76">
        <f t="shared" si="1170"/>
        <v>243000</v>
      </c>
      <c r="H533" s="76">
        <v>0</v>
      </c>
      <c r="I533" s="76">
        <f t="shared" si="1171"/>
        <v>0</v>
      </c>
      <c r="J533" s="120">
        <f t="shared" si="1249"/>
        <v>243000</v>
      </c>
      <c r="K533" s="131"/>
      <c r="L533" s="95">
        <v>243000</v>
      </c>
      <c r="M533" s="95">
        <f t="shared" si="1173"/>
        <v>0</v>
      </c>
      <c r="N533" s="95">
        <v>0</v>
      </c>
      <c r="O533" s="95">
        <f t="shared" si="1174"/>
        <v>0</v>
      </c>
      <c r="P533" s="96">
        <f t="shared" si="1250"/>
        <v>0</v>
      </c>
      <c r="Q533" s="177"/>
      <c r="R533" s="178">
        <v>243000</v>
      </c>
      <c r="S533" s="178">
        <f t="shared" si="1176"/>
        <v>0</v>
      </c>
      <c r="T533" s="178">
        <v>0</v>
      </c>
      <c r="U533" s="178">
        <f t="shared" si="1177"/>
        <v>0</v>
      </c>
      <c r="V533" s="179">
        <f t="shared" si="1251"/>
        <v>0</v>
      </c>
      <c r="W533" s="224"/>
      <c r="X533" s="225">
        <v>243000</v>
      </c>
      <c r="Y533" s="225">
        <f t="shared" si="1179"/>
        <v>0</v>
      </c>
      <c r="Z533" s="225">
        <v>0</v>
      </c>
      <c r="AA533" s="225">
        <f t="shared" si="1180"/>
        <v>0</v>
      </c>
      <c r="AB533" s="226">
        <f t="shared" si="1252"/>
        <v>0</v>
      </c>
      <c r="AC533" s="271"/>
      <c r="AD533" s="272">
        <v>243000</v>
      </c>
      <c r="AE533" s="272">
        <f t="shared" si="1182"/>
        <v>0</v>
      </c>
      <c r="AF533" s="272">
        <v>0</v>
      </c>
      <c r="AG533" s="272">
        <f t="shared" si="1183"/>
        <v>0</v>
      </c>
      <c r="AH533" s="273">
        <f t="shared" si="1253"/>
        <v>0</v>
      </c>
      <c r="AI533" s="318"/>
      <c r="AJ533" s="319">
        <v>243000</v>
      </c>
      <c r="AK533" s="319">
        <f t="shared" si="1185"/>
        <v>0</v>
      </c>
      <c r="AL533" s="319">
        <v>0</v>
      </c>
      <c r="AM533" s="319">
        <f t="shared" si="1186"/>
        <v>0</v>
      </c>
      <c r="AN533" s="320">
        <f t="shared" si="1254"/>
        <v>0</v>
      </c>
      <c r="AO533" s="1181"/>
      <c r="AP533" s="1093">
        <v>243000</v>
      </c>
      <c r="AQ533" s="1093">
        <f t="shared" si="1241"/>
        <v>0</v>
      </c>
      <c r="AR533" s="1093">
        <v>0</v>
      </c>
      <c r="AS533" s="1093">
        <f t="shared" si="1242"/>
        <v>0</v>
      </c>
      <c r="AT533" s="1094">
        <f t="shared" si="1255"/>
        <v>0</v>
      </c>
      <c r="AU533" s="1615">
        <v>1</v>
      </c>
      <c r="AV533" s="1101">
        <v>243000</v>
      </c>
      <c r="AW533" s="1101">
        <f t="shared" si="1244"/>
        <v>243000</v>
      </c>
      <c r="AX533" s="1101">
        <v>0</v>
      </c>
      <c r="AY533" s="1101">
        <f t="shared" si="1245"/>
        <v>0</v>
      </c>
      <c r="AZ533" s="1102">
        <f t="shared" si="1256"/>
        <v>243000</v>
      </c>
      <c r="BA533" s="1151">
        <f t="shared" si="1224"/>
        <v>0</v>
      </c>
      <c r="BB533" s="363">
        <v>243000</v>
      </c>
      <c r="BC533" s="363">
        <f t="shared" si="1247"/>
        <v>0</v>
      </c>
      <c r="BD533" s="363">
        <v>0</v>
      </c>
      <c r="BE533" s="363">
        <f t="shared" si="1248"/>
        <v>0</v>
      </c>
      <c r="BF533" s="364">
        <f t="shared" si="1121"/>
        <v>0</v>
      </c>
      <c r="BG533" s="1218">
        <f t="shared" si="1103"/>
        <v>243000</v>
      </c>
      <c r="BH533" s="1218">
        <f t="shared" si="1104"/>
        <v>-243000</v>
      </c>
    </row>
    <row r="534" spans="1:60" ht="14.25" thickTop="1" thickBot="1" x14ac:dyDescent="0.25">
      <c r="A534" s="1">
        <v>520</v>
      </c>
      <c r="B534" s="1162"/>
      <c r="C534" s="1163"/>
      <c r="D534" s="1163"/>
      <c r="E534" s="1163"/>
      <c r="F534" s="1164"/>
      <c r="G534" s="1164"/>
      <c r="H534" s="1164"/>
      <c r="I534" s="1164"/>
      <c r="J534" s="1165"/>
      <c r="K534" s="1166"/>
      <c r="L534" s="1167"/>
      <c r="M534" s="1167"/>
      <c r="N534" s="1167"/>
      <c r="O534" s="1167"/>
      <c r="P534" s="1168"/>
      <c r="Q534" s="1169"/>
      <c r="R534" s="1170"/>
      <c r="S534" s="1170"/>
      <c r="T534" s="1170"/>
      <c r="U534" s="1170"/>
      <c r="V534" s="1171"/>
      <c r="W534" s="1172"/>
      <c r="X534" s="1173"/>
      <c r="Y534" s="1173"/>
      <c r="Z534" s="1173"/>
      <c r="AA534" s="1173"/>
      <c r="AB534" s="1174"/>
      <c r="AC534" s="1175"/>
      <c r="AD534" s="1176"/>
      <c r="AE534" s="1176"/>
      <c r="AF534" s="1176"/>
      <c r="AG534" s="1176"/>
      <c r="AH534" s="1177"/>
      <c r="AI534" s="1178"/>
      <c r="AJ534" s="1179"/>
      <c r="AK534" s="1179"/>
      <c r="AL534" s="1179"/>
      <c r="AM534" s="1179"/>
      <c r="AN534" s="1180"/>
      <c r="AO534" s="1181"/>
      <c r="AP534" s="1182"/>
      <c r="AQ534" s="1182"/>
      <c r="AR534" s="1182"/>
      <c r="AS534" s="1182"/>
      <c r="AT534" s="1183"/>
      <c r="AU534" s="1184"/>
      <c r="AV534" s="1185"/>
      <c r="AW534" s="1185"/>
      <c r="AX534" s="1185"/>
      <c r="AY534" s="1185"/>
      <c r="AZ534" s="1186"/>
      <c r="BA534" s="1151">
        <f t="shared" si="1224"/>
        <v>0</v>
      </c>
      <c r="BB534" s="1187"/>
      <c r="BC534" s="1187"/>
      <c r="BD534" s="1187"/>
      <c r="BE534" s="1187"/>
      <c r="BF534" s="364">
        <f t="shared" si="1121"/>
        <v>0</v>
      </c>
      <c r="BG534" s="1218">
        <f t="shared" si="1103"/>
        <v>0</v>
      </c>
      <c r="BH534" s="1218">
        <f t="shared" si="1104"/>
        <v>0</v>
      </c>
    </row>
    <row r="535" spans="1:60" ht="14.25" thickTop="1" thickBot="1" x14ac:dyDescent="0.25">
      <c r="A535" s="1">
        <v>521</v>
      </c>
      <c r="B535" s="1398" t="s">
        <v>208</v>
      </c>
      <c r="C535" s="1399"/>
      <c r="D535" s="1400"/>
      <c r="E535" s="1401"/>
      <c r="F535" s="1402"/>
      <c r="G535" s="1403">
        <f>SUM(G228:G517)+SUM(G518:G533)</f>
        <v>19772278.749999996</v>
      </c>
      <c r="H535" s="1402"/>
      <c r="I535" s="1403">
        <f>SUM(I228:I517)+SUM(I518:I533)</f>
        <v>18353411.269951187</v>
      </c>
      <c r="J535" s="1403">
        <f>SUM(J228:J517)+SUM(J518:J533)</f>
        <v>38125690.019951187</v>
      </c>
      <c r="K535" s="1404"/>
      <c r="L535" s="1405"/>
      <c r="M535" s="1406">
        <f>SUM(M228:M534)</f>
        <v>8767855.6400000006</v>
      </c>
      <c r="N535" s="1405"/>
      <c r="O535" s="1406">
        <f>SUM(O228:O534)</f>
        <v>5541502.0788543765</v>
      </c>
      <c r="P535" s="1407">
        <f>SUM(P228:P517)+SUM(P518:P533)</f>
        <v>14309357.718854375</v>
      </c>
      <c r="Q535" s="1408"/>
      <c r="R535" s="1409"/>
      <c r="S535" s="1410">
        <f>SUM(S228:S534)</f>
        <v>4488637.9000000004</v>
      </c>
      <c r="T535" s="1409"/>
      <c r="U535" s="1410">
        <f>SUM(U228:U534)</f>
        <v>3327387.6871999996</v>
      </c>
      <c r="V535" s="1411">
        <f>SUM(V228:V517)+SUM(V518:V533)</f>
        <v>7816025.587199999</v>
      </c>
      <c r="W535" s="1412"/>
      <c r="X535" s="1413"/>
      <c r="Y535" s="1414">
        <f>SUM(Y228:Y534)</f>
        <v>3129032.02</v>
      </c>
      <c r="Z535" s="1413"/>
      <c r="AA535" s="1414">
        <f>SUM(AA228:AA534)</f>
        <v>6581385.9240000006</v>
      </c>
      <c r="AB535" s="1415">
        <f>SUM(AB228:AB517)+SUM(AB518:AB533)</f>
        <v>9710417.9439999983</v>
      </c>
      <c r="AC535" s="1416"/>
      <c r="AD535" s="1417"/>
      <c r="AE535" s="1418">
        <f>SUM(AE228:AE534)</f>
        <v>477593.77500000002</v>
      </c>
      <c r="AF535" s="1417"/>
      <c r="AG535" s="1418">
        <f>SUM(AG228:AG534)</f>
        <v>596198.245</v>
      </c>
      <c r="AH535" s="1419">
        <f>SUM(AH228:AH517)+SUM(AH518:AH533)</f>
        <v>1073792.02</v>
      </c>
      <c r="AI535" s="1420"/>
      <c r="AJ535" s="1421"/>
      <c r="AK535" s="1422">
        <f>SUM(AK228:AK534)</f>
        <v>1619662.9349999998</v>
      </c>
      <c r="AL535" s="1421"/>
      <c r="AM535" s="1422">
        <f>SUM(AM228:AM534)</f>
        <v>1376436.7888968051</v>
      </c>
      <c r="AN535" s="1423">
        <f>SUM(AN228:AN517)+SUM(AN518:AN533)</f>
        <v>2996099.7238968057</v>
      </c>
      <c r="AO535" s="1424"/>
      <c r="AP535" s="1425"/>
      <c r="AQ535" s="1426">
        <f>SUM(AQ228:AQ534)</f>
        <v>1046496.48</v>
      </c>
      <c r="AR535" s="1425"/>
      <c r="AS535" s="1426">
        <f>SUM(AS228:AS534)</f>
        <v>930500.54599999997</v>
      </c>
      <c r="AT535" s="1427">
        <f>SUM(AT228:AT517)+SUM(AT518:AT533)</f>
        <v>1976997.0260000001</v>
      </c>
      <c r="AU535" s="1428"/>
      <c r="AV535" s="1429"/>
      <c r="AW535" s="1430">
        <f>SUM(AW228:AW534)</f>
        <v>243000</v>
      </c>
      <c r="AX535" s="1429"/>
      <c r="AY535" s="1430">
        <f>SUM(AY228:AY534)</f>
        <v>0</v>
      </c>
      <c r="AZ535" s="1431">
        <f>SUM(AZ228:AZ517)+SUM(AZ518:AZ533)</f>
        <v>243000</v>
      </c>
      <c r="BA535" s="1151">
        <f t="shared" si="1224"/>
        <v>0</v>
      </c>
      <c r="BB535" s="1432"/>
      <c r="BC535" s="1433">
        <f>SUM(BC228:BC517)+SUM(BC518:BC533)</f>
        <v>-7.5994766035591965E-11</v>
      </c>
      <c r="BD535" s="1432"/>
      <c r="BE535" s="1433">
        <f>SUM(BE228:BE517)+SUM(BE518:BE533)</f>
        <v>-4.4942480292853304E-11</v>
      </c>
      <c r="BF535" s="1434">
        <f>SUM(BF228:BF517)+SUM(BF518:BF533)</f>
        <v>-1.2093724632844527E-10</v>
      </c>
      <c r="BG535" s="1218">
        <f>J535-P535-V535-AB535-AH535-AN535</f>
        <v>2219997.0260000094</v>
      </c>
      <c r="BH535" s="1218">
        <f>BF535-BG535</f>
        <v>-2219997.0260000094</v>
      </c>
    </row>
    <row r="536" spans="1:60" ht="13.5" thickTop="1" x14ac:dyDescent="0.2">
      <c r="A536" s="1">
        <v>522</v>
      </c>
      <c r="B536" s="1219"/>
      <c r="C536" s="1435"/>
      <c r="D536" s="1221"/>
      <c r="E536" s="1222"/>
      <c r="F536" s="1222"/>
      <c r="G536" s="1223"/>
      <c r="H536" s="1224"/>
      <c r="I536" s="1223"/>
      <c r="J536" s="1225"/>
      <c r="K536" s="1226"/>
      <c r="L536" s="1227"/>
      <c r="M536" s="1228"/>
      <c r="N536" s="1229"/>
      <c r="O536" s="1228"/>
      <c r="P536" s="1230"/>
      <c r="Q536" s="1231"/>
      <c r="R536" s="1232"/>
      <c r="S536" s="1233"/>
      <c r="T536" s="1234"/>
      <c r="U536" s="1233"/>
      <c r="V536" s="1235"/>
      <c r="W536" s="1236"/>
      <c r="X536" s="1237"/>
      <c r="Y536" s="1238"/>
      <c r="Z536" s="1239"/>
      <c r="AA536" s="1238"/>
      <c r="AB536" s="1240"/>
      <c r="AC536" s="1241"/>
      <c r="AD536" s="1242"/>
      <c r="AE536" s="1243"/>
      <c r="AF536" s="1244"/>
      <c r="AG536" s="1243"/>
      <c r="AH536" s="1245"/>
      <c r="AI536" s="1246"/>
      <c r="AJ536" s="1247"/>
      <c r="AK536" s="1248"/>
      <c r="AL536" s="1249"/>
      <c r="AM536" s="1248"/>
      <c r="AN536" s="1250"/>
      <c r="AO536" s="1251"/>
      <c r="AP536" s="1252"/>
      <c r="AQ536" s="1253"/>
      <c r="AR536" s="1254"/>
      <c r="AS536" s="1253"/>
      <c r="AT536" s="1255"/>
      <c r="AU536" s="1256"/>
      <c r="AV536" s="1257"/>
      <c r="AW536" s="1258"/>
      <c r="AX536" s="1259"/>
      <c r="AY536" s="1258"/>
      <c r="AZ536" s="1260"/>
      <c r="BA536" s="1151">
        <f t="shared" si="1224"/>
        <v>0</v>
      </c>
      <c r="BB536" s="1261"/>
      <c r="BC536" s="1262"/>
      <c r="BD536" s="1263"/>
      <c r="BE536" s="1262"/>
      <c r="BF536" s="1264"/>
      <c r="BG536" s="1218">
        <f t="shared" ref="BG536:BG599" si="1257">J536-P536-V536-AB536-AH536-AN536</f>
        <v>0</v>
      </c>
      <c r="BH536" s="1218">
        <f t="shared" ref="BH536:BH599" si="1258">BF536-BG536</f>
        <v>0</v>
      </c>
    </row>
    <row r="537" spans="1:60" ht="13.5" x14ac:dyDescent="0.2">
      <c r="A537" s="1">
        <v>523</v>
      </c>
      <c r="B537" s="1143" t="s">
        <v>2</v>
      </c>
      <c r="C537" s="51"/>
      <c r="D537" s="51"/>
      <c r="E537" s="51"/>
      <c r="F537" s="51"/>
      <c r="G537" s="76"/>
      <c r="H537" s="1124"/>
      <c r="I537" s="76"/>
      <c r="J537" s="1125"/>
      <c r="K537" s="131"/>
      <c r="L537" s="1144"/>
      <c r="M537" s="95"/>
      <c r="N537" s="1126"/>
      <c r="O537" s="95"/>
      <c r="P537" s="1127"/>
      <c r="Q537" s="177"/>
      <c r="R537" s="1145"/>
      <c r="S537" s="178"/>
      <c r="T537" s="1128"/>
      <c r="U537" s="178"/>
      <c r="V537" s="1129"/>
      <c r="W537" s="224"/>
      <c r="X537" s="1146"/>
      <c r="Y537" s="225"/>
      <c r="Z537" s="1130"/>
      <c r="AA537" s="225"/>
      <c r="AB537" s="1131"/>
      <c r="AC537" s="271"/>
      <c r="AD537" s="1147"/>
      <c r="AE537" s="272"/>
      <c r="AF537" s="1132"/>
      <c r="AG537" s="272"/>
      <c r="AH537" s="1133"/>
      <c r="AI537" s="318"/>
      <c r="AJ537" s="1148"/>
      <c r="AK537" s="319"/>
      <c r="AL537" s="1134"/>
      <c r="AM537" s="319"/>
      <c r="AN537" s="1135"/>
      <c r="AO537" s="1107"/>
      <c r="AP537" s="1149"/>
      <c r="AQ537" s="1093"/>
      <c r="AR537" s="1136"/>
      <c r="AS537" s="1093"/>
      <c r="AT537" s="1137"/>
      <c r="AU537" s="1103"/>
      <c r="AV537" s="1150"/>
      <c r="AW537" s="1101"/>
      <c r="AX537" s="1138"/>
      <c r="AY537" s="1101"/>
      <c r="AZ537" s="1139"/>
      <c r="BA537" s="1151">
        <f t="shared" si="1224"/>
        <v>0</v>
      </c>
      <c r="BB537" s="1152"/>
      <c r="BC537" s="363"/>
      <c r="BD537" s="1140"/>
      <c r="BE537" s="363"/>
      <c r="BF537" s="1141"/>
      <c r="BG537" s="1218">
        <f t="shared" si="1257"/>
        <v>0</v>
      </c>
      <c r="BH537" s="1218">
        <f t="shared" si="1258"/>
        <v>0</v>
      </c>
    </row>
    <row r="538" spans="1:60" x14ac:dyDescent="0.2">
      <c r="A538" s="1">
        <v>524</v>
      </c>
      <c r="B538" s="1159" t="s">
        <v>42</v>
      </c>
      <c r="C538" s="51"/>
      <c r="D538" s="51"/>
      <c r="E538" s="51"/>
      <c r="F538" s="51"/>
      <c r="G538" s="76"/>
      <c r="H538" s="1124"/>
      <c r="I538" s="76"/>
      <c r="J538" s="1125"/>
      <c r="K538" s="131"/>
      <c r="L538" s="1144"/>
      <c r="M538" s="95"/>
      <c r="N538" s="1126"/>
      <c r="O538" s="95"/>
      <c r="P538" s="1127"/>
      <c r="Q538" s="177"/>
      <c r="R538" s="1145"/>
      <c r="S538" s="178"/>
      <c r="T538" s="1128"/>
      <c r="U538" s="178"/>
      <c r="V538" s="1129"/>
      <c r="W538" s="224"/>
      <c r="X538" s="1146"/>
      <c r="Y538" s="225"/>
      <c r="Z538" s="1130"/>
      <c r="AA538" s="225"/>
      <c r="AB538" s="1131"/>
      <c r="AC538" s="271"/>
      <c r="AD538" s="1147"/>
      <c r="AE538" s="272"/>
      <c r="AF538" s="1132"/>
      <c r="AG538" s="272"/>
      <c r="AH538" s="1133"/>
      <c r="AI538" s="318"/>
      <c r="AJ538" s="1148"/>
      <c r="AK538" s="319"/>
      <c r="AL538" s="1134"/>
      <c r="AM538" s="319"/>
      <c r="AN538" s="1135"/>
      <c r="AO538" s="1107"/>
      <c r="AP538" s="1149"/>
      <c r="AQ538" s="1093"/>
      <c r="AR538" s="1136"/>
      <c r="AS538" s="1093"/>
      <c r="AT538" s="1137"/>
      <c r="AU538" s="1103"/>
      <c r="AV538" s="1150"/>
      <c r="AW538" s="1101"/>
      <c r="AX538" s="1138"/>
      <c r="AY538" s="1101"/>
      <c r="AZ538" s="1139"/>
      <c r="BA538" s="1151">
        <f t="shared" si="1224"/>
        <v>0</v>
      </c>
      <c r="BB538" s="1152"/>
      <c r="BC538" s="363"/>
      <c r="BD538" s="1140"/>
      <c r="BE538" s="363"/>
      <c r="BF538" s="1141"/>
      <c r="BG538" s="1218">
        <f t="shared" si="1257"/>
        <v>0</v>
      </c>
      <c r="BH538" s="1218">
        <f t="shared" si="1258"/>
        <v>0</v>
      </c>
    </row>
    <row r="539" spans="1:60" ht="25.5" x14ac:dyDescent="0.2">
      <c r="A539" s="1">
        <v>508</v>
      </c>
      <c r="B539" s="50" t="s">
        <v>592</v>
      </c>
      <c r="C539" s="51"/>
      <c r="D539" s="51" t="s">
        <v>7</v>
      </c>
      <c r="E539" s="51">
        <v>2</v>
      </c>
      <c r="F539" s="76">
        <v>600</v>
      </c>
      <c r="G539" s="76">
        <f>E539*F539</f>
        <v>1200</v>
      </c>
      <c r="H539" s="76">
        <v>1994</v>
      </c>
      <c r="I539" s="76">
        <f>E539*H539</f>
        <v>3988</v>
      </c>
      <c r="J539" s="1652">
        <f t="shared" ref="J539" si="1259">G539+I539</f>
        <v>5188</v>
      </c>
      <c r="K539" s="131"/>
      <c r="L539" s="1144"/>
      <c r="M539" s="95"/>
      <c r="N539" s="1126"/>
      <c r="O539" s="95"/>
      <c r="P539" s="1127"/>
      <c r="Q539" s="177"/>
      <c r="R539" s="1145"/>
      <c r="S539" s="178"/>
      <c r="T539" s="1128"/>
      <c r="U539" s="178"/>
      <c r="V539" s="1129"/>
      <c r="W539" s="224"/>
      <c r="X539" s="1146"/>
      <c r="Y539" s="225"/>
      <c r="Z539" s="1130"/>
      <c r="AA539" s="225"/>
      <c r="AB539" s="1131"/>
      <c r="AC539" s="271"/>
      <c r="AD539" s="1147"/>
      <c r="AE539" s="272"/>
      <c r="AF539" s="1132"/>
      <c r="AG539" s="272"/>
      <c r="AH539" s="1133"/>
      <c r="AI539" s="318"/>
      <c r="AJ539" s="1148">
        <v>600</v>
      </c>
      <c r="AK539" s="319">
        <f>AI539*AJ539</f>
        <v>0</v>
      </c>
      <c r="AL539" s="1134">
        <v>1994</v>
      </c>
      <c r="AM539" s="319">
        <f>AI539*AL539</f>
        <v>0</v>
      </c>
      <c r="AN539" s="1135">
        <f t="shared" ref="AN539" si="1260">AK539+AM539</f>
        <v>0</v>
      </c>
      <c r="AO539" s="1607">
        <v>2</v>
      </c>
      <c r="AP539" s="1149">
        <v>600</v>
      </c>
      <c r="AQ539" s="1093">
        <f>AO539*AP539</f>
        <v>1200</v>
      </c>
      <c r="AR539" s="1136">
        <v>1994</v>
      </c>
      <c r="AS539" s="1093">
        <f>AO539*AR539</f>
        <v>3988</v>
      </c>
      <c r="AT539" s="1137">
        <f t="shared" ref="AT539:AT546" si="1261">AQ539+AS539</f>
        <v>5188</v>
      </c>
      <c r="AU539" s="1103"/>
      <c r="AV539" s="1150">
        <v>600</v>
      </c>
      <c r="AW539" s="1101">
        <f>AU539*AV539</f>
        <v>0</v>
      </c>
      <c r="AX539" s="1138">
        <v>1994</v>
      </c>
      <c r="AY539" s="1101">
        <f>AU539*AX539</f>
        <v>0</v>
      </c>
      <c r="AZ539" s="1139">
        <f t="shared" ref="AZ539:AZ546" si="1262">AW539+AY539</f>
        <v>0</v>
      </c>
      <c r="BA539" s="1151">
        <f t="shared" si="1224"/>
        <v>0</v>
      </c>
      <c r="BB539" s="1156">
        <v>600</v>
      </c>
      <c r="BC539" s="1156">
        <f>BA539*BB539</f>
        <v>0</v>
      </c>
      <c r="BD539" s="1156">
        <v>1994</v>
      </c>
      <c r="BE539" s="1156">
        <f>BA539*BD539</f>
        <v>0</v>
      </c>
      <c r="BF539" s="1314">
        <f t="shared" ref="BF539:BF546" si="1263">BC539+BE539</f>
        <v>0</v>
      </c>
      <c r="BG539" s="1218">
        <f t="shared" si="1257"/>
        <v>5188</v>
      </c>
      <c r="BH539" s="1218">
        <f t="shared" si="1258"/>
        <v>-5188</v>
      </c>
    </row>
    <row r="540" spans="1:60" x14ac:dyDescent="0.2">
      <c r="A540" s="1">
        <v>525</v>
      </c>
      <c r="B540" s="50" t="s">
        <v>19</v>
      </c>
      <c r="C540" s="51" t="s">
        <v>326</v>
      </c>
      <c r="D540" s="51" t="s">
        <v>14</v>
      </c>
      <c r="E540" s="51">
        <v>2</v>
      </c>
      <c r="F540" s="76">
        <v>600</v>
      </c>
      <c r="G540" s="76">
        <f t="shared" ref="G540:G603" si="1264">E540*F540</f>
        <v>1200</v>
      </c>
      <c r="H540" s="76">
        <v>928</v>
      </c>
      <c r="I540" s="76">
        <f t="shared" ref="I540:I603" si="1265">E540*H540</f>
        <v>1856</v>
      </c>
      <c r="J540" s="120">
        <f t="shared" ref="J540:J546" si="1266">G540+I540</f>
        <v>3056</v>
      </c>
      <c r="K540" s="131"/>
      <c r="L540" s="95">
        <v>600</v>
      </c>
      <c r="M540" s="95">
        <f t="shared" ref="M540:M546" si="1267">K540*L540</f>
        <v>0</v>
      </c>
      <c r="N540" s="95">
        <v>928</v>
      </c>
      <c r="O540" s="95">
        <f t="shared" ref="O540:O546" si="1268">K540*N540</f>
        <v>0</v>
      </c>
      <c r="P540" s="96">
        <f t="shared" ref="P540:P546" si="1269">M540+O540</f>
        <v>0</v>
      </c>
      <c r="Q540" s="177"/>
      <c r="R540" s="178">
        <v>600</v>
      </c>
      <c r="S540" s="178">
        <f t="shared" ref="S540:S546" si="1270">Q540*R540</f>
        <v>0</v>
      </c>
      <c r="T540" s="178">
        <v>928</v>
      </c>
      <c r="U540" s="178">
        <f t="shared" ref="U540:U546" si="1271">Q540*T540</f>
        <v>0</v>
      </c>
      <c r="V540" s="179">
        <f t="shared" ref="V540:V546" si="1272">S540+U540</f>
        <v>0</v>
      </c>
      <c r="W540" s="224"/>
      <c r="X540" s="225">
        <v>600</v>
      </c>
      <c r="Y540" s="225">
        <f t="shared" ref="Y540:Y546" si="1273">W540*X540</f>
        <v>0</v>
      </c>
      <c r="Z540" s="225">
        <v>928</v>
      </c>
      <c r="AA540" s="225">
        <f t="shared" ref="AA540:AA546" si="1274">W540*Z540</f>
        <v>0</v>
      </c>
      <c r="AB540" s="226">
        <f t="shared" ref="AB540:AB546" si="1275">Y540+AA540</f>
        <v>0</v>
      </c>
      <c r="AC540" s="271"/>
      <c r="AD540" s="272">
        <v>600</v>
      </c>
      <c r="AE540" s="272">
        <f t="shared" ref="AE540:AE546" si="1276">AC540*AD540</f>
        <v>0</v>
      </c>
      <c r="AF540" s="272">
        <v>928</v>
      </c>
      <c r="AG540" s="272">
        <f t="shared" ref="AG540:AG546" si="1277">AC540*AF540</f>
        <v>0</v>
      </c>
      <c r="AH540" s="273">
        <f t="shared" ref="AH540:AH546" si="1278">AE540+AG540</f>
        <v>0</v>
      </c>
      <c r="AI540" s="318"/>
      <c r="AJ540" s="319">
        <v>600</v>
      </c>
      <c r="AK540" s="319">
        <f t="shared" ref="AK540:AK546" si="1279">AI540*AJ540</f>
        <v>0</v>
      </c>
      <c r="AL540" s="319">
        <v>928</v>
      </c>
      <c r="AM540" s="319">
        <f t="shared" ref="AM540:AM546" si="1280">AI540*AL540</f>
        <v>0</v>
      </c>
      <c r="AN540" s="320">
        <f t="shared" ref="AN540:AN546" si="1281">AK540+AM540</f>
        <v>0</v>
      </c>
      <c r="AO540" s="1607">
        <v>2</v>
      </c>
      <c r="AP540" s="1093">
        <v>600</v>
      </c>
      <c r="AQ540" s="1093">
        <f t="shared" ref="AQ540:AQ546" si="1282">AO540*AP540</f>
        <v>1200</v>
      </c>
      <c r="AR540" s="1093">
        <v>928</v>
      </c>
      <c r="AS540" s="1093">
        <f t="shared" ref="AS540:AS546" si="1283">AO540*AR540</f>
        <v>1856</v>
      </c>
      <c r="AT540" s="1094">
        <f t="shared" si="1261"/>
        <v>3056</v>
      </c>
      <c r="AU540" s="1103"/>
      <c r="AV540" s="1101">
        <v>600</v>
      </c>
      <c r="AW540" s="1101">
        <f t="shared" ref="AW540:AW546" si="1284">AU540*AV540</f>
        <v>0</v>
      </c>
      <c r="AX540" s="1101">
        <v>928</v>
      </c>
      <c r="AY540" s="1101">
        <f t="shared" ref="AY540:AY546" si="1285">AU540*AX540</f>
        <v>0</v>
      </c>
      <c r="AZ540" s="1102">
        <f t="shared" si="1262"/>
        <v>0</v>
      </c>
      <c r="BA540" s="1151">
        <f t="shared" si="1224"/>
        <v>0</v>
      </c>
      <c r="BB540" s="363">
        <v>600</v>
      </c>
      <c r="BC540" s="363">
        <f t="shared" ref="BC540:BC546" si="1286">BA540*BB540</f>
        <v>0</v>
      </c>
      <c r="BD540" s="363">
        <v>928</v>
      </c>
      <c r="BE540" s="363">
        <f t="shared" ref="BE540:BE546" si="1287">BA540*BD540</f>
        <v>0</v>
      </c>
      <c r="BF540" s="364">
        <f t="shared" si="1263"/>
        <v>0</v>
      </c>
      <c r="BG540" s="1218">
        <f t="shared" si="1257"/>
        <v>3056</v>
      </c>
      <c r="BH540" s="1218">
        <f t="shared" si="1258"/>
        <v>-3056</v>
      </c>
    </row>
    <row r="541" spans="1:60" x14ac:dyDescent="0.2">
      <c r="A541" s="1">
        <v>526</v>
      </c>
      <c r="B541" s="50" t="s">
        <v>17</v>
      </c>
      <c r="C541" s="51"/>
      <c r="D541" s="51" t="s">
        <v>14</v>
      </c>
      <c r="E541" s="51">
        <v>2</v>
      </c>
      <c r="F541" s="76">
        <v>600</v>
      </c>
      <c r="G541" s="76">
        <f t="shared" si="1264"/>
        <v>1200</v>
      </c>
      <c r="H541" s="76">
        <v>1026</v>
      </c>
      <c r="I541" s="76">
        <f t="shared" si="1265"/>
        <v>2052</v>
      </c>
      <c r="J541" s="120">
        <f t="shared" si="1266"/>
        <v>3252</v>
      </c>
      <c r="K541" s="131"/>
      <c r="L541" s="95">
        <v>600</v>
      </c>
      <c r="M541" s="95">
        <f t="shared" si="1267"/>
        <v>0</v>
      </c>
      <c r="N541" s="95">
        <v>1026</v>
      </c>
      <c r="O541" s="95">
        <f t="shared" si="1268"/>
        <v>0</v>
      </c>
      <c r="P541" s="96">
        <f t="shared" si="1269"/>
        <v>0</v>
      </c>
      <c r="Q541" s="177"/>
      <c r="R541" s="178">
        <v>600</v>
      </c>
      <c r="S541" s="178">
        <f t="shared" si="1270"/>
        <v>0</v>
      </c>
      <c r="T541" s="178">
        <v>1026</v>
      </c>
      <c r="U541" s="178">
        <f t="shared" si="1271"/>
        <v>0</v>
      </c>
      <c r="V541" s="179">
        <f t="shared" si="1272"/>
        <v>0</v>
      </c>
      <c r="W541" s="224"/>
      <c r="X541" s="225">
        <v>600</v>
      </c>
      <c r="Y541" s="225">
        <f t="shared" si="1273"/>
        <v>0</v>
      </c>
      <c r="Z541" s="225">
        <v>1026</v>
      </c>
      <c r="AA541" s="225">
        <f t="shared" si="1274"/>
        <v>0</v>
      </c>
      <c r="AB541" s="226">
        <f t="shared" si="1275"/>
        <v>0</v>
      </c>
      <c r="AC541" s="271"/>
      <c r="AD541" s="272">
        <v>600</v>
      </c>
      <c r="AE541" s="272">
        <f t="shared" si="1276"/>
        <v>0</v>
      </c>
      <c r="AF541" s="272">
        <v>1026</v>
      </c>
      <c r="AG541" s="272">
        <f t="shared" si="1277"/>
        <v>0</v>
      </c>
      <c r="AH541" s="273">
        <f t="shared" si="1278"/>
        <v>0</v>
      </c>
      <c r="AI541" s="318"/>
      <c r="AJ541" s="319">
        <v>600</v>
      </c>
      <c r="AK541" s="319">
        <f t="shared" si="1279"/>
        <v>0</v>
      </c>
      <c r="AL541" s="319">
        <v>1026</v>
      </c>
      <c r="AM541" s="319">
        <f t="shared" si="1280"/>
        <v>0</v>
      </c>
      <c r="AN541" s="320">
        <f t="shared" si="1281"/>
        <v>0</v>
      </c>
      <c r="AO541" s="1607">
        <v>2</v>
      </c>
      <c r="AP541" s="1093">
        <v>600</v>
      </c>
      <c r="AQ541" s="1093">
        <f t="shared" si="1282"/>
        <v>1200</v>
      </c>
      <c r="AR541" s="1093">
        <v>1026</v>
      </c>
      <c r="AS541" s="1093">
        <f t="shared" si="1283"/>
        <v>2052</v>
      </c>
      <c r="AT541" s="1094">
        <f t="shared" si="1261"/>
        <v>3252</v>
      </c>
      <c r="AU541" s="1103"/>
      <c r="AV541" s="1101">
        <v>600</v>
      </c>
      <c r="AW541" s="1101">
        <f t="shared" si="1284"/>
        <v>0</v>
      </c>
      <c r="AX541" s="1101">
        <v>1026</v>
      </c>
      <c r="AY541" s="1101">
        <f t="shared" si="1285"/>
        <v>0</v>
      </c>
      <c r="AZ541" s="1102">
        <f t="shared" si="1262"/>
        <v>0</v>
      </c>
      <c r="BA541" s="1151">
        <f t="shared" si="1224"/>
        <v>0</v>
      </c>
      <c r="BB541" s="363">
        <v>600</v>
      </c>
      <c r="BC541" s="363">
        <f t="shared" si="1286"/>
        <v>0</v>
      </c>
      <c r="BD541" s="363">
        <v>1026</v>
      </c>
      <c r="BE541" s="363">
        <f t="shared" si="1287"/>
        <v>0</v>
      </c>
      <c r="BF541" s="364">
        <f t="shared" si="1263"/>
        <v>0</v>
      </c>
      <c r="BG541" s="1218">
        <f t="shared" si="1257"/>
        <v>3252</v>
      </c>
      <c r="BH541" s="1218">
        <f t="shared" si="1258"/>
        <v>-3252</v>
      </c>
    </row>
    <row r="542" spans="1:60" x14ac:dyDescent="0.2">
      <c r="A542" s="1">
        <v>527</v>
      </c>
      <c r="B542" s="50" t="s">
        <v>43</v>
      </c>
      <c r="C542" s="51"/>
      <c r="D542" s="51" t="s">
        <v>21</v>
      </c>
      <c r="E542" s="51">
        <v>39.700000000000003</v>
      </c>
      <c r="F542" s="76">
        <v>650</v>
      </c>
      <c r="G542" s="76">
        <f t="shared" si="1264"/>
        <v>25805.000000000004</v>
      </c>
      <c r="H542" s="76">
        <v>237</v>
      </c>
      <c r="I542" s="76">
        <f t="shared" si="1265"/>
        <v>9408.9000000000015</v>
      </c>
      <c r="J542" s="120">
        <f t="shared" si="1266"/>
        <v>35213.900000000009</v>
      </c>
      <c r="K542" s="131"/>
      <c r="L542" s="95">
        <v>650</v>
      </c>
      <c r="M542" s="95">
        <f t="shared" si="1267"/>
        <v>0</v>
      </c>
      <c r="N542" s="95">
        <v>237</v>
      </c>
      <c r="O542" s="95">
        <f t="shared" si="1268"/>
        <v>0</v>
      </c>
      <c r="P542" s="96">
        <f t="shared" si="1269"/>
        <v>0</v>
      </c>
      <c r="Q542" s="177"/>
      <c r="R542" s="178">
        <v>650</v>
      </c>
      <c r="S542" s="178">
        <f t="shared" si="1270"/>
        <v>0</v>
      </c>
      <c r="T542" s="178">
        <v>237</v>
      </c>
      <c r="U542" s="178">
        <f t="shared" si="1271"/>
        <v>0</v>
      </c>
      <c r="V542" s="179">
        <f t="shared" si="1272"/>
        <v>0</v>
      </c>
      <c r="W542" s="224"/>
      <c r="X542" s="225">
        <v>650</v>
      </c>
      <c r="Y542" s="225">
        <f t="shared" si="1273"/>
        <v>0</v>
      </c>
      <c r="Z542" s="225">
        <v>237</v>
      </c>
      <c r="AA542" s="225">
        <f t="shared" si="1274"/>
        <v>0</v>
      </c>
      <c r="AB542" s="226">
        <f t="shared" si="1275"/>
        <v>0</v>
      </c>
      <c r="AC542" s="271"/>
      <c r="AD542" s="272">
        <v>650</v>
      </c>
      <c r="AE542" s="272">
        <f t="shared" si="1276"/>
        <v>0</v>
      </c>
      <c r="AF542" s="272">
        <v>237</v>
      </c>
      <c r="AG542" s="272">
        <f t="shared" si="1277"/>
        <v>0</v>
      </c>
      <c r="AH542" s="273">
        <f t="shared" si="1278"/>
        <v>0</v>
      </c>
      <c r="AI542" s="318"/>
      <c r="AJ542" s="319">
        <v>650</v>
      </c>
      <c r="AK542" s="319">
        <f t="shared" si="1279"/>
        <v>0</v>
      </c>
      <c r="AL542" s="319">
        <v>237</v>
      </c>
      <c r="AM542" s="319">
        <f t="shared" si="1280"/>
        <v>0</v>
      </c>
      <c r="AN542" s="320">
        <f t="shared" si="1281"/>
        <v>0</v>
      </c>
      <c r="AO542" s="1607">
        <v>39.700000000000003</v>
      </c>
      <c r="AP542" s="1093">
        <v>650</v>
      </c>
      <c r="AQ542" s="1093">
        <f t="shared" si="1282"/>
        <v>25805.000000000004</v>
      </c>
      <c r="AR542" s="1093">
        <v>237</v>
      </c>
      <c r="AS542" s="1093">
        <f t="shared" si="1283"/>
        <v>9408.9000000000015</v>
      </c>
      <c r="AT542" s="1094">
        <f t="shared" si="1261"/>
        <v>35213.900000000009</v>
      </c>
      <c r="AU542" s="1103"/>
      <c r="AV542" s="1101">
        <v>650</v>
      </c>
      <c r="AW542" s="1101">
        <f t="shared" si="1284"/>
        <v>0</v>
      </c>
      <c r="AX542" s="1101">
        <v>237</v>
      </c>
      <c r="AY542" s="1101">
        <f t="shared" si="1285"/>
        <v>0</v>
      </c>
      <c r="AZ542" s="1102">
        <f t="shared" si="1262"/>
        <v>0</v>
      </c>
      <c r="BA542" s="1151">
        <f t="shared" si="1224"/>
        <v>0</v>
      </c>
      <c r="BB542" s="363">
        <v>650</v>
      </c>
      <c r="BC542" s="363">
        <f t="shared" si="1286"/>
        <v>0</v>
      </c>
      <c r="BD542" s="363">
        <v>237</v>
      </c>
      <c r="BE542" s="363">
        <f t="shared" si="1287"/>
        <v>0</v>
      </c>
      <c r="BF542" s="364">
        <f t="shared" si="1263"/>
        <v>0</v>
      </c>
      <c r="BG542" s="1218">
        <f t="shared" si="1257"/>
        <v>35213.900000000009</v>
      </c>
      <c r="BH542" s="1218">
        <f t="shared" si="1258"/>
        <v>-35213.900000000009</v>
      </c>
    </row>
    <row r="543" spans="1:60" x14ac:dyDescent="0.2">
      <c r="A543" s="1">
        <v>528</v>
      </c>
      <c r="B543" s="50" t="s">
        <v>327</v>
      </c>
      <c r="C543" s="77"/>
      <c r="D543" s="51" t="s">
        <v>21</v>
      </c>
      <c r="E543" s="51">
        <v>39.700000000000003</v>
      </c>
      <c r="F543" s="76">
        <v>290</v>
      </c>
      <c r="G543" s="76">
        <f t="shared" si="1264"/>
        <v>11513</v>
      </c>
      <c r="H543" s="76">
        <v>45</v>
      </c>
      <c r="I543" s="76">
        <f t="shared" si="1265"/>
        <v>1786.5000000000002</v>
      </c>
      <c r="J543" s="120">
        <f t="shared" si="1266"/>
        <v>13299.5</v>
      </c>
      <c r="K543" s="131"/>
      <c r="L543" s="95">
        <v>290</v>
      </c>
      <c r="M543" s="95">
        <f t="shared" si="1267"/>
        <v>0</v>
      </c>
      <c r="N543" s="95">
        <v>45</v>
      </c>
      <c r="O543" s="95">
        <f t="shared" si="1268"/>
        <v>0</v>
      </c>
      <c r="P543" s="96">
        <f t="shared" si="1269"/>
        <v>0</v>
      </c>
      <c r="Q543" s="177"/>
      <c r="R543" s="178">
        <v>290</v>
      </c>
      <c r="S543" s="178">
        <f t="shared" si="1270"/>
        <v>0</v>
      </c>
      <c r="T543" s="178">
        <v>45</v>
      </c>
      <c r="U543" s="178">
        <f t="shared" si="1271"/>
        <v>0</v>
      </c>
      <c r="V543" s="179">
        <f t="shared" si="1272"/>
        <v>0</v>
      </c>
      <c r="W543" s="224"/>
      <c r="X543" s="225">
        <v>290</v>
      </c>
      <c r="Y543" s="225">
        <f t="shared" si="1273"/>
        <v>0</v>
      </c>
      <c r="Z543" s="225">
        <v>45</v>
      </c>
      <c r="AA543" s="225">
        <f t="shared" si="1274"/>
        <v>0</v>
      </c>
      <c r="AB543" s="226">
        <f t="shared" si="1275"/>
        <v>0</v>
      </c>
      <c r="AC543" s="271"/>
      <c r="AD543" s="272">
        <v>290</v>
      </c>
      <c r="AE543" s="272">
        <f t="shared" si="1276"/>
        <v>0</v>
      </c>
      <c r="AF543" s="272">
        <v>45</v>
      </c>
      <c r="AG543" s="272">
        <f t="shared" si="1277"/>
        <v>0</v>
      </c>
      <c r="AH543" s="273">
        <f t="shared" si="1278"/>
        <v>0</v>
      </c>
      <c r="AI543" s="318"/>
      <c r="AJ543" s="319">
        <v>290</v>
      </c>
      <c r="AK543" s="319">
        <f t="shared" si="1279"/>
        <v>0</v>
      </c>
      <c r="AL543" s="319">
        <v>45</v>
      </c>
      <c r="AM543" s="319">
        <f t="shared" si="1280"/>
        <v>0</v>
      </c>
      <c r="AN543" s="320">
        <f t="shared" si="1281"/>
        <v>0</v>
      </c>
      <c r="AO543" s="1607">
        <v>39.700000000000003</v>
      </c>
      <c r="AP543" s="1093">
        <v>290</v>
      </c>
      <c r="AQ543" s="1093">
        <f t="shared" si="1282"/>
        <v>11513</v>
      </c>
      <c r="AR543" s="1093">
        <v>45</v>
      </c>
      <c r="AS543" s="1093">
        <f t="shared" si="1283"/>
        <v>1786.5000000000002</v>
      </c>
      <c r="AT543" s="1094">
        <f t="shared" si="1261"/>
        <v>13299.5</v>
      </c>
      <c r="AU543" s="1103"/>
      <c r="AV543" s="1101">
        <v>290</v>
      </c>
      <c r="AW543" s="1101">
        <f t="shared" si="1284"/>
        <v>0</v>
      </c>
      <c r="AX543" s="1101">
        <v>45</v>
      </c>
      <c r="AY543" s="1101">
        <f t="shared" si="1285"/>
        <v>0</v>
      </c>
      <c r="AZ543" s="1102">
        <f t="shared" si="1262"/>
        <v>0</v>
      </c>
      <c r="BA543" s="1151">
        <f t="shared" si="1224"/>
        <v>0</v>
      </c>
      <c r="BB543" s="363">
        <v>290</v>
      </c>
      <c r="BC543" s="363">
        <f t="shared" si="1286"/>
        <v>0</v>
      </c>
      <c r="BD543" s="363">
        <v>45</v>
      </c>
      <c r="BE543" s="363">
        <f t="shared" si="1287"/>
        <v>0</v>
      </c>
      <c r="BF543" s="364">
        <f t="shared" si="1263"/>
        <v>0</v>
      </c>
      <c r="BG543" s="1218">
        <f t="shared" si="1257"/>
        <v>13299.5</v>
      </c>
      <c r="BH543" s="1218">
        <f t="shared" si="1258"/>
        <v>-13299.5</v>
      </c>
    </row>
    <row r="544" spans="1:60" x14ac:dyDescent="0.2">
      <c r="A544" s="1">
        <v>529</v>
      </c>
      <c r="B544" s="50" t="s">
        <v>31</v>
      </c>
      <c r="C544" s="1158"/>
      <c r="D544" s="51" t="s">
        <v>32</v>
      </c>
      <c r="E544" s="51">
        <v>1</v>
      </c>
      <c r="F544" s="76">
        <v>0</v>
      </c>
      <c r="G544" s="76">
        <f t="shared" si="1264"/>
        <v>0</v>
      </c>
      <c r="H544" s="76">
        <v>1896</v>
      </c>
      <c r="I544" s="76">
        <f t="shared" si="1265"/>
        <v>1896</v>
      </c>
      <c r="J544" s="120">
        <f t="shared" si="1266"/>
        <v>1896</v>
      </c>
      <c r="K544" s="131"/>
      <c r="L544" s="95">
        <v>0</v>
      </c>
      <c r="M544" s="95">
        <f t="shared" si="1267"/>
        <v>0</v>
      </c>
      <c r="N544" s="95">
        <v>1896</v>
      </c>
      <c r="O544" s="95">
        <f t="shared" si="1268"/>
        <v>0</v>
      </c>
      <c r="P544" s="96">
        <f t="shared" si="1269"/>
        <v>0</v>
      </c>
      <c r="Q544" s="177"/>
      <c r="R544" s="178">
        <v>0</v>
      </c>
      <c r="S544" s="178">
        <f t="shared" si="1270"/>
        <v>0</v>
      </c>
      <c r="T544" s="178">
        <v>1896</v>
      </c>
      <c r="U544" s="178">
        <f t="shared" si="1271"/>
        <v>0</v>
      </c>
      <c r="V544" s="179">
        <f t="shared" si="1272"/>
        <v>0</v>
      </c>
      <c r="W544" s="224"/>
      <c r="X544" s="225">
        <v>0</v>
      </c>
      <c r="Y544" s="225">
        <f t="shared" si="1273"/>
        <v>0</v>
      </c>
      <c r="Z544" s="225">
        <v>1896</v>
      </c>
      <c r="AA544" s="225">
        <f t="shared" si="1274"/>
        <v>0</v>
      </c>
      <c r="AB544" s="226">
        <f t="shared" si="1275"/>
        <v>0</v>
      </c>
      <c r="AC544" s="271"/>
      <c r="AD544" s="272">
        <v>0</v>
      </c>
      <c r="AE544" s="272">
        <f t="shared" si="1276"/>
        <v>0</v>
      </c>
      <c r="AF544" s="272">
        <v>1896</v>
      </c>
      <c r="AG544" s="272">
        <f t="shared" si="1277"/>
        <v>0</v>
      </c>
      <c r="AH544" s="273">
        <f t="shared" si="1278"/>
        <v>0</v>
      </c>
      <c r="AI544" s="318"/>
      <c r="AJ544" s="319">
        <v>0</v>
      </c>
      <c r="AK544" s="319">
        <f t="shared" si="1279"/>
        <v>0</v>
      </c>
      <c r="AL544" s="319">
        <v>1896</v>
      </c>
      <c r="AM544" s="319">
        <f t="shared" si="1280"/>
        <v>0</v>
      </c>
      <c r="AN544" s="320">
        <f t="shared" si="1281"/>
        <v>0</v>
      </c>
      <c r="AO544" s="1607">
        <v>1</v>
      </c>
      <c r="AP544" s="1093">
        <v>0</v>
      </c>
      <c r="AQ544" s="1093">
        <f t="shared" si="1282"/>
        <v>0</v>
      </c>
      <c r="AR544" s="1093">
        <v>1896</v>
      </c>
      <c r="AS544" s="1093">
        <f t="shared" si="1283"/>
        <v>1896</v>
      </c>
      <c r="AT544" s="1094">
        <f t="shared" si="1261"/>
        <v>1896</v>
      </c>
      <c r="AU544" s="1103"/>
      <c r="AV544" s="1101">
        <v>0</v>
      </c>
      <c r="AW544" s="1101">
        <f t="shared" si="1284"/>
        <v>0</v>
      </c>
      <c r="AX544" s="1101">
        <v>1896</v>
      </c>
      <c r="AY544" s="1101">
        <f t="shared" si="1285"/>
        <v>0</v>
      </c>
      <c r="AZ544" s="1102">
        <f t="shared" si="1262"/>
        <v>0</v>
      </c>
      <c r="BA544" s="1151">
        <f t="shared" si="1224"/>
        <v>0</v>
      </c>
      <c r="BB544" s="363">
        <v>0</v>
      </c>
      <c r="BC544" s="363">
        <f t="shared" si="1286"/>
        <v>0</v>
      </c>
      <c r="BD544" s="363">
        <v>1896</v>
      </c>
      <c r="BE544" s="363">
        <f t="shared" si="1287"/>
        <v>0</v>
      </c>
      <c r="BF544" s="364">
        <f t="shared" si="1263"/>
        <v>0</v>
      </c>
      <c r="BG544" s="1218">
        <f t="shared" si="1257"/>
        <v>1896</v>
      </c>
      <c r="BH544" s="1218">
        <f t="shared" si="1258"/>
        <v>-1896</v>
      </c>
    </row>
    <row r="545" spans="1:60" x14ac:dyDescent="0.2">
      <c r="A545" s="1">
        <v>530</v>
      </c>
      <c r="B545" s="50" t="s">
        <v>40</v>
      </c>
      <c r="C545" s="1158"/>
      <c r="D545" s="51" t="s">
        <v>41</v>
      </c>
      <c r="E545" s="51">
        <v>1</v>
      </c>
      <c r="F545" s="76">
        <v>0</v>
      </c>
      <c r="G545" s="76">
        <f t="shared" si="1264"/>
        <v>0</v>
      </c>
      <c r="H545" s="76">
        <v>1976</v>
      </c>
      <c r="I545" s="76">
        <f t="shared" si="1265"/>
        <v>1976</v>
      </c>
      <c r="J545" s="120">
        <f t="shared" si="1266"/>
        <v>1976</v>
      </c>
      <c r="K545" s="131"/>
      <c r="L545" s="95">
        <v>0</v>
      </c>
      <c r="M545" s="95">
        <f t="shared" si="1267"/>
        <v>0</v>
      </c>
      <c r="N545" s="95">
        <v>1976</v>
      </c>
      <c r="O545" s="95">
        <f t="shared" si="1268"/>
        <v>0</v>
      </c>
      <c r="P545" s="96">
        <f t="shared" si="1269"/>
        <v>0</v>
      </c>
      <c r="Q545" s="177"/>
      <c r="R545" s="178">
        <v>0</v>
      </c>
      <c r="S545" s="178">
        <f t="shared" si="1270"/>
        <v>0</v>
      </c>
      <c r="T545" s="178">
        <v>1976</v>
      </c>
      <c r="U545" s="178">
        <f t="shared" si="1271"/>
        <v>0</v>
      </c>
      <c r="V545" s="179">
        <f t="shared" si="1272"/>
        <v>0</v>
      </c>
      <c r="W545" s="224"/>
      <c r="X545" s="225">
        <v>0</v>
      </c>
      <c r="Y545" s="225">
        <f t="shared" si="1273"/>
        <v>0</v>
      </c>
      <c r="Z545" s="225">
        <v>1976</v>
      </c>
      <c r="AA545" s="225">
        <f t="shared" si="1274"/>
        <v>0</v>
      </c>
      <c r="AB545" s="226">
        <f t="shared" si="1275"/>
        <v>0</v>
      </c>
      <c r="AC545" s="271"/>
      <c r="AD545" s="272">
        <v>0</v>
      </c>
      <c r="AE545" s="272">
        <f t="shared" si="1276"/>
        <v>0</v>
      </c>
      <c r="AF545" s="272">
        <v>1976</v>
      </c>
      <c r="AG545" s="272">
        <f t="shared" si="1277"/>
        <v>0</v>
      </c>
      <c r="AH545" s="273">
        <f t="shared" si="1278"/>
        <v>0</v>
      </c>
      <c r="AI545" s="318"/>
      <c r="AJ545" s="319">
        <v>0</v>
      </c>
      <c r="AK545" s="319">
        <f t="shared" si="1279"/>
        <v>0</v>
      </c>
      <c r="AL545" s="319">
        <v>1976</v>
      </c>
      <c r="AM545" s="319">
        <f t="shared" si="1280"/>
        <v>0</v>
      </c>
      <c r="AN545" s="320">
        <f t="shared" si="1281"/>
        <v>0</v>
      </c>
      <c r="AO545" s="1607">
        <v>1</v>
      </c>
      <c r="AP545" s="1093">
        <v>0</v>
      </c>
      <c r="AQ545" s="1093">
        <f t="shared" si="1282"/>
        <v>0</v>
      </c>
      <c r="AR545" s="1093">
        <v>1976</v>
      </c>
      <c r="AS545" s="1093">
        <f t="shared" si="1283"/>
        <v>1976</v>
      </c>
      <c r="AT545" s="1094">
        <f t="shared" si="1261"/>
        <v>1976</v>
      </c>
      <c r="AU545" s="1103"/>
      <c r="AV545" s="1101">
        <v>0</v>
      </c>
      <c r="AW545" s="1101">
        <f t="shared" si="1284"/>
        <v>0</v>
      </c>
      <c r="AX545" s="1101">
        <v>1976</v>
      </c>
      <c r="AY545" s="1101">
        <f t="shared" si="1285"/>
        <v>0</v>
      </c>
      <c r="AZ545" s="1102">
        <f t="shared" si="1262"/>
        <v>0</v>
      </c>
      <c r="BA545" s="1151">
        <f t="shared" si="1224"/>
        <v>0</v>
      </c>
      <c r="BB545" s="363">
        <v>0</v>
      </c>
      <c r="BC545" s="363">
        <f t="shared" si="1286"/>
        <v>0</v>
      </c>
      <c r="BD545" s="363">
        <v>1976</v>
      </c>
      <c r="BE545" s="363">
        <f t="shared" si="1287"/>
        <v>0</v>
      </c>
      <c r="BF545" s="364">
        <f t="shared" si="1263"/>
        <v>0</v>
      </c>
      <c r="BG545" s="1218">
        <f t="shared" si="1257"/>
        <v>1976</v>
      </c>
      <c r="BH545" s="1218">
        <f t="shared" si="1258"/>
        <v>-1976</v>
      </c>
    </row>
    <row r="546" spans="1:60" x14ac:dyDescent="0.2">
      <c r="A546" s="1">
        <v>531</v>
      </c>
      <c r="B546" s="50" t="s">
        <v>15</v>
      </c>
      <c r="C546" s="51"/>
      <c r="D546" s="51" t="s">
        <v>14</v>
      </c>
      <c r="E546" s="51">
        <v>2</v>
      </c>
      <c r="F546" s="76">
        <v>600</v>
      </c>
      <c r="G546" s="76">
        <f t="shared" si="1264"/>
        <v>1200</v>
      </c>
      <c r="H546" s="76">
        <v>335</v>
      </c>
      <c r="I546" s="76">
        <f t="shared" si="1265"/>
        <v>670</v>
      </c>
      <c r="J546" s="120">
        <f t="shared" si="1266"/>
        <v>1870</v>
      </c>
      <c r="K546" s="131"/>
      <c r="L546" s="95">
        <v>600</v>
      </c>
      <c r="M546" s="95">
        <f t="shared" si="1267"/>
        <v>0</v>
      </c>
      <c r="N546" s="95">
        <v>335</v>
      </c>
      <c r="O546" s="95">
        <f t="shared" si="1268"/>
        <v>0</v>
      </c>
      <c r="P546" s="96">
        <f t="shared" si="1269"/>
        <v>0</v>
      </c>
      <c r="Q546" s="177"/>
      <c r="R546" s="178">
        <v>600</v>
      </c>
      <c r="S546" s="178">
        <f t="shared" si="1270"/>
        <v>0</v>
      </c>
      <c r="T546" s="178">
        <v>335</v>
      </c>
      <c r="U546" s="178">
        <f t="shared" si="1271"/>
        <v>0</v>
      </c>
      <c r="V546" s="179">
        <f t="shared" si="1272"/>
        <v>0</v>
      </c>
      <c r="W546" s="224"/>
      <c r="X546" s="225">
        <v>600</v>
      </c>
      <c r="Y546" s="225">
        <f t="shared" si="1273"/>
        <v>0</v>
      </c>
      <c r="Z546" s="225">
        <v>335</v>
      </c>
      <c r="AA546" s="225">
        <f t="shared" si="1274"/>
        <v>0</v>
      </c>
      <c r="AB546" s="226">
        <f t="shared" si="1275"/>
        <v>0</v>
      </c>
      <c r="AC546" s="271"/>
      <c r="AD546" s="272">
        <v>600</v>
      </c>
      <c r="AE546" s="272">
        <f t="shared" si="1276"/>
        <v>0</v>
      </c>
      <c r="AF546" s="272">
        <v>335</v>
      </c>
      <c r="AG546" s="272">
        <f t="shared" si="1277"/>
        <v>0</v>
      </c>
      <c r="AH546" s="273">
        <f t="shared" si="1278"/>
        <v>0</v>
      </c>
      <c r="AI546" s="318"/>
      <c r="AJ546" s="319">
        <v>600</v>
      </c>
      <c r="AK546" s="319">
        <f t="shared" si="1279"/>
        <v>0</v>
      </c>
      <c r="AL546" s="319">
        <v>335</v>
      </c>
      <c r="AM546" s="319">
        <f t="shared" si="1280"/>
        <v>0</v>
      </c>
      <c r="AN546" s="320">
        <f t="shared" si="1281"/>
        <v>0</v>
      </c>
      <c r="AO546" s="1607">
        <v>2</v>
      </c>
      <c r="AP546" s="1093">
        <v>600</v>
      </c>
      <c r="AQ546" s="1093">
        <f t="shared" si="1282"/>
        <v>1200</v>
      </c>
      <c r="AR546" s="1093">
        <v>335</v>
      </c>
      <c r="AS546" s="1093">
        <f t="shared" si="1283"/>
        <v>670</v>
      </c>
      <c r="AT546" s="1094">
        <f t="shared" si="1261"/>
        <v>1870</v>
      </c>
      <c r="AU546" s="1103"/>
      <c r="AV546" s="1101">
        <v>600</v>
      </c>
      <c r="AW546" s="1101">
        <f t="shared" si="1284"/>
        <v>0</v>
      </c>
      <c r="AX546" s="1101">
        <v>335</v>
      </c>
      <c r="AY546" s="1101">
        <f t="shared" si="1285"/>
        <v>0</v>
      </c>
      <c r="AZ546" s="1102">
        <f t="shared" si="1262"/>
        <v>0</v>
      </c>
      <c r="BA546" s="1151">
        <f t="shared" si="1224"/>
        <v>0</v>
      </c>
      <c r="BB546" s="363">
        <v>600</v>
      </c>
      <c r="BC546" s="363">
        <f t="shared" si="1286"/>
        <v>0</v>
      </c>
      <c r="BD546" s="363">
        <v>335</v>
      </c>
      <c r="BE546" s="363">
        <f t="shared" si="1287"/>
        <v>0</v>
      </c>
      <c r="BF546" s="364">
        <f t="shared" si="1263"/>
        <v>0</v>
      </c>
      <c r="BG546" s="1218">
        <f t="shared" si="1257"/>
        <v>1870</v>
      </c>
      <c r="BH546" s="1218">
        <f t="shared" si="1258"/>
        <v>-1870</v>
      </c>
    </row>
    <row r="547" spans="1:60" x14ac:dyDescent="0.2">
      <c r="A547" s="1">
        <v>532</v>
      </c>
      <c r="B547" s="1159" t="s">
        <v>44</v>
      </c>
      <c r="C547" s="51"/>
      <c r="D547" s="51"/>
      <c r="E547" s="51"/>
      <c r="F547" s="51"/>
      <c r="G547" s="76"/>
      <c r="H547" s="1124"/>
      <c r="I547" s="76"/>
      <c r="J547" s="1125"/>
      <c r="K547" s="131"/>
      <c r="L547" s="1144"/>
      <c r="M547" s="95"/>
      <c r="N547" s="1126"/>
      <c r="O547" s="95"/>
      <c r="P547" s="1127"/>
      <c r="Q547" s="177"/>
      <c r="R547" s="1145"/>
      <c r="S547" s="178"/>
      <c r="T547" s="1128"/>
      <c r="U547" s="178"/>
      <c r="V547" s="1129"/>
      <c r="W547" s="224"/>
      <c r="X547" s="1146"/>
      <c r="Y547" s="225"/>
      <c r="Z547" s="1130"/>
      <c r="AA547" s="225"/>
      <c r="AB547" s="1131"/>
      <c r="AC547" s="271"/>
      <c r="AD547" s="1147"/>
      <c r="AE547" s="272"/>
      <c r="AF547" s="1132"/>
      <c r="AG547" s="272"/>
      <c r="AH547" s="1133"/>
      <c r="AI547" s="318"/>
      <c r="AJ547" s="1148"/>
      <c r="AK547" s="319"/>
      <c r="AL547" s="1134"/>
      <c r="AM547" s="319"/>
      <c r="AN547" s="1135"/>
      <c r="AO547" s="1107"/>
      <c r="AP547" s="1149"/>
      <c r="AQ547" s="1093"/>
      <c r="AR547" s="1136"/>
      <c r="AS547" s="1093"/>
      <c r="AT547" s="1137"/>
      <c r="AU547" s="1103"/>
      <c r="AV547" s="1150"/>
      <c r="AW547" s="1101"/>
      <c r="AX547" s="1138"/>
      <c r="AY547" s="1101"/>
      <c r="AZ547" s="1139"/>
      <c r="BA547" s="1151">
        <f t="shared" si="1224"/>
        <v>0</v>
      </c>
      <c r="BB547" s="1152"/>
      <c r="BC547" s="363"/>
      <c r="BD547" s="1140"/>
      <c r="BE547" s="363"/>
      <c r="BF547" s="364"/>
      <c r="BG547" s="1218">
        <f t="shared" si="1257"/>
        <v>0</v>
      </c>
      <c r="BH547" s="1218">
        <f t="shared" si="1258"/>
        <v>0</v>
      </c>
    </row>
    <row r="548" spans="1:60" x14ac:dyDescent="0.2">
      <c r="A548" s="1">
        <v>533</v>
      </c>
      <c r="B548" s="1159" t="s">
        <v>45</v>
      </c>
      <c r="C548" s="51"/>
      <c r="D548" s="51"/>
      <c r="E548" s="51"/>
      <c r="F548" s="51"/>
      <c r="G548" s="76"/>
      <c r="H548" s="1124"/>
      <c r="I548" s="76"/>
      <c r="J548" s="1125"/>
      <c r="K548" s="131"/>
      <c r="L548" s="1144"/>
      <c r="M548" s="95"/>
      <c r="N548" s="1126"/>
      <c r="O548" s="95"/>
      <c r="P548" s="1127"/>
      <c r="Q548" s="177"/>
      <c r="R548" s="1145"/>
      <c r="S548" s="178"/>
      <c r="T548" s="1128"/>
      <c r="U548" s="178"/>
      <c r="V548" s="1129"/>
      <c r="W548" s="224"/>
      <c r="X548" s="1146"/>
      <c r="Y548" s="225"/>
      <c r="Z548" s="1130"/>
      <c r="AA548" s="225"/>
      <c r="AB548" s="1131"/>
      <c r="AC548" s="271"/>
      <c r="AD548" s="1147"/>
      <c r="AE548" s="272"/>
      <c r="AF548" s="1132"/>
      <c r="AG548" s="272"/>
      <c r="AH548" s="1133"/>
      <c r="AI548" s="318"/>
      <c r="AJ548" s="1148"/>
      <c r="AK548" s="319"/>
      <c r="AL548" s="1134"/>
      <c r="AM548" s="319"/>
      <c r="AN548" s="1135"/>
      <c r="AO548" s="1107"/>
      <c r="AP548" s="1149"/>
      <c r="AQ548" s="1093"/>
      <c r="AR548" s="1136"/>
      <c r="AS548" s="1093"/>
      <c r="AT548" s="1137"/>
      <c r="AU548" s="1103"/>
      <c r="AV548" s="1150"/>
      <c r="AW548" s="1101"/>
      <c r="AX548" s="1138"/>
      <c r="AY548" s="1101"/>
      <c r="AZ548" s="1139"/>
      <c r="BA548" s="1151">
        <f t="shared" si="1224"/>
        <v>0</v>
      </c>
      <c r="BB548" s="1152"/>
      <c r="BC548" s="363"/>
      <c r="BD548" s="1140"/>
      <c r="BE548" s="363"/>
      <c r="BF548" s="364"/>
      <c r="BG548" s="1218">
        <f t="shared" si="1257"/>
        <v>0</v>
      </c>
      <c r="BH548" s="1218">
        <f t="shared" si="1258"/>
        <v>0</v>
      </c>
    </row>
    <row r="549" spans="1:60" x14ac:dyDescent="0.2">
      <c r="A549" s="1">
        <v>534</v>
      </c>
      <c r="B549" s="50" t="s">
        <v>301</v>
      </c>
      <c r="C549" s="51" t="s">
        <v>368</v>
      </c>
      <c r="D549" s="51" t="s">
        <v>7</v>
      </c>
      <c r="E549" s="51">
        <v>1</v>
      </c>
      <c r="F549" s="76">
        <v>53425.200000000004</v>
      </c>
      <c r="G549" s="76">
        <f t="shared" si="1264"/>
        <v>53425.200000000004</v>
      </c>
      <c r="H549" s="76">
        <v>61094.303999999996</v>
      </c>
      <c r="I549" s="76">
        <f t="shared" si="1265"/>
        <v>61094.303999999996</v>
      </c>
      <c r="J549" s="120">
        <f t="shared" ref="J549:J578" si="1288">G549+I549</f>
        <v>114519.504</v>
      </c>
      <c r="K549" s="131"/>
      <c r="L549" s="95">
        <v>53425.200000000004</v>
      </c>
      <c r="M549" s="95">
        <f t="shared" ref="M549:M597" si="1289">K549*L549</f>
        <v>0</v>
      </c>
      <c r="N549" s="95">
        <v>61094.303999999996</v>
      </c>
      <c r="O549" s="95">
        <f t="shared" ref="O549:O597" si="1290">K549*N549</f>
        <v>0</v>
      </c>
      <c r="P549" s="96">
        <f t="shared" ref="P549:P578" si="1291">M549+O549</f>
        <v>0</v>
      </c>
      <c r="Q549" s="177"/>
      <c r="R549" s="178">
        <v>53425.200000000004</v>
      </c>
      <c r="S549" s="178">
        <f t="shared" ref="S549:S597" si="1292">Q549*R549</f>
        <v>0</v>
      </c>
      <c r="T549" s="178">
        <v>61094.303999999996</v>
      </c>
      <c r="U549" s="178">
        <f t="shared" ref="U549:U597" si="1293">Q549*T549</f>
        <v>0</v>
      </c>
      <c r="V549" s="179">
        <f t="shared" ref="V549:V578" si="1294">S549+U549</f>
        <v>0</v>
      </c>
      <c r="W549" s="224"/>
      <c r="X549" s="225">
        <v>53425.200000000004</v>
      </c>
      <c r="Y549" s="225">
        <f t="shared" ref="Y549:Y597" si="1295">W549*X549</f>
        <v>0</v>
      </c>
      <c r="Z549" s="225">
        <v>61094.303999999996</v>
      </c>
      <c r="AA549" s="225">
        <f t="shared" ref="AA549:AA597" si="1296">W549*Z549</f>
        <v>0</v>
      </c>
      <c r="AB549" s="226">
        <f t="shared" ref="AB549:AB578" si="1297">Y549+AA549</f>
        <v>0</v>
      </c>
      <c r="AC549" s="271"/>
      <c r="AD549" s="272">
        <v>53425.200000000004</v>
      </c>
      <c r="AE549" s="272">
        <f t="shared" ref="AE549:AE597" si="1298">AC549*AD549</f>
        <v>0</v>
      </c>
      <c r="AF549" s="272">
        <v>61094.303999999996</v>
      </c>
      <c r="AG549" s="272">
        <f t="shared" ref="AG549:AG597" si="1299">AC549*AF549</f>
        <v>0</v>
      </c>
      <c r="AH549" s="273">
        <f t="shared" ref="AH549:AH578" si="1300">AE549+AG549</f>
        <v>0</v>
      </c>
      <c r="AI549" s="318"/>
      <c r="AJ549" s="319">
        <v>53425.200000000004</v>
      </c>
      <c r="AK549" s="319">
        <f t="shared" ref="AK549:AK597" si="1301">AI549*AJ549</f>
        <v>0</v>
      </c>
      <c r="AL549" s="319">
        <v>61094.303999999996</v>
      </c>
      <c r="AM549" s="319">
        <f t="shared" ref="AM549:AM597" si="1302">AI549*AL549</f>
        <v>0</v>
      </c>
      <c r="AN549" s="320">
        <f t="shared" ref="AN549:AN578" si="1303">AK549+AM549</f>
        <v>0</v>
      </c>
      <c r="AO549" s="1607">
        <v>1</v>
      </c>
      <c r="AP549" s="1093">
        <v>53425.200000000004</v>
      </c>
      <c r="AQ549" s="1093">
        <f t="shared" ref="AQ549:AQ597" si="1304">AO549*AP549</f>
        <v>53425.200000000004</v>
      </c>
      <c r="AR549" s="1093">
        <v>61094.303999999996</v>
      </c>
      <c r="AS549" s="1093">
        <f t="shared" ref="AS549:AS597" si="1305">AO549*AR549</f>
        <v>61094.303999999996</v>
      </c>
      <c r="AT549" s="1094">
        <f t="shared" ref="AT549:AT578" si="1306">AQ549+AS549</f>
        <v>114519.504</v>
      </c>
      <c r="AU549" s="1103"/>
      <c r="AV549" s="1101">
        <v>53425.200000000004</v>
      </c>
      <c r="AW549" s="1101">
        <f t="shared" ref="AW549:AW597" si="1307">AU549*AV549</f>
        <v>0</v>
      </c>
      <c r="AX549" s="1101">
        <v>61094.303999999996</v>
      </c>
      <c r="AY549" s="1101">
        <f t="shared" ref="AY549:AY597" si="1308">AU549*AX549</f>
        <v>0</v>
      </c>
      <c r="AZ549" s="1102">
        <f t="shared" ref="AZ549:AZ578" si="1309">AW549+AY549</f>
        <v>0</v>
      </c>
      <c r="BA549" s="1151">
        <f t="shared" si="1224"/>
        <v>0</v>
      </c>
      <c r="BB549" s="363">
        <v>53425.200000000004</v>
      </c>
      <c r="BC549" s="363">
        <f t="shared" ref="BC549:BC597" si="1310">BA549*BB549</f>
        <v>0</v>
      </c>
      <c r="BD549" s="363">
        <v>61094.303999999996</v>
      </c>
      <c r="BE549" s="363">
        <f t="shared" ref="BE549:BE597" si="1311">BA549*BD549</f>
        <v>0</v>
      </c>
      <c r="BF549" s="364">
        <f t="shared" ref="BF549:BF578" si="1312">BC549+BE549</f>
        <v>0</v>
      </c>
      <c r="BG549" s="1218">
        <f t="shared" si="1257"/>
        <v>114519.504</v>
      </c>
      <c r="BH549" s="1218">
        <f t="shared" si="1258"/>
        <v>-114519.504</v>
      </c>
    </row>
    <row r="550" spans="1:60" ht="25.5" x14ac:dyDescent="0.2">
      <c r="A550" s="1">
        <v>535</v>
      </c>
      <c r="B550" s="50" t="s">
        <v>238</v>
      </c>
      <c r="C550" s="51" t="s">
        <v>369</v>
      </c>
      <c r="D550" s="51" t="s">
        <v>7</v>
      </c>
      <c r="E550" s="51">
        <v>1</v>
      </c>
      <c r="F550" s="76">
        <v>6088.4000000000005</v>
      </c>
      <c r="G550" s="76">
        <f t="shared" si="1264"/>
        <v>6088.4000000000005</v>
      </c>
      <c r="H550" s="76">
        <v>13392</v>
      </c>
      <c r="I550" s="76">
        <f t="shared" si="1265"/>
        <v>13392</v>
      </c>
      <c r="J550" s="120">
        <f t="shared" si="1288"/>
        <v>19480.400000000001</v>
      </c>
      <c r="K550" s="131"/>
      <c r="L550" s="95">
        <v>6088.4000000000005</v>
      </c>
      <c r="M550" s="95">
        <f t="shared" si="1289"/>
        <v>0</v>
      </c>
      <c r="N550" s="95">
        <v>13392</v>
      </c>
      <c r="O550" s="95">
        <f t="shared" si="1290"/>
        <v>0</v>
      </c>
      <c r="P550" s="96">
        <f t="shared" si="1291"/>
        <v>0</v>
      </c>
      <c r="Q550" s="177"/>
      <c r="R550" s="178">
        <v>6088.4000000000005</v>
      </c>
      <c r="S550" s="178">
        <f t="shared" si="1292"/>
        <v>0</v>
      </c>
      <c r="T550" s="178">
        <v>13392</v>
      </c>
      <c r="U550" s="178">
        <f t="shared" si="1293"/>
        <v>0</v>
      </c>
      <c r="V550" s="179">
        <f t="shared" si="1294"/>
        <v>0</v>
      </c>
      <c r="W550" s="224"/>
      <c r="X550" s="225">
        <v>6088.4000000000005</v>
      </c>
      <c r="Y550" s="225">
        <f t="shared" si="1295"/>
        <v>0</v>
      </c>
      <c r="Z550" s="225">
        <v>13392</v>
      </c>
      <c r="AA550" s="225">
        <f t="shared" si="1296"/>
        <v>0</v>
      </c>
      <c r="AB550" s="226">
        <f t="shared" si="1297"/>
        <v>0</v>
      </c>
      <c r="AC550" s="271"/>
      <c r="AD550" s="272">
        <v>6088.4000000000005</v>
      </c>
      <c r="AE550" s="272">
        <f t="shared" si="1298"/>
        <v>0</v>
      </c>
      <c r="AF550" s="272">
        <v>13392</v>
      </c>
      <c r="AG550" s="272">
        <f t="shared" si="1299"/>
        <v>0</v>
      </c>
      <c r="AH550" s="273">
        <f t="shared" si="1300"/>
        <v>0</v>
      </c>
      <c r="AI550" s="318"/>
      <c r="AJ550" s="319">
        <v>6088.4000000000005</v>
      </c>
      <c r="AK550" s="319">
        <f t="shared" si="1301"/>
        <v>0</v>
      </c>
      <c r="AL550" s="319">
        <v>13392</v>
      </c>
      <c r="AM550" s="319">
        <f t="shared" si="1302"/>
        <v>0</v>
      </c>
      <c r="AN550" s="320">
        <f t="shared" si="1303"/>
        <v>0</v>
      </c>
      <c r="AO550" s="1607">
        <v>1</v>
      </c>
      <c r="AP550" s="1093">
        <v>6088.4000000000005</v>
      </c>
      <c r="AQ550" s="1093">
        <f t="shared" si="1304"/>
        <v>6088.4000000000005</v>
      </c>
      <c r="AR550" s="1093">
        <v>13392</v>
      </c>
      <c r="AS550" s="1093">
        <f t="shared" si="1305"/>
        <v>13392</v>
      </c>
      <c r="AT550" s="1094">
        <f t="shared" si="1306"/>
        <v>19480.400000000001</v>
      </c>
      <c r="AU550" s="1103"/>
      <c r="AV550" s="1101">
        <v>6088.4000000000005</v>
      </c>
      <c r="AW550" s="1101">
        <f t="shared" si="1307"/>
        <v>0</v>
      </c>
      <c r="AX550" s="1101">
        <v>13392</v>
      </c>
      <c r="AY550" s="1101">
        <f t="shared" si="1308"/>
        <v>0</v>
      </c>
      <c r="AZ550" s="1102">
        <f t="shared" si="1309"/>
        <v>0</v>
      </c>
      <c r="BA550" s="1151">
        <f t="shared" si="1224"/>
        <v>0</v>
      </c>
      <c r="BB550" s="363">
        <v>6088.4000000000005</v>
      </c>
      <c r="BC550" s="363">
        <f t="shared" si="1310"/>
        <v>0</v>
      </c>
      <c r="BD550" s="363">
        <v>13392</v>
      </c>
      <c r="BE550" s="363">
        <f t="shared" si="1311"/>
        <v>0</v>
      </c>
      <c r="BF550" s="364">
        <f t="shared" si="1312"/>
        <v>0</v>
      </c>
      <c r="BG550" s="1218">
        <f t="shared" si="1257"/>
        <v>19480.400000000001</v>
      </c>
      <c r="BH550" s="1218">
        <f t="shared" si="1258"/>
        <v>-19480.400000000001</v>
      </c>
    </row>
    <row r="551" spans="1:60" x14ac:dyDescent="0.2">
      <c r="A551" s="1">
        <v>536</v>
      </c>
      <c r="B551" s="50" t="s">
        <v>239</v>
      </c>
      <c r="C551" s="51" t="s">
        <v>370</v>
      </c>
      <c r="D551" s="51" t="s">
        <v>7</v>
      </c>
      <c r="E551" s="51">
        <v>1</v>
      </c>
      <c r="F551" s="76">
        <v>12143.6</v>
      </c>
      <c r="G551" s="76">
        <f t="shared" si="1264"/>
        <v>12143.6</v>
      </c>
      <c r="H551" s="76">
        <v>31296.359999999997</v>
      </c>
      <c r="I551" s="76">
        <f t="shared" si="1265"/>
        <v>31296.359999999997</v>
      </c>
      <c r="J551" s="120">
        <f t="shared" si="1288"/>
        <v>43439.96</v>
      </c>
      <c r="K551" s="131"/>
      <c r="L551" s="95">
        <v>12143.6</v>
      </c>
      <c r="M551" s="95">
        <f t="shared" si="1289"/>
        <v>0</v>
      </c>
      <c r="N551" s="95">
        <v>31296.359999999997</v>
      </c>
      <c r="O551" s="95">
        <f t="shared" si="1290"/>
        <v>0</v>
      </c>
      <c r="P551" s="96">
        <f t="shared" si="1291"/>
        <v>0</v>
      </c>
      <c r="Q551" s="177"/>
      <c r="R551" s="178">
        <v>12143.6</v>
      </c>
      <c r="S551" s="178">
        <f t="shared" si="1292"/>
        <v>0</v>
      </c>
      <c r="T551" s="178">
        <v>31296.359999999997</v>
      </c>
      <c r="U551" s="178">
        <f t="shared" si="1293"/>
        <v>0</v>
      </c>
      <c r="V551" s="179">
        <f t="shared" si="1294"/>
        <v>0</v>
      </c>
      <c r="W551" s="224"/>
      <c r="X551" s="225">
        <v>12143.6</v>
      </c>
      <c r="Y551" s="225">
        <f t="shared" si="1295"/>
        <v>0</v>
      </c>
      <c r="Z551" s="225">
        <v>31296.359999999997</v>
      </c>
      <c r="AA551" s="225">
        <f t="shared" si="1296"/>
        <v>0</v>
      </c>
      <c r="AB551" s="226">
        <f t="shared" si="1297"/>
        <v>0</v>
      </c>
      <c r="AC551" s="271"/>
      <c r="AD551" s="272">
        <v>12143.6</v>
      </c>
      <c r="AE551" s="272">
        <f t="shared" si="1298"/>
        <v>0</v>
      </c>
      <c r="AF551" s="272">
        <v>31296.359999999997</v>
      </c>
      <c r="AG551" s="272">
        <f t="shared" si="1299"/>
        <v>0</v>
      </c>
      <c r="AH551" s="273">
        <f t="shared" si="1300"/>
        <v>0</v>
      </c>
      <c r="AI551" s="318"/>
      <c r="AJ551" s="319">
        <v>12143.6</v>
      </c>
      <c r="AK551" s="319">
        <f t="shared" si="1301"/>
        <v>0</v>
      </c>
      <c r="AL551" s="319">
        <v>31296.359999999997</v>
      </c>
      <c r="AM551" s="319">
        <f t="shared" si="1302"/>
        <v>0</v>
      </c>
      <c r="AN551" s="320">
        <f t="shared" si="1303"/>
        <v>0</v>
      </c>
      <c r="AO551" s="1607">
        <v>1</v>
      </c>
      <c r="AP551" s="1093">
        <v>12143.6</v>
      </c>
      <c r="AQ551" s="1093">
        <f t="shared" si="1304"/>
        <v>12143.6</v>
      </c>
      <c r="AR551" s="1093">
        <v>31296.359999999997</v>
      </c>
      <c r="AS551" s="1093">
        <f t="shared" si="1305"/>
        <v>31296.359999999997</v>
      </c>
      <c r="AT551" s="1094">
        <f t="shared" si="1306"/>
        <v>43439.96</v>
      </c>
      <c r="AU551" s="1103"/>
      <c r="AV551" s="1101">
        <v>12143.6</v>
      </c>
      <c r="AW551" s="1101">
        <f t="shared" si="1307"/>
        <v>0</v>
      </c>
      <c r="AX551" s="1101">
        <v>31296.359999999997</v>
      </c>
      <c r="AY551" s="1101">
        <f t="shared" si="1308"/>
        <v>0</v>
      </c>
      <c r="AZ551" s="1102">
        <f t="shared" si="1309"/>
        <v>0</v>
      </c>
      <c r="BA551" s="1151">
        <f t="shared" si="1224"/>
        <v>0</v>
      </c>
      <c r="BB551" s="363">
        <v>12143.6</v>
      </c>
      <c r="BC551" s="363">
        <f t="shared" si="1310"/>
        <v>0</v>
      </c>
      <c r="BD551" s="363">
        <v>31296.359999999997</v>
      </c>
      <c r="BE551" s="363">
        <f t="shared" si="1311"/>
        <v>0</v>
      </c>
      <c r="BF551" s="364">
        <f t="shared" si="1312"/>
        <v>0</v>
      </c>
      <c r="BG551" s="1218">
        <f t="shared" si="1257"/>
        <v>43439.96</v>
      </c>
      <c r="BH551" s="1218">
        <f t="shared" si="1258"/>
        <v>-43439.96</v>
      </c>
    </row>
    <row r="552" spans="1:60" x14ac:dyDescent="0.2">
      <c r="A552" s="1">
        <v>537</v>
      </c>
      <c r="B552" s="50" t="s">
        <v>240</v>
      </c>
      <c r="C552" s="51" t="s">
        <v>371</v>
      </c>
      <c r="D552" s="51" t="s">
        <v>7</v>
      </c>
      <c r="E552" s="51">
        <v>2</v>
      </c>
      <c r="F552" s="76">
        <v>1535.6000000000001</v>
      </c>
      <c r="G552" s="76">
        <f t="shared" si="1264"/>
        <v>3071.2000000000003</v>
      </c>
      <c r="H552" s="76">
        <v>3678.3360000000002</v>
      </c>
      <c r="I552" s="76">
        <f t="shared" si="1265"/>
        <v>7356.6720000000005</v>
      </c>
      <c r="J552" s="120">
        <f t="shared" si="1288"/>
        <v>10427.872000000001</v>
      </c>
      <c r="K552" s="131"/>
      <c r="L552" s="95">
        <v>1535.6000000000001</v>
      </c>
      <c r="M552" s="95">
        <f t="shared" si="1289"/>
        <v>0</v>
      </c>
      <c r="N552" s="95">
        <v>3678.3360000000002</v>
      </c>
      <c r="O552" s="95">
        <f t="shared" si="1290"/>
        <v>0</v>
      </c>
      <c r="P552" s="96">
        <f t="shared" si="1291"/>
        <v>0</v>
      </c>
      <c r="Q552" s="177"/>
      <c r="R552" s="178">
        <v>1535.6000000000001</v>
      </c>
      <c r="S552" s="178">
        <f t="shared" si="1292"/>
        <v>0</v>
      </c>
      <c r="T552" s="178">
        <v>3678.3360000000002</v>
      </c>
      <c r="U552" s="178">
        <f t="shared" si="1293"/>
        <v>0</v>
      </c>
      <c r="V552" s="179">
        <f t="shared" si="1294"/>
        <v>0</v>
      </c>
      <c r="W552" s="224"/>
      <c r="X552" s="225">
        <v>1535.6000000000001</v>
      </c>
      <c r="Y552" s="225">
        <f t="shared" si="1295"/>
        <v>0</v>
      </c>
      <c r="Z552" s="225">
        <v>3678.3360000000002</v>
      </c>
      <c r="AA552" s="225">
        <f t="shared" si="1296"/>
        <v>0</v>
      </c>
      <c r="AB552" s="226">
        <f t="shared" si="1297"/>
        <v>0</v>
      </c>
      <c r="AC552" s="271"/>
      <c r="AD552" s="272">
        <v>1535.6000000000001</v>
      </c>
      <c r="AE552" s="272">
        <f t="shared" si="1298"/>
        <v>0</v>
      </c>
      <c r="AF552" s="272">
        <v>3678.3360000000002</v>
      </c>
      <c r="AG552" s="272">
        <f t="shared" si="1299"/>
        <v>0</v>
      </c>
      <c r="AH552" s="273">
        <f t="shared" si="1300"/>
        <v>0</v>
      </c>
      <c r="AI552" s="318"/>
      <c r="AJ552" s="319">
        <v>1535.6000000000001</v>
      </c>
      <c r="AK552" s="319">
        <f t="shared" si="1301"/>
        <v>0</v>
      </c>
      <c r="AL552" s="319">
        <v>3678.3360000000002</v>
      </c>
      <c r="AM552" s="319">
        <f t="shared" si="1302"/>
        <v>0</v>
      </c>
      <c r="AN552" s="320">
        <f t="shared" si="1303"/>
        <v>0</v>
      </c>
      <c r="AO552" s="1607">
        <v>2</v>
      </c>
      <c r="AP552" s="1093">
        <v>1535.6000000000001</v>
      </c>
      <c r="AQ552" s="1093">
        <f t="shared" si="1304"/>
        <v>3071.2000000000003</v>
      </c>
      <c r="AR552" s="1093">
        <v>3678.3360000000002</v>
      </c>
      <c r="AS552" s="1093">
        <f t="shared" si="1305"/>
        <v>7356.6720000000005</v>
      </c>
      <c r="AT552" s="1094">
        <f t="shared" si="1306"/>
        <v>10427.872000000001</v>
      </c>
      <c r="AU552" s="1103"/>
      <c r="AV552" s="1101">
        <v>1535.6000000000001</v>
      </c>
      <c r="AW552" s="1101">
        <f t="shared" si="1307"/>
        <v>0</v>
      </c>
      <c r="AX552" s="1101">
        <v>3678.3360000000002</v>
      </c>
      <c r="AY552" s="1101">
        <f t="shared" si="1308"/>
        <v>0</v>
      </c>
      <c r="AZ552" s="1102">
        <f t="shared" si="1309"/>
        <v>0</v>
      </c>
      <c r="BA552" s="1151">
        <f t="shared" si="1224"/>
        <v>0</v>
      </c>
      <c r="BB552" s="363">
        <v>1535.6000000000001</v>
      </c>
      <c r="BC552" s="363">
        <f t="shared" si="1310"/>
        <v>0</v>
      </c>
      <c r="BD552" s="363">
        <v>3678.3360000000002</v>
      </c>
      <c r="BE552" s="363">
        <f t="shared" si="1311"/>
        <v>0</v>
      </c>
      <c r="BF552" s="364">
        <f t="shared" si="1312"/>
        <v>0</v>
      </c>
      <c r="BG552" s="1218">
        <f t="shared" si="1257"/>
        <v>10427.872000000001</v>
      </c>
      <c r="BH552" s="1218">
        <f t="shared" si="1258"/>
        <v>-10427.872000000001</v>
      </c>
    </row>
    <row r="553" spans="1:60" x14ac:dyDescent="0.2">
      <c r="A553" s="1">
        <v>538</v>
      </c>
      <c r="B553" s="50" t="s">
        <v>241</v>
      </c>
      <c r="C553" s="51" t="s">
        <v>372</v>
      </c>
      <c r="D553" s="51" t="s">
        <v>7</v>
      </c>
      <c r="E553" s="51">
        <v>1</v>
      </c>
      <c r="F553" s="76">
        <v>21070</v>
      </c>
      <c r="G553" s="76">
        <f t="shared" si="1264"/>
        <v>21070</v>
      </c>
      <c r="H553" s="76">
        <v>26159.040000000001</v>
      </c>
      <c r="I553" s="76">
        <f t="shared" si="1265"/>
        <v>26159.040000000001</v>
      </c>
      <c r="J553" s="120">
        <f t="shared" si="1288"/>
        <v>47229.04</v>
      </c>
      <c r="K553" s="131"/>
      <c r="L553" s="95">
        <v>21070</v>
      </c>
      <c r="M553" s="95">
        <f t="shared" si="1289"/>
        <v>0</v>
      </c>
      <c r="N553" s="95">
        <v>26159.040000000001</v>
      </c>
      <c r="O553" s="95">
        <f t="shared" si="1290"/>
        <v>0</v>
      </c>
      <c r="P553" s="96">
        <f t="shared" si="1291"/>
        <v>0</v>
      </c>
      <c r="Q553" s="177"/>
      <c r="R553" s="178">
        <v>21070</v>
      </c>
      <c r="S553" s="178">
        <f t="shared" si="1292"/>
        <v>0</v>
      </c>
      <c r="T553" s="178">
        <v>26159.040000000001</v>
      </c>
      <c r="U553" s="178">
        <f t="shared" si="1293"/>
        <v>0</v>
      </c>
      <c r="V553" s="179">
        <f t="shared" si="1294"/>
        <v>0</v>
      </c>
      <c r="W553" s="224"/>
      <c r="X553" s="225">
        <v>21070</v>
      </c>
      <c r="Y553" s="225">
        <f t="shared" si="1295"/>
        <v>0</v>
      </c>
      <c r="Z553" s="225">
        <v>26159.040000000001</v>
      </c>
      <c r="AA553" s="225">
        <f t="shared" si="1296"/>
        <v>0</v>
      </c>
      <c r="AB553" s="226">
        <f t="shared" si="1297"/>
        <v>0</v>
      </c>
      <c r="AC553" s="271"/>
      <c r="AD553" s="272">
        <v>21070</v>
      </c>
      <c r="AE553" s="272">
        <f t="shared" si="1298"/>
        <v>0</v>
      </c>
      <c r="AF553" s="272">
        <v>26159.040000000001</v>
      </c>
      <c r="AG553" s="272">
        <f t="shared" si="1299"/>
        <v>0</v>
      </c>
      <c r="AH553" s="273">
        <f t="shared" si="1300"/>
        <v>0</v>
      </c>
      <c r="AI553" s="318"/>
      <c r="AJ553" s="319">
        <v>21070</v>
      </c>
      <c r="AK553" s="319">
        <f t="shared" si="1301"/>
        <v>0</v>
      </c>
      <c r="AL553" s="319">
        <v>26159.040000000001</v>
      </c>
      <c r="AM553" s="319">
        <f t="shared" si="1302"/>
        <v>0</v>
      </c>
      <c r="AN553" s="320">
        <f t="shared" si="1303"/>
        <v>0</v>
      </c>
      <c r="AO553" s="1607">
        <v>1</v>
      </c>
      <c r="AP553" s="1093">
        <v>21070</v>
      </c>
      <c r="AQ553" s="1093">
        <f t="shared" si="1304"/>
        <v>21070</v>
      </c>
      <c r="AR553" s="1093">
        <v>26159.040000000001</v>
      </c>
      <c r="AS553" s="1093">
        <f t="shared" si="1305"/>
        <v>26159.040000000001</v>
      </c>
      <c r="AT553" s="1094">
        <f t="shared" si="1306"/>
        <v>47229.04</v>
      </c>
      <c r="AU553" s="1103"/>
      <c r="AV553" s="1101">
        <v>21070</v>
      </c>
      <c r="AW553" s="1101">
        <f t="shared" si="1307"/>
        <v>0</v>
      </c>
      <c r="AX553" s="1101">
        <v>26159.040000000001</v>
      </c>
      <c r="AY553" s="1101">
        <f t="shared" si="1308"/>
        <v>0</v>
      </c>
      <c r="AZ553" s="1102">
        <f t="shared" si="1309"/>
        <v>0</v>
      </c>
      <c r="BA553" s="1151">
        <f t="shared" si="1224"/>
        <v>0</v>
      </c>
      <c r="BB553" s="363">
        <v>21070</v>
      </c>
      <c r="BC553" s="363">
        <f t="shared" si="1310"/>
        <v>0</v>
      </c>
      <c r="BD553" s="363">
        <v>26159.040000000001</v>
      </c>
      <c r="BE553" s="363">
        <f t="shared" si="1311"/>
        <v>0</v>
      </c>
      <c r="BF553" s="364">
        <f t="shared" si="1312"/>
        <v>0</v>
      </c>
      <c r="BG553" s="1218">
        <f t="shared" si="1257"/>
        <v>47229.04</v>
      </c>
      <c r="BH553" s="1218">
        <f t="shared" si="1258"/>
        <v>-47229.04</v>
      </c>
    </row>
    <row r="554" spans="1:60" x14ac:dyDescent="0.2">
      <c r="A554" s="1">
        <v>539</v>
      </c>
      <c r="B554" s="50" t="s">
        <v>242</v>
      </c>
      <c r="C554" s="51" t="s">
        <v>373</v>
      </c>
      <c r="D554" s="51" t="s">
        <v>7</v>
      </c>
      <c r="E554" s="51">
        <v>1</v>
      </c>
      <c r="F554" s="76">
        <v>40176</v>
      </c>
      <c r="G554" s="76">
        <f t="shared" si="1264"/>
        <v>40176</v>
      </c>
      <c r="H554" s="76">
        <v>99212.4</v>
      </c>
      <c r="I554" s="76">
        <f t="shared" si="1265"/>
        <v>99212.4</v>
      </c>
      <c r="J554" s="120">
        <f t="shared" si="1288"/>
        <v>139388.4</v>
      </c>
      <c r="K554" s="131"/>
      <c r="L554" s="95">
        <v>40176</v>
      </c>
      <c r="M554" s="95">
        <f t="shared" si="1289"/>
        <v>0</v>
      </c>
      <c r="N554" s="95">
        <v>99212.4</v>
      </c>
      <c r="O554" s="95">
        <f t="shared" si="1290"/>
        <v>0</v>
      </c>
      <c r="P554" s="96">
        <f t="shared" si="1291"/>
        <v>0</v>
      </c>
      <c r="Q554" s="177"/>
      <c r="R554" s="178">
        <v>40176</v>
      </c>
      <c r="S554" s="178">
        <f t="shared" si="1292"/>
        <v>0</v>
      </c>
      <c r="T554" s="178">
        <v>99212.4</v>
      </c>
      <c r="U554" s="178">
        <f t="shared" si="1293"/>
        <v>0</v>
      </c>
      <c r="V554" s="179">
        <f t="shared" si="1294"/>
        <v>0</v>
      </c>
      <c r="W554" s="224"/>
      <c r="X554" s="225">
        <v>40176</v>
      </c>
      <c r="Y554" s="225">
        <f t="shared" si="1295"/>
        <v>0</v>
      </c>
      <c r="Z554" s="225">
        <v>99212.4</v>
      </c>
      <c r="AA554" s="225">
        <f t="shared" si="1296"/>
        <v>0</v>
      </c>
      <c r="AB554" s="226">
        <f t="shared" si="1297"/>
        <v>0</v>
      </c>
      <c r="AC554" s="271"/>
      <c r="AD554" s="272">
        <v>40176</v>
      </c>
      <c r="AE554" s="272">
        <f t="shared" si="1298"/>
        <v>0</v>
      </c>
      <c r="AF554" s="272">
        <v>99212.4</v>
      </c>
      <c r="AG554" s="272">
        <f t="shared" si="1299"/>
        <v>0</v>
      </c>
      <c r="AH554" s="273">
        <f t="shared" si="1300"/>
        <v>0</v>
      </c>
      <c r="AI554" s="318"/>
      <c r="AJ554" s="319">
        <v>40176</v>
      </c>
      <c r="AK554" s="319">
        <f t="shared" si="1301"/>
        <v>0</v>
      </c>
      <c r="AL554" s="319">
        <v>99212.4</v>
      </c>
      <c r="AM554" s="319">
        <f t="shared" si="1302"/>
        <v>0</v>
      </c>
      <c r="AN554" s="320">
        <f t="shared" si="1303"/>
        <v>0</v>
      </c>
      <c r="AO554" s="1607">
        <v>1</v>
      </c>
      <c r="AP554" s="1093">
        <v>40176</v>
      </c>
      <c r="AQ554" s="1093">
        <f t="shared" si="1304"/>
        <v>40176</v>
      </c>
      <c r="AR554" s="1093">
        <v>99212.4</v>
      </c>
      <c r="AS554" s="1093">
        <f t="shared" si="1305"/>
        <v>99212.4</v>
      </c>
      <c r="AT554" s="1094">
        <f t="shared" si="1306"/>
        <v>139388.4</v>
      </c>
      <c r="AU554" s="1103"/>
      <c r="AV554" s="1101">
        <v>40176</v>
      </c>
      <c r="AW554" s="1101">
        <f t="shared" si="1307"/>
        <v>0</v>
      </c>
      <c r="AX554" s="1101">
        <v>99212.4</v>
      </c>
      <c r="AY554" s="1101">
        <f t="shared" si="1308"/>
        <v>0</v>
      </c>
      <c r="AZ554" s="1102">
        <f t="shared" si="1309"/>
        <v>0</v>
      </c>
      <c r="BA554" s="1151">
        <f t="shared" si="1224"/>
        <v>0</v>
      </c>
      <c r="BB554" s="363">
        <v>40176</v>
      </c>
      <c r="BC554" s="363">
        <f t="shared" si="1310"/>
        <v>0</v>
      </c>
      <c r="BD554" s="363">
        <v>99212.4</v>
      </c>
      <c r="BE554" s="363">
        <f t="shared" si="1311"/>
        <v>0</v>
      </c>
      <c r="BF554" s="364">
        <f t="shared" si="1312"/>
        <v>0</v>
      </c>
      <c r="BG554" s="1218">
        <f t="shared" si="1257"/>
        <v>139388.4</v>
      </c>
      <c r="BH554" s="1218">
        <f t="shared" si="1258"/>
        <v>-139388.4</v>
      </c>
    </row>
    <row r="555" spans="1:60" x14ac:dyDescent="0.2">
      <c r="A555" s="1">
        <v>540</v>
      </c>
      <c r="B555" s="50" t="s">
        <v>414</v>
      </c>
      <c r="C555" s="51"/>
      <c r="D555" s="51" t="s">
        <v>7</v>
      </c>
      <c r="E555" s="51">
        <v>1</v>
      </c>
      <c r="F555" s="76">
        <v>8530</v>
      </c>
      <c r="G555" s="76">
        <f t="shared" si="1264"/>
        <v>8530</v>
      </c>
      <c r="H555" s="76">
        <v>21450</v>
      </c>
      <c r="I555" s="76">
        <f t="shared" si="1265"/>
        <v>21450</v>
      </c>
      <c r="J555" s="120">
        <f t="shared" si="1288"/>
        <v>29980</v>
      </c>
      <c r="K555" s="131"/>
      <c r="L555" s="95">
        <v>8530</v>
      </c>
      <c r="M555" s="95">
        <f t="shared" si="1289"/>
        <v>0</v>
      </c>
      <c r="N555" s="95">
        <v>21450</v>
      </c>
      <c r="O555" s="95">
        <f t="shared" si="1290"/>
        <v>0</v>
      </c>
      <c r="P555" s="96">
        <f t="shared" si="1291"/>
        <v>0</v>
      </c>
      <c r="Q555" s="177"/>
      <c r="R555" s="178">
        <v>8530</v>
      </c>
      <c r="S555" s="178">
        <f t="shared" si="1292"/>
        <v>0</v>
      </c>
      <c r="T555" s="178">
        <v>21450</v>
      </c>
      <c r="U555" s="178">
        <f t="shared" si="1293"/>
        <v>0</v>
      </c>
      <c r="V555" s="179">
        <f t="shared" si="1294"/>
        <v>0</v>
      </c>
      <c r="W555" s="224"/>
      <c r="X555" s="225">
        <v>8530</v>
      </c>
      <c r="Y555" s="225">
        <f t="shared" si="1295"/>
        <v>0</v>
      </c>
      <c r="Z555" s="225">
        <v>21450</v>
      </c>
      <c r="AA555" s="225">
        <f t="shared" si="1296"/>
        <v>0</v>
      </c>
      <c r="AB555" s="226">
        <f t="shared" si="1297"/>
        <v>0</v>
      </c>
      <c r="AC555" s="271"/>
      <c r="AD555" s="272">
        <v>8530</v>
      </c>
      <c r="AE555" s="272">
        <f t="shared" si="1298"/>
        <v>0</v>
      </c>
      <c r="AF555" s="272">
        <v>21450</v>
      </c>
      <c r="AG555" s="272">
        <f t="shared" si="1299"/>
        <v>0</v>
      </c>
      <c r="AH555" s="273">
        <f t="shared" si="1300"/>
        <v>0</v>
      </c>
      <c r="AI555" s="318"/>
      <c r="AJ555" s="319">
        <v>8530</v>
      </c>
      <c r="AK555" s="319">
        <f t="shared" si="1301"/>
        <v>0</v>
      </c>
      <c r="AL555" s="319">
        <v>21450</v>
      </c>
      <c r="AM555" s="319">
        <f t="shared" si="1302"/>
        <v>0</v>
      </c>
      <c r="AN555" s="320">
        <f t="shared" si="1303"/>
        <v>0</v>
      </c>
      <c r="AO555" s="1607">
        <v>1</v>
      </c>
      <c r="AP555" s="1093">
        <v>8530</v>
      </c>
      <c r="AQ555" s="1093">
        <f t="shared" si="1304"/>
        <v>8530</v>
      </c>
      <c r="AR555" s="1093">
        <v>21450</v>
      </c>
      <c r="AS555" s="1093">
        <f t="shared" si="1305"/>
        <v>21450</v>
      </c>
      <c r="AT555" s="1094">
        <f t="shared" si="1306"/>
        <v>29980</v>
      </c>
      <c r="AU555" s="1103"/>
      <c r="AV555" s="1101">
        <v>8530</v>
      </c>
      <c r="AW555" s="1101">
        <f t="shared" si="1307"/>
        <v>0</v>
      </c>
      <c r="AX555" s="1101">
        <v>21450</v>
      </c>
      <c r="AY555" s="1101">
        <f t="shared" si="1308"/>
        <v>0</v>
      </c>
      <c r="AZ555" s="1102">
        <f t="shared" si="1309"/>
        <v>0</v>
      </c>
      <c r="BA555" s="1151">
        <f t="shared" si="1224"/>
        <v>0</v>
      </c>
      <c r="BB555" s="363">
        <v>8530</v>
      </c>
      <c r="BC555" s="363">
        <f t="shared" si="1310"/>
        <v>0</v>
      </c>
      <c r="BD555" s="363">
        <v>21450</v>
      </c>
      <c r="BE555" s="363">
        <f t="shared" si="1311"/>
        <v>0</v>
      </c>
      <c r="BF555" s="364">
        <f t="shared" si="1312"/>
        <v>0</v>
      </c>
      <c r="BG555" s="1218">
        <f t="shared" si="1257"/>
        <v>29980</v>
      </c>
      <c r="BH555" s="1218">
        <f t="shared" si="1258"/>
        <v>-29980</v>
      </c>
    </row>
    <row r="556" spans="1:60" ht="25.5" x14ac:dyDescent="0.2">
      <c r="A556" s="1">
        <v>541</v>
      </c>
      <c r="B556" s="50" t="s">
        <v>387</v>
      </c>
      <c r="C556" s="51" t="s">
        <v>415</v>
      </c>
      <c r="D556" s="51" t="s">
        <v>14</v>
      </c>
      <c r="E556" s="51">
        <v>1</v>
      </c>
      <c r="F556" s="76">
        <v>4500</v>
      </c>
      <c r="G556" s="76">
        <f t="shared" si="1264"/>
        <v>4500</v>
      </c>
      <c r="H556" s="76">
        <v>12169.05</v>
      </c>
      <c r="I556" s="76">
        <f t="shared" si="1265"/>
        <v>12169.05</v>
      </c>
      <c r="J556" s="120">
        <f t="shared" si="1288"/>
        <v>16669.05</v>
      </c>
      <c r="K556" s="131"/>
      <c r="L556" s="95">
        <v>4500</v>
      </c>
      <c r="M556" s="95">
        <f t="shared" si="1289"/>
        <v>0</v>
      </c>
      <c r="N556" s="95">
        <v>12169.05</v>
      </c>
      <c r="O556" s="95">
        <f t="shared" si="1290"/>
        <v>0</v>
      </c>
      <c r="P556" s="96">
        <f t="shared" si="1291"/>
        <v>0</v>
      </c>
      <c r="Q556" s="177"/>
      <c r="R556" s="178">
        <v>4500</v>
      </c>
      <c r="S556" s="178">
        <f t="shared" si="1292"/>
        <v>0</v>
      </c>
      <c r="T556" s="178">
        <v>12169.05</v>
      </c>
      <c r="U556" s="178">
        <f t="shared" si="1293"/>
        <v>0</v>
      </c>
      <c r="V556" s="179">
        <f t="shared" si="1294"/>
        <v>0</v>
      </c>
      <c r="W556" s="224"/>
      <c r="X556" s="225">
        <v>4500</v>
      </c>
      <c r="Y556" s="225">
        <f t="shared" si="1295"/>
        <v>0</v>
      </c>
      <c r="Z556" s="225">
        <v>12169.05</v>
      </c>
      <c r="AA556" s="225">
        <f t="shared" si="1296"/>
        <v>0</v>
      </c>
      <c r="AB556" s="226">
        <f t="shared" si="1297"/>
        <v>0</v>
      </c>
      <c r="AC556" s="271"/>
      <c r="AD556" s="272">
        <v>4500</v>
      </c>
      <c r="AE556" s="272">
        <f t="shared" si="1298"/>
        <v>0</v>
      </c>
      <c r="AF556" s="272">
        <v>12169.05</v>
      </c>
      <c r="AG556" s="272">
        <f t="shared" si="1299"/>
        <v>0</v>
      </c>
      <c r="AH556" s="273">
        <f t="shared" si="1300"/>
        <v>0</v>
      </c>
      <c r="AI556" s="318"/>
      <c r="AJ556" s="319">
        <v>4500</v>
      </c>
      <c r="AK556" s="319">
        <f t="shared" si="1301"/>
        <v>0</v>
      </c>
      <c r="AL556" s="319">
        <v>12169.05</v>
      </c>
      <c r="AM556" s="319">
        <f t="shared" si="1302"/>
        <v>0</v>
      </c>
      <c r="AN556" s="320">
        <f t="shared" si="1303"/>
        <v>0</v>
      </c>
      <c r="AO556" s="1607">
        <v>1</v>
      </c>
      <c r="AP556" s="1093">
        <v>4500</v>
      </c>
      <c r="AQ556" s="1093">
        <f t="shared" si="1304"/>
        <v>4500</v>
      </c>
      <c r="AR556" s="1093">
        <v>12169.05</v>
      </c>
      <c r="AS556" s="1093">
        <f t="shared" si="1305"/>
        <v>12169.05</v>
      </c>
      <c r="AT556" s="1094">
        <f t="shared" si="1306"/>
        <v>16669.05</v>
      </c>
      <c r="AU556" s="1103"/>
      <c r="AV556" s="1101">
        <v>4500</v>
      </c>
      <c r="AW556" s="1101">
        <f t="shared" si="1307"/>
        <v>0</v>
      </c>
      <c r="AX556" s="1101">
        <v>12169.05</v>
      </c>
      <c r="AY556" s="1101">
        <f t="shared" si="1308"/>
        <v>0</v>
      </c>
      <c r="AZ556" s="1102">
        <f t="shared" si="1309"/>
        <v>0</v>
      </c>
      <c r="BA556" s="1151">
        <f t="shared" si="1224"/>
        <v>0</v>
      </c>
      <c r="BB556" s="363">
        <v>4500</v>
      </c>
      <c r="BC556" s="363">
        <f t="shared" si="1310"/>
        <v>0</v>
      </c>
      <c r="BD556" s="363">
        <v>12169.05</v>
      </c>
      <c r="BE556" s="363">
        <f t="shared" si="1311"/>
        <v>0</v>
      </c>
      <c r="BF556" s="364">
        <f t="shared" si="1312"/>
        <v>0</v>
      </c>
      <c r="BG556" s="1218">
        <f t="shared" si="1257"/>
        <v>16669.05</v>
      </c>
      <c r="BH556" s="1218">
        <f t="shared" si="1258"/>
        <v>-16669.05</v>
      </c>
    </row>
    <row r="557" spans="1:60" ht="25.5" x14ac:dyDescent="0.2">
      <c r="A557" s="1">
        <v>542</v>
      </c>
      <c r="B557" s="50" t="s">
        <v>387</v>
      </c>
      <c r="C557" s="51" t="s">
        <v>416</v>
      </c>
      <c r="D557" s="51" t="s">
        <v>14</v>
      </c>
      <c r="E557" s="51">
        <v>1</v>
      </c>
      <c r="F557" s="76">
        <v>4500</v>
      </c>
      <c r="G557" s="76">
        <f t="shared" si="1264"/>
        <v>4500</v>
      </c>
      <c r="H557" s="76">
        <v>12435.650000000001</v>
      </c>
      <c r="I557" s="76">
        <f t="shared" si="1265"/>
        <v>12435.650000000001</v>
      </c>
      <c r="J557" s="120">
        <f t="shared" si="1288"/>
        <v>16935.650000000001</v>
      </c>
      <c r="K557" s="131"/>
      <c r="L557" s="95">
        <v>4500</v>
      </c>
      <c r="M557" s="95">
        <f t="shared" si="1289"/>
        <v>0</v>
      </c>
      <c r="N557" s="95">
        <v>12435.650000000001</v>
      </c>
      <c r="O557" s="95">
        <f t="shared" si="1290"/>
        <v>0</v>
      </c>
      <c r="P557" s="96">
        <f t="shared" si="1291"/>
        <v>0</v>
      </c>
      <c r="Q557" s="177"/>
      <c r="R557" s="178">
        <v>4500</v>
      </c>
      <c r="S557" s="178">
        <f t="shared" si="1292"/>
        <v>0</v>
      </c>
      <c r="T557" s="178">
        <v>12435.650000000001</v>
      </c>
      <c r="U557" s="178">
        <f t="shared" si="1293"/>
        <v>0</v>
      </c>
      <c r="V557" s="179">
        <f t="shared" si="1294"/>
        <v>0</v>
      </c>
      <c r="W557" s="224"/>
      <c r="X557" s="225">
        <v>4500</v>
      </c>
      <c r="Y557" s="225">
        <f t="shared" si="1295"/>
        <v>0</v>
      </c>
      <c r="Z557" s="225">
        <v>12435.650000000001</v>
      </c>
      <c r="AA557" s="225">
        <f t="shared" si="1296"/>
        <v>0</v>
      </c>
      <c r="AB557" s="226">
        <f t="shared" si="1297"/>
        <v>0</v>
      </c>
      <c r="AC557" s="271"/>
      <c r="AD557" s="272">
        <v>4500</v>
      </c>
      <c r="AE557" s="272">
        <f t="shared" si="1298"/>
        <v>0</v>
      </c>
      <c r="AF557" s="272">
        <v>12435.650000000001</v>
      </c>
      <c r="AG557" s="272">
        <f t="shared" si="1299"/>
        <v>0</v>
      </c>
      <c r="AH557" s="273">
        <f t="shared" si="1300"/>
        <v>0</v>
      </c>
      <c r="AI557" s="318"/>
      <c r="AJ557" s="319">
        <v>4500</v>
      </c>
      <c r="AK557" s="319">
        <f t="shared" si="1301"/>
        <v>0</v>
      </c>
      <c r="AL557" s="319">
        <v>12435.650000000001</v>
      </c>
      <c r="AM557" s="319">
        <f t="shared" si="1302"/>
        <v>0</v>
      </c>
      <c r="AN557" s="320">
        <f t="shared" si="1303"/>
        <v>0</v>
      </c>
      <c r="AO557" s="1607">
        <v>1</v>
      </c>
      <c r="AP557" s="1093">
        <v>4500</v>
      </c>
      <c r="AQ557" s="1093">
        <f t="shared" si="1304"/>
        <v>4500</v>
      </c>
      <c r="AR557" s="1093">
        <v>12435.650000000001</v>
      </c>
      <c r="AS557" s="1093">
        <f t="shared" si="1305"/>
        <v>12435.650000000001</v>
      </c>
      <c r="AT557" s="1094">
        <f t="shared" si="1306"/>
        <v>16935.650000000001</v>
      </c>
      <c r="AU557" s="1103"/>
      <c r="AV557" s="1101">
        <v>4500</v>
      </c>
      <c r="AW557" s="1101">
        <f t="shared" si="1307"/>
        <v>0</v>
      </c>
      <c r="AX557" s="1101">
        <v>12435.650000000001</v>
      </c>
      <c r="AY557" s="1101">
        <f t="shared" si="1308"/>
        <v>0</v>
      </c>
      <c r="AZ557" s="1102">
        <f t="shared" si="1309"/>
        <v>0</v>
      </c>
      <c r="BA557" s="1151">
        <f t="shared" si="1224"/>
        <v>0</v>
      </c>
      <c r="BB557" s="363">
        <v>4500</v>
      </c>
      <c r="BC557" s="363">
        <f t="shared" si="1310"/>
        <v>0</v>
      </c>
      <c r="BD557" s="363">
        <v>12435.650000000001</v>
      </c>
      <c r="BE557" s="363">
        <f t="shared" si="1311"/>
        <v>0</v>
      </c>
      <c r="BF557" s="364">
        <f t="shared" si="1312"/>
        <v>0</v>
      </c>
      <c r="BG557" s="1218">
        <f t="shared" si="1257"/>
        <v>16935.650000000001</v>
      </c>
      <c r="BH557" s="1218">
        <f t="shared" si="1258"/>
        <v>-16935.650000000001</v>
      </c>
    </row>
    <row r="558" spans="1:60" ht="25.5" x14ac:dyDescent="0.2">
      <c r="A558" s="1">
        <v>543</v>
      </c>
      <c r="B558" s="50" t="s">
        <v>387</v>
      </c>
      <c r="C558" s="51" t="s">
        <v>417</v>
      </c>
      <c r="D558" s="51" t="s">
        <v>14</v>
      </c>
      <c r="E558" s="51">
        <v>2</v>
      </c>
      <c r="F558" s="76">
        <v>4500</v>
      </c>
      <c r="G558" s="76">
        <f t="shared" si="1264"/>
        <v>9000</v>
      </c>
      <c r="H558" s="76">
        <v>11769.15</v>
      </c>
      <c r="I558" s="76">
        <f t="shared" si="1265"/>
        <v>23538.3</v>
      </c>
      <c r="J558" s="120">
        <f t="shared" si="1288"/>
        <v>32538.3</v>
      </c>
      <c r="K558" s="131"/>
      <c r="L558" s="95">
        <v>4500</v>
      </c>
      <c r="M558" s="95">
        <f t="shared" si="1289"/>
        <v>0</v>
      </c>
      <c r="N558" s="95">
        <v>11769.15</v>
      </c>
      <c r="O558" s="95">
        <f t="shared" si="1290"/>
        <v>0</v>
      </c>
      <c r="P558" s="96">
        <f t="shared" si="1291"/>
        <v>0</v>
      </c>
      <c r="Q558" s="177"/>
      <c r="R558" s="178">
        <v>4500</v>
      </c>
      <c r="S558" s="178">
        <f t="shared" si="1292"/>
        <v>0</v>
      </c>
      <c r="T558" s="178">
        <v>11769.15</v>
      </c>
      <c r="U558" s="178">
        <f t="shared" si="1293"/>
        <v>0</v>
      </c>
      <c r="V558" s="179">
        <f t="shared" si="1294"/>
        <v>0</v>
      </c>
      <c r="W558" s="224"/>
      <c r="X558" s="225">
        <v>4500</v>
      </c>
      <c r="Y558" s="225">
        <f t="shared" si="1295"/>
        <v>0</v>
      </c>
      <c r="Z558" s="225">
        <v>11769.15</v>
      </c>
      <c r="AA558" s="225">
        <f t="shared" si="1296"/>
        <v>0</v>
      </c>
      <c r="AB558" s="226">
        <f t="shared" si="1297"/>
        <v>0</v>
      </c>
      <c r="AC558" s="271"/>
      <c r="AD558" s="272">
        <v>4500</v>
      </c>
      <c r="AE558" s="272">
        <f t="shared" si="1298"/>
        <v>0</v>
      </c>
      <c r="AF558" s="272">
        <v>11769.15</v>
      </c>
      <c r="AG558" s="272">
        <f t="shared" si="1299"/>
        <v>0</v>
      </c>
      <c r="AH558" s="273">
        <f t="shared" si="1300"/>
        <v>0</v>
      </c>
      <c r="AI558" s="318"/>
      <c r="AJ558" s="319">
        <v>4500</v>
      </c>
      <c r="AK558" s="319">
        <f t="shared" si="1301"/>
        <v>0</v>
      </c>
      <c r="AL558" s="319">
        <v>11769.15</v>
      </c>
      <c r="AM558" s="319">
        <f t="shared" si="1302"/>
        <v>0</v>
      </c>
      <c r="AN558" s="320">
        <f t="shared" si="1303"/>
        <v>0</v>
      </c>
      <c r="AO558" s="1607">
        <v>2</v>
      </c>
      <c r="AP558" s="1093">
        <v>4500</v>
      </c>
      <c r="AQ558" s="1093">
        <f t="shared" si="1304"/>
        <v>9000</v>
      </c>
      <c r="AR558" s="1093">
        <v>11769.15</v>
      </c>
      <c r="AS558" s="1093">
        <f t="shared" si="1305"/>
        <v>23538.3</v>
      </c>
      <c r="AT558" s="1094">
        <f t="shared" si="1306"/>
        <v>32538.3</v>
      </c>
      <c r="AU558" s="1103"/>
      <c r="AV558" s="1101">
        <v>4500</v>
      </c>
      <c r="AW558" s="1101">
        <f t="shared" si="1307"/>
        <v>0</v>
      </c>
      <c r="AX558" s="1101">
        <v>11769.15</v>
      </c>
      <c r="AY558" s="1101">
        <f t="shared" si="1308"/>
        <v>0</v>
      </c>
      <c r="AZ558" s="1102">
        <f t="shared" si="1309"/>
        <v>0</v>
      </c>
      <c r="BA558" s="1151">
        <f t="shared" si="1224"/>
        <v>0</v>
      </c>
      <c r="BB558" s="363">
        <v>4500</v>
      </c>
      <c r="BC558" s="363">
        <f t="shared" si="1310"/>
        <v>0</v>
      </c>
      <c r="BD558" s="363">
        <v>11769.15</v>
      </c>
      <c r="BE558" s="363">
        <f t="shared" si="1311"/>
        <v>0</v>
      </c>
      <c r="BF558" s="364">
        <f t="shared" si="1312"/>
        <v>0</v>
      </c>
      <c r="BG558" s="1218">
        <f t="shared" si="1257"/>
        <v>32538.3</v>
      </c>
      <c r="BH558" s="1218">
        <f t="shared" si="1258"/>
        <v>-32538.3</v>
      </c>
    </row>
    <row r="559" spans="1:60" ht="25.5" x14ac:dyDescent="0.2">
      <c r="A559" s="1">
        <v>544</v>
      </c>
      <c r="B559" s="50" t="s">
        <v>387</v>
      </c>
      <c r="C559" s="51" t="s">
        <v>418</v>
      </c>
      <c r="D559" s="51" t="s">
        <v>14</v>
      </c>
      <c r="E559" s="51">
        <v>3</v>
      </c>
      <c r="F559" s="76">
        <v>4500</v>
      </c>
      <c r="G559" s="76">
        <f t="shared" si="1264"/>
        <v>13500</v>
      </c>
      <c r="H559" s="76">
        <v>10968.575000000001</v>
      </c>
      <c r="I559" s="76">
        <f t="shared" si="1265"/>
        <v>32905.725000000006</v>
      </c>
      <c r="J559" s="120">
        <f t="shared" si="1288"/>
        <v>46405.725000000006</v>
      </c>
      <c r="K559" s="131"/>
      <c r="L559" s="95">
        <v>4500</v>
      </c>
      <c r="M559" s="95">
        <f t="shared" si="1289"/>
        <v>0</v>
      </c>
      <c r="N559" s="95">
        <v>10968.575000000001</v>
      </c>
      <c r="O559" s="95">
        <f t="shared" si="1290"/>
        <v>0</v>
      </c>
      <c r="P559" s="96">
        <f t="shared" si="1291"/>
        <v>0</v>
      </c>
      <c r="Q559" s="177"/>
      <c r="R559" s="178">
        <v>4500</v>
      </c>
      <c r="S559" s="178">
        <f t="shared" si="1292"/>
        <v>0</v>
      </c>
      <c r="T559" s="178">
        <v>10968.575000000001</v>
      </c>
      <c r="U559" s="178">
        <f t="shared" si="1293"/>
        <v>0</v>
      </c>
      <c r="V559" s="179">
        <f t="shared" si="1294"/>
        <v>0</v>
      </c>
      <c r="W559" s="224"/>
      <c r="X559" s="225">
        <v>4500</v>
      </c>
      <c r="Y559" s="225">
        <f t="shared" si="1295"/>
        <v>0</v>
      </c>
      <c r="Z559" s="225">
        <v>10968.575000000001</v>
      </c>
      <c r="AA559" s="225">
        <f t="shared" si="1296"/>
        <v>0</v>
      </c>
      <c r="AB559" s="226">
        <f t="shared" si="1297"/>
        <v>0</v>
      </c>
      <c r="AC559" s="271"/>
      <c r="AD559" s="272">
        <v>4500</v>
      </c>
      <c r="AE559" s="272">
        <f t="shared" si="1298"/>
        <v>0</v>
      </c>
      <c r="AF559" s="272">
        <v>10968.575000000001</v>
      </c>
      <c r="AG559" s="272">
        <f t="shared" si="1299"/>
        <v>0</v>
      </c>
      <c r="AH559" s="273">
        <f t="shared" si="1300"/>
        <v>0</v>
      </c>
      <c r="AI559" s="318"/>
      <c r="AJ559" s="319">
        <v>4500</v>
      </c>
      <c r="AK559" s="319">
        <f t="shared" si="1301"/>
        <v>0</v>
      </c>
      <c r="AL559" s="319">
        <v>10968.575000000001</v>
      </c>
      <c r="AM559" s="319">
        <f t="shared" si="1302"/>
        <v>0</v>
      </c>
      <c r="AN559" s="320">
        <f t="shared" si="1303"/>
        <v>0</v>
      </c>
      <c r="AO559" s="1607">
        <v>3</v>
      </c>
      <c r="AP559" s="1093">
        <v>4500</v>
      </c>
      <c r="AQ559" s="1093">
        <f t="shared" si="1304"/>
        <v>13500</v>
      </c>
      <c r="AR559" s="1093">
        <v>10968.575000000001</v>
      </c>
      <c r="AS559" s="1093">
        <f t="shared" si="1305"/>
        <v>32905.725000000006</v>
      </c>
      <c r="AT559" s="1094">
        <f t="shared" si="1306"/>
        <v>46405.725000000006</v>
      </c>
      <c r="AU559" s="1103"/>
      <c r="AV559" s="1101">
        <v>4500</v>
      </c>
      <c r="AW559" s="1101">
        <f t="shared" si="1307"/>
        <v>0</v>
      </c>
      <c r="AX559" s="1101">
        <v>10968.575000000001</v>
      </c>
      <c r="AY559" s="1101">
        <f t="shared" si="1308"/>
        <v>0</v>
      </c>
      <c r="AZ559" s="1102">
        <f t="shared" si="1309"/>
        <v>0</v>
      </c>
      <c r="BA559" s="1151">
        <f t="shared" si="1224"/>
        <v>0</v>
      </c>
      <c r="BB559" s="363">
        <v>4500</v>
      </c>
      <c r="BC559" s="363">
        <f t="shared" si="1310"/>
        <v>0</v>
      </c>
      <c r="BD559" s="363">
        <v>10968.575000000001</v>
      </c>
      <c r="BE559" s="363">
        <f t="shared" si="1311"/>
        <v>0</v>
      </c>
      <c r="BF559" s="364">
        <f t="shared" si="1312"/>
        <v>0</v>
      </c>
      <c r="BG559" s="1218">
        <f t="shared" si="1257"/>
        <v>46405.725000000006</v>
      </c>
      <c r="BH559" s="1218">
        <f t="shared" si="1258"/>
        <v>-46405.725000000006</v>
      </c>
    </row>
    <row r="560" spans="1:60" ht="25.5" x14ac:dyDescent="0.2">
      <c r="A560" s="1">
        <v>545</v>
      </c>
      <c r="B560" s="50" t="s">
        <v>387</v>
      </c>
      <c r="C560" s="51" t="s">
        <v>419</v>
      </c>
      <c r="D560" s="51" t="s">
        <v>14</v>
      </c>
      <c r="E560" s="51">
        <v>6</v>
      </c>
      <c r="F560" s="76">
        <v>4500</v>
      </c>
      <c r="G560" s="76">
        <f t="shared" si="1264"/>
        <v>27000</v>
      </c>
      <c r="H560" s="76">
        <v>10701.199999999999</v>
      </c>
      <c r="I560" s="76">
        <f t="shared" si="1265"/>
        <v>64207.199999999997</v>
      </c>
      <c r="J560" s="120">
        <f t="shared" si="1288"/>
        <v>91207.2</v>
      </c>
      <c r="K560" s="131"/>
      <c r="L560" s="95">
        <v>4500</v>
      </c>
      <c r="M560" s="95">
        <f t="shared" si="1289"/>
        <v>0</v>
      </c>
      <c r="N560" s="95">
        <v>10701.199999999999</v>
      </c>
      <c r="O560" s="95">
        <f t="shared" si="1290"/>
        <v>0</v>
      </c>
      <c r="P560" s="96">
        <f t="shared" si="1291"/>
        <v>0</v>
      </c>
      <c r="Q560" s="177"/>
      <c r="R560" s="178">
        <v>4500</v>
      </c>
      <c r="S560" s="178">
        <f t="shared" si="1292"/>
        <v>0</v>
      </c>
      <c r="T560" s="178">
        <v>10701.199999999999</v>
      </c>
      <c r="U560" s="178">
        <f t="shared" si="1293"/>
        <v>0</v>
      </c>
      <c r="V560" s="179">
        <f t="shared" si="1294"/>
        <v>0</v>
      </c>
      <c r="W560" s="224"/>
      <c r="X560" s="225">
        <v>4500</v>
      </c>
      <c r="Y560" s="225">
        <f t="shared" si="1295"/>
        <v>0</v>
      </c>
      <c r="Z560" s="225">
        <v>10701.199999999999</v>
      </c>
      <c r="AA560" s="225">
        <f t="shared" si="1296"/>
        <v>0</v>
      </c>
      <c r="AB560" s="226">
        <f t="shared" si="1297"/>
        <v>0</v>
      </c>
      <c r="AC560" s="271"/>
      <c r="AD560" s="272">
        <v>4500</v>
      </c>
      <c r="AE560" s="272">
        <f t="shared" si="1298"/>
        <v>0</v>
      </c>
      <c r="AF560" s="272">
        <v>10701.199999999999</v>
      </c>
      <c r="AG560" s="272">
        <f t="shared" si="1299"/>
        <v>0</v>
      </c>
      <c r="AH560" s="273">
        <f t="shared" si="1300"/>
        <v>0</v>
      </c>
      <c r="AI560" s="318"/>
      <c r="AJ560" s="319">
        <v>4500</v>
      </c>
      <c r="AK560" s="319">
        <f t="shared" si="1301"/>
        <v>0</v>
      </c>
      <c r="AL560" s="319">
        <v>10701.199999999999</v>
      </c>
      <c r="AM560" s="319">
        <f t="shared" si="1302"/>
        <v>0</v>
      </c>
      <c r="AN560" s="320">
        <f t="shared" si="1303"/>
        <v>0</v>
      </c>
      <c r="AO560" s="1607">
        <v>6</v>
      </c>
      <c r="AP560" s="1093">
        <v>4500</v>
      </c>
      <c r="AQ560" s="1093">
        <f t="shared" si="1304"/>
        <v>27000</v>
      </c>
      <c r="AR560" s="1093">
        <v>10701.199999999999</v>
      </c>
      <c r="AS560" s="1093">
        <f t="shared" si="1305"/>
        <v>64207.199999999997</v>
      </c>
      <c r="AT560" s="1094">
        <f t="shared" si="1306"/>
        <v>91207.2</v>
      </c>
      <c r="AU560" s="1103"/>
      <c r="AV560" s="1101">
        <v>4500</v>
      </c>
      <c r="AW560" s="1101">
        <f t="shared" si="1307"/>
        <v>0</v>
      </c>
      <c r="AX560" s="1101">
        <v>10701.199999999999</v>
      </c>
      <c r="AY560" s="1101">
        <f t="shared" si="1308"/>
        <v>0</v>
      </c>
      <c r="AZ560" s="1102">
        <f t="shared" si="1309"/>
        <v>0</v>
      </c>
      <c r="BA560" s="1151">
        <f t="shared" si="1224"/>
        <v>0</v>
      </c>
      <c r="BB560" s="363">
        <v>4500</v>
      </c>
      <c r="BC560" s="363">
        <f t="shared" si="1310"/>
        <v>0</v>
      </c>
      <c r="BD560" s="363">
        <v>10701.199999999999</v>
      </c>
      <c r="BE560" s="363">
        <f t="shared" si="1311"/>
        <v>0</v>
      </c>
      <c r="BF560" s="364">
        <f t="shared" si="1312"/>
        <v>0</v>
      </c>
      <c r="BG560" s="1218">
        <f t="shared" si="1257"/>
        <v>91207.2</v>
      </c>
      <c r="BH560" s="1218">
        <f t="shared" si="1258"/>
        <v>-91207.2</v>
      </c>
    </row>
    <row r="561" spans="1:60" ht="25.5" x14ac:dyDescent="0.2">
      <c r="A561" s="1">
        <v>546</v>
      </c>
      <c r="B561" s="50" t="s">
        <v>387</v>
      </c>
      <c r="C561" s="51" t="s">
        <v>420</v>
      </c>
      <c r="D561" s="51" t="s">
        <v>14</v>
      </c>
      <c r="E561" s="51">
        <v>1</v>
      </c>
      <c r="F561" s="76">
        <v>4500</v>
      </c>
      <c r="G561" s="76">
        <f t="shared" si="1264"/>
        <v>4500</v>
      </c>
      <c r="H561" s="76">
        <v>10701.199999999999</v>
      </c>
      <c r="I561" s="76">
        <f t="shared" si="1265"/>
        <v>10701.199999999999</v>
      </c>
      <c r="J561" s="120">
        <f t="shared" si="1288"/>
        <v>15201.199999999999</v>
      </c>
      <c r="K561" s="131"/>
      <c r="L561" s="95">
        <v>4500</v>
      </c>
      <c r="M561" s="95">
        <f t="shared" si="1289"/>
        <v>0</v>
      </c>
      <c r="N561" s="95">
        <v>10701.199999999999</v>
      </c>
      <c r="O561" s="95">
        <f t="shared" si="1290"/>
        <v>0</v>
      </c>
      <c r="P561" s="96">
        <f t="shared" si="1291"/>
        <v>0</v>
      </c>
      <c r="Q561" s="177"/>
      <c r="R561" s="178">
        <v>4500</v>
      </c>
      <c r="S561" s="178">
        <f t="shared" si="1292"/>
        <v>0</v>
      </c>
      <c r="T561" s="178">
        <v>10701.199999999999</v>
      </c>
      <c r="U561" s="178">
        <f t="shared" si="1293"/>
        <v>0</v>
      </c>
      <c r="V561" s="179">
        <f t="shared" si="1294"/>
        <v>0</v>
      </c>
      <c r="W561" s="224"/>
      <c r="X561" s="225">
        <v>4500</v>
      </c>
      <c r="Y561" s="225">
        <f t="shared" si="1295"/>
        <v>0</v>
      </c>
      <c r="Z561" s="225">
        <v>10701.199999999999</v>
      </c>
      <c r="AA561" s="225">
        <f t="shared" si="1296"/>
        <v>0</v>
      </c>
      <c r="AB561" s="226">
        <f t="shared" si="1297"/>
        <v>0</v>
      </c>
      <c r="AC561" s="271"/>
      <c r="AD561" s="272">
        <v>4500</v>
      </c>
      <c r="AE561" s="272">
        <f t="shared" si="1298"/>
        <v>0</v>
      </c>
      <c r="AF561" s="272">
        <v>10701.199999999999</v>
      </c>
      <c r="AG561" s="272">
        <f t="shared" si="1299"/>
        <v>0</v>
      </c>
      <c r="AH561" s="273">
        <f t="shared" si="1300"/>
        <v>0</v>
      </c>
      <c r="AI561" s="318"/>
      <c r="AJ561" s="319">
        <v>4500</v>
      </c>
      <c r="AK561" s="319">
        <f t="shared" si="1301"/>
        <v>0</v>
      </c>
      <c r="AL561" s="319">
        <v>10701.199999999999</v>
      </c>
      <c r="AM561" s="319">
        <f t="shared" si="1302"/>
        <v>0</v>
      </c>
      <c r="AN561" s="320">
        <f t="shared" si="1303"/>
        <v>0</v>
      </c>
      <c r="AO561" s="1607">
        <v>1</v>
      </c>
      <c r="AP561" s="1093">
        <v>4500</v>
      </c>
      <c r="AQ561" s="1093">
        <f t="shared" si="1304"/>
        <v>4500</v>
      </c>
      <c r="AR561" s="1093">
        <v>10701.199999999999</v>
      </c>
      <c r="AS561" s="1093">
        <f t="shared" si="1305"/>
        <v>10701.199999999999</v>
      </c>
      <c r="AT561" s="1094">
        <f t="shared" si="1306"/>
        <v>15201.199999999999</v>
      </c>
      <c r="AU561" s="1103"/>
      <c r="AV561" s="1101">
        <v>4500</v>
      </c>
      <c r="AW561" s="1101">
        <f t="shared" si="1307"/>
        <v>0</v>
      </c>
      <c r="AX561" s="1101">
        <v>10701.199999999999</v>
      </c>
      <c r="AY561" s="1101">
        <f t="shared" si="1308"/>
        <v>0</v>
      </c>
      <c r="AZ561" s="1102">
        <f t="shared" si="1309"/>
        <v>0</v>
      </c>
      <c r="BA561" s="1151">
        <f t="shared" si="1224"/>
        <v>0</v>
      </c>
      <c r="BB561" s="363">
        <v>4500</v>
      </c>
      <c r="BC561" s="363">
        <f t="shared" si="1310"/>
        <v>0</v>
      </c>
      <c r="BD561" s="363">
        <v>10701.199999999999</v>
      </c>
      <c r="BE561" s="363">
        <f t="shared" si="1311"/>
        <v>0</v>
      </c>
      <c r="BF561" s="364">
        <f t="shared" si="1312"/>
        <v>0</v>
      </c>
      <c r="BG561" s="1218">
        <f t="shared" si="1257"/>
        <v>15201.199999999999</v>
      </c>
      <c r="BH561" s="1218">
        <f t="shared" si="1258"/>
        <v>-15201.199999999999</v>
      </c>
    </row>
    <row r="562" spans="1:60" ht="25.5" x14ac:dyDescent="0.2">
      <c r="A562" s="1">
        <v>547</v>
      </c>
      <c r="B562" s="50" t="s">
        <v>387</v>
      </c>
      <c r="C562" s="51" t="s">
        <v>421</v>
      </c>
      <c r="D562" s="51" t="s">
        <v>14</v>
      </c>
      <c r="E562" s="51">
        <v>3</v>
      </c>
      <c r="F562" s="76">
        <v>4500</v>
      </c>
      <c r="G562" s="76">
        <f t="shared" si="1264"/>
        <v>13500</v>
      </c>
      <c r="H562" s="76">
        <v>10567.9</v>
      </c>
      <c r="I562" s="76">
        <f t="shared" si="1265"/>
        <v>31703.699999999997</v>
      </c>
      <c r="J562" s="120">
        <f t="shared" si="1288"/>
        <v>45203.7</v>
      </c>
      <c r="K562" s="131"/>
      <c r="L562" s="95">
        <v>4500</v>
      </c>
      <c r="M562" s="95">
        <f t="shared" si="1289"/>
        <v>0</v>
      </c>
      <c r="N562" s="95">
        <v>10567.9</v>
      </c>
      <c r="O562" s="95">
        <f t="shared" si="1290"/>
        <v>0</v>
      </c>
      <c r="P562" s="96">
        <f t="shared" si="1291"/>
        <v>0</v>
      </c>
      <c r="Q562" s="177"/>
      <c r="R562" s="178">
        <v>4500</v>
      </c>
      <c r="S562" s="178">
        <f t="shared" si="1292"/>
        <v>0</v>
      </c>
      <c r="T562" s="178">
        <v>10567.9</v>
      </c>
      <c r="U562" s="178">
        <f t="shared" si="1293"/>
        <v>0</v>
      </c>
      <c r="V562" s="179">
        <f t="shared" si="1294"/>
        <v>0</v>
      </c>
      <c r="W562" s="224"/>
      <c r="X562" s="225">
        <v>4500</v>
      </c>
      <c r="Y562" s="225">
        <f t="shared" si="1295"/>
        <v>0</v>
      </c>
      <c r="Z562" s="225">
        <v>10567.9</v>
      </c>
      <c r="AA562" s="225">
        <f t="shared" si="1296"/>
        <v>0</v>
      </c>
      <c r="AB562" s="226">
        <f t="shared" si="1297"/>
        <v>0</v>
      </c>
      <c r="AC562" s="271"/>
      <c r="AD562" s="272">
        <v>4500</v>
      </c>
      <c r="AE562" s="272">
        <f t="shared" si="1298"/>
        <v>0</v>
      </c>
      <c r="AF562" s="272">
        <v>10567.9</v>
      </c>
      <c r="AG562" s="272">
        <f t="shared" si="1299"/>
        <v>0</v>
      </c>
      <c r="AH562" s="273">
        <f t="shared" si="1300"/>
        <v>0</v>
      </c>
      <c r="AI562" s="318"/>
      <c r="AJ562" s="319">
        <v>4500</v>
      </c>
      <c r="AK562" s="319">
        <f t="shared" si="1301"/>
        <v>0</v>
      </c>
      <c r="AL562" s="319">
        <v>10567.9</v>
      </c>
      <c r="AM562" s="319">
        <f t="shared" si="1302"/>
        <v>0</v>
      </c>
      <c r="AN562" s="320">
        <f t="shared" si="1303"/>
        <v>0</v>
      </c>
      <c r="AO562" s="1607">
        <v>3</v>
      </c>
      <c r="AP562" s="1093">
        <v>4500</v>
      </c>
      <c r="AQ562" s="1093">
        <f t="shared" si="1304"/>
        <v>13500</v>
      </c>
      <c r="AR562" s="1093">
        <v>10567.9</v>
      </c>
      <c r="AS562" s="1093">
        <f t="shared" si="1305"/>
        <v>31703.699999999997</v>
      </c>
      <c r="AT562" s="1094">
        <f t="shared" si="1306"/>
        <v>45203.7</v>
      </c>
      <c r="AU562" s="1103"/>
      <c r="AV562" s="1101">
        <v>4500</v>
      </c>
      <c r="AW562" s="1101">
        <f t="shared" si="1307"/>
        <v>0</v>
      </c>
      <c r="AX562" s="1101">
        <v>10567.9</v>
      </c>
      <c r="AY562" s="1101">
        <f t="shared" si="1308"/>
        <v>0</v>
      </c>
      <c r="AZ562" s="1102">
        <f t="shared" si="1309"/>
        <v>0</v>
      </c>
      <c r="BA562" s="1151">
        <f t="shared" si="1224"/>
        <v>0</v>
      </c>
      <c r="BB562" s="363">
        <v>4500</v>
      </c>
      <c r="BC562" s="363">
        <f t="shared" si="1310"/>
        <v>0</v>
      </c>
      <c r="BD562" s="363">
        <v>10567.9</v>
      </c>
      <c r="BE562" s="363">
        <f t="shared" si="1311"/>
        <v>0</v>
      </c>
      <c r="BF562" s="364">
        <f t="shared" si="1312"/>
        <v>0</v>
      </c>
      <c r="BG562" s="1218">
        <f t="shared" si="1257"/>
        <v>45203.7</v>
      </c>
      <c r="BH562" s="1218">
        <f t="shared" si="1258"/>
        <v>-45203.7</v>
      </c>
    </row>
    <row r="563" spans="1:60" x14ac:dyDescent="0.2">
      <c r="A563" s="1">
        <v>548</v>
      </c>
      <c r="B563" s="50" t="s">
        <v>82</v>
      </c>
      <c r="C563" s="51" t="s">
        <v>83</v>
      </c>
      <c r="D563" s="51" t="s">
        <v>56</v>
      </c>
      <c r="E563" s="51">
        <v>290</v>
      </c>
      <c r="F563" s="76">
        <v>600</v>
      </c>
      <c r="G563" s="76">
        <f t="shared" si="1264"/>
        <v>174000</v>
      </c>
      <c r="H563" s="76">
        <v>588</v>
      </c>
      <c r="I563" s="76">
        <f t="shared" si="1265"/>
        <v>170520</v>
      </c>
      <c r="J563" s="120">
        <f t="shared" si="1288"/>
        <v>344520</v>
      </c>
      <c r="K563" s="131"/>
      <c r="L563" s="95">
        <v>600</v>
      </c>
      <c r="M563" s="95">
        <f t="shared" si="1289"/>
        <v>0</v>
      </c>
      <c r="N563" s="95">
        <v>588</v>
      </c>
      <c r="O563" s="95">
        <f t="shared" si="1290"/>
        <v>0</v>
      </c>
      <c r="P563" s="96">
        <f t="shared" si="1291"/>
        <v>0</v>
      </c>
      <c r="Q563" s="177"/>
      <c r="R563" s="178">
        <v>600</v>
      </c>
      <c r="S563" s="178">
        <f t="shared" si="1292"/>
        <v>0</v>
      </c>
      <c r="T563" s="178">
        <v>588</v>
      </c>
      <c r="U563" s="178">
        <f t="shared" si="1293"/>
        <v>0</v>
      </c>
      <c r="V563" s="179">
        <f t="shared" si="1294"/>
        <v>0</v>
      </c>
      <c r="W563" s="224"/>
      <c r="X563" s="225">
        <v>600</v>
      </c>
      <c r="Y563" s="225">
        <f t="shared" si="1295"/>
        <v>0</v>
      </c>
      <c r="Z563" s="225">
        <v>588</v>
      </c>
      <c r="AA563" s="225">
        <f t="shared" si="1296"/>
        <v>0</v>
      </c>
      <c r="AB563" s="226">
        <f t="shared" si="1297"/>
        <v>0</v>
      </c>
      <c r="AC563" s="271">
        <v>261.80000000000007</v>
      </c>
      <c r="AD563" s="272">
        <v>600</v>
      </c>
      <c r="AE563" s="272">
        <f t="shared" si="1298"/>
        <v>157080.00000000003</v>
      </c>
      <c r="AF563" s="272">
        <v>588</v>
      </c>
      <c r="AG563" s="272">
        <f t="shared" si="1299"/>
        <v>153938.40000000005</v>
      </c>
      <c r="AH563" s="273">
        <f t="shared" si="1300"/>
        <v>311018.40000000008</v>
      </c>
      <c r="AI563" s="318"/>
      <c r="AJ563" s="319">
        <v>600</v>
      </c>
      <c r="AK563" s="319">
        <f t="shared" si="1301"/>
        <v>0</v>
      </c>
      <c r="AL563" s="319">
        <v>588</v>
      </c>
      <c r="AM563" s="319">
        <f t="shared" si="1302"/>
        <v>0</v>
      </c>
      <c r="AN563" s="320">
        <f t="shared" si="1303"/>
        <v>0</v>
      </c>
      <c r="AO563" s="1607">
        <v>28.199999999999932</v>
      </c>
      <c r="AP563" s="1093">
        <v>600</v>
      </c>
      <c r="AQ563" s="1093">
        <f t="shared" si="1304"/>
        <v>16919.99999999996</v>
      </c>
      <c r="AR563" s="1093">
        <v>588</v>
      </c>
      <c r="AS563" s="1093">
        <f t="shared" si="1305"/>
        <v>16581.599999999959</v>
      </c>
      <c r="AT563" s="1094">
        <f t="shared" si="1306"/>
        <v>33501.599999999919</v>
      </c>
      <c r="AU563" s="1103"/>
      <c r="AV563" s="1101">
        <v>600</v>
      </c>
      <c r="AW563" s="1101">
        <f t="shared" si="1307"/>
        <v>0</v>
      </c>
      <c r="AX563" s="1101">
        <v>588</v>
      </c>
      <c r="AY563" s="1101">
        <f t="shared" si="1308"/>
        <v>0</v>
      </c>
      <c r="AZ563" s="1102">
        <f t="shared" si="1309"/>
        <v>0</v>
      </c>
      <c r="BA563" s="1151">
        <f t="shared" si="1224"/>
        <v>0</v>
      </c>
      <c r="BB563" s="363">
        <v>600</v>
      </c>
      <c r="BC563" s="363">
        <f t="shared" si="1310"/>
        <v>0</v>
      </c>
      <c r="BD563" s="363">
        <v>588</v>
      </c>
      <c r="BE563" s="363">
        <f t="shared" si="1311"/>
        <v>0</v>
      </c>
      <c r="BF563" s="364">
        <f t="shared" si="1312"/>
        <v>0</v>
      </c>
      <c r="BG563" s="1218">
        <f t="shared" si="1257"/>
        <v>33501.599999999919</v>
      </c>
      <c r="BH563" s="1218">
        <f t="shared" si="1258"/>
        <v>-33501.599999999919</v>
      </c>
    </row>
    <row r="564" spans="1:60" ht="25.5" x14ac:dyDescent="0.2">
      <c r="A564" s="1">
        <v>549</v>
      </c>
      <c r="B564" s="50" t="s">
        <v>151</v>
      </c>
      <c r="C564" s="51" t="s">
        <v>152</v>
      </c>
      <c r="D564" s="51" t="s">
        <v>56</v>
      </c>
      <c r="E564" s="51">
        <v>2.8</v>
      </c>
      <c r="F564" s="76">
        <v>600</v>
      </c>
      <c r="G564" s="76">
        <f t="shared" si="1264"/>
        <v>1680</v>
      </c>
      <c r="H564" s="76">
        <v>381</v>
      </c>
      <c r="I564" s="76">
        <f t="shared" si="1265"/>
        <v>1066.8</v>
      </c>
      <c r="J564" s="120">
        <f t="shared" si="1288"/>
        <v>2746.8</v>
      </c>
      <c r="K564" s="131"/>
      <c r="L564" s="95">
        <v>600</v>
      </c>
      <c r="M564" s="95">
        <f t="shared" si="1289"/>
        <v>0</v>
      </c>
      <c r="N564" s="95">
        <v>381</v>
      </c>
      <c r="O564" s="95">
        <f t="shared" si="1290"/>
        <v>0</v>
      </c>
      <c r="P564" s="96">
        <f t="shared" si="1291"/>
        <v>0</v>
      </c>
      <c r="Q564" s="177"/>
      <c r="R564" s="178">
        <v>600</v>
      </c>
      <c r="S564" s="178">
        <f t="shared" si="1292"/>
        <v>0</v>
      </c>
      <c r="T564" s="178">
        <v>381</v>
      </c>
      <c r="U564" s="178">
        <f t="shared" si="1293"/>
        <v>0</v>
      </c>
      <c r="V564" s="179">
        <f t="shared" si="1294"/>
        <v>0</v>
      </c>
      <c r="W564" s="224"/>
      <c r="X564" s="225">
        <v>600</v>
      </c>
      <c r="Y564" s="225">
        <f t="shared" si="1295"/>
        <v>0</v>
      </c>
      <c r="Z564" s="225">
        <v>381</v>
      </c>
      <c r="AA564" s="225">
        <f t="shared" si="1296"/>
        <v>0</v>
      </c>
      <c r="AB564" s="226">
        <f t="shared" si="1297"/>
        <v>0</v>
      </c>
      <c r="AC564" s="271"/>
      <c r="AD564" s="272">
        <v>600</v>
      </c>
      <c r="AE564" s="272">
        <f t="shared" si="1298"/>
        <v>0</v>
      </c>
      <c r="AF564" s="272">
        <v>381</v>
      </c>
      <c r="AG564" s="272">
        <f t="shared" si="1299"/>
        <v>0</v>
      </c>
      <c r="AH564" s="273">
        <f t="shared" si="1300"/>
        <v>0</v>
      </c>
      <c r="AI564" s="318"/>
      <c r="AJ564" s="319">
        <v>600</v>
      </c>
      <c r="AK564" s="319">
        <f t="shared" si="1301"/>
        <v>0</v>
      </c>
      <c r="AL564" s="319">
        <v>381</v>
      </c>
      <c r="AM564" s="319">
        <f t="shared" si="1302"/>
        <v>0</v>
      </c>
      <c r="AN564" s="320">
        <f t="shared" si="1303"/>
        <v>0</v>
      </c>
      <c r="AO564" s="1607">
        <v>2.8</v>
      </c>
      <c r="AP564" s="1093">
        <v>600</v>
      </c>
      <c r="AQ564" s="1093">
        <f t="shared" si="1304"/>
        <v>1680</v>
      </c>
      <c r="AR564" s="1093">
        <v>381</v>
      </c>
      <c r="AS564" s="1093">
        <f t="shared" si="1305"/>
        <v>1066.8</v>
      </c>
      <c r="AT564" s="1094">
        <f t="shared" si="1306"/>
        <v>2746.8</v>
      </c>
      <c r="AU564" s="1103"/>
      <c r="AV564" s="1101">
        <v>600</v>
      </c>
      <c r="AW564" s="1101">
        <f t="shared" si="1307"/>
        <v>0</v>
      </c>
      <c r="AX564" s="1101">
        <v>381</v>
      </c>
      <c r="AY564" s="1101">
        <f t="shared" si="1308"/>
        <v>0</v>
      </c>
      <c r="AZ564" s="1102">
        <f t="shared" si="1309"/>
        <v>0</v>
      </c>
      <c r="BA564" s="1151">
        <f t="shared" si="1224"/>
        <v>0</v>
      </c>
      <c r="BB564" s="363">
        <v>600</v>
      </c>
      <c r="BC564" s="363">
        <f t="shared" si="1310"/>
        <v>0</v>
      </c>
      <c r="BD564" s="363">
        <v>381</v>
      </c>
      <c r="BE564" s="363">
        <f t="shared" si="1311"/>
        <v>0</v>
      </c>
      <c r="BF564" s="364">
        <f t="shared" si="1312"/>
        <v>0</v>
      </c>
      <c r="BG564" s="1218">
        <f t="shared" si="1257"/>
        <v>2746.8</v>
      </c>
      <c r="BH564" s="1218">
        <f t="shared" si="1258"/>
        <v>-2746.8</v>
      </c>
    </row>
    <row r="565" spans="1:60" hidden="1" x14ac:dyDescent="0.2">
      <c r="A565" s="1">
        <v>550</v>
      </c>
      <c r="B565" s="50" t="s">
        <v>390</v>
      </c>
      <c r="C565" s="51" t="s">
        <v>391</v>
      </c>
      <c r="D565" s="51" t="s">
        <v>14</v>
      </c>
      <c r="E565" s="51">
        <v>0</v>
      </c>
      <c r="F565" s="76">
        <v>400</v>
      </c>
      <c r="G565" s="76">
        <f t="shared" si="1264"/>
        <v>0</v>
      </c>
      <c r="H565" s="76">
        <v>900</v>
      </c>
      <c r="I565" s="76">
        <f t="shared" si="1265"/>
        <v>0</v>
      </c>
      <c r="J565" s="120">
        <f t="shared" si="1288"/>
        <v>0</v>
      </c>
      <c r="K565" s="131"/>
      <c r="L565" s="95">
        <v>400</v>
      </c>
      <c r="M565" s="95">
        <f t="shared" si="1289"/>
        <v>0</v>
      </c>
      <c r="N565" s="95">
        <v>900</v>
      </c>
      <c r="O565" s="95">
        <f t="shared" si="1290"/>
        <v>0</v>
      </c>
      <c r="P565" s="96">
        <f t="shared" si="1291"/>
        <v>0</v>
      </c>
      <c r="Q565" s="177"/>
      <c r="R565" s="178">
        <v>400</v>
      </c>
      <c r="S565" s="178">
        <f t="shared" si="1292"/>
        <v>0</v>
      </c>
      <c r="T565" s="178">
        <v>900</v>
      </c>
      <c r="U565" s="178">
        <f t="shared" si="1293"/>
        <v>0</v>
      </c>
      <c r="V565" s="179">
        <f t="shared" si="1294"/>
        <v>0</v>
      </c>
      <c r="W565" s="224"/>
      <c r="X565" s="225">
        <v>400</v>
      </c>
      <c r="Y565" s="225">
        <f t="shared" si="1295"/>
        <v>0</v>
      </c>
      <c r="Z565" s="225">
        <v>900</v>
      </c>
      <c r="AA565" s="225">
        <f t="shared" si="1296"/>
        <v>0</v>
      </c>
      <c r="AB565" s="226">
        <f t="shared" si="1297"/>
        <v>0</v>
      </c>
      <c r="AC565" s="271"/>
      <c r="AD565" s="272">
        <v>400</v>
      </c>
      <c r="AE565" s="272">
        <f t="shared" si="1298"/>
        <v>0</v>
      </c>
      <c r="AF565" s="272">
        <v>900</v>
      </c>
      <c r="AG565" s="272">
        <f t="shared" si="1299"/>
        <v>0</v>
      </c>
      <c r="AH565" s="273">
        <f t="shared" si="1300"/>
        <v>0</v>
      </c>
      <c r="AI565" s="318"/>
      <c r="AJ565" s="319">
        <v>400</v>
      </c>
      <c r="AK565" s="319">
        <f t="shared" si="1301"/>
        <v>0</v>
      </c>
      <c r="AL565" s="319">
        <v>900</v>
      </c>
      <c r="AM565" s="319">
        <f t="shared" si="1302"/>
        <v>0</v>
      </c>
      <c r="AN565" s="320">
        <f t="shared" si="1303"/>
        <v>0</v>
      </c>
      <c r="AO565" s="1107"/>
      <c r="AP565" s="1093">
        <v>400</v>
      </c>
      <c r="AQ565" s="1093">
        <f t="shared" si="1304"/>
        <v>0</v>
      </c>
      <c r="AR565" s="1093">
        <v>900</v>
      </c>
      <c r="AS565" s="1093">
        <f t="shared" si="1305"/>
        <v>0</v>
      </c>
      <c r="AT565" s="1094">
        <f t="shared" si="1306"/>
        <v>0</v>
      </c>
      <c r="AU565" s="1103"/>
      <c r="AV565" s="1101">
        <v>400</v>
      </c>
      <c r="AW565" s="1101">
        <f t="shared" si="1307"/>
        <v>0</v>
      </c>
      <c r="AX565" s="1101">
        <v>900</v>
      </c>
      <c r="AY565" s="1101">
        <f t="shared" si="1308"/>
        <v>0</v>
      </c>
      <c r="AZ565" s="1102">
        <f t="shared" si="1309"/>
        <v>0</v>
      </c>
      <c r="BA565" s="1151">
        <f t="shared" si="1224"/>
        <v>0</v>
      </c>
      <c r="BB565" s="363">
        <v>400</v>
      </c>
      <c r="BC565" s="363">
        <f t="shared" si="1310"/>
        <v>0</v>
      </c>
      <c r="BD565" s="363">
        <v>900</v>
      </c>
      <c r="BE565" s="363">
        <f t="shared" si="1311"/>
        <v>0</v>
      </c>
      <c r="BF565" s="364">
        <f t="shared" si="1312"/>
        <v>0</v>
      </c>
      <c r="BG565" s="1218">
        <f t="shared" si="1257"/>
        <v>0</v>
      </c>
      <c r="BH565" s="1218">
        <f t="shared" si="1258"/>
        <v>0</v>
      </c>
    </row>
    <row r="566" spans="1:60" hidden="1" x14ac:dyDescent="0.2">
      <c r="A566" s="1">
        <v>551</v>
      </c>
      <c r="B566" s="50" t="s">
        <v>392</v>
      </c>
      <c r="C566" s="51" t="s">
        <v>393</v>
      </c>
      <c r="D566" s="51" t="s">
        <v>14</v>
      </c>
      <c r="E566" s="51">
        <v>0</v>
      </c>
      <c r="F566" s="76">
        <v>300</v>
      </c>
      <c r="G566" s="76">
        <f t="shared" si="1264"/>
        <v>0</v>
      </c>
      <c r="H566" s="76">
        <v>234</v>
      </c>
      <c r="I566" s="76">
        <f t="shared" si="1265"/>
        <v>0</v>
      </c>
      <c r="J566" s="120">
        <f t="shared" si="1288"/>
        <v>0</v>
      </c>
      <c r="K566" s="131"/>
      <c r="L566" s="95">
        <v>300</v>
      </c>
      <c r="M566" s="95">
        <f t="shared" si="1289"/>
        <v>0</v>
      </c>
      <c r="N566" s="95">
        <v>234</v>
      </c>
      <c r="O566" s="95">
        <f t="shared" si="1290"/>
        <v>0</v>
      </c>
      <c r="P566" s="96">
        <f t="shared" si="1291"/>
        <v>0</v>
      </c>
      <c r="Q566" s="177"/>
      <c r="R566" s="178">
        <v>300</v>
      </c>
      <c r="S566" s="178">
        <f t="shared" si="1292"/>
        <v>0</v>
      </c>
      <c r="T566" s="178">
        <v>234</v>
      </c>
      <c r="U566" s="178">
        <f t="shared" si="1293"/>
        <v>0</v>
      </c>
      <c r="V566" s="179">
        <f t="shared" si="1294"/>
        <v>0</v>
      </c>
      <c r="W566" s="224"/>
      <c r="X566" s="225">
        <v>300</v>
      </c>
      <c r="Y566" s="225">
        <f t="shared" si="1295"/>
        <v>0</v>
      </c>
      <c r="Z566" s="225">
        <v>234</v>
      </c>
      <c r="AA566" s="225">
        <f t="shared" si="1296"/>
        <v>0</v>
      </c>
      <c r="AB566" s="226">
        <f t="shared" si="1297"/>
        <v>0</v>
      </c>
      <c r="AC566" s="271"/>
      <c r="AD566" s="272">
        <v>300</v>
      </c>
      <c r="AE566" s="272">
        <f t="shared" si="1298"/>
        <v>0</v>
      </c>
      <c r="AF566" s="272">
        <v>234</v>
      </c>
      <c r="AG566" s="272">
        <f t="shared" si="1299"/>
        <v>0</v>
      </c>
      <c r="AH566" s="273">
        <f t="shared" si="1300"/>
        <v>0</v>
      </c>
      <c r="AI566" s="318"/>
      <c r="AJ566" s="319">
        <v>300</v>
      </c>
      <c r="AK566" s="319">
        <f t="shared" si="1301"/>
        <v>0</v>
      </c>
      <c r="AL566" s="319">
        <v>234</v>
      </c>
      <c r="AM566" s="319">
        <f t="shared" si="1302"/>
        <v>0</v>
      </c>
      <c r="AN566" s="320">
        <f t="shared" si="1303"/>
        <v>0</v>
      </c>
      <c r="AO566" s="1107"/>
      <c r="AP566" s="1093">
        <v>300</v>
      </c>
      <c r="AQ566" s="1093">
        <f t="shared" si="1304"/>
        <v>0</v>
      </c>
      <c r="AR566" s="1093">
        <v>234</v>
      </c>
      <c r="AS566" s="1093">
        <f t="shared" si="1305"/>
        <v>0</v>
      </c>
      <c r="AT566" s="1094">
        <f t="shared" si="1306"/>
        <v>0</v>
      </c>
      <c r="AU566" s="1103"/>
      <c r="AV566" s="1101">
        <v>300</v>
      </c>
      <c r="AW566" s="1101">
        <f t="shared" si="1307"/>
        <v>0</v>
      </c>
      <c r="AX566" s="1101">
        <v>234</v>
      </c>
      <c r="AY566" s="1101">
        <f t="shared" si="1308"/>
        <v>0</v>
      </c>
      <c r="AZ566" s="1102">
        <f t="shared" si="1309"/>
        <v>0</v>
      </c>
      <c r="BA566" s="1151">
        <f t="shared" si="1224"/>
        <v>0</v>
      </c>
      <c r="BB566" s="363">
        <v>300</v>
      </c>
      <c r="BC566" s="363">
        <f t="shared" si="1310"/>
        <v>0</v>
      </c>
      <c r="BD566" s="363">
        <v>234</v>
      </c>
      <c r="BE566" s="363">
        <f t="shared" si="1311"/>
        <v>0</v>
      </c>
      <c r="BF566" s="364">
        <f t="shared" si="1312"/>
        <v>0</v>
      </c>
      <c r="BG566" s="1218">
        <f t="shared" si="1257"/>
        <v>0</v>
      </c>
      <c r="BH566" s="1218">
        <f t="shared" si="1258"/>
        <v>0</v>
      </c>
    </row>
    <row r="567" spans="1:60" x14ac:dyDescent="0.2">
      <c r="A567" s="1">
        <v>552</v>
      </c>
      <c r="B567" s="50" t="s">
        <v>394</v>
      </c>
      <c r="C567" s="77" t="s">
        <v>422</v>
      </c>
      <c r="D567" s="77" t="s">
        <v>14</v>
      </c>
      <c r="E567" s="77">
        <v>4</v>
      </c>
      <c r="F567" s="76">
        <v>1250</v>
      </c>
      <c r="G567" s="76">
        <f t="shared" si="1264"/>
        <v>5000</v>
      </c>
      <c r="H567" s="76">
        <v>899.84999999999991</v>
      </c>
      <c r="I567" s="76">
        <f t="shared" si="1265"/>
        <v>3599.3999999999996</v>
      </c>
      <c r="J567" s="120">
        <f t="shared" si="1288"/>
        <v>8599.4</v>
      </c>
      <c r="K567" s="132"/>
      <c r="L567" s="95">
        <v>1250</v>
      </c>
      <c r="M567" s="95">
        <f t="shared" si="1289"/>
        <v>0</v>
      </c>
      <c r="N567" s="95">
        <v>899.84999999999991</v>
      </c>
      <c r="O567" s="95">
        <f t="shared" si="1290"/>
        <v>0</v>
      </c>
      <c r="P567" s="96">
        <f t="shared" si="1291"/>
        <v>0</v>
      </c>
      <c r="Q567" s="180"/>
      <c r="R567" s="178">
        <v>1250</v>
      </c>
      <c r="S567" s="178">
        <f t="shared" si="1292"/>
        <v>0</v>
      </c>
      <c r="T567" s="178">
        <v>899.84999999999991</v>
      </c>
      <c r="U567" s="178">
        <f t="shared" si="1293"/>
        <v>0</v>
      </c>
      <c r="V567" s="179">
        <f t="shared" si="1294"/>
        <v>0</v>
      </c>
      <c r="W567" s="227"/>
      <c r="X567" s="225">
        <v>1250</v>
      </c>
      <c r="Y567" s="225">
        <f t="shared" si="1295"/>
        <v>0</v>
      </c>
      <c r="Z567" s="225">
        <v>899.84999999999991</v>
      </c>
      <c r="AA567" s="225">
        <f t="shared" si="1296"/>
        <v>0</v>
      </c>
      <c r="AB567" s="226">
        <f t="shared" si="1297"/>
        <v>0</v>
      </c>
      <c r="AC567" s="274"/>
      <c r="AD567" s="272">
        <v>1250</v>
      </c>
      <c r="AE567" s="272">
        <f t="shared" si="1298"/>
        <v>0</v>
      </c>
      <c r="AF567" s="272">
        <v>899.84999999999991</v>
      </c>
      <c r="AG567" s="272">
        <f t="shared" si="1299"/>
        <v>0</v>
      </c>
      <c r="AH567" s="273">
        <f t="shared" si="1300"/>
        <v>0</v>
      </c>
      <c r="AI567" s="321"/>
      <c r="AJ567" s="319">
        <v>1250</v>
      </c>
      <c r="AK567" s="319">
        <f t="shared" si="1301"/>
        <v>0</v>
      </c>
      <c r="AL567" s="319">
        <v>899.84999999999991</v>
      </c>
      <c r="AM567" s="319">
        <f t="shared" si="1302"/>
        <v>0</v>
      </c>
      <c r="AN567" s="320">
        <f t="shared" si="1303"/>
        <v>0</v>
      </c>
      <c r="AO567" s="1608">
        <v>4</v>
      </c>
      <c r="AP567" s="1093">
        <v>1250</v>
      </c>
      <c r="AQ567" s="1093">
        <f t="shared" si="1304"/>
        <v>5000</v>
      </c>
      <c r="AR567" s="1093">
        <v>899.84999999999991</v>
      </c>
      <c r="AS567" s="1093">
        <f t="shared" si="1305"/>
        <v>3599.3999999999996</v>
      </c>
      <c r="AT567" s="1094">
        <f t="shared" si="1306"/>
        <v>8599.4</v>
      </c>
      <c r="AU567" s="1104"/>
      <c r="AV567" s="1101">
        <v>1250</v>
      </c>
      <c r="AW567" s="1101">
        <f t="shared" si="1307"/>
        <v>0</v>
      </c>
      <c r="AX567" s="1101">
        <v>899.84999999999991</v>
      </c>
      <c r="AY567" s="1101">
        <f t="shared" si="1308"/>
        <v>0</v>
      </c>
      <c r="AZ567" s="1102">
        <f t="shared" si="1309"/>
        <v>0</v>
      </c>
      <c r="BA567" s="1151">
        <f t="shared" si="1224"/>
        <v>0</v>
      </c>
      <c r="BB567" s="363">
        <v>1250</v>
      </c>
      <c r="BC567" s="363">
        <f t="shared" si="1310"/>
        <v>0</v>
      </c>
      <c r="BD567" s="363">
        <v>899.84999999999991</v>
      </c>
      <c r="BE567" s="363">
        <f t="shared" si="1311"/>
        <v>0</v>
      </c>
      <c r="BF567" s="364">
        <f t="shared" si="1312"/>
        <v>0</v>
      </c>
      <c r="BG567" s="1218">
        <f t="shared" si="1257"/>
        <v>8599.4</v>
      </c>
      <c r="BH567" s="1218">
        <f t="shared" si="1258"/>
        <v>-8599.4</v>
      </c>
    </row>
    <row r="568" spans="1:60" x14ac:dyDescent="0.2">
      <c r="A568" s="1">
        <v>553</v>
      </c>
      <c r="B568" s="50" t="s">
        <v>394</v>
      </c>
      <c r="C568" s="77" t="s">
        <v>423</v>
      </c>
      <c r="D568" s="77" t="s">
        <v>14</v>
      </c>
      <c r="E568" s="77">
        <v>4</v>
      </c>
      <c r="F568" s="76">
        <v>1250</v>
      </c>
      <c r="G568" s="76">
        <f t="shared" si="1264"/>
        <v>5000</v>
      </c>
      <c r="H568" s="76">
        <v>738.5</v>
      </c>
      <c r="I568" s="76">
        <f t="shared" si="1265"/>
        <v>2954</v>
      </c>
      <c r="J568" s="120">
        <f t="shared" si="1288"/>
        <v>7954</v>
      </c>
      <c r="K568" s="132"/>
      <c r="L568" s="95">
        <v>1250</v>
      </c>
      <c r="M568" s="95">
        <f t="shared" si="1289"/>
        <v>0</v>
      </c>
      <c r="N568" s="95">
        <v>738.5</v>
      </c>
      <c r="O568" s="95">
        <f t="shared" si="1290"/>
        <v>0</v>
      </c>
      <c r="P568" s="96">
        <f t="shared" si="1291"/>
        <v>0</v>
      </c>
      <c r="Q568" s="180"/>
      <c r="R568" s="178">
        <v>1250</v>
      </c>
      <c r="S568" s="178">
        <f t="shared" si="1292"/>
        <v>0</v>
      </c>
      <c r="T568" s="178">
        <v>738.5</v>
      </c>
      <c r="U568" s="178">
        <f t="shared" si="1293"/>
        <v>0</v>
      </c>
      <c r="V568" s="179">
        <f t="shared" si="1294"/>
        <v>0</v>
      </c>
      <c r="W568" s="227"/>
      <c r="X568" s="225">
        <v>1250</v>
      </c>
      <c r="Y568" s="225">
        <f t="shared" si="1295"/>
        <v>0</v>
      </c>
      <c r="Z568" s="225">
        <v>738.5</v>
      </c>
      <c r="AA568" s="225">
        <f t="shared" si="1296"/>
        <v>0</v>
      </c>
      <c r="AB568" s="226">
        <f t="shared" si="1297"/>
        <v>0</v>
      </c>
      <c r="AC568" s="274"/>
      <c r="AD568" s="272">
        <v>1250</v>
      </c>
      <c r="AE568" s="272">
        <f t="shared" si="1298"/>
        <v>0</v>
      </c>
      <c r="AF568" s="272">
        <v>738.5</v>
      </c>
      <c r="AG568" s="272">
        <f t="shared" si="1299"/>
        <v>0</v>
      </c>
      <c r="AH568" s="273">
        <f t="shared" si="1300"/>
        <v>0</v>
      </c>
      <c r="AI568" s="321"/>
      <c r="AJ568" s="319">
        <v>1250</v>
      </c>
      <c r="AK568" s="319">
        <f t="shared" si="1301"/>
        <v>0</v>
      </c>
      <c r="AL568" s="319">
        <v>738.5</v>
      </c>
      <c r="AM568" s="319">
        <f t="shared" si="1302"/>
        <v>0</v>
      </c>
      <c r="AN568" s="320">
        <f t="shared" si="1303"/>
        <v>0</v>
      </c>
      <c r="AO568" s="1608">
        <v>4</v>
      </c>
      <c r="AP568" s="1093">
        <v>1250</v>
      </c>
      <c r="AQ568" s="1093">
        <f t="shared" si="1304"/>
        <v>5000</v>
      </c>
      <c r="AR568" s="1093">
        <v>738.5</v>
      </c>
      <c r="AS568" s="1093">
        <f t="shared" si="1305"/>
        <v>2954</v>
      </c>
      <c r="AT568" s="1094">
        <f t="shared" si="1306"/>
        <v>7954</v>
      </c>
      <c r="AU568" s="1104"/>
      <c r="AV568" s="1101">
        <v>1250</v>
      </c>
      <c r="AW568" s="1101">
        <f t="shared" si="1307"/>
        <v>0</v>
      </c>
      <c r="AX568" s="1101">
        <v>738.5</v>
      </c>
      <c r="AY568" s="1101">
        <f t="shared" si="1308"/>
        <v>0</v>
      </c>
      <c r="AZ568" s="1102">
        <f t="shared" si="1309"/>
        <v>0</v>
      </c>
      <c r="BA568" s="1151">
        <f t="shared" si="1224"/>
        <v>0</v>
      </c>
      <c r="BB568" s="363">
        <v>1250</v>
      </c>
      <c r="BC568" s="363">
        <f t="shared" si="1310"/>
        <v>0</v>
      </c>
      <c r="BD568" s="363">
        <v>738.5</v>
      </c>
      <c r="BE568" s="363">
        <f t="shared" si="1311"/>
        <v>0</v>
      </c>
      <c r="BF568" s="364">
        <f t="shared" si="1312"/>
        <v>0</v>
      </c>
      <c r="BG568" s="1218">
        <f t="shared" si="1257"/>
        <v>7954</v>
      </c>
      <c r="BH568" s="1218">
        <f t="shared" si="1258"/>
        <v>-7954</v>
      </c>
    </row>
    <row r="569" spans="1:60" x14ac:dyDescent="0.2">
      <c r="A569" s="1">
        <v>554</v>
      </c>
      <c r="B569" s="50" t="s">
        <v>394</v>
      </c>
      <c r="C569" s="77" t="s">
        <v>293</v>
      </c>
      <c r="D569" s="77" t="s">
        <v>14</v>
      </c>
      <c r="E569" s="77">
        <v>11</v>
      </c>
      <c r="F569" s="76">
        <v>1150</v>
      </c>
      <c r="G569" s="76">
        <f t="shared" si="1264"/>
        <v>12650</v>
      </c>
      <c r="H569" s="76">
        <v>600.21818181818185</v>
      </c>
      <c r="I569" s="76">
        <f t="shared" si="1265"/>
        <v>6602.4000000000005</v>
      </c>
      <c r="J569" s="120">
        <f t="shared" si="1288"/>
        <v>19252.400000000001</v>
      </c>
      <c r="K569" s="132"/>
      <c r="L569" s="95">
        <v>1150</v>
      </c>
      <c r="M569" s="95">
        <f t="shared" si="1289"/>
        <v>0</v>
      </c>
      <c r="N569" s="95">
        <v>600.21818181818185</v>
      </c>
      <c r="O569" s="95">
        <f t="shared" si="1290"/>
        <v>0</v>
      </c>
      <c r="P569" s="96">
        <f t="shared" si="1291"/>
        <v>0</v>
      </c>
      <c r="Q569" s="180"/>
      <c r="R569" s="178">
        <v>1150</v>
      </c>
      <c r="S569" s="178">
        <f t="shared" si="1292"/>
        <v>0</v>
      </c>
      <c r="T569" s="178">
        <v>600.21818181818185</v>
      </c>
      <c r="U569" s="178">
        <f t="shared" si="1293"/>
        <v>0</v>
      </c>
      <c r="V569" s="179">
        <f t="shared" si="1294"/>
        <v>0</v>
      </c>
      <c r="W569" s="227"/>
      <c r="X569" s="225">
        <v>1150</v>
      </c>
      <c r="Y569" s="225">
        <f t="shared" si="1295"/>
        <v>0</v>
      </c>
      <c r="Z569" s="225">
        <v>600.21818181818185</v>
      </c>
      <c r="AA569" s="225">
        <f t="shared" si="1296"/>
        <v>0</v>
      </c>
      <c r="AB569" s="226">
        <f t="shared" si="1297"/>
        <v>0</v>
      </c>
      <c r="AC569" s="274"/>
      <c r="AD569" s="272">
        <v>1150</v>
      </c>
      <c r="AE569" s="272">
        <f t="shared" si="1298"/>
        <v>0</v>
      </c>
      <c r="AF569" s="272">
        <v>600.21818181818185</v>
      </c>
      <c r="AG569" s="272">
        <f t="shared" si="1299"/>
        <v>0</v>
      </c>
      <c r="AH569" s="273">
        <f t="shared" si="1300"/>
        <v>0</v>
      </c>
      <c r="AI569" s="321"/>
      <c r="AJ569" s="319">
        <v>1150</v>
      </c>
      <c r="AK569" s="319">
        <f t="shared" si="1301"/>
        <v>0</v>
      </c>
      <c r="AL569" s="319">
        <v>600.21818181818185</v>
      </c>
      <c r="AM569" s="319">
        <f t="shared" si="1302"/>
        <v>0</v>
      </c>
      <c r="AN569" s="320">
        <f t="shared" si="1303"/>
        <v>0</v>
      </c>
      <c r="AO569" s="1608">
        <v>11</v>
      </c>
      <c r="AP569" s="1093">
        <v>1150</v>
      </c>
      <c r="AQ569" s="1093">
        <f t="shared" si="1304"/>
        <v>12650</v>
      </c>
      <c r="AR569" s="1093">
        <v>600.21818181818185</v>
      </c>
      <c r="AS569" s="1093">
        <f t="shared" si="1305"/>
        <v>6602.4000000000005</v>
      </c>
      <c r="AT569" s="1094">
        <f t="shared" si="1306"/>
        <v>19252.400000000001</v>
      </c>
      <c r="AU569" s="1104"/>
      <c r="AV569" s="1101">
        <v>1150</v>
      </c>
      <c r="AW569" s="1101">
        <f t="shared" si="1307"/>
        <v>0</v>
      </c>
      <c r="AX569" s="1101">
        <v>600.21818181818185</v>
      </c>
      <c r="AY569" s="1101">
        <f t="shared" si="1308"/>
        <v>0</v>
      </c>
      <c r="AZ569" s="1102">
        <f t="shared" si="1309"/>
        <v>0</v>
      </c>
      <c r="BA569" s="1151">
        <f t="shared" si="1224"/>
        <v>0</v>
      </c>
      <c r="BB569" s="363">
        <v>1150</v>
      </c>
      <c r="BC569" s="363">
        <f t="shared" si="1310"/>
        <v>0</v>
      </c>
      <c r="BD569" s="363">
        <v>600.21818181818185</v>
      </c>
      <c r="BE569" s="363">
        <f t="shared" si="1311"/>
        <v>0</v>
      </c>
      <c r="BF569" s="364">
        <f t="shared" si="1312"/>
        <v>0</v>
      </c>
      <c r="BG569" s="1218">
        <f t="shared" si="1257"/>
        <v>19252.400000000001</v>
      </c>
      <c r="BH569" s="1218">
        <f t="shared" si="1258"/>
        <v>-19252.400000000001</v>
      </c>
    </row>
    <row r="570" spans="1:60" x14ac:dyDescent="0.2">
      <c r="A570" s="1">
        <v>555</v>
      </c>
      <c r="B570" s="50" t="s">
        <v>394</v>
      </c>
      <c r="C570" s="77" t="s">
        <v>424</v>
      </c>
      <c r="D570" s="77" t="s">
        <v>14</v>
      </c>
      <c r="E570" s="77">
        <v>9</v>
      </c>
      <c r="F570" s="76">
        <v>850</v>
      </c>
      <c r="G570" s="76">
        <f t="shared" si="1264"/>
        <v>7650</v>
      </c>
      <c r="H570" s="76">
        <v>509.44444444444446</v>
      </c>
      <c r="I570" s="76">
        <f t="shared" si="1265"/>
        <v>4585</v>
      </c>
      <c r="J570" s="120">
        <f t="shared" si="1288"/>
        <v>12235</v>
      </c>
      <c r="K570" s="132"/>
      <c r="L570" s="95">
        <v>850</v>
      </c>
      <c r="M570" s="95">
        <f t="shared" si="1289"/>
        <v>0</v>
      </c>
      <c r="N570" s="95">
        <v>509.44444444444446</v>
      </c>
      <c r="O570" s="95">
        <f t="shared" si="1290"/>
        <v>0</v>
      </c>
      <c r="P570" s="96">
        <f t="shared" si="1291"/>
        <v>0</v>
      </c>
      <c r="Q570" s="180"/>
      <c r="R570" s="178">
        <v>850</v>
      </c>
      <c r="S570" s="178">
        <f t="shared" si="1292"/>
        <v>0</v>
      </c>
      <c r="T570" s="178">
        <v>509.44444444444446</v>
      </c>
      <c r="U570" s="178">
        <f t="shared" si="1293"/>
        <v>0</v>
      </c>
      <c r="V570" s="179">
        <f t="shared" si="1294"/>
        <v>0</v>
      </c>
      <c r="W570" s="227"/>
      <c r="X570" s="225">
        <v>850</v>
      </c>
      <c r="Y570" s="225">
        <f t="shared" si="1295"/>
        <v>0</v>
      </c>
      <c r="Z570" s="225">
        <v>509.44444444444446</v>
      </c>
      <c r="AA570" s="225">
        <f t="shared" si="1296"/>
        <v>0</v>
      </c>
      <c r="AB570" s="226">
        <f t="shared" si="1297"/>
        <v>0</v>
      </c>
      <c r="AC570" s="274"/>
      <c r="AD570" s="272">
        <v>850</v>
      </c>
      <c r="AE570" s="272">
        <f t="shared" si="1298"/>
        <v>0</v>
      </c>
      <c r="AF570" s="272">
        <v>509.44444444444446</v>
      </c>
      <c r="AG570" s="272">
        <f t="shared" si="1299"/>
        <v>0</v>
      </c>
      <c r="AH570" s="273">
        <f t="shared" si="1300"/>
        <v>0</v>
      </c>
      <c r="AI570" s="321"/>
      <c r="AJ570" s="319">
        <v>850</v>
      </c>
      <c r="AK570" s="319">
        <f t="shared" si="1301"/>
        <v>0</v>
      </c>
      <c r="AL570" s="319">
        <v>509.44444444444446</v>
      </c>
      <c r="AM570" s="319">
        <f t="shared" si="1302"/>
        <v>0</v>
      </c>
      <c r="AN570" s="320">
        <f t="shared" si="1303"/>
        <v>0</v>
      </c>
      <c r="AO570" s="1608">
        <v>9</v>
      </c>
      <c r="AP570" s="1093">
        <v>850</v>
      </c>
      <c r="AQ570" s="1093">
        <f t="shared" si="1304"/>
        <v>7650</v>
      </c>
      <c r="AR570" s="1093">
        <v>509.44444444444446</v>
      </c>
      <c r="AS570" s="1093">
        <f t="shared" si="1305"/>
        <v>4585</v>
      </c>
      <c r="AT570" s="1094">
        <f t="shared" si="1306"/>
        <v>12235</v>
      </c>
      <c r="AU570" s="1104"/>
      <c r="AV570" s="1101">
        <v>850</v>
      </c>
      <c r="AW570" s="1101">
        <f t="shared" si="1307"/>
        <v>0</v>
      </c>
      <c r="AX570" s="1101">
        <v>509.44444444444446</v>
      </c>
      <c r="AY570" s="1101">
        <f t="shared" si="1308"/>
        <v>0</v>
      </c>
      <c r="AZ570" s="1102">
        <f t="shared" si="1309"/>
        <v>0</v>
      </c>
      <c r="BA570" s="1151">
        <f t="shared" si="1224"/>
        <v>0</v>
      </c>
      <c r="BB570" s="363">
        <v>850</v>
      </c>
      <c r="BC570" s="363">
        <f t="shared" si="1310"/>
        <v>0</v>
      </c>
      <c r="BD570" s="363">
        <v>509.44444444444446</v>
      </c>
      <c r="BE570" s="363">
        <f t="shared" si="1311"/>
        <v>0</v>
      </c>
      <c r="BF570" s="364">
        <f t="shared" si="1312"/>
        <v>0</v>
      </c>
      <c r="BG570" s="1218">
        <f t="shared" si="1257"/>
        <v>12235</v>
      </c>
      <c r="BH570" s="1218">
        <f t="shared" si="1258"/>
        <v>-12235</v>
      </c>
    </row>
    <row r="571" spans="1:60" x14ac:dyDescent="0.2">
      <c r="A571" s="1">
        <v>556</v>
      </c>
      <c r="B571" s="50" t="s">
        <v>302</v>
      </c>
      <c r="C571" s="51"/>
      <c r="D571" s="51" t="s">
        <v>7</v>
      </c>
      <c r="E571" s="51">
        <v>1</v>
      </c>
      <c r="F571" s="76">
        <v>1500</v>
      </c>
      <c r="G571" s="76">
        <f t="shared" si="1264"/>
        <v>1500</v>
      </c>
      <c r="H571" s="76">
        <v>4557</v>
      </c>
      <c r="I571" s="76">
        <f t="shared" si="1265"/>
        <v>4557</v>
      </c>
      <c r="J571" s="120">
        <f t="shared" si="1288"/>
        <v>6057</v>
      </c>
      <c r="K571" s="131"/>
      <c r="L571" s="95">
        <v>1500</v>
      </c>
      <c r="M571" s="95">
        <f t="shared" si="1289"/>
        <v>0</v>
      </c>
      <c r="N571" s="95">
        <v>4557</v>
      </c>
      <c r="O571" s="95">
        <f t="shared" si="1290"/>
        <v>0</v>
      </c>
      <c r="P571" s="96">
        <f t="shared" si="1291"/>
        <v>0</v>
      </c>
      <c r="Q571" s="177"/>
      <c r="R571" s="178">
        <v>1500</v>
      </c>
      <c r="S571" s="178">
        <f t="shared" si="1292"/>
        <v>0</v>
      </c>
      <c r="T571" s="178">
        <v>4557</v>
      </c>
      <c r="U571" s="178">
        <f t="shared" si="1293"/>
        <v>0</v>
      </c>
      <c r="V571" s="179">
        <f t="shared" si="1294"/>
        <v>0</v>
      </c>
      <c r="W571" s="224"/>
      <c r="X571" s="225">
        <v>1500</v>
      </c>
      <c r="Y571" s="225">
        <f t="shared" si="1295"/>
        <v>0</v>
      </c>
      <c r="Z571" s="225">
        <v>4557</v>
      </c>
      <c r="AA571" s="225">
        <f t="shared" si="1296"/>
        <v>0</v>
      </c>
      <c r="AB571" s="226">
        <f t="shared" si="1297"/>
        <v>0</v>
      </c>
      <c r="AC571" s="271"/>
      <c r="AD571" s="272">
        <v>1500</v>
      </c>
      <c r="AE571" s="272">
        <f t="shared" si="1298"/>
        <v>0</v>
      </c>
      <c r="AF571" s="272">
        <v>4557</v>
      </c>
      <c r="AG571" s="272">
        <f t="shared" si="1299"/>
        <v>0</v>
      </c>
      <c r="AH571" s="273">
        <f t="shared" si="1300"/>
        <v>0</v>
      </c>
      <c r="AI571" s="318"/>
      <c r="AJ571" s="319">
        <v>1500</v>
      </c>
      <c r="AK571" s="319">
        <f t="shared" si="1301"/>
        <v>0</v>
      </c>
      <c r="AL571" s="319">
        <v>4557</v>
      </c>
      <c r="AM571" s="319">
        <f t="shared" si="1302"/>
        <v>0</v>
      </c>
      <c r="AN571" s="320">
        <f t="shared" si="1303"/>
        <v>0</v>
      </c>
      <c r="AO571" s="1607">
        <v>1</v>
      </c>
      <c r="AP571" s="1093">
        <v>1500</v>
      </c>
      <c r="AQ571" s="1093">
        <f t="shared" si="1304"/>
        <v>1500</v>
      </c>
      <c r="AR571" s="1093">
        <v>4557</v>
      </c>
      <c r="AS571" s="1093">
        <f t="shared" si="1305"/>
        <v>4557</v>
      </c>
      <c r="AT571" s="1094">
        <f t="shared" si="1306"/>
        <v>6057</v>
      </c>
      <c r="AU571" s="1103"/>
      <c r="AV571" s="1101">
        <v>1500</v>
      </c>
      <c r="AW571" s="1101">
        <f t="shared" si="1307"/>
        <v>0</v>
      </c>
      <c r="AX571" s="1101">
        <v>4557</v>
      </c>
      <c r="AY571" s="1101">
        <f t="shared" si="1308"/>
        <v>0</v>
      </c>
      <c r="AZ571" s="1102">
        <f t="shared" si="1309"/>
        <v>0</v>
      </c>
      <c r="BA571" s="1151">
        <f t="shared" si="1224"/>
        <v>0</v>
      </c>
      <c r="BB571" s="363">
        <v>1500</v>
      </c>
      <c r="BC571" s="363">
        <f t="shared" si="1310"/>
        <v>0</v>
      </c>
      <c r="BD571" s="363">
        <v>4557</v>
      </c>
      <c r="BE571" s="363">
        <f t="shared" si="1311"/>
        <v>0</v>
      </c>
      <c r="BF571" s="364">
        <f t="shared" si="1312"/>
        <v>0</v>
      </c>
      <c r="BG571" s="1218">
        <f t="shared" si="1257"/>
        <v>6057</v>
      </c>
      <c r="BH571" s="1218">
        <f t="shared" si="1258"/>
        <v>-6057</v>
      </c>
    </row>
    <row r="572" spans="1:60" x14ac:dyDescent="0.2">
      <c r="A572" s="1">
        <v>557</v>
      </c>
      <c r="B572" s="50" t="s">
        <v>243</v>
      </c>
      <c r="C572" s="51"/>
      <c r="D572" s="51" t="s">
        <v>7</v>
      </c>
      <c r="E572" s="51">
        <v>39</v>
      </c>
      <c r="F572" s="76">
        <v>800</v>
      </c>
      <c r="G572" s="76">
        <f t="shared" si="1264"/>
        <v>31200</v>
      </c>
      <c r="H572" s="76">
        <v>832</v>
      </c>
      <c r="I572" s="76">
        <f t="shared" si="1265"/>
        <v>32448</v>
      </c>
      <c r="J572" s="120">
        <f t="shared" si="1288"/>
        <v>63648</v>
      </c>
      <c r="K572" s="131"/>
      <c r="L572" s="95">
        <v>800</v>
      </c>
      <c r="M572" s="95">
        <f t="shared" si="1289"/>
        <v>0</v>
      </c>
      <c r="N572" s="95">
        <v>832</v>
      </c>
      <c r="O572" s="95">
        <f t="shared" si="1290"/>
        <v>0</v>
      </c>
      <c r="P572" s="96">
        <f t="shared" si="1291"/>
        <v>0</v>
      </c>
      <c r="Q572" s="177"/>
      <c r="R572" s="178">
        <v>800</v>
      </c>
      <c r="S572" s="178">
        <f t="shared" si="1292"/>
        <v>0</v>
      </c>
      <c r="T572" s="178">
        <v>832</v>
      </c>
      <c r="U572" s="178">
        <f t="shared" si="1293"/>
        <v>0</v>
      </c>
      <c r="V572" s="179">
        <f t="shared" si="1294"/>
        <v>0</v>
      </c>
      <c r="W572" s="224"/>
      <c r="X572" s="225">
        <v>800</v>
      </c>
      <c r="Y572" s="225">
        <f t="shared" si="1295"/>
        <v>0</v>
      </c>
      <c r="Z572" s="225">
        <v>832</v>
      </c>
      <c r="AA572" s="225">
        <f t="shared" si="1296"/>
        <v>0</v>
      </c>
      <c r="AB572" s="226">
        <f t="shared" si="1297"/>
        <v>0</v>
      </c>
      <c r="AC572" s="271"/>
      <c r="AD572" s="272">
        <v>800</v>
      </c>
      <c r="AE572" s="272">
        <f t="shared" si="1298"/>
        <v>0</v>
      </c>
      <c r="AF572" s="272">
        <v>832</v>
      </c>
      <c r="AG572" s="272">
        <f t="shared" si="1299"/>
        <v>0</v>
      </c>
      <c r="AH572" s="273">
        <f t="shared" si="1300"/>
        <v>0</v>
      </c>
      <c r="AI572" s="318"/>
      <c r="AJ572" s="319">
        <v>800</v>
      </c>
      <c r="AK572" s="319">
        <f t="shared" si="1301"/>
        <v>0</v>
      </c>
      <c r="AL572" s="319">
        <v>832</v>
      </c>
      <c r="AM572" s="319">
        <f t="shared" si="1302"/>
        <v>0</v>
      </c>
      <c r="AN572" s="320">
        <f t="shared" si="1303"/>
        <v>0</v>
      </c>
      <c r="AO572" s="1607">
        <v>39</v>
      </c>
      <c r="AP572" s="1093">
        <v>800</v>
      </c>
      <c r="AQ572" s="1093">
        <f t="shared" si="1304"/>
        <v>31200</v>
      </c>
      <c r="AR572" s="1093">
        <v>832</v>
      </c>
      <c r="AS572" s="1093">
        <f t="shared" si="1305"/>
        <v>32448</v>
      </c>
      <c r="AT572" s="1094">
        <f t="shared" si="1306"/>
        <v>63648</v>
      </c>
      <c r="AU572" s="1103"/>
      <c r="AV572" s="1101">
        <v>800</v>
      </c>
      <c r="AW572" s="1101">
        <f t="shared" si="1307"/>
        <v>0</v>
      </c>
      <c r="AX572" s="1101">
        <v>832</v>
      </c>
      <c r="AY572" s="1101">
        <f t="shared" si="1308"/>
        <v>0</v>
      </c>
      <c r="AZ572" s="1102">
        <f t="shared" si="1309"/>
        <v>0</v>
      </c>
      <c r="BA572" s="1151">
        <f t="shared" si="1224"/>
        <v>0</v>
      </c>
      <c r="BB572" s="363">
        <v>800</v>
      </c>
      <c r="BC572" s="363">
        <f t="shared" si="1310"/>
        <v>0</v>
      </c>
      <c r="BD572" s="363">
        <v>832</v>
      </c>
      <c r="BE572" s="363">
        <f t="shared" si="1311"/>
        <v>0</v>
      </c>
      <c r="BF572" s="364">
        <f t="shared" si="1312"/>
        <v>0</v>
      </c>
      <c r="BG572" s="1218">
        <f t="shared" si="1257"/>
        <v>63648</v>
      </c>
      <c r="BH572" s="1218">
        <f t="shared" si="1258"/>
        <v>-63648</v>
      </c>
    </row>
    <row r="573" spans="1:60" hidden="1" x14ac:dyDescent="0.2">
      <c r="A573" s="1">
        <v>558</v>
      </c>
      <c r="B573" s="50" t="s">
        <v>244</v>
      </c>
      <c r="C573" s="51"/>
      <c r="D573" s="51" t="s">
        <v>7</v>
      </c>
      <c r="E573" s="51">
        <v>0</v>
      </c>
      <c r="F573" s="76">
        <v>800</v>
      </c>
      <c r="G573" s="76">
        <f t="shared" si="1264"/>
        <v>0</v>
      </c>
      <c r="H573" s="76">
        <v>507</v>
      </c>
      <c r="I573" s="76">
        <f t="shared" si="1265"/>
        <v>0</v>
      </c>
      <c r="J573" s="120">
        <f t="shared" si="1288"/>
        <v>0</v>
      </c>
      <c r="K573" s="131"/>
      <c r="L573" s="95">
        <v>800</v>
      </c>
      <c r="M573" s="95">
        <f t="shared" si="1289"/>
        <v>0</v>
      </c>
      <c r="N573" s="95">
        <v>507</v>
      </c>
      <c r="O573" s="95">
        <f t="shared" si="1290"/>
        <v>0</v>
      </c>
      <c r="P573" s="96">
        <f t="shared" si="1291"/>
        <v>0</v>
      </c>
      <c r="Q573" s="177"/>
      <c r="R573" s="178">
        <v>800</v>
      </c>
      <c r="S573" s="178">
        <f t="shared" si="1292"/>
        <v>0</v>
      </c>
      <c r="T573" s="178">
        <v>507</v>
      </c>
      <c r="U573" s="178">
        <f t="shared" si="1293"/>
        <v>0</v>
      </c>
      <c r="V573" s="179">
        <f t="shared" si="1294"/>
        <v>0</v>
      </c>
      <c r="W573" s="224"/>
      <c r="X573" s="225">
        <v>800</v>
      </c>
      <c r="Y573" s="225">
        <f t="shared" si="1295"/>
        <v>0</v>
      </c>
      <c r="Z573" s="225">
        <v>507</v>
      </c>
      <c r="AA573" s="225">
        <f t="shared" si="1296"/>
        <v>0</v>
      </c>
      <c r="AB573" s="226">
        <f t="shared" si="1297"/>
        <v>0</v>
      </c>
      <c r="AC573" s="271"/>
      <c r="AD573" s="272">
        <v>800</v>
      </c>
      <c r="AE573" s="272">
        <f t="shared" si="1298"/>
        <v>0</v>
      </c>
      <c r="AF573" s="272">
        <v>507</v>
      </c>
      <c r="AG573" s="272">
        <f t="shared" si="1299"/>
        <v>0</v>
      </c>
      <c r="AH573" s="273">
        <f t="shared" si="1300"/>
        <v>0</v>
      </c>
      <c r="AI573" s="318"/>
      <c r="AJ573" s="319">
        <v>800</v>
      </c>
      <c r="AK573" s="319">
        <f t="shared" si="1301"/>
        <v>0</v>
      </c>
      <c r="AL573" s="319">
        <v>507</v>
      </c>
      <c r="AM573" s="319">
        <f t="shared" si="1302"/>
        <v>0</v>
      </c>
      <c r="AN573" s="320">
        <f t="shared" si="1303"/>
        <v>0</v>
      </c>
      <c r="AO573" s="1613"/>
      <c r="AP573" s="1093">
        <v>800</v>
      </c>
      <c r="AQ573" s="1093">
        <f t="shared" si="1304"/>
        <v>0</v>
      </c>
      <c r="AR573" s="1093">
        <v>507</v>
      </c>
      <c r="AS573" s="1093">
        <f t="shared" si="1305"/>
        <v>0</v>
      </c>
      <c r="AT573" s="1094">
        <f t="shared" si="1306"/>
        <v>0</v>
      </c>
      <c r="AU573" s="1103"/>
      <c r="AV573" s="1101">
        <v>800</v>
      </c>
      <c r="AW573" s="1101">
        <f t="shared" si="1307"/>
        <v>0</v>
      </c>
      <c r="AX573" s="1101">
        <v>507</v>
      </c>
      <c r="AY573" s="1101">
        <f t="shared" si="1308"/>
        <v>0</v>
      </c>
      <c r="AZ573" s="1102">
        <f t="shared" si="1309"/>
        <v>0</v>
      </c>
      <c r="BA573" s="1151">
        <f t="shared" si="1224"/>
        <v>0</v>
      </c>
      <c r="BB573" s="363">
        <v>800</v>
      </c>
      <c r="BC573" s="363">
        <f t="shared" si="1310"/>
        <v>0</v>
      </c>
      <c r="BD573" s="363">
        <v>507</v>
      </c>
      <c r="BE573" s="363">
        <f t="shared" si="1311"/>
        <v>0</v>
      </c>
      <c r="BF573" s="364">
        <f t="shared" si="1312"/>
        <v>0</v>
      </c>
      <c r="BG573" s="1218">
        <f t="shared" si="1257"/>
        <v>0</v>
      </c>
      <c r="BH573" s="1218">
        <f t="shared" si="1258"/>
        <v>0</v>
      </c>
    </row>
    <row r="574" spans="1:60" x14ac:dyDescent="0.2">
      <c r="A574" s="1">
        <v>559</v>
      </c>
      <c r="B574" s="50" t="s">
        <v>55</v>
      </c>
      <c r="C574" s="51"/>
      <c r="D574" s="51" t="s">
        <v>56</v>
      </c>
      <c r="E574" s="51">
        <v>115</v>
      </c>
      <c r="F574" s="76">
        <v>1800</v>
      </c>
      <c r="G574" s="76">
        <f t="shared" si="1264"/>
        <v>207000</v>
      </c>
      <c r="H574" s="76">
        <v>840</v>
      </c>
      <c r="I574" s="76">
        <f t="shared" si="1265"/>
        <v>96600</v>
      </c>
      <c r="J574" s="120">
        <f t="shared" si="1288"/>
        <v>303600</v>
      </c>
      <c r="K574" s="131"/>
      <c r="L574" s="95">
        <v>1800</v>
      </c>
      <c r="M574" s="95">
        <f t="shared" si="1289"/>
        <v>0</v>
      </c>
      <c r="N574" s="95">
        <v>840</v>
      </c>
      <c r="O574" s="95">
        <f t="shared" si="1290"/>
        <v>0</v>
      </c>
      <c r="P574" s="96">
        <f t="shared" si="1291"/>
        <v>0</v>
      </c>
      <c r="Q574" s="177"/>
      <c r="R574" s="178">
        <v>1800</v>
      </c>
      <c r="S574" s="178">
        <f t="shared" si="1292"/>
        <v>0</v>
      </c>
      <c r="T574" s="178">
        <v>840</v>
      </c>
      <c r="U574" s="178">
        <f t="shared" si="1293"/>
        <v>0</v>
      </c>
      <c r="V574" s="179">
        <f t="shared" si="1294"/>
        <v>0</v>
      </c>
      <c r="W574" s="224"/>
      <c r="X574" s="225">
        <v>1800</v>
      </c>
      <c r="Y574" s="225">
        <f t="shared" si="1295"/>
        <v>0</v>
      </c>
      <c r="Z574" s="225">
        <v>840</v>
      </c>
      <c r="AA574" s="225">
        <f t="shared" si="1296"/>
        <v>0</v>
      </c>
      <c r="AB574" s="226">
        <f t="shared" si="1297"/>
        <v>0</v>
      </c>
      <c r="AC574" s="271"/>
      <c r="AD574" s="272">
        <v>1800</v>
      </c>
      <c r="AE574" s="272">
        <f t="shared" si="1298"/>
        <v>0</v>
      </c>
      <c r="AF574" s="272">
        <v>840</v>
      </c>
      <c r="AG574" s="272">
        <f t="shared" si="1299"/>
        <v>0</v>
      </c>
      <c r="AH574" s="273">
        <f t="shared" si="1300"/>
        <v>0</v>
      </c>
      <c r="AI574" s="318"/>
      <c r="AJ574" s="319">
        <v>1800</v>
      </c>
      <c r="AK574" s="319">
        <f t="shared" si="1301"/>
        <v>0</v>
      </c>
      <c r="AL574" s="319">
        <v>840</v>
      </c>
      <c r="AM574" s="319">
        <f t="shared" si="1302"/>
        <v>0</v>
      </c>
      <c r="AN574" s="320">
        <f t="shared" si="1303"/>
        <v>0</v>
      </c>
      <c r="AO574" s="1607">
        <v>115</v>
      </c>
      <c r="AP574" s="1093">
        <v>1800</v>
      </c>
      <c r="AQ574" s="1093">
        <f t="shared" si="1304"/>
        <v>207000</v>
      </c>
      <c r="AR574" s="1093">
        <v>840</v>
      </c>
      <c r="AS574" s="1093">
        <f t="shared" si="1305"/>
        <v>96600</v>
      </c>
      <c r="AT574" s="1094">
        <f t="shared" si="1306"/>
        <v>303600</v>
      </c>
      <c r="AU574" s="1103"/>
      <c r="AV574" s="1101">
        <v>1800</v>
      </c>
      <c r="AW574" s="1101">
        <f t="shared" si="1307"/>
        <v>0</v>
      </c>
      <c r="AX574" s="1101">
        <v>840</v>
      </c>
      <c r="AY574" s="1101">
        <f t="shared" si="1308"/>
        <v>0</v>
      </c>
      <c r="AZ574" s="1102">
        <f t="shared" si="1309"/>
        <v>0</v>
      </c>
      <c r="BA574" s="1151">
        <f t="shared" si="1224"/>
        <v>0</v>
      </c>
      <c r="BB574" s="363">
        <v>1800</v>
      </c>
      <c r="BC574" s="363">
        <f t="shared" si="1310"/>
        <v>0</v>
      </c>
      <c r="BD574" s="363">
        <v>840</v>
      </c>
      <c r="BE574" s="363">
        <f t="shared" si="1311"/>
        <v>0</v>
      </c>
      <c r="BF574" s="364">
        <f t="shared" si="1312"/>
        <v>0</v>
      </c>
      <c r="BG574" s="1218">
        <f t="shared" si="1257"/>
        <v>303600</v>
      </c>
      <c r="BH574" s="1218">
        <f t="shared" si="1258"/>
        <v>-303600</v>
      </c>
    </row>
    <row r="575" spans="1:60" x14ac:dyDescent="0.2">
      <c r="A575" s="1">
        <v>560</v>
      </c>
      <c r="B575" s="50" t="s">
        <v>429</v>
      </c>
      <c r="C575" s="1158"/>
      <c r="D575" s="51" t="s">
        <v>56</v>
      </c>
      <c r="E575" s="51">
        <v>289.00000000000006</v>
      </c>
      <c r="F575" s="76">
        <v>1800</v>
      </c>
      <c r="G575" s="76">
        <f t="shared" si="1264"/>
        <v>520200.00000000012</v>
      </c>
      <c r="H575" s="76">
        <v>1460</v>
      </c>
      <c r="I575" s="76">
        <f t="shared" si="1265"/>
        <v>421940.00000000006</v>
      </c>
      <c r="J575" s="120">
        <f t="shared" si="1288"/>
        <v>942140.00000000023</v>
      </c>
      <c r="K575" s="131"/>
      <c r="L575" s="95">
        <v>1800</v>
      </c>
      <c r="M575" s="95">
        <f t="shared" si="1289"/>
        <v>0</v>
      </c>
      <c r="N575" s="95">
        <v>1460</v>
      </c>
      <c r="O575" s="95">
        <f t="shared" si="1290"/>
        <v>0</v>
      </c>
      <c r="P575" s="96">
        <f t="shared" si="1291"/>
        <v>0</v>
      </c>
      <c r="Q575" s="177"/>
      <c r="R575" s="178">
        <v>1800</v>
      </c>
      <c r="S575" s="178">
        <f t="shared" si="1292"/>
        <v>0</v>
      </c>
      <c r="T575" s="178">
        <v>1460</v>
      </c>
      <c r="U575" s="178">
        <f t="shared" si="1293"/>
        <v>0</v>
      </c>
      <c r="V575" s="179">
        <f t="shared" si="1294"/>
        <v>0</v>
      </c>
      <c r="W575" s="224"/>
      <c r="X575" s="225">
        <v>1800</v>
      </c>
      <c r="Y575" s="225">
        <f t="shared" si="1295"/>
        <v>0</v>
      </c>
      <c r="Z575" s="225">
        <v>1460</v>
      </c>
      <c r="AA575" s="225">
        <f t="shared" si="1296"/>
        <v>0</v>
      </c>
      <c r="AB575" s="226">
        <f t="shared" si="1297"/>
        <v>0</v>
      </c>
      <c r="AC575" s="271">
        <v>258.25000000000006</v>
      </c>
      <c r="AD575" s="272">
        <v>1800</v>
      </c>
      <c r="AE575" s="272">
        <f t="shared" si="1298"/>
        <v>464850.00000000012</v>
      </c>
      <c r="AF575" s="272">
        <v>1460</v>
      </c>
      <c r="AG575" s="272">
        <f t="shared" si="1299"/>
        <v>377045.00000000006</v>
      </c>
      <c r="AH575" s="273">
        <f t="shared" si="1300"/>
        <v>841895.00000000023</v>
      </c>
      <c r="AI575" s="318"/>
      <c r="AJ575" s="319">
        <v>1800</v>
      </c>
      <c r="AK575" s="319">
        <f t="shared" si="1301"/>
        <v>0</v>
      </c>
      <c r="AL575" s="319">
        <v>1460</v>
      </c>
      <c r="AM575" s="319">
        <f t="shared" si="1302"/>
        <v>0</v>
      </c>
      <c r="AN575" s="320">
        <f t="shared" si="1303"/>
        <v>0</v>
      </c>
      <c r="AO575" s="1607">
        <v>30.75</v>
      </c>
      <c r="AP575" s="1093">
        <v>1800</v>
      </c>
      <c r="AQ575" s="1093">
        <f t="shared" si="1304"/>
        <v>55350</v>
      </c>
      <c r="AR575" s="1093">
        <v>1460</v>
      </c>
      <c r="AS575" s="1093">
        <f t="shared" si="1305"/>
        <v>44895</v>
      </c>
      <c r="AT575" s="1094">
        <f t="shared" si="1306"/>
        <v>100245</v>
      </c>
      <c r="AU575" s="1103"/>
      <c r="AV575" s="1101">
        <v>1800</v>
      </c>
      <c r="AW575" s="1101">
        <f t="shared" si="1307"/>
        <v>0</v>
      </c>
      <c r="AX575" s="1101">
        <v>1460</v>
      </c>
      <c r="AY575" s="1101">
        <f t="shared" si="1308"/>
        <v>0</v>
      </c>
      <c r="AZ575" s="1102">
        <f t="shared" si="1309"/>
        <v>0</v>
      </c>
      <c r="BA575" s="1151">
        <f t="shared" si="1224"/>
        <v>0</v>
      </c>
      <c r="BB575" s="363">
        <v>1800</v>
      </c>
      <c r="BC575" s="363">
        <f t="shared" si="1310"/>
        <v>0</v>
      </c>
      <c r="BD575" s="363">
        <v>1460</v>
      </c>
      <c r="BE575" s="363">
        <f t="shared" si="1311"/>
        <v>0</v>
      </c>
      <c r="BF575" s="364">
        <f t="shared" si="1312"/>
        <v>0</v>
      </c>
      <c r="BG575" s="1218">
        <f t="shared" si="1257"/>
        <v>100245</v>
      </c>
      <c r="BH575" s="1218">
        <f t="shared" si="1258"/>
        <v>-100245</v>
      </c>
    </row>
    <row r="576" spans="1:60" ht="25.5" x14ac:dyDescent="0.2">
      <c r="A576" s="1">
        <v>561</v>
      </c>
      <c r="B576" s="50" t="s">
        <v>431</v>
      </c>
      <c r="C576" s="1158"/>
      <c r="D576" s="51" t="s">
        <v>56</v>
      </c>
      <c r="E576" s="51">
        <v>57.8</v>
      </c>
      <c r="F576" s="76">
        <v>1800</v>
      </c>
      <c r="G576" s="76">
        <f t="shared" si="1264"/>
        <v>104040</v>
      </c>
      <c r="H576" s="76">
        <v>2920</v>
      </c>
      <c r="I576" s="76">
        <f t="shared" si="1265"/>
        <v>168776</v>
      </c>
      <c r="J576" s="120">
        <f t="shared" si="1288"/>
        <v>272816</v>
      </c>
      <c r="K576" s="131"/>
      <c r="L576" s="95">
        <v>1800</v>
      </c>
      <c r="M576" s="95">
        <f t="shared" si="1289"/>
        <v>0</v>
      </c>
      <c r="N576" s="95">
        <v>2920</v>
      </c>
      <c r="O576" s="95">
        <f t="shared" si="1290"/>
        <v>0</v>
      </c>
      <c r="P576" s="96">
        <f t="shared" si="1291"/>
        <v>0</v>
      </c>
      <c r="Q576" s="177"/>
      <c r="R576" s="178">
        <v>1800</v>
      </c>
      <c r="S576" s="178">
        <f t="shared" si="1292"/>
        <v>0</v>
      </c>
      <c r="T576" s="178">
        <v>2920</v>
      </c>
      <c r="U576" s="178">
        <f t="shared" si="1293"/>
        <v>0</v>
      </c>
      <c r="V576" s="179">
        <f t="shared" si="1294"/>
        <v>0</v>
      </c>
      <c r="W576" s="224"/>
      <c r="X576" s="225">
        <v>1800</v>
      </c>
      <c r="Y576" s="225">
        <f t="shared" si="1295"/>
        <v>0</v>
      </c>
      <c r="Z576" s="225">
        <v>2920</v>
      </c>
      <c r="AA576" s="225">
        <f t="shared" si="1296"/>
        <v>0</v>
      </c>
      <c r="AB576" s="226">
        <f t="shared" si="1297"/>
        <v>0</v>
      </c>
      <c r="AC576" s="271">
        <v>3.5500000000000003</v>
      </c>
      <c r="AD576" s="272">
        <v>1800</v>
      </c>
      <c r="AE576" s="272">
        <f t="shared" si="1298"/>
        <v>6390.0000000000009</v>
      </c>
      <c r="AF576" s="272">
        <v>2920</v>
      </c>
      <c r="AG576" s="272">
        <f t="shared" si="1299"/>
        <v>10366</v>
      </c>
      <c r="AH576" s="273">
        <f t="shared" si="1300"/>
        <v>16756</v>
      </c>
      <c r="AI576" s="318"/>
      <c r="AJ576" s="319">
        <v>1800</v>
      </c>
      <c r="AK576" s="319">
        <f t="shared" si="1301"/>
        <v>0</v>
      </c>
      <c r="AL576" s="319">
        <v>2920</v>
      </c>
      <c r="AM576" s="319">
        <f t="shared" si="1302"/>
        <v>0</v>
      </c>
      <c r="AN576" s="320">
        <f t="shared" si="1303"/>
        <v>0</v>
      </c>
      <c r="AO576" s="1607">
        <v>54.25</v>
      </c>
      <c r="AP576" s="1093">
        <v>1800</v>
      </c>
      <c r="AQ576" s="1093">
        <f t="shared" si="1304"/>
        <v>97650</v>
      </c>
      <c r="AR576" s="1093">
        <v>2920</v>
      </c>
      <c r="AS576" s="1093">
        <f t="shared" si="1305"/>
        <v>158410</v>
      </c>
      <c r="AT576" s="1094">
        <f t="shared" si="1306"/>
        <v>256060</v>
      </c>
      <c r="AU576" s="1103"/>
      <c r="AV576" s="1101">
        <v>1800</v>
      </c>
      <c r="AW576" s="1101">
        <f t="shared" si="1307"/>
        <v>0</v>
      </c>
      <c r="AX576" s="1101">
        <v>2920</v>
      </c>
      <c r="AY576" s="1101">
        <f t="shared" si="1308"/>
        <v>0</v>
      </c>
      <c r="AZ576" s="1102">
        <f t="shared" si="1309"/>
        <v>0</v>
      </c>
      <c r="BA576" s="1151">
        <f t="shared" si="1224"/>
        <v>0</v>
      </c>
      <c r="BB576" s="363">
        <v>1800</v>
      </c>
      <c r="BC576" s="363">
        <f t="shared" si="1310"/>
        <v>0</v>
      </c>
      <c r="BD576" s="363">
        <v>2920</v>
      </c>
      <c r="BE576" s="363">
        <f t="shared" si="1311"/>
        <v>0</v>
      </c>
      <c r="BF576" s="364">
        <f t="shared" si="1312"/>
        <v>0</v>
      </c>
      <c r="BG576" s="1218">
        <f t="shared" si="1257"/>
        <v>256060</v>
      </c>
      <c r="BH576" s="1218">
        <f t="shared" si="1258"/>
        <v>-256060</v>
      </c>
    </row>
    <row r="577" spans="1:60" x14ac:dyDescent="0.2">
      <c r="A577" s="1">
        <v>562</v>
      </c>
      <c r="B577" s="50" t="s">
        <v>59</v>
      </c>
      <c r="C577" s="51"/>
      <c r="D577" s="51" t="s">
        <v>56</v>
      </c>
      <c r="E577" s="51">
        <v>23</v>
      </c>
      <c r="F577" s="76">
        <v>1800</v>
      </c>
      <c r="G577" s="76">
        <f t="shared" si="1264"/>
        <v>41400</v>
      </c>
      <c r="H577" s="76">
        <v>3080</v>
      </c>
      <c r="I577" s="76">
        <f t="shared" si="1265"/>
        <v>70840</v>
      </c>
      <c r="J577" s="120">
        <f t="shared" si="1288"/>
        <v>112240</v>
      </c>
      <c r="K577" s="131"/>
      <c r="L577" s="95">
        <v>1800</v>
      </c>
      <c r="M577" s="95">
        <f t="shared" si="1289"/>
        <v>0</v>
      </c>
      <c r="N577" s="95">
        <v>3080</v>
      </c>
      <c r="O577" s="95">
        <f t="shared" si="1290"/>
        <v>0</v>
      </c>
      <c r="P577" s="96">
        <f t="shared" si="1291"/>
        <v>0</v>
      </c>
      <c r="Q577" s="177"/>
      <c r="R577" s="178">
        <v>1800</v>
      </c>
      <c r="S577" s="178">
        <f t="shared" si="1292"/>
        <v>0</v>
      </c>
      <c r="T577" s="178">
        <v>3080</v>
      </c>
      <c r="U577" s="178">
        <f t="shared" si="1293"/>
        <v>0</v>
      </c>
      <c r="V577" s="179">
        <f t="shared" si="1294"/>
        <v>0</v>
      </c>
      <c r="W577" s="224"/>
      <c r="X577" s="225">
        <v>1800</v>
      </c>
      <c r="Y577" s="225">
        <f t="shared" si="1295"/>
        <v>0</v>
      </c>
      <c r="Z577" s="225">
        <v>3080</v>
      </c>
      <c r="AA577" s="225">
        <f t="shared" si="1296"/>
        <v>0</v>
      </c>
      <c r="AB577" s="226">
        <f t="shared" si="1297"/>
        <v>0</v>
      </c>
      <c r="AC577" s="271"/>
      <c r="AD577" s="272">
        <v>1800</v>
      </c>
      <c r="AE577" s="272">
        <f t="shared" si="1298"/>
        <v>0</v>
      </c>
      <c r="AF577" s="272">
        <v>3080</v>
      </c>
      <c r="AG577" s="272">
        <f t="shared" si="1299"/>
        <v>0</v>
      </c>
      <c r="AH577" s="273">
        <f t="shared" si="1300"/>
        <v>0</v>
      </c>
      <c r="AI577" s="318"/>
      <c r="AJ577" s="319">
        <v>1800</v>
      </c>
      <c r="AK577" s="319">
        <f t="shared" si="1301"/>
        <v>0</v>
      </c>
      <c r="AL577" s="319">
        <v>3080</v>
      </c>
      <c r="AM577" s="319">
        <f t="shared" si="1302"/>
        <v>0</v>
      </c>
      <c r="AN577" s="320">
        <f t="shared" si="1303"/>
        <v>0</v>
      </c>
      <c r="AO577" s="1607">
        <v>23</v>
      </c>
      <c r="AP577" s="1093">
        <v>1800</v>
      </c>
      <c r="AQ577" s="1093">
        <f t="shared" si="1304"/>
        <v>41400</v>
      </c>
      <c r="AR577" s="1093">
        <v>3080</v>
      </c>
      <c r="AS577" s="1093">
        <f t="shared" si="1305"/>
        <v>70840</v>
      </c>
      <c r="AT577" s="1094">
        <f t="shared" si="1306"/>
        <v>112240</v>
      </c>
      <c r="AU577" s="1103"/>
      <c r="AV577" s="1101">
        <v>1800</v>
      </c>
      <c r="AW577" s="1101">
        <f t="shared" si="1307"/>
        <v>0</v>
      </c>
      <c r="AX577" s="1101">
        <v>3080</v>
      </c>
      <c r="AY577" s="1101">
        <f t="shared" si="1308"/>
        <v>0</v>
      </c>
      <c r="AZ577" s="1102">
        <f t="shared" si="1309"/>
        <v>0</v>
      </c>
      <c r="BA577" s="1151">
        <f t="shared" si="1224"/>
        <v>0</v>
      </c>
      <c r="BB577" s="363">
        <v>1800</v>
      </c>
      <c r="BC577" s="363">
        <f t="shared" si="1310"/>
        <v>0</v>
      </c>
      <c r="BD577" s="363">
        <v>3080</v>
      </c>
      <c r="BE577" s="363">
        <f t="shared" si="1311"/>
        <v>0</v>
      </c>
      <c r="BF577" s="364">
        <f t="shared" si="1312"/>
        <v>0</v>
      </c>
      <c r="BG577" s="1218">
        <f t="shared" si="1257"/>
        <v>112240</v>
      </c>
      <c r="BH577" s="1218">
        <f t="shared" si="1258"/>
        <v>-112240</v>
      </c>
    </row>
    <row r="578" spans="1:60" x14ac:dyDescent="0.2">
      <c r="A578" s="1">
        <v>563</v>
      </c>
      <c r="B578" s="50" t="s">
        <v>60</v>
      </c>
      <c r="C578" s="1158"/>
      <c r="D578" s="51" t="s">
        <v>5</v>
      </c>
      <c r="E578" s="51">
        <v>1</v>
      </c>
      <c r="F578" s="76">
        <v>0</v>
      </c>
      <c r="G578" s="76">
        <f t="shared" si="1264"/>
        <v>0</v>
      </c>
      <c r="H578" s="76">
        <v>97337</v>
      </c>
      <c r="I578" s="76">
        <f t="shared" si="1265"/>
        <v>97337</v>
      </c>
      <c r="J578" s="120">
        <f t="shared" si="1288"/>
        <v>97337</v>
      </c>
      <c r="K578" s="131"/>
      <c r="L578" s="95">
        <v>0</v>
      </c>
      <c r="M578" s="95">
        <f t="shared" si="1289"/>
        <v>0</v>
      </c>
      <c r="N578" s="95">
        <v>97337</v>
      </c>
      <c r="O578" s="95">
        <f t="shared" si="1290"/>
        <v>0</v>
      </c>
      <c r="P578" s="96">
        <f t="shared" si="1291"/>
        <v>0</v>
      </c>
      <c r="Q578" s="177"/>
      <c r="R578" s="178">
        <v>0</v>
      </c>
      <c r="S578" s="178">
        <f t="shared" si="1292"/>
        <v>0</v>
      </c>
      <c r="T578" s="178">
        <v>97337</v>
      </c>
      <c r="U578" s="178">
        <f t="shared" si="1293"/>
        <v>0</v>
      </c>
      <c r="V578" s="179">
        <f t="shared" si="1294"/>
        <v>0</v>
      </c>
      <c r="W578" s="224"/>
      <c r="X578" s="225">
        <v>0</v>
      </c>
      <c r="Y578" s="225">
        <f t="shared" si="1295"/>
        <v>0</v>
      </c>
      <c r="Z578" s="225">
        <v>97337</v>
      </c>
      <c r="AA578" s="225">
        <f t="shared" si="1296"/>
        <v>0</v>
      </c>
      <c r="AB578" s="226">
        <f t="shared" si="1297"/>
        <v>0</v>
      </c>
      <c r="AC578" s="271">
        <v>0.54</v>
      </c>
      <c r="AD578" s="272">
        <v>0</v>
      </c>
      <c r="AE578" s="272">
        <f t="shared" si="1298"/>
        <v>0</v>
      </c>
      <c r="AF578" s="272">
        <v>97337</v>
      </c>
      <c r="AG578" s="272">
        <f t="shared" si="1299"/>
        <v>52561.98</v>
      </c>
      <c r="AH578" s="273">
        <f t="shared" si="1300"/>
        <v>52561.98</v>
      </c>
      <c r="AI578" s="318"/>
      <c r="AJ578" s="319">
        <v>0</v>
      </c>
      <c r="AK578" s="319">
        <f t="shared" si="1301"/>
        <v>0</v>
      </c>
      <c r="AL578" s="319">
        <v>97337</v>
      </c>
      <c r="AM578" s="319">
        <f t="shared" si="1302"/>
        <v>0</v>
      </c>
      <c r="AN578" s="320">
        <f t="shared" si="1303"/>
        <v>0</v>
      </c>
      <c r="AO578" s="1607">
        <v>0.46</v>
      </c>
      <c r="AP578" s="1093">
        <v>0</v>
      </c>
      <c r="AQ578" s="1093">
        <f t="shared" si="1304"/>
        <v>0</v>
      </c>
      <c r="AR578" s="1093">
        <v>97337</v>
      </c>
      <c r="AS578" s="1093">
        <f t="shared" si="1305"/>
        <v>44775.020000000004</v>
      </c>
      <c r="AT578" s="1094">
        <f t="shared" si="1306"/>
        <v>44775.020000000004</v>
      </c>
      <c r="AU578" s="1103"/>
      <c r="AV578" s="1101">
        <v>0</v>
      </c>
      <c r="AW578" s="1101">
        <f t="shared" si="1307"/>
        <v>0</v>
      </c>
      <c r="AX578" s="1101">
        <v>97337</v>
      </c>
      <c r="AY578" s="1101">
        <f t="shared" si="1308"/>
        <v>0</v>
      </c>
      <c r="AZ578" s="1102">
        <f t="shared" si="1309"/>
        <v>0</v>
      </c>
      <c r="BA578" s="1151">
        <f t="shared" si="1224"/>
        <v>-5.5511151231257827E-17</v>
      </c>
      <c r="BB578" s="363">
        <v>0</v>
      </c>
      <c r="BC578" s="363">
        <f t="shared" si="1310"/>
        <v>0</v>
      </c>
      <c r="BD578" s="363">
        <v>97337</v>
      </c>
      <c r="BE578" s="363">
        <f t="shared" si="1311"/>
        <v>-5.4032889273969431E-12</v>
      </c>
      <c r="BF578" s="364">
        <f t="shared" si="1312"/>
        <v>-5.4032889273969431E-12</v>
      </c>
      <c r="BG578" s="1218">
        <f t="shared" si="1257"/>
        <v>44775.02</v>
      </c>
      <c r="BH578" s="1218">
        <f t="shared" si="1258"/>
        <v>-44775.020000000004</v>
      </c>
    </row>
    <row r="579" spans="1:60" x14ac:dyDescent="0.2">
      <c r="A579" s="1">
        <v>564</v>
      </c>
      <c r="B579" s="1159" t="s">
        <v>61</v>
      </c>
      <c r="C579" s="51"/>
      <c r="D579" s="51"/>
      <c r="E579" s="51"/>
      <c r="F579" s="51"/>
      <c r="G579" s="76">
        <f t="shared" si="1264"/>
        <v>0</v>
      </c>
      <c r="H579" s="1124"/>
      <c r="I579" s="76">
        <f t="shared" si="1265"/>
        <v>0</v>
      </c>
      <c r="J579" s="1125"/>
      <c r="K579" s="131"/>
      <c r="L579" s="1144"/>
      <c r="M579" s="95">
        <f t="shared" si="1289"/>
        <v>0</v>
      </c>
      <c r="N579" s="1126"/>
      <c r="O579" s="95">
        <f t="shared" si="1290"/>
        <v>0</v>
      </c>
      <c r="P579" s="1127"/>
      <c r="Q579" s="177"/>
      <c r="R579" s="1145"/>
      <c r="S579" s="178">
        <f t="shared" si="1292"/>
        <v>0</v>
      </c>
      <c r="T579" s="1128"/>
      <c r="U579" s="178">
        <f t="shared" si="1293"/>
        <v>0</v>
      </c>
      <c r="V579" s="1129"/>
      <c r="W579" s="224"/>
      <c r="X579" s="1146"/>
      <c r="Y579" s="225">
        <f t="shared" si="1295"/>
        <v>0</v>
      </c>
      <c r="Z579" s="1130"/>
      <c r="AA579" s="225">
        <f t="shared" si="1296"/>
        <v>0</v>
      </c>
      <c r="AB579" s="1131"/>
      <c r="AC579" s="271"/>
      <c r="AD579" s="1147"/>
      <c r="AE579" s="272">
        <f t="shared" si="1298"/>
        <v>0</v>
      </c>
      <c r="AF579" s="1132"/>
      <c r="AG579" s="272">
        <f t="shared" si="1299"/>
        <v>0</v>
      </c>
      <c r="AH579" s="1133"/>
      <c r="AI579" s="318"/>
      <c r="AJ579" s="1148"/>
      <c r="AK579" s="319">
        <f t="shared" si="1301"/>
        <v>0</v>
      </c>
      <c r="AL579" s="1134"/>
      <c r="AM579" s="319">
        <f t="shared" si="1302"/>
        <v>0</v>
      </c>
      <c r="AN579" s="1135"/>
      <c r="AO579" s="1107"/>
      <c r="AP579" s="1149"/>
      <c r="AQ579" s="1093">
        <f t="shared" si="1304"/>
        <v>0</v>
      </c>
      <c r="AR579" s="1136"/>
      <c r="AS579" s="1093">
        <f t="shared" si="1305"/>
        <v>0</v>
      </c>
      <c r="AT579" s="1137"/>
      <c r="AU579" s="1103"/>
      <c r="AV579" s="1150"/>
      <c r="AW579" s="1101">
        <f t="shared" si="1307"/>
        <v>0</v>
      </c>
      <c r="AX579" s="1138"/>
      <c r="AY579" s="1101">
        <f t="shared" si="1308"/>
        <v>0</v>
      </c>
      <c r="AZ579" s="1139"/>
      <c r="BA579" s="1151">
        <f t="shared" si="1224"/>
        <v>0</v>
      </c>
      <c r="BB579" s="1152"/>
      <c r="BC579" s="363">
        <f t="shared" si="1310"/>
        <v>0</v>
      </c>
      <c r="BD579" s="1140"/>
      <c r="BE579" s="363">
        <f t="shared" si="1311"/>
        <v>0</v>
      </c>
      <c r="BF579" s="1141"/>
      <c r="BG579" s="1218">
        <f t="shared" si="1257"/>
        <v>0</v>
      </c>
      <c r="BH579" s="1218">
        <f t="shared" si="1258"/>
        <v>0</v>
      </c>
    </row>
    <row r="580" spans="1:60" x14ac:dyDescent="0.2">
      <c r="A580" s="1">
        <v>565</v>
      </c>
      <c r="B580" s="50" t="s">
        <v>303</v>
      </c>
      <c r="C580" s="51" t="s">
        <v>374</v>
      </c>
      <c r="D580" s="51" t="s">
        <v>14</v>
      </c>
      <c r="E580" s="51">
        <v>1</v>
      </c>
      <c r="F580" s="76">
        <v>43125</v>
      </c>
      <c r="G580" s="76">
        <f t="shared" si="1264"/>
        <v>43125</v>
      </c>
      <c r="H580" s="76">
        <v>47854.080000000002</v>
      </c>
      <c r="I580" s="76">
        <f t="shared" si="1265"/>
        <v>47854.080000000002</v>
      </c>
      <c r="J580" s="120">
        <f t="shared" ref="J580:J597" si="1313">G580+I580</f>
        <v>90979.08</v>
      </c>
      <c r="K580" s="131"/>
      <c r="L580" s="95">
        <v>43125</v>
      </c>
      <c r="M580" s="95">
        <f t="shared" si="1289"/>
        <v>0</v>
      </c>
      <c r="N580" s="95">
        <v>47854.080000000002</v>
      </c>
      <c r="O580" s="95">
        <f t="shared" si="1290"/>
        <v>0</v>
      </c>
      <c r="P580" s="96">
        <f t="shared" ref="P580:P597" si="1314">M580+O580</f>
        <v>0</v>
      </c>
      <c r="Q580" s="177"/>
      <c r="R580" s="178">
        <v>43125</v>
      </c>
      <c r="S580" s="178">
        <f t="shared" si="1292"/>
        <v>0</v>
      </c>
      <c r="T580" s="178">
        <v>47854.080000000002</v>
      </c>
      <c r="U580" s="178">
        <f t="shared" si="1293"/>
        <v>0</v>
      </c>
      <c r="V580" s="179">
        <f t="shared" ref="V580:V597" si="1315">S580+U580</f>
        <v>0</v>
      </c>
      <c r="W580" s="224"/>
      <c r="X580" s="225">
        <v>43125</v>
      </c>
      <c r="Y580" s="225">
        <f t="shared" si="1295"/>
        <v>0</v>
      </c>
      <c r="Z580" s="225">
        <v>47854.080000000002</v>
      </c>
      <c r="AA580" s="225">
        <f t="shared" si="1296"/>
        <v>0</v>
      </c>
      <c r="AB580" s="226">
        <f t="shared" ref="AB580:AB597" si="1316">Y580+AA580</f>
        <v>0</v>
      </c>
      <c r="AC580" s="271"/>
      <c r="AD580" s="272">
        <v>43125</v>
      </c>
      <c r="AE580" s="272">
        <f t="shared" si="1298"/>
        <v>0</v>
      </c>
      <c r="AF580" s="272">
        <v>47854.080000000002</v>
      </c>
      <c r="AG580" s="272">
        <f t="shared" si="1299"/>
        <v>0</v>
      </c>
      <c r="AH580" s="273">
        <f t="shared" ref="AH580:AH597" si="1317">AE580+AG580</f>
        <v>0</v>
      </c>
      <c r="AI580" s="318"/>
      <c r="AJ580" s="319">
        <v>43125</v>
      </c>
      <c r="AK580" s="319">
        <f t="shared" si="1301"/>
        <v>0</v>
      </c>
      <c r="AL580" s="319">
        <v>47854.080000000002</v>
      </c>
      <c r="AM580" s="319">
        <f t="shared" si="1302"/>
        <v>0</v>
      </c>
      <c r="AN580" s="320">
        <f t="shared" ref="AN580:AN597" si="1318">AK580+AM580</f>
        <v>0</v>
      </c>
      <c r="AO580" s="1607">
        <v>1</v>
      </c>
      <c r="AP580" s="1093">
        <v>43125</v>
      </c>
      <c r="AQ580" s="1093">
        <f t="shared" si="1304"/>
        <v>43125</v>
      </c>
      <c r="AR580" s="1093">
        <v>47854.080000000002</v>
      </c>
      <c r="AS580" s="1093">
        <f t="shared" si="1305"/>
        <v>47854.080000000002</v>
      </c>
      <c r="AT580" s="1094">
        <f t="shared" ref="AT580:AT597" si="1319">AQ580+AS580</f>
        <v>90979.08</v>
      </c>
      <c r="AU580" s="1103"/>
      <c r="AV580" s="1101">
        <v>43125</v>
      </c>
      <c r="AW580" s="1101">
        <f t="shared" si="1307"/>
        <v>0</v>
      </c>
      <c r="AX580" s="1101">
        <v>47854.080000000002</v>
      </c>
      <c r="AY580" s="1101">
        <f t="shared" si="1308"/>
        <v>0</v>
      </c>
      <c r="AZ580" s="1102">
        <f t="shared" ref="AZ580:AZ597" si="1320">AW580+AY580</f>
        <v>0</v>
      </c>
      <c r="BA580" s="1151">
        <f t="shared" si="1224"/>
        <v>0</v>
      </c>
      <c r="BB580" s="363">
        <v>43125</v>
      </c>
      <c r="BC580" s="363">
        <f t="shared" si="1310"/>
        <v>0</v>
      </c>
      <c r="BD580" s="363">
        <v>47854.080000000002</v>
      </c>
      <c r="BE580" s="363">
        <f t="shared" si="1311"/>
        <v>0</v>
      </c>
      <c r="BF580" s="364">
        <f t="shared" ref="BF580:BF597" si="1321">BC580+BE580</f>
        <v>0</v>
      </c>
      <c r="BG580" s="1218">
        <f t="shared" si="1257"/>
        <v>90979.08</v>
      </c>
      <c r="BH580" s="1218">
        <f t="shared" si="1258"/>
        <v>-90979.08</v>
      </c>
    </row>
    <row r="581" spans="1:60" x14ac:dyDescent="0.2">
      <c r="A581" s="1">
        <v>566</v>
      </c>
      <c r="B581" s="50" t="s">
        <v>425</v>
      </c>
      <c r="C581" s="51"/>
      <c r="D581" s="51" t="s">
        <v>7</v>
      </c>
      <c r="E581" s="51">
        <v>1</v>
      </c>
      <c r="F581" s="76">
        <v>7730</v>
      </c>
      <c r="G581" s="76">
        <f t="shared" si="1264"/>
        <v>7730</v>
      </c>
      <c r="H581" s="76">
        <v>18729</v>
      </c>
      <c r="I581" s="76">
        <f t="shared" si="1265"/>
        <v>18729</v>
      </c>
      <c r="J581" s="120">
        <f t="shared" si="1313"/>
        <v>26459</v>
      </c>
      <c r="K581" s="131"/>
      <c r="L581" s="95">
        <v>7730</v>
      </c>
      <c r="M581" s="95">
        <f t="shared" si="1289"/>
        <v>0</v>
      </c>
      <c r="N581" s="95">
        <v>18729</v>
      </c>
      <c r="O581" s="95">
        <f t="shared" si="1290"/>
        <v>0</v>
      </c>
      <c r="P581" s="96">
        <f t="shared" si="1314"/>
        <v>0</v>
      </c>
      <c r="Q581" s="177"/>
      <c r="R581" s="178">
        <v>7730</v>
      </c>
      <c r="S581" s="178">
        <f t="shared" si="1292"/>
        <v>0</v>
      </c>
      <c r="T581" s="178">
        <v>18729</v>
      </c>
      <c r="U581" s="178">
        <f t="shared" si="1293"/>
        <v>0</v>
      </c>
      <c r="V581" s="179">
        <f t="shared" si="1315"/>
        <v>0</v>
      </c>
      <c r="W581" s="224"/>
      <c r="X581" s="225">
        <v>7730</v>
      </c>
      <c r="Y581" s="225">
        <f t="shared" si="1295"/>
        <v>0</v>
      </c>
      <c r="Z581" s="225">
        <v>18729</v>
      </c>
      <c r="AA581" s="225">
        <f t="shared" si="1296"/>
        <v>0</v>
      </c>
      <c r="AB581" s="226">
        <f t="shared" si="1316"/>
        <v>0</v>
      </c>
      <c r="AC581" s="271"/>
      <c r="AD581" s="272">
        <v>7730</v>
      </c>
      <c r="AE581" s="272">
        <f t="shared" si="1298"/>
        <v>0</v>
      </c>
      <c r="AF581" s="272">
        <v>18729</v>
      </c>
      <c r="AG581" s="272">
        <f t="shared" si="1299"/>
        <v>0</v>
      </c>
      <c r="AH581" s="273">
        <f t="shared" si="1317"/>
        <v>0</v>
      </c>
      <c r="AI581" s="318"/>
      <c r="AJ581" s="319">
        <v>7730</v>
      </c>
      <c r="AK581" s="319">
        <f t="shared" si="1301"/>
        <v>0</v>
      </c>
      <c r="AL581" s="319">
        <v>18729</v>
      </c>
      <c r="AM581" s="319">
        <f t="shared" si="1302"/>
        <v>0</v>
      </c>
      <c r="AN581" s="320">
        <f t="shared" si="1318"/>
        <v>0</v>
      </c>
      <c r="AO581" s="1607">
        <v>1</v>
      </c>
      <c r="AP581" s="1093">
        <v>7730</v>
      </c>
      <c r="AQ581" s="1093">
        <f t="shared" si="1304"/>
        <v>7730</v>
      </c>
      <c r="AR581" s="1093">
        <v>18729</v>
      </c>
      <c r="AS581" s="1093">
        <f t="shared" si="1305"/>
        <v>18729</v>
      </c>
      <c r="AT581" s="1094">
        <f t="shared" si="1319"/>
        <v>26459</v>
      </c>
      <c r="AU581" s="1103"/>
      <c r="AV581" s="1101">
        <v>7730</v>
      </c>
      <c r="AW581" s="1101">
        <f t="shared" si="1307"/>
        <v>0</v>
      </c>
      <c r="AX581" s="1101">
        <v>18729</v>
      </c>
      <c r="AY581" s="1101">
        <f t="shared" si="1308"/>
        <v>0</v>
      </c>
      <c r="AZ581" s="1102">
        <f t="shared" si="1320"/>
        <v>0</v>
      </c>
      <c r="BA581" s="1151">
        <f t="shared" si="1224"/>
        <v>0</v>
      </c>
      <c r="BB581" s="363">
        <v>7730</v>
      </c>
      <c r="BC581" s="363">
        <f t="shared" si="1310"/>
        <v>0</v>
      </c>
      <c r="BD581" s="363">
        <v>18729</v>
      </c>
      <c r="BE581" s="363">
        <f t="shared" si="1311"/>
        <v>0</v>
      </c>
      <c r="BF581" s="364">
        <f t="shared" si="1321"/>
        <v>0</v>
      </c>
      <c r="BG581" s="1218">
        <f t="shared" si="1257"/>
        <v>26459</v>
      </c>
      <c r="BH581" s="1218">
        <f t="shared" si="1258"/>
        <v>-26459</v>
      </c>
    </row>
    <row r="582" spans="1:60" ht="25.5" x14ac:dyDescent="0.2">
      <c r="A582" s="1">
        <v>567</v>
      </c>
      <c r="B582" s="50" t="s">
        <v>387</v>
      </c>
      <c r="C582" s="51" t="s">
        <v>426</v>
      </c>
      <c r="D582" s="51" t="s">
        <v>14</v>
      </c>
      <c r="E582" s="51">
        <v>1</v>
      </c>
      <c r="F582" s="76">
        <v>4500</v>
      </c>
      <c r="G582" s="76">
        <f t="shared" si="1264"/>
        <v>4500</v>
      </c>
      <c r="H582" s="76">
        <v>14304.174999999999</v>
      </c>
      <c r="I582" s="76">
        <f t="shared" si="1265"/>
        <v>14304.174999999999</v>
      </c>
      <c r="J582" s="120">
        <f t="shared" si="1313"/>
        <v>18804.174999999999</v>
      </c>
      <c r="K582" s="131"/>
      <c r="L582" s="95">
        <v>4500</v>
      </c>
      <c r="M582" s="95">
        <f t="shared" si="1289"/>
        <v>0</v>
      </c>
      <c r="N582" s="95">
        <v>14304.174999999999</v>
      </c>
      <c r="O582" s="95">
        <f t="shared" si="1290"/>
        <v>0</v>
      </c>
      <c r="P582" s="96">
        <f t="shared" si="1314"/>
        <v>0</v>
      </c>
      <c r="Q582" s="177"/>
      <c r="R582" s="178">
        <v>4500</v>
      </c>
      <c r="S582" s="178">
        <f t="shared" si="1292"/>
        <v>0</v>
      </c>
      <c r="T582" s="178">
        <v>14304.174999999999</v>
      </c>
      <c r="U582" s="178">
        <f t="shared" si="1293"/>
        <v>0</v>
      </c>
      <c r="V582" s="179">
        <f t="shared" si="1315"/>
        <v>0</v>
      </c>
      <c r="W582" s="224"/>
      <c r="X582" s="225">
        <v>4500</v>
      </c>
      <c r="Y582" s="225">
        <f t="shared" si="1295"/>
        <v>0</v>
      </c>
      <c r="Z582" s="225">
        <v>14304.174999999999</v>
      </c>
      <c r="AA582" s="225">
        <f t="shared" si="1296"/>
        <v>0</v>
      </c>
      <c r="AB582" s="226">
        <f t="shared" si="1316"/>
        <v>0</v>
      </c>
      <c r="AC582" s="271"/>
      <c r="AD582" s="272">
        <v>4500</v>
      </c>
      <c r="AE582" s="272">
        <f t="shared" si="1298"/>
        <v>0</v>
      </c>
      <c r="AF582" s="272">
        <v>14304.174999999999</v>
      </c>
      <c r="AG582" s="272">
        <f t="shared" si="1299"/>
        <v>0</v>
      </c>
      <c r="AH582" s="273">
        <f t="shared" si="1317"/>
        <v>0</v>
      </c>
      <c r="AI582" s="318"/>
      <c r="AJ582" s="319">
        <v>4500</v>
      </c>
      <c r="AK582" s="319">
        <f t="shared" si="1301"/>
        <v>0</v>
      </c>
      <c r="AL582" s="319">
        <v>14304.174999999999</v>
      </c>
      <c r="AM582" s="319">
        <f t="shared" si="1302"/>
        <v>0</v>
      </c>
      <c r="AN582" s="320">
        <f t="shared" si="1318"/>
        <v>0</v>
      </c>
      <c r="AO582" s="1607">
        <v>1</v>
      </c>
      <c r="AP582" s="1093">
        <v>4500</v>
      </c>
      <c r="AQ582" s="1093">
        <f t="shared" si="1304"/>
        <v>4500</v>
      </c>
      <c r="AR582" s="1093">
        <v>14304.174999999999</v>
      </c>
      <c r="AS582" s="1093">
        <f t="shared" si="1305"/>
        <v>14304.174999999999</v>
      </c>
      <c r="AT582" s="1094">
        <f t="shared" si="1319"/>
        <v>18804.174999999999</v>
      </c>
      <c r="AU582" s="1103"/>
      <c r="AV582" s="1101">
        <v>4500</v>
      </c>
      <c r="AW582" s="1101">
        <f t="shared" si="1307"/>
        <v>0</v>
      </c>
      <c r="AX582" s="1101">
        <v>14304.174999999999</v>
      </c>
      <c r="AY582" s="1101">
        <f t="shared" si="1308"/>
        <v>0</v>
      </c>
      <c r="AZ582" s="1102">
        <f t="shared" si="1320"/>
        <v>0</v>
      </c>
      <c r="BA582" s="1151">
        <f t="shared" si="1224"/>
        <v>0</v>
      </c>
      <c r="BB582" s="363">
        <v>4500</v>
      </c>
      <c r="BC582" s="363">
        <f t="shared" si="1310"/>
        <v>0</v>
      </c>
      <c r="BD582" s="363">
        <v>14304.174999999999</v>
      </c>
      <c r="BE582" s="363">
        <f t="shared" si="1311"/>
        <v>0</v>
      </c>
      <c r="BF582" s="364">
        <f t="shared" si="1321"/>
        <v>0</v>
      </c>
      <c r="BG582" s="1218">
        <f t="shared" si="1257"/>
        <v>18804.174999999999</v>
      </c>
      <c r="BH582" s="1218">
        <f t="shared" si="1258"/>
        <v>-18804.174999999999</v>
      </c>
    </row>
    <row r="583" spans="1:60" ht="25.5" x14ac:dyDescent="0.2">
      <c r="A583" s="1">
        <v>568</v>
      </c>
      <c r="B583" s="50" t="s">
        <v>387</v>
      </c>
      <c r="C583" s="51" t="s">
        <v>419</v>
      </c>
      <c r="D583" s="51" t="s">
        <v>14</v>
      </c>
      <c r="E583" s="51">
        <v>8</v>
      </c>
      <c r="F583" s="76">
        <v>4500</v>
      </c>
      <c r="G583" s="76">
        <f t="shared" si="1264"/>
        <v>36000</v>
      </c>
      <c r="H583" s="76">
        <v>10701.199999999999</v>
      </c>
      <c r="I583" s="76">
        <f t="shared" si="1265"/>
        <v>85609.599999999991</v>
      </c>
      <c r="J583" s="120">
        <f t="shared" si="1313"/>
        <v>121609.59999999999</v>
      </c>
      <c r="K583" s="131"/>
      <c r="L583" s="95">
        <v>4500</v>
      </c>
      <c r="M583" s="95">
        <f t="shared" si="1289"/>
        <v>0</v>
      </c>
      <c r="N583" s="95">
        <v>10701.199999999999</v>
      </c>
      <c r="O583" s="95">
        <f t="shared" si="1290"/>
        <v>0</v>
      </c>
      <c r="P583" s="96">
        <f t="shared" si="1314"/>
        <v>0</v>
      </c>
      <c r="Q583" s="177"/>
      <c r="R583" s="178">
        <v>4500</v>
      </c>
      <c r="S583" s="178">
        <f t="shared" si="1292"/>
        <v>0</v>
      </c>
      <c r="T583" s="178">
        <v>10701.199999999999</v>
      </c>
      <c r="U583" s="178">
        <f t="shared" si="1293"/>
        <v>0</v>
      </c>
      <c r="V583" s="179">
        <f t="shared" si="1315"/>
        <v>0</v>
      </c>
      <c r="W583" s="224"/>
      <c r="X583" s="225">
        <v>4500</v>
      </c>
      <c r="Y583" s="225">
        <f t="shared" si="1295"/>
        <v>0</v>
      </c>
      <c r="Z583" s="225">
        <v>10701.199999999999</v>
      </c>
      <c r="AA583" s="225">
        <f t="shared" si="1296"/>
        <v>0</v>
      </c>
      <c r="AB583" s="226">
        <f t="shared" si="1316"/>
        <v>0</v>
      </c>
      <c r="AC583" s="271"/>
      <c r="AD583" s="272">
        <v>4500</v>
      </c>
      <c r="AE583" s="272">
        <f t="shared" si="1298"/>
        <v>0</v>
      </c>
      <c r="AF583" s="272">
        <v>10701.199999999999</v>
      </c>
      <c r="AG583" s="272">
        <f t="shared" si="1299"/>
        <v>0</v>
      </c>
      <c r="AH583" s="273">
        <f t="shared" si="1317"/>
        <v>0</v>
      </c>
      <c r="AI583" s="318"/>
      <c r="AJ583" s="319">
        <v>4500</v>
      </c>
      <c r="AK583" s="319">
        <f t="shared" si="1301"/>
        <v>0</v>
      </c>
      <c r="AL583" s="319">
        <v>10701.199999999999</v>
      </c>
      <c r="AM583" s="319">
        <f t="shared" si="1302"/>
        <v>0</v>
      </c>
      <c r="AN583" s="320">
        <f t="shared" si="1318"/>
        <v>0</v>
      </c>
      <c r="AO583" s="1607">
        <v>8</v>
      </c>
      <c r="AP583" s="1093">
        <v>4500</v>
      </c>
      <c r="AQ583" s="1093">
        <f t="shared" si="1304"/>
        <v>36000</v>
      </c>
      <c r="AR583" s="1093">
        <v>10701.199999999999</v>
      </c>
      <c r="AS583" s="1093">
        <f t="shared" si="1305"/>
        <v>85609.599999999991</v>
      </c>
      <c r="AT583" s="1094">
        <f t="shared" si="1319"/>
        <v>121609.59999999999</v>
      </c>
      <c r="AU583" s="1103"/>
      <c r="AV583" s="1101">
        <v>4500</v>
      </c>
      <c r="AW583" s="1101">
        <f t="shared" si="1307"/>
        <v>0</v>
      </c>
      <c r="AX583" s="1101">
        <v>10701.199999999999</v>
      </c>
      <c r="AY583" s="1101">
        <f t="shared" si="1308"/>
        <v>0</v>
      </c>
      <c r="AZ583" s="1102">
        <f t="shared" si="1320"/>
        <v>0</v>
      </c>
      <c r="BA583" s="1151">
        <f t="shared" si="1224"/>
        <v>0</v>
      </c>
      <c r="BB583" s="363">
        <v>4500</v>
      </c>
      <c r="BC583" s="363">
        <f t="shared" si="1310"/>
        <v>0</v>
      </c>
      <c r="BD583" s="363">
        <v>10701.199999999999</v>
      </c>
      <c r="BE583" s="363">
        <f t="shared" si="1311"/>
        <v>0</v>
      </c>
      <c r="BF583" s="364">
        <f t="shared" si="1321"/>
        <v>0</v>
      </c>
      <c r="BG583" s="1218">
        <f t="shared" si="1257"/>
        <v>121609.59999999999</v>
      </c>
      <c r="BH583" s="1218">
        <f t="shared" si="1258"/>
        <v>-121609.59999999999</v>
      </c>
    </row>
    <row r="584" spans="1:60" ht="25.5" x14ac:dyDescent="0.2">
      <c r="A584" s="1">
        <v>569</v>
      </c>
      <c r="B584" s="50" t="s">
        <v>387</v>
      </c>
      <c r="C584" s="51" t="s">
        <v>420</v>
      </c>
      <c r="D584" s="51" t="s">
        <v>14</v>
      </c>
      <c r="E584" s="51">
        <v>2</v>
      </c>
      <c r="F584" s="76">
        <v>4500</v>
      </c>
      <c r="G584" s="76">
        <f t="shared" si="1264"/>
        <v>9000</v>
      </c>
      <c r="H584" s="76">
        <v>10701.199999999999</v>
      </c>
      <c r="I584" s="76">
        <f t="shared" si="1265"/>
        <v>21402.399999999998</v>
      </c>
      <c r="J584" s="120">
        <f t="shared" si="1313"/>
        <v>30402.399999999998</v>
      </c>
      <c r="K584" s="131"/>
      <c r="L584" s="95">
        <v>4500</v>
      </c>
      <c r="M584" s="95">
        <f t="shared" si="1289"/>
        <v>0</v>
      </c>
      <c r="N584" s="95">
        <v>10701.199999999999</v>
      </c>
      <c r="O584" s="95">
        <f t="shared" si="1290"/>
        <v>0</v>
      </c>
      <c r="P584" s="96">
        <f t="shared" si="1314"/>
        <v>0</v>
      </c>
      <c r="Q584" s="177"/>
      <c r="R584" s="178">
        <v>4500</v>
      </c>
      <c r="S584" s="178">
        <f t="shared" si="1292"/>
        <v>0</v>
      </c>
      <c r="T584" s="178">
        <v>10701.199999999999</v>
      </c>
      <c r="U584" s="178">
        <f t="shared" si="1293"/>
        <v>0</v>
      </c>
      <c r="V584" s="179">
        <f t="shared" si="1315"/>
        <v>0</v>
      </c>
      <c r="W584" s="224"/>
      <c r="X584" s="225">
        <v>4500</v>
      </c>
      <c r="Y584" s="225">
        <f t="shared" si="1295"/>
        <v>0</v>
      </c>
      <c r="Z584" s="225">
        <v>10701.199999999999</v>
      </c>
      <c r="AA584" s="225">
        <f t="shared" si="1296"/>
        <v>0</v>
      </c>
      <c r="AB584" s="226">
        <f t="shared" si="1316"/>
        <v>0</v>
      </c>
      <c r="AC584" s="271"/>
      <c r="AD584" s="272">
        <v>4500</v>
      </c>
      <c r="AE584" s="272">
        <f t="shared" si="1298"/>
        <v>0</v>
      </c>
      <c r="AF584" s="272">
        <v>10701.199999999999</v>
      </c>
      <c r="AG584" s="272">
        <f t="shared" si="1299"/>
        <v>0</v>
      </c>
      <c r="AH584" s="273">
        <f t="shared" si="1317"/>
        <v>0</v>
      </c>
      <c r="AI584" s="318"/>
      <c r="AJ584" s="319">
        <v>4500</v>
      </c>
      <c r="AK584" s="319">
        <f t="shared" si="1301"/>
        <v>0</v>
      </c>
      <c r="AL584" s="319">
        <v>10701.199999999999</v>
      </c>
      <c r="AM584" s="319">
        <f t="shared" si="1302"/>
        <v>0</v>
      </c>
      <c r="AN584" s="320">
        <f t="shared" si="1318"/>
        <v>0</v>
      </c>
      <c r="AO584" s="1607">
        <v>2</v>
      </c>
      <c r="AP584" s="1093">
        <v>4500</v>
      </c>
      <c r="AQ584" s="1093">
        <f t="shared" si="1304"/>
        <v>9000</v>
      </c>
      <c r="AR584" s="1093">
        <v>10701.199999999999</v>
      </c>
      <c r="AS584" s="1093">
        <f t="shared" si="1305"/>
        <v>21402.399999999998</v>
      </c>
      <c r="AT584" s="1094">
        <f t="shared" si="1319"/>
        <v>30402.399999999998</v>
      </c>
      <c r="AU584" s="1103"/>
      <c r="AV584" s="1101">
        <v>4500</v>
      </c>
      <c r="AW584" s="1101">
        <f t="shared" si="1307"/>
        <v>0</v>
      </c>
      <c r="AX584" s="1101">
        <v>10701.199999999999</v>
      </c>
      <c r="AY584" s="1101">
        <f t="shared" si="1308"/>
        <v>0</v>
      </c>
      <c r="AZ584" s="1102">
        <f t="shared" si="1320"/>
        <v>0</v>
      </c>
      <c r="BA584" s="1151">
        <f t="shared" si="1224"/>
        <v>0</v>
      </c>
      <c r="BB584" s="363">
        <v>4500</v>
      </c>
      <c r="BC584" s="363">
        <f t="shared" si="1310"/>
        <v>0</v>
      </c>
      <c r="BD584" s="363">
        <v>10701.199999999999</v>
      </c>
      <c r="BE584" s="363">
        <f t="shared" si="1311"/>
        <v>0</v>
      </c>
      <c r="BF584" s="364">
        <f t="shared" si="1321"/>
        <v>0</v>
      </c>
      <c r="BG584" s="1218">
        <f t="shared" si="1257"/>
        <v>30402.399999999998</v>
      </c>
      <c r="BH584" s="1218">
        <f t="shared" si="1258"/>
        <v>-30402.399999999998</v>
      </c>
    </row>
    <row r="585" spans="1:60" ht="25.5" x14ac:dyDescent="0.2">
      <c r="A585" s="1">
        <v>570</v>
      </c>
      <c r="B585" s="50" t="s">
        <v>387</v>
      </c>
      <c r="C585" s="51" t="s">
        <v>421</v>
      </c>
      <c r="D585" s="51" t="s">
        <v>14</v>
      </c>
      <c r="E585" s="51">
        <v>5</v>
      </c>
      <c r="F585" s="76">
        <v>4500</v>
      </c>
      <c r="G585" s="76">
        <f t="shared" si="1264"/>
        <v>22500</v>
      </c>
      <c r="H585" s="76">
        <v>10567.9</v>
      </c>
      <c r="I585" s="76">
        <f t="shared" si="1265"/>
        <v>52839.5</v>
      </c>
      <c r="J585" s="120">
        <f t="shared" si="1313"/>
        <v>75339.5</v>
      </c>
      <c r="K585" s="131"/>
      <c r="L585" s="95">
        <v>4500</v>
      </c>
      <c r="M585" s="95">
        <f t="shared" si="1289"/>
        <v>0</v>
      </c>
      <c r="N585" s="95">
        <v>10567.9</v>
      </c>
      <c r="O585" s="95">
        <f t="shared" si="1290"/>
        <v>0</v>
      </c>
      <c r="P585" s="96">
        <f t="shared" si="1314"/>
        <v>0</v>
      </c>
      <c r="Q585" s="177"/>
      <c r="R585" s="178">
        <v>4500</v>
      </c>
      <c r="S585" s="178">
        <f t="shared" si="1292"/>
        <v>0</v>
      </c>
      <c r="T585" s="178">
        <v>10567.9</v>
      </c>
      <c r="U585" s="178">
        <f t="shared" si="1293"/>
        <v>0</v>
      </c>
      <c r="V585" s="179">
        <f t="shared" si="1315"/>
        <v>0</v>
      </c>
      <c r="W585" s="224"/>
      <c r="X585" s="225">
        <v>4500</v>
      </c>
      <c r="Y585" s="225">
        <f t="shared" si="1295"/>
        <v>0</v>
      </c>
      <c r="Z585" s="225">
        <v>10567.9</v>
      </c>
      <c r="AA585" s="225">
        <f t="shared" si="1296"/>
        <v>0</v>
      </c>
      <c r="AB585" s="226">
        <f t="shared" si="1316"/>
        <v>0</v>
      </c>
      <c r="AC585" s="271"/>
      <c r="AD585" s="272">
        <v>4500</v>
      </c>
      <c r="AE585" s="272">
        <f t="shared" si="1298"/>
        <v>0</v>
      </c>
      <c r="AF585" s="272">
        <v>10567.9</v>
      </c>
      <c r="AG585" s="272">
        <f t="shared" si="1299"/>
        <v>0</v>
      </c>
      <c r="AH585" s="273">
        <f t="shared" si="1317"/>
        <v>0</v>
      </c>
      <c r="AI585" s="318"/>
      <c r="AJ585" s="319">
        <v>4500</v>
      </c>
      <c r="AK585" s="319">
        <f t="shared" si="1301"/>
        <v>0</v>
      </c>
      <c r="AL585" s="319">
        <v>10567.9</v>
      </c>
      <c r="AM585" s="319">
        <f t="shared" si="1302"/>
        <v>0</v>
      </c>
      <c r="AN585" s="320">
        <f t="shared" si="1318"/>
        <v>0</v>
      </c>
      <c r="AO585" s="1607">
        <v>5</v>
      </c>
      <c r="AP585" s="1093">
        <v>4500</v>
      </c>
      <c r="AQ585" s="1093">
        <f t="shared" si="1304"/>
        <v>22500</v>
      </c>
      <c r="AR585" s="1093">
        <v>10567.9</v>
      </c>
      <c r="AS585" s="1093">
        <f t="shared" si="1305"/>
        <v>52839.5</v>
      </c>
      <c r="AT585" s="1094">
        <f t="shared" si="1319"/>
        <v>75339.5</v>
      </c>
      <c r="AU585" s="1103"/>
      <c r="AV585" s="1101">
        <v>4500</v>
      </c>
      <c r="AW585" s="1101">
        <f t="shared" si="1307"/>
        <v>0</v>
      </c>
      <c r="AX585" s="1101">
        <v>10567.9</v>
      </c>
      <c r="AY585" s="1101">
        <f t="shared" si="1308"/>
        <v>0</v>
      </c>
      <c r="AZ585" s="1102">
        <f t="shared" si="1320"/>
        <v>0</v>
      </c>
      <c r="BA585" s="1151">
        <f t="shared" si="1224"/>
        <v>0</v>
      </c>
      <c r="BB585" s="363">
        <v>4500</v>
      </c>
      <c r="BC585" s="363">
        <f t="shared" si="1310"/>
        <v>0</v>
      </c>
      <c r="BD585" s="363">
        <v>10567.9</v>
      </c>
      <c r="BE585" s="363">
        <f t="shared" si="1311"/>
        <v>0</v>
      </c>
      <c r="BF585" s="364">
        <f t="shared" si="1321"/>
        <v>0</v>
      </c>
      <c r="BG585" s="1218">
        <f t="shared" si="1257"/>
        <v>75339.5</v>
      </c>
      <c r="BH585" s="1218">
        <f t="shared" si="1258"/>
        <v>-75339.5</v>
      </c>
    </row>
    <row r="586" spans="1:60" x14ac:dyDescent="0.2">
      <c r="A586" s="1">
        <v>571</v>
      </c>
      <c r="B586" s="50" t="s">
        <v>82</v>
      </c>
      <c r="C586" s="51" t="s">
        <v>83</v>
      </c>
      <c r="D586" s="51" t="s">
        <v>56</v>
      </c>
      <c r="E586" s="51">
        <v>200</v>
      </c>
      <c r="F586" s="76">
        <v>600</v>
      </c>
      <c r="G586" s="76">
        <f t="shared" si="1264"/>
        <v>120000</v>
      </c>
      <c r="H586" s="76">
        <v>588</v>
      </c>
      <c r="I586" s="76">
        <f t="shared" si="1265"/>
        <v>117600</v>
      </c>
      <c r="J586" s="120">
        <f t="shared" si="1313"/>
        <v>237600</v>
      </c>
      <c r="K586" s="131"/>
      <c r="L586" s="95">
        <v>600</v>
      </c>
      <c r="M586" s="95">
        <f t="shared" si="1289"/>
        <v>0</v>
      </c>
      <c r="N586" s="95">
        <v>588</v>
      </c>
      <c r="O586" s="95">
        <f t="shared" si="1290"/>
        <v>0</v>
      </c>
      <c r="P586" s="96">
        <f t="shared" si="1314"/>
        <v>0</v>
      </c>
      <c r="Q586" s="177"/>
      <c r="R586" s="178">
        <v>600</v>
      </c>
      <c r="S586" s="178">
        <f t="shared" si="1292"/>
        <v>0</v>
      </c>
      <c r="T586" s="178">
        <v>588</v>
      </c>
      <c r="U586" s="178">
        <f t="shared" si="1293"/>
        <v>0</v>
      </c>
      <c r="V586" s="179">
        <f t="shared" si="1315"/>
        <v>0</v>
      </c>
      <c r="W586" s="224"/>
      <c r="X586" s="225">
        <v>600</v>
      </c>
      <c r="Y586" s="225">
        <f t="shared" si="1295"/>
        <v>0</v>
      </c>
      <c r="Z586" s="225">
        <v>588</v>
      </c>
      <c r="AA586" s="225">
        <f t="shared" si="1296"/>
        <v>0</v>
      </c>
      <c r="AB586" s="226">
        <f t="shared" si="1316"/>
        <v>0</v>
      </c>
      <c r="AC586" s="271">
        <v>144.42000000000002</v>
      </c>
      <c r="AD586" s="272">
        <v>600</v>
      </c>
      <c r="AE586" s="272">
        <f t="shared" si="1298"/>
        <v>86652.000000000015</v>
      </c>
      <c r="AF586" s="272">
        <v>588</v>
      </c>
      <c r="AG586" s="272">
        <f t="shared" si="1299"/>
        <v>84918.96</v>
      </c>
      <c r="AH586" s="273">
        <f t="shared" si="1317"/>
        <v>171570.96000000002</v>
      </c>
      <c r="AI586" s="318"/>
      <c r="AJ586" s="319">
        <v>600</v>
      </c>
      <c r="AK586" s="319">
        <f t="shared" si="1301"/>
        <v>0</v>
      </c>
      <c r="AL586" s="319">
        <v>588</v>
      </c>
      <c r="AM586" s="319">
        <f t="shared" si="1302"/>
        <v>0</v>
      </c>
      <c r="AN586" s="320">
        <f t="shared" si="1318"/>
        <v>0</v>
      </c>
      <c r="AO586" s="1607">
        <v>55.58</v>
      </c>
      <c r="AP586" s="1093">
        <v>600</v>
      </c>
      <c r="AQ586" s="1093">
        <f t="shared" si="1304"/>
        <v>33348</v>
      </c>
      <c r="AR586" s="1093">
        <v>588</v>
      </c>
      <c r="AS586" s="1093">
        <f t="shared" si="1305"/>
        <v>32681.039999999997</v>
      </c>
      <c r="AT586" s="1094">
        <f t="shared" si="1319"/>
        <v>66029.039999999994</v>
      </c>
      <c r="AU586" s="1103"/>
      <c r="AV586" s="1101">
        <v>600</v>
      </c>
      <c r="AW586" s="1101">
        <f t="shared" si="1307"/>
        <v>0</v>
      </c>
      <c r="AX586" s="1101">
        <v>588</v>
      </c>
      <c r="AY586" s="1101">
        <f t="shared" si="1308"/>
        <v>0</v>
      </c>
      <c r="AZ586" s="1102">
        <f t="shared" si="1320"/>
        <v>0</v>
      </c>
      <c r="BA586" s="1151">
        <f t="shared" si="1224"/>
        <v>-1.4210854715202004E-14</v>
      </c>
      <c r="BB586" s="363">
        <v>600</v>
      </c>
      <c r="BC586" s="363">
        <f t="shared" si="1310"/>
        <v>-8.5265128291212022E-12</v>
      </c>
      <c r="BD586" s="363">
        <v>588</v>
      </c>
      <c r="BE586" s="363">
        <f t="shared" si="1311"/>
        <v>-8.3559825725387782E-12</v>
      </c>
      <c r="BF586" s="364">
        <f t="shared" si="1321"/>
        <v>-1.688249540165998E-11</v>
      </c>
      <c r="BG586" s="1218">
        <f t="shared" si="1257"/>
        <v>66029.039999999979</v>
      </c>
      <c r="BH586" s="1218">
        <f t="shared" si="1258"/>
        <v>-66029.039999999994</v>
      </c>
    </row>
    <row r="587" spans="1:60" hidden="1" x14ac:dyDescent="0.2">
      <c r="A587" s="1">
        <v>572</v>
      </c>
      <c r="B587" s="50" t="s">
        <v>390</v>
      </c>
      <c r="C587" s="51" t="s">
        <v>391</v>
      </c>
      <c r="D587" s="51" t="s">
        <v>14</v>
      </c>
      <c r="E587" s="51">
        <v>0</v>
      </c>
      <c r="F587" s="76">
        <v>400</v>
      </c>
      <c r="G587" s="76">
        <f t="shared" si="1264"/>
        <v>0</v>
      </c>
      <c r="H587" s="76">
        <v>900</v>
      </c>
      <c r="I587" s="76">
        <f t="shared" si="1265"/>
        <v>0</v>
      </c>
      <c r="J587" s="120">
        <f t="shared" si="1313"/>
        <v>0</v>
      </c>
      <c r="K587" s="131"/>
      <c r="L587" s="95">
        <v>400</v>
      </c>
      <c r="M587" s="95">
        <f t="shared" si="1289"/>
        <v>0</v>
      </c>
      <c r="N587" s="95">
        <v>900</v>
      </c>
      <c r="O587" s="95">
        <f t="shared" si="1290"/>
        <v>0</v>
      </c>
      <c r="P587" s="96">
        <f t="shared" si="1314"/>
        <v>0</v>
      </c>
      <c r="Q587" s="177"/>
      <c r="R587" s="178">
        <v>400</v>
      </c>
      <c r="S587" s="178">
        <f t="shared" si="1292"/>
        <v>0</v>
      </c>
      <c r="T587" s="178">
        <v>900</v>
      </c>
      <c r="U587" s="178">
        <f t="shared" si="1293"/>
        <v>0</v>
      </c>
      <c r="V587" s="179">
        <f t="shared" si="1315"/>
        <v>0</v>
      </c>
      <c r="W587" s="224"/>
      <c r="X587" s="225">
        <v>400</v>
      </c>
      <c r="Y587" s="225">
        <f t="shared" si="1295"/>
        <v>0</v>
      </c>
      <c r="Z587" s="225">
        <v>900</v>
      </c>
      <c r="AA587" s="225">
        <f t="shared" si="1296"/>
        <v>0</v>
      </c>
      <c r="AB587" s="226">
        <f t="shared" si="1316"/>
        <v>0</v>
      </c>
      <c r="AC587" s="271"/>
      <c r="AD587" s="272">
        <v>400</v>
      </c>
      <c r="AE587" s="272">
        <f t="shared" si="1298"/>
        <v>0</v>
      </c>
      <c r="AF587" s="272">
        <v>900</v>
      </c>
      <c r="AG587" s="272">
        <f t="shared" si="1299"/>
        <v>0</v>
      </c>
      <c r="AH587" s="273">
        <f t="shared" si="1317"/>
        <v>0</v>
      </c>
      <c r="AI587" s="318"/>
      <c r="AJ587" s="319">
        <v>400</v>
      </c>
      <c r="AK587" s="319">
        <f t="shared" si="1301"/>
        <v>0</v>
      </c>
      <c r="AL587" s="319">
        <v>900</v>
      </c>
      <c r="AM587" s="319">
        <f t="shared" si="1302"/>
        <v>0</v>
      </c>
      <c r="AN587" s="320">
        <f t="shared" si="1318"/>
        <v>0</v>
      </c>
      <c r="AO587" s="1107"/>
      <c r="AP587" s="1093">
        <v>400</v>
      </c>
      <c r="AQ587" s="1093">
        <f t="shared" si="1304"/>
        <v>0</v>
      </c>
      <c r="AR587" s="1093">
        <v>900</v>
      </c>
      <c r="AS587" s="1093">
        <f t="shared" si="1305"/>
        <v>0</v>
      </c>
      <c r="AT587" s="1094">
        <f t="shared" si="1319"/>
        <v>0</v>
      </c>
      <c r="AU587" s="1103"/>
      <c r="AV587" s="1101">
        <v>400</v>
      </c>
      <c r="AW587" s="1101">
        <f t="shared" si="1307"/>
        <v>0</v>
      </c>
      <c r="AX587" s="1101">
        <v>900</v>
      </c>
      <c r="AY587" s="1101">
        <f t="shared" si="1308"/>
        <v>0</v>
      </c>
      <c r="AZ587" s="1102">
        <f t="shared" si="1320"/>
        <v>0</v>
      </c>
      <c r="BA587" s="1151">
        <f t="shared" si="1224"/>
        <v>0</v>
      </c>
      <c r="BB587" s="363">
        <v>400</v>
      </c>
      <c r="BC587" s="363">
        <f t="shared" si="1310"/>
        <v>0</v>
      </c>
      <c r="BD587" s="363">
        <v>900</v>
      </c>
      <c r="BE587" s="363">
        <f t="shared" si="1311"/>
        <v>0</v>
      </c>
      <c r="BF587" s="364">
        <f t="shared" si="1321"/>
        <v>0</v>
      </c>
      <c r="BG587" s="1218">
        <f t="shared" si="1257"/>
        <v>0</v>
      </c>
      <c r="BH587" s="1218">
        <f t="shared" si="1258"/>
        <v>0</v>
      </c>
    </row>
    <row r="588" spans="1:60" hidden="1" x14ac:dyDescent="0.2">
      <c r="A588" s="1">
        <v>573</v>
      </c>
      <c r="B588" s="50" t="s">
        <v>392</v>
      </c>
      <c r="C588" s="51" t="s">
        <v>393</v>
      </c>
      <c r="D588" s="51" t="s">
        <v>14</v>
      </c>
      <c r="E588" s="51">
        <v>0</v>
      </c>
      <c r="F588" s="76">
        <v>300</v>
      </c>
      <c r="G588" s="76">
        <f t="shared" si="1264"/>
        <v>0</v>
      </c>
      <c r="H588" s="76">
        <v>234</v>
      </c>
      <c r="I588" s="76">
        <f t="shared" si="1265"/>
        <v>0</v>
      </c>
      <c r="J588" s="120">
        <f t="shared" si="1313"/>
        <v>0</v>
      </c>
      <c r="K588" s="131"/>
      <c r="L588" s="95">
        <v>300</v>
      </c>
      <c r="M588" s="95">
        <f t="shared" si="1289"/>
        <v>0</v>
      </c>
      <c r="N588" s="95">
        <v>234</v>
      </c>
      <c r="O588" s="95">
        <f t="shared" si="1290"/>
        <v>0</v>
      </c>
      <c r="P588" s="96">
        <f t="shared" si="1314"/>
        <v>0</v>
      </c>
      <c r="Q588" s="177"/>
      <c r="R588" s="178">
        <v>300</v>
      </c>
      <c r="S588" s="178">
        <f t="shared" si="1292"/>
        <v>0</v>
      </c>
      <c r="T588" s="178">
        <v>234</v>
      </c>
      <c r="U588" s="178">
        <f t="shared" si="1293"/>
        <v>0</v>
      </c>
      <c r="V588" s="179">
        <f t="shared" si="1315"/>
        <v>0</v>
      </c>
      <c r="W588" s="224"/>
      <c r="X588" s="225">
        <v>300</v>
      </c>
      <c r="Y588" s="225">
        <f t="shared" si="1295"/>
        <v>0</v>
      </c>
      <c r="Z588" s="225">
        <v>234</v>
      </c>
      <c r="AA588" s="225">
        <f t="shared" si="1296"/>
        <v>0</v>
      </c>
      <c r="AB588" s="226">
        <f t="shared" si="1316"/>
        <v>0</v>
      </c>
      <c r="AC588" s="271"/>
      <c r="AD588" s="272">
        <v>300</v>
      </c>
      <c r="AE588" s="272">
        <f t="shared" si="1298"/>
        <v>0</v>
      </c>
      <c r="AF588" s="272">
        <v>234</v>
      </c>
      <c r="AG588" s="272">
        <f t="shared" si="1299"/>
        <v>0</v>
      </c>
      <c r="AH588" s="273">
        <f t="shared" si="1317"/>
        <v>0</v>
      </c>
      <c r="AI588" s="318"/>
      <c r="AJ588" s="319">
        <v>300</v>
      </c>
      <c r="AK588" s="319">
        <f t="shared" si="1301"/>
        <v>0</v>
      </c>
      <c r="AL588" s="319">
        <v>234</v>
      </c>
      <c r="AM588" s="319">
        <f t="shared" si="1302"/>
        <v>0</v>
      </c>
      <c r="AN588" s="320">
        <f t="shared" si="1318"/>
        <v>0</v>
      </c>
      <c r="AO588" s="1107"/>
      <c r="AP588" s="1093">
        <v>300</v>
      </c>
      <c r="AQ588" s="1093">
        <f t="shared" si="1304"/>
        <v>0</v>
      </c>
      <c r="AR588" s="1093">
        <v>234</v>
      </c>
      <c r="AS588" s="1093">
        <f t="shared" si="1305"/>
        <v>0</v>
      </c>
      <c r="AT588" s="1094">
        <f t="shared" si="1319"/>
        <v>0</v>
      </c>
      <c r="AU588" s="1103"/>
      <c r="AV588" s="1101">
        <v>300</v>
      </c>
      <c r="AW588" s="1101">
        <f t="shared" si="1307"/>
        <v>0</v>
      </c>
      <c r="AX588" s="1101">
        <v>234</v>
      </c>
      <c r="AY588" s="1101">
        <f t="shared" si="1308"/>
        <v>0</v>
      </c>
      <c r="AZ588" s="1102">
        <f t="shared" si="1320"/>
        <v>0</v>
      </c>
      <c r="BA588" s="1151">
        <f t="shared" ref="BA588:BA651" si="1322">E588-K588-Q588-W588-AC588-AI588-AO588-AU588</f>
        <v>0</v>
      </c>
      <c r="BB588" s="363">
        <v>300</v>
      </c>
      <c r="BC588" s="363">
        <f t="shared" si="1310"/>
        <v>0</v>
      </c>
      <c r="BD588" s="363">
        <v>234</v>
      </c>
      <c r="BE588" s="363">
        <f t="shared" si="1311"/>
        <v>0</v>
      </c>
      <c r="BF588" s="364">
        <f t="shared" si="1321"/>
        <v>0</v>
      </c>
      <c r="BG588" s="1218">
        <f t="shared" si="1257"/>
        <v>0</v>
      </c>
      <c r="BH588" s="1218">
        <f t="shared" si="1258"/>
        <v>0</v>
      </c>
    </row>
    <row r="589" spans="1:60" x14ac:dyDescent="0.2">
      <c r="A589" s="1">
        <v>574</v>
      </c>
      <c r="B589" s="50" t="s">
        <v>394</v>
      </c>
      <c r="C589" s="77" t="s">
        <v>423</v>
      </c>
      <c r="D589" s="77" t="s">
        <v>14</v>
      </c>
      <c r="E589" s="77">
        <v>4</v>
      </c>
      <c r="F589" s="76">
        <v>1250</v>
      </c>
      <c r="G589" s="76">
        <f t="shared" si="1264"/>
        <v>5000</v>
      </c>
      <c r="H589" s="76">
        <v>738.5</v>
      </c>
      <c r="I589" s="76">
        <f t="shared" si="1265"/>
        <v>2954</v>
      </c>
      <c r="J589" s="120">
        <f t="shared" si="1313"/>
        <v>7954</v>
      </c>
      <c r="K589" s="132"/>
      <c r="L589" s="95">
        <v>1250</v>
      </c>
      <c r="M589" s="95">
        <f t="shared" si="1289"/>
        <v>0</v>
      </c>
      <c r="N589" s="95">
        <v>738.5</v>
      </c>
      <c r="O589" s="95">
        <f t="shared" si="1290"/>
        <v>0</v>
      </c>
      <c r="P589" s="96">
        <f t="shared" si="1314"/>
        <v>0</v>
      </c>
      <c r="Q589" s="180"/>
      <c r="R589" s="178">
        <v>1250</v>
      </c>
      <c r="S589" s="178">
        <f t="shared" si="1292"/>
        <v>0</v>
      </c>
      <c r="T589" s="178">
        <v>738.5</v>
      </c>
      <c r="U589" s="178">
        <f t="shared" si="1293"/>
        <v>0</v>
      </c>
      <c r="V589" s="179">
        <f t="shared" si="1315"/>
        <v>0</v>
      </c>
      <c r="W589" s="227"/>
      <c r="X589" s="225">
        <v>1250</v>
      </c>
      <c r="Y589" s="225">
        <f t="shared" si="1295"/>
        <v>0</v>
      </c>
      <c r="Z589" s="225">
        <v>738.5</v>
      </c>
      <c r="AA589" s="225">
        <f t="shared" si="1296"/>
        <v>0</v>
      </c>
      <c r="AB589" s="226">
        <f t="shared" si="1316"/>
        <v>0</v>
      </c>
      <c r="AC589" s="274"/>
      <c r="AD589" s="272">
        <v>1250</v>
      </c>
      <c r="AE589" s="272">
        <f t="shared" si="1298"/>
        <v>0</v>
      </c>
      <c r="AF589" s="272">
        <v>738.5</v>
      </c>
      <c r="AG589" s="272">
        <f t="shared" si="1299"/>
        <v>0</v>
      </c>
      <c r="AH589" s="273">
        <f t="shared" si="1317"/>
        <v>0</v>
      </c>
      <c r="AI589" s="321"/>
      <c r="AJ589" s="319">
        <v>1250</v>
      </c>
      <c r="AK589" s="319">
        <f t="shared" si="1301"/>
        <v>0</v>
      </c>
      <c r="AL589" s="319">
        <v>738.5</v>
      </c>
      <c r="AM589" s="319">
        <f t="shared" si="1302"/>
        <v>0</v>
      </c>
      <c r="AN589" s="320">
        <f t="shared" si="1318"/>
        <v>0</v>
      </c>
      <c r="AO589" s="1608">
        <v>4</v>
      </c>
      <c r="AP589" s="1093">
        <v>1250</v>
      </c>
      <c r="AQ589" s="1093">
        <f t="shared" si="1304"/>
        <v>5000</v>
      </c>
      <c r="AR589" s="1093">
        <v>738.5</v>
      </c>
      <c r="AS589" s="1093">
        <f t="shared" si="1305"/>
        <v>2954</v>
      </c>
      <c r="AT589" s="1094">
        <f t="shared" si="1319"/>
        <v>7954</v>
      </c>
      <c r="AU589" s="1104"/>
      <c r="AV589" s="1101">
        <v>1250</v>
      </c>
      <c r="AW589" s="1101">
        <f t="shared" si="1307"/>
        <v>0</v>
      </c>
      <c r="AX589" s="1101">
        <v>738.5</v>
      </c>
      <c r="AY589" s="1101">
        <f t="shared" si="1308"/>
        <v>0</v>
      </c>
      <c r="AZ589" s="1102">
        <f t="shared" si="1320"/>
        <v>0</v>
      </c>
      <c r="BA589" s="1151">
        <f t="shared" si="1322"/>
        <v>0</v>
      </c>
      <c r="BB589" s="363">
        <v>1250</v>
      </c>
      <c r="BC589" s="363">
        <f t="shared" si="1310"/>
        <v>0</v>
      </c>
      <c r="BD589" s="363">
        <v>738.5</v>
      </c>
      <c r="BE589" s="363">
        <f t="shared" si="1311"/>
        <v>0</v>
      </c>
      <c r="BF589" s="364">
        <f t="shared" si="1321"/>
        <v>0</v>
      </c>
      <c r="BG589" s="1218">
        <f t="shared" si="1257"/>
        <v>7954</v>
      </c>
      <c r="BH589" s="1218">
        <f t="shared" si="1258"/>
        <v>-7954</v>
      </c>
    </row>
    <row r="590" spans="1:60" x14ac:dyDescent="0.2">
      <c r="A590" s="1">
        <v>575</v>
      </c>
      <c r="B590" s="50" t="s">
        <v>394</v>
      </c>
      <c r="C590" s="77" t="s">
        <v>293</v>
      </c>
      <c r="D590" s="77" t="s">
        <v>14</v>
      </c>
      <c r="E590" s="77">
        <v>1</v>
      </c>
      <c r="F590" s="76">
        <v>1150</v>
      </c>
      <c r="G590" s="76">
        <f t="shared" si="1264"/>
        <v>1150</v>
      </c>
      <c r="H590" s="76">
        <v>600.21818181818185</v>
      </c>
      <c r="I590" s="76">
        <f t="shared" si="1265"/>
        <v>600.21818181818185</v>
      </c>
      <c r="J590" s="120">
        <f t="shared" si="1313"/>
        <v>1750.2181818181818</v>
      </c>
      <c r="K590" s="132"/>
      <c r="L590" s="95">
        <v>1150</v>
      </c>
      <c r="M590" s="95">
        <f t="shared" si="1289"/>
        <v>0</v>
      </c>
      <c r="N590" s="95">
        <v>600.21818181818185</v>
      </c>
      <c r="O590" s="95">
        <f t="shared" si="1290"/>
        <v>0</v>
      </c>
      <c r="P590" s="96">
        <f t="shared" si="1314"/>
        <v>0</v>
      </c>
      <c r="Q590" s="180"/>
      <c r="R590" s="178">
        <v>1150</v>
      </c>
      <c r="S590" s="178">
        <f t="shared" si="1292"/>
        <v>0</v>
      </c>
      <c r="T590" s="178">
        <v>600.21818181818185</v>
      </c>
      <c r="U590" s="178">
        <f t="shared" si="1293"/>
        <v>0</v>
      </c>
      <c r="V590" s="179">
        <f t="shared" si="1315"/>
        <v>0</v>
      </c>
      <c r="W590" s="227"/>
      <c r="X590" s="225">
        <v>1150</v>
      </c>
      <c r="Y590" s="225">
        <f t="shared" si="1295"/>
        <v>0</v>
      </c>
      <c r="Z590" s="225">
        <v>600.21818181818185</v>
      </c>
      <c r="AA590" s="225">
        <f t="shared" si="1296"/>
        <v>0</v>
      </c>
      <c r="AB590" s="226">
        <f t="shared" si="1316"/>
        <v>0</v>
      </c>
      <c r="AC590" s="274"/>
      <c r="AD590" s="272">
        <v>1150</v>
      </c>
      <c r="AE590" s="272">
        <f t="shared" si="1298"/>
        <v>0</v>
      </c>
      <c r="AF590" s="272">
        <v>600.21818181818185</v>
      </c>
      <c r="AG590" s="272">
        <f t="shared" si="1299"/>
        <v>0</v>
      </c>
      <c r="AH590" s="273">
        <f t="shared" si="1317"/>
        <v>0</v>
      </c>
      <c r="AI590" s="321"/>
      <c r="AJ590" s="319">
        <v>1150</v>
      </c>
      <c r="AK590" s="319">
        <f t="shared" si="1301"/>
        <v>0</v>
      </c>
      <c r="AL590" s="319">
        <v>600.21818181818185</v>
      </c>
      <c r="AM590" s="319">
        <f t="shared" si="1302"/>
        <v>0</v>
      </c>
      <c r="AN590" s="320">
        <f t="shared" si="1318"/>
        <v>0</v>
      </c>
      <c r="AO590" s="1608">
        <v>1</v>
      </c>
      <c r="AP590" s="1093">
        <v>1150</v>
      </c>
      <c r="AQ590" s="1093">
        <f t="shared" si="1304"/>
        <v>1150</v>
      </c>
      <c r="AR590" s="1093">
        <v>600.21818181818185</v>
      </c>
      <c r="AS590" s="1093">
        <f t="shared" si="1305"/>
        <v>600.21818181818185</v>
      </c>
      <c r="AT590" s="1094">
        <f t="shared" si="1319"/>
        <v>1750.2181818181818</v>
      </c>
      <c r="AU590" s="1104"/>
      <c r="AV590" s="1101">
        <v>1150</v>
      </c>
      <c r="AW590" s="1101">
        <f t="shared" si="1307"/>
        <v>0</v>
      </c>
      <c r="AX590" s="1101">
        <v>600.21818181818185</v>
      </c>
      <c r="AY590" s="1101">
        <f t="shared" si="1308"/>
        <v>0</v>
      </c>
      <c r="AZ590" s="1102">
        <f t="shared" si="1320"/>
        <v>0</v>
      </c>
      <c r="BA590" s="1151">
        <f t="shared" si="1322"/>
        <v>0</v>
      </c>
      <c r="BB590" s="363">
        <v>1150</v>
      </c>
      <c r="BC590" s="363">
        <f t="shared" si="1310"/>
        <v>0</v>
      </c>
      <c r="BD590" s="363">
        <v>600.21818181818185</v>
      </c>
      <c r="BE590" s="363">
        <f t="shared" si="1311"/>
        <v>0</v>
      </c>
      <c r="BF590" s="364">
        <f t="shared" si="1321"/>
        <v>0</v>
      </c>
      <c r="BG590" s="1218">
        <f t="shared" si="1257"/>
        <v>1750.2181818181818</v>
      </c>
      <c r="BH590" s="1218">
        <f t="shared" si="1258"/>
        <v>-1750.2181818181818</v>
      </c>
    </row>
    <row r="591" spans="1:60" x14ac:dyDescent="0.2">
      <c r="A591" s="1">
        <v>576</v>
      </c>
      <c r="B591" s="50" t="s">
        <v>394</v>
      </c>
      <c r="C591" s="77" t="s">
        <v>424</v>
      </c>
      <c r="D591" s="77" t="s">
        <v>14</v>
      </c>
      <c r="E591" s="77">
        <v>8</v>
      </c>
      <c r="F591" s="76">
        <v>850</v>
      </c>
      <c r="G591" s="76">
        <f t="shared" si="1264"/>
        <v>6800</v>
      </c>
      <c r="H591" s="76">
        <v>509.44444444444446</v>
      </c>
      <c r="I591" s="76">
        <f t="shared" si="1265"/>
        <v>4075.5555555555557</v>
      </c>
      <c r="J591" s="120">
        <f t="shared" si="1313"/>
        <v>10875.555555555555</v>
      </c>
      <c r="K591" s="132"/>
      <c r="L591" s="95">
        <v>850</v>
      </c>
      <c r="M591" s="95">
        <f t="shared" si="1289"/>
        <v>0</v>
      </c>
      <c r="N591" s="95">
        <v>509.44444444444446</v>
      </c>
      <c r="O591" s="95">
        <f t="shared" si="1290"/>
        <v>0</v>
      </c>
      <c r="P591" s="96">
        <f t="shared" si="1314"/>
        <v>0</v>
      </c>
      <c r="Q591" s="180"/>
      <c r="R591" s="178">
        <v>850</v>
      </c>
      <c r="S591" s="178">
        <f t="shared" si="1292"/>
        <v>0</v>
      </c>
      <c r="T591" s="178">
        <v>509.44444444444446</v>
      </c>
      <c r="U591" s="178">
        <f t="shared" si="1293"/>
        <v>0</v>
      </c>
      <c r="V591" s="179">
        <f t="shared" si="1315"/>
        <v>0</v>
      </c>
      <c r="W591" s="227"/>
      <c r="X591" s="225">
        <v>850</v>
      </c>
      <c r="Y591" s="225">
        <f t="shared" si="1295"/>
        <v>0</v>
      </c>
      <c r="Z591" s="225">
        <v>509.44444444444446</v>
      </c>
      <c r="AA591" s="225">
        <f t="shared" si="1296"/>
        <v>0</v>
      </c>
      <c r="AB591" s="226">
        <f t="shared" si="1316"/>
        <v>0</v>
      </c>
      <c r="AC591" s="274"/>
      <c r="AD591" s="272">
        <v>850</v>
      </c>
      <c r="AE591" s="272">
        <f t="shared" si="1298"/>
        <v>0</v>
      </c>
      <c r="AF591" s="272">
        <v>509.44444444444446</v>
      </c>
      <c r="AG591" s="272">
        <f t="shared" si="1299"/>
        <v>0</v>
      </c>
      <c r="AH591" s="273">
        <f t="shared" si="1317"/>
        <v>0</v>
      </c>
      <c r="AI591" s="321"/>
      <c r="AJ591" s="319">
        <v>850</v>
      </c>
      <c r="AK591" s="319">
        <f t="shared" si="1301"/>
        <v>0</v>
      </c>
      <c r="AL591" s="319">
        <v>509.44444444444446</v>
      </c>
      <c r="AM591" s="319">
        <f t="shared" si="1302"/>
        <v>0</v>
      </c>
      <c r="AN591" s="320">
        <f t="shared" si="1318"/>
        <v>0</v>
      </c>
      <c r="AO591" s="1608">
        <v>8</v>
      </c>
      <c r="AP591" s="1093">
        <v>850</v>
      </c>
      <c r="AQ591" s="1093">
        <f t="shared" si="1304"/>
        <v>6800</v>
      </c>
      <c r="AR591" s="1093">
        <v>509.44444444444446</v>
      </c>
      <c r="AS591" s="1093">
        <f t="shared" si="1305"/>
        <v>4075.5555555555557</v>
      </c>
      <c r="AT591" s="1094">
        <f t="shared" si="1319"/>
        <v>10875.555555555555</v>
      </c>
      <c r="AU591" s="1104"/>
      <c r="AV591" s="1101">
        <v>850</v>
      </c>
      <c r="AW591" s="1101">
        <f t="shared" si="1307"/>
        <v>0</v>
      </c>
      <c r="AX591" s="1101">
        <v>509.44444444444446</v>
      </c>
      <c r="AY591" s="1101">
        <f t="shared" si="1308"/>
        <v>0</v>
      </c>
      <c r="AZ591" s="1102">
        <f t="shared" si="1320"/>
        <v>0</v>
      </c>
      <c r="BA591" s="1151">
        <f t="shared" si="1322"/>
        <v>0</v>
      </c>
      <c r="BB591" s="363">
        <v>850</v>
      </c>
      <c r="BC591" s="363">
        <f t="shared" si="1310"/>
        <v>0</v>
      </c>
      <c r="BD591" s="363">
        <v>509.44444444444446</v>
      </c>
      <c r="BE591" s="363">
        <f t="shared" si="1311"/>
        <v>0</v>
      </c>
      <c r="BF591" s="364">
        <f t="shared" si="1321"/>
        <v>0</v>
      </c>
      <c r="BG591" s="1218">
        <f t="shared" si="1257"/>
        <v>10875.555555555555</v>
      </c>
      <c r="BH591" s="1218">
        <f t="shared" si="1258"/>
        <v>-10875.555555555555</v>
      </c>
    </row>
    <row r="592" spans="1:60" x14ac:dyDescent="0.2">
      <c r="A592" s="1">
        <v>577</v>
      </c>
      <c r="B592" s="50" t="s">
        <v>244</v>
      </c>
      <c r="C592" s="51"/>
      <c r="D592" s="51" t="s">
        <v>14</v>
      </c>
      <c r="E592" s="51">
        <v>14</v>
      </c>
      <c r="F592" s="76">
        <v>800</v>
      </c>
      <c r="G592" s="76">
        <f t="shared" si="1264"/>
        <v>11200</v>
      </c>
      <c r="H592" s="76">
        <v>507</v>
      </c>
      <c r="I592" s="76">
        <f t="shared" si="1265"/>
        <v>7098</v>
      </c>
      <c r="J592" s="120">
        <f t="shared" si="1313"/>
        <v>18298</v>
      </c>
      <c r="K592" s="131"/>
      <c r="L592" s="95">
        <v>800</v>
      </c>
      <c r="M592" s="95">
        <f t="shared" si="1289"/>
        <v>0</v>
      </c>
      <c r="N592" s="95">
        <v>507</v>
      </c>
      <c r="O592" s="95">
        <f t="shared" si="1290"/>
        <v>0</v>
      </c>
      <c r="P592" s="96">
        <f t="shared" si="1314"/>
        <v>0</v>
      </c>
      <c r="Q592" s="177"/>
      <c r="R592" s="178">
        <v>800</v>
      </c>
      <c r="S592" s="178">
        <f t="shared" si="1292"/>
        <v>0</v>
      </c>
      <c r="T592" s="178">
        <v>507</v>
      </c>
      <c r="U592" s="178">
        <f t="shared" si="1293"/>
        <v>0</v>
      </c>
      <c r="V592" s="179">
        <f t="shared" si="1315"/>
        <v>0</v>
      </c>
      <c r="W592" s="224"/>
      <c r="X592" s="225">
        <v>800</v>
      </c>
      <c r="Y592" s="225">
        <f t="shared" si="1295"/>
        <v>0</v>
      </c>
      <c r="Z592" s="225">
        <v>507</v>
      </c>
      <c r="AA592" s="225">
        <f t="shared" si="1296"/>
        <v>0</v>
      </c>
      <c r="AB592" s="226">
        <f t="shared" si="1316"/>
        <v>0</v>
      </c>
      <c r="AC592" s="271"/>
      <c r="AD592" s="272">
        <v>800</v>
      </c>
      <c r="AE592" s="272">
        <f t="shared" si="1298"/>
        <v>0</v>
      </c>
      <c r="AF592" s="272">
        <v>507</v>
      </c>
      <c r="AG592" s="272">
        <f t="shared" si="1299"/>
        <v>0</v>
      </c>
      <c r="AH592" s="273">
        <f t="shared" si="1317"/>
        <v>0</v>
      </c>
      <c r="AI592" s="318"/>
      <c r="AJ592" s="319">
        <v>800</v>
      </c>
      <c r="AK592" s="319">
        <f t="shared" si="1301"/>
        <v>0</v>
      </c>
      <c r="AL592" s="319">
        <v>507</v>
      </c>
      <c r="AM592" s="319">
        <f t="shared" si="1302"/>
        <v>0</v>
      </c>
      <c r="AN592" s="320">
        <f t="shared" si="1318"/>
        <v>0</v>
      </c>
      <c r="AO592" s="1607">
        <v>14</v>
      </c>
      <c r="AP592" s="1093">
        <v>800</v>
      </c>
      <c r="AQ592" s="1093">
        <f t="shared" si="1304"/>
        <v>11200</v>
      </c>
      <c r="AR592" s="1093">
        <v>507</v>
      </c>
      <c r="AS592" s="1093">
        <f t="shared" si="1305"/>
        <v>7098</v>
      </c>
      <c r="AT592" s="1094">
        <f t="shared" si="1319"/>
        <v>18298</v>
      </c>
      <c r="AU592" s="1103"/>
      <c r="AV592" s="1101">
        <v>800</v>
      </c>
      <c r="AW592" s="1101">
        <f t="shared" si="1307"/>
        <v>0</v>
      </c>
      <c r="AX592" s="1101">
        <v>507</v>
      </c>
      <c r="AY592" s="1101">
        <f t="shared" si="1308"/>
        <v>0</v>
      </c>
      <c r="AZ592" s="1102">
        <f t="shared" si="1320"/>
        <v>0</v>
      </c>
      <c r="BA592" s="1151">
        <f t="shared" si="1322"/>
        <v>0</v>
      </c>
      <c r="BB592" s="363">
        <v>800</v>
      </c>
      <c r="BC592" s="363">
        <f t="shared" si="1310"/>
        <v>0</v>
      </c>
      <c r="BD592" s="363">
        <v>507</v>
      </c>
      <c r="BE592" s="363">
        <f t="shared" si="1311"/>
        <v>0</v>
      </c>
      <c r="BF592" s="364">
        <f t="shared" si="1321"/>
        <v>0</v>
      </c>
      <c r="BG592" s="1218">
        <f t="shared" si="1257"/>
        <v>18298</v>
      </c>
      <c r="BH592" s="1218">
        <f t="shared" si="1258"/>
        <v>-18298</v>
      </c>
    </row>
    <row r="593" spans="1:60" x14ac:dyDescent="0.2">
      <c r="A593" s="1">
        <v>578</v>
      </c>
      <c r="B593" s="50" t="s">
        <v>243</v>
      </c>
      <c r="C593" s="51"/>
      <c r="D593" s="51" t="s">
        <v>14</v>
      </c>
      <c r="E593" s="51">
        <v>12</v>
      </c>
      <c r="F593" s="76">
        <v>800</v>
      </c>
      <c r="G593" s="76">
        <f t="shared" si="1264"/>
        <v>9600</v>
      </c>
      <c r="H593" s="76">
        <v>507</v>
      </c>
      <c r="I593" s="76">
        <f t="shared" si="1265"/>
        <v>6084</v>
      </c>
      <c r="J593" s="120">
        <f t="shared" si="1313"/>
        <v>15684</v>
      </c>
      <c r="K593" s="131"/>
      <c r="L593" s="95">
        <v>800</v>
      </c>
      <c r="M593" s="95">
        <f t="shared" si="1289"/>
        <v>0</v>
      </c>
      <c r="N593" s="95">
        <v>507</v>
      </c>
      <c r="O593" s="95">
        <f t="shared" si="1290"/>
        <v>0</v>
      </c>
      <c r="P593" s="96">
        <f t="shared" si="1314"/>
        <v>0</v>
      </c>
      <c r="Q593" s="177"/>
      <c r="R593" s="178">
        <v>800</v>
      </c>
      <c r="S593" s="178">
        <f t="shared" si="1292"/>
        <v>0</v>
      </c>
      <c r="T593" s="178">
        <v>507</v>
      </c>
      <c r="U593" s="178">
        <f t="shared" si="1293"/>
        <v>0</v>
      </c>
      <c r="V593" s="179">
        <f t="shared" si="1315"/>
        <v>0</v>
      </c>
      <c r="W593" s="224"/>
      <c r="X593" s="225">
        <v>800</v>
      </c>
      <c r="Y593" s="225">
        <f t="shared" si="1295"/>
        <v>0</v>
      </c>
      <c r="Z593" s="225">
        <v>507</v>
      </c>
      <c r="AA593" s="225">
        <f t="shared" si="1296"/>
        <v>0</v>
      </c>
      <c r="AB593" s="226">
        <f t="shared" si="1316"/>
        <v>0</v>
      </c>
      <c r="AC593" s="271"/>
      <c r="AD593" s="272">
        <v>800</v>
      </c>
      <c r="AE593" s="272">
        <f t="shared" si="1298"/>
        <v>0</v>
      </c>
      <c r="AF593" s="272">
        <v>507</v>
      </c>
      <c r="AG593" s="272">
        <f t="shared" si="1299"/>
        <v>0</v>
      </c>
      <c r="AH593" s="273">
        <f t="shared" si="1317"/>
        <v>0</v>
      </c>
      <c r="AI593" s="318"/>
      <c r="AJ593" s="319">
        <v>800</v>
      </c>
      <c r="AK593" s="319">
        <f t="shared" si="1301"/>
        <v>0</v>
      </c>
      <c r="AL593" s="319">
        <v>507</v>
      </c>
      <c r="AM593" s="319">
        <f t="shared" si="1302"/>
        <v>0</v>
      </c>
      <c r="AN593" s="320">
        <f t="shared" si="1318"/>
        <v>0</v>
      </c>
      <c r="AO593" s="1607">
        <v>12</v>
      </c>
      <c r="AP593" s="1093">
        <v>800</v>
      </c>
      <c r="AQ593" s="1093">
        <f t="shared" si="1304"/>
        <v>9600</v>
      </c>
      <c r="AR593" s="1093">
        <v>507</v>
      </c>
      <c r="AS593" s="1093">
        <f t="shared" si="1305"/>
        <v>6084</v>
      </c>
      <c r="AT593" s="1094">
        <f t="shared" si="1319"/>
        <v>15684</v>
      </c>
      <c r="AU593" s="1103"/>
      <c r="AV593" s="1101">
        <v>800</v>
      </c>
      <c r="AW593" s="1101">
        <f t="shared" si="1307"/>
        <v>0</v>
      </c>
      <c r="AX593" s="1101">
        <v>507</v>
      </c>
      <c r="AY593" s="1101">
        <f t="shared" si="1308"/>
        <v>0</v>
      </c>
      <c r="AZ593" s="1102">
        <f t="shared" si="1320"/>
        <v>0</v>
      </c>
      <c r="BA593" s="1151">
        <f t="shared" si="1322"/>
        <v>0</v>
      </c>
      <c r="BB593" s="363">
        <v>800</v>
      </c>
      <c r="BC593" s="363">
        <f t="shared" si="1310"/>
        <v>0</v>
      </c>
      <c r="BD593" s="363">
        <v>507</v>
      </c>
      <c r="BE593" s="363">
        <f t="shared" si="1311"/>
        <v>0</v>
      </c>
      <c r="BF593" s="364">
        <f t="shared" si="1321"/>
        <v>0</v>
      </c>
      <c r="BG593" s="1218">
        <f t="shared" si="1257"/>
        <v>15684</v>
      </c>
      <c r="BH593" s="1218">
        <f t="shared" si="1258"/>
        <v>-15684</v>
      </c>
    </row>
    <row r="594" spans="1:60" x14ac:dyDescent="0.2">
      <c r="A594" s="1">
        <v>579</v>
      </c>
      <c r="B594" s="50" t="s">
        <v>304</v>
      </c>
      <c r="C594" s="51"/>
      <c r="D594" s="51" t="s">
        <v>14</v>
      </c>
      <c r="E594" s="51">
        <v>1</v>
      </c>
      <c r="F594" s="76">
        <v>600</v>
      </c>
      <c r="G594" s="76">
        <f t="shared" si="1264"/>
        <v>600</v>
      </c>
      <c r="H594" s="76">
        <v>15460</v>
      </c>
      <c r="I594" s="76">
        <f t="shared" si="1265"/>
        <v>15460</v>
      </c>
      <c r="J594" s="120">
        <f t="shared" si="1313"/>
        <v>16060</v>
      </c>
      <c r="K594" s="131"/>
      <c r="L594" s="95">
        <v>600</v>
      </c>
      <c r="M594" s="95">
        <f t="shared" si="1289"/>
        <v>0</v>
      </c>
      <c r="N594" s="95">
        <v>15460</v>
      </c>
      <c r="O594" s="95">
        <f t="shared" si="1290"/>
        <v>0</v>
      </c>
      <c r="P594" s="96">
        <f t="shared" si="1314"/>
        <v>0</v>
      </c>
      <c r="Q594" s="177"/>
      <c r="R594" s="178">
        <v>600</v>
      </c>
      <c r="S594" s="178">
        <f t="shared" si="1292"/>
        <v>0</v>
      </c>
      <c r="T594" s="178">
        <v>15460</v>
      </c>
      <c r="U594" s="178">
        <f t="shared" si="1293"/>
        <v>0</v>
      </c>
      <c r="V594" s="179">
        <f t="shared" si="1315"/>
        <v>0</v>
      </c>
      <c r="W594" s="224"/>
      <c r="X594" s="225">
        <v>600</v>
      </c>
      <c r="Y594" s="225">
        <f t="shared" si="1295"/>
        <v>0</v>
      </c>
      <c r="Z594" s="225">
        <v>15460</v>
      </c>
      <c r="AA594" s="225">
        <f t="shared" si="1296"/>
        <v>0</v>
      </c>
      <c r="AB594" s="226">
        <f t="shared" si="1316"/>
        <v>0</v>
      </c>
      <c r="AC594" s="271"/>
      <c r="AD594" s="272">
        <v>600</v>
      </c>
      <c r="AE594" s="272">
        <f t="shared" si="1298"/>
        <v>0</v>
      </c>
      <c r="AF594" s="272">
        <v>15460</v>
      </c>
      <c r="AG594" s="272">
        <f t="shared" si="1299"/>
        <v>0</v>
      </c>
      <c r="AH594" s="273">
        <f t="shared" si="1317"/>
        <v>0</v>
      </c>
      <c r="AI594" s="318"/>
      <c r="AJ594" s="319">
        <v>600</v>
      </c>
      <c r="AK594" s="319">
        <f t="shared" si="1301"/>
        <v>0</v>
      </c>
      <c r="AL594" s="319">
        <v>15460</v>
      </c>
      <c r="AM594" s="319">
        <f t="shared" si="1302"/>
        <v>0</v>
      </c>
      <c r="AN594" s="320">
        <f t="shared" si="1318"/>
        <v>0</v>
      </c>
      <c r="AO594" s="1607">
        <v>1</v>
      </c>
      <c r="AP594" s="1093">
        <v>600</v>
      </c>
      <c r="AQ594" s="1093">
        <f t="shared" si="1304"/>
        <v>600</v>
      </c>
      <c r="AR594" s="1093">
        <v>15460</v>
      </c>
      <c r="AS594" s="1093">
        <f t="shared" si="1305"/>
        <v>15460</v>
      </c>
      <c r="AT594" s="1094">
        <f t="shared" si="1319"/>
        <v>16060</v>
      </c>
      <c r="AU594" s="1103"/>
      <c r="AV594" s="1101">
        <v>600</v>
      </c>
      <c r="AW594" s="1101">
        <f t="shared" si="1307"/>
        <v>0</v>
      </c>
      <c r="AX594" s="1101">
        <v>15460</v>
      </c>
      <c r="AY594" s="1101">
        <f t="shared" si="1308"/>
        <v>0</v>
      </c>
      <c r="AZ594" s="1102">
        <f t="shared" si="1320"/>
        <v>0</v>
      </c>
      <c r="BA594" s="1151">
        <f t="shared" si="1322"/>
        <v>0</v>
      </c>
      <c r="BB594" s="363">
        <v>600</v>
      </c>
      <c r="BC594" s="363">
        <f t="shared" si="1310"/>
        <v>0</v>
      </c>
      <c r="BD594" s="363">
        <v>15460</v>
      </c>
      <c r="BE594" s="363">
        <f t="shared" si="1311"/>
        <v>0</v>
      </c>
      <c r="BF594" s="364">
        <f t="shared" si="1321"/>
        <v>0</v>
      </c>
      <c r="BG594" s="1218">
        <f t="shared" si="1257"/>
        <v>16060</v>
      </c>
      <c r="BH594" s="1218">
        <f t="shared" si="1258"/>
        <v>-16060</v>
      </c>
    </row>
    <row r="595" spans="1:60" x14ac:dyDescent="0.2">
      <c r="A595" s="1">
        <v>580</v>
      </c>
      <c r="B595" s="50" t="s">
        <v>429</v>
      </c>
      <c r="C595" s="1158"/>
      <c r="D595" s="51" t="s">
        <v>56</v>
      </c>
      <c r="E595" s="51">
        <v>239</v>
      </c>
      <c r="F595" s="76">
        <v>1800</v>
      </c>
      <c r="G595" s="76">
        <f t="shared" si="1264"/>
        <v>430200</v>
      </c>
      <c r="H595" s="76">
        <v>1460</v>
      </c>
      <c r="I595" s="76">
        <f t="shared" si="1265"/>
        <v>348940</v>
      </c>
      <c r="J595" s="120">
        <f t="shared" si="1313"/>
        <v>779140</v>
      </c>
      <c r="K595" s="131"/>
      <c r="L595" s="95">
        <v>1800</v>
      </c>
      <c r="M595" s="95">
        <f t="shared" si="1289"/>
        <v>0</v>
      </c>
      <c r="N595" s="95">
        <v>1460</v>
      </c>
      <c r="O595" s="95">
        <f t="shared" si="1290"/>
        <v>0</v>
      </c>
      <c r="P595" s="96">
        <f t="shared" si="1314"/>
        <v>0</v>
      </c>
      <c r="Q595" s="177"/>
      <c r="R595" s="178">
        <v>1800</v>
      </c>
      <c r="S595" s="178">
        <f t="shared" si="1292"/>
        <v>0</v>
      </c>
      <c r="T595" s="178">
        <v>1460</v>
      </c>
      <c r="U595" s="178">
        <f t="shared" si="1293"/>
        <v>0</v>
      </c>
      <c r="V595" s="179">
        <f t="shared" si="1315"/>
        <v>0</v>
      </c>
      <c r="W595" s="224"/>
      <c r="X595" s="225">
        <v>1800</v>
      </c>
      <c r="Y595" s="225">
        <f t="shared" si="1295"/>
        <v>0</v>
      </c>
      <c r="Z595" s="225">
        <v>1460</v>
      </c>
      <c r="AA595" s="225">
        <f t="shared" si="1296"/>
        <v>0</v>
      </c>
      <c r="AB595" s="226">
        <f t="shared" si="1316"/>
        <v>0</v>
      </c>
      <c r="AC595" s="271">
        <v>141.42000000000002</v>
      </c>
      <c r="AD595" s="272">
        <v>1800</v>
      </c>
      <c r="AE595" s="272">
        <f t="shared" si="1298"/>
        <v>254556.00000000003</v>
      </c>
      <c r="AF595" s="272">
        <v>1460</v>
      </c>
      <c r="AG595" s="272">
        <f t="shared" si="1299"/>
        <v>206473.2</v>
      </c>
      <c r="AH595" s="273">
        <f t="shared" si="1317"/>
        <v>461029.20000000007</v>
      </c>
      <c r="AI595" s="318"/>
      <c r="AJ595" s="319">
        <v>1800</v>
      </c>
      <c r="AK595" s="319">
        <f t="shared" si="1301"/>
        <v>0</v>
      </c>
      <c r="AL595" s="319">
        <v>1460</v>
      </c>
      <c r="AM595" s="319">
        <f t="shared" si="1302"/>
        <v>0</v>
      </c>
      <c r="AN595" s="320">
        <f t="shared" si="1318"/>
        <v>0</v>
      </c>
      <c r="AO595" s="1607">
        <v>97.58</v>
      </c>
      <c r="AP595" s="1093">
        <v>1800</v>
      </c>
      <c r="AQ595" s="1093">
        <f t="shared" si="1304"/>
        <v>175644</v>
      </c>
      <c r="AR595" s="1093">
        <v>1460</v>
      </c>
      <c r="AS595" s="1093">
        <f t="shared" si="1305"/>
        <v>142466.79999999999</v>
      </c>
      <c r="AT595" s="1094">
        <f t="shared" si="1319"/>
        <v>318110.8</v>
      </c>
      <c r="AU595" s="1103"/>
      <c r="AV595" s="1101">
        <v>1800</v>
      </c>
      <c r="AW595" s="1101">
        <f t="shared" si="1307"/>
        <v>0</v>
      </c>
      <c r="AX595" s="1101">
        <v>1460</v>
      </c>
      <c r="AY595" s="1101">
        <f t="shared" si="1308"/>
        <v>0</v>
      </c>
      <c r="AZ595" s="1102">
        <f t="shared" si="1320"/>
        <v>0</v>
      </c>
      <c r="BA595" s="1151">
        <f t="shared" si="1322"/>
        <v>-1.4210854715202004E-14</v>
      </c>
      <c r="BB595" s="363">
        <v>1800</v>
      </c>
      <c r="BC595" s="363">
        <f t="shared" si="1310"/>
        <v>-2.5579538487363607E-11</v>
      </c>
      <c r="BD595" s="363">
        <v>1460</v>
      </c>
      <c r="BE595" s="363">
        <f t="shared" si="1311"/>
        <v>-2.0747847884194925E-11</v>
      </c>
      <c r="BF595" s="364">
        <f t="shared" si="1321"/>
        <v>-4.6327386371558532E-11</v>
      </c>
      <c r="BG595" s="1218">
        <f t="shared" si="1257"/>
        <v>318110.79999999993</v>
      </c>
      <c r="BH595" s="1218">
        <f t="shared" si="1258"/>
        <v>-318110.8</v>
      </c>
    </row>
    <row r="596" spans="1:60" ht="25.5" x14ac:dyDescent="0.2">
      <c r="A596" s="1">
        <v>581</v>
      </c>
      <c r="B596" s="50" t="s">
        <v>430</v>
      </c>
      <c r="C596" s="1158"/>
      <c r="D596" s="51" t="s">
        <v>56</v>
      </c>
      <c r="E596" s="51">
        <v>47.8</v>
      </c>
      <c r="F596" s="76">
        <v>1800</v>
      </c>
      <c r="G596" s="76">
        <f t="shared" si="1264"/>
        <v>86040</v>
      </c>
      <c r="H596" s="76">
        <v>2920</v>
      </c>
      <c r="I596" s="76">
        <f t="shared" si="1265"/>
        <v>139576</v>
      </c>
      <c r="J596" s="120">
        <f t="shared" si="1313"/>
        <v>225616</v>
      </c>
      <c r="K596" s="131"/>
      <c r="L596" s="95">
        <v>1800</v>
      </c>
      <c r="M596" s="95">
        <f t="shared" si="1289"/>
        <v>0</v>
      </c>
      <c r="N596" s="95">
        <v>2920</v>
      </c>
      <c r="O596" s="95">
        <f t="shared" si="1290"/>
        <v>0</v>
      </c>
      <c r="P596" s="96">
        <f t="shared" si="1314"/>
        <v>0</v>
      </c>
      <c r="Q596" s="177"/>
      <c r="R596" s="178">
        <v>1800</v>
      </c>
      <c r="S596" s="178">
        <f t="shared" si="1292"/>
        <v>0</v>
      </c>
      <c r="T596" s="178">
        <v>2920</v>
      </c>
      <c r="U596" s="178">
        <f t="shared" si="1293"/>
        <v>0</v>
      </c>
      <c r="V596" s="179">
        <f t="shared" si="1315"/>
        <v>0</v>
      </c>
      <c r="W596" s="224"/>
      <c r="X596" s="225">
        <v>1800</v>
      </c>
      <c r="Y596" s="225">
        <f t="shared" si="1295"/>
        <v>0</v>
      </c>
      <c r="Z596" s="225">
        <v>2920</v>
      </c>
      <c r="AA596" s="225">
        <f t="shared" si="1296"/>
        <v>0</v>
      </c>
      <c r="AB596" s="226">
        <f t="shared" si="1316"/>
        <v>0</v>
      </c>
      <c r="AC596" s="271">
        <v>3</v>
      </c>
      <c r="AD596" s="272">
        <v>1800</v>
      </c>
      <c r="AE596" s="272">
        <f t="shared" si="1298"/>
        <v>5400</v>
      </c>
      <c r="AF596" s="272">
        <v>2920</v>
      </c>
      <c r="AG596" s="272">
        <f t="shared" si="1299"/>
        <v>8760</v>
      </c>
      <c r="AH596" s="273">
        <f t="shared" si="1317"/>
        <v>14160</v>
      </c>
      <c r="AI596" s="318"/>
      <c r="AJ596" s="319">
        <v>1800</v>
      </c>
      <c r="AK596" s="319">
        <f t="shared" si="1301"/>
        <v>0</v>
      </c>
      <c r="AL596" s="319">
        <v>2920</v>
      </c>
      <c r="AM596" s="319">
        <f t="shared" si="1302"/>
        <v>0</v>
      </c>
      <c r="AN596" s="320">
        <f t="shared" si="1318"/>
        <v>0</v>
      </c>
      <c r="AO596" s="1607">
        <v>44.8</v>
      </c>
      <c r="AP596" s="1093">
        <v>1800</v>
      </c>
      <c r="AQ596" s="1093">
        <f t="shared" si="1304"/>
        <v>80640</v>
      </c>
      <c r="AR596" s="1093">
        <v>2920</v>
      </c>
      <c r="AS596" s="1093">
        <f t="shared" si="1305"/>
        <v>130815.99999999999</v>
      </c>
      <c r="AT596" s="1094">
        <f t="shared" si="1319"/>
        <v>211456</v>
      </c>
      <c r="AU596" s="1103"/>
      <c r="AV596" s="1101">
        <v>1800</v>
      </c>
      <c r="AW596" s="1101">
        <f t="shared" si="1307"/>
        <v>0</v>
      </c>
      <c r="AX596" s="1101">
        <v>2920</v>
      </c>
      <c r="AY596" s="1101">
        <f t="shared" si="1308"/>
        <v>0</v>
      </c>
      <c r="AZ596" s="1102">
        <f t="shared" si="1320"/>
        <v>0</v>
      </c>
      <c r="BA596" s="1151">
        <f t="shared" si="1322"/>
        <v>0</v>
      </c>
      <c r="BB596" s="363">
        <v>1800</v>
      </c>
      <c r="BC596" s="363">
        <f t="shared" si="1310"/>
        <v>0</v>
      </c>
      <c r="BD596" s="363">
        <v>2920</v>
      </c>
      <c r="BE596" s="363">
        <f t="shared" si="1311"/>
        <v>0</v>
      </c>
      <c r="BF596" s="364">
        <f t="shared" si="1321"/>
        <v>0</v>
      </c>
      <c r="BG596" s="1218">
        <f t="shared" si="1257"/>
        <v>211456</v>
      </c>
      <c r="BH596" s="1218">
        <f t="shared" si="1258"/>
        <v>-211456</v>
      </c>
    </row>
    <row r="597" spans="1:60" x14ac:dyDescent="0.2">
      <c r="A597" s="1">
        <v>582</v>
      </c>
      <c r="B597" s="50" t="s">
        <v>60</v>
      </c>
      <c r="C597" s="1158"/>
      <c r="D597" s="51" t="s">
        <v>5</v>
      </c>
      <c r="E597" s="51">
        <v>1</v>
      </c>
      <c r="F597" s="76">
        <v>0</v>
      </c>
      <c r="G597" s="76">
        <f t="shared" si="1264"/>
        <v>0</v>
      </c>
      <c r="H597" s="76">
        <v>59701</v>
      </c>
      <c r="I597" s="76">
        <f t="shared" si="1265"/>
        <v>59701</v>
      </c>
      <c r="J597" s="120">
        <f t="shared" si="1313"/>
        <v>59701</v>
      </c>
      <c r="K597" s="131"/>
      <c r="L597" s="95">
        <v>0</v>
      </c>
      <c r="M597" s="95">
        <f t="shared" si="1289"/>
        <v>0</v>
      </c>
      <c r="N597" s="95">
        <v>59701</v>
      </c>
      <c r="O597" s="95">
        <f t="shared" si="1290"/>
        <v>0</v>
      </c>
      <c r="P597" s="96">
        <f t="shared" si="1314"/>
        <v>0</v>
      </c>
      <c r="Q597" s="177"/>
      <c r="R597" s="178">
        <v>0</v>
      </c>
      <c r="S597" s="178">
        <f t="shared" si="1292"/>
        <v>0</v>
      </c>
      <c r="T597" s="178">
        <v>59701</v>
      </c>
      <c r="U597" s="178">
        <f t="shared" si="1293"/>
        <v>0</v>
      </c>
      <c r="V597" s="179">
        <f t="shared" si="1315"/>
        <v>0</v>
      </c>
      <c r="W597" s="224"/>
      <c r="X597" s="225">
        <v>0</v>
      </c>
      <c r="Y597" s="225">
        <f t="shared" si="1295"/>
        <v>0</v>
      </c>
      <c r="Z597" s="225">
        <v>59701</v>
      </c>
      <c r="AA597" s="225">
        <f t="shared" si="1296"/>
        <v>0</v>
      </c>
      <c r="AB597" s="226">
        <f t="shared" si="1316"/>
        <v>0</v>
      </c>
      <c r="AC597" s="271">
        <v>0.5</v>
      </c>
      <c r="AD597" s="272">
        <v>0</v>
      </c>
      <c r="AE597" s="272">
        <f t="shared" si="1298"/>
        <v>0</v>
      </c>
      <c r="AF597" s="272">
        <v>59701</v>
      </c>
      <c r="AG597" s="272">
        <f t="shared" si="1299"/>
        <v>29850.5</v>
      </c>
      <c r="AH597" s="273">
        <f t="shared" si="1317"/>
        <v>29850.5</v>
      </c>
      <c r="AI597" s="318"/>
      <c r="AJ597" s="319">
        <v>0</v>
      </c>
      <c r="AK597" s="319">
        <f t="shared" si="1301"/>
        <v>0</v>
      </c>
      <c r="AL597" s="319">
        <v>59701</v>
      </c>
      <c r="AM597" s="319">
        <f t="shared" si="1302"/>
        <v>0</v>
      </c>
      <c r="AN597" s="320">
        <f t="shared" si="1318"/>
        <v>0</v>
      </c>
      <c r="AO597" s="1607">
        <v>0.5</v>
      </c>
      <c r="AP597" s="1093">
        <v>0</v>
      </c>
      <c r="AQ597" s="1093">
        <f t="shared" si="1304"/>
        <v>0</v>
      </c>
      <c r="AR597" s="1093">
        <v>59701</v>
      </c>
      <c r="AS597" s="1093">
        <f t="shared" si="1305"/>
        <v>29850.5</v>
      </c>
      <c r="AT597" s="1094">
        <f t="shared" si="1319"/>
        <v>29850.5</v>
      </c>
      <c r="AU597" s="1103"/>
      <c r="AV597" s="1101">
        <v>0</v>
      </c>
      <c r="AW597" s="1101">
        <f t="shared" si="1307"/>
        <v>0</v>
      </c>
      <c r="AX597" s="1101">
        <v>59701</v>
      </c>
      <c r="AY597" s="1101">
        <f t="shared" si="1308"/>
        <v>0</v>
      </c>
      <c r="AZ597" s="1102">
        <f t="shared" si="1320"/>
        <v>0</v>
      </c>
      <c r="BA597" s="1151">
        <f t="shared" si="1322"/>
        <v>0</v>
      </c>
      <c r="BB597" s="363">
        <v>0</v>
      </c>
      <c r="BC597" s="363">
        <f t="shared" si="1310"/>
        <v>0</v>
      </c>
      <c r="BD597" s="363">
        <v>59701</v>
      </c>
      <c r="BE597" s="363">
        <f t="shared" si="1311"/>
        <v>0</v>
      </c>
      <c r="BF597" s="364">
        <f t="shared" si="1321"/>
        <v>0</v>
      </c>
      <c r="BG597" s="1218">
        <f t="shared" si="1257"/>
        <v>29850.5</v>
      </c>
      <c r="BH597" s="1218">
        <f t="shared" si="1258"/>
        <v>-29850.5</v>
      </c>
    </row>
    <row r="598" spans="1:60" x14ac:dyDescent="0.2">
      <c r="A598" s="1">
        <v>583</v>
      </c>
      <c r="B598" s="1159" t="s">
        <v>66</v>
      </c>
      <c r="C598" s="51"/>
      <c r="D598" s="51"/>
      <c r="E598" s="51"/>
      <c r="F598" s="51"/>
      <c r="G598" s="76"/>
      <c r="H598" s="1124"/>
      <c r="I598" s="76"/>
      <c r="J598" s="1125"/>
      <c r="K598" s="131"/>
      <c r="L598" s="1144"/>
      <c r="M598" s="95"/>
      <c r="N598" s="1126"/>
      <c r="O598" s="95"/>
      <c r="P598" s="1127"/>
      <c r="Q598" s="177"/>
      <c r="R598" s="1145"/>
      <c r="S598" s="178"/>
      <c r="T598" s="1128"/>
      <c r="U598" s="178"/>
      <c r="V598" s="1129"/>
      <c r="W598" s="224"/>
      <c r="X598" s="1146"/>
      <c r="Y598" s="225"/>
      <c r="Z598" s="1130"/>
      <c r="AA598" s="225"/>
      <c r="AB598" s="1131"/>
      <c r="AC598" s="271"/>
      <c r="AD598" s="1147"/>
      <c r="AE598" s="272"/>
      <c r="AF598" s="1132"/>
      <c r="AG598" s="272"/>
      <c r="AH598" s="1133"/>
      <c r="AI598" s="318"/>
      <c r="AJ598" s="1148"/>
      <c r="AK598" s="319"/>
      <c r="AL598" s="1134"/>
      <c r="AM598" s="319"/>
      <c r="AN598" s="1135"/>
      <c r="AO598" s="1107"/>
      <c r="AP598" s="1149"/>
      <c r="AQ598" s="1093"/>
      <c r="AR598" s="1136"/>
      <c r="AS598" s="1093"/>
      <c r="AT598" s="1137"/>
      <c r="AU598" s="1103"/>
      <c r="AV598" s="1150"/>
      <c r="AW598" s="1101"/>
      <c r="AX598" s="1138"/>
      <c r="AY598" s="1101"/>
      <c r="AZ598" s="1139"/>
      <c r="BA598" s="1151">
        <f t="shared" si="1322"/>
        <v>0</v>
      </c>
      <c r="BB598" s="1152"/>
      <c r="BC598" s="363"/>
      <c r="BD598" s="1140"/>
      <c r="BE598" s="363"/>
      <c r="BF598" s="1141"/>
      <c r="BG598" s="1218">
        <f t="shared" si="1257"/>
        <v>0</v>
      </c>
      <c r="BH598" s="1218">
        <f t="shared" si="1258"/>
        <v>0</v>
      </c>
    </row>
    <row r="599" spans="1:60" x14ac:dyDescent="0.2">
      <c r="A599" s="1">
        <v>584</v>
      </c>
      <c r="B599" s="50" t="s">
        <v>305</v>
      </c>
      <c r="C599" s="51" t="s">
        <v>375</v>
      </c>
      <c r="D599" s="51" t="s">
        <v>14</v>
      </c>
      <c r="E599" s="51">
        <v>1</v>
      </c>
      <c r="F599" s="76">
        <v>53425.200000000004</v>
      </c>
      <c r="G599" s="76">
        <f t="shared" si="1264"/>
        <v>53425.200000000004</v>
      </c>
      <c r="H599" s="76">
        <v>96511.679999999993</v>
      </c>
      <c r="I599" s="76">
        <f t="shared" si="1265"/>
        <v>96511.679999999993</v>
      </c>
      <c r="J599" s="120">
        <f t="shared" ref="J599:J618" si="1323">G599+I599</f>
        <v>149936.88</v>
      </c>
      <c r="K599" s="131"/>
      <c r="L599" s="95">
        <v>53425.200000000004</v>
      </c>
      <c r="M599" s="95">
        <f t="shared" ref="M599:M618" si="1324">K599*L599</f>
        <v>0</v>
      </c>
      <c r="N599" s="95">
        <v>96511.679999999993</v>
      </c>
      <c r="O599" s="95">
        <f t="shared" ref="O599:O618" si="1325">K599*N599</f>
        <v>0</v>
      </c>
      <c r="P599" s="96">
        <f t="shared" ref="P599:P618" si="1326">M599+O599</f>
        <v>0</v>
      </c>
      <c r="Q599" s="177"/>
      <c r="R599" s="178">
        <v>53425.200000000004</v>
      </c>
      <c r="S599" s="178">
        <f t="shared" ref="S599:S618" si="1327">Q599*R599</f>
        <v>0</v>
      </c>
      <c r="T599" s="178">
        <v>96511.679999999993</v>
      </c>
      <c r="U599" s="178">
        <f t="shared" ref="U599:U618" si="1328">Q599*T599</f>
        <v>0</v>
      </c>
      <c r="V599" s="179">
        <f t="shared" ref="V599:V618" si="1329">S599+U599</f>
        <v>0</v>
      </c>
      <c r="W599" s="224"/>
      <c r="X599" s="225">
        <v>53425.200000000004</v>
      </c>
      <c r="Y599" s="225">
        <f t="shared" ref="Y599:Y618" si="1330">W599*X599</f>
        <v>0</v>
      </c>
      <c r="Z599" s="225">
        <v>96511.679999999993</v>
      </c>
      <c r="AA599" s="225">
        <f t="shared" ref="AA599:AA618" si="1331">W599*Z599</f>
        <v>0</v>
      </c>
      <c r="AB599" s="226">
        <f t="shared" ref="AB599:AB618" si="1332">Y599+AA599</f>
        <v>0</v>
      </c>
      <c r="AC599" s="271"/>
      <c r="AD599" s="272">
        <v>53425.200000000004</v>
      </c>
      <c r="AE599" s="272">
        <f t="shared" ref="AE599:AE618" si="1333">AC599*AD599</f>
        <v>0</v>
      </c>
      <c r="AF599" s="272">
        <v>96511.679999999993</v>
      </c>
      <c r="AG599" s="272">
        <f t="shared" ref="AG599:AG618" si="1334">AC599*AF599</f>
        <v>0</v>
      </c>
      <c r="AH599" s="273">
        <f t="shared" ref="AH599:AH618" si="1335">AE599+AG599</f>
        <v>0</v>
      </c>
      <c r="AI599" s="318"/>
      <c r="AJ599" s="319">
        <v>53425.200000000004</v>
      </c>
      <c r="AK599" s="319">
        <f t="shared" ref="AK599:AK618" si="1336">AI599*AJ599</f>
        <v>0</v>
      </c>
      <c r="AL599" s="319">
        <v>96511.679999999993</v>
      </c>
      <c r="AM599" s="319">
        <f t="shared" ref="AM599:AM618" si="1337">AI599*AL599</f>
        <v>0</v>
      </c>
      <c r="AN599" s="320">
        <f t="shared" ref="AN599:AN618" si="1338">AK599+AM599</f>
        <v>0</v>
      </c>
      <c r="AO599" s="1607">
        <v>1</v>
      </c>
      <c r="AP599" s="1093">
        <v>53425.200000000004</v>
      </c>
      <c r="AQ599" s="1093">
        <f t="shared" ref="AQ599:AQ618" si="1339">AO599*AP599</f>
        <v>53425.200000000004</v>
      </c>
      <c r="AR599" s="1093">
        <v>96511.679999999993</v>
      </c>
      <c r="AS599" s="1093">
        <f t="shared" ref="AS599:AS618" si="1340">AO599*AR599</f>
        <v>96511.679999999993</v>
      </c>
      <c r="AT599" s="1094">
        <f t="shared" ref="AT599:AT618" si="1341">AQ599+AS599</f>
        <v>149936.88</v>
      </c>
      <c r="AU599" s="1103"/>
      <c r="AV599" s="1101">
        <v>53425.200000000004</v>
      </c>
      <c r="AW599" s="1101">
        <f t="shared" ref="AW599:AW618" si="1342">AU599*AV599</f>
        <v>0</v>
      </c>
      <c r="AX599" s="1101">
        <v>96511.679999999993</v>
      </c>
      <c r="AY599" s="1101">
        <f t="shared" ref="AY599:AY618" si="1343">AU599*AX599</f>
        <v>0</v>
      </c>
      <c r="AZ599" s="1102">
        <f t="shared" ref="AZ599:AZ618" si="1344">AW599+AY599</f>
        <v>0</v>
      </c>
      <c r="BA599" s="1151">
        <f t="shared" si="1322"/>
        <v>0</v>
      </c>
      <c r="BB599" s="363">
        <v>53425.200000000004</v>
      </c>
      <c r="BC599" s="363">
        <f t="shared" ref="BC599:BC618" si="1345">BA599*BB599</f>
        <v>0</v>
      </c>
      <c r="BD599" s="363">
        <v>96511.679999999993</v>
      </c>
      <c r="BE599" s="363">
        <f t="shared" ref="BE599:BE618" si="1346">BA599*BD599</f>
        <v>0</v>
      </c>
      <c r="BF599" s="364">
        <f t="shared" ref="BF599:BF618" si="1347">BC599+BE599</f>
        <v>0</v>
      </c>
      <c r="BG599" s="1218">
        <f t="shared" si="1257"/>
        <v>149936.88</v>
      </c>
      <c r="BH599" s="1218">
        <f t="shared" si="1258"/>
        <v>-149936.88</v>
      </c>
    </row>
    <row r="600" spans="1:60" x14ac:dyDescent="0.2">
      <c r="A600" s="1">
        <v>585</v>
      </c>
      <c r="B600" s="50" t="s">
        <v>425</v>
      </c>
      <c r="C600" s="51"/>
      <c r="D600" s="51" t="s">
        <v>7</v>
      </c>
      <c r="E600" s="51">
        <v>1</v>
      </c>
      <c r="F600" s="76">
        <v>7730</v>
      </c>
      <c r="G600" s="76">
        <f t="shared" si="1264"/>
        <v>7730</v>
      </c>
      <c r="H600" s="76">
        <v>18729</v>
      </c>
      <c r="I600" s="76">
        <f t="shared" si="1265"/>
        <v>18729</v>
      </c>
      <c r="J600" s="120">
        <f t="shared" si="1323"/>
        <v>26459</v>
      </c>
      <c r="K600" s="131"/>
      <c r="L600" s="95">
        <v>7730</v>
      </c>
      <c r="M600" s="95">
        <f t="shared" si="1324"/>
        <v>0</v>
      </c>
      <c r="N600" s="95">
        <v>18729</v>
      </c>
      <c r="O600" s="95">
        <f t="shared" si="1325"/>
        <v>0</v>
      </c>
      <c r="P600" s="96">
        <f t="shared" si="1326"/>
        <v>0</v>
      </c>
      <c r="Q600" s="177"/>
      <c r="R600" s="178">
        <v>7730</v>
      </c>
      <c r="S600" s="178">
        <f t="shared" si="1327"/>
        <v>0</v>
      </c>
      <c r="T600" s="178">
        <v>18729</v>
      </c>
      <c r="U600" s="178">
        <f t="shared" si="1328"/>
        <v>0</v>
      </c>
      <c r="V600" s="179">
        <f t="shared" si="1329"/>
        <v>0</v>
      </c>
      <c r="W600" s="224"/>
      <c r="X600" s="225">
        <v>7730</v>
      </c>
      <c r="Y600" s="225">
        <f t="shared" si="1330"/>
        <v>0</v>
      </c>
      <c r="Z600" s="225">
        <v>18729</v>
      </c>
      <c r="AA600" s="225">
        <f t="shared" si="1331"/>
        <v>0</v>
      </c>
      <c r="AB600" s="226">
        <f t="shared" si="1332"/>
        <v>0</v>
      </c>
      <c r="AC600" s="271"/>
      <c r="AD600" s="272">
        <v>7730</v>
      </c>
      <c r="AE600" s="272">
        <f t="shared" si="1333"/>
        <v>0</v>
      </c>
      <c r="AF600" s="272">
        <v>18729</v>
      </c>
      <c r="AG600" s="272">
        <f t="shared" si="1334"/>
        <v>0</v>
      </c>
      <c r="AH600" s="273">
        <f t="shared" si="1335"/>
        <v>0</v>
      </c>
      <c r="AI600" s="318"/>
      <c r="AJ600" s="319">
        <v>7730</v>
      </c>
      <c r="AK600" s="319">
        <f t="shared" si="1336"/>
        <v>0</v>
      </c>
      <c r="AL600" s="319">
        <v>18729</v>
      </c>
      <c r="AM600" s="319">
        <f t="shared" si="1337"/>
        <v>0</v>
      </c>
      <c r="AN600" s="320">
        <f t="shared" si="1338"/>
        <v>0</v>
      </c>
      <c r="AO600" s="1607">
        <v>1</v>
      </c>
      <c r="AP600" s="1093">
        <v>7730</v>
      </c>
      <c r="AQ600" s="1093">
        <f t="shared" si="1339"/>
        <v>7730</v>
      </c>
      <c r="AR600" s="1093">
        <v>18729</v>
      </c>
      <c r="AS600" s="1093">
        <f t="shared" si="1340"/>
        <v>18729</v>
      </c>
      <c r="AT600" s="1094">
        <f t="shared" si="1341"/>
        <v>26459</v>
      </c>
      <c r="AU600" s="1103"/>
      <c r="AV600" s="1101">
        <v>7730</v>
      </c>
      <c r="AW600" s="1101">
        <f t="shared" si="1342"/>
        <v>0</v>
      </c>
      <c r="AX600" s="1101">
        <v>18729</v>
      </c>
      <c r="AY600" s="1101">
        <f t="shared" si="1343"/>
        <v>0</v>
      </c>
      <c r="AZ600" s="1102">
        <f t="shared" si="1344"/>
        <v>0</v>
      </c>
      <c r="BA600" s="1151">
        <f t="shared" si="1322"/>
        <v>0</v>
      </c>
      <c r="BB600" s="363">
        <v>7730</v>
      </c>
      <c r="BC600" s="363">
        <f t="shared" si="1345"/>
        <v>0</v>
      </c>
      <c r="BD600" s="363">
        <v>18729</v>
      </c>
      <c r="BE600" s="363">
        <f t="shared" si="1346"/>
        <v>0</v>
      </c>
      <c r="BF600" s="364">
        <f t="shared" si="1347"/>
        <v>0</v>
      </c>
      <c r="BG600" s="1218">
        <f t="shared" ref="BG600:BG663" si="1348">J600-P600-V600-AB600-AH600-AN600</f>
        <v>26459</v>
      </c>
      <c r="BH600" s="1218">
        <f t="shared" ref="BH600:BH663" si="1349">BF600-BG600</f>
        <v>-26459</v>
      </c>
    </row>
    <row r="601" spans="1:60" ht="25.5" x14ac:dyDescent="0.2">
      <c r="A601" s="1">
        <v>586</v>
      </c>
      <c r="B601" s="50" t="s">
        <v>387</v>
      </c>
      <c r="C601" s="51" t="s">
        <v>427</v>
      </c>
      <c r="D601" s="51" t="s">
        <v>14</v>
      </c>
      <c r="E601" s="51">
        <v>1</v>
      </c>
      <c r="F601" s="76">
        <v>4500</v>
      </c>
      <c r="G601" s="76">
        <f t="shared" si="1264"/>
        <v>4500</v>
      </c>
      <c r="H601" s="76">
        <v>16972.5</v>
      </c>
      <c r="I601" s="76">
        <f t="shared" si="1265"/>
        <v>16972.5</v>
      </c>
      <c r="J601" s="120">
        <f t="shared" si="1323"/>
        <v>21472.5</v>
      </c>
      <c r="K601" s="131"/>
      <c r="L601" s="95">
        <v>4500</v>
      </c>
      <c r="M601" s="95">
        <f t="shared" si="1324"/>
        <v>0</v>
      </c>
      <c r="N601" s="95">
        <v>16972.5</v>
      </c>
      <c r="O601" s="95">
        <f t="shared" si="1325"/>
        <v>0</v>
      </c>
      <c r="P601" s="96">
        <f t="shared" si="1326"/>
        <v>0</v>
      </c>
      <c r="Q601" s="177"/>
      <c r="R601" s="178">
        <v>4500</v>
      </c>
      <c r="S601" s="178">
        <f t="shared" si="1327"/>
        <v>0</v>
      </c>
      <c r="T601" s="178">
        <v>16972.5</v>
      </c>
      <c r="U601" s="178">
        <f t="shared" si="1328"/>
        <v>0</v>
      </c>
      <c r="V601" s="179">
        <f t="shared" si="1329"/>
        <v>0</v>
      </c>
      <c r="W601" s="224"/>
      <c r="X601" s="225">
        <v>4500</v>
      </c>
      <c r="Y601" s="225">
        <f t="shared" si="1330"/>
        <v>0</v>
      </c>
      <c r="Z601" s="225">
        <v>16972.5</v>
      </c>
      <c r="AA601" s="225">
        <f t="shared" si="1331"/>
        <v>0</v>
      </c>
      <c r="AB601" s="226">
        <f t="shared" si="1332"/>
        <v>0</v>
      </c>
      <c r="AC601" s="271"/>
      <c r="AD601" s="272">
        <v>4500</v>
      </c>
      <c r="AE601" s="272">
        <f t="shared" si="1333"/>
        <v>0</v>
      </c>
      <c r="AF601" s="272">
        <v>16972.5</v>
      </c>
      <c r="AG601" s="272">
        <f t="shared" si="1334"/>
        <v>0</v>
      </c>
      <c r="AH601" s="273">
        <f t="shared" si="1335"/>
        <v>0</v>
      </c>
      <c r="AI601" s="318"/>
      <c r="AJ601" s="319">
        <v>4500</v>
      </c>
      <c r="AK601" s="319">
        <f t="shared" si="1336"/>
        <v>0</v>
      </c>
      <c r="AL601" s="319">
        <v>16972.5</v>
      </c>
      <c r="AM601" s="319">
        <f t="shared" si="1337"/>
        <v>0</v>
      </c>
      <c r="AN601" s="320">
        <f t="shared" si="1338"/>
        <v>0</v>
      </c>
      <c r="AO601" s="1607">
        <v>1</v>
      </c>
      <c r="AP601" s="1093">
        <v>4500</v>
      </c>
      <c r="AQ601" s="1093">
        <f t="shared" si="1339"/>
        <v>4500</v>
      </c>
      <c r="AR601" s="1093">
        <v>16972.5</v>
      </c>
      <c r="AS601" s="1093">
        <f t="shared" si="1340"/>
        <v>16972.5</v>
      </c>
      <c r="AT601" s="1094">
        <f t="shared" si="1341"/>
        <v>21472.5</v>
      </c>
      <c r="AU601" s="1103"/>
      <c r="AV601" s="1101">
        <v>4500</v>
      </c>
      <c r="AW601" s="1101">
        <f t="shared" si="1342"/>
        <v>0</v>
      </c>
      <c r="AX601" s="1101">
        <v>16972.5</v>
      </c>
      <c r="AY601" s="1101">
        <f t="shared" si="1343"/>
        <v>0</v>
      </c>
      <c r="AZ601" s="1102">
        <f t="shared" si="1344"/>
        <v>0</v>
      </c>
      <c r="BA601" s="1151">
        <f t="shared" si="1322"/>
        <v>0</v>
      </c>
      <c r="BB601" s="363">
        <v>4500</v>
      </c>
      <c r="BC601" s="363">
        <f t="shared" si="1345"/>
        <v>0</v>
      </c>
      <c r="BD601" s="363">
        <v>16972.5</v>
      </c>
      <c r="BE601" s="363">
        <f t="shared" si="1346"/>
        <v>0</v>
      </c>
      <c r="BF601" s="364">
        <f t="shared" si="1347"/>
        <v>0</v>
      </c>
      <c r="BG601" s="1218">
        <f t="shared" si="1348"/>
        <v>21472.5</v>
      </c>
      <c r="BH601" s="1218">
        <f t="shared" si="1349"/>
        <v>-21472.5</v>
      </c>
    </row>
    <row r="602" spans="1:60" ht="25.5" x14ac:dyDescent="0.2">
      <c r="A602" s="1">
        <v>587</v>
      </c>
      <c r="B602" s="50" t="s">
        <v>387</v>
      </c>
      <c r="C602" s="51" t="s">
        <v>417</v>
      </c>
      <c r="D602" s="51" t="s">
        <v>14</v>
      </c>
      <c r="E602" s="51">
        <v>4</v>
      </c>
      <c r="F602" s="76">
        <v>4500</v>
      </c>
      <c r="G602" s="76">
        <f t="shared" si="1264"/>
        <v>18000</v>
      </c>
      <c r="H602" s="76">
        <v>11769.15</v>
      </c>
      <c r="I602" s="76">
        <f t="shared" si="1265"/>
        <v>47076.6</v>
      </c>
      <c r="J602" s="120">
        <f t="shared" si="1323"/>
        <v>65076.6</v>
      </c>
      <c r="K602" s="131"/>
      <c r="L602" s="95">
        <v>4500</v>
      </c>
      <c r="M602" s="95">
        <f t="shared" si="1324"/>
        <v>0</v>
      </c>
      <c r="N602" s="95">
        <v>11769.15</v>
      </c>
      <c r="O602" s="95">
        <f t="shared" si="1325"/>
        <v>0</v>
      </c>
      <c r="P602" s="96">
        <f t="shared" si="1326"/>
        <v>0</v>
      </c>
      <c r="Q602" s="177"/>
      <c r="R602" s="178">
        <v>4500</v>
      </c>
      <c r="S602" s="178">
        <f t="shared" si="1327"/>
        <v>0</v>
      </c>
      <c r="T602" s="178">
        <v>11769.15</v>
      </c>
      <c r="U602" s="178">
        <f t="shared" si="1328"/>
        <v>0</v>
      </c>
      <c r="V602" s="179">
        <f t="shared" si="1329"/>
        <v>0</v>
      </c>
      <c r="W602" s="224"/>
      <c r="X602" s="225">
        <v>4500</v>
      </c>
      <c r="Y602" s="225">
        <f t="shared" si="1330"/>
        <v>0</v>
      </c>
      <c r="Z602" s="225">
        <v>11769.15</v>
      </c>
      <c r="AA602" s="225">
        <f t="shared" si="1331"/>
        <v>0</v>
      </c>
      <c r="AB602" s="226">
        <f t="shared" si="1332"/>
        <v>0</v>
      </c>
      <c r="AC602" s="271"/>
      <c r="AD602" s="272">
        <v>4500</v>
      </c>
      <c r="AE602" s="272">
        <f t="shared" si="1333"/>
        <v>0</v>
      </c>
      <c r="AF602" s="272">
        <v>11769.15</v>
      </c>
      <c r="AG602" s="272">
        <f t="shared" si="1334"/>
        <v>0</v>
      </c>
      <c r="AH602" s="273">
        <f t="shared" si="1335"/>
        <v>0</v>
      </c>
      <c r="AI602" s="318"/>
      <c r="AJ602" s="319">
        <v>4500</v>
      </c>
      <c r="AK602" s="319">
        <f t="shared" si="1336"/>
        <v>0</v>
      </c>
      <c r="AL602" s="319">
        <v>11769.15</v>
      </c>
      <c r="AM602" s="319">
        <f t="shared" si="1337"/>
        <v>0</v>
      </c>
      <c r="AN602" s="320">
        <f t="shared" si="1338"/>
        <v>0</v>
      </c>
      <c r="AO602" s="1607">
        <v>4</v>
      </c>
      <c r="AP602" s="1093">
        <v>4500</v>
      </c>
      <c r="AQ602" s="1093">
        <f t="shared" si="1339"/>
        <v>18000</v>
      </c>
      <c r="AR602" s="1093">
        <v>11769.15</v>
      </c>
      <c r="AS602" s="1093">
        <f t="shared" si="1340"/>
        <v>47076.6</v>
      </c>
      <c r="AT602" s="1094">
        <f t="shared" si="1341"/>
        <v>65076.6</v>
      </c>
      <c r="AU602" s="1103"/>
      <c r="AV602" s="1101">
        <v>4500</v>
      </c>
      <c r="AW602" s="1101">
        <f t="shared" si="1342"/>
        <v>0</v>
      </c>
      <c r="AX602" s="1101">
        <v>11769.15</v>
      </c>
      <c r="AY602" s="1101">
        <f t="shared" si="1343"/>
        <v>0</v>
      </c>
      <c r="AZ602" s="1102">
        <f t="shared" si="1344"/>
        <v>0</v>
      </c>
      <c r="BA602" s="1151">
        <f t="shared" si="1322"/>
        <v>0</v>
      </c>
      <c r="BB602" s="363">
        <v>4500</v>
      </c>
      <c r="BC602" s="363">
        <f t="shared" si="1345"/>
        <v>0</v>
      </c>
      <c r="BD602" s="363">
        <v>11769.15</v>
      </c>
      <c r="BE602" s="363">
        <f t="shared" si="1346"/>
        <v>0</v>
      </c>
      <c r="BF602" s="364">
        <f t="shared" si="1347"/>
        <v>0</v>
      </c>
      <c r="BG602" s="1218">
        <f t="shared" si="1348"/>
        <v>65076.6</v>
      </c>
      <c r="BH602" s="1218">
        <f t="shared" si="1349"/>
        <v>-65076.6</v>
      </c>
    </row>
    <row r="603" spans="1:60" ht="25.5" x14ac:dyDescent="0.2">
      <c r="A603" s="1">
        <v>588</v>
      </c>
      <c r="B603" s="50" t="s">
        <v>387</v>
      </c>
      <c r="C603" s="51" t="s">
        <v>418</v>
      </c>
      <c r="D603" s="51" t="s">
        <v>14</v>
      </c>
      <c r="E603" s="51">
        <v>2</v>
      </c>
      <c r="F603" s="76">
        <v>4500</v>
      </c>
      <c r="G603" s="76">
        <f t="shared" si="1264"/>
        <v>9000</v>
      </c>
      <c r="H603" s="76">
        <v>10968.575000000001</v>
      </c>
      <c r="I603" s="76">
        <f t="shared" si="1265"/>
        <v>21937.15</v>
      </c>
      <c r="J603" s="120">
        <f t="shared" si="1323"/>
        <v>30937.15</v>
      </c>
      <c r="K603" s="131"/>
      <c r="L603" s="95">
        <v>4500</v>
      </c>
      <c r="M603" s="95">
        <f t="shared" si="1324"/>
        <v>0</v>
      </c>
      <c r="N603" s="95">
        <v>10968.575000000001</v>
      </c>
      <c r="O603" s="95">
        <f t="shared" si="1325"/>
        <v>0</v>
      </c>
      <c r="P603" s="96">
        <f t="shared" si="1326"/>
        <v>0</v>
      </c>
      <c r="Q603" s="177"/>
      <c r="R603" s="178">
        <v>4500</v>
      </c>
      <c r="S603" s="178">
        <f t="shared" si="1327"/>
        <v>0</v>
      </c>
      <c r="T603" s="178">
        <v>10968.575000000001</v>
      </c>
      <c r="U603" s="178">
        <f t="shared" si="1328"/>
        <v>0</v>
      </c>
      <c r="V603" s="179">
        <f t="shared" si="1329"/>
        <v>0</v>
      </c>
      <c r="W603" s="224"/>
      <c r="X603" s="225">
        <v>4500</v>
      </c>
      <c r="Y603" s="225">
        <f t="shared" si="1330"/>
        <v>0</v>
      </c>
      <c r="Z603" s="225">
        <v>10968.575000000001</v>
      </c>
      <c r="AA603" s="225">
        <f t="shared" si="1331"/>
        <v>0</v>
      </c>
      <c r="AB603" s="226">
        <f t="shared" si="1332"/>
        <v>0</v>
      </c>
      <c r="AC603" s="271"/>
      <c r="AD603" s="272">
        <v>4500</v>
      </c>
      <c r="AE603" s="272">
        <f t="shared" si="1333"/>
        <v>0</v>
      </c>
      <c r="AF603" s="272">
        <v>10968.575000000001</v>
      </c>
      <c r="AG603" s="272">
        <f t="shared" si="1334"/>
        <v>0</v>
      </c>
      <c r="AH603" s="273">
        <f t="shared" si="1335"/>
        <v>0</v>
      </c>
      <c r="AI603" s="318"/>
      <c r="AJ603" s="319">
        <v>4500</v>
      </c>
      <c r="AK603" s="319">
        <f t="shared" si="1336"/>
        <v>0</v>
      </c>
      <c r="AL603" s="319">
        <v>10968.575000000001</v>
      </c>
      <c r="AM603" s="319">
        <f t="shared" si="1337"/>
        <v>0</v>
      </c>
      <c r="AN603" s="320">
        <f t="shared" si="1338"/>
        <v>0</v>
      </c>
      <c r="AO603" s="1607">
        <v>2</v>
      </c>
      <c r="AP603" s="1093">
        <v>4500</v>
      </c>
      <c r="AQ603" s="1093">
        <f t="shared" si="1339"/>
        <v>9000</v>
      </c>
      <c r="AR603" s="1093">
        <v>10968.575000000001</v>
      </c>
      <c r="AS603" s="1093">
        <f t="shared" si="1340"/>
        <v>21937.15</v>
      </c>
      <c r="AT603" s="1094">
        <f t="shared" si="1341"/>
        <v>30937.15</v>
      </c>
      <c r="AU603" s="1103"/>
      <c r="AV603" s="1101">
        <v>4500</v>
      </c>
      <c r="AW603" s="1101">
        <f t="shared" si="1342"/>
        <v>0</v>
      </c>
      <c r="AX603" s="1101">
        <v>10968.575000000001</v>
      </c>
      <c r="AY603" s="1101">
        <f t="shared" si="1343"/>
        <v>0</v>
      </c>
      <c r="AZ603" s="1102">
        <f t="shared" si="1344"/>
        <v>0</v>
      </c>
      <c r="BA603" s="1151">
        <f t="shared" si="1322"/>
        <v>0</v>
      </c>
      <c r="BB603" s="363">
        <v>4500</v>
      </c>
      <c r="BC603" s="363">
        <f t="shared" si="1345"/>
        <v>0</v>
      </c>
      <c r="BD603" s="363">
        <v>10968.575000000001</v>
      </c>
      <c r="BE603" s="363">
        <f t="shared" si="1346"/>
        <v>0</v>
      </c>
      <c r="BF603" s="364">
        <f t="shared" si="1347"/>
        <v>0</v>
      </c>
      <c r="BG603" s="1218">
        <f t="shared" si="1348"/>
        <v>30937.15</v>
      </c>
      <c r="BH603" s="1218">
        <f t="shared" si="1349"/>
        <v>-30937.15</v>
      </c>
    </row>
    <row r="604" spans="1:60" ht="25.5" x14ac:dyDescent="0.2">
      <c r="A604" s="1">
        <v>589</v>
      </c>
      <c r="B604" s="50" t="s">
        <v>387</v>
      </c>
      <c r="C604" s="51" t="s">
        <v>419</v>
      </c>
      <c r="D604" s="51" t="s">
        <v>14</v>
      </c>
      <c r="E604" s="51">
        <v>1</v>
      </c>
      <c r="F604" s="76">
        <v>4500</v>
      </c>
      <c r="G604" s="76">
        <f t="shared" ref="G604:G667" si="1350">E604*F604</f>
        <v>4500</v>
      </c>
      <c r="H604" s="76">
        <v>10701.199999999999</v>
      </c>
      <c r="I604" s="76">
        <f t="shared" ref="I604:I667" si="1351">E604*H604</f>
        <v>10701.199999999999</v>
      </c>
      <c r="J604" s="120">
        <f t="shared" si="1323"/>
        <v>15201.199999999999</v>
      </c>
      <c r="K604" s="131"/>
      <c r="L604" s="95">
        <v>4500</v>
      </c>
      <c r="M604" s="95">
        <f t="shared" si="1324"/>
        <v>0</v>
      </c>
      <c r="N604" s="95">
        <v>10701.199999999999</v>
      </c>
      <c r="O604" s="95">
        <f t="shared" si="1325"/>
        <v>0</v>
      </c>
      <c r="P604" s="96">
        <f t="shared" si="1326"/>
        <v>0</v>
      </c>
      <c r="Q604" s="177"/>
      <c r="R604" s="178">
        <v>4500</v>
      </c>
      <c r="S604" s="178">
        <f t="shared" si="1327"/>
        <v>0</v>
      </c>
      <c r="T604" s="178">
        <v>10701.199999999999</v>
      </c>
      <c r="U604" s="178">
        <f t="shared" si="1328"/>
        <v>0</v>
      </c>
      <c r="V604" s="179">
        <f t="shared" si="1329"/>
        <v>0</v>
      </c>
      <c r="W604" s="224"/>
      <c r="X604" s="225">
        <v>4500</v>
      </c>
      <c r="Y604" s="225">
        <f t="shared" si="1330"/>
        <v>0</v>
      </c>
      <c r="Z604" s="225">
        <v>10701.199999999999</v>
      </c>
      <c r="AA604" s="225">
        <f t="shared" si="1331"/>
        <v>0</v>
      </c>
      <c r="AB604" s="226">
        <f t="shared" si="1332"/>
        <v>0</v>
      </c>
      <c r="AC604" s="271"/>
      <c r="AD604" s="272">
        <v>4500</v>
      </c>
      <c r="AE604" s="272">
        <f t="shared" si="1333"/>
        <v>0</v>
      </c>
      <c r="AF604" s="272">
        <v>10701.199999999999</v>
      </c>
      <c r="AG604" s="272">
        <f t="shared" si="1334"/>
        <v>0</v>
      </c>
      <c r="AH604" s="273">
        <f t="shared" si="1335"/>
        <v>0</v>
      </c>
      <c r="AI604" s="318"/>
      <c r="AJ604" s="319">
        <v>4500</v>
      </c>
      <c r="AK604" s="319">
        <f t="shared" si="1336"/>
        <v>0</v>
      </c>
      <c r="AL604" s="319">
        <v>10701.199999999999</v>
      </c>
      <c r="AM604" s="319">
        <f t="shared" si="1337"/>
        <v>0</v>
      </c>
      <c r="AN604" s="320">
        <f t="shared" si="1338"/>
        <v>0</v>
      </c>
      <c r="AO604" s="1607">
        <v>1</v>
      </c>
      <c r="AP604" s="1093">
        <v>4500</v>
      </c>
      <c r="AQ604" s="1093">
        <f t="shared" si="1339"/>
        <v>4500</v>
      </c>
      <c r="AR604" s="1093">
        <v>10701.199999999999</v>
      </c>
      <c r="AS604" s="1093">
        <f t="shared" si="1340"/>
        <v>10701.199999999999</v>
      </c>
      <c r="AT604" s="1094">
        <f t="shared" si="1341"/>
        <v>15201.199999999999</v>
      </c>
      <c r="AU604" s="1103"/>
      <c r="AV604" s="1101">
        <v>4500</v>
      </c>
      <c r="AW604" s="1101">
        <f t="shared" si="1342"/>
        <v>0</v>
      </c>
      <c r="AX604" s="1101">
        <v>10701.199999999999</v>
      </c>
      <c r="AY604" s="1101">
        <f t="shared" si="1343"/>
        <v>0</v>
      </c>
      <c r="AZ604" s="1102">
        <f t="shared" si="1344"/>
        <v>0</v>
      </c>
      <c r="BA604" s="1151">
        <f t="shared" si="1322"/>
        <v>0</v>
      </c>
      <c r="BB604" s="363">
        <v>4500</v>
      </c>
      <c r="BC604" s="363">
        <f t="shared" si="1345"/>
        <v>0</v>
      </c>
      <c r="BD604" s="363">
        <v>10701.199999999999</v>
      </c>
      <c r="BE604" s="363">
        <f t="shared" si="1346"/>
        <v>0</v>
      </c>
      <c r="BF604" s="364">
        <f t="shared" si="1347"/>
        <v>0</v>
      </c>
      <c r="BG604" s="1218">
        <f t="shared" si="1348"/>
        <v>15201.199999999999</v>
      </c>
      <c r="BH604" s="1218">
        <f t="shared" si="1349"/>
        <v>-15201.199999999999</v>
      </c>
    </row>
    <row r="605" spans="1:60" ht="25.5" x14ac:dyDescent="0.2">
      <c r="A605" s="1">
        <v>590</v>
      </c>
      <c r="B605" s="50" t="s">
        <v>387</v>
      </c>
      <c r="C605" s="51" t="s">
        <v>420</v>
      </c>
      <c r="D605" s="51" t="s">
        <v>14</v>
      </c>
      <c r="E605" s="51">
        <v>1</v>
      </c>
      <c r="F605" s="76">
        <v>4500</v>
      </c>
      <c r="G605" s="76">
        <f t="shared" si="1350"/>
        <v>4500</v>
      </c>
      <c r="H605" s="76">
        <v>10701.199999999999</v>
      </c>
      <c r="I605" s="76">
        <f t="shared" si="1351"/>
        <v>10701.199999999999</v>
      </c>
      <c r="J605" s="120">
        <f t="shared" si="1323"/>
        <v>15201.199999999999</v>
      </c>
      <c r="K605" s="131"/>
      <c r="L605" s="95">
        <v>4500</v>
      </c>
      <c r="M605" s="95">
        <f t="shared" si="1324"/>
        <v>0</v>
      </c>
      <c r="N605" s="95">
        <v>10701.199999999999</v>
      </c>
      <c r="O605" s="95">
        <f t="shared" si="1325"/>
        <v>0</v>
      </c>
      <c r="P605" s="96">
        <f t="shared" si="1326"/>
        <v>0</v>
      </c>
      <c r="Q605" s="177"/>
      <c r="R605" s="178">
        <v>4500</v>
      </c>
      <c r="S605" s="178">
        <f t="shared" si="1327"/>
        <v>0</v>
      </c>
      <c r="T605" s="178">
        <v>10701.199999999999</v>
      </c>
      <c r="U605" s="178">
        <f t="shared" si="1328"/>
        <v>0</v>
      </c>
      <c r="V605" s="179">
        <f t="shared" si="1329"/>
        <v>0</v>
      </c>
      <c r="W605" s="224"/>
      <c r="X605" s="225">
        <v>4500</v>
      </c>
      <c r="Y605" s="225">
        <f t="shared" si="1330"/>
        <v>0</v>
      </c>
      <c r="Z605" s="225">
        <v>10701.199999999999</v>
      </c>
      <c r="AA605" s="225">
        <f t="shared" si="1331"/>
        <v>0</v>
      </c>
      <c r="AB605" s="226">
        <f t="shared" si="1332"/>
        <v>0</v>
      </c>
      <c r="AC605" s="271"/>
      <c r="AD605" s="272">
        <v>4500</v>
      </c>
      <c r="AE605" s="272">
        <f t="shared" si="1333"/>
        <v>0</v>
      </c>
      <c r="AF605" s="272">
        <v>10701.199999999999</v>
      </c>
      <c r="AG605" s="272">
        <f t="shared" si="1334"/>
        <v>0</v>
      </c>
      <c r="AH605" s="273">
        <f t="shared" si="1335"/>
        <v>0</v>
      </c>
      <c r="AI605" s="318"/>
      <c r="AJ605" s="319">
        <v>4500</v>
      </c>
      <c r="AK605" s="319">
        <f t="shared" si="1336"/>
        <v>0</v>
      </c>
      <c r="AL605" s="319">
        <v>10701.199999999999</v>
      </c>
      <c r="AM605" s="319">
        <f t="shared" si="1337"/>
        <v>0</v>
      </c>
      <c r="AN605" s="320">
        <f t="shared" si="1338"/>
        <v>0</v>
      </c>
      <c r="AO605" s="1607">
        <v>1</v>
      </c>
      <c r="AP605" s="1093">
        <v>4500</v>
      </c>
      <c r="AQ605" s="1093">
        <f t="shared" si="1339"/>
        <v>4500</v>
      </c>
      <c r="AR605" s="1093">
        <v>10701.199999999999</v>
      </c>
      <c r="AS605" s="1093">
        <f t="shared" si="1340"/>
        <v>10701.199999999999</v>
      </c>
      <c r="AT605" s="1094">
        <f t="shared" si="1341"/>
        <v>15201.199999999999</v>
      </c>
      <c r="AU605" s="1103"/>
      <c r="AV605" s="1101">
        <v>4500</v>
      </c>
      <c r="AW605" s="1101">
        <f t="shared" si="1342"/>
        <v>0</v>
      </c>
      <c r="AX605" s="1101">
        <v>10701.199999999999</v>
      </c>
      <c r="AY605" s="1101">
        <f t="shared" si="1343"/>
        <v>0</v>
      </c>
      <c r="AZ605" s="1102">
        <f t="shared" si="1344"/>
        <v>0</v>
      </c>
      <c r="BA605" s="1151">
        <f t="shared" si="1322"/>
        <v>0</v>
      </c>
      <c r="BB605" s="363">
        <v>4500</v>
      </c>
      <c r="BC605" s="363">
        <f t="shared" si="1345"/>
        <v>0</v>
      </c>
      <c r="BD605" s="363">
        <v>10701.199999999999</v>
      </c>
      <c r="BE605" s="363">
        <f t="shared" si="1346"/>
        <v>0</v>
      </c>
      <c r="BF605" s="364">
        <f t="shared" si="1347"/>
        <v>0</v>
      </c>
      <c r="BG605" s="1218">
        <f t="shared" si="1348"/>
        <v>15201.199999999999</v>
      </c>
      <c r="BH605" s="1218">
        <f t="shared" si="1349"/>
        <v>-15201.199999999999</v>
      </c>
    </row>
    <row r="606" spans="1:60" x14ac:dyDescent="0.2">
      <c r="A606" s="1">
        <v>591</v>
      </c>
      <c r="B606" s="50" t="s">
        <v>82</v>
      </c>
      <c r="C606" s="51" t="s">
        <v>83</v>
      </c>
      <c r="D606" s="51" t="s">
        <v>56</v>
      </c>
      <c r="E606" s="51">
        <v>270</v>
      </c>
      <c r="F606" s="76">
        <v>600</v>
      </c>
      <c r="G606" s="76">
        <f t="shared" si="1350"/>
        <v>162000</v>
      </c>
      <c r="H606" s="76">
        <v>588</v>
      </c>
      <c r="I606" s="76">
        <f t="shared" si="1351"/>
        <v>158760</v>
      </c>
      <c r="J606" s="120">
        <f t="shared" si="1323"/>
        <v>320760</v>
      </c>
      <c r="K606" s="131"/>
      <c r="L606" s="95">
        <v>600</v>
      </c>
      <c r="M606" s="95">
        <f t="shared" si="1324"/>
        <v>0</v>
      </c>
      <c r="N606" s="95">
        <v>588</v>
      </c>
      <c r="O606" s="95">
        <f t="shared" si="1325"/>
        <v>0</v>
      </c>
      <c r="P606" s="96">
        <f t="shared" si="1326"/>
        <v>0</v>
      </c>
      <c r="Q606" s="177"/>
      <c r="R606" s="178">
        <v>600</v>
      </c>
      <c r="S606" s="178">
        <f t="shared" si="1327"/>
        <v>0</v>
      </c>
      <c r="T606" s="178">
        <v>588</v>
      </c>
      <c r="U606" s="178">
        <f t="shared" si="1328"/>
        <v>0</v>
      </c>
      <c r="V606" s="179">
        <f t="shared" si="1329"/>
        <v>0</v>
      </c>
      <c r="W606" s="224"/>
      <c r="X606" s="225">
        <v>600</v>
      </c>
      <c r="Y606" s="225">
        <f t="shared" si="1330"/>
        <v>0</v>
      </c>
      <c r="Z606" s="225">
        <v>588</v>
      </c>
      <c r="AA606" s="225">
        <f t="shared" si="1331"/>
        <v>0</v>
      </c>
      <c r="AB606" s="226">
        <f t="shared" si="1332"/>
        <v>0</v>
      </c>
      <c r="AC606" s="271">
        <v>93.78</v>
      </c>
      <c r="AD606" s="272">
        <v>600</v>
      </c>
      <c r="AE606" s="272">
        <f t="shared" si="1333"/>
        <v>56268</v>
      </c>
      <c r="AF606" s="272">
        <v>588</v>
      </c>
      <c r="AG606" s="272">
        <f t="shared" si="1334"/>
        <v>55142.64</v>
      </c>
      <c r="AH606" s="273">
        <f t="shared" si="1335"/>
        <v>111410.64</v>
      </c>
      <c r="AI606" s="318"/>
      <c r="AJ606" s="319">
        <v>600</v>
      </c>
      <c r="AK606" s="319">
        <f t="shared" si="1336"/>
        <v>0</v>
      </c>
      <c r="AL606" s="319">
        <v>588</v>
      </c>
      <c r="AM606" s="319">
        <f t="shared" si="1337"/>
        <v>0</v>
      </c>
      <c r="AN606" s="320">
        <f t="shared" si="1338"/>
        <v>0</v>
      </c>
      <c r="AO606" s="1607">
        <v>176.22</v>
      </c>
      <c r="AP606" s="1093">
        <v>600</v>
      </c>
      <c r="AQ606" s="1093">
        <f t="shared" si="1339"/>
        <v>105732</v>
      </c>
      <c r="AR606" s="1093">
        <v>588</v>
      </c>
      <c r="AS606" s="1093">
        <f t="shared" si="1340"/>
        <v>103617.36</v>
      </c>
      <c r="AT606" s="1094">
        <f t="shared" si="1341"/>
        <v>209349.36</v>
      </c>
      <c r="AU606" s="1103"/>
      <c r="AV606" s="1101">
        <v>600</v>
      </c>
      <c r="AW606" s="1101">
        <f t="shared" si="1342"/>
        <v>0</v>
      </c>
      <c r="AX606" s="1101">
        <v>588</v>
      </c>
      <c r="AY606" s="1101">
        <f t="shared" si="1343"/>
        <v>0</v>
      </c>
      <c r="AZ606" s="1102">
        <f t="shared" si="1344"/>
        <v>0</v>
      </c>
      <c r="BA606" s="1151">
        <f t="shared" si="1322"/>
        <v>0</v>
      </c>
      <c r="BB606" s="363">
        <v>600</v>
      </c>
      <c r="BC606" s="363">
        <f t="shared" si="1345"/>
        <v>0</v>
      </c>
      <c r="BD606" s="363">
        <v>588</v>
      </c>
      <c r="BE606" s="363">
        <f t="shared" si="1346"/>
        <v>0</v>
      </c>
      <c r="BF606" s="364">
        <f t="shared" si="1347"/>
        <v>0</v>
      </c>
      <c r="BG606" s="1218">
        <f t="shared" si="1348"/>
        <v>209349.36</v>
      </c>
      <c r="BH606" s="1218">
        <f t="shared" si="1349"/>
        <v>-209349.36</v>
      </c>
    </row>
    <row r="607" spans="1:60" hidden="1" x14ac:dyDescent="0.2">
      <c r="A607" s="1">
        <v>592</v>
      </c>
      <c r="B607" s="50" t="s">
        <v>390</v>
      </c>
      <c r="C607" s="51" t="s">
        <v>391</v>
      </c>
      <c r="D607" s="51" t="s">
        <v>14</v>
      </c>
      <c r="E607" s="51">
        <v>0</v>
      </c>
      <c r="F607" s="76">
        <v>400</v>
      </c>
      <c r="G607" s="76">
        <f t="shared" si="1350"/>
        <v>0</v>
      </c>
      <c r="H607" s="76">
        <v>900</v>
      </c>
      <c r="I607" s="76">
        <f t="shared" si="1351"/>
        <v>0</v>
      </c>
      <c r="J607" s="120">
        <f t="shared" si="1323"/>
        <v>0</v>
      </c>
      <c r="K607" s="131"/>
      <c r="L607" s="95">
        <v>400</v>
      </c>
      <c r="M607" s="95">
        <f t="shared" si="1324"/>
        <v>0</v>
      </c>
      <c r="N607" s="95">
        <v>900</v>
      </c>
      <c r="O607" s="95">
        <f t="shared" si="1325"/>
        <v>0</v>
      </c>
      <c r="P607" s="96">
        <f t="shared" si="1326"/>
        <v>0</v>
      </c>
      <c r="Q607" s="177"/>
      <c r="R607" s="178">
        <v>400</v>
      </c>
      <c r="S607" s="178">
        <f t="shared" si="1327"/>
        <v>0</v>
      </c>
      <c r="T607" s="178">
        <v>900</v>
      </c>
      <c r="U607" s="178">
        <f t="shared" si="1328"/>
        <v>0</v>
      </c>
      <c r="V607" s="179">
        <f t="shared" si="1329"/>
        <v>0</v>
      </c>
      <c r="W607" s="224"/>
      <c r="X607" s="225">
        <v>400</v>
      </c>
      <c r="Y607" s="225">
        <f t="shared" si="1330"/>
        <v>0</v>
      </c>
      <c r="Z607" s="225">
        <v>900</v>
      </c>
      <c r="AA607" s="225">
        <f t="shared" si="1331"/>
        <v>0</v>
      </c>
      <c r="AB607" s="226">
        <f t="shared" si="1332"/>
        <v>0</v>
      </c>
      <c r="AC607" s="271"/>
      <c r="AD607" s="272">
        <v>400</v>
      </c>
      <c r="AE607" s="272">
        <f t="shared" si="1333"/>
        <v>0</v>
      </c>
      <c r="AF607" s="272">
        <v>900</v>
      </c>
      <c r="AG607" s="272">
        <f t="shared" si="1334"/>
        <v>0</v>
      </c>
      <c r="AH607" s="273">
        <f t="shared" si="1335"/>
        <v>0</v>
      </c>
      <c r="AI607" s="318"/>
      <c r="AJ607" s="319">
        <v>400</v>
      </c>
      <c r="AK607" s="319">
        <f t="shared" si="1336"/>
        <v>0</v>
      </c>
      <c r="AL607" s="319">
        <v>900</v>
      </c>
      <c r="AM607" s="319">
        <f t="shared" si="1337"/>
        <v>0</v>
      </c>
      <c r="AN607" s="320">
        <f t="shared" si="1338"/>
        <v>0</v>
      </c>
      <c r="AO607" s="1107"/>
      <c r="AP607" s="1093">
        <v>400</v>
      </c>
      <c r="AQ607" s="1093">
        <f t="shared" si="1339"/>
        <v>0</v>
      </c>
      <c r="AR607" s="1093">
        <v>900</v>
      </c>
      <c r="AS607" s="1093">
        <f t="shared" si="1340"/>
        <v>0</v>
      </c>
      <c r="AT607" s="1094">
        <f t="shared" si="1341"/>
        <v>0</v>
      </c>
      <c r="AU607" s="1103"/>
      <c r="AV607" s="1101">
        <v>400</v>
      </c>
      <c r="AW607" s="1101">
        <f t="shared" si="1342"/>
        <v>0</v>
      </c>
      <c r="AX607" s="1101">
        <v>900</v>
      </c>
      <c r="AY607" s="1101">
        <f t="shared" si="1343"/>
        <v>0</v>
      </c>
      <c r="AZ607" s="1102">
        <f t="shared" si="1344"/>
        <v>0</v>
      </c>
      <c r="BA607" s="1151">
        <f t="shared" si="1322"/>
        <v>0</v>
      </c>
      <c r="BB607" s="363">
        <v>400</v>
      </c>
      <c r="BC607" s="363">
        <f t="shared" si="1345"/>
        <v>0</v>
      </c>
      <c r="BD607" s="363">
        <v>900</v>
      </c>
      <c r="BE607" s="363">
        <f t="shared" si="1346"/>
        <v>0</v>
      </c>
      <c r="BF607" s="364">
        <f t="shared" si="1347"/>
        <v>0</v>
      </c>
      <c r="BG607" s="1218">
        <f t="shared" si="1348"/>
        <v>0</v>
      </c>
      <c r="BH607" s="1218">
        <f t="shared" si="1349"/>
        <v>0</v>
      </c>
    </row>
    <row r="608" spans="1:60" hidden="1" x14ac:dyDescent="0.2">
      <c r="A608" s="1">
        <v>593</v>
      </c>
      <c r="B608" s="50" t="s">
        <v>392</v>
      </c>
      <c r="C608" s="51" t="s">
        <v>393</v>
      </c>
      <c r="D608" s="51" t="s">
        <v>14</v>
      </c>
      <c r="E608" s="51">
        <v>0</v>
      </c>
      <c r="F608" s="76">
        <v>300</v>
      </c>
      <c r="G608" s="76">
        <f t="shared" si="1350"/>
        <v>0</v>
      </c>
      <c r="H608" s="76">
        <v>234</v>
      </c>
      <c r="I608" s="76">
        <f t="shared" si="1351"/>
        <v>0</v>
      </c>
      <c r="J608" s="120">
        <f t="shared" si="1323"/>
        <v>0</v>
      </c>
      <c r="K608" s="131"/>
      <c r="L608" s="95">
        <v>300</v>
      </c>
      <c r="M608" s="95">
        <f t="shared" si="1324"/>
        <v>0</v>
      </c>
      <c r="N608" s="95">
        <v>234</v>
      </c>
      <c r="O608" s="95">
        <f t="shared" si="1325"/>
        <v>0</v>
      </c>
      <c r="P608" s="96">
        <f t="shared" si="1326"/>
        <v>0</v>
      </c>
      <c r="Q608" s="177"/>
      <c r="R608" s="178">
        <v>300</v>
      </c>
      <c r="S608" s="178">
        <f t="shared" si="1327"/>
        <v>0</v>
      </c>
      <c r="T608" s="178">
        <v>234</v>
      </c>
      <c r="U608" s="178">
        <f t="shared" si="1328"/>
        <v>0</v>
      </c>
      <c r="V608" s="179">
        <f t="shared" si="1329"/>
        <v>0</v>
      </c>
      <c r="W608" s="224"/>
      <c r="X608" s="225">
        <v>300</v>
      </c>
      <c r="Y608" s="225">
        <f t="shared" si="1330"/>
        <v>0</v>
      </c>
      <c r="Z608" s="225">
        <v>234</v>
      </c>
      <c r="AA608" s="225">
        <f t="shared" si="1331"/>
        <v>0</v>
      </c>
      <c r="AB608" s="226">
        <f t="shared" si="1332"/>
        <v>0</v>
      </c>
      <c r="AC608" s="271"/>
      <c r="AD608" s="272">
        <v>300</v>
      </c>
      <c r="AE608" s="272">
        <f t="shared" si="1333"/>
        <v>0</v>
      </c>
      <c r="AF608" s="272">
        <v>234</v>
      </c>
      <c r="AG608" s="272">
        <f t="shared" si="1334"/>
        <v>0</v>
      </c>
      <c r="AH608" s="273">
        <f t="shared" si="1335"/>
        <v>0</v>
      </c>
      <c r="AI608" s="318"/>
      <c r="AJ608" s="319">
        <v>300</v>
      </c>
      <c r="AK608" s="319">
        <f t="shared" si="1336"/>
        <v>0</v>
      </c>
      <c r="AL608" s="319">
        <v>234</v>
      </c>
      <c r="AM608" s="319">
        <f t="shared" si="1337"/>
        <v>0</v>
      </c>
      <c r="AN608" s="320">
        <f t="shared" si="1338"/>
        <v>0</v>
      </c>
      <c r="AO608" s="1107"/>
      <c r="AP608" s="1093">
        <v>300</v>
      </c>
      <c r="AQ608" s="1093">
        <f t="shared" si="1339"/>
        <v>0</v>
      </c>
      <c r="AR608" s="1093">
        <v>234</v>
      </c>
      <c r="AS608" s="1093">
        <f t="shared" si="1340"/>
        <v>0</v>
      </c>
      <c r="AT608" s="1094">
        <f t="shared" si="1341"/>
        <v>0</v>
      </c>
      <c r="AU608" s="1103"/>
      <c r="AV608" s="1101">
        <v>300</v>
      </c>
      <c r="AW608" s="1101">
        <f t="shared" si="1342"/>
        <v>0</v>
      </c>
      <c r="AX608" s="1101">
        <v>234</v>
      </c>
      <c r="AY608" s="1101">
        <f t="shared" si="1343"/>
        <v>0</v>
      </c>
      <c r="AZ608" s="1102">
        <f t="shared" si="1344"/>
        <v>0</v>
      </c>
      <c r="BA608" s="1151">
        <f t="shared" si="1322"/>
        <v>0</v>
      </c>
      <c r="BB608" s="363">
        <v>300</v>
      </c>
      <c r="BC608" s="363">
        <f t="shared" si="1345"/>
        <v>0</v>
      </c>
      <c r="BD608" s="363">
        <v>234</v>
      </c>
      <c r="BE608" s="363">
        <f t="shared" si="1346"/>
        <v>0</v>
      </c>
      <c r="BF608" s="364">
        <f t="shared" si="1347"/>
        <v>0</v>
      </c>
      <c r="BG608" s="1218">
        <f t="shared" si="1348"/>
        <v>0</v>
      </c>
      <c r="BH608" s="1218">
        <f t="shared" si="1349"/>
        <v>0</v>
      </c>
    </row>
    <row r="609" spans="1:60" x14ac:dyDescent="0.2">
      <c r="A609" s="1">
        <v>594</v>
      </c>
      <c r="B609" s="50" t="s">
        <v>394</v>
      </c>
      <c r="C609" s="77" t="s">
        <v>428</v>
      </c>
      <c r="D609" s="77" t="s">
        <v>14</v>
      </c>
      <c r="E609" s="77">
        <v>1</v>
      </c>
      <c r="F609" s="76">
        <v>1250</v>
      </c>
      <c r="G609" s="76">
        <f t="shared" si="1350"/>
        <v>1250</v>
      </c>
      <c r="H609" s="76">
        <v>1234.8</v>
      </c>
      <c r="I609" s="76">
        <f t="shared" si="1351"/>
        <v>1234.8</v>
      </c>
      <c r="J609" s="120">
        <f t="shared" si="1323"/>
        <v>2484.8000000000002</v>
      </c>
      <c r="K609" s="132"/>
      <c r="L609" s="95">
        <v>1250</v>
      </c>
      <c r="M609" s="95">
        <f t="shared" si="1324"/>
        <v>0</v>
      </c>
      <c r="N609" s="95">
        <v>1234.8</v>
      </c>
      <c r="O609" s="95">
        <f t="shared" si="1325"/>
        <v>0</v>
      </c>
      <c r="P609" s="96">
        <f t="shared" si="1326"/>
        <v>0</v>
      </c>
      <c r="Q609" s="180"/>
      <c r="R609" s="178">
        <v>1250</v>
      </c>
      <c r="S609" s="178">
        <f t="shared" si="1327"/>
        <v>0</v>
      </c>
      <c r="T609" s="178">
        <v>1234.8</v>
      </c>
      <c r="U609" s="178">
        <f t="shared" si="1328"/>
        <v>0</v>
      </c>
      <c r="V609" s="179">
        <f t="shared" si="1329"/>
        <v>0</v>
      </c>
      <c r="W609" s="227"/>
      <c r="X609" s="225">
        <v>1250</v>
      </c>
      <c r="Y609" s="225">
        <f t="shared" si="1330"/>
        <v>0</v>
      </c>
      <c r="Z609" s="225">
        <v>1234.8</v>
      </c>
      <c r="AA609" s="225">
        <f t="shared" si="1331"/>
        <v>0</v>
      </c>
      <c r="AB609" s="226">
        <f t="shared" si="1332"/>
        <v>0</v>
      </c>
      <c r="AC609" s="274"/>
      <c r="AD609" s="272">
        <v>1250</v>
      </c>
      <c r="AE609" s="272">
        <f t="shared" si="1333"/>
        <v>0</v>
      </c>
      <c r="AF609" s="272">
        <v>1234.8</v>
      </c>
      <c r="AG609" s="272">
        <f t="shared" si="1334"/>
        <v>0</v>
      </c>
      <c r="AH609" s="273">
        <f t="shared" si="1335"/>
        <v>0</v>
      </c>
      <c r="AI609" s="321"/>
      <c r="AJ609" s="319">
        <v>1250</v>
      </c>
      <c r="AK609" s="319">
        <f t="shared" si="1336"/>
        <v>0</v>
      </c>
      <c r="AL609" s="319">
        <v>1234.8</v>
      </c>
      <c r="AM609" s="319">
        <f t="shared" si="1337"/>
        <v>0</v>
      </c>
      <c r="AN609" s="320">
        <f t="shared" si="1338"/>
        <v>0</v>
      </c>
      <c r="AO609" s="1608">
        <v>1</v>
      </c>
      <c r="AP609" s="1093">
        <v>1250</v>
      </c>
      <c r="AQ609" s="1093">
        <f t="shared" si="1339"/>
        <v>1250</v>
      </c>
      <c r="AR609" s="1093">
        <v>1234.8</v>
      </c>
      <c r="AS609" s="1093">
        <f t="shared" si="1340"/>
        <v>1234.8</v>
      </c>
      <c r="AT609" s="1094">
        <f t="shared" si="1341"/>
        <v>2484.8000000000002</v>
      </c>
      <c r="AU609" s="1104"/>
      <c r="AV609" s="1101">
        <v>1250</v>
      </c>
      <c r="AW609" s="1101">
        <f t="shared" si="1342"/>
        <v>0</v>
      </c>
      <c r="AX609" s="1101">
        <v>1234.8</v>
      </c>
      <c r="AY609" s="1101">
        <f t="shared" si="1343"/>
        <v>0</v>
      </c>
      <c r="AZ609" s="1102">
        <f t="shared" si="1344"/>
        <v>0</v>
      </c>
      <c r="BA609" s="1151">
        <f t="shared" si="1322"/>
        <v>0</v>
      </c>
      <c r="BB609" s="363">
        <v>1250</v>
      </c>
      <c r="BC609" s="363">
        <f t="shared" si="1345"/>
        <v>0</v>
      </c>
      <c r="BD609" s="363">
        <v>1234.8</v>
      </c>
      <c r="BE609" s="363">
        <f t="shared" si="1346"/>
        <v>0</v>
      </c>
      <c r="BF609" s="364">
        <f t="shared" si="1347"/>
        <v>0</v>
      </c>
      <c r="BG609" s="1218">
        <f t="shared" si="1348"/>
        <v>2484.8000000000002</v>
      </c>
      <c r="BH609" s="1218">
        <f t="shared" si="1349"/>
        <v>-2484.8000000000002</v>
      </c>
    </row>
    <row r="610" spans="1:60" x14ac:dyDescent="0.2">
      <c r="A610" s="1">
        <v>595</v>
      </c>
      <c r="B610" s="50" t="s">
        <v>394</v>
      </c>
      <c r="C610" s="77" t="s">
        <v>422</v>
      </c>
      <c r="D610" s="77" t="s">
        <v>14</v>
      </c>
      <c r="E610" s="77">
        <v>3</v>
      </c>
      <c r="F610" s="76">
        <v>1250</v>
      </c>
      <c r="G610" s="76">
        <f t="shared" si="1350"/>
        <v>3750</v>
      </c>
      <c r="H610" s="76">
        <v>899.73333333333323</v>
      </c>
      <c r="I610" s="76">
        <f t="shared" si="1351"/>
        <v>2699.2</v>
      </c>
      <c r="J610" s="120">
        <f t="shared" si="1323"/>
        <v>6449.2</v>
      </c>
      <c r="K610" s="132"/>
      <c r="L610" s="95">
        <v>1250</v>
      </c>
      <c r="M610" s="95">
        <f t="shared" si="1324"/>
        <v>0</v>
      </c>
      <c r="N610" s="95">
        <v>899.73333333333323</v>
      </c>
      <c r="O610" s="95">
        <f t="shared" si="1325"/>
        <v>0</v>
      </c>
      <c r="P610" s="96">
        <f t="shared" si="1326"/>
        <v>0</v>
      </c>
      <c r="Q610" s="180"/>
      <c r="R610" s="178">
        <v>1250</v>
      </c>
      <c r="S610" s="178">
        <f t="shared" si="1327"/>
        <v>0</v>
      </c>
      <c r="T610" s="178">
        <v>899.73333333333323</v>
      </c>
      <c r="U610" s="178">
        <f t="shared" si="1328"/>
        <v>0</v>
      </c>
      <c r="V610" s="179">
        <f t="shared" si="1329"/>
        <v>0</v>
      </c>
      <c r="W610" s="227"/>
      <c r="X610" s="225">
        <v>1250</v>
      </c>
      <c r="Y610" s="225">
        <f t="shared" si="1330"/>
        <v>0</v>
      </c>
      <c r="Z610" s="225">
        <v>899.73333333333323</v>
      </c>
      <c r="AA610" s="225">
        <f t="shared" si="1331"/>
        <v>0</v>
      </c>
      <c r="AB610" s="226">
        <f t="shared" si="1332"/>
        <v>0</v>
      </c>
      <c r="AC610" s="274"/>
      <c r="AD610" s="272">
        <v>1250</v>
      </c>
      <c r="AE610" s="272">
        <f t="shared" si="1333"/>
        <v>0</v>
      </c>
      <c r="AF610" s="272">
        <v>899.73333333333323</v>
      </c>
      <c r="AG610" s="272">
        <f t="shared" si="1334"/>
        <v>0</v>
      </c>
      <c r="AH610" s="273">
        <f t="shared" si="1335"/>
        <v>0</v>
      </c>
      <c r="AI610" s="321"/>
      <c r="AJ610" s="319">
        <v>1250</v>
      </c>
      <c r="AK610" s="319">
        <f t="shared" si="1336"/>
        <v>0</v>
      </c>
      <c r="AL610" s="319">
        <v>899.73333333333323</v>
      </c>
      <c r="AM610" s="319">
        <f t="shared" si="1337"/>
        <v>0</v>
      </c>
      <c r="AN610" s="320">
        <f t="shared" si="1338"/>
        <v>0</v>
      </c>
      <c r="AO610" s="1608">
        <v>3</v>
      </c>
      <c r="AP610" s="1093">
        <v>1250</v>
      </c>
      <c r="AQ610" s="1093">
        <f t="shared" si="1339"/>
        <v>3750</v>
      </c>
      <c r="AR610" s="1093">
        <v>899.73333333333323</v>
      </c>
      <c r="AS610" s="1093">
        <f t="shared" si="1340"/>
        <v>2699.2</v>
      </c>
      <c r="AT610" s="1094">
        <f t="shared" si="1341"/>
        <v>6449.2</v>
      </c>
      <c r="AU610" s="1104"/>
      <c r="AV610" s="1101">
        <v>1250</v>
      </c>
      <c r="AW610" s="1101">
        <f t="shared" si="1342"/>
        <v>0</v>
      </c>
      <c r="AX610" s="1101">
        <v>899.73333333333323</v>
      </c>
      <c r="AY610" s="1101">
        <f t="shared" si="1343"/>
        <v>0</v>
      </c>
      <c r="AZ610" s="1102">
        <f t="shared" si="1344"/>
        <v>0</v>
      </c>
      <c r="BA610" s="1151">
        <f t="shared" si="1322"/>
        <v>0</v>
      </c>
      <c r="BB610" s="363">
        <v>1250</v>
      </c>
      <c r="BC610" s="363">
        <f t="shared" si="1345"/>
        <v>0</v>
      </c>
      <c r="BD610" s="363">
        <v>899.73333333333323</v>
      </c>
      <c r="BE610" s="363">
        <f t="shared" si="1346"/>
        <v>0</v>
      </c>
      <c r="BF610" s="364">
        <f t="shared" si="1347"/>
        <v>0</v>
      </c>
      <c r="BG610" s="1218">
        <f t="shared" si="1348"/>
        <v>6449.2</v>
      </c>
      <c r="BH610" s="1218">
        <f t="shared" si="1349"/>
        <v>-6449.2</v>
      </c>
    </row>
    <row r="611" spans="1:60" x14ac:dyDescent="0.2">
      <c r="A611" s="1">
        <v>596</v>
      </c>
      <c r="B611" s="50" t="s">
        <v>394</v>
      </c>
      <c r="C611" s="77" t="s">
        <v>293</v>
      </c>
      <c r="D611" s="77" t="s">
        <v>14</v>
      </c>
      <c r="E611" s="77">
        <v>9</v>
      </c>
      <c r="F611" s="76">
        <v>1150</v>
      </c>
      <c r="G611" s="76">
        <f t="shared" si="1350"/>
        <v>10350</v>
      </c>
      <c r="H611" s="76">
        <v>600.13333333333333</v>
      </c>
      <c r="I611" s="76">
        <f t="shared" si="1351"/>
        <v>5401.2</v>
      </c>
      <c r="J611" s="120">
        <f t="shared" si="1323"/>
        <v>15751.2</v>
      </c>
      <c r="K611" s="132"/>
      <c r="L611" s="95">
        <v>1150</v>
      </c>
      <c r="M611" s="95">
        <f t="shared" si="1324"/>
        <v>0</v>
      </c>
      <c r="N611" s="95">
        <v>600.13333333333333</v>
      </c>
      <c r="O611" s="95">
        <f t="shared" si="1325"/>
        <v>0</v>
      </c>
      <c r="P611" s="96">
        <f t="shared" si="1326"/>
        <v>0</v>
      </c>
      <c r="Q611" s="180"/>
      <c r="R611" s="178">
        <v>1150</v>
      </c>
      <c r="S611" s="178">
        <f t="shared" si="1327"/>
        <v>0</v>
      </c>
      <c r="T611" s="178">
        <v>600.13333333333333</v>
      </c>
      <c r="U611" s="178">
        <f t="shared" si="1328"/>
        <v>0</v>
      </c>
      <c r="V611" s="179">
        <f t="shared" si="1329"/>
        <v>0</v>
      </c>
      <c r="W611" s="227"/>
      <c r="X611" s="225">
        <v>1150</v>
      </c>
      <c r="Y611" s="225">
        <f t="shared" si="1330"/>
        <v>0</v>
      </c>
      <c r="Z611" s="225">
        <v>600.13333333333333</v>
      </c>
      <c r="AA611" s="225">
        <f t="shared" si="1331"/>
        <v>0</v>
      </c>
      <c r="AB611" s="226">
        <f t="shared" si="1332"/>
        <v>0</v>
      </c>
      <c r="AC611" s="274"/>
      <c r="AD611" s="272">
        <v>1150</v>
      </c>
      <c r="AE611" s="272">
        <f t="shared" si="1333"/>
        <v>0</v>
      </c>
      <c r="AF611" s="272">
        <v>600.13333333333333</v>
      </c>
      <c r="AG611" s="272">
        <f t="shared" si="1334"/>
        <v>0</v>
      </c>
      <c r="AH611" s="273">
        <f t="shared" si="1335"/>
        <v>0</v>
      </c>
      <c r="AI611" s="321"/>
      <c r="AJ611" s="319">
        <v>1150</v>
      </c>
      <c r="AK611" s="319">
        <f t="shared" si="1336"/>
        <v>0</v>
      </c>
      <c r="AL611" s="319">
        <v>600.13333333333333</v>
      </c>
      <c r="AM611" s="319">
        <f t="shared" si="1337"/>
        <v>0</v>
      </c>
      <c r="AN611" s="320">
        <f t="shared" si="1338"/>
        <v>0</v>
      </c>
      <c r="AO611" s="1608">
        <v>9</v>
      </c>
      <c r="AP611" s="1093">
        <v>1150</v>
      </c>
      <c r="AQ611" s="1093">
        <f t="shared" si="1339"/>
        <v>10350</v>
      </c>
      <c r="AR611" s="1093">
        <v>600.13333333333333</v>
      </c>
      <c r="AS611" s="1093">
        <f t="shared" si="1340"/>
        <v>5401.2</v>
      </c>
      <c r="AT611" s="1094">
        <f t="shared" si="1341"/>
        <v>15751.2</v>
      </c>
      <c r="AU611" s="1104"/>
      <c r="AV611" s="1101">
        <v>1150</v>
      </c>
      <c r="AW611" s="1101">
        <f t="shared" si="1342"/>
        <v>0</v>
      </c>
      <c r="AX611" s="1101">
        <v>600.13333333333333</v>
      </c>
      <c r="AY611" s="1101">
        <f t="shared" si="1343"/>
        <v>0</v>
      </c>
      <c r="AZ611" s="1102">
        <f t="shared" si="1344"/>
        <v>0</v>
      </c>
      <c r="BA611" s="1151">
        <f t="shared" si="1322"/>
        <v>0</v>
      </c>
      <c r="BB611" s="363">
        <v>1150</v>
      </c>
      <c r="BC611" s="363">
        <f t="shared" si="1345"/>
        <v>0</v>
      </c>
      <c r="BD611" s="363">
        <v>600.13333333333333</v>
      </c>
      <c r="BE611" s="363">
        <f t="shared" si="1346"/>
        <v>0</v>
      </c>
      <c r="BF611" s="364">
        <f t="shared" si="1347"/>
        <v>0</v>
      </c>
      <c r="BG611" s="1218">
        <f t="shared" si="1348"/>
        <v>15751.2</v>
      </c>
      <c r="BH611" s="1218">
        <f t="shared" si="1349"/>
        <v>-15751.2</v>
      </c>
    </row>
    <row r="612" spans="1:60" x14ac:dyDescent="0.2">
      <c r="A612" s="1">
        <v>597</v>
      </c>
      <c r="B612" s="50" t="s">
        <v>394</v>
      </c>
      <c r="C612" s="77" t="s">
        <v>424</v>
      </c>
      <c r="D612" s="77" t="s">
        <v>14</v>
      </c>
      <c r="E612" s="77">
        <v>2</v>
      </c>
      <c r="F612" s="76">
        <v>850</v>
      </c>
      <c r="G612" s="76">
        <f t="shared" si="1350"/>
        <v>1700</v>
      </c>
      <c r="H612" s="76">
        <v>509.13333333333333</v>
      </c>
      <c r="I612" s="76">
        <f t="shared" si="1351"/>
        <v>1018.2666666666667</v>
      </c>
      <c r="J612" s="120">
        <f t="shared" si="1323"/>
        <v>2718.2666666666664</v>
      </c>
      <c r="K612" s="132"/>
      <c r="L612" s="95">
        <v>850</v>
      </c>
      <c r="M612" s="95">
        <f t="shared" si="1324"/>
        <v>0</v>
      </c>
      <c r="N612" s="95">
        <v>509.13333333333333</v>
      </c>
      <c r="O612" s="95">
        <f t="shared" si="1325"/>
        <v>0</v>
      </c>
      <c r="P612" s="96">
        <f t="shared" si="1326"/>
        <v>0</v>
      </c>
      <c r="Q612" s="180"/>
      <c r="R612" s="178">
        <v>850</v>
      </c>
      <c r="S612" s="178">
        <f t="shared" si="1327"/>
        <v>0</v>
      </c>
      <c r="T612" s="178">
        <v>509.13333333333333</v>
      </c>
      <c r="U612" s="178">
        <f t="shared" si="1328"/>
        <v>0</v>
      </c>
      <c r="V612" s="179">
        <f t="shared" si="1329"/>
        <v>0</v>
      </c>
      <c r="W612" s="227"/>
      <c r="X612" s="225">
        <v>850</v>
      </c>
      <c r="Y612" s="225">
        <f t="shared" si="1330"/>
        <v>0</v>
      </c>
      <c r="Z612" s="225">
        <v>509.13333333333333</v>
      </c>
      <c r="AA612" s="225">
        <f t="shared" si="1331"/>
        <v>0</v>
      </c>
      <c r="AB612" s="226">
        <f t="shared" si="1332"/>
        <v>0</v>
      </c>
      <c r="AC612" s="274"/>
      <c r="AD612" s="272">
        <v>850</v>
      </c>
      <c r="AE612" s="272">
        <f t="shared" si="1333"/>
        <v>0</v>
      </c>
      <c r="AF612" s="272">
        <v>509.13333333333333</v>
      </c>
      <c r="AG612" s="272">
        <f t="shared" si="1334"/>
        <v>0</v>
      </c>
      <c r="AH612" s="273">
        <f t="shared" si="1335"/>
        <v>0</v>
      </c>
      <c r="AI612" s="321"/>
      <c r="AJ612" s="319">
        <v>850</v>
      </c>
      <c r="AK612" s="319">
        <f t="shared" si="1336"/>
        <v>0</v>
      </c>
      <c r="AL612" s="319">
        <v>509.13333333333333</v>
      </c>
      <c r="AM612" s="319">
        <f t="shared" si="1337"/>
        <v>0</v>
      </c>
      <c r="AN612" s="320">
        <f t="shared" si="1338"/>
        <v>0</v>
      </c>
      <c r="AO612" s="1608">
        <v>2</v>
      </c>
      <c r="AP612" s="1093">
        <v>850</v>
      </c>
      <c r="AQ612" s="1093">
        <f t="shared" si="1339"/>
        <v>1700</v>
      </c>
      <c r="AR612" s="1093">
        <v>509.13333333333333</v>
      </c>
      <c r="AS612" s="1093">
        <f t="shared" si="1340"/>
        <v>1018.2666666666667</v>
      </c>
      <c r="AT612" s="1094">
        <f t="shared" si="1341"/>
        <v>2718.2666666666664</v>
      </c>
      <c r="AU612" s="1104"/>
      <c r="AV612" s="1101">
        <v>850</v>
      </c>
      <c r="AW612" s="1101">
        <f t="shared" si="1342"/>
        <v>0</v>
      </c>
      <c r="AX612" s="1101">
        <v>509.13333333333333</v>
      </c>
      <c r="AY612" s="1101">
        <f t="shared" si="1343"/>
        <v>0</v>
      </c>
      <c r="AZ612" s="1102">
        <f t="shared" si="1344"/>
        <v>0</v>
      </c>
      <c r="BA612" s="1151">
        <f t="shared" si="1322"/>
        <v>0</v>
      </c>
      <c r="BB612" s="363">
        <v>850</v>
      </c>
      <c r="BC612" s="363">
        <f t="shared" si="1345"/>
        <v>0</v>
      </c>
      <c r="BD612" s="363">
        <v>509.13333333333333</v>
      </c>
      <c r="BE612" s="363">
        <f t="shared" si="1346"/>
        <v>0</v>
      </c>
      <c r="BF612" s="364">
        <f t="shared" si="1347"/>
        <v>0</v>
      </c>
      <c r="BG612" s="1218">
        <f t="shared" si="1348"/>
        <v>2718.2666666666664</v>
      </c>
      <c r="BH612" s="1218">
        <f t="shared" si="1349"/>
        <v>-2718.2666666666664</v>
      </c>
    </row>
    <row r="613" spans="1:60" x14ac:dyDescent="0.2">
      <c r="A613" s="1">
        <v>598</v>
      </c>
      <c r="B613" s="50" t="s">
        <v>243</v>
      </c>
      <c r="C613" s="51"/>
      <c r="D613" s="51" t="s">
        <v>14</v>
      </c>
      <c r="E613" s="51">
        <v>27</v>
      </c>
      <c r="F613" s="76">
        <v>800</v>
      </c>
      <c r="G613" s="76">
        <f t="shared" si="1350"/>
        <v>21600</v>
      </c>
      <c r="H613" s="76">
        <v>832</v>
      </c>
      <c r="I613" s="76">
        <f t="shared" si="1351"/>
        <v>22464</v>
      </c>
      <c r="J613" s="120">
        <f t="shared" si="1323"/>
        <v>44064</v>
      </c>
      <c r="K613" s="131"/>
      <c r="L613" s="95">
        <v>800</v>
      </c>
      <c r="M613" s="95">
        <f t="shared" si="1324"/>
        <v>0</v>
      </c>
      <c r="N613" s="95">
        <v>832</v>
      </c>
      <c r="O613" s="95">
        <f t="shared" si="1325"/>
        <v>0</v>
      </c>
      <c r="P613" s="96">
        <f t="shared" si="1326"/>
        <v>0</v>
      </c>
      <c r="Q613" s="177"/>
      <c r="R613" s="178">
        <v>800</v>
      </c>
      <c r="S613" s="178">
        <f t="shared" si="1327"/>
        <v>0</v>
      </c>
      <c r="T613" s="178">
        <v>832</v>
      </c>
      <c r="U613" s="178">
        <f t="shared" si="1328"/>
        <v>0</v>
      </c>
      <c r="V613" s="179">
        <f t="shared" si="1329"/>
        <v>0</v>
      </c>
      <c r="W613" s="224"/>
      <c r="X613" s="225">
        <v>800</v>
      </c>
      <c r="Y613" s="225">
        <f t="shared" si="1330"/>
        <v>0</v>
      </c>
      <c r="Z613" s="225">
        <v>832</v>
      </c>
      <c r="AA613" s="225">
        <f t="shared" si="1331"/>
        <v>0</v>
      </c>
      <c r="AB613" s="226">
        <f t="shared" si="1332"/>
        <v>0</v>
      </c>
      <c r="AC613" s="271"/>
      <c r="AD613" s="272">
        <v>800</v>
      </c>
      <c r="AE613" s="272">
        <f t="shared" si="1333"/>
        <v>0</v>
      </c>
      <c r="AF613" s="272">
        <v>832</v>
      </c>
      <c r="AG613" s="272">
        <f t="shared" si="1334"/>
        <v>0</v>
      </c>
      <c r="AH613" s="273">
        <f t="shared" si="1335"/>
        <v>0</v>
      </c>
      <c r="AI613" s="318"/>
      <c r="AJ613" s="319">
        <v>800</v>
      </c>
      <c r="AK613" s="319">
        <f t="shared" si="1336"/>
        <v>0</v>
      </c>
      <c r="AL613" s="319">
        <v>832</v>
      </c>
      <c r="AM613" s="319">
        <f t="shared" si="1337"/>
        <v>0</v>
      </c>
      <c r="AN613" s="320">
        <f t="shared" si="1338"/>
        <v>0</v>
      </c>
      <c r="AO613" s="1607">
        <v>27</v>
      </c>
      <c r="AP613" s="1093">
        <v>800</v>
      </c>
      <c r="AQ613" s="1093">
        <f t="shared" si="1339"/>
        <v>21600</v>
      </c>
      <c r="AR613" s="1093">
        <v>832</v>
      </c>
      <c r="AS613" s="1093">
        <f t="shared" si="1340"/>
        <v>22464</v>
      </c>
      <c r="AT613" s="1094">
        <f t="shared" si="1341"/>
        <v>44064</v>
      </c>
      <c r="AU613" s="1103"/>
      <c r="AV613" s="1101">
        <v>800</v>
      </c>
      <c r="AW613" s="1101">
        <f t="shared" si="1342"/>
        <v>0</v>
      </c>
      <c r="AX613" s="1101">
        <v>832</v>
      </c>
      <c r="AY613" s="1101">
        <f t="shared" si="1343"/>
        <v>0</v>
      </c>
      <c r="AZ613" s="1102">
        <f t="shared" si="1344"/>
        <v>0</v>
      </c>
      <c r="BA613" s="1151">
        <f t="shared" si="1322"/>
        <v>0</v>
      </c>
      <c r="BB613" s="363">
        <v>800</v>
      </c>
      <c r="BC613" s="363">
        <f t="shared" si="1345"/>
        <v>0</v>
      </c>
      <c r="BD613" s="363">
        <v>832</v>
      </c>
      <c r="BE613" s="363">
        <f t="shared" si="1346"/>
        <v>0</v>
      </c>
      <c r="BF613" s="364">
        <f t="shared" si="1347"/>
        <v>0</v>
      </c>
      <c r="BG613" s="1218">
        <f t="shared" si="1348"/>
        <v>44064</v>
      </c>
      <c r="BH613" s="1218">
        <f t="shared" si="1349"/>
        <v>-44064</v>
      </c>
    </row>
    <row r="614" spans="1:60" x14ac:dyDescent="0.2">
      <c r="A614" s="1">
        <v>599</v>
      </c>
      <c r="B614" s="50" t="s">
        <v>244</v>
      </c>
      <c r="C614" s="51"/>
      <c r="D614" s="51" t="s">
        <v>14</v>
      </c>
      <c r="E614" s="51">
        <v>21</v>
      </c>
      <c r="F614" s="76">
        <v>800</v>
      </c>
      <c r="G614" s="76">
        <f t="shared" si="1350"/>
        <v>16800</v>
      </c>
      <c r="H614" s="76">
        <v>507</v>
      </c>
      <c r="I614" s="76">
        <f t="shared" si="1351"/>
        <v>10647</v>
      </c>
      <c r="J614" s="120">
        <f t="shared" si="1323"/>
        <v>27447</v>
      </c>
      <c r="K614" s="131"/>
      <c r="L614" s="95">
        <v>800</v>
      </c>
      <c r="M614" s="95">
        <f t="shared" si="1324"/>
        <v>0</v>
      </c>
      <c r="N614" s="95">
        <v>507</v>
      </c>
      <c r="O614" s="95">
        <f t="shared" si="1325"/>
        <v>0</v>
      </c>
      <c r="P614" s="96">
        <f t="shared" si="1326"/>
        <v>0</v>
      </c>
      <c r="Q614" s="177"/>
      <c r="R614" s="178">
        <v>800</v>
      </c>
      <c r="S614" s="178">
        <f t="shared" si="1327"/>
        <v>0</v>
      </c>
      <c r="T614" s="178">
        <v>507</v>
      </c>
      <c r="U614" s="178">
        <f t="shared" si="1328"/>
        <v>0</v>
      </c>
      <c r="V614" s="179">
        <f t="shared" si="1329"/>
        <v>0</v>
      </c>
      <c r="W614" s="224"/>
      <c r="X614" s="225">
        <v>800</v>
      </c>
      <c r="Y614" s="225">
        <f t="shared" si="1330"/>
        <v>0</v>
      </c>
      <c r="Z614" s="225">
        <v>507</v>
      </c>
      <c r="AA614" s="225">
        <f t="shared" si="1331"/>
        <v>0</v>
      </c>
      <c r="AB614" s="226">
        <f t="shared" si="1332"/>
        <v>0</v>
      </c>
      <c r="AC614" s="271"/>
      <c r="AD614" s="272">
        <v>800</v>
      </c>
      <c r="AE614" s="272">
        <f t="shared" si="1333"/>
        <v>0</v>
      </c>
      <c r="AF614" s="272">
        <v>507</v>
      </c>
      <c r="AG614" s="272">
        <f t="shared" si="1334"/>
        <v>0</v>
      </c>
      <c r="AH614" s="273">
        <f t="shared" si="1335"/>
        <v>0</v>
      </c>
      <c r="AI614" s="318"/>
      <c r="AJ614" s="319">
        <v>800</v>
      </c>
      <c r="AK614" s="319">
        <f t="shared" si="1336"/>
        <v>0</v>
      </c>
      <c r="AL614" s="319">
        <v>507</v>
      </c>
      <c r="AM614" s="319">
        <f t="shared" si="1337"/>
        <v>0</v>
      </c>
      <c r="AN614" s="320">
        <f t="shared" si="1338"/>
        <v>0</v>
      </c>
      <c r="AO614" s="1607">
        <v>21</v>
      </c>
      <c r="AP614" s="1093">
        <v>800</v>
      </c>
      <c r="AQ614" s="1093">
        <f t="shared" si="1339"/>
        <v>16800</v>
      </c>
      <c r="AR614" s="1093">
        <v>507</v>
      </c>
      <c r="AS614" s="1093">
        <f t="shared" si="1340"/>
        <v>10647</v>
      </c>
      <c r="AT614" s="1094">
        <f t="shared" si="1341"/>
        <v>27447</v>
      </c>
      <c r="AU614" s="1103"/>
      <c r="AV614" s="1101">
        <v>800</v>
      </c>
      <c r="AW614" s="1101">
        <f t="shared" si="1342"/>
        <v>0</v>
      </c>
      <c r="AX614" s="1101">
        <v>507</v>
      </c>
      <c r="AY614" s="1101">
        <f t="shared" si="1343"/>
        <v>0</v>
      </c>
      <c r="AZ614" s="1102">
        <f t="shared" si="1344"/>
        <v>0</v>
      </c>
      <c r="BA614" s="1151">
        <f t="shared" si="1322"/>
        <v>0</v>
      </c>
      <c r="BB614" s="363">
        <v>800</v>
      </c>
      <c r="BC614" s="363">
        <f t="shared" si="1345"/>
        <v>0</v>
      </c>
      <c r="BD614" s="363">
        <v>507</v>
      </c>
      <c r="BE614" s="363">
        <f t="shared" si="1346"/>
        <v>0</v>
      </c>
      <c r="BF614" s="364">
        <f t="shared" si="1347"/>
        <v>0</v>
      </c>
      <c r="BG614" s="1218">
        <f t="shared" si="1348"/>
        <v>27447</v>
      </c>
      <c r="BH614" s="1218">
        <f t="shared" si="1349"/>
        <v>-27447</v>
      </c>
    </row>
    <row r="615" spans="1:60" x14ac:dyDescent="0.2">
      <c r="A615" s="1">
        <v>600</v>
      </c>
      <c r="B615" s="50" t="s">
        <v>304</v>
      </c>
      <c r="C615" s="51"/>
      <c r="D615" s="51" t="s">
        <v>14</v>
      </c>
      <c r="E615" s="51">
        <v>1</v>
      </c>
      <c r="F615" s="76">
        <v>600</v>
      </c>
      <c r="G615" s="76">
        <f t="shared" si="1350"/>
        <v>600</v>
      </c>
      <c r="H615" s="76">
        <v>19275</v>
      </c>
      <c r="I615" s="76">
        <f t="shared" si="1351"/>
        <v>19275</v>
      </c>
      <c r="J615" s="120">
        <f t="shared" si="1323"/>
        <v>19875</v>
      </c>
      <c r="K615" s="131"/>
      <c r="L615" s="95">
        <v>600</v>
      </c>
      <c r="M615" s="95">
        <f t="shared" si="1324"/>
        <v>0</v>
      </c>
      <c r="N615" s="95">
        <v>19275</v>
      </c>
      <c r="O615" s="95">
        <f t="shared" si="1325"/>
        <v>0</v>
      </c>
      <c r="P615" s="96">
        <f t="shared" si="1326"/>
        <v>0</v>
      </c>
      <c r="Q615" s="177"/>
      <c r="R615" s="178">
        <v>600</v>
      </c>
      <c r="S615" s="178">
        <f t="shared" si="1327"/>
        <v>0</v>
      </c>
      <c r="T615" s="178">
        <v>19275</v>
      </c>
      <c r="U615" s="178">
        <f t="shared" si="1328"/>
        <v>0</v>
      </c>
      <c r="V615" s="179">
        <f t="shared" si="1329"/>
        <v>0</v>
      </c>
      <c r="W615" s="224"/>
      <c r="X615" s="225">
        <v>600</v>
      </c>
      <c r="Y615" s="225">
        <f t="shared" si="1330"/>
        <v>0</v>
      </c>
      <c r="Z615" s="225">
        <v>19275</v>
      </c>
      <c r="AA615" s="225">
        <f t="shared" si="1331"/>
        <v>0</v>
      </c>
      <c r="AB615" s="226">
        <f t="shared" si="1332"/>
        <v>0</v>
      </c>
      <c r="AC615" s="271"/>
      <c r="AD615" s="272">
        <v>600</v>
      </c>
      <c r="AE615" s="272">
        <f t="shared" si="1333"/>
        <v>0</v>
      </c>
      <c r="AF615" s="272">
        <v>19275</v>
      </c>
      <c r="AG615" s="272">
        <f t="shared" si="1334"/>
        <v>0</v>
      </c>
      <c r="AH615" s="273">
        <f t="shared" si="1335"/>
        <v>0</v>
      </c>
      <c r="AI615" s="318"/>
      <c r="AJ615" s="319">
        <v>600</v>
      </c>
      <c r="AK615" s="319">
        <f t="shared" si="1336"/>
        <v>0</v>
      </c>
      <c r="AL615" s="319">
        <v>19275</v>
      </c>
      <c r="AM615" s="319">
        <f t="shared" si="1337"/>
        <v>0</v>
      </c>
      <c r="AN615" s="320">
        <f t="shared" si="1338"/>
        <v>0</v>
      </c>
      <c r="AO615" s="1607">
        <v>1</v>
      </c>
      <c r="AP615" s="1093">
        <v>600</v>
      </c>
      <c r="AQ615" s="1093">
        <f t="shared" si="1339"/>
        <v>600</v>
      </c>
      <c r="AR615" s="1093">
        <v>19275</v>
      </c>
      <c r="AS615" s="1093">
        <f t="shared" si="1340"/>
        <v>19275</v>
      </c>
      <c r="AT615" s="1094">
        <f t="shared" si="1341"/>
        <v>19875</v>
      </c>
      <c r="AU615" s="1103"/>
      <c r="AV615" s="1101">
        <v>600</v>
      </c>
      <c r="AW615" s="1101">
        <f t="shared" si="1342"/>
        <v>0</v>
      </c>
      <c r="AX615" s="1101">
        <v>19275</v>
      </c>
      <c r="AY615" s="1101">
        <f t="shared" si="1343"/>
        <v>0</v>
      </c>
      <c r="AZ615" s="1102">
        <f t="shared" si="1344"/>
        <v>0</v>
      </c>
      <c r="BA615" s="1151">
        <f t="shared" si="1322"/>
        <v>0</v>
      </c>
      <c r="BB615" s="363">
        <v>600</v>
      </c>
      <c r="BC615" s="363">
        <f t="shared" si="1345"/>
        <v>0</v>
      </c>
      <c r="BD615" s="363">
        <v>19275</v>
      </c>
      <c r="BE615" s="363">
        <f t="shared" si="1346"/>
        <v>0</v>
      </c>
      <c r="BF615" s="364">
        <f t="shared" si="1347"/>
        <v>0</v>
      </c>
      <c r="BG615" s="1218">
        <f t="shared" si="1348"/>
        <v>19875</v>
      </c>
      <c r="BH615" s="1218">
        <f t="shared" si="1349"/>
        <v>-19875</v>
      </c>
    </row>
    <row r="616" spans="1:60" x14ac:dyDescent="0.2">
      <c r="A616" s="1">
        <v>601</v>
      </c>
      <c r="B616" s="50" t="s">
        <v>429</v>
      </c>
      <c r="C616" s="1158"/>
      <c r="D616" s="51" t="s">
        <v>56</v>
      </c>
      <c r="E616" s="51">
        <v>312</v>
      </c>
      <c r="F616" s="76">
        <v>1800</v>
      </c>
      <c r="G616" s="76">
        <f t="shared" si="1350"/>
        <v>561600</v>
      </c>
      <c r="H616" s="76">
        <v>1460</v>
      </c>
      <c r="I616" s="76">
        <f t="shared" si="1351"/>
        <v>455520</v>
      </c>
      <c r="J616" s="120">
        <f t="shared" si="1323"/>
        <v>1017120</v>
      </c>
      <c r="K616" s="131"/>
      <c r="L616" s="95">
        <v>1800</v>
      </c>
      <c r="M616" s="95">
        <f t="shared" si="1324"/>
        <v>0</v>
      </c>
      <c r="N616" s="95">
        <v>1460</v>
      </c>
      <c r="O616" s="95">
        <f t="shared" si="1325"/>
        <v>0</v>
      </c>
      <c r="P616" s="96">
        <f t="shared" si="1326"/>
        <v>0</v>
      </c>
      <c r="Q616" s="177"/>
      <c r="R616" s="178">
        <v>1800</v>
      </c>
      <c r="S616" s="178">
        <f t="shared" si="1327"/>
        <v>0</v>
      </c>
      <c r="T616" s="178">
        <v>1460</v>
      </c>
      <c r="U616" s="178">
        <f t="shared" si="1328"/>
        <v>0</v>
      </c>
      <c r="V616" s="179">
        <f t="shared" si="1329"/>
        <v>0</v>
      </c>
      <c r="W616" s="224"/>
      <c r="X616" s="225">
        <v>1800</v>
      </c>
      <c r="Y616" s="225">
        <f t="shared" si="1330"/>
        <v>0</v>
      </c>
      <c r="Z616" s="225">
        <v>1460</v>
      </c>
      <c r="AA616" s="225">
        <f t="shared" si="1331"/>
        <v>0</v>
      </c>
      <c r="AB616" s="226">
        <f t="shared" si="1332"/>
        <v>0</v>
      </c>
      <c r="AC616" s="271">
        <v>85.7</v>
      </c>
      <c r="AD616" s="272">
        <v>1800</v>
      </c>
      <c r="AE616" s="272">
        <f t="shared" si="1333"/>
        <v>154260</v>
      </c>
      <c r="AF616" s="272">
        <v>1460</v>
      </c>
      <c r="AG616" s="272">
        <f t="shared" si="1334"/>
        <v>125122</v>
      </c>
      <c r="AH616" s="273">
        <f t="shared" si="1335"/>
        <v>279382</v>
      </c>
      <c r="AI616" s="318"/>
      <c r="AJ616" s="319">
        <v>1800</v>
      </c>
      <c r="AK616" s="319">
        <f t="shared" si="1336"/>
        <v>0</v>
      </c>
      <c r="AL616" s="319">
        <v>1460</v>
      </c>
      <c r="AM616" s="319">
        <f t="shared" si="1337"/>
        <v>0</v>
      </c>
      <c r="AN616" s="320">
        <f t="shared" si="1338"/>
        <v>0</v>
      </c>
      <c r="AO616" s="1607">
        <v>226.3</v>
      </c>
      <c r="AP616" s="1093">
        <v>1800</v>
      </c>
      <c r="AQ616" s="1093">
        <f t="shared" si="1339"/>
        <v>407340</v>
      </c>
      <c r="AR616" s="1093">
        <v>1460</v>
      </c>
      <c r="AS616" s="1093">
        <f t="shared" si="1340"/>
        <v>330398</v>
      </c>
      <c r="AT616" s="1094">
        <f t="shared" si="1341"/>
        <v>737738</v>
      </c>
      <c r="AU616" s="1103"/>
      <c r="AV616" s="1101">
        <v>1800</v>
      </c>
      <c r="AW616" s="1101">
        <f t="shared" si="1342"/>
        <v>0</v>
      </c>
      <c r="AX616" s="1101">
        <v>1460</v>
      </c>
      <c r="AY616" s="1101">
        <f t="shared" si="1343"/>
        <v>0</v>
      </c>
      <c r="AZ616" s="1102">
        <f t="shared" si="1344"/>
        <v>0</v>
      </c>
      <c r="BA616" s="1151">
        <f t="shared" si="1322"/>
        <v>0</v>
      </c>
      <c r="BB616" s="363">
        <v>1800</v>
      </c>
      <c r="BC616" s="363">
        <f t="shared" si="1345"/>
        <v>0</v>
      </c>
      <c r="BD616" s="363">
        <v>1460</v>
      </c>
      <c r="BE616" s="363">
        <f t="shared" si="1346"/>
        <v>0</v>
      </c>
      <c r="BF616" s="364">
        <f t="shared" si="1347"/>
        <v>0</v>
      </c>
      <c r="BG616" s="1218">
        <f t="shared" si="1348"/>
        <v>737738</v>
      </c>
      <c r="BH616" s="1218">
        <f t="shared" si="1349"/>
        <v>-737738</v>
      </c>
    </row>
    <row r="617" spans="1:60" ht="25.5" x14ac:dyDescent="0.2">
      <c r="A617" s="1">
        <v>602</v>
      </c>
      <c r="B617" s="50" t="s">
        <v>430</v>
      </c>
      <c r="C617" s="1158"/>
      <c r="D617" s="51" t="s">
        <v>56</v>
      </c>
      <c r="E617" s="51">
        <v>62.4</v>
      </c>
      <c r="F617" s="76">
        <v>1800</v>
      </c>
      <c r="G617" s="76">
        <f t="shared" si="1350"/>
        <v>112320</v>
      </c>
      <c r="H617" s="76">
        <v>2920</v>
      </c>
      <c r="I617" s="76">
        <f t="shared" si="1351"/>
        <v>182208</v>
      </c>
      <c r="J617" s="120">
        <f t="shared" si="1323"/>
        <v>294528</v>
      </c>
      <c r="K617" s="131"/>
      <c r="L617" s="95">
        <v>1800</v>
      </c>
      <c r="M617" s="95">
        <f t="shared" si="1324"/>
        <v>0</v>
      </c>
      <c r="N617" s="95">
        <v>2920</v>
      </c>
      <c r="O617" s="95">
        <f t="shared" si="1325"/>
        <v>0</v>
      </c>
      <c r="P617" s="96">
        <f t="shared" si="1326"/>
        <v>0</v>
      </c>
      <c r="Q617" s="177"/>
      <c r="R617" s="178">
        <v>1800</v>
      </c>
      <c r="S617" s="178">
        <f t="shared" si="1327"/>
        <v>0</v>
      </c>
      <c r="T617" s="178">
        <v>2920</v>
      </c>
      <c r="U617" s="178">
        <f t="shared" si="1328"/>
        <v>0</v>
      </c>
      <c r="V617" s="179">
        <f t="shared" si="1329"/>
        <v>0</v>
      </c>
      <c r="W617" s="224"/>
      <c r="X617" s="225">
        <v>1800</v>
      </c>
      <c r="Y617" s="225">
        <f t="shared" si="1330"/>
        <v>0</v>
      </c>
      <c r="Z617" s="225">
        <v>2920</v>
      </c>
      <c r="AA617" s="225">
        <f t="shared" si="1331"/>
        <v>0</v>
      </c>
      <c r="AB617" s="226">
        <f t="shared" si="1332"/>
        <v>0</v>
      </c>
      <c r="AC617" s="271">
        <v>8.08</v>
      </c>
      <c r="AD617" s="272">
        <v>1800</v>
      </c>
      <c r="AE617" s="272">
        <f t="shared" si="1333"/>
        <v>14544</v>
      </c>
      <c r="AF617" s="272">
        <v>2920</v>
      </c>
      <c r="AG617" s="272">
        <f t="shared" si="1334"/>
        <v>23593.599999999999</v>
      </c>
      <c r="AH617" s="273">
        <f t="shared" si="1335"/>
        <v>38137.599999999999</v>
      </c>
      <c r="AI617" s="318"/>
      <c r="AJ617" s="319">
        <v>1800</v>
      </c>
      <c r="AK617" s="319">
        <f t="shared" si="1336"/>
        <v>0</v>
      </c>
      <c r="AL617" s="319">
        <v>2920</v>
      </c>
      <c r="AM617" s="319">
        <f t="shared" si="1337"/>
        <v>0</v>
      </c>
      <c r="AN617" s="320">
        <f t="shared" si="1338"/>
        <v>0</v>
      </c>
      <c r="AO617" s="1607">
        <v>54.32</v>
      </c>
      <c r="AP617" s="1093">
        <v>1800</v>
      </c>
      <c r="AQ617" s="1093">
        <f t="shared" si="1339"/>
        <v>97776</v>
      </c>
      <c r="AR617" s="1093">
        <v>2920</v>
      </c>
      <c r="AS617" s="1093">
        <f t="shared" si="1340"/>
        <v>158614.39999999999</v>
      </c>
      <c r="AT617" s="1094">
        <f t="shared" si="1341"/>
        <v>256390.39999999999</v>
      </c>
      <c r="AU617" s="1103"/>
      <c r="AV617" s="1101">
        <v>1800</v>
      </c>
      <c r="AW617" s="1101">
        <f t="shared" si="1342"/>
        <v>0</v>
      </c>
      <c r="AX617" s="1101">
        <v>2920</v>
      </c>
      <c r="AY617" s="1101">
        <f t="shared" si="1343"/>
        <v>0</v>
      </c>
      <c r="AZ617" s="1102">
        <f t="shared" si="1344"/>
        <v>0</v>
      </c>
      <c r="BA617" s="1151">
        <f t="shared" si="1322"/>
        <v>0</v>
      </c>
      <c r="BB617" s="363">
        <v>1800</v>
      </c>
      <c r="BC617" s="363">
        <f t="shared" si="1345"/>
        <v>0</v>
      </c>
      <c r="BD617" s="363">
        <v>2920</v>
      </c>
      <c r="BE617" s="363">
        <f t="shared" si="1346"/>
        <v>0</v>
      </c>
      <c r="BF617" s="364">
        <f t="shared" si="1347"/>
        <v>0</v>
      </c>
      <c r="BG617" s="1218">
        <f t="shared" si="1348"/>
        <v>256390.39999999999</v>
      </c>
      <c r="BH617" s="1218">
        <f t="shared" si="1349"/>
        <v>-256390.39999999999</v>
      </c>
    </row>
    <row r="618" spans="1:60" x14ac:dyDescent="0.2">
      <c r="A618" s="1">
        <v>603</v>
      </c>
      <c r="B618" s="50" t="s">
        <v>60</v>
      </c>
      <c r="C618" s="1158"/>
      <c r="D618" s="51" t="s">
        <v>5</v>
      </c>
      <c r="E618" s="51">
        <v>1</v>
      </c>
      <c r="F618" s="76">
        <v>0</v>
      </c>
      <c r="G618" s="76">
        <f t="shared" si="1350"/>
        <v>0</v>
      </c>
      <c r="H618" s="76">
        <v>77968</v>
      </c>
      <c r="I618" s="76">
        <f t="shared" si="1351"/>
        <v>77968</v>
      </c>
      <c r="J618" s="120">
        <f t="shared" si="1323"/>
        <v>77968</v>
      </c>
      <c r="K618" s="131"/>
      <c r="L618" s="95">
        <v>0</v>
      </c>
      <c r="M618" s="95">
        <f t="shared" si="1324"/>
        <v>0</v>
      </c>
      <c r="N618" s="95">
        <v>77968</v>
      </c>
      <c r="O618" s="95">
        <f t="shared" si="1325"/>
        <v>0</v>
      </c>
      <c r="P618" s="96">
        <f t="shared" si="1326"/>
        <v>0</v>
      </c>
      <c r="Q618" s="177"/>
      <c r="R618" s="178">
        <v>0</v>
      </c>
      <c r="S618" s="178">
        <f t="shared" si="1327"/>
        <v>0</v>
      </c>
      <c r="T618" s="178">
        <v>77968</v>
      </c>
      <c r="U618" s="178">
        <f t="shared" si="1328"/>
        <v>0</v>
      </c>
      <c r="V618" s="179">
        <f t="shared" si="1329"/>
        <v>0</v>
      </c>
      <c r="W618" s="224"/>
      <c r="X618" s="225">
        <v>0</v>
      </c>
      <c r="Y618" s="225">
        <f t="shared" si="1330"/>
        <v>0</v>
      </c>
      <c r="Z618" s="225">
        <v>77968</v>
      </c>
      <c r="AA618" s="225">
        <f t="shared" si="1331"/>
        <v>0</v>
      </c>
      <c r="AB618" s="226">
        <f t="shared" si="1332"/>
        <v>0</v>
      </c>
      <c r="AC618" s="271">
        <v>0.5</v>
      </c>
      <c r="AD618" s="272">
        <v>0</v>
      </c>
      <c r="AE618" s="272">
        <f t="shared" si="1333"/>
        <v>0</v>
      </c>
      <c r="AF618" s="272">
        <v>77968</v>
      </c>
      <c r="AG618" s="272">
        <f t="shared" si="1334"/>
        <v>38984</v>
      </c>
      <c r="AH618" s="273">
        <f t="shared" si="1335"/>
        <v>38984</v>
      </c>
      <c r="AI618" s="318"/>
      <c r="AJ618" s="319">
        <v>0</v>
      </c>
      <c r="AK618" s="319">
        <f t="shared" si="1336"/>
        <v>0</v>
      </c>
      <c r="AL618" s="319">
        <v>77968</v>
      </c>
      <c r="AM618" s="319">
        <f t="shared" si="1337"/>
        <v>0</v>
      </c>
      <c r="AN618" s="320">
        <f t="shared" si="1338"/>
        <v>0</v>
      </c>
      <c r="AO618" s="1607">
        <v>0.5</v>
      </c>
      <c r="AP618" s="1093">
        <v>0</v>
      </c>
      <c r="AQ618" s="1093">
        <f t="shared" si="1339"/>
        <v>0</v>
      </c>
      <c r="AR618" s="1093">
        <v>77968</v>
      </c>
      <c r="AS618" s="1093">
        <f t="shared" si="1340"/>
        <v>38984</v>
      </c>
      <c r="AT618" s="1094">
        <f t="shared" si="1341"/>
        <v>38984</v>
      </c>
      <c r="AU618" s="1103"/>
      <c r="AV618" s="1101">
        <v>0</v>
      </c>
      <c r="AW618" s="1101">
        <f t="shared" si="1342"/>
        <v>0</v>
      </c>
      <c r="AX618" s="1101">
        <v>77968</v>
      </c>
      <c r="AY618" s="1101">
        <f t="shared" si="1343"/>
        <v>0</v>
      </c>
      <c r="AZ618" s="1102">
        <f t="shared" si="1344"/>
        <v>0</v>
      </c>
      <c r="BA618" s="1151">
        <f t="shared" si="1322"/>
        <v>0</v>
      </c>
      <c r="BB618" s="363">
        <v>0</v>
      </c>
      <c r="BC618" s="363">
        <f t="shared" si="1345"/>
        <v>0</v>
      </c>
      <c r="BD618" s="363">
        <v>77968</v>
      </c>
      <c r="BE618" s="363">
        <f t="shared" si="1346"/>
        <v>0</v>
      </c>
      <c r="BF618" s="364">
        <f t="shared" si="1347"/>
        <v>0</v>
      </c>
      <c r="BG618" s="1218">
        <f t="shared" si="1348"/>
        <v>38984</v>
      </c>
      <c r="BH618" s="1218">
        <f t="shared" si="1349"/>
        <v>-38984</v>
      </c>
    </row>
    <row r="619" spans="1:60" x14ac:dyDescent="0.2">
      <c r="A619" s="1">
        <v>604</v>
      </c>
      <c r="B619" s="1159" t="s">
        <v>91</v>
      </c>
      <c r="C619" s="51"/>
      <c r="D619" s="51"/>
      <c r="E619" s="51"/>
      <c r="F619" s="51"/>
      <c r="G619" s="76"/>
      <c r="H619" s="1124"/>
      <c r="I619" s="76"/>
      <c r="J619" s="1125"/>
      <c r="K619" s="131"/>
      <c r="L619" s="1144"/>
      <c r="M619" s="95"/>
      <c r="N619" s="1126"/>
      <c r="O619" s="95"/>
      <c r="P619" s="1127"/>
      <c r="Q619" s="177"/>
      <c r="R619" s="1145"/>
      <c r="S619" s="178"/>
      <c r="T619" s="1128"/>
      <c r="U619" s="178"/>
      <c r="V619" s="1129"/>
      <c r="W619" s="224"/>
      <c r="X619" s="1146"/>
      <c r="Y619" s="225"/>
      <c r="Z619" s="1130"/>
      <c r="AA619" s="225"/>
      <c r="AB619" s="1131"/>
      <c r="AC619" s="271"/>
      <c r="AD619" s="1147"/>
      <c r="AE619" s="272"/>
      <c r="AF619" s="1132"/>
      <c r="AG619" s="272"/>
      <c r="AH619" s="1133"/>
      <c r="AI619" s="318"/>
      <c r="AJ619" s="1148"/>
      <c r="AK619" s="319"/>
      <c r="AL619" s="1134"/>
      <c r="AM619" s="319"/>
      <c r="AN619" s="1135"/>
      <c r="AO619" s="1107"/>
      <c r="AP619" s="1149"/>
      <c r="AQ619" s="1093"/>
      <c r="AR619" s="1136"/>
      <c r="AS619" s="1093"/>
      <c r="AT619" s="1137"/>
      <c r="AU619" s="1103"/>
      <c r="AV619" s="1150"/>
      <c r="AW619" s="1101"/>
      <c r="AX619" s="1138"/>
      <c r="AY619" s="1101"/>
      <c r="AZ619" s="1139"/>
      <c r="BA619" s="1151">
        <f t="shared" si="1322"/>
        <v>0</v>
      </c>
      <c r="BB619" s="1152"/>
      <c r="BC619" s="363"/>
      <c r="BD619" s="1140"/>
      <c r="BE619" s="363"/>
      <c r="BF619" s="1141"/>
      <c r="BG619" s="1218">
        <f t="shared" si="1348"/>
        <v>0</v>
      </c>
      <c r="BH619" s="1218">
        <f t="shared" si="1349"/>
        <v>0</v>
      </c>
    </row>
    <row r="620" spans="1:60" x14ac:dyDescent="0.2">
      <c r="A620" s="1">
        <v>605</v>
      </c>
      <c r="B620" s="1159" t="s">
        <v>92</v>
      </c>
      <c r="C620" s="51"/>
      <c r="D620" s="51"/>
      <c r="E620" s="51"/>
      <c r="F620" s="51"/>
      <c r="G620" s="76"/>
      <c r="H620" s="1124"/>
      <c r="I620" s="76"/>
      <c r="J620" s="1125"/>
      <c r="K620" s="131"/>
      <c r="L620" s="1144"/>
      <c r="M620" s="95"/>
      <c r="N620" s="1126"/>
      <c r="O620" s="95"/>
      <c r="P620" s="1127"/>
      <c r="Q620" s="177"/>
      <c r="R620" s="1145"/>
      <c r="S620" s="178"/>
      <c r="T620" s="1128"/>
      <c r="U620" s="178"/>
      <c r="V620" s="1129"/>
      <c r="W620" s="224"/>
      <c r="X620" s="1146"/>
      <c r="Y620" s="225"/>
      <c r="Z620" s="1130"/>
      <c r="AA620" s="225"/>
      <c r="AB620" s="1131"/>
      <c r="AC620" s="271"/>
      <c r="AD620" s="1147"/>
      <c r="AE620" s="272"/>
      <c r="AF620" s="1132"/>
      <c r="AG620" s="272"/>
      <c r="AH620" s="1133"/>
      <c r="AI620" s="318"/>
      <c r="AJ620" s="1148"/>
      <c r="AK620" s="319"/>
      <c r="AL620" s="1134"/>
      <c r="AM620" s="319"/>
      <c r="AN620" s="1135"/>
      <c r="AO620" s="1107"/>
      <c r="AP620" s="1149"/>
      <c r="AQ620" s="1093"/>
      <c r="AR620" s="1136"/>
      <c r="AS620" s="1093"/>
      <c r="AT620" s="1137"/>
      <c r="AU620" s="1103"/>
      <c r="AV620" s="1150"/>
      <c r="AW620" s="1101"/>
      <c r="AX620" s="1138"/>
      <c r="AY620" s="1101"/>
      <c r="AZ620" s="1139"/>
      <c r="BA620" s="1151">
        <f t="shared" si="1322"/>
        <v>0</v>
      </c>
      <c r="BB620" s="1152"/>
      <c r="BC620" s="363"/>
      <c r="BD620" s="1140"/>
      <c r="BE620" s="363"/>
      <c r="BF620" s="1141"/>
      <c r="BG620" s="1218">
        <f t="shared" si="1348"/>
        <v>0</v>
      </c>
      <c r="BH620" s="1218">
        <f t="shared" si="1349"/>
        <v>0</v>
      </c>
    </row>
    <row r="621" spans="1:60" ht="25.5" x14ac:dyDescent="0.2">
      <c r="A621" s="1">
        <v>606</v>
      </c>
      <c r="B621" s="50" t="s">
        <v>312</v>
      </c>
      <c r="C621" s="51"/>
      <c r="D621" s="51" t="s">
        <v>5</v>
      </c>
      <c r="E621" s="51">
        <v>1</v>
      </c>
      <c r="F621" s="51"/>
      <c r="G621" s="76">
        <f t="shared" si="1350"/>
        <v>0</v>
      </c>
      <c r="H621" s="1124"/>
      <c r="I621" s="76">
        <f t="shared" si="1351"/>
        <v>0</v>
      </c>
      <c r="J621" s="1125"/>
      <c r="K621" s="131"/>
      <c r="L621" s="1144"/>
      <c r="M621" s="95">
        <f t="shared" ref="M621:M683" si="1352">K621*L621</f>
        <v>0</v>
      </c>
      <c r="N621" s="1126"/>
      <c r="O621" s="95">
        <f t="shared" ref="O621:O683" si="1353">K621*N621</f>
        <v>0</v>
      </c>
      <c r="P621" s="1127"/>
      <c r="Q621" s="177"/>
      <c r="R621" s="1145"/>
      <c r="S621" s="178">
        <f t="shared" ref="S621:S683" si="1354">Q621*R621</f>
        <v>0</v>
      </c>
      <c r="T621" s="1128"/>
      <c r="U621" s="178">
        <f t="shared" ref="U621:U683" si="1355">Q621*T621</f>
        <v>0</v>
      </c>
      <c r="V621" s="1129"/>
      <c r="W621" s="224"/>
      <c r="X621" s="1146"/>
      <c r="Y621" s="225">
        <f t="shared" ref="Y621:Y683" si="1356">W621*X621</f>
        <v>0</v>
      </c>
      <c r="Z621" s="1130"/>
      <c r="AA621" s="225">
        <f t="shared" ref="AA621:AA683" si="1357">W621*Z621</f>
        <v>0</v>
      </c>
      <c r="AB621" s="1131"/>
      <c r="AC621" s="271"/>
      <c r="AD621" s="1147"/>
      <c r="AE621" s="272">
        <f t="shared" ref="AE621:AE683" si="1358">AC621*AD621</f>
        <v>0</v>
      </c>
      <c r="AF621" s="1132"/>
      <c r="AG621" s="272">
        <f t="shared" ref="AG621:AG683" si="1359">AC621*AF621</f>
        <v>0</v>
      </c>
      <c r="AH621" s="1133"/>
      <c r="AI621" s="318"/>
      <c r="AJ621" s="1148"/>
      <c r="AK621" s="319">
        <f t="shared" ref="AK621:AK683" si="1360">AI621*AJ621</f>
        <v>0</v>
      </c>
      <c r="AL621" s="1134"/>
      <c r="AM621" s="319">
        <f t="shared" ref="AM621:AM683" si="1361">AI621*AL621</f>
        <v>0</v>
      </c>
      <c r="AN621" s="1135"/>
      <c r="AO621" s="1107"/>
      <c r="AP621" s="1149"/>
      <c r="AQ621" s="1093">
        <f t="shared" ref="AQ621:AQ683" si="1362">AO621*AP621</f>
        <v>0</v>
      </c>
      <c r="AR621" s="1136"/>
      <c r="AS621" s="1093">
        <f t="shared" ref="AS621:AS683" si="1363">AO621*AR621</f>
        <v>0</v>
      </c>
      <c r="AT621" s="1137"/>
      <c r="AU621" s="1103"/>
      <c r="AV621" s="1150"/>
      <c r="AW621" s="1101">
        <f t="shared" ref="AW621:AW683" si="1364">AU621*AV621</f>
        <v>0</v>
      </c>
      <c r="AX621" s="1138"/>
      <c r="AY621" s="1101">
        <f t="shared" ref="AY621:AY683" si="1365">AU621*AX621</f>
        <v>0</v>
      </c>
      <c r="AZ621" s="1139"/>
      <c r="BA621" s="1151">
        <f t="shared" si="1322"/>
        <v>1</v>
      </c>
      <c r="BB621" s="1152"/>
      <c r="BC621" s="363">
        <f t="shared" ref="BC621:BC683" si="1366">BA621*BB621</f>
        <v>0</v>
      </c>
      <c r="BD621" s="1140"/>
      <c r="BE621" s="363">
        <f t="shared" ref="BE621:BE683" si="1367">BA621*BD621</f>
        <v>0</v>
      </c>
      <c r="BF621" s="1141"/>
      <c r="BG621" s="1218">
        <f t="shared" si="1348"/>
        <v>0</v>
      </c>
      <c r="BH621" s="1218">
        <f t="shared" si="1349"/>
        <v>0</v>
      </c>
    </row>
    <row r="622" spans="1:60" x14ac:dyDescent="0.2">
      <c r="A622" s="1">
        <v>607</v>
      </c>
      <c r="B622" s="1154" t="s">
        <v>93</v>
      </c>
      <c r="C622" s="51" t="s">
        <v>314</v>
      </c>
      <c r="D622" s="51" t="s">
        <v>7</v>
      </c>
      <c r="E622" s="51">
        <v>1</v>
      </c>
      <c r="F622" s="76">
        <v>14000</v>
      </c>
      <c r="G622" s="76">
        <f t="shared" si="1350"/>
        <v>14000</v>
      </c>
      <c r="H622" s="76">
        <v>37474</v>
      </c>
      <c r="I622" s="76">
        <f t="shared" si="1351"/>
        <v>37474</v>
      </c>
      <c r="J622" s="120">
        <f t="shared" ref="J622:J624" si="1368">G622+I622</f>
        <v>51474</v>
      </c>
      <c r="K622" s="131"/>
      <c r="L622" s="95">
        <v>14000</v>
      </c>
      <c r="M622" s="95">
        <f t="shared" si="1352"/>
        <v>0</v>
      </c>
      <c r="N622" s="95">
        <v>37474</v>
      </c>
      <c r="O622" s="95">
        <f t="shared" si="1353"/>
        <v>0</v>
      </c>
      <c r="P622" s="96">
        <f t="shared" ref="P622:P624" si="1369">M622+O622</f>
        <v>0</v>
      </c>
      <c r="Q622" s="177"/>
      <c r="R622" s="178">
        <v>14000</v>
      </c>
      <c r="S622" s="178">
        <f t="shared" si="1354"/>
        <v>0</v>
      </c>
      <c r="T622" s="178">
        <v>37474</v>
      </c>
      <c r="U622" s="178">
        <f t="shared" si="1355"/>
        <v>0</v>
      </c>
      <c r="V622" s="179">
        <f t="shared" ref="V622:V624" si="1370">S622+U622</f>
        <v>0</v>
      </c>
      <c r="W622" s="224"/>
      <c r="X622" s="225">
        <v>14000</v>
      </c>
      <c r="Y622" s="225">
        <f t="shared" si="1356"/>
        <v>0</v>
      </c>
      <c r="Z622" s="225">
        <v>37474</v>
      </c>
      <c r="AA622" s="225">
        <f t="shared" si="1357"/>
        <v>0</v>
      </c>
      <c r="AB622" s="226">
        <f t="shared" ref="AB622:AB624" si="1371">Y622+AA622</f>
        <v>0</v>
      </c>
      <c r="AC622" s="271"/>
      <c r="AD622" s="272">
        <v>14000</v>
      </c>
      <c r="AE622" s="272">
        <f t="shared" si="1358"/>
        <v>0</v>
      </c>
      <c r="AF622" s="272">
        <v>37474</v>
      </c>
      <c r="AG622" s="272">
        <f t="shared" si="1359"/>
        <v>0</v>
      </c>
      <c r="AH622" s="273">
        <f t="shared" ref="AH622:AH624" si="1372">AE622+AG622</f>
        <v>0</v>
      </c>
      <c r="AI622" s="318"/>
      <c r="AJ622" s="319">
        <v>14000</v>
      </c>
      <c r="AK622" s="319">
        <f t="shared" si="1360"/>
        <v>0</v>
      </c>
      <c r="AL622" s="319">
        <v>37474</v>
      </c>
      <c r="AM622" s="319">
        <f t="shared" si="1361"/>
        <v>0</v>
      </c>
      <c r="AN622" s="320">
        <f t="shared" ref="AN622:AN624" si="1373">AK622+AM622</f>
        <v>0</v>
      </c>
      <c r="AO622" s="1607">
        <v>1</v>
      </c>
      <c r="AP622" s="1093">
        <v>14000</v>
      </c>
      <c r="AQ622" s="1093">
        <f t="shared" si="1362"/>
        <v>14000</v>
      </c>
      <c r="AR622" s="1093">
        <v>37474</v>
      </c>
      <c r="AS622" s="1093">
        <f t="shared" si="1363"/>
        <v>37474</v>
      </c>
      <c r="AT622" s="1094">
        <f t="shared" ref="AT622:AT624" si="1374">AQ622+AS622</f>
        <v>51474</v>
      </c>
      <c r="AU622" s="1103"/>
      <c r="AV622" s="1101">
        <v>14000</v>
      </c>
      <c r="AW622" s="1101">
        <f t="shared" si="1364"/>
        <v>0</v>
      </c>
      <c r="AX622" s="1101">
        <v>37474</v>
      </c>
      <c r="AY622" s="1101">
        <f t="shared" si="1365"/>
        <v>0</v>
      </c>
      <c r="AZ622" s="1102">
        <f t="shared" ref="AZ622:AZ624" si="1375">AW622+AY622</f>
        <v>0</v>
      </c>
      <c r="BA622" s="1151">
        <f t="shared" si="1322"/>
        <v>0</v>
      </c>
      <c r="BB622" s="363">
        <v>14000</v>
      </c>
      <c r="BC622" s="363">
        <f t="shared" si="1366"/>
        <v>0</v>
      </c>
      <c r="BD622" s="363">
        <v>37474</v>
      </c>
      <c r="BE622" s="363">
        <f t="shared" si="1367"/>
        <v>0</v>
      </c>
      <c r="BF622" s="364">
        <f t="shared" ref="BF622:BF624" si="1376">BC622+BE622</f>
        <v>0</v>
      </c>
      <c r="BG622" s="1218">
        <f t="shared" si="1348"/>
        <v>51474</v>
      </c>
      <c r="BH622" s="1218">
        <f t="shared" si="1349"/>
        <v>-51474</v>
      </c>
    </row>
    <row r="623" spans="1:60" x14ac:dyDescent="0.2">
      <c r="A623" s="1">
        <v>608</v>
      </c>
      <c r="B623" s="1154" t="s">
        <v>93</v>
      </c>
      <c r="C623" s="51" t="s">
        <v>313</v>
      </c>
      <c r="D623" s="51" t="s">
        <v>7</v>
      </c>
      <c r="E623" s="51">
        <v>2</v>
      </c>
      <c r="F623" s="76">
        <v>14000</v>
      </c>
      <c r="G623" s="76">
        <f t="shared" si="1350"/>
        <v>28000</v>
      </c>
      <c r="H623" s="76">
        <v>45868</v>
      </c>
      <c r="I623" s="76">
        <f t="shared" si="1351"/>
        <v>91736</v>
      </c>
      <c r="J623" s="120">
        <f t="shared" si="1368"/>
        <v>119736</v>
      </c>
      <c r="K623" s="131"/>
      <c r="L623" s="95">
        <v>14000</v>
      </c>
      <c r="M623" s="95">
        <f t="shared" si="1352"/>
        <v>0</v>
      </c>
      <c r="N623" s="95">
        <v>45868</v>
      </c>
      <c r="O623" s="95">
        <f t="shared" si="1353"/>
        <v>0</v>
      </c>
      <c r="P623" s="96">
        <f t="shared" si="1369"/>
        <v>0</v>
      </c>
      <c r="Q623" s="177"/>
      <c r="R623" s="178">
        <v>14000</v>
      </c>
      <c r="S623" s="178">
        <f t="shared" si="1354"/>
        <v>0</v>
      </c>
      <c r="T623" s="178">
        <v>45868</v>
      </c>
      <c r="U623" s="178">
        <f t="shared" si="1355"/>
        <v>0</v>
      </c>
      <c r="V623" s="179">
        <f t="shared" si="1370"/>
        <v>0</v>
      </c>
      <c r="W623" s="224"/>
      <c r="X623" s="225">
        <v>14000</v>
      </c>
      <c r="Y623" s="225">
        <f t="shared" si="1356"/>
        <v>0</v>
      </c>
      <c r="Z623" s="225">
        <v>45868</v>
      </c>
      <c r="AA623" s="225">
        <f t="shared" si="1357"/>
        <v>0</v>
      </c>
      <c r="AB623" s="226">
        <f t="shared" si="1371"/>
        <v>0</v>
      </c>
      <c r="AC623" s="271"/>
      <c r="AD623" s="272">
        <v>14000</v>
      </c>
      <c r="AE623" s="272">
        <f t="shared" si="1358"/>
        <v>0</v>
      </c>
      <c r="AF623" s="272">
        <v>45868</v>
      </c>
      <c r="AG623" s="272">
        <f t="shared" si="1359"/>
        <v>0</v>
      </c>
      <c r="AH623" s="273">
        <f t="shared" si="1372"/>
        <v>0</v>
      </c>
      <c r="AI623" s="318"/>
      <c r="AJ623" s="319">
        <v>14000</v>
      </c>
      <c r="AK623" s="319">
        <f t="shared" si="1360"/>
        <v>0</v>
      </c>
      <c r="AL623" s="319">
        <v>45868</v>
      </c>
      <c r="AM623" s="319">
        <f t="shared" si="1361"/>
        <v>0</v>
      </c>
      <c r="AN623" s="320">
        <f t="shared" si="1373"/>
        <v>0</v>
      </c>
      <c r="AO623" s="1607">
        <v>2</v>
      </c>
      <c r="AP623" s="1093">
        <v>14000</v>
      </c>
      <c r="AQ623" s="1093">
        <f t="shared" si="1362"/>
        <v>28000</v>
      </c>
      <c r="AR623" s="1093">
        <v>45868</v>
      </c>
      <c r="AS623" s="1093">
        <f t="shared" si="1363"/>
        <v>91736</v>
      </c>
      <c r="AT623" s="1094">
        <f t="shared" si="1374"/>
        <v>119736</v>
      </c>
      <c r="AU623" s="1103"/>
      <c r="AV623" s="1101">
        <v>14000</v>
      </c>
      <c r="AW623" s="1101">
        <f t="shared" si="1364"/>
        <v>0</v>
      </c>
      <c r="AX623" s="1101">
        <v>45868</v>
      </c>
      <c r="AY623" s="1101">
        <f t="shared" si="1365"/>
        <v>0</v>
      </c>
      <c r="AZ623" s="1102">
        <f t="shared" si="1375"/>
        <v>0</v>
      </c>
      <c r="BA623" s="1151">
        <f t="shared" si="1322"/>
        <v>0</v>
      </c>
      <c r="BB623" s="363">
        <v>14000</v>
      </c>
      <c r="BC623" s="363">
        <f t="shared" si="1366"/>
        <v>0</v>
      </c>
      <c r="BD623" s="363">
        <v>45868</v>
      </c>
      <c r="BE623" s="363">
        <f t="shared" si="1367"/>
        <v>0</v>
      </c>
      <c r="BF623" s="364">
        <f t="shared" si="1376"/>
        <v>0</v>
      </c>
      <c r="BG623" s="1218">
        <f t="shared" si="1348"/>
        <v>119736</v>
      </c>
      <c r="BH623" s="1218">
        <f t="shared" si="1349"/>
        <v>-119736</v>
      </c>
    </row>
    <row r="624" spans="1:60" ht="25.5" x14ac:dyDescent="0.2">
      <c r="A624" s="1">
        <v>609</v>
      </c>
      <c r="B624" s="1154" t="s">
        <v>94</v>
      </c>
      <c r="C624" s="51" t="s">
        <v>315</v>
      </c>
      <c r="D624" s="51" t="s">
        <v>7</v>
      </c>
      <c r="E624" s="51">
        <v>1</v>
      </c>
      <c r="F624" s="76">
        <v>44166</v>
      </c>
      <c r="G624" s="76">
        <f t="shared" si="1350"/>
        <v>44166</v>
      </c>
      <c r="H624" s="76">
        <v>294438</v>
      </c>
      <c r="I624" s="76">
        <f t="shared" si="1351"/>
        <v>294438</v>
      </c>
      <c r="J624" s="120">
        <f t="shared" si="1368"/>
        <v>338604</v>
      </c>
      <c r="K624" s="131"/>
      <c r="L624" s="95">
        <v>44166</v>
      </c>
      <c r="M624" s="95">
        <f t="shared" si="1352"/>
        <v>0</v>
      </c>
      <c r="N624" s="95">
        <v>294438</v>
      </c>
      <c r="O624" s="95">
        <f t="shared" si="1353"/>
        <v>0</v>
      </c>
      <c r="P624" s="96">
        <f t="shared" si="1369"/>
        <v>0</v>
      </c>
      <c r="Q624" s="177"/>
      <c r="R624" s="178">
        <v>44166</v>
      </c>
      <c r="S624" s="178">
        <f t="shared" si="1354"/>
        <v>0</v>
      </c>
      <c r="T624" s="178">
        <v>294438</v>
      </c>
      <c r="U624" s="178">
        <f t="shared" si="1355"/>
        <v>0</v>
      </c>
      <c r="V624" s="179">
        <f t="shared" si="1370"/>
        <v>0</v>
      </c>
      <c r="W624" s="224"/>
      <c r="X624" s="225">
        <v>44166</v>
      </c>
      <c r="Y624" s="225">
        <f t="shared" si="1356"/>
        <v>0</v>
      </c>
      <c r="Z624" s="225">
        <v>294438</v>
      </c>
      <c r="AA624" s="225">
        <f t="shared" si="1357"/>
        <v>0</v>
      </c>
      <c r="AB624" s="226">
        <f t="shared" si="1371"/>
        <v>0</v>
      </c>
      <c r="AC624" s="271"/>
      <c r="AD624" s="272">
        <v>44166</v>
      </c>
      <c r="AE624" s="272">
        <f t="shared" si="1358"/>
        <v>0</v>
      </c>
      <c r="AF624" s="272">
        <v>294438</v>
      </c>
      <c r="AG624" s="272">
        <f t="shared" si="1359"/>
        <v>0</v>
      </c>
      <c r="AH624" s="273">
        <f t="shared" si="1372"/>
        <v>0</v>
      </c>
      <c r="AI624" s="318"/>
      <c r="AJ624" s="319">
        <v>44166</v>
      </c>
      <c r="AK624" s="319">
        <f t="shared" si="1360"/>
        <v>0</v>
      </c>
      <c r="AL624" s="319">
        <v>294438</v>
      </c>
      <c r="AM624" s="319">
        <f t="shared" si="1361"/>
        <v>0</v>
      </c>
      <c r="AN624" s="320">
        <f t="shared" si="1373"/>
        <v>0</v>
      </c>
      <c r="AO624" s="1607">
        <v>1</v>
      </c>
      <c r="AP624" s="1093">
        <v>44166</v>
      </c>
      <c r="AQ624" s="1093">
        <f t="shared" si="1362"/>
        <v>44166</v>
      </c>
      <c r="AR624" s="1093">
        <v>294438</v>
      </c>
      <c r="AS624" s="1093">
        <f t="shared" si="1363"/>
        <v>294438</v>
      </c>
      <c r="AT624" s="1094">
        <f t="shared" si="1374"/>
        <v>338604</v>
      </c>
      <c r="AU624" s="1103"/>
      <c r="AV624" s="1101">
        <v>44166</v>
      </c>
      <c r="AW624" s="1101">
        <f t="shared" si="1364"/>
        <v>0</v>
      </c>
      <c r="AX624" s="1101">
        <v>294438</v>
      </c>
      <c r="AY624" s="1101">
        <f t="shared" si="1365"/>
        <v>0</v>
      </c>
      <c r="AZ624" s="1102">
        <f t="shared" si="1375"/>
        <v>0</v>
      </c>
      <c r="BA624" s="1151">
        <f t="shared" si="1322"/>
        <v>0</v>
      </c>
      <c r="BB624" s="363">
        <v>44166</v>
      </c>
      <c r="BC624" s="363">
        <f t="shared" si="1366"/>
        <v>0</v>
      </c>
      <c r="BD624" s="363">
        <v>294438</v>
      </c>
      <c r="BE624" s="363">
        <f t="shared" si="1367"/>
        <v>0</v>
      </c>
      <c r="BF624" s="364">
        <f t="shared" si="1376"/>
        <v>0</v>
      </c>
      <c r="BG624" s="1218">
        <f t="shared" si="1348"/>
        <v>338604</v>
      </c>
      <c r="BH624" s="1218">
        <f t="shared" si="1349"/>
        <v>-338604</v>
      </c>
    </row>
    <row r="625" spans="1:60" x14ac:dyDescent="0.2">
      <c r="A625" s="1">
        <v>610</v>
      </c>
      <c r="B625" s="1154" t="s">
        <v>95</v>
      </c>
      <c r="C625" s="51"/>
      <c r="D625" s="51" t="s">
        <v>7</v>
      </c>
      <c r="E625" s="51">
        <v>3</v>
      </c>
      <c r="F625" s="51"/>
      <c r="G625" s="76">
        <f t="shared" si="1350"/>
        <v>0</v>
      </c>
      <c r="H625" s="1124"/>
      <c r="I625" s="76">
        <f t="shared" si="1351"/>
        <v>0</v>
      </c>
      <c r="J625" s="1125"/>
      <c r="K625" s="131"/>
      <c r="L625" s="1144"/>
      <c r="M625" s="95">
        <f t="shared" si="1352"/>
        <v>0</v>
      </c>
      <c r="N625" s="1126"/>
      <c r="O625" s="95">
        <f t="shared" si="1353"/>
        <v>0</v>
      </c>
      <c r="P625" s="1127"/>
      <c r="Q625" s="177"/>
      <c r="R625" s="1145"/>
      <c r="S625" s="178">
        <f t="shared" si="1354"/>
        <v>0</v>
      </c>
      <c r="T625" s="1128"/>
      <c r="U625" s="178">
        <f t="shared" si="1355"/>
        <v>0</v>
      </c>
      <c r="V625" s="1129"/>
      <c r="W625" s="224"/>
      <c r="X625" s="1146"/>
      <c r="Y625" s="225">
        <f t="shared" si="1356"/>
        <v>0</v>
      </c>
      <c r="Z625" s="1130"/>
      <c r="AA625" s="225">
        <f t="shared" si="1357"/>
        <v>0</v>
      </c>
      <c r="AB625" s="1131"/>
      <c r="AC625" s="271"/>
      <c r="AD625" s="1147"/>
      <c r="AE625" s="272">
        <f t="shared" si="1358"/>
        <v>0</v>
      </c>
      <c r="AF625" s="1132"/>
      <c r="AG625" s="272">
        <f t="shared" si="1359"/>
        <v>0</v>
      </c>
      <c r="AH625" s="1133"/>
      <c r="AI625" s="318"/>
      <c r="AJ625" s="1148"/>
      <c r="AK625" s="319">
        <f t="shared" si="1360"/>
        <v>0</v>
      </c>
      <c r="AL625" s="1134"/>
      <c r="AM625" s="319">
        <f t="shared" si="1361"/>
        <v>0</v>
      </c>
      <c r="AN625" s="1135"/>
      <c r="AO625" s="1107"/>
      <c r="AP625" s="1149"/>
      <c r="AQ625" s="1093">
        <f t="shared" si="1362"/>
        <v>0</v>
      </c>
      <c r="AR625" s="1136"/>
      <c r="AS625" s="1093">
        <f t="shared" si="1363"/>
        <v>0</v>
      </c>
      <c r="AT625" s="1137"/>
      <c r="AU625" s="1103"/>
      <c r="AV625" s="1150"/>
      <c r="AW625" s="1101">
        <f t="shared" si="1364"/>
        <v>0</v>
      </c>
      <c r="AX625" s="1138"/>
      <c r="AY625" s="1101">
        <f t="shared" si="1365"/>
        <v>0</v>
      </c>
      <c r="AZ625" s="1139"/>
      <c r="BA625" s="1151">
        <f t="shared" si="1322"/>
        <v>3</v>
      </c>
      <c r="BB625" s="1152"/>
      <c r="BC625" s="363">
        <f t="shared" si="1366"/>
        <v>0</v>
      </c>
      <c r="BD625" s="1140"/>
      <c r="BE625" s="363">
        <f t="shared" si="1367"/>
        <v>0</v>
      </c>
      <c r="BF625" s="1141"/>
      <c r="BG625" s="1218">
        <f t="shared" si="1348"/>
        <v>0</v>
      </c>
      <c r="BH625" s="1218">
        <f t="shared" si="1349"/>
        <v>0</v>
      </c>
    </row>
    <row r="626" spans="1:60" x14ac:dyDescent="0.2">
      <c r="A626" s="1">
        <v>611</v>
      </c>
      <c r="B626" s="50" t="s">
        <v>245</v>
      </c>
      <c r="C626" s="51"/>
      <c r="D626" s="51"/>
      <c r="E626" s="51"/>
      <c r="F626" s="51"/>
      <c r="G626" s="76">
        <f t="shared" si="1350"/>
        <v>0</v>
      </c>
      <c r="H626" s="1124"/>
      <c r="I626" s="76">
        <f t="shared" si="1351"/>
        <v>0</v>
      </c>
      <c r="J626" s="1125"/>
      <c r="K626" s="131"/>
      <c r="L626" s="1144"/>
      <c r="M626" s="95">
        <f t="shared" si="1352"/>
        <v>0</v>
      </c>
      <c r="N626" s="1126"/>
      <c r="O626" s="95">
        <f t="shared" si="1353"/>
        <v>0</v>
      </c>
      <c r="P626" s="1127"/>
      <c r="Q626" s="177"/>
      <c r="R626" s="1145"/>
      <c r="S626" s="178">
        <f t="shared" si="1354"/>
        <v>0</v>
      </c>
      <c r="T626" s="1128"/>
      <c r="U626" s="178">
        <f t="shared" si="1355"/>
        <v>0</v>
      </c>
      <c r="V626" s="1129"/>
      <c r="W626" s="224"/>
      <c r="X626" s="1146"/>
      <c r="Y626" s="225">
        <f t="shared" si="1356"/>
        <v>0</v>
      </c>
      <c r="Z626" s="1130"/>
      <c r="AA626" s="225">
        <f t="shared" si="1357"/>
        <v>0</v>
      </c>
      <c r="AB626" s="1131"/>
      <c r="AC626" s="271"/>
      <c r="AD626" s="1147"/>
      <c r="AE626" s="272">
        <f t="shared" si="1358"/>
        <v>0</v>
      </c>
      <c r="AF626" s="1132"/>
      <c r="AG626" s="272">
        <f t="shared" si="1359"/>
        <v>0</v>
      </c>
      <c r="AH626" s="1133"/>
      <c r="AI626" s="318"/>
      <c r="AJ626" s="1148"/>
      <c r="AK626" s="319">
        <f t="shared" si="1360"/>
        <v>0</v>
      </c>
      <c r="AL626" s="1134"/>
      <c r="AM626" s="319">
        <f t="shared" si="1361"/>
        <v>0</v>
      </c>
      <c r="AN626" s="1135"/>
      <c r="AO626" s="1107"/>
      <c r="AP626" s="1149"/>
      <c r="AQ626" s="1093">
        <f t="shared" si="1362"/>
        <v>0</v>
      </c>
      <c r="AR626" s="1136"/>
      <c r="AS626" s="1093">
        <f t="shared" si="1363"/>
        <v>0</v>
      </c>
      <c r="AT626" s="1137"/>
      <c r="AU626" s="1103"/>
      <c r="AV626" s="1150"/>
      <c r="AW626" s="1101">
        <f t="shared" si="1364"/>
        <v>0</v>
      </c>
      <c r="AX626" s="1138"/>
      <c r="AY626" s="1101">
        <f t="shared" si="1365"/>
        <v>0</v>
      </c>
      <c r="AZ626" s="1139"/>
      <c r="BA626" s="1151">
        <f t="shared" si="1322"/>
        <v>0</v>
      </c>
      <c r="BB626" s="1152"/>
      <c r="BC626" s="363">
        <f t="shared" si="1366"/>
        <v>0</v>
      </c>
      <c r="BD626" s="1140"/>
      <c r="BE626" s="363">
        <f t="shared" si="1367"/>
        <v>0</v>
      </c>
      <c r="BF626" s="1141"/>
      <c r="BG626" s="1218">
        <f t="shared" si="1348"/>
        <v>0</v>
      </c>
      <c r="BH626" s="1218">
        <f t="shared" si="1349"/>
        <v>0</v>
      </c>
    </row>
    <row r="627" spans="1:60" x14ac:dyDescent="0.2">
      <c r="A627" s="1">
        <v>612</v>
      </c>
      <c r="B627" s="1154" t="s">
        <v>307</v>
      </c>
      <c r="C627" s="51"/>
      <c r="D627" s="51" t="s">
        <v>96</v>
      </c>
      <c r="E627" s="51">
        <v>32</v>
      </c>
      <c r="F627" s="76">
        <f>250+105</f>
        <v>355</v>
      </c>
      <c r="G627" s="76">
        <f t="shared" si="1350"/>
        <v>11360</v>
      </c>
      <c r="H627" s="76">
        <v>240</v>
      </c>
      <c r="I627" s="76">
        <f t="shared" si="1351"/>
        <v>7680</v>
      </c>
      <c r="J627" s="120">
        <f t="shared" ref="J627:J633" si="1377">G627+I627</f>
        <v>19040</v>
      </c>
      <c r="K627" s="131"/>
      <c r="L627" s="95">
        <f>250+105</f>
        <v>355</v>
      </c>
      <c r="M627" s="95">
        <f t="shared" si="1352"/>
        <v>0</v>
      </c>
      <c r="N627" s="95">
        <v>240</v>
      </c>
      <c r="O627" s="95">
        <f t="shared" si="1353"/>
        <v>0</v>
      </c>
      <c r="P627" s="96">
        <f t="shared" ref="P627:P633" si="1378">M627+O627</f>
        <v>0</v>
      </c>
      <c r="Q627" s="177"/>
      <c r="R627" s="178">
        <f>250+105</f>
        <v>355</v>
      </c>
      <c r="S627" s="178">
        <f t="shared" si="1354"/>
        <v>0</v>
      </c>
      <c r="T627" s="178">
        <v>240</v>
      </c>
      <c r="U627" s="178">
        <f t="shared" si="1355"/>
        <v>0</v>
      </c>
      <c r="V627" s="179">
        <f t="shared" ref="V627:V633" si="1379">S627+U627</f>
        <v>0</v>
      </c>
      <c r="W627" s="224"/>
      <c r="X627" s="225">
        <f>250+105</f>
        <v>355</v>
      </c>
      <c r="Y627" s="225">
        <f t="shared" si="1356"/>
        <v>0</v>
      </c>
      <c r="Z627" s="225">
        <v>240</v>
      </c>
      <c r="AA627" s="225">
        <f t="shared" si="1357"/>
        <v>0</v>
      </c>
      <c r="AB627" s="226">
        <f t="shared" ref="AB627:AB633" si="1380">Y627+AA627</f>
        <v>0</v>
      </c>
      <c r="AC627" s="271">
        <v>32</v>
      </c>
      <c r="AD627" s="272">
        <f>250+105</f>
        <v>355</v>
      </c>
      <c r="AE627" s="272">
        <f t="shared" si="1358"/>
        <v>11360</v>
      </c>
      <c r="AF627" s="272">
        <v>240</v>
      </c>
      <c r="AG627" s="272">
        <f t="shared" si="1359"/>
        <v>7680</v>
      </c>
      <c r="AH627" s="273">
        <f t="shared" ref="AH627:AH633" si="1381">AE627+AG627</f>
        <v>19040</v>
      </c>
      <c r="AI627" s="318"/>
      <c r="AJ627" s="319">
        <f>250+105</f>
        <v>355</v>
      </c>
      <c r="AK627" s="319">
        <f t="shared" si="1360"/>
        <v>0</v>
      </c>
      <c r="AL627" s="319">
        <v>240</v>
      </c>
      <c r="AM627" s="319">
        <f t="shared" si="1361"/>
        <v>0</v>
      </c>
      <c r="AN627" s="320">
        <f t="shared" ref="AN627:AN633" si="1382">AK627+AM627</f>
        <v>0</v>
      </c>
      <c r="AO627" s="1107"/>
      <c r="AP627" s="1093">
        <f>250+105</f>
        <v>355</v>
      </c>
      <c r="AQ627" s="1093">
        <f t="shared" si="1362"/>
        <v>0</v>
      </c>
      <c r="AR627" s="1093">
        <v>240</v>
      </c>
      <c r="AS627" s="1093">
        <f t="shared" si="1363"/>
        <v>0</v>
      </c>
      <c r="AT627" s="1094">
        <f t="shared" ref="AT627:AT633" si="1383">AQ627+AS627</f>
        <v>0</v>
      </c>
      <c r="AU627" s="1103"/>
      <c r="AV627" s="1101">
        <f>250+105</f>
        <v>355</v>
      </c>
      <c r="AW627" s="1101">
        <f t="shared" si="1364"/>
        <v>0</v>
      </c>
      <c r="AX627" s="1101">
        <v>240</v>
      </c>
      <c r="AY627" s="1101">
        <f t="shared" si="1365"/>
        <v>0</v>
      </c>
      <c r="AZ627" s="1102">
        <f t="shared" ref="AZ627:AZ633" si="1384">AW627+AY627</f>
        <v>0</v>
      </c>
      <c r="BA627" s="1151">
        <f t="shared" si="1322"/>
        <v>0</v>
      </c>
      <c r="BB627" s="363">
        <f>250+105</f>
        <v>355</v>
      </c>
      <c r="BC627" s="363">
        <f t="shared" si="1366"/>
        <v>0</v>
      </c>
      <c r="BD627" s="363">
        <v>240</v>
      </c>
      <c r="BE627" s="363">
        <f t="shared" si="1367"/>
        <v>0</v>
      </c>
      <c r="BF627" s="364">
        <f t="shared" ref="BF627:BF633" si="1385">BC627+BE627</f>
        <v>0</v>
      </c>
      <c r="BG627" s="1218">
        <f t="shared" si="1348"/>
        <v>0</v>
      </c>
      <c r="BH627" s="1218">
        <f t="shared" si="1349"/>
        <v>0</v>
      </c>
    </row>
    <row r="628" spans="1:60" x14ac:dyDescent="0.2">
      <c r="A628" s="1">
        <v>613</v>
      </c>
      <c r="B628" s="1154" t="s">
        <v>308</v>
      </c>
      <c r="C628" s="51"/>
      <c r="D628" s="51" t="s">
        <v>96</v>
      </c>
      <c r="E628" s="51">
        <v>27</v>
      </c>
      <c r="F628" s="76">
        <f>330+105</f>
        <v>435</v>
      </c>
      <c r="G628" s="76">
        <f t="shared" si="1350"/>
        <v>11745</v>
      </c>
      <c r="H628" s="76">
        <v>403</v>
      </c>
      <c r="I628" s="76">
        <f t="shared" si="1351"/>
        <v>10881</v>
      </c>
      <c r="J628" s="120">
        <f t="shared" si="1377"/>
        <v>22626</v>
      </c>
      <c r="K628" s="131"/>
      <c r="L628" s="95">
        <f>330+105</f>
        <v>435</v>
      </c>
      <c r="M628" s="95">
        <f t="shared" si="1352"/>
        <v>0</v>
      </c>
      <c r="N628" s="95">
        <v>403</v>
      </c>
      <c r="O628" s="95">
        <f t="shared" si="1353"/>
        <v>0</v>
      </c>
      <c r="P628" s="96">
        <f t="shared" si="1378"/>
        <v>0</v>
      </c>
      <c r="Q628" s="177"/>
      <c r="R628" s="178">
        <f>330+105</f>
        <v>435</v>
      </c>
      <c r="S628" s="178">
        <f t="shared" si="1354"/>
        <v>0</v>
      </c>
      <c r="T628" s="178">
        <v>403</v>
      </c>
      <c r="U628" s="178">
        <f t="shared" si="1355"/>
        <v>0</v>
      </c>
      <c r="V628" s="179">
        <f t="shared" si="1379"/>
        <v>0</v>
      </c>
      <c r="W628" s="224"/>
      <c r="X628" s="225">
        <f>330+105</f>
        <v>435</v>
      </c>
      <c r="Y628" s="225">
        <f t="shared" si="1356"/>
        <v>0</v>
      </c>
      <c r="Z628" s="225">
        <v>403</v>
      </c>
      <c r="AA628" s="225">
        <f t="shared" si="1357"/>
        <v>0</v>
      </c>
      <c r="AB628" s="226">
        <f t="shared" si="1380"/>
        <v>0</v>
      </c>
      <c r="AC628" s="271">
        <v>27</v>
      </c>
      <c r="AD628" s="272">
        <f>330+105</f>
        <v>435</v>
      </c>
      <c r="AE628" s="272">
        <f t="shared" si="1358"/>
        <v>11745</v>
      </c>
      <c r="AF628" s="272">
        <v>403</v>
      </c>
      <c r="AG628" s="272">
        <f t="shared" si="1359"/>
        <v>10881</v>
      </c>
      <c r="AH628" s="273">
        <f t="shared" si="1381"/>
        <v>22626</v>
      </c>
      <c r="AI628" s="318"/>
      <c r="AJ628" s="319">
        <f>330+105</f>
        <v>435</v>
      </c>
      <c r="AK628" s="319">
        <f t="shared" si="1360"/>
        <v>0</v>
      </c>
      <c r="AL628" s="319">
        <v>403</v>
      </c>
      <c r="AM628" s="319">
        <f t="shared" si="1361"/>
        <v>0</v>
      </c>
      <c r="AN628" s="320">
        <f t="shared" si="1382"/>
        <v>0</v>
      </c>
      <c r="AO628" s="1107"/>
      <c r="AP628" s="1093">
        <f>330+105</f>
        <v>435</v>
      </c>
      <c r="AQ628" s="1093">
        <f t="shared" si="1362"/>
        <v>0</v>
      </c>
      <c r="AR628" s="1093">
        <v>403</v>
      </c>
      <c r="AS628" s="1093">
        <f t="shared" si="1363"/>
        <v>0</v>
      </c>
      <c r="AT628" s="1094">
        <f t="shared" si="1383"/>
        <v>0</v>
      </c>
      <c r="AU628" s="1103"/>
      <c r="AV628" s="1101">
        <f>330+105</f>
        <v>435</v>
      </c>
      <c r="AW628" s="1101">
        <f t="shared" si="1364"/>
        <v>0</v>
      </c>
      <c r="AX628" s="1101">
        <v>403</v>
      </c>
      <c r="AY628" s="1101">
        <f t="shared" si="1365"/>
        <v>0</v>
      </c>
      <c r="AZ628" s="1102">
        <f t="shared" si="1384"/>
        <v>0</v>
      </c>
      <c r="BA628" s="1151">
        <f t="shared" si="1322"/>
        <v>0</v>
      </c>
      <c r="BB628" s="363">
        <f>330+105</f>
        <v>435</v>
      </c>
      <c r="BC628" s="363">
        <f t="shared" si="1366"/>
        <v>0</v>
      </c>
      <c r="BD628" s="363">
        <v>403</v>
      </c>
      <c r="BE628" s="363">
        <f t="shared" si="1367"/>
        <v>0</v>
      </c>
      <c r="BF628" s="364">
        <f t="shared" si="1385"/>
        <v>0</v>
      </c>
      <c r="BG628" s="1218">
        <f t="shared" si="1348"/>
        <v>0</v>
      </c>
      <c r="BH628" s="1218">
        <f t="shared" si="1349"/>
        <v>0</v>
      </c>
    </row>
    <row r="629" spans="1:60" x14ac:dyDescent="0.2">
      <c r="A629" s="1">
        <v>614</v>
      </c>
      <c r="B629" s="1154" t="s">
        <v>97</v>
      </c>
      <c r="C629" s="51"/>
      <c r="D629" s="51" t="s">
        <v>96</v>
      </c>
      <c r="E629" s="51">
        <v>15</v>
      </c>
      <c r="F629" s="76">
        <f>352+105</f>
        <v>457</v>
      </c>
      <c r="G629" s="76">
        <f t="shared" si="1350"/>
        <v>6855</v>
      </c>
      <c r="H629" s="76">
        <v>524</v>
      </c>
      <c r="I629" s="76">
        <f t="shared" si="1351"/>
        <v>7860</v>
      </c>
      <c r="J629" s="120">
        <f t="shared" si="1377"/>
        <v>14715</v>
      </c>
      <c r="K629" s="131"/>
      <c r="L629" s="95">
        <f>352+105</f>
        <v>457</v>
      </c>
      <c r="M629" s="95">
        <f t="shared" si="1352"/>
        <v>0</v>
      </c>
      <c r="N629" s="95">
        <v>524</v>
      </c>
      <c r="O629" s="95">
        <f t="shared" si="1353"/>
        <v>0</v>
      </c>
      <c r="P629" s="96">
        <f t="shared" si="1378"/>
        <v>0</v>
      </c>
      <c r="Q629" s="177"/>
      <c r="R629" s="178">
        <f>352+105</f>
        <v>457</v>
      </c>
      <c r="S629" s="178">
        <f t="shared" si="1354"/>
        <v>0</v>
      </c>
      <c r="T629" s="178">
        <v>524</v>
      </c>
      <c r="U629" s="178">
        <f t="shared" si="1355"/>
        <v>0</v>
      </c>
      <c r="V629" s="179">
        <f t="shared" si="1379"/>
        <v>0</v>
      </c>
      <c r="W629" s="224"/>
      <c r="X629" s="225">
        <f>352+105</f>
        <v>457</v>
      </c>
      <c r="Y629" s="225">
        <f t="shared" si="1356"/>
        <v>0</v>
      </c>
      <c r="Z629" s="225">
        <v>524</v>
      </c>
      <c r="AA629" s="225">
        <f t="shared" si="1357"/>
        <v>0</v>
      </c>
      <c r="AB629" s="226">
        <f t="shared" si="1380"/>
        <v>0</v>
      </c>
      <c r="AC629" s="271">
        <v>15</v>
      </c>
      <c r="AD629" s="272">
        <f>352+105</f>
        <v>457</v>
      </c>
      <c r="AE629" s="272">
        <f t="shared" si="1358"/>
        <v>6855</v>
      </c>
      <c r="AF629" s="272">
        <v>524</v>
      </c>
      <c r="AG629" s="272">
        <f t="shared" si="1359"/>
        <v>7860</v>
      </c>
      <c r="AH629" s="273">
        <f t="shared" si="1381"/>
        <v>14715</v>
      </c>
      <c r="AI629" s="318"/>
      <c r="AJ629" s="319">
        <f>352+105</f>
        <v>457</v>
      </c>
      <c r="AK629" s="319">
        <f t="shared" si="1360"/>
        <v>0</v>
      </c>
      <c r="AL629" s="319">
        <v>524</v>
      </c>
      <c r="AM629" s="319">
        <f t="shared" si="1361"/>
        <v>0</v>
      </c>
      <c r="AN629" s="320">
        <f t="shared" si="1382"/>
        <v>0</v>
      </c>
      <c r="AO629" s="1107"/>
      <c r="AP629" s="1093">
        <f>352+105</f>
        <v>457</v>
      </c>
      <c r="AQ629" s="1093">
        <f t="shared" si="1362"/>
        <v>0</v>
      </c>
      <c r="AR629" s="1093">
        <v>524</v>
      </c>
      <c r="AS629" s="1093">
        <f t="shared" si="1363"/>
        <v>0</v>
      </c>
      <c r="AT629" s="1094">
        <f t="shared" si="1383"/>
        <v>0</v>
      </c>
      <c r="AU629" s="1103"/>
      <c r="AV629" s="1101">
        <f>352+105</f>
        <v>457</v>
      </c>
      <c r="AW629" s="1101">
        <f t="shared" si="1364"/>
        <v>0</v>
      </c>
      <c r="AX629" s="1101">
        <v>524</v>
      </c>
      <c r="AY629" s="1101">
        <f t="shared" si="1365"/>
        <v>0</v>
      </c>
      <c r="AZ629" s="1102">
        <f t="shared" si="1384"/>
        <v>0</v>
      </c>
      <c r="BA629" s="1151">
        <f t="shared" si="1322"/>
        <v>0</v>
      </c>
      <c r="BB629" s="363">
        <f>352+105</f>
        <v>457</v>
      </c>
      <c r="BC629" s="363">
        <f t="shared" si="1366"/>
        <v>0</v>
      </c>
      <c r="BD629" s="363">
        <v>524</v>
      </c>
      <c r="BE629" s="363">
        <f t="shared" si="1367"/>
        <v>0</v>
      </c>
      <c r="BF629" s="364">
        <f t="shared" si="1385"/>
        <v>0</v>
      </c>
      <c r="BG629" s="1218">
        <f t="shared" si="1348"/>
        <v>0</v>
      </c>
      <c r="BH629" s="1218">
        <f t="shared" si="1349"/>
        <v>0</v>
      </c>
    </row>
    <row r="630" spans="1:60" x14ac:dyDescent="0.2">
      <c r="A630" s="1">
        <v>615</v>
      </c>
      <c r="B630" s="1154" t="s">
        <v>309</v>
      </c>
      <c r="C630" s="51"/>
      <c r="D630" s="51" t="s">
        <v>96</v>
      </c>
      <c r="E630" s="51">
        <v>10</v>
      </c>
      <c r="F630" s="76">
        <f>396+105</f>
        <v>501</v>
      </c>
      <c r="G630" s="76">
        <f t="shared" si="1350"/>
        <v>5010</v>
      </c>
      <c r="H630" s="76">
        <v>877</v>
      </c>
      <c r="I630" s="76">
        <f t="shared" si="1351"/>
        <v>8770</v>
      </c>
      <c r="J630" s="120">
        <f t="shared" si="1377"/>
        <v>13780</v>
      </c>
      <c r="K630" s="131"/>
      <c r="L630" s="95">
        <f>396+105</f>
        <v>501</v>
      </c>
      <c r="M630" s="95">
        <f t="shared" si="1352"/>
        <v>0</v>
      </c>
      <c r="N630" s="95">
        <v>877</v>
      </c>
      <c r="O630" s="95">
        <f t="shared" si="1353"/>
        <v>0</v>
      </c>
      <c r="P630" s="96">
        <f t="shared" si="1378"/>
        <v>0</v>
      </c>
      <c r="Q630" s="177"/>
      <c r="R630" s="178">
        <f>396+105</f>
        <v>501</v>
      </c>
      <c r="S630" s="178">
        <f t="shared" si="1354"/>
        <v>0</v>
      </c>
      <c r="T630" s="178">
        <v>877</v>
      </c>
      <c r="U630" s="178">
        <f t="shared" si="1355"/>
        <v>0</v>
      </c>
      <c r="V630" s="179">
        <f t="shared" si="1379"/>
        <v>0</v>
      </c>
      <c r="W630" s="224"/>
      <c r="X630" s="225">
        <f>396+105</f>
        <v>501</v>
      </c>
      <c r="Y630" s="225">
        <f t="shared" si="1356"/>
        <v>0</v>
      </c>
      <c r="Z630" s="225">
        <v>877</v>
      </c>
      <c r="AA630" s="225">
        <f t="shared" si="1357"/>
        <v>0</v>
      </c>
      <c r="AB630" s="226">
        <f t="shared" si="1380"/>
        <v>0</v>
      </c>
      <c r="AC630" s="271">
        <v>10</v>
      </c>
      <c r="AD630" s="272">
        <f>396+105</f>
        <v>501</v>
      </c>
      <c r="AE630" s="272">
        <f t="shared" si="1358"/>
        <v>5010</v>
      </c>
      <c r="AF630" s="272">
        <v>877</v>
      </c>
      <c r="AG630" s="272">
        <f t="shared" si="1359"/>
        <v>8770</v>
      </c>
      <c r="AH630" s="273">
        <f t="shared" si="1381"/>
        <v>13780</v>
      </c>
      <c r="AI630" s="318"/>
      <c r="AJ630" s="319">
        <f>396+105</f>
        <v>501</v>
      </c>
      <c r="AK630" s="319">
        <f t="shared" si="1360"/>
        <v>0</v>
      </c>
      <c r="AL630" s="319">
        <v>877</v>
      </c>
      <c r="AM630" s="319">
        <f t="shared" si="1361"/>
        <v>0</v>
      </c>
      <c r="AN630" s="320">
        <f t="shared" si="1382"/>
        <v>0</v>
      </c>
      <c r="AO630" s="1107"/>
      <c r="AP630" s="1093">
        <f>396+105</f>
        <v>501</v>
      </c>
      <c r="AQ630" s="1093">
        <f t="shared" si="1362"/>
        <v>0</v>
      </c>
      <c r="AR630" s="1093">
        <v>877</v>
      </c>
      <c r="AS630" s="1093">
        <f t="shared" si="1363"/>
        <v>0</v>
      </c>
      <c r="AT630" s="1094">
        <f t="shared" si="1383"/>
        <v>0</v>
      </c>
      <c r="AU630" s="1103"/>
      <c r="AV630" s="1101">
        <f>396+105</f>
        <v>501</v>
      </c>
      <c r="AW630" s="1101">
        <f t="shared" si="1364"/>
        <v>0</v>
      </c>
      <c r="AX630" s="1101">
        <v>877</v>
      </c>
      <c r="AY630" s="1101">
        <f t="shared" si="1365"/>
        <v>0</v>
      </c>
      <c r="AZ630" s="1102">
        <f t="shared" si="1384"/>
        <v>0</v>
      </c>
      <c r="BA630" s="1151">
        <f t="shared" si="1322"/>
        <v>0</v>
      </c>
      <c r="BB630" s="363">
        <f>396+105</f>
        <v>501</v>
      </c>
      <c r="BC630" s="363">
        <f t="shared" si="1366"/>
        <v>0</v>
      </c>
      <c r="BD630" s="363">
        <v>877</v>
      </c>
      <c r="BE630" s="363">
        <f t="shared" si="1367"/>
        <v>0</v>
      </c>
      <c r="BF630" s="364">
        <f t="shared" si="1385"/>
        <v>0</v>
      </c>
      <c r="BG630" s="1218">
        <f t="shared" si="1348"/>
        <v>0</v>
      </c>
      <c r="BH630" s="1218">
        <f t="shared" si="1349"/>
        <v>0</v>
      </c>
    </row>
    <row r="631" spans="1:60" x14ac:dyDescent="0.2">
      <c r="A631" s="1">
        <v>616</v>
      </c>
      <c r="B631" s="50" t="s">
        <v>98</v>
      </c>
      <c r="C631" s="51" t="s">
        <v>99</v>
      </c>
      <c r="D631" s="51" t="s">
        <v>7</v>
      </c>
      <c r="E631" s="51">
        <v>3</v>
      </c>
      <c r="F631" s="76">
        <v>2500</v>
      </c>
      <c r="G631" s="76">
        <f t="shared" si="1350"/>
        <v>7500</v>
      </c>
      <c r="H631" s="76">
        <v>8211</v>
      </c>
      <c r="I631" s="76">
        <f t="shared" si="1351"/>
        <v>24633</v>
      </c>
      <c r="J631" s="120">
        <f t="shared" si="1377"/>
        <v>32133</v>
      </c>
      <c r="K631" s="131"/>
      <c r="L631" s="95">
        <v>2500</v>
      </c>
      <c r="M631" s="95">
        <f t="shared" si="1352"/>
        <v>0</v>
      </c>
      <c r="N631" s="95">
        <v>8211</v>
      </c>
      <c r="O631" s="95">
        <f t="shared" si="1353"/>
        <v>0</v>
      </c>
      <c r="P631" s="96">
        <f t="shared" si="1378"/>
        <v>0</v>
      </c>
      <c r="Q631" s="177"/>
      <c r="R631" s="178">
        <v>2500</v>
      </c>
      <c r="S631" s="178">
        <f t="shared" si="1354"/>
        <v>0</v>
      </c>
      <c r="T631" s="178">
        <v>8211</v>
      </c>
      <c r="U631" s="178">
        <f t="shared" si="1355"/>
        <v>0</v>
      </c>
      <c r="V631" s="179">
        <f t="shared" si="1379"/>
        <v>0</v>
      </c>
      <c r="W631" s="224"/>
      <c r="X631" s="225">
        <v>2500</v>
      </c>
      <c r="Y631" s="225">
        <f t="shared" si="1356"/>
        <v>0</v>
      </c>
      <c r="Z631" s="225">
        <v>8211</v>
      </c>
      <c r="AA631" s="225">
        <f t="shared" si="1357"/>
        <v>0</v>
      </c>
      <c r="AB631" s="226">
        <f t="shared" si="1380"/>
        <v>0</v>
      </c>
      <c r="AC631" s="271">
        <v>3</v>
      </c>
      <c r="AD631" s="272">
        <v>2500</v>
      </c>
      <c r="AE631" s="272">
        <f t="shared" si="1358"/>
        <v>7500</v>
      </c>
      <c r="AF631" s="272">
        <v>8211</v>
      </c>
      <c r="AG631" s="272">
        <f t="shared" si="1359"/>
        <v>24633</v>
      </c>
      <c r="AH631" s="273">
        <f t="shared" si="1381"/>
        <v>32133</v>
      </c>
      <c r="AI631" s="318"/>
      <c r="AJ631" s="319">
        <v>2500</v>
      </c>
      <c r="AK631" s="319">
        <f t="shared" si="1360"/>
        <v>0</v>
      </c>
      <c r="AL631" s="319">
        <v>8211</v>
      </c>
      <c r="AM631" s="319">
        <f t="shared" si="1361"/>
        <v>0</v>
      </c>
      <c r="AN631" s="320">
        <f t="shared" si="1382"/>
        <v>0</v>
      </c>
      <c r="AO631" s="1107"/>
      <c r="AP631" s="1093">
        <v>2500</v>
      </c>
      <c r="AQ631" s="1093">
        <f t="shared" si="1362"/>
        <v>0</v>
      </c>
      <c r="AR631" s="1093">
        <v>8211</v>
      </c>
      <c r="AS631" s="1093">
        <f t="shared" si="1363"/>
        <v>0</v>
      </c>
      <c r="AT631" s="1094">
        <f t="shared" si="1383"/>
        <v>0</v>
      </c>
      <c r="AU631" s="1103"/>
      <c r="AV631" s="1101">
        <v>2500</v>
      </c>
      <c r="AW631" s="1101">
        <f t="shared" si="1364"/>
        <v>0</v>
      </c>
      <c r="AX631" s="1101">
        <v>8211</v>
      </c>
      <c r="AY631" s="1101">
        <f t="shared" si="1365"/>
        <v>0</v>
      </c>
      <c r="AZ631" s="1102">
        <f t="shared" si="1384"/>
        <v>0</v>
      </c>
      <c r="BA631" s="1151">
        <f t="shared" si="1322"/>
        <v>0</v>
      </c>
      <c r="BB631" s="363">
        <v>2500</v>
      </c>
      <c r="BC631" s="363">
        <f t="shared" si="1366"/>
        <v>0</v>
      </c>
      <c r="BD631" s="363">
        <v>8211</v>
      </c>
      <c r="BE631" s="363">
        <f t="shared" si="1367"/>
        <v>0</v>
      </c>
      <c r="BF631" s="364">
        <f t="shared" si="1385"/>
        <v>0</v>
      </c>
      <c r="BG631" s="1218">
        <f t="shared" si="1348"/>
        <v>0</v>
      </c>
      <c r="BH631" s="1218">
        <f t="shared" si="1349"/>
        <v>0</v>
      </c>
    </row>
    <row r="632" spans="1:60" x14ac:dyDescent="0.2">
      <c r="A632" s="1">
        <v>617</v>
      </c>
      <c r="B632" s="50" t="s">
        <v>310</v>
      </c>
      <c r="C632" s="51"/>
      <c r="D632" s="51" t="s">
        <v>7</v>
      </c>
      <c r="E632" s="51">
        <v>1</v>
      </c>
      <c r="F632" s="76">
        <v>2500</v>
      </c>
      <c r="G632" s="76">
        <f t="shared" si="1350"/>
        <v>2500</v>
      </c>
      <c r="H632" s="76">
        <v>5000</v>
      </c>
      <c r="I632" s="76">
        <f t="shared" si="1351"/>
        <v>5000</v>
      </c>
      <c r="J632" s="120">
        <f t="shared" si="1377"/>
        <v>7500</v>
      </c>
      <c r="K632" s="131"/>
      <c r="L632" s="95">
        <v>2500</v>
      </c>
      <c r="M632" s="95">
        <f t="shared" si="1352"/>
        <v>0</v>
      </c>
      <c r="N632" s="95">
        <v>5000</v>
      </c>
      <c r="O632" s="95">
        <f t="shared" si="1353"/>
        <v>0</v>
      </c>
      <c r="P632" s="96">
        <f t="shared" si="1378"/>
        <v>0</v>
      </c>
      <c r="Q632" s="177"/>
      <c r="R632" s="178">
        <v>2500</v>
      </c>
      <c r="S632" s="178">
        <f t="shared" si="1354"/>
        <v>0</v>
      </c>
      <c r="T632" s="178">
        <v>5000</v>
      </c>
      <c r="U632" s="178">
        <f t="shared" si="1355"/>
        <v>0</v>
      </c>
      <c r="V632" s="179">
        <f t="shared" si="1379"/>
        <v>0</v>
      </c>
      <c r="W632" s="224"/>
      <c r="X632" s="225">
        <v>2500</v>
      </c>
      <c r="Y632" s="225">
        <f t="shared" si="1356"/>
        <v>0</v>
      </c>
      <c r="Z632" s="225">
        <v>5000</v>
      </c>
      <c r="AA632" s="225">
        <f t="shared" si="1357"/>
        <v>0</v>
      </c>
      <c r="AB632" s="226">
        <f t="shared" si="1380"/>
        <v>0</v>
      </c>
      <c r="AC632" s="271"/>
      <c r="AD632" s="272">
        <v>2500</v>
      </c>
      <c r="AE632" s="272">
        <f t="shared" si="1358"/>
        <v>0</v>
      </c>
      <c r="AF632" s="272">
        <v>5000</v>
      </c>
      <c r="AG632" s="272">
        <f t="shared" si="1359"/>
        <v>0</v>
      </c>
      <c r="AH632" s="273">
        <f t="shared" si="1381"/>
        <v>0</v>
      </c>
      <c r="AI632" s="318"/>
      <c r="AJ632" s="319">
        <v>2500</v>
      </c>
      <c r="AK632" s="319">
        <f t="shared" si="1360"/>
        <v>0</v>
      </c>
      <c r="AL632" s="319">
        <v>5000</v>
      </c>
      <c r="AM632" s="319">
        <f t="shared" si="1361"/>
        <v>0</v>
      </c>
      <c r="AN632" s="320">
        <f t="shared" si="1382"/>
        <v>0</v>
      </c>
      <c r="AO632" s="1607">
        <v>1</v>
      </c>
      <c r="AP632" s="1093">
        <v>2500</v>
      </c>
      <c r="AQ632" s="1093">
        <f t="shared" si="1362"/>
        <v>2500</v>
      </c>
      <c r="AR632" s="1093">
        <v>5000</v>
      </c>
      <c r="AS632" s="1093">
        <f t="shared" si="1363"/>
        <v>5000</v>
      </c>
      <c r="AT632" s="1094">
        <f t="shared" si="1383"/>
        <v>7500</v>
      </c>
      <c r="AU632" s="1103"/>
      <c r="AV632" s="1101">
        <v>2500</v>
      </c>
      <c r="AW632" s="1101">
        <f t="shared" si="1364"/>
        <v>0</v>
      </c>
      <c r="AX632" s="1101">
        <v>5000</v>
      </c>
      <c r="AY632" s="1101">
        <f t="shared" si="1365"/>
        <v>0</v>
      </c>
      <c r="AZ632" s="1102">
        <f t="shared" si="1384"/>
        <v>0</v>
      </c>
      <c r="BA632" s="1151">
        <f t="shared" si="1322"/>
        <v>0</v>
      </c>
      <c r="BB632" s="363">
        <v>2500</v>
      </c>
      <c r="BC632" s="363">
        <f t="shared" si="1366"/>
        <v>0</v>
      </c>
      <c r="BD632" s="363">
        <v>5000</v>
      </c>
      <c r="BE632" s="363">
        <f t="shared" si="1367"/>
        <v>0</v>
      </c>
      <c r="BF632" s="364">
        <f t="shared" si="1385"/>
        <v>0</v>
      </c>
      <c r="BG632" s="1218">
        <f t="shared" si="1348"/>
        <v>7500</v>
      </c>
      <c r="BH632" s="1218">
        <f t="shared" si="1349"/>
        <v>-7500</v>
      </c>
    </row>
    <row r="633" spans="1:60" x14ac:dyDescent="0.2">
      <c r="A633" s="1655">
        <v>618</v>
      </c>
      <c r="B633" s="1159" t="s">
        <v>102</v>
      </c>
      <c r="C633" s="51"/>
      <c r="D633" s="51"/>
      <c r="E633" s="51"/>
      <c r="F633" s="76">
        <v>0</v>
      </c>
      <c r="G633" s="76">
        <f t="shared" si="1350"/>
        <v>0</v>
      </c>
      <c r="H633" s="76">
        <v>0</v>
      </c>
      <c r="I633" s="76">
        <f t="shared" si="1351"/>
        <v>0</v>
      </c>
      <c r="J633" s="120">
        <f t="shared" si="1377"/>
        <v>0</v>
      </c>
      <c r="K633" s="131"/>
      <c r="L633" s="95">
        <v>0</v>
      </c>
      <c r="M633" s="95">
        <f t="shared" si="1352"/>
        <v>0</v>
      </c>
      <c r="N633" s="95">
        <v>0</v>
      </c>
      <c r="O633" s="95">
        <f t="shared" si="1353"/>
        <v>0</v>
      </c>
      <c r="P633" s="96">
        <f t="shared" si="1378"/>
        <v>0</v>
      </c>
      <c r="Q633" s="177"/>
      <c r="R633" s="178">
        <v>0</v>
      </c>
      <c r="S633" s="178">
        <f t="shared" si="1354"/>
        <v>0</v>
      </c>
      <c r="T633" s="178">
        <v>0</v>
      </c>
      <c r="U633" s="178">
        <f t="shared" si="1355"/>
        <v>0</v>
      </c>
      <c r="V633" s="179">
        <f t="shared" si="1379"/>
        <v>0</v>
      </c>
      <c r="W633" s="224"/>
      <c r="X633" s="225">
        <v>0</v>
      </c>
      <c r="Y633" s="225">
        <f t="shared" si="1356"/>
        <v>0</v>
      </c>
      <c r="Z633" s="225">
        <v>0</v>
      </c>
      <c r="AA633" s="225">
        <f t="shared" si="1357"/>
        <v>0</v>
      </c>
      <c r="AB633" s="226">
        <f t="shared" si="1380"/>
        <v>0</v>
      </c>
      <c r="AC633" s="271"/>
      <c r="AD633" s="272">
        <v>0</v>
      </c>
      <c r="AE633" s="272">
        <f t="shared" si="1358"/>
        <v>0</v>
      </c>
      <c r="AF633" s="272">
        <v>0</v>
      </c>
      <c r="AG633" s="272">
        <f t="shared" si="1359"/>
        <v>0</v>
      </c>
      <c r="AH633" s="273">
        <f t="shared" si="1381"/>
        <v>0</v>
      </c>
      <c r="AI633" s="318"/>
      <c r="AJ633" s="319">
        <v>0</v>
      </c>
      <c r="AK633" s="319">
        <f t="shared" si="1360"/>
        <v>0</v>
      </c>
      <c r="AL633" s="319">
        <v>0</v>
      </c>
      <c r="AM633" s="319">
        <f t="shared" si="1361"/>
        <v>0</v>
      </c>
      <c r="AN633" s="320">
        <f t="shared" si="1382"/>
        <v>0</v>
      </c>
      <c r="AO633" s="1107"/>
      <c r="AP633" s="1093">
        <v>0</v>
      </c>
      <c r="AQ633" s="1093">
        <f t="shared" si="1362"/>
        <v>0</v>
      </c>
      <c r="AR633" s="1093">
        <v>0</v>
      </c>
      <c r="AS633" s="1093">
        <f t="shared" si="1363"/>
        <v>0</v>
      </c>
      <c r="AT633" s="1094">
        <f t="shared" si="1383"/>
        <v>0</v>
      </c>
      <c r="AU633" s="1103"/>
      <c r="AV633" s="1101">
        <v>0</v>
      </c>
      <c r="AW633" s="1101">
        <f t="shared" si="1364"/>
        <v>0</v>
      </c>
      <c r="AX633" s="1101">
        <v>0</v>
      </c>
      <c r="AY633" s="1101">
        <f t="shared" si="1365"/>
        <v>0</v>
      </c>
      <c r="AZ633" s="1102">
        <f t="shared" si="1384"/>
        <v>0</v>
      </c>
      <c r="BA633" s="1151">
        <f t="shared" si="1322"/>
        <v>0</v>
      </c>
      <c r="BB633" s="363">
        <v>0</v>
      </c>
      <c r="BC633" s="363">
        <f t="shared" si="1366"/>
        <v>0</v>
      </c>
      <c r="BD633" s="363">
        <v>0</v>
      </c>
      <c r="BE633" s="363">
        <f t="shared" si="1367"/>
        <v>0</v>
      </c>
      <c r="BF633" s="364">
        <f t="shared" si="1385"/>
        <v>0</v>
      </c>
      <c r="BG633" s="1218">
        <f t="shared" si="1348"/>
        <v>0</v>
      </c>
      <c r="BH633" s="1218">
        <f t="shared" si="1349"/>
        <v>0</v>
      </c>
    </row>
    <row r="634" spans="1:60" ht="25.5" x14ac:dyDescent="0.2">
      <c r="A634" s="1">
        <v>619</v>
      </c>
      <c r="B634" s="50" t="s">
        <v>312</v>
      </c>
      <c r="C634" s="51"/>
      <c r="D634" s="51" t="s">
        <v>5</v>
      </c>
      <c r="E634" s="51">
        <v>1</v>
      </c>
      <c r="F634" s="51"/>
      <c r="G634" s="76">
        <f t="shared" si="1350"/>
        <v>0</v>
      </c>
      <c r="H634" s="1124"/>
      <c r="I634" s="76">
        <f t="shared" si="1351"/>
        <v>0</v>
      </c>
      <c r="J634" s="1125"/>
      <c r="K634" s="131"/>
      <c r="L634" s="1144"/>
      <c r="M634" s="95">
        <f t="shared" si="1352"/>
        <v>0</v>
      </c>
      <c r="N634" s="1126"/>
      <c r="O634" s="95">
        <f t="shared" si="1353"/>
        <v>0</v>
      </c>
      <c r="P634" s="1127"/>
      <c r="Q634" s="177"/>
      <c r="R634" s="1145"/>
      <c r="S634" s="178">
        <f t="shared" si="1354"/>
        <v>0</v>
      </c>
      <c r="T634" s="1128"/>
      <c r="U634" s="178">
        <f t="shared" si="1355"/>
        <v>0</v>
      </c>
      <c r="V634" s="1129"/>
      <c r="W634" s="224"/>
      <c r="X634" s="1146"/>
      <c r="Y634" s="225">
        <f t="shared" si="1356"/>
        <v>0</v>
      </c>
      <c r="Z634" s="1130"/>
      <c r="AA634" s="225">
        <f t="shared" si="1357"/>
        <v>0</v>
      </c>
      <c r="AB634" s="1131"/>
      <c r="AC634" s="271"/>
      <c r="AD634" s="1147"/>
      <c r="AE634" s="272">
        <f t="shared" si="1358"/>
        <v>0</v>
      </c>
      <c r="AF634" s="1132"/>
      <c r="AG634" s="272">
        <f t="shared" si="1359"/>
        <v>0</v>
      </c>
      <c r="AH634" s="1133"/>
      <c r="AI634" s="318"/>
      <c r="AJ634" s="1148"/>
      <c r="AK634" s="319">
        <f t="shared" si="1360"/>
        <v>0</v>
      </c>
      <c r="AL634" s="1134"/>
      <c r="AM634" s="319">
        <f t="shared" si="1361"/>
        <v>0</v>
      </c>
      <c r="AN634" s="1135"/>
      <c r="AO634" s="1107"/>
      <c r="AP634" s="1149"/>
      <c r="AQ634" s="1093">
        <f t="shared" si="1362"/>
        <v>0</v>
      </c>
      <c r="AR634" s="1136"/>
      <c r="AS634" s="1093">
        <f t="shared" si="1363"/>
        <v>0</v>
      </c>
      <c r="AT634" s="1137"/>
      <c r="AU634" s="1103"/>
      <c r="AV634" s="1150"/>
      <c r="AW634" s="1101">
        <f t="shared" si="1364"/>
        <v>0</v>
      </c>
      <c r="AX634" s="1138"/>
      <c r="AY634" s="1101">
        <f t="shared" si="1365"/>
        <v>0</v>
      </c>
      <c r="AZ634" s="1139"/>
      <c r="BA634" s="1151">
        <f t="shared" si="1322"/>
        <v>1</v>
      </c>
      <c r="BB634" s="1152"/>
      <c r="BC634" s="363">
        <f t="shared" si="1366"/>
        <v>0</v>
      </c>
      <c r="BD634" s="1140"/>
      <c r="BE634" s="363">
        <f t="shared" si="1367"/>
        <v>0</v>
      </c>
      <c r="BF634" s="364"/>
      <c r="BG634" s="1218">
        <f t="shared" si="1348"/>
        <v>0</v>
      </c>
      <c r="BH634" s="1218">
        <f t="shared" si="1349"/>
        <v>0</v>
      </c>
    </row>
    <row r="635" spans="1:60" x14ac:dyDescent="0.2">
      <c r="A635" s="1">
        <v>620</v>
      </c>
      <c r="B635" s="1154" t="s">
        <v>93</v>
      </c>
      <c r="C635" s="51" t="s">
        <v>314</v>
      </c>
      <c r="D635" s="51" t="s">
        <v>7</v>
      </c>
      <c r="E635" s="51">
        <v>2</v>
      </c>
      <c r="F635" s="76">
        <v>14000</v>
      </c>
      <c r="G635" s="76">
        <f t="shared" si="1350"/>
        <v>28000</v>
      </c>
      <c r="H635" s="76">
        <v>37474</v>
      </c>
      <c r="I635" s="76">
        <f t="shared" si="1351"/>
        <v>74948</v>
      </c>
      <c r="J635" s="120">
        <f t="shared" ref="J635:J637" si="1386">G635+I635</f>
        <v>102948</v>
      </c>
      <c r="K635" s="131"/>
      <c r="L635" s="95">
        <v>14000</v>
      </c>
      <c r="M635" s="95">
        <f t="shared" si="1352"/>
        <v>0</v>
      </c>
      <c r="N635" s="95">
        <v>37474</v>
      </c>
      <c r="O635" s="95">
        <f t="shared" si="1353"/>
        <v>0</v>
      </c>
      <c r="P635" s="96">
        <f t="shared" ref="P635:P637" si="1387">M635+O635</f>
        <v>0</v>
      </c>
      <c r="Q635" s="177"/>
      <c r="R635" s="178">
        <v>14000</v>
      </c>
      <c r="S635" s="178">
        <f t="shared" si="1354"/>
        <v>0</v>
      </c>
      <c r="T635" s="178">
        <v>37474</v>
      </c>
      <c r="U635" s="178">
        <f t="shared" si="1355"/>
        <v>0</v>
      </c>
      <c r="V635" s="179">
        <f t="shared" ref="V635:V637" si="1388">S635+U635</f>
        <v>0</v>
      </c>
      <c r="W635" s="224">
        <v>2</v>
      </c>
      <c r="X635" s="225">
        <v>14000</v>
      </c>
      <c r="Y635" s="225">
        <f t="shared" si="1356"/>
        <v>28000</v>
      </c>
      <c r="Z635" s="225">
        <v>37474</v>
      </c>
      <c r="AA635" s="225">
        <f t="shared" si="1357"/>
        <v>74948</v>
      </c>
      <c r="AB635" s="226">
        <f t="shared" ref="AB635:AB637" si="1389">Y635+AA635</f>
        <v>102948</v>
      </c>
      <c r="AC635" s="271"/>
      <c r="AD635" s="272">
        <v>14000</v>
      </c>
      <c r="AE635" s="272">
        <f t="shared" si="1358"/>
        <v>0</v>
      </c>
      <c r="AF635" s="272">
        <v>37474</v>
      </c>
      <c r="AG635" s="272">
        <f t="shared" si="1359"/>
        <v>0</v>
      </c>
      <c r="AH635" s="273">
        <f t="shared" ref="AH635:AH637" si="1390">AE635+AG635</f>
        <v>0</v>
      </c>
      <c r="AI635" s="318"/>
      <c r="AJ635" s="319">
        <v>14000</v>
      </c>
      <c r="AK635" s="319">
        <f t="shared" si="1360"/>
        <v>0</v>
      </c>
      <c r="AL635" s="319">
        <v>37474</v>
      </c>
      <c r="AM635" s="319">
        <f t="shared" si="1361"/>
        <v>0</v>
      </c>
      <c r="AN635" s="320">
        <f t="shared" ref="AN635:AN637" si="1391">AK635+AM635</f>
        <v>0</v>
      </c>
      <c r="AO635" s="1107"/>
      <c r="AP635" s="1093">
        <v>14000</v>
      </c>
      <c r="AQ635" s="1093">
        <f t="shared" si="1362"/>
        <v>0</v>
      </c>
      <c r="AR635" s="1093">
        <v>37474</v>
      </c>
      <c r="AS635" s="1093">
        <f t="shared" si="1363"/>
        <v>0</v>
      </c>
      <c r="AT635" s="1094">
        <f t="shared" ref="AT635:AT637" si="1392">AQ635+AS635</f>
        <v>0</v>
      </c>
      <c r="AU635" s="1103"/>
      <c r="AV635" s="1101">
        <v>14000</v>
      </c>
      <c r="AW635" s="1101">
        <f t="shared" si="1364"/>
        <v>0</v>
      </c>
      <c r="AX635" s="1101">
        <v>37474</v>
      </c>
      <c r="AY635" s="1101">
        <f t="shared" si="1365"/>
        <v>0</v>
      </c>
      <c r="AZ635" s="1102">
        <f t="shared" ref="AZ635:AZ637" si="1393">AW635+AY635</f>
        <v>0</v>
      </c>
      <c r="BA635" s="1151">
        <f t="shared" si="1322"/>
        <v>0</v>
      </c>
      <c r="BB635" s="363">
        <v>14000</v>
      </c>
      <c r="BC635" s="363">
        <f t="shared" si="1366"/>
        <v>0</v>
      </c>
      <c r="BD635" s="363">
        <v>37474</v>
      </c>
      <c r="BE635" s="363">
        <f t="shared" si="1367"/>
        <v>0</v>
      </c>
      <c r="BF635" s="364">
        <f t="shared" ref="BF635:BF637" si="1394">BC635+BE635</f>
        <v>0</v>
      </c>
      <c r="BG635" s="1218">
        <f t="shared" si="1348"/>
        <v>0</v>
      </c>
      <c r="BH635" s="1218">
        <f t="shared" si="1349"/>
        <v>0</v>
      </c>
    </row>
    <row r="636" spans="1:60" x14ac:dyDescent="0.2">
      <c r="A636" s="1">
        <v>621</v>
      </c>
      <c r="B636" s="1154" t="s">
        <v>93</v>
      </c>
      <c r="C636" s="51" t="s">
        <v>316</v>
      </c>
      <c r="D636" s="51" t="s">
        <v>7</v>
      </c>
      <c r="E636" s="51">
        <v>2</v>
      </c>
      <c r="F636" s="76">
        <v>14000</v>
      </c>
      <c r="G636" s="76">
        <f t="shared" si="1350"/>
        <v>28000</v>
      </c>
      <c r="H636" s="76">
        <v>34605</v>
      </c>
      <c r="I636" s="76">
        <f t="shared" si="1351"/>
        <v>69210</v>
      </c>
      <c r="J636" s="120">
        <f t="shared" si="1386"/>
        <v>97210</v>
      </c>
      <c r="K636" s="131"/>
      <c r="L636" s="95">
        <v>14000</v>
      </c>
      <c r="M636" s="95">
        <f t="shared" si="1352"/>
        <v>0</v>
      </c>
      <c r="N636" s="95">
        <v>34605</v>
      </c>
      <c r="O636" s="95">
        <f t="shared" si="1353"/>
        <v>0</v>
      </c>
      <c r="P636" s="96">
        <f t="shared" si="1387"/>
        <v>0</v>
      </c>
      <c r="Q636" s="177"/>
      <c r="R636" s="178">
        <v>14000</v>
      </c>
      <c r="S636" s="178">
        <f t="shared" si="1354"/>
        <v>0</v>
      </c>
      <c r="T636" s="178">
        <v>34605</v>
      </c>
      <c r="U636" s="178">
        <f t="shared" si="1355"/>
        <v>0</v>
      </c>
      <c r="V636" s="179">
        <f t="shared" si="1388"/>
        <v>0</v>
      </c>
      <c r="W636" s="224">
        <v>2</v>
      </c>
      <c r="X636" s="225">
        <v>14000</v>
      </c>
      <c r="Y636" s="225">
        <f t="shared" si="1356"/>
        <v>28000</v>
      </c>
      <c r="Z636" s="225">
        <v>34605</v>
      </c>
      <c r="AA636" s="225">
        <f t="shared" si="1357"/>
        <v>69210</v>
      </c>
      <c r="AB636" s="226">
        <f t="shared" si="1389"/>
        <v>97210</v>
      </c>
      <c r="AC636" s="271"/>
      <c r="AD636" s="272">
        <v>14000</v>
      </c>
      <c r="AE636" s="272">
        <f t="shared" si="1358"/>
        <v>0</v>
      </c>
      <c r="AF636" s="272">
        <v>34605</v>
      </c>
      <c r="AG636" s="272">
        <f t="shared" si="1359"/>
        <v>0</v>
      </c>
      <c r="AH636" s="273">
        <f t="shared" si="1390"/>
        <v>0</v>
      </c>
      <c r="AI636" s="318"/>
      <c r="AJ636" s="319">
        <v>14000</v>
      </c>
      <c r="AK636" s="319">
        <f t="shared" si="1360"/>
        <v>0</v>
      </c>
      <c r="AL636" s="319">
        <v>34605</v>
      </c>
      <c r="AM636" s="319">
        <f t="shared" si="1361"/>
        <v>0</v>
      </c>
      <c r="AN636" s="320">
        <f t="shared" si="1391"/>
        <v>0</v>
      </c>
      <c r="AO636" s="1107"/>
      <c r="AP636" s="1093">
        <v>14000</v>
      </c>
      <c r="AQ636" s="1093">
        <f t="shared" si="1362"/>
        <v>0</v>
      </c>
      <c r="AR636" s="1093">
        <v>34605</v>
      </c>
      <c r="AS636" s="1093">
        <f t="shared" si="1363"/>
        <v>0</v>
      </c>
      <c r="AT636" s="1094">
        <f t="shared" si="1392"/>
        <v>0</v>
      </c>
      <c r="AU636" s="1103"/>
      <c r="AV636" s="1101">
        <v>14000</v>
      </c>
      <c r="AW636" s="1101">
        <f t="shared" si="1364"/>
        <v>0</v>
      </c>
      <c r="AX636" s="1101">
        <v>34605</v>
      </c>
      <c r="AY636" s="1101">
        <f t="shared" si="1365"/>
        <v>0</v>
      </c>
      <c r="AZ636" s="1102">
        <f t="shared" si="1393"/>
        <v>0</v>
      </c>
      <c r="BA636" s="1151">
        <f t="shared" si="1322"/>
        <v>0</v>
      </c>
      <c r="BB636" s="363">
        <v>14000</v>
      </c>
      <c r="BC636" s="363">
        <f t="shared" si="1366"/>
        <v>0</v>
      </c>
      <c r="BD636" s="363">
        <v>34605</v>
      </c>
      <c r="BE636" s="363">
        <f t="shared" si="1367"/>
        <v>0</v>
      </c>
      <c r="BF636" s="364">
        <f t="shared" si="1394"/>
        <v>0</v>
      </c>
      <c r="BG636" s="1218">
        <f t="shared" si="1348"/>
        <v>0</v>
      </c>
      <c r="BH636" s="1218">
        <f t="shared" si="1349"/>
        <v>0</v>
      </c>
    </row>
    <row r="637" spans="1:60" ht="25.5" x14ac:dyDescent="0.2">
      <c r="A637" s="1">
        <v>622</v>
      </c>
      <c r="B637" s="1154" t="s">
        <v>94</v>
      </c>
      <c r="C637" s="51" t="s">
        <v>317</v>
      </c>
      <c r="D637" s="51" t="s">
        <v>7</v>
      </c>
      <c r="E637" s="51">
        <v>1</v>
      </c>
      <c r="F637" s="76">
        <v>44166</v>
      </c>
      <c r="G637" s="76">
        <f t="shared" si="1350"/>
        <v>44166</v>
      </c>
      <c r="H637" s="76">
        <v>268606</v>
      </c>
      <c r="I637" s="76">
        <f t="shared" si="1351"/>
        <v>268606</v>
      </c>
      <c r="J637" s="120">
        <f t="shared" si="1386"/>
        <v>312772</v>
      </c>
      <c r="K637" s="131"/>
      <c r="L637" s="95">
        <v>44166</v>
      </c>
      <c r="M637" s="95">
        <f t="shared" si="1352"/>
        <v>0</v>
      </c>
      <c r="N637" s="95">
        <v>268606</v>
      </c>
      <c r="O637" s="95">
        <f t="shared" si="1353"/>
        <v>0</v>
      </c>
      <c r="P637" s="96">
        <f t="shared" si="1387"/>
        <v>0</v>
      </c>
      <c r="Q637" s="177"/>
      <c r="R637" s="178">
        <v>44166</v>
      </c>
      <c r="S637" s="178">
        <f t="shared" si="1354"/>
        <v>0</v>
      </c>
      <c r="T637" s="178">
        <v>268606</v>
      </c>
      <c r="U637" s="178">
        <f t="shared" si="1355"/>
        <v>0</v>
      </c>
      <c r="V637" s="179">
        <f t="shared" si="1388"/>
        <v>0</v>
      </c>
      <c r="W637" s="224">
        <v>1</v>
      </c>
      <c r="X637" s="225">
        <v>44166</v>
      </c>
      <c r="Y637" s="225">
        <f t="shared" si="1356"/>
        <v>44166</v>
      </c>
      <c r="Z637" s="225">
        <v>268606</v>
      </c>
      <c r="AA637" s="225">
        <f t="shared" si="1357"/>
        <v>268606</v>
      </c>
      <c r="AB637" s="226">
        <f t="shared" si="1389"/>
        <v>312772</v>
      </c>
      <c r="AC637" s="271"/>
      <c r="AD637" s="272">
        <v>44166</v>
      </c>
      <c r="AE637" s="272">
        <f t="shared" si="1358"/>
        <v>0</v>
      </c>
      <c r="AF637" s="272">
        <v>268606</v>
      </c>
      <c r="AG637" s="272">
        <f t="shared" si="1359"/>
        <v>0</v>
      </c>
      <c r="AH637" s="273">
        <f t="shared" si="1390"/>
        <v>0</v>
      </c>
      <c r="AI637" s="318"/>
      <c r="AJ637" s="319">
        <v>44166</v>
      </c>
      <c r="AK637" s="319">
        <f t="shared" si="1360"/>
        <v>0</v>
      </c>
      <c r="AL637" s="319">
        <v>268606</v>
      </c>
      <c r="AM637" s="319">
        <f t="shared" si="1361"/>
        <v>0</v>
      </c>
      <c r="AN637" s="320">
        <f t="shared" si="1391"/>
        <v>0</v>
      </c>
      <c r="AO637" s="1107"/>
      <c r="AP637" s="1093">
        <v>44166</v>
      </c>
      <c r="AQ637" s="1093">
        <f t="shared" si="1362"/>
        <v>0</v>
      </c>
      <c r="AR637" s="1093">
        <v>268606</v>
      </c>
      <c r="AS637" s="1093">
        <f t="shared" si="1363"/>
        <v>0</v>
      </c>
      <c r="AT637" s="1094">
        <f t="shared" si="1392"/>
        <v>0</v>
      </c>
      <c r="AU637" s="1103"/>
      <c r="AV637" s="1101">
        <v>44166</v>
      </c>
      <c r="AW637" s="1101">
        <f t="shared" si="1364"/>
        <v>0</v>
      </c>
      <c r="AX637" s="1101">
        <v>268606</v>
      </c>
      <c r="AY637" s="1101">
        <f t="shared" si="1365"/>
        <v>0</v>
      </c>
      <c r="AZ637" s="1102">
        <f t="shared" si="1393"/>
        <v>0</v>
      </c>
      <c r="BA637" s="1151">
        <f t="shared" si="1322"/>
        <v>0</v>
      </c>
      <c r="BB637" s="363">
        <v>44166</v>
      </c>
      <c r="BC637" s="363">
        <f t="shared" si="1366"/>
        <v>0</v>
      </c>
      <c r="BD637" s="363">
        <v>268606</v>
      </c>
      <c r="BE637" s="363">
        <f t="shared" si="1367"/>
        <v>0</v>
      </c>
      <c r="BF637" s="364">
        <f t="shared" si="1394"/>
        <v>0</v>
      </c>
      <c r="BG637" s="1218">
        <f t="shared" si="1348"/>
        <v>0</v>
      </c>
      <c r="BH637" s="1218">
        <f t="shared" si="1349"/>
        <v>0</v>
      </c>
    </row>
    <row r="638" spans="1:60" x14ac:dyDescent="0.2">
      <c r="A638" s="1">
        <v>623</v>
      </c>
      <c r="B638" s="1154" t="s">
        <v>95</v>
      </c>
      <c r="C638" s="51"/>
      <c r="D638" s="51" t="s">
        <v>7</v>
      </c>
      <c r="E638" s="51">
        <v>4</v>
      </c>
      <c r="F638" s="76"/>
      <c r="G638" s="76">
        <f t="shared" si="1350"/>
        <v>0</v>
      </c>
      <c r="H638" s="76"/>
      <c r="I638" s="76">
        <f t="shared" si="1351"/>
        <v>0</v>
      </c>
      <c r="J638" s="120"/>
      <c r="K638" s="131"/>
      <c r="L638" s="95"/>
      <c r="M638" s="95">
        <f t="shared" si="1352"/>
        <v>0</v>
      </c>
      <c r="N638" s="95"/>
      <c r="O638" s="95">
        <f t="shared" si="1353"/>
        <v>0</v>
      </c>
      <c r="P638" s="96"/>
      <c r="Q638" s="177"/>
      <c r="R638" s="178"/>
      <c r="S638" s="178">
        <f t="shared" si="1354"/>
        <v>0</v>
      </c>
      <c r="T638" s="178"/>
      <c r="U638" s="178">
        <f t="shared" si="1355"/>
        <v>0</v>
      </c>
      <c r="V638" s="179"/>
      <c r="W638" s="224"/>
      <c r="X638" s="225"/>
      <c r="Y638" s="225">
        <f t="shared" si="1356"/>
        <v>0</v>
      </c>
      <c r="Z638" s="225"/>
      <c r="AA638" s="225">
        <f t="shared" si="1357"/>
        <v>0</v>
      </c>
      <c r="AB638" s="226"/>
      <c r="AC638" s="271"/>
      <c r="AD638" s="272"/>
      <c r="AE638" s="272">
        <f t="shared" si="1358"/>
        <v>0</v>
      </c>
      <c r="AF638" s="272"/>
      <c r="AG638" s="272">
        <f t="shared" si="1359"/>
        <v>0</v>
      </c>
      <c r="AH638" s="273"/>
      <c r="AI638" s="318"/>
      <c r="AJ638" s="319"/>
      <c r="AK638" s="319">
        <f t="shared" si="1360"/>
        <v>0</v>
      </c>
      <c r="AL638" s="319"/>
      <c r="AM638" s="319">
        <f t="shared" si="1361"/>
        <v>0</v>
      </c>
      <c r="AN638" s="320"/>
      <c r="AO638" s="1107"/>
      <c r="AP638" s="1093"/>
      <c r="AQ638" s="1093">
        <f t="shared" si="1362"/>
        <v>0</v>
      </c>
      <c r="AR638" s="1093"/>
      <c r="AS638" s="1093">
        <f t="shared" si="1363"/>
        <v>0</v>
      </c>
      <c r="AT638" s="1094"/>
      <c r="AU638" s="1103"/>
      <c r="AV638" s="1101"/>
      <c r="AW638" s="1101">
        <f t="shared" si="1364"/>
        <v>0</v>
      </c>
      <c r="AX638" s="1101"/>
      <c r="AY638" s="1101">
        <f t="shared" si="1365"/>
        <v>0</v>
      </c>
      <c r="AZ638" s="1102"/>
      <c r="BA638" s="1151">
        <f t="shared" si="1322"/>
        <v>4</v>
      </c>
      <c r="BB638" s="363"/>
      <c r="BC638" s="363">
        <f t="shared" si="1366"/>
        <v>0</v>
      </c>
      <c r="BD638" s="363"/>
      <c r="BE638" s="363">
        <f t="shared" si="1367"/>
        <v>0</v>
      </c>
      <c r="BF638" s="364"/>
      <c r="BG638" s="1218">
        <f t="shared" si="1348"/>
        <v>0</v>
      </c>
      <c r="BH638" s="1218">
        <f t="shared" si="1349"/>
        <v>0</v>
      </c>
    </row>
    <row r="639" spans="1:60" x14ac:dyDescent="0.2">
      <c r="A639" s="1">
        <v>624</v>
      </c>
      <c r="B639" s="50" t="s">
        <v>245</v>
      </c>
      <c r="C639" s="51"/>
      <c r="D639" s="51"/>
      <c r="E639" s="51">
        <v>0</v>
      </c>
      <c r="F639" s="76"/>
      <c r="G639" s="76">
        <f t="shared" si="1350"/>
        <v>0</v>
      </c>
      <c r="H639" s="76"/>
      <c r="I639" s="76">
        <f t="shared" si="1351"/>
        <v>0</v>
      </c>
      <c r="J639" s="120"/>
      <c r="K639" s="131"/>
      <c r="L639" s="95"/>
      <c r="M639" s="95">
        <f t="shared" si="1352"/>
        <v>0</v>
      </c>
      <c r="N639" s="95"/>
      <c r="O639" s="95">
        <f t="shared" si="1353"/>
        <v>0</v>
      </c>
      <c r="P639" s="96"/>
      <c r="Q639" s="177"/>
      <c r="R639" s="178"/>
      <c r="S639" s="178">
        <f t="shared" si="1354"/>
        <v>0</v>
      </c>
      <c r="T639" s="178"/>
      <c r="U639" s="178">
        <f t="shared" si="1355"/>
        <v>0</v>
      </c>
      <c r="V639" s="179"/>
      <c r="W639" s="224"/>
      <c r="X639" s="225"/>
      <c r="Y639" s="225">
        <f t="shared" si="1356"/>
        <v>0</v>
      </c>
      <c r="Z639" s="225"/>
      <c r="AA639" s="225">
        <f t="shared" si="1357"/>
        <v>0</v>
      </c>
      <c r="AB639" s="226"/>
      <c r="AC639" s="271"/>
      <c r="AD639" s="272"/>
      <c r="AE639" s="272">
        <f t="shared" si="1358"/>
        <v>0</v>
      </c>
      <c r="AF639" s="272"/>
      <c r="AG639" s="272">
        <f t="shared" si="1359"/>
        <v>0</v>
      </c>
      <c r="AH639" s="273"/>
      <c r="AI639" s="318"/>
      <c r="AJ639" s="319"/>
      <c r="AK639" s="319">
        <f t="shared" si="1360"/>
        <v>0</v>
      </c>
      <c r="AL639" s="319"/>
      <c r="AM639" s="319">
        <f t="shared" si="1361"/>
        <v>0</v>
      </c>
      <c r="AN639" s="320"/>
      <c r="AO639" s="1107"/>
      <c r="AP639" s="1093"/>
      <c r="AQ639" s="1093">
        <f t="shared" si="1362"/>
        <v>0</v>
      </c>
      <c r="AR639" s="1093"/>
      <c r="AS639" s="1093">
        <f t="shared" si="1363"/>
        <v>0</v>
      </c>
      <c r="AT639" s="1094"/>
      <c r="AU639" s="1103"/>
      <c r="AV639" s="1101"/>
      <c r="AW639" s="1101">
        <f t="shared" si="1364"/>
        <v>0</v>
      </c>
      <c r="AX639" s="1101"/>
      <c r="AY639" s="1101">
        <f t="shared" si="1365"/>
        <v>0</v>
      </c>
      <c r="AZ639" s="1102"/>
      <c r="BA639" s="1151">
        <f t="shared" si="1322"/>
        <v>0</v>
      </c>
      <c r="BB639" s="363"/>
      <c r="BC639" s="363">
        <f t="shared" si="1366"/>
        <v>0</v>
      </c>
      <c r="BD639" s="363"/>
      <c r="BE639" s="363">
        <f t="shared" si="1367"/>
        <v>0</v>
      </c>
      <c r="BF639" s="364"/>
      <c r="BG639" s="1218">
        <f t="shared" si="1348"/>
        <v>0</v>
      </c>
      <c r="BH639" s="1218">
        <f t="shared" si="1349"/>
        <v>0</v>
      </c>
    </row>
    <row r="640" spans="1:60" x14ac:dyDescent="0.2">
      <c r="A640" s="1">
        <v>625</v>
      </c>
      <c r="B640" s="1154" t="s">
        <v>307</v>
      </c>
      <c r="C640" s="51"/>
      <c r="D640" s="51" t="s">
        <v>96</v>
      </c>
      <c r="E640" s="51">
        <v>22</v>
      </c>
      <c r="F640" s="76">
        <f>250+105</f>
        <v>355</v>
      </c>
      <c r="G640" s="76">
        <f t="shared" si="1350"/>
        <v>7810</v>
      </c>
      <c r="H640" s="76">
        <v>240</v>
      </c>
      <c r="I640" s="76">
        <f t="shared" si="1351"/>
        <v>5280</v>
      </c>
      <c r="J640" s="120">
        <f t="shared" ref="J640:J646" si="1395">G640+I640</f>
        <v>13090</v>
      </c>
      <c r="K640" s="131"/>
      <c r="L640" s="95">
        <f>250+105</f>
        <v>355</v>
      </c>
      <c r="M640" s="95">
        <f t="shared" si="1352"/>
        <v>0</v>
      </c>
      <c r="N640" s="95">
        <v>240</v>
      </c>
      <c r="O640" s="95">
        <f t="shared" si="1353"/>
        <v>0</v>
      </c>
      <c r="P640" s="96">
        <f t="shared" ref="P640:P646" si="1396">M640+O640</f>
        <v>0</v>
      </c>
      <c r="Q640" s="177"/>
      <c r="R640" s="178">
        <f>250+105</f>
        <v>355</v>
      </c>
      <c r="S640" s="178">
        <f t="shared" si="1354"/>
        <v>0</v>
      </c>
      <c r="T640" s="178">
        <v>240</v>
      </c>
      <c r="U640" s="178">
        <f t="shared" si="1355"/>
        <v>0</v>
      </c>
      <c r="V640" s="179">
        <f t="shared" ref="V640:V646" si="1397">S640+U640</f>
        <v>0</v>
      </c>
      <c r="W640" s="224"/>
      <c r="X640" s="225">
        <f>250+105</f>
        <v>355</v>
      </c>
      <c r="Y640" s="225">
        <f t="shared" si="1356"/>
        <v>0</v>
      </c>
      <c r="Z640" s="225">
        <v>240</v>
      </c>
      <c r="AA640" s="225">
        <f t="shared" si="1357"/>
        <v>0</v>
      </c>
      <c r="AB640" s="226">
        <f t="shared" ref="AB640:AB646" si="1398">Y640+AA640</f>
        <v>0</v>
      </c>
      <c r="AC640" s="271">
        <v>22</v>
      </c>
      <c r="AD640" s="272">
        <f>250+105</f>
        <v>355</v>
      </c>
      <c r="AE640" s="272">
        <f t="shared" si="1358"/>
        <v>7810</v>
      </c>
      <c r="AF640" s="272">
        <v>240</v>
      </c>
      <c r="AG640" s="272">
        <f t="shared" si="1359"/>
        <v>5280</v>
      </c>
      <c r="AH640" s="273">
        <f t="shared" ref="AH640:AH646" si="1399">AE640+AG640</f>
        <v>13090</v>
      </c>
      <c r="AI640" s="318"/>
      <c r="AJ640" s="319">
        <f>250+105</f>
        <v>355</v>
      </c>
      <c r="AK640" s="319">
        <f t="shared" si="1360"/>
        <v>0</v>
      </c>
      <c r="AL640" s="319">
        <v>240</v>
      </c>
      <c r="AM640" s="319">
        <f t="shared" si="1361"/>
        <v>0</v>
      </c>
      <c r="AN640" s="320">
        <f t="shared" ref="AN640:AN646" si="1400">AK640+AM640</f>
        <v>0</v>
      </c>
      <c r="AO640" s="1107"/>
      <c r="AP640" s="1093">
        <f>250+105</f>
        <v>355</v>
      </c>
      <c r="AQ640" s="1093">
        <f t="shared" si="1362"/>
        <v>0</v>
      </c>
      <c r="AR640" s="1093">
        <v>240</v>
      </c>
      <c r="AS640" s="1093">
        <f t="shared" si="1363"/>
        <v>0</v>
      </c>
      <c r="AT640" s="1094">
        <f t="shared" ref="AT640:AT646" si="1401">AQ640+AS640</f>
        <v>0</v>
      </c>
      <c r="AU640" s="1103"/>
      <c r="AV640" s="1101">
        <f>250+105</f>
        <v>355</v>
      </c>
      <c r="AW640" s="1101">
        <f t="shared" si="1364"/>
        <v>0</v>
      </c>
      <c r="AX640" s="1101">
        <v>240</v>
      </c>
      <c r="AY640" s="1101">
        <f t="shared" si="1365"/>
        <v>0</v>
      </c>
      <c r="AZ640" s="1102">
        <f t="shared" ref="AZ640:AZ646" si="1402">AW640+AY640</f>
        <v>0</v>
      </c>
      <c r="BA640" s="1151">
        <f t="shared" si="1322"/>
        <v>0</v>
      </c>
      <c r="BB640" s="363">
        <f>250+105</f>
        <v>355</v>
      </c>
      <c r="BC640" s="363">
        <f t="shared" si="1366"/>
        <v>0</v>
      </c>
      <c r="BD640" s="363">
        <v>240</v>
      </c>
      <c r="BE640" s="363">
        <f t="shared" si="1367"/>
        <v>0</v>
      </c>
      <c r="BF640" s="364">
        <f t="shared" ref="BF640:BF646" si="1403">BC640+BE640</f>
        <v>0</v>
      </c>
      <c r="BG640" s="1218">
        <f t="shared" si="1348"/>
        <v>0</v>
      </c>
      <c r="BH640" s="1218">
        <f t="shared" si="1349"/>
        <v>0</v>
      </c>
    </row>
    <row r="641" spans="1:60" x14ac:dyDescent="0.2">
      <c r="A641" s="1">
        <v>626</v>
      </c>
      <c r="B641" s="1154" t="s">
        <v>308</v>
      </c>
      <c r="C641" s="51"/>
      <c r="D641" s="51" t="s">
        <v>96</v>
      </c>
      <c r="E641" s="51">
        <v>24</v>
      </c>
      <c r="F641" s="76">
        <f>330+105</f>
        <v>435</v>
      </c>
      <c r="G641" s="76">
        <f t="shared" si="1350"/>
        <v>10440</v>
      </c>
      <c r="H641" s="76">
        <v>403</v>
      </c>
      <c r="I641" s="76">
        <f t="shared" si="1351"/>
        <v>9672</v>
      </c>
      <c r="J641" s="120">
        <f t="shared" si="1395"/>
        <v>20112</v>
      </c>
      <c r="K641" s="131"/>
      <c r="L641" s="95">
        <f>330+105</f>
        <v>435</v>
      </c>
      <c r="M641" s="95">
        <f t="shared" si="1352"/>
        <v>0</v>
      </c>
      <c r="N641" s="95">
        <v>403</v>
      </c>
      <c r="O641" s="95">
        <f t="shared" si="1353"/>
        <v>0</v>
      </c>
      <c r="P641" s="96">
        <f t="shared" si="1396"/>
        <v>0</v>
      </c>
      <c r="Q641" s="177"/>
      <c r="R641" s="178">
        <f>330+105</f>
        <v>435</v>
      </c>
      <c r="S641" s="178">
        <f t="shared" si="1354"/>
        <v>0</v>
      </c>
      <c r="T641" s="178">
        <v>403</v>
      </c>
      <c r="U641" s="178">
        <f t="shared" si="1355"/>
        <v>0</v>
      </c>
      <c r="V641" s="179">
        <f t="shared" si="1397"/>
        <v>0</v>
      </c>
      <c r="W641" s="224"/>
      <c r="X641" s="225">
        <f>330+105</f>
        <v>435</v>
      </c>
      <c r="Y641" s="225">
        <f t="shared" si="1356"/>
        <v>0</v>
      </c>
      <c r="Z641" s="225">
        <v>403</v>
      </c>
      <c r="AA641" s="225">
        <f t="shared" si="1357"/>
        <v>0</v>
      </c>
      <c r="AB641" s="226">
        <f t="shared" si="1398"/>
        <v>0</v>
      </c>
      <c r="AC641" s="271">
        <v>24</v>
      </c>
      <c r="AD641" s="272">
        <f>330+105</f>
        <v>435</v>
      </c>
      <c r="AE641" s="272">
        <f t="shared" si="1358"/>
        <v>10440</v>
      </c>
      <c r="AF641" s="272">
        <v>403</v>
      </c>
      <c r="AG641" s="272">
        <f t="shared" si="1359"/>
        <v>9672</v>
      </c>
      <c r="AH641" s="273">
        <f t="shared" si="1399"/>
        <v>20112</v>
      </c>
      <c r="AI641" s="318"/>
      <c r="AJ641" s="319">
        <f>330+105</f>
        <v>435</v>
      </c>
      <c r="AK641" s="319">
        <f t="shared" si="1360"/>
        <v>0</v>
      </c>
      <c r="AL641" s="319">
        <v>403</v>
      </c>
      <c r="AM641" s="319">
        <f t="shared" si="1361"/>
        <v>0</v>
      </c>
      <c r="AN641" s="320">
        <f t="shared" si="1400"/>
        <v>0</v>
      </c>
      <c r="AO641" s="1107"/>
      <c r="AP641" s="1093">
        <f>330+105</f>
        <v>435</v>
      </c>
      <c r="AQ641" s="1093">
        <f t="shared" si="1362"/>
        <v>0</v>
      </c>
      <c r="AR641" s="1093">
        <v>403</v>
      </c>
      <c r="AS641" s="1093">
        <f t="shared" si="1363"/>
        <v>0</v>
      </c>
      <c r="AT641" s="1094">
        <f t="shared" si="1401"/>
        <v>0</v>
      </c>
      <c r="AU641" s="1103"/>
      <c r="AV641" s="1101">
        <f>330+105</f>
        <v>435</v>
      </c>
      <c r="AW641" s="1101">
        <f t="shared" si="1364"/>
        <v>0</v>
      </c>
      <c r="AX641" s="1101">
        <v>403</v>
      </c>
      <c r="AY641" s="1101">
        <f t="shared" si="1365"/>
        <v>0</v>
      </c>
      <c r="AZ641" s="1102">
        <f t="shared" si="1402"/>
        <v>0</v>
      </c>
      <c r="BA641" s="1151">
        <f t="shared" si="1322"/>
        <v>0</v>
      </c>
      <c r="BB641" s="363">
        <f>330+105</f>
        <v>435</v>
      </c>
      <c r="BC641" s="363">
        <f t="shared" si="1366"/>
        <v>0</v>
      </c>
      <c r="BD641" s="363">
        <v>403</v>
      </c>
      <c r="BE641" s="363">
        <f t="shared" si="1367"/>
        <v>0</v>
      </c>
      <c r="BF641" s="364">
        <f t="shared" si="1403"/>
        <v>0</v>
      </c>
      <c r="BG641" s="1218">
        <f t="shared" si="1348"/>
        <v>0</v>
      </c>
      <c r="BH641" s="1218">
        <f t="shared" si="1349"/>
        <v>0</v>
      </c>
    </row>
    <row r="642" spans="1:60" x14ac:dyDescent="0.2">
      <c r="A642" s="1">
        <v>627</v>
      </c>
      <c r="B642" s="1154" t="s">
        <v>97</v>
      </c>
      <c r="C642" s="51"/>
      <c r="D642" s="51" t="s">
        <v>96</v>
      </c>
      <c r="E642" s="51">
        <v>8</v>
      </c>
      <c r="F642" s="76">
        <f>352+105</f>
        <v>457</v>
      </c>
      <c r="G642" s="76">
        <f t="shared" si="1350"/>
        <v>3656</v>
      </c>
      <c r="H642" s="76">
        <v>524</v>
      </c>
      <c r="I642" s="76">
        <f t="shared" si="1351"/>
        <v>4192</v>
      </c>
      <c r="J642" s="120">
        <f t="shared" si="1395"/>
        <v>7848</v>
      </c>
      <c r="K642" s="131"/>
      <c r="L642" s="95">
        <f>352+105</f>
        <v>457</v>
      </c>
      <c r="M642" s="95">
        <f t="shared" si="1352"/>
        <v>0</v>
      </c>
      <c r="N642" s="95">
        <v>524</v>
      </c>
      <c r="O642" s="95">
        <f t="shared" si="1353"/>
        <v>0</v>
      </c>
      <c r="P642" s="96">
        <f t="shared" si="1396"/>
        <v>0</v>
      </c>
      <c r="Q642" s="177"/>
      <c r="R642" s="178">
        <f>352+105</f>
        <v>457</v>
      </c>
      <c r="S642" s="178">
        <f t="shared" si="1354"/>
        <v>0</v>
      </c>
      <c r="T642" s="178">
        <v>524</v>
      </c>
      <c r="U642" s="178">
        <f t="shared" si="1355"/>
        <v>0</v>
      </c>
      <c r="V642" s="179">
        <f t="shared" si="1397"/>
        <v>0</v>
      </c>
      <c r="W642" s="224"/>
      <c r="X642" s="225">
        <f>352+105</f>
        <v>457</v>
      </c>
      <c r="Y642" s="225">
        <f t="shared" si="1356"/>
        <v>0</v>
      </c>
      <c r="Z642" s="225">
        <v>524</v>
      </c>
      <c r="AA642" s="225">
        <f t="shared" si="1357"/>
        <v>0</v>
      </c>
      <c r="AB642" s="226">
        <f t="shared" si="1398"/>
        <v>0</v>
      </c>
      <c r="AC642" s="271">
        <v>8</v>
      </c>
      <c r="AD642" s="272">
        <f>352+105</f>
        <v>457</v>
      </c>
      <c r="AE642" s="272">
        <f t="shared" si="1358"/>
        <v>3656</v>
      </c>
      <c r="AF642" s="272">
        <v>524</v>
      </c>
      <c r="AG642" s="272">
        <f t="shared" si="1359"/>
        <v>4192</v>
      </c>
      <c r="AH642" s="273">
        <f t="shared" si="1399"/>
        <v>7848</v>
      </c>
      <c r="AI642" s="318"/>
      <c r="AJ642" s="319">
        <f>352+105</f>
        <v>457</v>
      </c>
      <c r="AK642" s="319">
        <f t="shared" si="1360"/>
        <v>0</v>
      </c>
      <c r="AL642" s="319">
        <v>524</v>
      </c>
      <c r="AM642" s="319">
        <f t="shared" si="1361"/>
        <v>0</v>
      </c>
      <c r="AN642" s="320">
        <f t="shared" si="1400"/>
        <v>0</v>
      </c>
      <c r="AO642" s="1107"/>
      <c r="AP642" s="1093">
        <f>352+105</f>
        <v>457</v>
      </c>
      <c r="AQ642" s="1093">
        <f t="shared" si="1362"/>
        <v>0</v>
      </c>
      <c r="AR642" s="1093">
        <v>524</v>
      </c>
      <c r="AS642" s="1093">
        <f t="shared" si="1363"/>
        <v>0</v>
      </c>
      <c r="AT642" s="1094">
        <f t="shared" si="1401"/>
        <v>0</v>
      </c>
      <c r="AU642" s="1103"/>
      <c r="AV642" s="1101">
        <f>352+105</f>
        <v>457</v>
      </c>
      <c r="AW642" s="1101">
        <f t="shared" si="1364"/>
        <v>0</v>
      </c>
      <c r="AX642" s="1101">
        <v>524</v>
      </c>
      <c r="AY642" s="1101">
        <f t="shared" si="1365"/>
        <v>0</v>
      </c>
      <c r="AZ642" s="1102">
        <f t="shared" si="1402"/>
        <v>0</v>
      </c>
      <c r="BA642" s="1151">
        <f t="shared" si="1322"/>
        <v>0</v>
      </c>
      <c r="BB642" s="363">
        <f>352+105</f>
        <v>457</v>
      </c>
      <c r="BC642" s="363">
        <f t="shared" si="1366"/>
        <v>0</v>
      </c>
      <c r="BD642" s="363">
        <v>524</v>
      </c>
      <c r="BE642" s="363">
        <f t="shared" si="1367"/>
        <v>0</v>
      </c>
      <c r="BF642" s="364">
        <f t="shared" si="1403"/>
        <v>0</v>
      </c>
      <c r="BG642" s="1218">
        <f t="shared" si="1348"/>
        <v>0</v>
      </c>
      <c r="BH642" s="1218">
        <f t="shared" si="1349"/>
        <v>0</v>
      </c>
    </row>
    <row r="643" spans="1:60" x14ac:dyDescent="0.2">
      <c r="A643" s="1">
        <v>628</v>
      </c>
      <c r="B643" s="1154" t="s">
        <v>311</v>
      </c>
      <c r="C643" s="51"/>
      <c r="D643" s="51" t="s">
        <v>96</v>
      </c>
      <c r="E643" s="51">
        <v>10</v>
      </c>
      <c r="F643" s="76">
        <v>556</v>
      </c>
      <c r="G643" s="76">
        <f t="shared" si="1350"/>
        <v>5560</v>
      </c>
      <c r="H643" s="76">
        <v>877</v>
      </c>
      <c r="I643" s="76">
        <f t="shared" si="1351"/>
        <v>8770</v>
      </c>
      <c r="J643" s="120">
        <f t="shared" si="1395"/>
        <v>14330</v>
      </c>
      <c r="K643" s="131"/>
      <c r="L643" s="95">
        <v>556</v>
      </c>
      <c r="M643" s="95">
        <f t="shared" si="1352"/>
        <v>0</v>
      </c>
      <c r="N643" s="95">
        <v>877</v>
      </c>
      <c r="O643" s="95">
        <f t="shared" si="1353"/>
        <v>0</v>
      </c>
      <c r="P643" s="96">
        <f t="shared" si="1396"/>
        <v>0</v>
      </c>
      <c r="Q643" s="177"/>
      <c r="R643" s="178">
        <v>556</v>
      </c>
      <c r="S643" s="178">
        <f t="shared" si="1354"/>
        <v>0</v>
      </c>
      <c r="T643" s="178">
        <v>877</v>
      </c>
      <c r="U643" s="178">
        <f t="shared" si="1355"/>
        <v>0</v>
      </c>
      <c r="V643" s="179">
        <f t="shared" si="1397"/>
        <v>0</v>
      </c>
      <c r="W643" s="224"/>
      <c r="X643" s="225">
        <v>556</v>
      </c>
      <c r="Y643" s="225">
        <f t="shared" si="1356"/>
        <v>0</v>
      </c>
      <c r="Z643" s="225">
        <v>877</v>
      </c>
      <c r="AA643" s="225">
        <f t="shared" si="1357"/>
        <v>0</v>
      </c>
      <c r="AB643" s="226">
        <f t="shared" si="1398"/>
        <v>0</v>
      </c>
      <c r="AC643" s="271">
        <v>10</v>
      </c>
      <c r="AD643" s="272">
        <v>556</v>
      </c>
      <c r="AE643" s="272">
        <f t="shared" si="1358"/>
        <v>5560</v>
      </c>
      <c r="AF643" s="272">
        <v>877</v>
      </c>
      <c r="AG643" s="272">
        <f t="shared" si="1359"/>
        <v>8770</v>
      </c>
      <c r="AH643" s="273">
        <f t="shared" si="1399"/>
        <v>14330</v>
      </c>
      <c r="AI643" s="318"/>
      <c r="AJ643" s="319">
        <v>556</v>
      </c>
      <c r="AK643" s="319">
        <f t="shared" si="1360"/>
        <v>0</v>
      </c>
      <c r="AL643" s="319">
        <v>877</v>
      </c>
      <c r="AM643" s="319">
        <f t="shared" si="1361"/>
        <v>0</v>
      </c>
      <c r="AN643" s="320">
        <f t="shared" si="1400"/>
        <v>0</v>
      </c>
      <c r="AO643" s="1107"/>
      <c r="AP643" s="1093">
        <v>556</v>
      </c>
      <c r="AQ643" s="1093">
        <f t="shared" si="1362"/>
        <v>0</v>
      </c>
      <c r="AR643" s="1093">
        <v>877</v>
      </c>
      <c r="AS643" s="1093">
        <f t="shared" si="1363"/>
        <v>0</v>
      </c>
      <c r="AT643" s="1094">
        <f t="shared" si="1401"/>
        <v>0</v>
      </c>
      <c r="AU643" s="1103"/>
      <c r="AV643" s="1101">
        <v>556</v>
      </c>
      <c r="AW643" s="1101">
        <f t="shared" si="1364"/>
        <v>0</v>
      </c>
      <c r="AX643" s="1101">
        <v>877</v>
      </c>
      <c r="AY643" s="1101">
        <f t="shared" si="1365"/>
        <v>0</v>
      </c>
      <c r="AZ643" s="1102">
        <f t="shared" si="1402"/>
        <v>0</v>
      </c>
      <c r="BA643" s="1151">
        <f t="shared" si="1322"/>
        <v>0</v>
      </c>
      <c r="BB643" s="363">
        <v>556</v>
      </c>
      <c r="BC643" s="363">
        <f t="shared" si="1366"/>
        <v>0</v>
      </c>
      <c r="BD643" s="363">
        <v>877</v>
      </c>
      <c r="BE643" s="363">
        <f t="shared" si="1367"/>
        <v>0</v>
      </c>
      <c r="BF643" s="364">
        <f t="shared" si="1403"/>
        <v>0</v>
      </c>
      <c r="BG643" s="1218">
        <f t="shared" si="1348"/>
        <v>0</v>
      </c>
      <c r="BH643" s="1218">
        <f t="shared" si="1349"/>
        <v>0</v>
      </c>
    </row>
    <row r="644" spans="1:60" x14ac:dyDescent="0.2">
      <c r="A644" s="1">
        <v>629</v>
      </c>
      <c r="B644" s="50" t="s">
        <v>98</v>
      </c>
      <c r="C644" s="51" t="s">
        <v>99</v>
      </c>
      <c r="D644" s="51" t="s">
        <v>7</v>
      </c>
      <c r="E644" s="51">
        <v>4</v>
      </c>
      <c r="F644" s="76">
        <v>2500</v>
      </c>
      <c r="G644" s="76">
        <f t="shared" si="1350"/>
        <v>10000</v>
      </c>
      <c r="H644" s="76">
        <v>8211</v>
      </c>
      <c r="I644" s="76">
        <f t="shared" si="1351"/>
        <v>32844</v>
      </c>
      <c r="J644" s="120">
        <f t="shared" si="1395"/>
        <v>42844</v>
      </c>
      <c r="K644" s="131"/>
      <c r="L644" s="95">
        <v>2500</v>
      </c>
      <c r="M644" s="95">
        <f t="shared" si="1352"/>
        <v>0</v>
      </c>
      <c r="N644" s="95">
        <v>8211</v>
      </c>
      <c r="O644" s="95">
        <f t="shared" si="1353"/>
        <v>0</v>
      </c>
      <c r="P644" s="96">
        <f t="shared" si="1396"/>
        <v>0</v>
      </c>
      <c r="Q644" s="177"/>
      <c r="R644" s="178">
        <v>2500</v>
      </c>
      <c r="S644" s="178">
        <f t="shared" si="1354"/>
        <v>0</v>
      </c>
      <c r="T644" s="178">
        <v>8211</v>
      </c>
      <c r="U644" s="178">
        <f t="shared" si="1355"/>
        <v>0</v>
      </c>
      <c r="V644" s="179">
        <f t="shared" si="1397"/>
        <v>0</v>
      </c>
      <c r="W644" s="224"/>
      <c r="X644" s="225">
        <v>2500</v>
      </c>
      <c r="Y644" s="225">
        <f t="shared" si="1356"/>
        <v>0</v>
      </c>
      <c r="Z644" s="225">
        <v>8211</v>
      </c>
      <c r="AA644" s="225">
        <f t="shared" si="1357"/>
        <v>0</v>
      </c>
      <c r="AB644" s="226">
        <f t="shared" si="1398"/>
        <v>0</v>
      </c>
      <c r="AC644" s="271">
        <v>4</v>
      </c>
      <c r="AD644" s="272">
        <v>2500</v>
      </c>
      <c r="AE644" s="272">
        <f t="shared" si="1358"/>
        <v>10000</v>
      </c>
      <c r="AF644" s="272">
        <v>8211</v>
      </c>
      <c r="AG644" s="272">
        <f t="shared" si="1359"/>
        <v>32844</v>
      </c>
      <c r="AH644" s="273">
        <f t="shared" si="1399"/>
        <v>42844</v>
      </c>
      <c r="AI644" s="318"/>
      <c r="AJ644" s="319">
        <v>2500</v>
      </c>
      <c r="AK644" s="319">
        <f t="shared" si="1360"/>
        <v>0</v>
      </c>
      <c r="AL644" s="319">
        <v>8211</v>
      </c>
      <c r="AM644" s="319">
        <f t="shared" si="1361"/>
        <v>0</v>
      </c>
      <c r="AN644" s="320">
        <f t="shared" si="1400"/>
        <v>0</v>
      </c>
      <c r="AO644" s="1107"/>
      <c r="AP644" s="1093">
        <v>2500</v>
      </c>
      <c r="AQ644" s="1093">
        <f t="shared" si="1362"/>
        <v>0</v>
      </c>
      <c r="AR644" s="1093">
        <v>8211</v>
      </c>
      <c r="AS644" s="1093">
        <f t="shared" si="1363"/>
        <v>0</v>
      </c>
      <c r="AT644" s="1094">
        <f t="shared" si="1401"/>
        <v>0</v>
      </c>
      <c r="AU644" s="1103"/>
      <c r="AV644" s="1101">
        <v>2500</v>
      </c>
      <c r="AW644" s="1101">
        <f t="shared" si="1364"/>
        <v>0</v>
      </c>
      <c r="AX644" s="1101">
        <v>8211</v>
      </c>
      <c r="AY644" s="1101">
        <f t="shared" si="1365"/>
        <v>0</v>
      </c>
      <c r="AZ644" s="1102">
        <f t="shared" si="1402"/>
        <v>0</v>
      </c>
      <c r="BA644" s="1151">
        <f t="shared" si="1322"/>
        <v>0</v>
      </c>
      <c r="BB644" s="363">
        <v>2500</v>
      </c>
      <c r="BC644" s="363">
        <f t="shared" si="1366"/>
        <v>0</v>
      </c>
      <c r="BD644" s="363">
        <v>8211</v>
      </c>
      <c r="BE644" s="363">
        <f t="shared" si="1367"/>
        <v>0</v>
      </c>
      <c r="BF644" s="364">
        <f t="shared" si="1403"/>
        <v>0</v>
      </c>
      <c r="BG644" s="1218">
        <f t="shared" si="1348"/>
        <v>0</v>
      </c>
      <c r="BH644" s="1218">
        <f t="shared" si="1349"/>
        <v>0</v>
      </c>
    </row>
    <row r="645" spans="1:60" x14ac:dyDescent="0.2">
      <c r="A645" s="1">
        <v>630</v>
      </c>
      <c r="B645" s="50" t="s">
        <v>310</v>
      </c>
      <c r="C645" s="51"/>
      <c r="D645" s="51" t="s">
        <v>7</v>
      </c>
      <c r="E645" s="51">
        <v>1</v>
      </c>
      <c r="F645" s="76">
        <v>2500</v>
      </c>
      <c r="G645" s="76">
        <f t="shared" si="1350"/>
        <v>2500</v>
      </c>
      <c r="H645" s="76">
        <v>5000</v>
      </c>
      <c r="I645" s="76">
        <f t="shared" si="1351"/>
        <v>5000</v>
      </c>
      <c r="J645" s="120">
        <f t="shared" si="1395"/>
        <v>7500</v>
      </c>
      <c r="K645" s="131"/>
      <c r="L645" s="95">
        <v>2500</v>
      </c>
      <c r="M645" s="95">
        <f t="shared" si="1352"/>
        <v>0</v>
      </c>
      <c r="N645" s="95">
        <v>5000</v>
      </c>
      <c r="O645" s="95">
        <f t="shared" si="1353"/>
        <v>0</v>
      </c>
      <c r="P645" s="96">
        <f t="shared" si="1396"/>
        <v>0</v>
      </c>
      <c r="Q645" s="177"/>
      <c r="R645" s="178">
        <v>2500</v>
      </c>
      <c r="S645" s="178">
        <f t="shared" si="1354"/>
        <v>0</v>
      </c>
      <c r="T645" s="178">
        <v>5000</v>
      </c>
      <c r="U645" s="178">
        <f t="shared" si="1355"/>
        <v>0</v>
      </c>
      <c r="V645" s="179">
        <f t="shared" si="1397"/>
        <v>0</v>
      </c>
      <c r="W645" s="224"/>
      <c r="X645" s="225">
        <v>2500</v>
      </c>
      <c r="Y645" s="225">
        <f t="shared" si="1356"/>
        <v>0</v>
      </c>
      <c r="Z645" s="225">
        <v>5000</v>
      </c>
      <c r="AA645" s="225">
        <f t="shared" si="1357"/>
        <v>0</v>
      </c>
      <c r="AB645" s="226">
        <f t="shared" si="1398"/>
        <v>0</v>
      </c>
      <c r="AC645" s="271"/>
      <c r="AD645" s="272">
        <v>2500</v>
      </c>
      <c r="AE645" s="272">
        <f t="shared" si="1358"/>
        <v>0</v>
      </c>
      <c r="AF645" s="272">
        <v>5000</v>
      </c>
      <c r="AG645" s="272">
        <f t="shared" si="1359"/>
        <v>0</v>
      </c>
      <c r="AH645" s="273">
        <f t="shared" si="1399"/>
        <v>0</v>
      </c>
      <c r="AI645" s="318"/>
      <c r="AJ645" s="319">
        <v>2500</v>
      </c>
      <c r="AK645" s="319">
        <f t="shared" si="1360"/>
        <v>0</v>
      </c>
      <c r="AL645" s="319">
        <v>5000</v>
      </c>
      <c r="AM645" s="319">
        <f t="shared" si="1361"/>
        <v>0</v>
      </c>
      <c r="AN645" s="320">
        <f t="shared" si="1400"/>
        <v>0</v>
      </c>
      <c r="AO645" s="1607">
        <v>1</v>
      </c>
      <c r="AP645" s="1093">
        <v>2500</v>
      </c>
      <c r="AQ645" s="1093">
        <f t="shared" si="1362"/>
        <v>2500</v>
      </c>
      <c r="AR645" s="1093">
        <v>5000</v>
      </c>
      <c r="AS645" s="1093">
        <f t="shared" si="1363"/>
        <v>5000</v>
      </c>
      <c r="AT645" s="1094">
        <f t="shared" si="1401"/>
        <v>7500</v>
      </c>
      <c r="AU645" s="1103"/>
      <c r="AV645" s="1101">
        <v>2500</v>
      </c>
      <c r="AW645" s="1101">
        <f t="shared" si="1364"/>
        <v>0</v>
      </c>
      <c r="AX645" s="1101">
        <v>5000</v>
      </c>
      <c r="AY645" s="1101">
        <f t="shared" si="1365"/>
        <v>0</v>
      </c>
      <c r="AZ645" s="1102">
        <f t="shared" si="1402"/>
        <v>0</v>
      </c>
      <c r="BA645" s="1151">
        <f t="shared" si="1322"/>
        <v>0</v>
      </c>
      <c r="BB645" s="363">
        <v>2500</v>
      </c>
      <c r="BC645" s="363">
        <f t="shared" si="1366"/>
        <v>0</v>
      </c>
      <c r="BD645" s="363">
        <v>5000</v>
      </c>
      <c r="BE645" s="363">
        <f t="shared" si="1367"/>
        <v>0</v>
      </c>
      <c r="BF645" s="364">
        <f t="shared" si="1403"/>
        <v>0</v>
      </c>
      <c r="BG645" s="1218">
        <f t="shared" si="1348"/>
        <v>7500</v>
      </c>
      <c r="BH645" s="1218">
        <f t="shared" si="1349"/>
        <v>-7500</v>
      </c>
    </row>
    <row r="646" spans="1:60" x14ac:dyDescent="0.2">
      <c r="A646" s="1655">
        <v>631</v>
      </c>
      <c r="B646" s="1159" t="s">
        <v>103</v>
      </c>
      <c r="C646" s="51"/>
      <c r="D646" s="51"/>
      <c r="E646" s="51"/>
      <c r="F646" s="76">
        <v>0</v>
      </c>
      <c r="G646" s="76">
        <f t="shared" si="1350"/>
        <v>0</v>
      </c>
      <c r="H646" s="76">
        <v>0</v>
      </c>
      <c r="I646" s="76">
        <f t="shared" si="1351"/>
        <v>0</v>
      </c>
      <c r="J646" s="120">
        <f t="shared" si="1395"/>
        <v>0</v>
      </c>
      <c r="K646" s="131"/>
      <c r="L646" s="95">
        <v>0</v>
      </c>
      <c r="M646" s="95">
        <f t="shared" si="1352"/>
        <v>0</v>
      </c>
      <c r="N646" s="95">
        <v>0</v>
      </c>
      <c r="O646" s="95">
        <f t="shared" si="1353"/>
        <v>0</v>
      </c>
      <c r="P646" s="96">
        <f t="shared" si="1396"/>
        <v>0</v>
      </c>
      <c r="Q646" s="177"/>
      <c r="R646" s="178">
        <v>0</v>
      </c>
      <c r="S646" s="178">
        <f t="shared" si="1354"/>
        <v>0</v>
      </c>
      <c r="T646" s="178">
        <v>0</v>
      </c>
      <c r="U646" s="178">
        <f t="shared" si="1355"/>
        <v>0</v>
      </c>
      <c r="V646" s="179">
        <f t="shared" si="1397"/>
        <v>0</v>
      </c>
      <c r="W646" s="224"/>
      <c r="X646" s="225">
        <v>0</v>
      </c>
      <c r="Y646" s="225">
        <f t="shared" si="1356"/>
        <v>0</v>
      </c>
      <c r="Z646" s="225">
        <v>0</v>
      </c>
      <c r="AA646" s="225">
        <f t="shared" si="1357"/>
        <v>0</v>
      </c>
      <c r="AB646" s="226">
        <f t="shared" si="1398"/>
        <v>0</v>
      </c>
      <c r="AC646" s="271"/>
      <c r="AD646" s="272">
        <v>0</v>
      </c>
      <c r="AE646" s="272">
        <f t="shared" si="1358"/>
        <v>0</v>
      </c>
      <c r="AF646" s="272">
        <v>0</v>
      </c>
      <c r="AG646" s="272">
        <f t="shared" si="1359"/>
        <v>0</v>
      </c>
      <c r="AH646" s="273">
        <f t="shared" si="1399"/>
        <v>0</v>
      </c>
      <c r="AI646" s="318"/>
      <c r="AJ646" s="319">
        <v>0</v>
      </c>
      <c r="AK646" s="319">
        <f t="shared" si="1360"/>
        <v>0</v>
      </c>
      <c r="AL646" s="319">
        <v>0</v>
      </c>
      <c r="AM646" s="319">
        <f t="shared" si="1361"/>
        <v>0</v>
      </c>
      <c r="AN646" s="320">
        <f t="shared" si="1400"/>
        <v>0</v>
      </c>
      <c r="AO646" s="1107"/>
      <c r="AP646" s="1093">
        <v>0</v>
      </c>
      <c r="AQ646" s="1093">
        <f t="shared" si="1362"/>
        <v>0</v>
      </c>
      <c r="AR646" s="1093">
        <v>0</v>
      </c>
      <c r="AS646" s="1093">
        <f t="shared" si="1363"/>
        <v>0</v>
      </c>
      <c r="AT646" s="1094">
        <f t="shared" si="1401"/>
        <v>0</v>
      </c>
      <c r="AU646" s="1103"/>
      <c r="AV646" s="1101">
        <v>0</v>
      </c>
      <c r="AW646" s="1101">
        <f t="shared" si="1364"/>
        <v>0</v>
      </c>
      <c r="AX646" s="1101">
        <v>0</v>
      </c>
      <c r="AY646" s="1101">
        <f t="shared" si="1365"/>
        <v>0</v>
      </c>
      <c r="AZ646" s="1102">
        <f t="shared" si="1402"/>
        <v>0</v>
      </c>
      <c r="BA646" s="1151">
        <f t="shared" si="1322"/>
        <v>0</v>
      </c>
      <c r="BB646" s="363">
        <v>0</v>
      </c>
      <c r="BC646" s="363">
        <f t="shared" si="1366"/>
        <v>0</v>
      </c>
      <c r="BD646" s="363">
        <v>0</v>
      </c>
      <c r="BE646" s="363">
        <f t="shared" si="1367"/>
        <v>0</v>
      </c>
      <c r="BF646" s="364">
        <f t="shared" si="1403"/>
        <v>0</v>
      </c>
      <c r="BG646" s="1218">
        <f t="shared" si="1348"/>
        <v>0</v>
      </c>
      <c r="BH646" s="1218">
        <f t="shared" si="1349"/>
        <v>0</v>
      </c>
    </row>
    <row r="647" spans="1:60" ht="25.5" x14ac:dyDescent="0.2">
      <c r="A647" s="1">
        <v>632</v>
      </c>
      <c r="B647" s="50" t="s">
        <v>312</v>
      </c>
      <c r="C647" s="51"/>
      <c r="D647" s="51" t="s">
        <v>5</v>
      </c>
      <c r="E647" s="51">
        <v>1</v>
      </c>
      <c r="F647" s="51"/>
      <c r="G647" s="76">
        <f t="shared" si="1350"/>
        <v>0</v>
      </c>
      <c r="H647" s="1124"/>
      <c r="I647" s="76">
        <f t="shared" si="1351"/>
        <v>0</v>
      </c>
      <c r="J647" s="1125"/>
      <c r="K647" s="131"/>
      <c r="L647" s="1144"/>
      <c r="M647" s="95">
        <f t="shared" si="1352"/>
        <v>0</v>
      </c>
      <c r="N647" s="1126"/>
      <c r="O647" s="95">
        <f t="shared" si="1353"/>
        <v>0</v>
      </c>
      <c r="P647" s="1127"/>
      <c r="Q647" s="177"/>
      <c r="R647" s="1145"/>
      <c r="S647" s="178">
        <f t="shared" si="1354"/>
        <v>0</v>
      </c>
      <c r="T647" s="1128"/>
      <c r="U647" s="178">
        <f t="shared" si="1355"/>
        <v>0</v>
      </c>
      <c r="V647" s="1129"/>
      <c r="W647" s="224"/>
      <c r="X647" s="1146"/>
      <c r="Y647" s="225">
        <f t="shared" si="1356"/>
        <v>0</v>
      </c>
      <c r="Z647" s="1130"/>
      <c r="AA647" s="225">
        <f t="shared" si="1357"/>
        <v>0</v>
      </c>
      <c r="AB647" s="1131"/>
      <c r="AC647" s="271"/>
      <c r="AD647" s="1147"/>
      <c r="AE647" s="272">
        <f t="shared" si="1358"/>
        <v>0</v>
      </c>
      <c r="AF647" s="1132"/>
      <c r="AG647" s="272">
        <f t="shared" si="1359"/>
        <v>0</v>
      </c>
      <c r="AH647" s="1133"/>
      <c r="AI647" s="318"/>
      <c r="AJ647" s="1148"/>
      <c r="AK647" s="319">
        <f t="shared" si="1360"/>
        <v>0</v>
      </c>
      <c r="AL647" s="1134"/>
      <c r="AM647" s="319">
        <f t="shared" si="1361"/>
        <v>0</v>
      </c>
      <c r="AN647" s="1135"/>
      <c r="AO647" s="1107"/>
      <c r="AP647" s="1149"/>
      <c r="AQ647" s="1093">
        <f t="shared" si="1362"/>
        <v>0</v>
      </c>
      <c r="AR647" s="1136"/>
      <c r="AS647" s="1093">
        <f t="shared" si="1363"/>
        <v>0</v>
      </c>
      <c r="AT647" s="1137"/>
      <c r="AU647" s="1103"/>
      <c r="AV647" s="1150"/>
      <c r="AW647" s="1101">
        <f t="shared" si="1364"/>
        <v>0</v>
      </c>
      <c r="AX647" s="1138"/>
      <c r="AY647" s="1101">
        <f t="shared" si="1365"/>
        <v>0</v>
      </c>
      <c r="AZ647" s="1139"/>
      <c r="BA647" s="1151">
        <f t="shared" si="1322"/>
        <v>1</v>
      </c>
      <c r="BB647" s="1152"/>
      <c r="BC647" s="363">
        <f t="shared" si="1366"/>
        <v>0</v>
      </c>
      <c r="BD647" s="1140"/>
      <c r="BE647" s="363">
        <f t="shared" si="1367"/>
        <v>0</v>
      </c>
      <c r="BF647" s="1141"/>
      <c r="BG647" s="1218">
        <f t="shared" si="1348"/>
        <v>0</v>
      </c>
      <c r="BH647" s="1218">
        <f t="shared" si="1349"/>
        <v>0</v>
      </c>
    </row>
    <row r="648" spans="1:60" x14ac:dyDescent="0.2">
      <c r="A648" s="1">
        <v>633</v>
      </c>
      <c r="B648" s="1154" t="s">
        <v>93</v>
      </c>
      <c r="C648" s="51" t="s">
        <v>316</v>
      </c>
      <c r="D648" s="51" t="s">
        <v>7</v>
      </c>
      <c r="E648" s="51">
        <v>1</v>
      </c>
      <c r="F648" s="76">
        <v>14000</v>
      </c>
      <c r="G648" s="76">
        <f t="shared" si="1350"/>
        <v>14000</v>
      </c>
      <c r="H648" s="76">
        <v>34605</v>
      </c>
      <c r="I648" s="76">
        <f t="shared" si="1351"/>
        <v>34605</v>
      </c>
      <c r="J648" s="120">
        <f t="shared" ref="J648:J651" si="1404">G648+I648</f>
        <v>48605</v>
      </c>
      <c r="K648" s="131"/>
      <c r="L648" s="95">
        <v>14000</v>
      </c>
      <c r="M648" s="95">
        <f t="shared" si="1352"/>
        <v>0</v>
      </c>
      <c r="N648" s="95">
        <v>34605</v>
      </c>
      <c r="O648" s="95">
        <f t="shared" si="1353"/>
        <v>0</v>
      </c>
      <c r="P648" s="96">
        <f t="shared" ref="P648:P651" si="1405">M648+O648</f>
        <v>0</v>
      </c>
      <c r="Q648" s="177"/>
      <c r="R648" s="178">
        <v>14000</v>
      </c>
      <c r="S648" s="178">
        <f t="shared" si="1354"/>
        <v>0</v>
      </c>
      <c r="T648" s="178">
        <v>34605</v>
      </c>
      <c r="U648" s="178">
        <f t="shared" si="1355"/>
        <v>0</v>
      </c>
      <c r="V648" s="179">
        <f t="shared" ref="V648:V651" si="1406">S648+U648</f>
        <v>0</v>
      </c>
      <c r="W648" s="224">
        <v>1</v>
      </c>
      <c r="X648" s="225">
        <v>14000</v>
      </c>
      <c r="Y648" s="225">
        <f t="shared" si="1356"/>
        <v>14000</v>
      </c>
      <c r="Z648" s="225">
        <v>34605</v>
      </c>
      <c r="AA648" s="225">
        <f t="shared" si="1357"/>
        <v>34605</v>
      </c>
      <c r="AB648" s="226">
        <f t="shared" ref="AB648:AB651" si="1407">Y648+AA648</f>
        <v>48605</v>
      </c>
      <c r="AC648" s="271"/>
      <c r="AD648" s="272">
        <v>14000</v>
      </c>
      <c r="AE648" s="272">
        <f t="shared" si="1358"/>
        <v>0</v>
      </c>
      <c r="AF648" s="272">
        <v>34605</v>
      </c>
      <c r="AG648" s="272">
        <f t="shared" si="1359"/>
        <v>0</v>
      </c>
      <c r="AH648" s="273">
        <f t="shared" ref="AH648:AH651" si="1408">AE648+AG648</f>
        <v>0</v>
      </c>
      <c r="AI648" s="318"/>
      <c r="AJ648" s="319">
        <v>14000</v>
      </c>
      <c r="AK648" s="319">
        <f t="shared" si="1360"/>
        <v>0</v>
      </c>
      <c r="AL648" s="319">
        <v>34605</v>
      </c>
      <c r="AM648" s="319">
        <f t="shared" si="1361"/>
        <v>0</v>
      </c>
      <c r="AN648" s="320">
        <f t="shared" ref="AN648:AN651" si="1409">AK648+AM648</f>
        <v>0</v>
      </c>
      <c r="AO648" s="1107"/>
      <c r="AP648" s="1093">
        <v>14000</v>
      </c>
      <c r="AQ648" s="1093">
        <f t="shared" si="1362"/>
        <v>0</v>
      </c>
      <c r="AR648" s="1093">
        <v>34605</v>
      </c>
      <c r="AS648" s="1093">
        <f t="shared" si="1363"/>
        <v>0</v>
      </c>
      <c r="AT648" s="1094">
        <f t="shared" ref="AT648:AT651" si="1410">AQ648+AS648</f>
        <v>0</v>
      </c>
      <c r="AU648" s="1103"/>
      <c r="AV648" s="1101">
        <v>14000</v>
      </c>
      <c r="AW648" s="1101">
        <f t="shared" si="1364"/>
        <v>0</v>
      </c>
      <c r="AX648" s="1101">
        <v>34605</v>
      </c>
      <c r="AY648" s="1101">
        <f t="shared" si="1365"/>
        <v>0</v>
      </c>
      <c r="AZ648" s="1102">
        <f t="shared" ref="AZ648:AZ651" si="1411">AW648+AY648</f>
        <v>0</v>
      </c>
      <c r="BA648" s="1151">
        <f t="shared" si="1322"/>
        <v>0</v>
      </c>
      <c r="BB648" s="363">
        <v>14000</v>
      </c>
      <c r="BC648" s="363">
        <f t="shared" si="1366"/>
        <v>0</v>
      </c>
      <c r="BD648" s="363">
        <v>34605</v>
      </c>
      <c r="BE648" s="363">
        <f t="shared" si="1367"/>
        <v>0</v>
      </c>
      <c r="BF648" s="364">
        <f t="shared" ref="BF648:BF651" si="1412">BC648+BE648</f>
        <v>0</v>
      </c>
      <c r="BG648" s="1218">
        <f t="shared" si="1348"/>
        <v>0</v>
      </c>
      <c r="BH648" s="1218">
        <f t="shared" si="1349"/>
        <v>0</v>
      </c>
    </row>
    <row r="649" spans="1:60" x14ac:dyDescent="0.2">
      <c r="A649" s="1">
        <v>634</v>
      </c>
      <c r="B649" s="1154" t="s">
        <v>93</v>
      </c>
      <c r="C649" s="51" t="s">
        <v>313</v>
      </c>
      <c r="D649" s="51" t="s">
        <v>7</v>
      </c>
      <c r="E649" s="51">
        <v>1</v>
      </c>
      <c r="F649" s="76">
        <v>14000</v>
      </c>
      <c r="G649" s="76">
        <f t="shared" si="1350"/>
        <v>14000</v>
      </c>
      <c r="H649" s="76">
        <v>45868</v>
      </c>
      <c r="I649" s="76">
        <f t="shared" si="1351"/>
        <v>45868</v>
      </c>
      <c r="J649" s="120">
        <f t="shared" si="1404"/>
        <v>59868</v>
      </c>
      <c r="K649" s="131"/>
      <c r="L649" s="95">
        <v>14000</v>
      </c>
      <c r="M649" s="95">
        <f t="shared" si="1352"/>
        <v>0</v>
      </c>
      <c r="N649" s="95">
        <v>45868</v>
      </c>
      <c r="O649" s="95">
        <f t="shared" si="1353"/>
        <v>0</v>
      </c>
      <c r="P649" s="96">
        <f t="shared" si="1405"/>
        <v>0</v>
      </c>
      <c r="Q649" s="177"/>
      <c r="R649" s="178">
        <v>14000</v>
      </c>
      <c r="S649" s="178">
        <f t="shared" si="1354"/>
        <v>0</v>
      </c>
      <c r="T649" s="178">
        <v>45868</v>
      </c>
      <c r="U649" s="178">
        <f t="shared" si="1355"/>
        <v>0</v>
      </c>
      <c r="V649" s="179">
        <f t="shared" si="1406"/>
        <v>0</v>
      </c>
      <c r="W649" s="224">
        <v>1</v>
      </c>
      <c r="X649" s="225">
        <v>14000</v>
      </c>
      <c r="Y649" s="225">
        <f t="shared" si="1356"/>
        <v>14000</v>
      </c>
      <c r="Z649" s="225">
        <v>45868</v>
      </c>
      <c r="AA649" s="225">
        <f t="shared" si="1357"/>
        <v>45868</v>
      </c>
      <c r="AB649" s="226">
        <f t="shared" si="1407"/>
        <v>59868</v>
      </c>
      <c r="AC649" s="271"/>
      <c r="AD649" s="272">
        <v>14000</v>
      </c>
      <c r="AE649" s="272">
        <f t="shared" si="1358"/>
        <v>0</v>
      </c>
      <c r="AF649" s="272">
        <v>45868</v>
      </c>
      <c r="AG649" s="272">
        <f t="shared" si="1359"/>
        <v>0</v>
      </c>
      <c r="AH649" s="273">
        <f t="shared" si="1408"/>
        <v>0</v>
      </c>
      <c r="AI649" s="318"/>
      <c r="AJ649" s="319">
        <v>14000</v>
      </c>
      <c r="AK649" s="319">
        <f t="shared" si="1360"/>
        <v>0</v>
      </c>
      <c r="AL649" s="319">
        <v>45868</v>
      </c>
      <c r="AM649" s="319">
        <f t="shared" si="1361"/>
        <v>0</v>
      </c>
      <c r="AN649" s="320">
        <f t="shared" si="1409"/>
        <v>0</v>
      </c>
      <c r="AO649" s="1107"/>
      <c r="AP649" s="1093">
        <v>14000</v>
      </c>
      <c r="AQ649" s="1093">
        <f t="shared" si="1362"/>
        <v>0</v>
      </c>
      <c r="AR649" s="1093">
        <v>45868</v>
      </c>
      <c r="AS649" s="1093">
        <f t="shared" si="1363"/>
        <v>0</v>
      </c>
      <c r="AT649" s="1094">
        <f t="shared" si="1410"/>
        <v>0</v>
      </c>
      <c r="AU649" s="1103"/>
      <c r="AV649" s="1101">
        <v>14000</v>
      </c>
      <c r="AW649" s="1101">
        <f t="shared" si="1364"/>
        <v>0</v>
      </c>
      <c r="AX649" s="1101">
        <v>45868</v>
      </c>
      <c r="AY649" s="1101">
        <f t="shared" si="1365"/>
        <v>0</v>
      </c>
      <c r="AZ649" s="1102">
        <f t="shared" si="1411"/>
        <v>0</v>
      </c>
      <c r="BA649" s="1151">
        <f t="shared" si="1322"/>
        <v>0</v>
      </c>
      <c r="BB649" s="363">
        <v>14000</v>
      </c>
      <c r="BC649" s="363">
        <f t="shared" si="1366"/>
        <v>0</v>
      </c>
      <c r="BD649" s="363">
        <v>45868</v>
      </c>
      <c r="BE649" s="363">
        <f t="shared" si="1367"/>
        <v>0</v>
      </c>
      <c r="BF649" s="364">
        <f t="shared" si="1412"/>
        <v>0</v>
      </c>
      <c r="BG649" s="1218">
        <f t="shared" si="1348"/>
        <v>0</v>
      </c>
      <c r="BH649" s="1218">
        <f t="shared" si="1349"/>
        <v>0</v>
      </c>
    </row>
    <row r="650" spans="1:60" x14ac:dyDescent="0.2">
      <c r="A650" s="1">
        <v>635</v>
      </c>
      <c r="B650" s="1154" t="s">
        <v>93</v>
      </c>
      <c r="C650" s="51" t="s">
        <v>314</v>
      </c>
      <c r="D650" s="51" t="s">
        <v>7</v>
      </c>
      <c r="E650" s="51">
        <v>1</v>
      </c>
      <c r="F650" s="76">
        <v>14000</v>
      </c>
      <c r="G650" s="76">
        <f t="shared" si="1350"/>
        <v>14000</v>
      </c>
      <c r="H650" s="76">
        <v>37474</v>
      </c>
      <c r="I650" s="76">
        <f t="shared" si="1351"/>
        <v>37474</v>
      </c>
      <c r="J650" s="120">
        <f t="shared" si="1404"/>
        <v>51474</v>
      </c>
      <c r="K650" s="131"/>
      <c r="L650" s="95">
        <v>14000</v>
      </c>
      <c r="M650" s="95">
        <f t="shared" si="1352"/>
        <v>0</v>
      </c>
      <c r="N650" s="95">
        <v>37474</v>
      </c>
      <c r="O650" s="95">
        <f t="shared" si="1353"/>
        <v>0</v>
      </c>
      <c r="P650" s="96">
        <f t="shared" si="1405"/>
        <v>0</v>
      </c>
      <c r="Q650" s="177"/>
      <c r="R650" s="178">
        <v>14000</v>
      </c>
      <c r="S650" s="178">
        <f t="shared" si="1354"/>
        <v>0</v>
      </c>
      <c r="T650" s="178">
        <v>37474</v>
      </c>
      <c r="U650" s="178">
        <f t="shared" si="1355"/>
        <v>0</v>
      </c>
      <c r="V650" s="179">
        <f t="shared" si="1406"/>
        <v>0</v>
      </c>
      <c r="W650" s="224">
        <v>1</v>
      </c>
      <c r="X650" s="225">
        <v>14000</v>
      </c>
      <c r="Y650" s="225">
        <f t="shared" si="1356"/>
        <v>14000</v>
      </c>
      <c r="Z650" s="225">
        <v>37474</v>
      </c>
      <c r="AA650" s="225">
        <f t="shared" si="1357"/>
        <v>37474</v>
      </c>
      <c r="AB650" s="226">
        <f t="shared" si="1407"/>
        <v>51474</v>
      </c>
      <c r="AC650" s="271"/>
      <c r="AD650" s="272">
        <v>14000</v>
      </c>
      <c r="AE650" s="272">
        <f t="shared" si="1358"/>
        <v>0</v>
      </c>
      <c r="AF650" s="272">
        <v>37474</v>
      </c>
      <c r="AG650" s="272">
        <f t="shared" si="1359"/>
        <v>0</v>
      </c>
      <c r="AH650" s="273">
        <f t="shared" si="1408"/>
        <v>0</v>
      </c>
      <c r="AI650" s="318"/>
      <c r="AJ650" s="319">
        <v>14000</v>
      </c>
      <c r="AK650" s="319">
        <f t="shared" si="1360"/>
        <v>0</v>
      </c>
      <c r="AL650" s="319">
        <v>37474</v>
      </c>
      <c r="AM650" s="319">
        <f t="shared" si="1361"/>
        <v>0</v>
      </c>
      <c r="AN650" s="320">
        <f t="shared" si="1409"/>
        <v>0</v>
      </c>
      <c r="AO650" s="1107"/>
      <c r="AP650" s="1093">
        <v>14000</v>
      </c>
      <c r="AQ650" s="1093">
        <f t="shared" si="1362"/>
        <v>0</v>
      </c>
      <c r="AR650" s="1093">
        <v>37474</v>
      </c>
      <c r="AS650" s="1093">
        <f t="shared" si="1363"/>
        <v>0</v>
      </c>
      <c r="AT650" s="1094">
        <f t="shared" si="1410"/>
        <v>0</v>
      </c>
      <c r="AU650" s="1103"/>
      <c r="AV650" s="1101">
        <v>14000</v>
      </c>
      <c r="AW650" s="1101">
        <f t="shared" si="1364"/>
        <v>0</v>
      </c>
      <c r="AX650" s="1101">
        <v>37474</v>
      </c>
      <c r="AY650" s="1101">
        <f t="shared" si="1365"/>
        <v>0</v>
      </c>
      <c r="AZ650" s="1102">
        <f t="shared" si="1411"/>
        <v>0</v>
      </c>
      <c r="BA650" s="1151">
        <f t="shared" si="1322"/>
        <v>0</v>
      </c>
      <c r="BB650" s="363">
        <v>14000</v>
      </c>
      <c r="BC650" s="363">
        <f t="shared" si="1366"/>
        <v>0</v>
      </c>
      <c r="BD650" s="363">
        <v>37474</v>
      </c>
      <c r="BE650" s="363">
        <f t="shared" si="1367"/>
        <v>0</v>
      </c>
      <c r="BF650" s="364">
        <f t="shared" si="1412"/>
        <v>0</v>
      </c>
      <c r="BG650" s="1218">
        <f t="shared" si="1348"/>
        <v>0</v>
      </c>
      <c r="BH650" s="1218">
        <f t="shared" si="1349"/>
        <v>0</v>
      </c>
    </row>
    <row r="651" spans="1:60" ht="25.5" x14ac:dyDescent="0.2">
      <c r="A651" s="1">
        <v>636</v>
      </c>
      <c r="B651" s="1154" t="s">
        <v>94</v>
      </c>
      <c r="C651" s="51" t="s">
        <v>317</v>
      </c>
      <c r="D651" s="51" t="s">
        <v>7</v>
      </c>
      <c r="E651" s="51">
        <v>1</v>
      </c>
      <c r="F651" s="76">
        <v>44166</v>
      </c>
      <c r="G651" s="76">
        <f t="shared" si="1350"/>
        <v>44166</v>
      </c>
      <c r="H651" s="76">
        <v>268606</v>
      </c>
      <c r="I651" s="76">
        <f t="shared" si="1351"/>
        <v>268606</v>
      </c>
      <c r="J651" s="120">
        <f t="shared" si="1404"/>
        <v>312772</v>
      </c>
      <c r="K651" s="131"/>
      <c r="L651" s="95">
        <v>44166</v>
      </c>
      <c r="M651" s="95">
        <f t="shared" si="1352"/>
        <v>0</v>
      </c>
      <c r="N651" s="95">
        <v>268606</v>
      </c>
      <c r="O651" s="95">
        <f t="shared" si="1353"/>
        <v>0</v>
      </c>
      <c r="P651" s="96">
        <f t="shared" si="1405"/>
        <v>0</v>
      </c>
      <c r="Q651" s="177"/>
      <c r="R651" s="178">
        <v>44166</v>
      </c>
      <c r="S651" s="178">
        <f t="shared" si="1354"/>
        <v>0</v>
      </c>
      <c r="T651" s="178">
        <v>268606</v>
      </c>
      <c r="U651" s="178">
        <f t="shared" si="1355"/>
        <v>0</v>
      </c>
      <c r="V651" s="179">
        <f t="shared" si="1406"/>
        <v>0</v>
      </c>
      <c r="W651" s="224">
        <v>1</v>
      </c>
      <c r="X651" s="225">
        <v>44166</v>
      </c>
      <c r="Y651" s="225">
        <f t="shared" si="1356"/>
        <v>44166</v>
      </c>
      <c r="Z651" s="225">
        <v>268606</v>
      </c>
      <c r="AA651" s="225">
        <f t="shared" si="1357"/>
        <v>268606</v>
      </c>
      <c r="AB651" s="226">
        <f t="shared" si="1407"/>
        <v>312772</v>
      </c>
      <c r="AC651" s="271"/>
      <c r="AD651" s="272">
        <v>44166</v>
      </c>
      <c r="AE651" s="272">
        <f t="shared" si="1358"/>
        <v>0</v>
      </c>
      <c r="AF651" s="272">
        <v>268606</v>
      </c>
      <c r="AG651" s="272">
        <f t="shared" si="1359"/>
        <v>0</v>
      </c>
      <c r="AH651" s="273">
        <f t="shared" si="1408"/>
        <v>0</v>
      </c>
      <c r="AI651" s="318"/>
      <c r="AJ651" s="319">
        <v>44166</v>
      </c>
      <c r="AK651" s="319">
        <f t="shared" si="1360"/>
        <v>0</v>
      </c>
      <c r="AL651" s="319">
        <v>268606</v>
      </c>
      <c r="AM651" s="319">
        <f t="shared" si="1361"/>
        <v>0</v>
      </c>
      <c r="AN651" s="320">
        <f t="shared" si="1409"/>
        <v>0</v>
      </c>
      <c r="AO651" s="1107"/>
      <c r="AP651" s="1093">
        <v>44166</v>
      </c>
      <c r="AQ651" s="1093">
        <f t="shared" si="1362"/>
        <v>0</v>
      </c>
      <c r="AR651" s="1093">
        <v>268606</v>
      </c>
      <c r="AS651" s="1093">
        <f t="shared" si="1363"/>
        <v>0</v>
      </c>
      <c r="AT651" s="1094">
        <f t="shared" si="1410"/>
        <v>0</v>
      </c>
      <c r="AU651" s="1103"/>
      <c r="AV651" s="1101">
        <v>44166</v>
      </c>
      <c r="AW651" s="1101">
        <f t="shared" si="1364"/>
        <v>0</v>
      </c>
      <c r="AX651" s="1101">
        <v>268606</v>
      </c>
      <c r="AY651" s="1101">
        <f t="shared" si="1365"/>
        <v>0</v>
      </c>
      <c r="AZ651" s="1102">
        <f t="shared" si="1411"/>
        <v>0</v>
      </c>
      <c r="BA651" s="1151">
        <f t="shared" si="1322"/>
        <v>0</v>
      </c>
      <c r="BB651" s="363">
        <v>44166</v>
      </c>
      <c r="BC651" s="363">
        <f t="shared" si="1366"/>
        <v>0</v>
      </c>
      <c r="BD651" s="363">
        <v>268606</v>
      </c>
      <c r="BE651" s="363">
        <f t="shared" si="1367"/>
        <v>0</v>
      </c>
      <c r="BF651" s="364">
        <f t="shared" si="1412"/>
        <v>0</v>
      </c>
      <c r="BG651" s="1218">
        <f t="shared" si="1348"/>
        <v>0</v>
      </c>
      <c r="BH651" s="1218">
        <f t="shared" si="1349"/>
        <v>0</v>
      </c>
    </row>
    <row r="652" spans="1:60" x14ac:dyDescent="0.2">
      <c r="A652" s="1">
        <v>637</v>
      </c>
      <c r="B652" s="1154" t="s">
        <v>95</v>
      </c>
      <c r="C652" s="51"/>
      <c r="D652" s="51" t="s">
        <v>7</v>
      </c>
      <c r="E652" s="51">
        <v>3</v>
      </c>
      <c r="F652" s="76"/>
      <c r="G652" s="76">
        <f t="shared" si="1350"/>
        <v>0</v>
      </c>
      <c r="H652" s="76"/>
      <c r="I652" s="76">
        <f t="shared" si="1351"/>
        <v>0</v>
      </c>
      <c r="J652" s="120"/>
      <c r="K652" s="131"/>
      <c r="L652" s="95"/>
      <c r="M652" s="95">
        <f t="shared" si="1352"/>
        <v>0</v>
      </c>
      <c r="N652" s="95"/>
      <c r="O652" s="95">
        <f t="shared" si="1353"/>
        <v>0</v>
      </c>
      <c r="P652" s="96"/>
      <c r="Q652" s="177"/>
      <c r="R652" s="178"/>
      <c r="S652" s="178">
        <f t="shared" si="1354"/>
        <v>0</v>
      </c>
      <c r="T652" s="178"/>
      <c r="U652" s="178">
        <f t="shared" si="1355"/>
        <v>0</v>
      </c>
      <c r="V652" s="179"/>
      <c r="W652" s="224"/>
      <c r="X652" s="225"/>
      <c r="Y652" s="225">
        <f t="shared" si="1356"/>
        <v>0</v>
      </c>
      <c r="Z652" s="225"/>
      <c r="AA652" s="225">
        <f t="shared" si="1357"/>
        <v>0</v>
      </c>
      <c r="AB652" s="226"/>
      <c r="AC652" s="271"/>
      <c r="AD652" s="272"/>
      <c r="AE652" s="272">
        <f t="shared" si="1358"/>
        <v>0</v>
      </c>
      <c r="AF652" s="272"/>
      <c r="AG652" s="272">
        <f t="shared" si="1359"/>
        <v>0</v>
      </c>
      <c r="AH652" s="273"/>
      <c r="AI652" s="318"/>
      <c r="AJ652" s="319"/>
      <c r="AK652" s="319">
        <f t="shared" si="1360"/>
        <v>0</v>
      </c>
      <c r="AL652" s="319"/>
      <c r="AM652" s="319">
        <f t="shared" si="1361"/>
        <v>0</v>
      </c>
      <c r="AN652" s="320"/>
      <c r="AO652" s="1107"/>
      <c r="AP652" s="1093"/>
      <c r="AQ652" s="1093">
        <f t="shared" si="1362"/>
        <v>0</v>
      </c>
      <c r="AR652" s="1093"/>
      <c r="AS652" s="1093">
        <f t="shared" si="1363"/>
        <v>0</v>
      </c>
      <c r="AT652" s="1094"/>
      <c r="AU652" s="1103"/>
      <c r="AV652" s="1101"/>
      <c r="AW652" s="1101">
        <f t="shared" si="1364"/>
        <v>0</v>
      </c>
      <c r="AX652" s="1101"/>
      <c r="AY652" s="1101">
        <f t="shared" si="1365"/>
        <v>0</v>
      </c>
      <c r="AZ652" s="1102"/>
      <c r="BA652" s="1151">
        <f t="shared" ref="BA652:BA715" si="1413">E652-K652-Q652-W652-AC652-AI652-AO652-AU652</f>
        <v>3</v>
      </c>
      <c r="BB652" s="363"/>
      <c r="BC652" s="363">
        <f t="shared" si="1366"/>
        <v>0</v>
      </c>
      <c r="BD652" s="363"/>
      <c r="BE652" s="363">
        <f t="shared" si="1367"/>
        <v>0</v>
      </c>
      <c r="BF652" s="364"/>
      <c r="BG652" s="1218">
        <f t="shared" si="1348"/>
        <v>0</v>
      </c>
      <c r="BH652" s="1218">
        <f t="shared" si="1349"/>
        <v>0</v>
      </c>
    </row>
    <row r="653" spans="1:60" x14ac:dyDescent="0.2">
      <c r="A653" s="1">
        <v>638</v>
      </c>
      <c r="B653" s="50" t="s">
        <v>245</v>
      </c>
      <c r="C653" s="51"/>
      <c r="D653" s="51"/>
      <c r="E653" s="51"/>
      <c r="F653" s="76"/>
      <c r="G653" s="76">
        <f t="shared" si="1350"/>
        <v>0</v>
      </c>
      <c r="H653" s="76"/>
      <c r="I653" s="76">
        <f t="shared" si="1351"/>
        <v>0</v>
      </c>
      <c r="J653" s="120"/>
      <c r="K653" s="131"/>
      <c r="L653" s="95"/>
      <c r="M653" s="95">
        <f t="shared" si="1352"/>
        <v>0</v>
      </c>
      <c r="N653" s="95"/>
      <c r="O653" s="95">
        <f t="shared" si="1353"/>
        <v>0</v>
      </c>
      <c r="P653" s="96"/>
      <c r="Q653" s="177"/>
      <c r="R653" s="178"/>
      <c r="S653" s="178">
        <f t="shared" si="1354"/>
        <v>0</v>
      </c>
      <c r="T653" s="178"/>
      <c r="U653" s="178">
        <f t="shared" si="1355"/>
        <v>0</v>
      </c>
      <c r="V653" s="179"/>
      <c r="W653" s="224"/>
      <c r="X653" s="225"/>
      <c r="Y653" s="225">
        <f t="shared" si="1356"/>
        <v>0</v>
      </c>
      <c r="Z653" s="225"/>
      <c r="AA653" s="225">
        <f t="shared" si="1357"/>
        <v>0</v>
      </c>
      <c r="AB653" s="226"/>
      <c r="AC653" s="271"/>
      <c r="AD653" s="272"/>
      <c r="AE653" s="272">
        <f t="shared" si="1358"/>
        <v>0</v>
      </c>
      <c r="AF653" s="272"/>
      <c r="AG653" s="272">
        <f t="shared" si="1359"/>
        <v>0</v>
      </c>
      <c r="AH653" s="273"/>
      <c r="AI653" s="318"/>
      <c r="AJ653" s="319"/>
      <c r="AK653" s="319">
        <f t="shared" si="1360"/>
        <v>0</v>
      </c>
      <c r="AL653" s="319"/>
      <c r="AM653" s="319">
        <f t="shared" si="1361"/>
        <v>0</v>
      </c>
      <c r="AN653" s="320"/>
      <c r="AO653" s="1107"/>
      <c r="AP653" s="1093"/>
      <c r="AQ653" s="1093">
        <f t="shared" si="1362"/>
        <v>0</v>
      </c>
      <c r="AR653" s="1093"/>
      <c r="AS653" s="1093">
        <f t="shared" si="1363"/>
        <v>0</v>
      </c>
      <c r="AT653" s="1094"/>
      <c r="AU653" s="1103"/>
      <c r="AV653" s="1101"/>
      <c r="AW653" s="1101">
        <f t="shared" si="1364"/>
        <v>0</v>
      </c>
      <c r="AX653" s="1101"/>
      <c r="AY653" s="1101">
        <f t="shared" si="1365"/>
        <v>0</v>
      </c>
      <c r="AZ653" s="1102"/>
      <c r="BA653" s="1151">
        <f t="shared" si="1413"/>
        <v>0</v>
      </c>
      <c r="BB653" s="363"/>
      <c r="BC653" s="363">
        <f t="shared" si="1366"/>
        <v>0</v>
      </c>
      <c r="BD653" s="363"/>
      <c r="BE653" s="363">
        <f t="shared" si="1367"/>
        <v>0</v>
      </c>
      <c r="BF653" s="364"/>
      <c r="BG653" s="1218">
        <f t="shared" si="1348"/>
        <v>0</v>
      </c>
      <c r="BH653" s="1218">
        <f t="shared" si="1349"/>
        <v>0</v>
      </c>
    </row>
    <row r="654" spans="1:60" x14ac:dyDescent="0.2">
      <c r="A654" s="1">
        <v>639</v>
      </c>
      <c r="B654" s="1154" t="s">
        <v>307</v>
      </c>
      <c r="C654" s="51"/>
      <c r="D654" s="51" t="s">
        <v>96</v>
      </c>
      <c r="E654" s="51">
        <v>20</v>
      </c>
      <c r="F654" s="76">
        <f>250+105</f>
        <v>355</v>
      </c>
      <c r="G654" s="76">
        <f t="shared" si="1350"/>
        <v>7100</v>
      </c>
      <c r="H654" s="76">
        <v>240</v>
      </c>
      <c r="I654" s="76">
        <f t="shared" si="1351"/>
        <v>4800</v>
      </c>
      <c r="J654" s="120">
        <f t="shared" ref="J654:J659" si="1414">G654+I654</f>
        <v>11900</v>
      </c>
      <c r="K654" s="131"/>
      <c r="L654" s="95">
        <f>250+105</f>
        <v>355</v>
      </c>
      <c r="M654" s="95">
        <f t="shared" si="1352"/>
        <v>0</v>
      </c>
      <c r="N654" s="95">
        <v>240</v>
      </c>
      <c r="O654" s="95">
        <f t="shared" si="1353"/>
        <v>0</v>
      </c>
      <c r="P654" s="96">
        <f t="shared" ref="P654:P659" si="1415">M654+O654</f>
        <v>0</v>
      </c>
      <c r="Q654" s="177"/>
      <c r="R654" s="178">
        <f>250+105</f>
        <v>355</v>
      </c>
      <c r="S654" s="178">
        <f t="shared" si="1354"/>
        <v>0</v>
      </c>
      <c r="T654" s="178">
        <v>240</v>
      </c>
      <c r="U654" s="178">
        <f t="shared" si="1355"/>
        <v>0</v>
      </c>
      <c r="V654" s="179">
        <f t="shared" ref="V654:V659" si="1416">S654+U654</f>
        <v>0</v>
      </c>
      <c r="W654" s="224"/>
      <c r="X654" s="225">
        <f>250+105</f>
        <v>355</v>
      </c>
      <c r="Y654" s="225">
        <f t="shared" si="1356"/>
        <v>0</v>
      </c>
      <c r="Z654" s="225">
        <v>240</v>
      </c>
      <c r="AA654" s="225">
        <f t="shared" si="1357"/>
        <v>0</v>
      </c>
      <c r="AB654" s="226">
        <f t="shared" ref="AB654:AB659" si="1417">Y654+AA654</f>
        <v>0</v>
      </c>
      <c r="AC654" s="271">
        <v>20</v>
      </c>
      <c r="AD654" s="272">
        <f>250+105</f>
        <v>355</v>
      </c>
      <c r="AE654" s="272">
        <f t="shared" si="1358"/>
        <v>7100</v>
      </c>
      <c r="AF654" s="272">
        <v>240</v>
      </c>
      <c r="AG654" s="272">
        <f t="shared" si="1359"/>
        <v>4800</v>
      </c>
      <c r="AH654" s="273">
        <f t="shared" ref="AH654:AH659" si="1418">AE654+AG654</f>
        <v>11900</v>
      </c>
      <c r="AI654" s="318"/>
      <c r="AJ654" s="319">
        <f>250+105</f>
        <v>355</v>
      </c>
      <c r="AK654" s="319">
        <f t="shared" si="1360"/>
        <v>0</v>
      </c>
      <c r="AL654" s="319">
        <v>240</v>
      </c>
      <c r="AM654" s="319">
        <f t="shared" si="1361"/>
        <v>0</v>
      </c>
      <c r="AN654" s="320">
        <f t="shared" ref="AN654:AN659" si="1419">AK654+AM654</f>
        <v>0</v>
      </c>
      <c r="AO654" s="1107"/>
      <c r="AP654" s="1093">
        <f>250+105</f>
        <v>355</v>
      </c>
      <c r="AQ654" s="1093">
        <f t="shared" si="1362"/>
        <v>0</v>
      </c>
      <c r="AR654" s="1093">
        <v>240</v>
      </c>
      <c r="AS654" s="1093">
        <f t="shared" si="1363"/>
        <v>0</v>
      </c>
      <c r="AT654" s="1094">
        <f t="shared" ref="AT654:AT659" si="1420">AQ654+AS654</f>
        <v>0</v>
      </c>
      <c r="AU654" s="1103"/>
      <c r="AV654" s="1101">
        <f>250+105</f>
        <v>355</v>
      </c>
      <c r="AW654" s="1101">
        <f t="shared" si="1364"/>
        <v>0</v>
      </c>
      <c r="AX654" s="1101">
        <v>240</v>
      </c>
      <c r="AY654" s="1101">
        <f t="shared" si="1365"/>
        <v>0</v>
      </c>
      <c r="AZ654" s="1102">
        <f t="shared" ref="AZ654:AZ659" si="1421">AW654+AY654</f>
        <v>0</v>
      </c>
      <c r="BA654" s="1151">
        <f t="shared" si="1413"/>
        <v>0</v>
      </c>
      <c r="BB654" s="363">
        <f>250+105</f>
        <v>355</v>
      </c>
      <c r="BC654" s="363">
        <f t="shared" si="1366"/>
        <v>0</v>
      </c>
      <c r="BD654" s="363">
        <v>240</v>
      </c>
      <c r="BE654" s="363">
        <f t="shared" si="1367"/>
        <v>0</v>
      </c>
      <c r="BF654" s="364">
        <f t="shared" ref="BF654:BF659" si="1422">BC654+BE654</f>
        <v>0</v>
      </c>
      <c r="BG654" s="1218">
        <f t="shared" si="1348"/>
        <v>0</v>
      </c>
      <c r="BH654" s="1218">
        <f t="shared" si="1349"/>
        <v>0</v>
      </c>
    </row>
    <row r="655" spans="1:60" x14ac:dyDescent="0.2">
      <c r="A655" s="1">
        <v>640</v>
      </c>
      <c r="B655" s="1154" t="s">
        <v>308</v>
      </c>
      <c r="C655" s="51"/>
      <c r="D655" s="51" t="s">
        <v>96</v>
      </c>
      <c r="E655" s="51">
        <v>35</v>
      </c>
      <c r="F655" s="76">
        <f>330+105</f>
        <v>435</v>
      </c>
      <c r="G655" s="76">
        <f t="shared" si="1350"/>
        <v>15225</v>
      </c>
      <c r="H655" s="76">
        <v>403</v>
      </c>
      <c r="I655" s="76">
        <f t="shared" si="1351"/>
        <v>14105</v>
      </c>
      <c r="J655" s="120">
        <f t="shared" si="1414"/>
        <v>29330</v>
      </c>
      <c r="K655" s="131"/>
      <c r="L655" s="95">
        <f>330+105</f>
        <v>435</v>
      </c>
      <c r="M655" s="95">
        <f t="shared" si="1352"/>
        <v>0</v>
      </c>
      <c r="N655" s="95">
        <v>403</v>
      </c>
      <c r="O655" s="95">
        <f t="shared" si="1353"/>
        <v>0</v>
      </c>
      <c r="P655" s="96">
        <f t="shared" si="1415"/>
        <v>0</v>
      </c>
      <c r="Q655" s="177"/>
      <c r="R655" s="178">
        <f>330+105</f>
        <v>435</v>
      </c>
      <c r="S655" s="178">
        <f t="shared" si="1354"/>
        <v>0</v>
      </c>
      <c r="T655" s="178">
        <v>403</v>
      </c>
      <c r="U655" s="178">
        <f t="shared" si="1355"/>
        <v>0</v>
      </c>
      <c r="V655" s="179">
        <f t="shared" si="1416"/>
        <v>0</v>
      </c>
      <c r="W655" s="224"/>
      <c r="X655" s="225">
        <f>330+105</f>
        <v>435</v>
      </c>
      <c r="Y655" s="225">
        <f t="shared" si="1356"/>
        <v>0</v>
      </c>
      <c r="Z655" s="225">
        <v>403</v>
      </c>
      <c r="AA655" s="225">
        <f t="shared" si="1357"/>
        <v>0</v>
      </c>
      <c r="AB655" s="226">
        <f t="shared" si="1417"/>
        <v>0</v>
      </c>
      <c r="AC655" s="271">
        <v>35</v>
      </c>
      <c r="AD655" s="272">
        <f>330+105</f>
        <v>435</v>
      </c>
      <c r="AE655" s="272">
        <f t="shared" si="1358"/>
        <v>15225</v>
      </c>
      <c r="AF655" s="272">
        <v>403</v>
      </c>
      <c r="AG655" s="272">
        <f t="shared" si="1359"/>
        <v>14105</v>
      </c>
      <c r="AH655" s="273">
        <f t="shared" si="1418"/>
        <v>29330</v>
      </c>
      <c r="AI655" s="318"/>
      <c r="AJ655" s="319">
        <f>330+105</f>
        <v>435</v>
      </c>
      <c r="AK655" s="319">
        <f t="shared" si="1360"/>
        <v>0</v>
      </c>
      <c r="AL655" s="319">
        <v>403</v>
      </c>
      <c r="AM655" s="319">
        <f t="shared" si="1361"/>
        <v>0</v>
      </c>
      <c r="AN655" s="320">
        <f t="shared" si="1419"/>
        <v>0</v>
      </c>
      <c r="AO655" s="1107"/>
      <c r="AP655" s="1093">
        <f>330+105</f>
        <v>435</v>
      </c>
      <c r="AQ655" s="1093">
        <f t="shared" si="1362"/>
        <v>0</v>
      </c>
      <c r="AR655" s="1093">
        <v>403</v>
      </c>
      <c r="AS655" s="1093">
        <f t="shared" si="1363"/>
        <v>0</v>
      </c>
      <c r="AT655" s="1094">
        <f t="shared" si="1420"/>
        <v>0</v>
      </c>
      <c r="AU655" s="1103"/>
      <c r="AV655" s="1101">
        <f>330+105</f>
        <v>435</v>
      </c>
      <c r="AW655" s="1101">
        <f t="shared" si="1364"/>
        <v>0</v>
      </c>
      <c r="AX655" s="1101">
        <v>403</v>
      </c>
      <c r="AY655" s="1101">
        <f t="shared" si="1365"/>
        <v>0</v>
      </c>
      <c r="AZ655" s="1102">
        <f t="shared" si="1421"/>
        <v>0</v>
      </c>
      <c r="BA655" s="1151">
        <f t="shared" si="1413"/>
        <v>0</v>
      </c>
      <c r="BB655" s="363">
        <f>330+105</f>
        <v>435</v>
      </c>
      <c r="BC655" s="363">
        <f t="shared" si="1366"/>
        <v>0</v>
      </c>
      <c r="BD655" s="363">
        <v>403</v>
      </c>
      <c r="BE655" s="363">
        <f t="shared" si="1367"/>
        <v>0</v>
      </c>
      <c r="BF655" s="364">
        <f t="shared" si="1422"/>
        <v>0</v>
      </c>
      <c r="BG655" s="1218">
        <f t="shared" si="1348"/>
        <v>0</v>
      </c>
      <c r="BH655" s="1218">
        <f t="shared" si="1349"/>
        <v>0</v>
      </c>
    </row>
    <row r="656" spans="1:60" x14ac:dyDescent="0.2">
      <c r="A656" s="1">
        <v>641</v>
      </c>
      <c r="B656" s="1154" t="s">
        <v>309</v>
      </c>
      <c r="C656" s="51"/>
      <c r="D656" s="51" t="s">
        <v>96</v>
      </c>
      <c r="E656" s="51">
        <v>15</v>
      </c>
      <c r="F656" s="76">
        <f>396+105</f>
        <v>501</v>
      </c>
      <c r="G656" s="76">
        <f t="shared" si="1350"/>
        <v>7515</v>
      </c>
      <c r="H656" s="76">
        <v>877</v>
      </c>
      <c r="I656" s="76">
        <f t="shared" si="1351"/>
        <v>13155</v>
      </c>
      <c r="J656" s="120">
        <f t="shared" si="1414"/>
        <v>20670</v>
      </c>
      <c r="K656" s="131"/>
      <c r="L656" s="95">
        <f>396+105</f>
        <v>501</v>
      </c>
      <c r="M656" s="95">
        <f t="shared" si="1352"/>
        <v>0</v>
      </c>
      <c r="N656" s="95">
        <v>877</v>
      </c>
      <c r="O656" s="95">
        <f t="shared" si="1353"/>
        <v>0</v>
      </c>
      <c r="P656" s="96">
        <f t="shared" si="1415"/>
        <v>0</v>
      </c>
      <c r="Q656" s="177"/>
      <c r="R656" s="178">
        <f>396+105</f>
        <v>501</v>
      </c>
      <c r="S656" s="178">
        <f t="shared" si="1354"/>
        <v>0</v>
      </c>
      <c r="T656" s="178">
        <v>877</v>
      </c>
      <c r="U656" s="178">
        <f t="shared" si="1355"/>
        <v>0</v>
      </c>
      <c r="V656" s="179">
        <f t="shared" si="1416"/>
        <v>0</v>
      </c>
      <c r="W656" s="224"/>
      <c r="X656" s="225">
        <f>396+105</f>
        <v>501</v>
      </c>
      <c r="Y656" s="225">
        <f t="shared" si="1356"/>
        <v>0</v>
      </c>
      <c r="Z656" s="225">
        <v>877</v>
      </c>
      <c r="AA656" s="225">
        <f t="shared" si="1357"/>
        <v>0</v>
      </c>
      <c r="AB656" s="226">
        <f t="shared" si="1417"/>
        <v>0</v>
      </c>
      <c r="AC656" s="271">
        <v>15</v>
      </c>
      <c r="AD656" s="272">
        <f>396+105</f>
        <v>501</v>
      </c>
      <c r="AE656" s="272">
        <f t="shared" si="1358"/>
        <v>7515</v>
      </c>
      <c r="AF656" s="272">
        <v>877</v>
      </c>
      <c r="AG656" s="272">
        <f t="shared" si="1359"/>
        <v>13155</v>
      </c>
      <c r="AH656" s="273">
        <f t="shared" si="1418"/>
        <v>20670</v>
      </c>
      <c r="AI656" s="318"/>
      <c r="AJ656" s="319">
        <f>396+105</f>
        <v>501</v>
      </c>
      <c r="AK656" s="319">
        <f t="shared" si="1360"/>
        <v>0</v>
      </c>
      <c r="AL656" s="319">
        <v>877</v>
      </c>
      <c r="AM656" s="319">
        <f t="shared" si="1361"/>
        <v>0</v>
      </c>
      <c r="AN656" s="320">
        <f t="shared" si="1419"/>
        <v>0</v>
      </c>
      <c r="AO656" s="1107"/>
      <c r="AP656" s="1093">
        <f>396+105</f>
        <v>501</v>
      </c>
      <c r="AQ656" s="1093">
        <f t="shared" si="1362"/>
        <v>0</v>
      </c>
      <c r="AR656" s="1093">
        <v>877</v>
      </c>
      <c r="AS656" s="1093">
        <f t="shared" si="1363"/>
        <v>0</v>
      </c>
      <c r="AT656" s="1094">
        <f t="shared" si="1420"/>
        <v>0</v>
      </c>
      <c r="AU656" s="1103"/>
      <c r="AV656" s="1101">
        <f>396+105</f>
        <v>501</v>
      </c>
      <c r="AW656" s="1101">
        <f t="shared" si="1364"/>
        <v>0</v>
      </c>
      <c r="AX656" s="1101">
        <v>877</v>
      </c>
      <c r="AY656" s="1101">
        <f t="shared" si="1365"/>
        <v>0</v>
      </c>
      <c r="AZ656" s="1102">
        <f t="shared" si="1421"/>
        <v>0</v>
      </c>
      <c r="BA656" s="1151">
        <f t="shared" si="1413"/>
        <v>0</v>
      </c>
      <c r="BB656" s="363">
        <f>396+105</f>
        <v>501</v>
      </c>
      <c r="BC656" s="363">
        <f t="shared" si="1366"/>
        <v>0</v>
      </c>
      <c r="BD656" s="363">
        <v>877</v>
      </c>
      <c r="BE656" s="363">
        <f t="shared" si="1367"/>
        <v>0</v>
      </c>
      <c r="BF656" s="364">
        <f t="shared" si="1422"/>
        <v>0</v>
      </c>
      <c r="BG656" s="1218">
        <f t="shared" si="1348"/>
        <v>0</v>
      </c>
      <c r="BH656" s="1218">
        <f t="shared" si="1349"/>
        <v>0</v>
      </c>
    </row>
    <row r="657" spans="1:60" x14ac:dyDescent="0.2">
      <c r="A657" s="1">
        <v>642</v>
      </c>
      <c r="B657" s="50" t="s">
        <v>98</v>
      </c>
      <c r="C657" s="51" t="s">
        <v>99</v>
      </c>
      <c r="D657" s="51" t="s">
        <v>7</v>
      </c>
      <c r="E657" s="51">
        <v>3</v>
      </c>
      <c r="F657" s="76">
        <v>2500</v>
      </c>
      <c r="G657" s="76">
        <f t="shared" si="1350"/>
        <v>7500</v>
      </c>
      <c r="H657" s="76">
        <v>8211</v>
      </c>
      <c r="I657" s="76">
        <f t="shared" si="1351"/>
        <v>24633</v>
      </c>
      <c r="J657" s="120">
        <f t="shared" si="1414"/>
        <v>32133</v>
      </c>
      <c r="K657" s="131"/>
      <c r="L657" s="95">
        <v>2500</v>
      </c>
      <c r="M657" s="95">
        <f t="shared" si="1352"/>
        <v>0</v>
      </c>
      <c r="N657" s="95">
        <v>8211</v>
      </c>
      <c r="O657" s="95">
        <f t="shared" si="1353"/>
        <v>0</v>
      </c>
      <c r="P657" s="96">
        <f t="shared" si="1415"/>
        <v>0</v>
      </c>
      <c r="Q657" s="177"/>
      <c r="R657" s="178">
        <v>2500</v>
      </c>
      <c r="S657" s="178">
        <f t="shared" si="1354"/>
        <v>0</v>
      </c>
      <c r="T657" s="178">
        <v>8211</v>
      </c>
      <c r="U657" s="178">
        <f t="shared" si="1355"/>
        <v>0</v>
      </c>
      <c r="V657" s="179">
        <f t="shared" si="1416"/>
        <v>0</v>
      </c>
      <c r="W657" s="224"/>
      <c r="X657" s="225">
        <v>2500</v>
      </c>
      <c r="Y657" s="225">
        <f t="shared" si="1356"/>
        <v>0</v>
      </c>
      <c r="Z657" s="225">
        <v>8211</v>
      </c>
      <c r="AA657" s="225">
        <f t="shared" si="1357"/>
        <v>0</v>
      </c>
      <c r="AB657" s="226">
        <f t="shared" si="1417"/>
        <v>0</v>
      </c>
      <c r="AC657" s="271">
        <v>3</v>
      </c>
      <c r="AD657" s="272">
        <v>2500</v>
      </c>
      <c r="AE657" s="272">
        <f t="shared" si="1358"/>
        <v>7500</v>
      </c>
      <c r="AF657" s="272">
        <v>8211</v>
      </c>
      <c r="AG657" s="272">
        <f t="shared" si="1359"/>
        <v>24633</v>
      </c>
      <c r="AH657" s="273">
        <f t="shared" si="1418"/>
        <v>32133</v>
      </c>
      <c r="AI657" s="318"/>
      <c r="AJ657" s="319">
        <v>2500</v>
      </c>
      <c r="AK657" s="319">
        <f t="shared" si="1360"/>
        <v>0</v>
      </c>
      <c r="AL657" s="319">
        <v>8211</v>
      </c>
      <c r="AM657" s="319">
        <f t="shared" si="1361"/>
        <v>0</v>
      </c>
      <c r="AN657" s="320">
        <f t="shared" si="1419"/>
        <v>0</v>
      </c>
      <c r="AO657" s="1107"/>
      <c r="AP657" s="1093">
        <v>2500</v>
      </c>
      <c r="AQ657" s="1093">
        <f t="shared" si="1362"/>
        <v>0</v>
      </c>
      <c r="AR657" s="1093">
        <v>8211</v>
      </c>
      <c r="AS657" s="1093">
        <f t="shared" si="1363"/>
        <v>0</v>
      </c>
      <c r="AT657" s="1094">
        <f t="shared" si="1420"/>
        <v>0</v>
      </c>
      <c r="AU657" s="1103"/>
      <c r="AV657" s="1101">
        <v>2500</v>
      </c>
      <c r="AW657" s="1101">
        <f t="shared" si="1364"/>
        <v>0</v>
      </c>
      <c r="AX657" s="1101">
        <v>8211</v>
      </c>
      <c r="AY657" s="1101">
        <f t="shared" si="1365"/>
        <v>0</v>
      </c>
      <c r="AZ657" s="1102">
        <f t="shared" si="1421"/>
        <v>0</v>
      </c>
      <c r="BA657" s="1151">
        <f t="shared" si="1413"/>
        <v>0</v>
      </c>
      <c r="BB657" s="363">
        <v>2500</v>
      </c>
      <c r="BC657" s="363">
        <f t="shared" si="1366"/>
        <v>0</v>
      </c>
      <c r="BD657" s="363">
        <v>8211</v>
      </c>
      <c r="BE657" s="363">
        <f t="shared" si="1367"/>
        <v>0</v>
      </c>
      <c r="BF657" s="364">
        <f t="shared" si="1422"/>
        <v>0</v>
      </c>
      <c r="BG657" s="1218">
        <f t="shared" si="1348"/>
        <v>0</v>
      </c>
      <c r="BH657" s="1218">
        <f t="shared" si="1349"/>
        <v>0</v>
      </c>
    </row>
    <row r="658" spans="1:60" x14ac:dyDescent="0.2">
      <c r="A658" s="1">
        <v>643</v>
      </c>
      <c r="B658" s="50" t="s">
        <v>310</v>
      </c>
      <c r="C658" s="51"/>
      <c r="D658" s="51" t="s">
        <v>7</v>
      </c>
      <c r="E658" s="51">
        <v>1</v>
      </c>
      <c r="F658" s="76">
        <v>2500</v>
      </c>
      <c r="G658" s="76">
        <f t="shared" si="1350"/>
        <v>2500</v>
      </c>
      <c r="H658" s="76">
        <v>5000</v>
      </c>
      <c r="I658" s="76">
        <f t="shared" si="1351"/>
        <v>5000</v>
      </c>
      <c r="J658" s="120">
        <f t="shared" si="1414"/>
        <v>7500</v>
      </c>
      <c r="K658" s="131"/>
      <c r="L658" s="95">
        <v>2500</v>
      </c>
      <c r="M658" s="95">
        <f t="shared" si="1352"/>
        <v>0</v>
      </c>
      <c r="N658" s="95">
        <v>5000</v>
      </c>
      <c r="O658" s="95">
        <f t="shared" si="1353"/>
        <v>0</v>
      </c>
      <c r="P658" s="96">
        <f t="shared" si="1415"/>
        <v>0</v>
      </c>
      <c r="Q658" s="177"/>
      <c r="R658" s="178">
        <v>2500</v>
      </c>
      <c r="S658" s="178">
        <f t="shared" si="1354"/>
        <v>0</v>
      </c>
      <c r="T658" s="178">
        <v>5000</v>
      </c>
      <c r="U658" s="178">
        <f t="shared" si="1355"/>
        <v>0</v>
      </c>
      <c r="V658" s="179">
        <f t="shared" si="1416"/>
        <v>0</v>
      </c>
      <c r="W658" s="224"/>
      <c r="X658" s="225">
        <v>2500</v>
      </c>
      <c r="Y658" s="225">
        <f t="shared" si="1356"/>
        <v>0</v>
      </c>
      <c r="Z658" s="225">
        <v>5000</v>
      </c>
      <c r="AA658" s="225">
        <f t="shared" si="1357"/>
        <v>0</v>
      </c>
      <c r="AB658" s="226">
        <f t="shared" si="1417"/>
        <v>0</v>
      </c>
      <c r="AC658" s="271"/>
      <c r="AD658" s="272">
        <v>2500</v>
      </c>
      <c r="AE658" s="272">
        <f t="shared" si="1358"/>
        <v>0</v>
      </c>
      <c r="AF658" s="272">
        <v>5000</v>
      </c>
      <c r="AG658" s="272">
        <f t="shared" si="1359"/>
        <v>0</v>
      </c>
      <c r="AH658" s="273">
        <f t="shared" si="1418"/>
        <v>0</v>
      </c>
      <c r="AI658" s="318"/>
      <c r="AJ658" s="319">
        <v>2500</v>
      </c>
      <c r="AK658" s="319">
        <f t="shared" si="1360"/>
        <v>0</v>
      </c>
      <c r="AL658" s="319">
        <v>5000</v>
      </c>
      <c r="AM658" s="319">
        <f t="shared" si="1361"/>
        <v>0</v>
      </c>
      <c r="AN658" s="320">
        <f t="shared" si="1419"/>
        <v>0</v>
      </c>
      <c r="AO658" s="1607">
        <v>1</v>
      </c>
      <c r="AP658" s="1093">
        <v>2500</v>
      </c>
      <c r="AQ658" s="1093">
        <f t="shared" si="1362"/>
        <v>2500</v>
      </c>
      <c r="AR658" s="1093">
        <v>5000</v>
      </c>
      <c r="AS658" s="1093">
        <f t="shared" si="1363"/>
        <v>5000</v>
      </c>
      <c r="AT658" s="1094">
        <f t="shared" si="1420"/>
        <v>7500</v>
      </c>
      <c r="AU658" s="1103"/>
      <c r="AV658" s="1101">
        <v>2500</v>
      </c>
      <c r="AW658" s="1101">
        <f t="shared" si="1364"/>
        <v>0</v>
      </c>
      <c r="AX658" s="1101">
        <v>5000</v>
      </c>
      <c r="AY658" s="1101">
        <f t="shared" si="1365"/>
        <v>0</v>
      </c>
      <c r="AZ658" s="1102">
        <f t="shared" si="1421"/>
        <v>0</v>
      </c>
      <c r="BA658" s="1151">
        <f t="shared" si="1413"/>
        <v>0</v>
      </c>
      <c r="BB658" s="363">
        <v>2500</v>
      </c>
      <c r="BC658" s="363">
        <f t="shared" si="1366"/>
        <v>0</v>
      </c>
      <c r="BD658" s="363">
        <v>5000</v>
      </c>
      <c r="BE658" s="363">
        <f t="shared" si="1367"/>
        <v>0</v>
      </c>
      <c r="BF658" s="364">
        <f t="shared" si="1422"/>
        <v>0</v>
      </c>
      <c r="BG658" s="1218">
        <f t="shared" si="1348"/>
        <v>7500</v>
      </c>
      <c r="BH658" s="1218">
        <f t="shared" si="1349"/>
        <v>-7500</v>
      </c>
    </row>
    <row r="659" spans="1:60" x14ac:dyDescent="0.2">
      <c r="A659" s="1">
        <v>644</v>
      </c>
      <c r="B659" s="1159" t="s">
        <v>247</v>
      </c>
      <c r="C659" s="51"/>
      <c r="D659" s="51"/>
      <c r="E659" s="51"/>
      <c r="F659" s="76">
        <v>0</v>
      </c>
      <c r="G659" s="76">
        <f t="shared" si="1350"/>
        <v>0</v>
      </c>
      <c r="H659" s="76">
        <v>0</v>
      </c>
      <c r="I659" s="76">
        <f t="shared" si="1351"/>
        <v>0</v>
      </c>
      <c r="J659" s="120">
        <f t="shared" si="1414"/>
        <v>0</v>
      </c>
      <c r="K659" s="131"/>
      <c r="L659" s="95">
        <v>0</v>
      </c>
      <c r="M659" s="95">
        <f t="shared" si="1352"/>
        <v>0</v>
      </c>
      <c r="N659" s="95">
        <v>0</v>
      </c>
      <c r="O659" s="95">
        <f t="shared" si="1353"/>
        <v>0</v>
      </c>
      <c r="P659" s="96">
        <f t="shared" si="1415"/>
        <v>0</v>
      </c>
      <c r="Q659" s="177"/>
      <c r="R659" s="178">
        <v>0</v>
      </c>
      <c r="S659" s="178">
        <f t="shared" si="1354"/>
        <v>0</v>
      </c>
      <c r="T659" s="178">
        <v>0</v>
      </c>
      <c r="U659" s="178">
        <f t="shared" si="1355"/>
        <v>0</v>
      </c>
      <c r="V659" s="179">
        <f t="shared" si="1416"/>
        <v>0</v>
      </c>
      <c r="W659" s="224"/>
      <c r="X659" s="225">
        <v>0</v>
      </c>
      <c r="Y659" s="225">
        <f t="shared" si="1356"/>
        <v>0</v>
      </c>
      <c r="Z659" s="225">
        <v>0</v>
      </c>
      <c r="AA659" s="225">
        <f t="shared" si="1357"/>
        <v>0</v>
      </c>
      <c r="AB659" s="226">
        <f t="shared" si="1417"/>
        <v>0</v>
      </c>
      <c r="AC659" s="271"/>
      <c r="AD659" s="272">
        <v>0</v>
      </c>
      <c r="AE659" s="272">
        <f t="shared" si="1358"/>
        <v>0</v>
      </c>
      <c r="AF659" s="272">
        <v>0</v>
      </c>
      <c r="AG659" s="272">
        <f t="shared" si="1359"/>
        <v>0</v>
      </c>
      <c r="AH659" s="273">
        <f t="shared" si="1418"/>
        <v>0</v>
      </c>
      <c r="AI659" s="318"/>
      <c r="AJ659" s="319">
        <v>0</v>
      </c>
      <c r="AK659" s="319">
        <f t="shared" si="1360"/>
        <v>0</v>
      </c>
      <c r="AL659" s="319">
        <v>0</v>
      </c>
      <c r="AM659" s="319">
        <f t="shared" si="1361"/>
        <v>0</v>
      </c>
      <c r="AN659" s="320">
        <f t="shared" si="1419"/>
        <v>0</v>
      </c>
      <c r="AO659" s="1107"/>
      <c r="AP659" s="1093">
        <v>0</v>
      </c>
      <c r="AQ659" s="1093">
        <f t="shared" si="1362"/>
        <v>0</v>
      </c>
      <c r="AR659" s="1093">
        <v>0</v>
      </c>
      <c r="AS659" s="1093">
        <f t="shared" si="1363"/>
        <v>0</v>
      </c>
      <c r="AT659" s="1094">
        <f t="shared" si="1420"/>
        <v>0</v>
      </c>
      <c r="AU659" s="1103"/>
      <c r="AV659" s="1101">
        <v>0</v>
      </c>
      <c r="AW659" s="1101">
        <f t="shared" si="1364"/>
        <v>0</v>
      </c>
      <c r="AX659" s="1101">
        <v>0</v>
      </c>
      <c r="AY659" s="1101">
        <f t="shared" si="1365"/>
        <v>0</v>
      </c>
      <c r="AZ659" s="1102">
        <f t="shared" si="1421"/>
        <v>0</v>
      </c>
      <c r="BA659" s="1151">
        <f t="shared" si="1413"/>
        <v>0</v>
      </c>
      <c r="BB659" s="363">
        <v>0</v>
      </c>
      <c r="BC659" s="363">
        <f t="shared" si="1366"/>
        <v>0</v>
      </c>
      <c r="BD659" s="363">
        <v>0</v>
      </c>
      <c r="BE659" s="363">
        <f t="shared" si="1367"/>
        <v>0</v>
      </c>
      <c r="BF659" s="364">
        <f t="shared" si="1422"/>
        <v>0</v>
      </c>
      <c r="BG659" s="1218">
        <f t="shared" si="1348"/>
        <v>0</v>
      </c>
      <c r="BH659" s="1218">
        <f t="shared" si="1349"/>
        <v>0</v>
      </c>
    </row>
    <row r="660" spans="1:60" ht="25.5" x14ac:dyDescent="0.2">
      <c r="A660" s="1">
        <v>645</v>
      </c>
      <c r="B660" s="50" t="s">
        <v>312</v>
      </c>
      <c r="C660" s="51"/>
      <c r="D660" s="51" t="s">
        <v>5</v>
      </c>
      <c r="E660" s="51">
        <v>1</v>
      </c>
      <c r="F660" s="76"/>
      <c r="G660" s="76">
        <f t="shared" si="1350"/>
        <v>0</v>
      </c>
      <c r="H660" s="76"/>
      <c r="I660" s="76">
        <f t="shared" si="1351"/>
        <v>0</v>
      </c>
      <c r="J660" s="120"/>
      <c r="K660" s="131"/>
      <c r="L660" s="95"/>
      <c r="M660" s="95">
        <f t="shared" si="1352"/>
        <v>0</v>
      </c>
      <c r="N660" s="95"/>
      <c r="O660" s="95">
        <f t="shared" si="1353"/>
        <v>0</v>
      </c>
      <c r="P660" s="96"/>
      <c r="Q660" s="177"/>
      <c r="R660" s="178"/>
      <c r="S660" s="178">
        <f t="shared" si="1354"/>
        <v>0</v>
      </c>
      <c r="T660" s="178"/>
      <c r="U660" s="178">
        <f t="shared" si="1355"/>
        <v>0</v>
      </c>
      <c r="V660" s="179"/>
      <c r="W660" s="224"/>
      <c r="X660" s="225"/>
      <c r="Y660" s="225">
        <f t="shared" si="1356"/>
        <v>0</v>
      </c>
      <c r="Z660" s="225"/>
      <c r="AA660" s="225">
        <f t="shared" si="1357"/>
        <v>0</v>
      </c>
      <c r="AB660" s="226"/>
      <c r="AC660" s="271"/>
      <c r="AD660" s="272"/>
      <c r="AE660" s="272">
        <f t="shared" si="1358"/>
        <v>0</v>
      </c>
      <c r="AF660" s="272"/>
      <c r="AG660" s="272">
        <f t="shared" si="1359"/>
        <v>0</v>
      </c>
      <c r="AH660" s="273"/>
      <c r="AI660" s="318"/>
      <c r="AJ660" s="319"/>
      <c r="AK660" s="319">
        <f t="shared" si="1360"/>
        <v>0</v>
      </c>
      <c r="AL660" s="319"/>
      <c r="AM660" s="319">
        <f t="shared" si="1361"/>
        <v>0</v>
      </c>
      <c r="AN660" s="320"/>
      <c r="AO660" s="1107"/>
      <c r="AP660" s="1093"/>
      <c r="AQ660" s="1093">
        <f t="shared" si="1362"/>
        <v>0</v>
      </c>
      <c r="AR660" s="1093"/>
      <c r="AS660" s="1093">
        <f t="shared" si="1363"/>
        <v>0</v>
      </c>
      <c r="AT660" s="1094"/>
      <c r="AU660" s="1103"/>
      <c r="AV660" s="1101"/>
      <c r="AW660" s="1101">
        <f t="shared" si="1364"/>
        <v>0</v>
      </c>
      <c r="AX660" s="1101"/>
      <c r="AY660" s="1101">
        <f t="shared" si="1365"/>
        <v>0</v>
      </c>
      <c r="AZ660" s="1102"/>
      <c r="BA660" s="1151">
        <f t="shared" si="1413"/>
        <v>1</v>
      </c>
      <c r="BB660" s="363"/>
      <c r="BC660" s="363">
        <f t="shared" si="1366"/>
        <v>0</v>
      </c>
      <c r="BD660" s="363"/>
      <c r="BE660" s="363">
        <f t="shared" si="1367"/>
        <v>0</v>
      </c>
      <c r="BF660" s="364"/>
      <c r="BG660" s="1218">
        <f t="shared" si="1348"/>
        <v>0</v>
      </c>
      <c r="BH660" s="1218">
        <f t="shared" si="1349"/>
        <v>0</v>
      </c>
    </row>
    <row r="661" spans="1:60" x14ac:dyDescent="0.2">
      <c r="A661" s="1">
        <v>646</v>
      </c>
      <c r="B661" s="1154" t="s">
        <v>93</v>
      </c>
      <c r="C661" s="51" t="s">
        <v>314</v>
      </c>
      <c r="D661" s="51" t="s">
        <v>7</v>
      </c>
      <c r="E661" s="51">
        <v>2</v>
      </c>
      <c r="F661" s="76">
        <v>14000</v>
      </c>
      <c r="G661" s="76">
        <f t="shared" si="1350"/>
        <v>28000</v>
      </c>
      <c r="H661" s="76">
        <v>37474</v>
      </c>
      <c r="I661" s="76">
        <f t="shared" si="1351"/>
        <v>74948</v>
      </c>
      <c r="J661" s="120">
        <f t="shared" ref="J661:J663" si="1423">G661+I661</f>
        <v>102948</v>
      </c>
      <c r="K661" s="131"/>
      <c r="L661" s="95">
        <v>14000</v>
      </c>
      <c r="M661" s="95">
        <f t="shared" si="1352"/>
        <v>0</v>
      </c>
      <c r="N661" s="95">
        <v>37474</v>
      </c>
      <c r="O661" s="95">
        <f t="shared" si="1353"/>
        <v>0</v>
      </c>
      <c r="P661" s="96">
        <f t="shared" ref="P661:P663" si="1424">M661+O661</f>
        <v>0</v>
      </c>
      <c r="Q661" s="177"/>
      <c r="R661" s="178">
        <v>14000</v>
      </c>
      <c r="S661" s="178">
        <f t="shared" si="1354"/>
        <v>0</v>
      </c>
      <c r="T661" s="178">
        <v>37474</v>
      </c>
      <c r="U661" s="178">
        <f t="shared" si="1355"/>
        <v>0</v>
      </c>
      <c r="V661" s="179">
        <f t="shared" ref="V661:V663" si="1425">S661+U661</f>
        <v>0</v>
      </c>
      <c r="W661" s="224">
        <v>2</v>
      </c>
      <c r="X661" s="225">
        <v>14000</v>
      </c>
      <c r="Y661" s="225">
        <f t="shared" si="1356"/>
        <v>28000</v>
      </c>
      <c r="Z661" s="225">
        <v>37474</v>
      </c>
      <c r="AA661" s="225">
        <f t="shared" si="1357"/>
        <v>74948</v>
      </c>
      <c r="AB661" s="226">
        <f t="shared" ref="AB661:AB663" si="1426">Y661+AA661</f>
        <v>102948</v>
      </c>
      <c r="AC661" s="271"/>
      <c r="AD661" s="272">
        <v>14000</v>
      </c>
      <c r="AE661" s="272">
        <f t="shared" si="1358"/>
        <v>0</v>
      </c>
      <c r="AF661" s="272">
        <v>37474</v>
      </c>
      <c r="AG661" s="272">
        <f t="shared" si="1359"/>
        <v>0</v>
      </c>
      <c r="AH661" s="273">
        <f t="shared" ref="AH661:AH663" si="1427">AE661+AG661</f>
        <v>0</v>
      </c>
      <c r="AI661" s="318"/>
      <c r="AJ661" s="319">
        <v>14000</v>
      </c>
      <c r="AK661" s="319">
        <f t="shared" si="1360"/>
        <v>0</v>
      </c>
      <c r="AL661" s="319">
        <v>37474</v>
      </c>
      <c r="AM661" s="319">
        <f t="shared" si="1361"/>
        <v>0</v>
      </c>
      <c r="AN661" s="320">
        <f t="shared" ref="AN661:AN663" si="1428">AK661+AM661</f>
        <v>0</v>
      </c>
      <c r="AO661" s="1107"/>
      <c r="AP661" s="1093">
        <v>14000</v>
      </c>
      <c r="AQ661" s="1093">
        <f t="shared" si="1362"/>
        <v>0</v>
      </c>
      <c r="AR661" s="1093">
        <v>37474</v>
      </c>
      <c r="AS661" s="1093">
        <f t="shared" si="1363"/>
        <v>0</v>
      </c>
      <c r="AT661" s="1094">
        <f t="shared" ref="AT661:AT663" si="1429">AQ661+AS661</f>
        <v>0</v>
      </c>
      <c r="AU661" s="1103"/>
      <c r="AV661" s="1101">
        <v>14000</v>
      </c>
      <c r="AW661" s="1101">
        <f t="shared" si="1364"/>
        <v>0</v>
      </c>
      <c r="AX661" s="1101">
        <v>37474</v>
      </c>
      <c r="AY661" s="1101">
        <f t="shared" si="1365"/>
        <v>0</v>
      </c>
      <c r="AZ661" s="1102">
        <f t="shared" ref="AZ661:AZ663" si="1430">AW661+AY661</f>
        <v>0</v>
      </c>
      <c r="BA661" s="1151">
        <f t="shared" si="1413"/>
        <v>0</v>
      </c>
      <c r="BB661" s="363">
        <v>14000</v>
      </c>
      <c r="BC661" s="363">
        <f t="shared" si="1366"/>
        <v>0</v>
      </c>
      <c r="BD661" s="363">
        <v>37474</v>
      </c>
      <c r="BE661" s="363">
        <f t="shared" si="1367"/>
        <v>0</v>
      </c>
      <c r="BF661" s="364">
        <f t="shared" ref="BF661:BF663" si="1431">BC661+BE661</f>
        <v>0</v>
      </c>
      <c r="BG661" s="1218">
        <f t="shared" si="1348"/>
        <v>0</v>
      </c>
      <c r="BH661" s="1218">
        <f t="shared" si="1349"/>
        <v>0</v>
      </c>
    </row>
    <row r="662" spans="1:60" x14ac:dyDescent="0.2">
      <c r="A662" s="1">
        <v>647</v>
      </c>
      <c r="B662" s="1154" t="s">
        <v>93</v>
      </c>
      <c r="C662" s="51" t="s">
        <v>318</v>
      </c>
      <c r="D662" s="51" t="s">
        <v>7</v>
      </c>
      <c r="E662" s="51">
        <v>1</v>
      </c>
      <c r="F662" s="76">
        <v>14000</v>
      </c>
      <c r="G662" s="76">
        <f t="shared" si="1350"/>
        <v>14000</v>
      </c>
      <c r="H662" s="76">
        <v>45868</v>
      </c>
      <c r="I662" s="76">
        <f t="shared" si="1351"/>
        <v>45868</v>
      </c>
      <c r="J662" s="120">
        <f t="shared" si="1423"/>
        <v>59868</v>
      </c>
      <c r="K662" s="131"/>
      <c r="L662" s="95">
        <v>14000</v>
      </c>
      <c r="M662" s="95">
        <f t="shared" si="1352"/>
        <v>0</v>
      </c>
      <c r="N662" s="95">
        <v>45868</v>
      </c>
      <c r="O662" s="95">
        <f t="shared" si="1353"/>
        <v>0</v>
      </c>
      <c r="P662" s="96">
        <f t="shared" si="1424"/>
        <v>0</v>
      </c>
      <c r="Q662" s="177"/>
      <c r="R662" s="178">
        <v>14000</v>
      </c>
      <c r="S662" s="178">
        <f t="shared" si="1354"/>
        <v>0</v>
      </c>
      <c r="T662" s="178">
        <v>45868</v>
      </c>
      <c r="U662" s="178">
        <f t="shared" si="1355"/>
        <v>0</v>
      </c>
      <c r="V662" s="179">
        <f t="shared" si="1425"/>
        <v>0</v>
      </c>
      <c r="W662" s="224">
        <v>1</v>
      </c>
      <c r="X662" s="225">
        <v>14000</v>
      </c>
      <c r="Y662" s="225">
        <f t="shared" si="1356"/>
        <v>14000</v>
      </c>
      <c r="Z662" s="225">
        <v>45868</v>
      </c>
      <c r="AA662" s="225">
        <f t="shared" si="1357"/>
        <v>45868</v>
      </c>
      <c r="AB662" s="226">
        <f t="shared" si="1426"/>
        <v>59868</v>
      </c>
      <c r="AC662" s="271"/>
      <c r="AD662" s="272">
        <v>14000</v>
      </c>
      <c r="AE662" s="272">
        <f t="shared" si="1358"/>
        <v>0</v>
      </c>
      <c r="AF662" s="272">
        <v>45868</v>
      </c>
      <c r="AG662" s="272">
        <f t="shared" si="1359"/>
        <v>0</v>
      </c>
      <c r="AH662" s="273">
        <f t="shared" si="1427"/>
        <v>0</v>
      </c>
      <c r="AI662" s="318"/>
      <c r="AJ662" s="319">
        <v>14000</v>
      </c>
      <c r="AK662" s="319">
        <f t="shared" si="1360"/>
        <v>0</v>
      </c>
      <c r="AL662" s="319">
        <v>45868</v>
      </c>
      <c r="AM662" s="319">
        <f t="shared" si="1361"/>
        <v>0</v>
      </c>
      <c r="AN662" s="320">
        <f t="shared" si="1428"/>
        <v>0</v>
      </c>
      <c r="AO662" s="1107"/>
      <c r="AP662" s="1093">
        <v>14000</v>
      </c>
      <c r="AQ662" s="1093">
        <f t="shared" si="1362"/>
        <v>0</v>
      </c>
      <c r="AR662" s="1093">
        <v>45868</v>
      </c>
      <c r="AS662" s="1093">
        <f t="shared" si="1363"/>
        <v>0</v>
      </c>
      <c r="AT662" s="1094">
        <f t="shared" si="1429"/>
        <v>0</v>
      </c>
      <c r="AU662" s="1103"/>
      <c r="AV662" s="1101">
        <v>14000</v>
      </c>
      <c r="AW662" s="1101">
        <f t="shared" si="1364"/>
        <v>0</v>
      </c>
      <c r="AX662" s="1101">
        <v>45868</v>
      </c>
      <c r="AY662" s="1101">
        <f t="shared" si="1365"/>
        <v>0</v>
      </c>
      <c r="AZ662" s="1102">
        <f t="shared" si="1430"/>
        <v>0</v>
      </c>
      <c r="BA662" s="1151">
        <f t="shared" si="1413"/>
        <v>0</v>
      </c>
      <c r="BB662" s="363">
        <v>14000</v>
      </c>
      <c r="BC662" s="363">
        <f t="shared" si="1366"/>
        <v>0</v>
      </c>
      <c r="BD662" s="363">
        <v>45868</v>
      </c>
      <c r="BE662" s="363">
        <f t="shared" si="1367"/>
        <v>0</v>
      </c>
      <c r="BF662" s="364">
        <f t="shared" si="1431"/>
        <v>0</v>
      </c>
      <c r="BG662" s="1218">
        <f t="shared" si="1348"/>
        <v>0</v>
      </c>
      <c r="BH662" s="1218">
        <f t="shared" si="1349"/>
        <v>0</v>
      </c>
    </row>
    <row r="663" spans="1:60" ht="25.5" x14ac:dyDescent="0.2">
      <c r="A663" s="1">
        <v>648</v>
      </c>
      <c r="B663" s="1154" t="s">
        <v>94</v>
      </c>
      <c r="C663" s="51" t="s">
        <v>317</v>
      </c>
      <c r="D663" s="51" t="s">
        <v>7</v>
      </c>
      <c r="E663" s="51">
        <v>1</v>
      </c>
      <c r="F663" s="76">
        <v>44166</v>
      </c>
      <c r="G663" s="76">
        <f t="shared" si="1350"/>
        <v>44166</v>
      </c>
      <c r="H663" s="76">
        <v>268606</v>
      </c>
      <c r="I663" s="76">
        <f t="shared" si="1351"/>
        <v>268606</v>
      </c>
      <c r="J663" s="120">
        <f t="shared" si="1423"/>
        <v>312772</v>
      </c>
      <c r="K663" s="131"/>
      <c r="L663" s="95">
        <v>44166</v>
      </c>
      <c r="M663" s="95">
        <f t="shared" si="1352"/>
        <v>0</v>
      </c>
      <c r="N663" s="95">
        <v>268606</v>
      </c>
      <c r="O663" s="95">
        <f t="shared" si="1353"/>
        <v>0</v>
      </c>
      <c r="P663" s="96">
        <f t="shared" si="1424"/>
        <v>0</v>
      </c>
      <c r="Q663" s="177"/>
      <c r="R663" s="178">
        <v>44166</v>
      </c>
      <c r="S663" s="178">
        <f t="shared" si="1354"/>
        <v>0</v>
      </c>
      <c r="T663" s="178">
        <v>268606</v>
      </c>
      <c r="U663" s="178">
        <f t="shared" si="1355"/>
        <v>0</v>
      </c>
      <c r="V663" s="179">
        <f t="shared" si="1425"/>
        <v>0</v>
      </c>
      <c r="W663" s="224">
        <v>1</v>
      </c>
      <c r="X663" s="225">
        <v>44166</v>
      </c>
      <c r="Y663" s="225">
        <f t="shared" si="1356"/>
        <v>44166</v>
      </c>
      <c r="Z663" s="225">
        <v>268606</v>
      </c>
      <c r="AA663" s="225">
        <f t="shared" si="1357"/>
        <v>268606</v>
      </c>
      <c r="AB663" s="226">
        <f t="shared" si="1426"/>
        <v>312772</v>
      </c>
      <c r="AC663" s="271"/>
      <c r="AD663" s="272">
        <v>44166</v>
      </c>
      <c r="AE663" s="272">
        <f t="shared" si="1358"/>
        <v>0</v>
      </c>
      <c r="AF663" s="272">
        <v>268606</v>
      </c>
      <c r="AG663" s="272">
        <f t="shared" si="1359"/>
        <v>0</v>
      </c>
      <c r="AH663" s="273">
        <f t="shared" si="1427"/>
        <v>0</v>
      </c>
      <c r="AI663" s="318"/>
      <c r="AJ663" s="319">
        <v>44166</v>
      </c>
      <c r="AK663" s="319">
        <f t="shared" si="1360"/>
        <v>0</v>
      </c>
      <c r="AL663" s="319">
        <v>268606</v>
      </c>
      <c r="AM663" s="319">
        <f t="shared" si="1361"/>
        <v>0</v>
      </c>
      <c r="AN663" s="320">
        <f t="shared" si="1428"/>
        <v>0</v>
      </c>
      <c r="AO663" s="1107"/>
      <c r="AP663" s="1093">
        <v>44166</v>
      </c>
      <c r="AQ663" s="1093">
        <f t="shared" si="1362"/>
        <v>0</v>
      </c>
      <c r="AR663" s="1093">
        <v>268606</v>
      </c>
      <c r="AS663" s="1093">
        <f t="shared" si="1363"/>
        <v>0</v>
      </c>
      <c r="AT663" s="1094">
        <f t="shared" si="1429"/>
        <v>0</v>
      </c>
      <c r="AU663" s="1103"/>
      <c r="AV663" s="1101">
        <v>44166</v>
      </c>
      <c r="AW663" s="1101">
        <f t="shared" si="1364"/>
        <v>0</v>
      </c>
      <c r="AX663" s="1101">
        <v>268606</v>
      </c>
      <c r="AY663" s="1101">
        <f t="shared" si="1365"/>
        <v>0</v>
      </c>
      <c r="AZ663" s="1102">
        <f t="shared" si="1430"/>
        <v>0</v>
      </c>
      <c r="BA663" s="1151">
        <f t="shared" si="1413"/>
        <v>0</v>
      </c>
      <c r="BB663" s="363">
        <v>44166</v>
      </c>
      <c r="BC663" s="363">
        <f t="shared" si="1366"/>
        <v>0</v>
      </c>
      <c r="BD663" s="363">
        <v>268606</v>
      </c>
      <c r="BE663" s="363">
        <f t="shared" si="1367"/>
        <v>0</v>
      </c>
      <c r="BF663" s="364">
        <f t="shared" si="1431"/>
        <v>0</v>
      </c>
      <c r="BG663" s="1218">
        <f t="shared" si="1348"/>
        <v>0</v>
      </c>
      <c r="BH663" s="1218">
        <f t="shared" si="1349"/>
        <v>0</v>
      </c>
    </row>
    <row r="664" spans="1:60" x14ac:dyDescent="0.2">
      <c r="A664" s="1">
        <v>649</v>
      </c>
      <c r="B664" s="1154" t="s">
        <v>95</v>
      </c>
      <c r="C664" s="51"/>
      <c r="D664" s="51" t="s">
        <v>7</v>
      </c>
      <c r="E664" s="51">
        <v>3</v>
      </c>
      <c r="F664" s="1827"/>
      <c r="G664" s="1827">
        <f t="shared" si="1350"/>
        <v>0</v>
      </c>
      <c r="H664" s="1827"/>
      <c r="I664" s="1827">
        <f t="shared" si="1351"/>
        <v>0</v>
      </c>
      <c r="J664" s="1830"/>
      <c r="K664" s="131"/>
      <c r="L664" s="95"/>
      <c r="M664" s="95">
        <f t="shared" si="1352"/>
        <v>0</v>
      </c>
      <c r="N664" s="95"/>
      <c r="O664" s="95">
        <f t="shared" si="1353"/>
        <v>0</v>
      </c>
      <c r="P664" s="96"/>
      <c r="Q664" s="177"/>
      <c r="R664" s="178"/>
      <c r="S664" s="178">
        <f t="shared" si="1354"/>
        <v>0</v>
      </c>
      <c r="T664" s="178"/>
      <c r="U664" s="178">
        <f t="shared" si="1355"/>
        <v>0</v>
      </c>
      <c r="V664" s="179"/>
      <c r="W664" s="224"/>
      <c r="X664" s="225"/>
      <c r="Y664" s="225">
        <f t="shared" si="1356"/>
        <v>0</v>
      </c>
      <c r="Z664" s="225"/>
      <c r="AA664" s="225">
        <f t="shared" si="1357"/>
        <v>0</v>
      </c>
      <c r="AB664" s="226"/>
      <c r="AC664" s="271"/>
      <c r="AD664" s="272"/>
      <c r="AE664" s="272">
        <f t="shared" si="1358"/>
        <v>0</v>
      </c>
      <c r="AF664" s="272"/>
      <c r="AG664" s="272">
        <f t="shared" si="1359"/>
        <v>0</v>
      </c>
      <c r="AH664" s="273"/>
      <c r="AI664" s="318"/>
      <c r="AJ664" s="319"/>
      <c r="AK664" s="319">
        <f t="shared" si="1360"/>
        <v>0</v>
      </c>
      <c r="AL664" s="319"/>
      <c r="AM664" s="319">
        <f t="shared" si="1361"/>
        <v>0</v>
      </c>
      <c r="AN664" s="320"/>
      <c r="AO664" s="1107"/>
      <c r="AP664" s="1093"/>
      <c r="AQ664" s="1093">
        <f t="shared" si="1362"/>
        <v>0</v>
      </c>
      <c r="AR664" s="1093"/>
      <c r="AS664" s="1093">
        <f t="shared" si="1363"/>
        <v>0</v>
      </c>
      <c r="AT664" s="1094"/>
      <c r="AU664" s="1103"/>
      <c r="AV664" s="1101"/>
      <c r="AW664" s="1101">
        <f t="shared" si="1364"/>
        <v>0</v>
      </c>
      <c r="AX664" s="1101"/>
      <c r="AY664" s="1101">
        <f t="shared" si="1365"/>
        <v>0</v>
      </c>
      <c r="AZ664" s="1102"/>
      <c r="BA664" s="1151">
        <f t="shared" si="1413"/>
        <v>3</v>
      </c>
      <c r="BB664" s="363"/>
      <c r="BC664" s="363">
        <f t="shared" si="1366"/>
        <v>0</v>
      </c>
      <c r="BD664" s="363"/>
      <c r="BE664" s="363">
        <f t="shared" si="1367"/>
        <v>0</v>
      </c>
      <c r="BF664" s="364"/>
      <c r="BG664" s="1218">
        <f t="shared" ref="BG664:BG710" si="1432">J664-P664-V664-AB664-AH664-AN664</f>
        <v>0</v>
      </c>
      <c r="BH664" s="1218">
        <f t="shared" ref="BH664:BH710" si="1433">BF664-BG664</f>
        <v>0</v>
      </c>
    </row>
    <row r="665" spans="1:60" x14ac:dyDescent="0.2">
      <c r="A665" s="1">
        <v>650</v>
      </c>
      <c r="B665" s="50" t="s">
        <v>245</v>
      </c>
      <c r="C665" s="51"/>
      <c r="D665" s="51"/>
      <c r="E665" s="51"/>
      <c r="F665" s="76"/>
      <c r="G665" s="76">
        <f t="shared" si="1350"/>
        <v>0</v>
      </c>
      <c r="H665" s="76"/>
      <c r="I665" s="76">
        <f t="shared" si="1351"/>
        <v>0</v>
      </c>
      <c r="J665" s="120"/>
      <c r="K665" s="131"/>
      <c r="L665" s="95"/>
      <c r="M665" s="95">
        <f t="shared" si="1352"/>
        <v>0</v>
      </c>
      <c r="N665" s="95"/>
      <c r="O665" s="95">
        <f t="shared" si="1353"/>
        <v>0</v>
      </c>
      <c r="P665" s="96"/>
      <c r="Q665" s="177"/>
      <c r="R665" s="178"/>
      <c r="S665" s="178">
        <f t="shared" si="1354"/>
        <v>0</v>
      </c>
      <c r="T665" s="178"/>
      <c r="U665" s="178">
        <f t="shared" si="1355"/>
        <v>0</v>
      </c>
      <c r="V665" s="179"/>
      <c r="W665" s="224"/>
      <c r="X665" s="225"/>
      <c r="Y665" s="225">
        <f t="shared" si="1356"/>
        <v>0</v>
      </c>
      <c r="Z665" s="225"/>
      <c r="AA665" s="225">
        <f t="shared" si="1357"/>
        <v>0</v>
      </c>
      <c r="AB665" s="226"/>
      <c r="AC665" s="271"/>
      <c r="AD665" s="272"/>
      <c r="AE665" s="272">
        <f t="shared" si="1358"/>
        <v>0</v>
      </c>
      <c r="AF665" s="272"/>
      <c r="AG665" s="272">
        <f t="shared" si="1359"/>
        <v>0</v>
      </c>
      <c r="AH665" s="273"/>
      <c r="AI665" s="318"/>
      <c r="AJ665" s="319"/>
      <c r="AK665" s="319">
        <f t="shared" si="1360"/>
        <v>0</v>
      </c>
      <c r="AL665" s="319"/>
      <c r="AM665" s="319">
        <f t="shared" si="1361"/>
        <v>0</v>
      </c>
      <c r="AN665" s="320"/>
      <c r="AO665" s="1107"/>
      <c r="AP665" s="1093"/>
      <c r="AQ665" s="1093">
        <f t="shared" si="1362"/>
        <v>0</v>
      </c>
      <c r="AR665" s="1093"/>
      <c r="AS665" s="1093">
        <f t="shared" si="1363"/>
        <v>0</v>
      </c>
      <c r="AT665" s="1094"/>
      <c r="AU665" s="1103"/>
      <c r="AV665" s="1101"/>
      <c r="AW665" s="1101">
        <f t="shared" si="1364"/>
        <v>0</v>
      </c>
      <c r="AX665" s="1101"/>
      <c r="AY665" s="1101">
        <f t="shared" si="1365"/>
        <v>0</v>
      </c>
      <c r="AZ665" s="1102"/>
      <c r="BA665" s="1151">
        <f t="shared" si="1413"/>
        <v>0</v>
      </c>
      <c r="BB665" s="363"/>
      <c r="BC665" s="363">
        <f t="shared" si="1366"/>
        <v>0</v>
      </c>
      <c r="BD665" s="363"/>
      <c r="BE665" s="363">
        <f t="shared" si="1367"/>
        <v>0</v>
      </c>
      <c r="BF665" s="364"/>
      <c r="BG665" s="1218">
        <f t="shared" si="1432"/>
        <v>0</v>
      </c>
      <c r="BH665" s="1218">
        <f t="shared" si="1433"/>
        <v>0</v>
      </c>
    </row>
    <row r="666" spans="1:60" x14ac:dyDescent="0.2">
      <c r="A666" s="1">
        <v>651</v>
      </c>
      <c r="B666" s="1154" t="s">
        <v>307</v>
      </c>
      <c r="C666" s="51"/>
      <c r="D666" s="51" t="s">
        <v>96</v>
      </c>
      <c r="E666" s="51">
        <v>20</v>
      </c>
      <c r="F666" s="76">
        <f>250+105</f>
        <v>355</v>
      </c>
      <c r="G666" s="76">
        <f t="shared" si="1350"/>
        <v>7100</v>
      </c>
      <c r="H666" s="76">
        <v>240</v>
      </c>
      <c r="I666" s="76">
        <f t="shared" si="1351"/>
        <v>4800</v>
      </c>
      <c r="J666" s="120">
        <f t="shared" ref="J666:J671" si="1434">G666+I666</f>
        <v>11900</v>
      </c>
      <c r="K666" s="131"/>
      <c r="L666" s="95">
        <f>250+105</f>
        <v>355</v>
      </c>
      <c r="M666" s="95">
        <f t="shared" si="1352"/>
        <v>0</v>
      </c>
      <c r="N666" s="95">
        <v>240</v>
      </c>
      <c r="O666" s="95">
        <f t="shared" si="1353"/>
        <v>0</v>
      </c>
      <c r="P666" s="96">
        <f t="shared" ref="P666:P671" si="1435">M666+O666</f>
        <v>0</v>
      </c>
      <c r="Q666" s="177"/>
      <c r="R666" s="178">
        <f>250+105</f>
        <v>355</v>
      </c>
      <c r="S666" s="178">
        <f t="shared" si="1354"/>
        <v>0</v>
      </c>
      <c r="T666" s="178">
        <v>240</v>
      </c>
      <c r="U666" s="178">
        <f t="shared" si="1355"/>
        <v>0</v>
      </c>
      <c r="V666" s="179">
        <f t="shared" ref="V666:V671" si="1436">S666+U666</f>
        <v>0</v>
      </c>
      <c r="W666" s="224"/>
      <c r="X666" s="225">
        <f>250+105</f>
        <v>355</v>
      </c>
      <c r="Y666" s="225">
        <f t="shared" si="1356"/>
        <v>0</v>
      </c>
      <c r="Z666" s="225">
        <v>240</v>
      </c>
      <c r="AA666" s="225">
        <f t="shared" si="1357"/>
        <v>0</v>
      </c>
      <c r="AB666" s="226">
        <f t="shared" ref="AB666:AB671" si="1437">Y666+AA666</f>
        <v>0</v>
      </c>
      <c r="AC666" s="271">
        <v>8</v>
      </c>
      <c r="AD666" s="272">
        <f>250+105</f>
        <v>355</v>
      </c>
      <c r="AE666" s="272">
        <f t="shared" si="1358"/>
        <v>2840</v>
      </c>
      <c r="AF666" s="272">
        <v>240</v>
      </c>
      <c r="AG666" s="272">
        <f t="shared" si="1359"/>
        <v>1920</v>
      </c>
      <c r="AH666" s="273">
        <f t="shared" ref="AH666:AH671" si="1438">AE666+AG666</f>
        <v>4760</v>
      </c>
      <c r="AI666" s="318"/>
      <c r="AJ666" s="319">
        <f>250+105</f>
        <v>355</v>
      </c>
      <c r="AK666" s="319">
        <f t="shared" si="1360"/>
        <v>0</v>
      </c>
      <c r="AL666" s="319">
        <v>240</v>
      </c>
      <c r="AM666" s="319">
        <f t="shared" si="1361"/>
        <v>0</v>
      </c>
      <c r="AN666" s="320">
        <f t="shared" ref="AN666:AN671" si="1439">AK666+AM666</f>
        <v>0</v>
      </c>
      <c r="AO666" s="1607">
        <v>12</v>
      </c>
      <c r="AP666" s="1093">
        <f>250+105</f>
        <v>355</v>
      </c>
      <c r="AQ666" s="1093">
        <f t="shared" si="1362"/>
        <v>4260</v>
      </c>
      <c r="AR666" s="1093">
        <v>240</v>
      </c>
      <c r="AS666" s="1093">
        <f t="shared" si="1363"/>
        <v>2880</v>
      </c>
      <c r="AT666" s="1094">
        <f t="shared" ref="AT666:AT671" si="1440">AQ666+AS666</f>
        <v>7140</v>
      </c>
      <c r="AU666" s="1103"/>
      <c r="AV666" s="1101">
        <f>250+105</f>
        <v>355</v>
      </c>
      <c r="AW666" s="1101">
        <f t="shared" si="1364"/>
        <v>0</v>
      </c>
      <c r="AX666" s="1101">
        <v>240</v>
      </c>
      <c r="AY666" s="1101">
        <f t="shared" si="1365"/>
        <v>0</v>
      </c>
      <c r="AZ666" s="1102">
        <f t="shared" ref="AZ666:AZ671" si="1441">AW666+AY666</f>
        <v>0</v>
      </c>
      <c r="BA666" s="1151">
        <f t="shared" si="1413"/>
        <v>0</v>
      </c>
      <c r="BB666" s="363">
        <f>250+105</f>
        <v>355</v>
      </c>
      <c r="BC666" s="363">
        <f t="shared" si="1366"/>
        <v>0</v>
      </c>
      <c r="BD666" s="363">
        <v>240</v>
      </c>
      <c r="BE666" s="363">
        <f t="shared" si="1367"/>
        <v>0</v>
      </c>
      <c r="BF666" s="364">
        <f t="shared" ref="BF666:BF671" si="1442">BC666+BE666</f>
        <v>0</v>
      </c>
      <c r="BG666" s="1218">
        <f t="shared" si="1432"/>
        <v>7140</v>
      </c>
      <c r="BH666" s="1218">
        <f t="shared" si="1433"/>
        <v>-7140</v>
      </c>
    </row>
    <row r="667" spans="1:60" x14ac:dyDescent="0.2">
      <c r="A667" s="1">
        <v>652</v>
      </c>
      <c r="B667" s="1154" t="s">
        <v>308</v>
      </c>
      <c r="C667" s="51"/>
      <c r="D667" s="51" t="s">
        <v>96</v>
      </c>
      <c r="E667" s="51">
        <v>35</v>
      </c>
      <c r="F667" s="76">
        <f>330+105</f>
        <v>435</v>
      </c>
      <c r="G667" s="76">
        <f t="shared" si="1350"/>
        <v>15225</v>
      </c>
      <c r="H667" s="76">
        <v>403</v>
      </c>
      <c r="I667" s="76">
        <f t="shared" si="1351"/>
        <v>14105</v>
      </c>
      <c r="J667" s="120">
        <f t="shared" si="1434"/>
        <v>29330</v>
      </c>
      <c r="K667" s="131"/>
      <c r="L667" s="95">
        <f>330+105</f>
        <v>435</v>
      </c>
      <c r="M667" s="95">
        <f t="shared" si="1352"/>
        <v>0</v>
      </c>
      <c r="N667" s="95">
        <v>403</v>
      </c>
      <c r="O667" s="95">
        <f t="shared" si="1353"/>
        <v>0</v>
      </c>
      <c r="P667" s="96">
        <f t="shared" si="1435"/>
        <v>0</v>
      </c>
      <c r="Q667" s="177"/>
      <c r="R667" s="178">
        <f>330+105</f>
        <v>435</v>
      </c>
      <c r="S667" s="178">
        <f t="shared" si="1354"/>
        <v>0</v>
      </c>
      <c r="T667" s="178">
        <v>403</v>
      </c>
      <c r="U667" s="178">
        <f t="shared" si="1355"/>
        <v>0</v>
      </c>
      <c r="V667" s="179">
        <f t="shared" si="1436"/>
        <v>0</v>
      </c>
      <c r="W667" s="224"/>
      <c r="X667" s="225">
        <f>330+105</f>
        <v>435</v>
      </c>
      <c r="Y667" s="225">
        <f t="shared" si="1356"/>
        <v>0</v>
      </c>
      <c r="Z667" s="225">
        <v>403</v>
      </c>
      <c r="AA667" s="225">
        <f t="shared" si="1357"/>
        <v>0</v>
      </c>
      <c r="AB667" s="226">
        <f t="shared" si="1437"/>
        <v>0</v>
      </c>
      <c r="AC667" s="271">
        <v>24</v>
      </c>
      <c r="AD667" s="272">
        <f>330+105</f>
        <v>435</v>
      </c>
      <c r="AE667" s="272">
        <f t="shared" si="1358"/>
        <v>10440</v>
      </c>
      <c r="AF667" s="272">
        <v>403</v>
      </c>
      <c r="AG667" s="272">
        <f t="shared" si="1359"/>
        <v>9672</v>
      </c>
      <c r="AH667" s="273">
        <f t="shared" si="1438"/>
        <v>20112</v>
      </c>
      <c r="AI667" s="318"/>
      <c r="AJ667" s="319">
        <f>330+105</f>
        <v>435</v>
      </c>
      <c r="AK667" s="319">
        <f t="shared" si="1360"/>
        <v>0</v>
      </c>
      <c r="AL667" s="319">
        <v>403</v>
      </c>
      <c r="AM667" s="319">
        <f t="shared" si="1361"/>
        <v>0</v>
      </c>
      <c r="AN667" s="320">
        <f t="shared" si="1439"/>
        <v>0</v>
      </c>
      <c r="AO667" s="1607">
        <v>11</v>
      </c>
      <c r="AP667" s="1093">
        <f>330+105</f>
        <v>435</v>
      </c>
      <c r="AQ667" s="1093">
        <f t="shared" si="1362"/>
        <v>4785</v>
      </c>
      <c r="AR667" s="1093">
        <v>403</v>
      </c>
      <c r="AS667" s="1093">
        <f t="shared" si="1363"/>
        <v>4433</v>
      </c>
      <c r="AT667" s="1094">
        <f t="shared" si="1440"/>
        <v>9218</v>
      </c>
      <c r="AU667" s="1103"/>
      <c r="AV667" s="1101">
        <f>330+105</f>
        <v>435</v>
      </c>
      <c r="AW667" s="1101">
        <f t="shared" si="1364"/>
        <v>0</v>
      </c>
      <c r="AX667" s="1101">
        <v>403</v>
      </c>
      <c r="AY667" s="1101">
        <f t="shared" si="1365"/>
        <v>0</v>
      </c>
      <c r="AZ667" s="1102">
        <f t="shared" si="1441"/>
        <v>0</v>
      </c>
      <c r="BA667" s="1151">
        <f t="shared" si="1413"/>
        <v>0</v>
      </c>
      <c r="BB667" s="363">
        <f>330+105</f>
        <v>435</v>
      </c>
      <c r="BC667" s="363">
        <f t="shared" si="1366"/>
        <v>0</v>
      </c>
      <c r="BD667" s="363">
        <v>403</v>
      </c>
      <c r="BE667" s="363">
        <f t="shared" si="1367"/>
        <v>0</v>
      </c>
      <c r="BF667" s="364">
        <f t="shared" si="1442"/>
        <v>0</v>
      </c>
      <c r="BG667" s="1218">
        <f t="shared" si="1432"/>
        <v>9218</v>
      </c>
      <c r="BH667" s="1218">
        <f t="shared" si="1433"/>
        <v>-9218</v>
      </c>
    </row>
    <row r="668" spans="1:60" x14ac:dyDescent="0.2">
      <c r="A668" s="1">
        <v>653</v>
      </c>
      <c r="B668" s="1154" t="s">
        <v>309</v>
      </c>
      <c r="C668" s="51"/>
      <c r="D668" s="51" t="s">
        <v>96</v>
      </c>
      <c r="E668" s="51">
        <v>15</v>
      </c>
      <c r="F668" s="76">
        <f>396+105</f>
        <v>501</v>
      </c>
      <c r="G668" s="76">
        <f t="shared" ref="G668:G691" si="1443">E668*F668</f>
        <v>7515</v>
      </c>
      <c r="H668" s="76">
        <v>877</v>
      </c>
      <c r="I668" s="76">
        <f t="shared" ref="I668:I691" si="1444">E668*H668</f>
        <v>13155</v>
      </c>
      <c r="J668" s="120">
        <f t="shared" si="1434"/>
        <v>20670</v>
      </c>
      <c r="K668" s="131"/>
      <c r="L668" s="95">
        <f>396+105</f>
        <v>501</v>
      </c>
      <c r="M668" s="95">
        <f t="shared" si="1352"/>
        <v>0</v>
      </c>
      <c r="N668" s="95">
        <v>877</v>
      </c>
      <c r="O668" s="95">
        <f t="shared" si="1353"/>
        <v>0</v>
      </c>
      <c r="P668" s="96">
        <f t="shared" si="1435"/>
        <v>0</v>
      </c>
      <c r="Q668" s="177"/>
      <c r="R668" s="178">
        <f>396+105</f>
        <v>501</v>
      </c>
      <c r="S668" s="178">
        <f t="shared" si="1354"/>
        <v>0</v>
      </c>
      <c r="T668" s="178">
        <v>877</v>
      </c>
      <c r="U668" s="178">
        <f t="shared" si="1355"/>
        <v>0</v>
      </c>
      <c r="V668" s="179">
        <f t="shared" si="1436"/>
        <v>0</v>
      </c>
      <c r="W668" s="224"/>
      <c r="X668" s="225">
        <f>396+105</f>
        <v>501</v>
      </c>
      <c r="Y668" s="225">
        <f t="shared" si="1356"/>
        <v>0</v>
      </c>
      <c r="Z668" s="225">
        <v>877</v>
      </c>
      <c r="AA668" s="225">
        <f t="shared" si="1357"/>
        <v>0</v>
      </c>
      <c r="AB668" s="226">
        <f t="shared" si="1437"/>
        <v>0</v>
      </c>
      <c r="AC668" s="271"/>
      <c r="AD668" s="272">
        <f>396+105</f>
        <v>501</v>
      </c>
      <c r="AE668" s="272">
        <f t="shared" si="1358"/>
        <v>0</v>
      </c>
      <c r="AF668" s="272">
        <v>877</v>
      </c>
      <c r="AG668" s="272">
        <f t="shared" si="1359"/>
        <v>0</v>
      </c>
      <c r="AH668" s="273">
        <f t="shared" si="1438"/>
        <v>0</v>
      </c>
      <c r="AI668" s="318"/>
      <c r="AJ668" s="319">
        <f>396+105</f>
        <v>501</v>
      </c>
      <c r="AK668" s="319">
        <f t="shared" si="1360"/>
        <v>0</v>
      </c>
      <c r="AL668" s="319">
        <v>877</v>
      </c>
      <c r="AM668" s="319">
        <f t="shared" si="1361"/>
        <v>0</v>
      </c>
      <c r="AN668" s="320">
        <f t="shared" si="1439"/>
        <v>0</v>
      </c>
      <c r="AO668" s="1607">
        <v>15</v>
      </c>
      <c r="AP668" s="1093">
        <f>396+105</f>
        <v>501</v>
      </c>
      <c r="AQ668" s="1093">
        <f t="shared" si="1362"/>
        <v>7515</v>
      </c>
      <c r="AR668" s="1093">
        <v>877</v>
      </c>
      <c r="AS668" s="1093">
        <f t="shared" si="1363"/>
        <v>13155</v>
      </c>
      <c r="AT668" s="1094">
        <f t="shared" si="1440"/>
        <v>20670</v>
      </c>
      <c r="AU668" s="1103"/>
      <c r="AV668" s="1101">
        <f>396+105</f>
        <v>501</v>
      </c>
      <c r="AW668" s="1101">
        <f t="shared" si="1364"/>
        <v>0</v>
      </c>
      <c r="AX668" s="1101">
        <v>877</v>
      </c>
      <c r="AY668" s="1101">
        <f t="shared" si="1365"/>
        <v>0</v>
      </c>
      <c r="AZ668" s="1102">
        <f t="shared" si="1441"/>
        <v>0</v>
      </c>
      <c r="BA668" s="1151">
        <f t="shared" si="1413"/>
        <v>0</v>
      </c>
      <c r="BB668" s="363">
        <f>396+105</f>
        <v>501</v>
      </c>
      <c r="BC668" s="363">
        <f t="shared" si="1366"/>
        <v>0</v>
      </c>
      <c r="BD668" s="363">
        <v>877</v>
      </c>
      <c r="BE668" s="363">
        <f t="shared" si="1367"/>
        <v>0</v>
      </c>
      <c r="BF668" s="364">
        <f t="shared" si="1442"/>
        <v>0</v>
      </c>
      <c r="BG668" s="1218">
        <f t="shared" si="1432"/>
        <v>20670</v>
      </c>
      <c r="BH668" s="1218">
        <f t="shared" si="1433"/>
        <v>-20670</v>
      </c>
    </row>
    <row r="669" spans="1:60" x14ac:dyDescent="0.2">
      <c r="A669" s="1">
        <v>654</v>
      </c>
      <c r="B669" s="50" t="s">
        <v>98</v>
      </c>
      <c r="C669" s="51" t="s">
        <v>99</v>
      </c>
      <c r="D669" s="51" t="s">
        <v>7</v>
      </c>
      <c r="E669" s="51">
        <v>3</v>
      </c>
      <c r="F669" s="76">
        <v>2500</v>
      </c>
      <c r="G669" s="76">
        <f t="shared" si="1443"/>
        <v>7500</v>
      </c>
      <c r="H669" s="76">
        <v>8211</v>
      </c>
      <c r="I669" s="76">
        <f t="shared" si="1444"/>
        <v>24633</v>
      </c>
      <c r="J669" s="120">
        <f t="shared" si="1434"/>
        <v>32133</v>
      </c>
      <c r="K669" s="131"/>
      <c r="L669" s="95">
        <v>2500</v>
      </c>
      <c r="M669" s="95">
        <f t="shared" si="1352"/>
        <v>0</v>
      </c>
      <c r="N669" s="95">
        <v>8211</v>
      </c>
      <c r="O669" s="95">
        <f t="shared" si="1353"/>
        <v>0</v>
      </c>
      <c r="P669" s="96">
        <f t="shared" si="1435"/>
        <v>0</v>
      </c>
      <c r="Q669" s="177"/>
      <c r="R669" s="178">
        <v>2500</v>
      </c>
      <c r="S669" s="178">
        <f t="shared" si="1354"/>
        <v>0</v>
      </c>
      <c r="T669" s="178">
        <v>8211</v>
      </c>
      <c r="U669" s="178">
        <f t="shared" si="1355"/>
        <v>0</v>
      </c>
      <c r="V669" s="179">
        <f t="shared" si="1436"/>
        <v>0</v>
      </c>
      <c r="W669" s="224"/>
      <c r="X669" s="225">
        <v>2500</v>
      </c>
      <c r="Y669" s="225">
        <f t="shared" si="1356"/>
        <v>0</v>
      </c>
      <c r="Z669" s="225">
        <v>8211</v>
      </c>
      <c r="AA669" s="225">
        <f t="shared" si="1357"/>
        <v>0</v>
      </c>
      <c r="AB669" s="226">
        <f t="shared" si="1437"/>
        <v>0</v>
      </c>
      <c r="AC669" s="271">
        <v>2</v>
      </c>
      <c r="AD669" s="272">
        <v>2500</v>
      </c>
      <c r="AE669" s="272">
        <f t="shared" si="1358"/>
        <v>5000</v>
      </c>
      <c r="AF669" s="272">
        <v>8211</v>
      </c>
      <c r="AG669" s="272">
        <f t="shared" si="1359"/>
        <v>16422</v>
      </c>
      <c r="AH669" s="273">
        <f t="shared" si="1438"/>
        <v>21422</v>
      </c>
      <c r="AI669" s="318"/>
      <c r="AJ669" s="319">
        <v>2500</v>
      </c>
      <c r="AK669" s="319">
        <f t="shared" si="1360"/>
        <v>0</v>
      </c>
      <c r="AL669" s="319">
        <v>8211</v>
      </c>
      <c r="AM669" s="319">
        <f t="shared" si="1361"/>
        <v>0</v>
      </c>
      <c r="AN669" s="320">
        <f t="shared" si="1439"/>
        <v>0</v>
      </c>
      <c r="AO669" s="1607">
        <v>1</v>
      </c>
      <c r="AP669" s="1093">
        <v>2500</v>
      </c>
      <c r="AQ669" s="1093">
        <f t="shared" si="1362"/>
        <v>2500</v>
      </c>
      <c r="AR669" s="1093">
        <v>8211</v>
      </c>
      <c r="AS669" s="1093">
        <f t="shared" si="1363"/>
        <v>8211</v>
      </c>
      <c r="AT669" s="1094">
        <f t="shared" si="1440"/>
        <v>10711</v>
      </c>
      <c r="AU669" s="1103"/>
      <c r="AV669" s="1101">
        <v>2500</v>
      </c>
      <c r="AW669" s="1101">
        <f t="shared" si="1364"/>
        <v>0</v>
      </c>
      <c r="AX669" s="1101">
        <v>8211</v>
      </c>
      <c r="AY669" s="1101">
        <f t="shared" si="1365"/>
        <v>0</v>
      </c>
      <c r="AZ669" s="1102">
        <f t="shared" si="1441"/>
        <v>0</v>
      </c>
      <c r="BA669" s="1151">
        <f t="shared" si="1413"/>
        <v>0</v>
      </c>
      <c r="BB669" s="363">
        <v>2500</v>
      </c>
      <c r="BC669" s="363">
        <f t="shared" si="1366"/>
        <v>0</v>
      </c>
      <c r="BD669" s="363">
        <v>8211</v>
      </c>
      <c r="BE669" s="363">
        <f t="shared" si="1367"/>
        <v>0</v>
      </c>
      <c r="BF669" s="364">
        <f t="shared" si="1442"/>
        <v>0</v>
      </c>
      <c r="BG669" s="1218">
        <f t="shared" si="1432"/>
        <v>10711</v>
      </c>
      <c r="BH669" s="1218">
        <f t="shared" si="1433"/>
        <v>-10711</v>
      </c>
    </row>
    <row r="670" spans="1:60" x14ac:dyDescent="0.2">
      <c r="A670" s="1">
        <v>655</v>
      </c>
      <c r="B670" s="50" t="s">
        <v>310</v>
      </c>
      <c r="C670" s="51"/>
      <c r="D670" s="51" t="s">
        <v>7</v>
      </c>
      <c r="E670" s="51">
        <v>1</v>
      </c>
      <c r="F670" s="76">
        <v>2500</v>
      </c>
      <c r="G670" s="76">
        <f t="shared" si="1443"/>
        <v>2500</v>
      </c>
      <c r="H670" s="76">
        <v>5000</v>
      </c>
      <c r="I670" s="76">
        <f t="shared" si="1444"/>
        <v>5000</v>
      </c>
      <c r="J670" s="120">
        <f t="shared" si="1434"/>
        <v>7500</v>
      </c>
      <c r="K670" s="131"/>
      <c r="L670" s="95">
        <v>2500</v>
      </c>
      <c r="M670" s="95">
        <f t="shared" si="1352"/>
        <v>0</v>
      </c>
      <c r="N670" s="95">
        <v>5000</v>
      </c>
      <c r="O670" s="95">
        <f t="shared" si="1353"/>
        <v>0</v>
      </c>
      <c r="P670" s="96">
        <f t="shared" si="1435"/>
        <v>0</v>
      </c>
      <c r="Q670" s="177"/>
      <c r="R670" s="178">
        <v>2500</v>
      </c>
      <c r="S670" s="178">
        <f t="shared" si="1354"/>
        <v>0</v>
      </c>
      <c r="T670" s="178">
        <v>5000</v>
      </c>
      <c r="U670" s="178">
        <f t="shared" si="1355"/>
        <v>0</v>
      </c>
      <c r="V670" s="179">
        <f t="shared" si="1436"/>
        <v>0</v>
      </c>
      <c r="W670" s="224"/>
      <c r="X670" s="225">
        <v>2500</v>
      </c>
      <c r="Y670" s="225">
        <f t="shared" si="1356"/>
        <v>0</v>
      </c>
      <c r="Z670" s="225">
        <v>5000</v>
      </c>
      <c r="AA670" s="225">
        <f t="shared" si="1357"/>
        <v>0</v>
      </c>
      <c r="AB670" s="226">
        <f t="shared" si="1437"/>
        <v>0</v>
      </c>
      <c r="AC670" s="271"/>
      <c r="AD670" s="272">
        <v>2500</v>
      </c>
      <c r="AE670" s="272">
        <f t="shared" si="1358"/>
        <v>0</v>
      </c>
      <c r="AF670" s="272">
        <v>5000</v>
      </c>
      <c r="AG670" s="272">
        <f t="shared" si="1359"/>
        <v>0</v>
      </c>
      <c r="AH670" s="273">
        <f t="shared" si="1438"/>
        <v>0</v>
      </c>
      <c r="AI670" s="318"/>
      <c r="AJ670" s="319">
        <v>2500</v>
      </c>
      <c r="AK670" s="319">
        <f t="shared" si="1360"/>
        <v>0</v>
      </c>
      <c r="AL670" s="319">
        <v>5000</v>
      </c>
      <c r="AM670" s="319">
        <f t="shared" si="1361"/>
        <v>0</v>
      </c>
      <c r="AN670" s="320">
        <f t="shared" si="1439"/>
        <v>0</v>
      </c>
      <c r="AO670" s="1607">
        <v>1</v>
      </c>
      <c r="AP670" s="1093">
        <v>2500</v>
      </c>
      <c r="AQ670" s="1093">
        <f t="shared" si="1362"/>
        <v>2500</v>
      </c>
      <c r="AR670" s="1093">
        <v>5000</v>
      </c>
      <c r="AS670" s="1093">
        <f t="shared" si="1363"/>
        <v>5000</v>
      </c>
      <c r="AT670" s="1094">
        <f t="shared" si="1440"/>
        <v>7500</v>
      </c>
      <c r="AU670" s="1103"/>
      <c r="AV670" s="1101">
        <v>2500</v>
      </c>
      <c r="AW670" s="1101">
        <f t="shared" si="1364"/>
        <v>0</v>
      </c>
      <c r="AX670" s="1101">
        <v>5000</v>
      </c>
      <c r="AY670" s="1101">
        <f t="shared" si="1365"/>
        <v>0</v>
      </c>
      <c r="AZ670" s="1102">
        <f t="shared" si="1441"/>
        <v>0</v>
      </c>
      <c r="BA670" s="1151">
        <f t="shared" si="1413"/>
        <v>0</v>
      </c>
      <c r="BB670" s="363">
        <v>2500</v>
      </c>
      <c r="BC670" s="363">
        <f t="shared" si="1366"/>
        <v>0</v>
      </c>
      <c r="BD670" s="363">
        <v>5000</v>
      </c>
      <c r="BE670" s="363">
        <f t="shared" si="1367"/>
        <v>0</v>
      </c>
      <c r="BF670" s="364">
        <f t="shared" si="1442"/>
        <v>0</v>
      </c>
      <c r="BG670" s="1218">
        <f t="shared" si="1432"/>
        <v>7500</v>
      </c>
      <c r="BH670" s="1218">
        <f t="shared" si="1433"/>
        <v>-7500</v>
      </c>
    </row>
    <row r="671" spans="1:60" x14ac:dyDescent="0.2">
      <c r="A671" s="1">
        <v>656</v>
      </c>
      <c r="B671" s="1159" t="s">
        <v>248</v>
      </c>
      <c r="C671" s="51"/>
      <c r="D671" s="51"/>
      <c r="E671" s="51"/>
      <c r="F671" s="76">
        <v>0</v>
      </c>
      <c r="G671" s="76">
        <f t="shared" si="1443"/>
        <v>0</v>
      </c>
      <c r="H671" s="76">
        <v>0</v>
      </c>
      <c r="I671" s="76">
        <f t="shared" si="1444"/>
        <v>0</v>
      </c>
      <c r="J671" s="120">
        <f t="shared" si="1434"/>
        <v>0</v>
      </c>
      <c r="K671" s="131"/>
      <c r="L671" s="95">
        <v>0</v>
      </c>
      <c r="M671" s="95">
        <f t="shared" si="1352"/>
        <v>0</v>
      </c>
      <c r="N671" s="95">
        <v>0</v>
      </c>
      <c r="O671" s="95">
        <f t="shared" si="1353"/>
        <v>0</v>
      </c>
      <c r="P671" s="96">
        <f t="shared" si="1435"/>
        <v>0</v>
      </c>
      <c r="Q671" s="177"/>
      <c r="R671" s="178">
        <v>0</v>
      </c>
      <c r="S671" s="178">
        <f t="shared" si="1354"/>
        <v>0</v>
      </c>
      <c r="T671" s="178">
        <v>0</v>
      </c>
      <c r="U671" s="178">
        <f t="shared" si="1355"/>
        <v>0</v>
      </c>
      <c r="V671" s="179">
        <f t="shared" si="1436"/>
        <v>0</v>
      </c>
      <c r="W671" s="224"/>
      <c r="X671" s="225">
        <v>0</v>
      </c>
      <c r="Y671" s="225">
        <f t="shared" si="1356"/>
        <v>0</v>
      </c>
      <c r="Z671" s="225">
        <v>0</v>
      </c>
      <c r="AA671" s="225">
        <f t="shared" si="1357"/>
        <v>0</v>
      </c>
      <c r="AB671" s="226">
        <f t="shared" si="1437"/>
        <v>0</v>
      </c>
      <c r="AC671" s="271"/>
      <c r="AD671" s="272">
        <v>0</v>
      </c>
      <c r="AE671" s="272">
        <f t="shared" si="1358"/>
        <v>0</v>
      </c>
      <c r="AF671" s="272">
        <v>0</v>
      </c>
      <c r="AG671" s="272">
        <f t="shared" si="1359"/>
        <v>0</v>
      </c>
      <c r="AH671" s="273">
        <f t="shared" si="1438"/>
        <v>0</v>
      </c>
      <c r="AI671" s="318"/>
      <c r="AJ671" s="319">
        <v>0</v>
      </c>
      <c r="AK671" s="319">
        <f t="shared" si="1360"/>
        <v>0</v>
      </c>
      <c r="AL671" s="319">
        <v>0</v>
      </c>
      <c r="AM671" s="319">
        <f t="shared" si="1361"/>
        <v>0</v>
      </c>
      <c r="AN671" s="320">
        <f t="shared" si="1439"/>
        <v>0</v>
      </c>
      <c r="AO671" s="1107"/>
      <c r="AP671" s="1093">
        <v>0</v>
      </c>
      <c r="AQ671" s="1093">
        <f t="shared" si="1362"/>
        <v>0</v>
      </c>
      <c r="AR671" s="1093">
        <v>0</v>
      </c>
      <c r="AS671" s="1093">
        <f t="shared" si="1363"/>
        <v>0</v>
      </c>
      <c r="AT671" s="1094">
        <f t="shared" si="1440"/>
        <v>0</v>
      </c>
      <c r="AU671" s="1103"/>
      <c r="AV671" s="1101">
        <v>0</v>
      </c>
      <c r="AW671" s="1101">
        <f t="shared" si="1364"/>
        <v>0</v>
      </c>
      <c r="AX671" s="1101">
        <v>0</v>
      </c>
      <c r="AY671" s="1101">
        <f t="shared" si="1365"/>
        <v>0</v>
      </c>
      <c r="AZ671" s="1102">
        <f t="shared" si="1441"/>
        <v>0</v>
      </c>
      <c r="BA671" s="1151">
        <f t="shared" si="1413"/>
        <v>0</v>
      </c>
      <c r="BB671" s="363">
        <v>0</v>
      </c>
      <c r="BC671" s="363">
        <f t="shared" si="1366"/>
        <v>0</v>
      </c>
      <c r="BD671" s="363">
        <v>0</v>
      </c>
      <c r="BE671" s="363">
        <f t="shared" si="1367"/>
        <v>0</v>
      </c>
      <c r="BF671" s="364">
        <f t="shared" si="1442"/>
        <v>0</v>
      </c>
      <c r="BG671" s="1218">
        <f t="shared" si="1432"/>
        <v>0</v>
      </c>
      <c r="BH671" s="1218">
        <f t="shared" si="1433"/>
        <v>0</v>
      </c>
    </row>
    <row r="672" spans="1:60" ht="25.5" x14ac:dyDescent="0.2">
      <c r="A672" s="1">
        <v>657</v>
      </c>
      <c r="B672" s="50" t="s">
        <v>312</v>
      </c>
      <c r="C672" s="51"/>
      <c r="D672" s="51" t="s">
        <v>5</v>
      </c>
      <c r="E672" s="51">
        <v>1</v>
      </c>
      <c r="F672" s="76"/>
      <c r="G672" s="76">
        <f t="shared" si="1443"/>
        <v>0</v>
      </c>
      <c r="H672" s="76"/>
      <c r="I672" s="76">
        <f t="shared" si="1444"/>
        <v>0</v>
      </c>
      <c r="J672" s="120"/>
      <c r="K672" s="131"/>
      <c r="L672" s="95"/>
      <c r="M672" s="95">
        <f t="shared" si="1352"/>
        <v>0</v>
      </c>
      <c r="N672" s="95"/>
      <c r="O672" s="95">
        <f t="shared" si="1353"/>
        <v>0</v>
      </c>
      <c r="P672" s="96"/>
      <c r="Q672" s="177"/>
      <c r="R672" s="178"/>
      <c r="S672" s="178">
        <f t="shared" si="1354"/>
        <v>0</v>
      </c>
      <c r="T672" s="178"/>
      <c r="U672" s="178">
        <f t="shared" si="1355"/>
        <v>0</v>
      </c>
      <c r="V672" s="179"/>
      <c r="W672" s="224">
        <v>1</v>
      </c>
      <c r="X672" s="225"/>
      <c r="Y672" s="225">
        <f t="shared" si="1356"/>
        <v>0</v>
      </c>
      <c r="Z672" s="225"/>
      <c r="AA672" s="225">
        <f t="shared" si="1357"/>
        <v>0</v>
      </c>
      <c r="AB672" s="226"/>
      <c r="AC672" s="271"/>
      <c r="AD672" s="272"/>
      <c r="AE672" s="272">
        <f t="shared" si="1358"/>
        <v>0</v>
      </c>
      <c r="AF672" s="272"/>
      <c r="AG672" s="272">
        <f t="shared" si="1359"/>
        <v>0</v>
      </c>
      <c r="AH672" s="273"/>
      <c r="AI672" s="318"/>
      <c r="AJ672" s="319"/>
      <c r="AK672" s="319">
        <f t="shared" si="1360"/>
        <v>0</v>
      </c>
      <c r="AL672" s="319"/>
      <c r="AM672" s="319">
        <f t="shared" si="1361"/>
        <v>0</v>
      </c>
      <c r="AN672" s="320"/>
      <c r="AO672" s="1107"/>
      <c r="AP672" s="1093"/>
      <c r="AQ672" s="1093">
        <f t="shared" si="1362"/>
        <v>0</v>
      </c>
      <c r="AR672" s="1093"/>
      <c r="AS672" s="1093">
        <f t="shared" si="1363"/>
        <v>0</v>
      </c>
      <c r="AT672" s="1094"/>
      <c r="AU672" s="1103"/>
      <c r="AV672" s="1101"/>
      <c r="AW672" s="1101">
        <f t="shared" si="1364"/>
        <v>0</v>
      </c>
      <c r="AX672" s="1101"/>
      <c r="AY672" s="1101">
        <f t="shared" si="1365"/>
        <v>0</v>
      </c>
      <c r="AZ672" s="1102"/>
      <c r="BA672" s="1151">
        <f t="shared" si="1413"/>
        <v>0</v>
      </c>
      <c r="BB672" s="363"/>
      <c r="BC672" s="363">
        <f t="shared" si="1366"/>
        <v>0</v>
      </c>
      <c r="BD672" s="363"/>
      <c r="BE672" s="363">
        <f t="shared" si="1367"/>
        <v>0</v>
      </c>
      <c r="BF672" s="364"/>
      <c r="BG672" s="1218">
        <f t="shared" si="1432"/>
        <v>0</v>
      </c>
      <c r="BH672" s="1218">
        <f t="shared" si="1433"/>
        <v>0</v>
      </c>
    </row>
    <row r="673" spans="1:60" x14ac:dyDescent="0.2">
      <c r="A673" s="1">
        <v>658</v>
      </c>
      <c r="B673" s="1154" t="s">
        <v>93</v>
      </c>
      <c r="C673" s="51" t="s">
        <v>314</v>
      </c>
      <c r="D673" s="51" t="s">
        <v>7</v>
      </c>
      <c r="E673" s="51">
        <v>3</v>
      </c>
      <c r="F673" s="76">
        <v>14000</v>
      </c>
      <c r="G673" s="76">
        <f t="shared" si="1443"/>
        <v>42000</v>
      </c>
      <c r="H673" s="76">
        <v>37474</v>
      </c>
      <c r="I673" s="76">
        <f t="shared" si="1444"/>
        <v>112422</v>
      </c>
      <c r="J673" s="120">
        <f t="shared" ref="J673:J674" si="1445">G673+I673</f>
        <v>154422</v>
      </c>
      <c r="K673" s="131"/>
      <c r="L673" s="95">
        <v>14000</v>
      </c>
      <c r="M673" s="95">
        <f t="shared" si="1352"/>
        <v>0</v>
      </c>
      <c r="N673" s="95">
        <v>37474</v>
      </c>
      <c r="O673" s="95">
        <f t="shared" si="1353"/>
        <v>0</v>
      </c>
      <c r="P673" s="96">
        <f t="shared" ref="P673:P674" si="1446">M673+O673</f>
        <v>0</v>
      </c>
      <c r="Q673" s="177"/>
      <c r="R673" s="178">
        <v>14000</v>
      </c>
      <c r="S673" s="178">
        <f t="shared" si="1354"/>
        <v>0</v>
      </c>
      <c r="T673" s="178">
        <v>37474</v>
      </c>
      <c r="U673" s="178">
        <f t="shared" si="1355"/>
        <v>0</v>
      </c>
      <c r="V673" s="179">
        <f t="shared" ref="V673:V674" si="1447">S673+U673</f>
        <v>0</v>
      </c>
      <c r="W673" s="224">
        <v>3</v>
      </c>
      <c r="X673" s="225">
        <v>14000</v>
      </c>
      <c r="Y673" s="225">
        <f t="shared" si="1356"/>
        <v>42000</v>
      </c>
      <c r="Z673" s="225">
        <v>37474</v>
      </c>
      <c r="AA673" s="225">
        <f t="shared" si="1357"/>
        <v>112422</v>
      </c>
      <c r="AB673" s="226">
        <f t="shared" ref="AB673:AB674" si="1448">Y673+AA673</f>
        <v>154422</v>
      </c>
      <c r="AC673" s="271"/>
      <c r="AD673" s="272">
        <v>14000</v>
      </c>
      <c r="AE673" s="272">
        <f t="shared" si="1358"/>
        <v>0</v>
      </c>
      <c r="AF673" s="272">
        <v>37474</v>
      </c>
      <c r="AG673" s="272">
        <f t="shared" si="1359"/>
        <v>0</v>
      </c>
      <c r="AH673" s="273">
        <f t="shared" ref="AH673:AH674" si="1449">AE673+AG673</f>
        <v>0</v>
      </c>
      <c r="AI673" s="318"/>
      <c r="AJ673" s="319">
        <v>14000</v>
      </c>
      <c r="AK673" s="319">
        <f t="shared" si="1360"/>
        <v>0</v>
      </c>
      <c r="AL673" s="319">
        <v>37474</v>
      </c>
      <c r="AM673" s="319">
        <f t="shared" si="1361"/>
        <v>0</v>
      </c>
      <c r="AN673" s="320">
        <f t="shared" ref="AN673:AN674" si="1450">AK673+AM673</f>
        <v>0</v>
      </c>
      <c r="AO673" s="1107"/>
      <c r="AP673" s="1093">
        <v>14000</v>
      </c>
      <c r="AQ673" s="1093">
        <f t="shared" si="1362"/>
        <v>0</v>
      </c>
      <c r="AR673" s="1093">
        <v>37474</v>
      </c>
      <c r="AS673" s="1093">
        <f t="shared" si="1363"/>
        <v>0</v>
      </c>
      <c r="AT673" s="1094">
        <f t="shared" ref="AT673:AT674" si="1451">AQ673+AS673</f>
        <v>0</v>
      </c>
      <c r="AU673" s="1103"/>
      <c r="AV673" s="1101">
        <v>14000</v>
      </c>
      <c r="AW673" s="1101">
        <f t="shared" si="1364"/>
        <v>0</v>
      </c>
      <c r="AX673" s="1101">
        <v>37474</v>
      </c>
      <c r="AY673" s="1101">
        <f t="shared" si="1365"/>
        <v>0</v>
      </c>
      <c r="AZ673" s="1102">
        <f t="shared" ref="AZ673:AZ674" si="1452">AW673+AY673</f>
        <v>0</v>
      </c>
      <c r="BA673" s="1151">
        <f t="shared" si="1413"/>
        <v>0</v>
      </c>
      <c r="BB673" s="363">
        <v>14000</v>
      </c>
      <c r="BC673" s="363">
        <f t="shared" si="1366"/>
        <v>0</v>
      </c>
      <c r="BD673" s="363">
        <v>37474</v>
      </c>
      <c r="BE673" s="363">
        <f t="shared" si="1367"/>
        <v>0</v>
      </c>
      <c r="BF673" s="364">
        <f t="shared" ref="BF673:BF674" si="1453">BC673+BE673</f>
        <v>0</v>
      </c>
      <c r="BG673" s="1218">
        <f t="shared" si="1432"/>
        <v>0</v>
      </c>
      <c r="BH673" s="1218">
        <f t="shared" si="1433"/>
        <v>0</v>
      </c>
    </row>
    <row r="674" spans="1:60" ht="25.5" x14ac:dyDescent="0.2">
      <c r="A674" s="1">
        <v>659</v>
      </c>
      <c r="B674" s="1154" t="s">
        <v>94</v>
      </c>
      <c r="C674" s="51" t="s">
        <v>317</v>
      </c>
      <c r="D674" s="51" t="s">
        <v>7</v>
      </c>
      <c r="E674" s="51">
        <v>1</v>
      </c>
      <c r="F674" s="76">
        <v>44166</v>
      </c>
      <c r="G674" s="76">
        <f t="shared" si="1443"/>
        <v>44166</v>
      </c>
      <c r="H674" s="76">
        <v>268606</v>
      </c>
      <c r="I674" s="76">
        <f t="shared" si="1444"/>
        <v>268606</v>
      </c>
      <c r="J674" s="120">
        <f t="shared" si="1445"/>
        <v>312772</v>
      </c>
      <c r="K674" s="131"/>
      <c r="L674" s="95">
        <v>44166</v>
      </c>
      <c r="M674" s="95">
        <f t="shared" si="1352"/>
        <v>0</v>
      </c>
      <c r="N674" s="95">
        <v>268606</v>
      </c>
      <c r="O674" s="95">
        <f t="shared" si="1353"/>
        <v>0</v>
      </c>
      <c r="P674" s="96">
        <f t="shared" si="1446"/>
        <v>0</v>
      </c>
      <c r="Q674" s="177"/>
      <c r="R674" s="178">
        <v>44166</v>
      </c>
      <c r="S674" s="178">
        <f t="shared" si="1354"/>
        <v>0</v>
      </c>
      <c r="T674" s="178">
        <v>268606</v>
      </c>
      <c r="U674" s="178">
        <f t="shared" si="1355"/>
        <v>0</v>
      </c>
      <c r="V674" s="179">
        <f t="shared" si="1447"/>
        <v>0</v>
      </c>
      <c r="W674" s="224">
        <v>1</v>
      </c>
      <c r="X674" s="225">
        <v>44166</v>
      </c>
      <c r="Y674" s="225">
        <f t="shared" si="1356"/>
        <v>44166</v>
      </c>
      <c r="Z674" s="225">
        <v>268606</v>
      </c>
      <c r="AA674" s="225">
        <f t="shared" si="1357"/>
        <v>268606</v>
      </c>
      <c r="AB674" s="226">
        <f t="shared" si="1448"/>
        <v>312772</v>
      </c>
      <c r="AC674" s="271"/>
      <c r="AD674" s="272">
        <v>44166</v>
      </c>
      <c r="AE674" s="272">
        <f t="shared" si="1358"/>
        <v>0</v>
      </c>
      <c r="AF674" s="272">
        <v>268606</v>
      </c>
      <c r="AG674" s="272">
        <f t="shared" si="1359"/>
        <v>0</v>
      </c>
      <c r="AH674" s="273">
        <f t="shared" si="1449"/>
        <v>0</v>
      </c>
      <c r="AI674" s="318"/>
      <c r="AJ674" s="319">
        <v>44166</v>
      </c>
      <c r="AK674" s="319">
        <f t="shared" si="1360"/>
        <v>0</v>
      </c>
      <c r="AL674" s="319">
        <v>268606</v>
      </c>
      <c r="AM674" s="319">
        <f t="shared" si="1361"/>
        <v>0</v>
      </c>
      <c r="AN674" s="320">
        <f t="shared" si="1450"/>
        <v>0</v>
      </c>
      <c r="AO674" s="1107"/>
      <c r="AP674" s="1093">
        <v>44166</v>
      </c>
      <c r="AQ674" s="1093">
        <f t="shared" si="1362"/>
        <v>0</v>
      </c>
      <c r="AR674" s="1093">
        <v>268606</v>
      </c>
      <c r="AS674" s="1093">
        <f t="shared" si="1363"/>
        <v>0</v>
      </c>
      <c r="AT674" s="1094">
        <f t="shared" si="1451"/>
        <v>0</v>
      </c>
      <c r="AU674" s="1103"/>
      <c r="AV674" s="1101">
        <v>44166</v>
      </c>
      <c r="AW674" s="1101">
        <f t="shared" si="1364"/>
        <v>0</v>
      </c>
      <c r="AX674" s="1101">
        <v>268606</v>
      </c>
      <c r="AY674" s="1101">
        <f t="shared" si="1365"/>
        <v>0</v>
      </c>
      <c r="AZ674" s="1102">
        <f t="shared" si="1452"/>
        <v>0</v>
      </c>
      <c r="BA674" s="1151">
        <f t="shared" si="1413"/>
        <v>0</v>
      </c>
      <c r="BB674" s="363">
        <v>44166</v>
      </c>
      <c r="BC674" s="363">
        <f t="shared" si="1366"/>
        <v>0</v>
      </c>
      <c r="BD674" s="363">
        <v>268606</v>
      </c>
      <c r="BE674" s="363">
        <f t="shared" si="1367"/>
        <v>0</v>
      </c>
      <c r="BF674" s="364">
        <f t="shared" si="1453"/>
        <v>0</v>
      </c>
      <c r="BG674" s="1218">
        <f t="shared" si="1432"/>
        <v>0</v>
      </c>
      <c r="BH674" s="1218">
        <f t="shared" si="1433"/>
        <v>0</v>
      </c>
    </row>
    <row r="675" spans="1:60" x14ac:dyDescent="0.2">
      <c r="A675" s="1">
        <v>660</v>
      </c>
      <c r="B675" s="1154" t="s">
        <v>95</v>
      </c>
      <c r="C675" s="51"/>
      <c r="D675" s="51" t="s">
        <v>7</v>
      </c>
      <c r="E675" s="51">
        <v>3</v>
      </c>
      <c r="F675" s="76"/>
      <c r="G675" s="76">
        <f t="shared" si="1443"/>
        <v>0</v>
      </c>
      <c r="H675" s="76"/>
      <c r="I675" s="76">
        <f t="shared" si="1444"/>
        <v>0</v>
      </c>
      <c r="J675" s="120"/>
      <c r="K675" s="131"/>
      <c r="L675" s="95"/>
      <c r="M675" s="95">
        <f t="shared" si="1352"/>
        <v>0</v>
      </c>
      <c r="N675" s="95"/>
      <c r="O675" s="95">
        <f t="shared" si="1353"/>
        <v>0</v>
      </c>
      <c r="P675" s="96"/>
      <c r="Q675" s="177"/>
      <c r="R675" s="178"/>
      <c r="S675" s="178">
        <f t="shared" si="1354"/>
        <v>0</v>
      </c>
      <c r="T675" s="178"/>
      <c r="U675" s="178">
        <f t="shared" si="1355"/>
        <v>0</v>
      </c>
      <c r="V675" s="179"/>
      <c r="W675" s="224"/>
      <c r="X675" s="225"/>
      <c r="Y675" s="225">
        <f t="shared" si="1356"/>
        <v>0</v>
      </c>
      <c r="Z675" s="225"/>
      <c r="AA675" s="225">
        <f t="shared" si="1357"/>
        <v>0</v>
      </c>
      <c r="AB675" s="226"/>
      <c r="AC675" s="271"/>
      <c r="AD675" s="272"/>
      <c r="AE675" s="272">
        <f t="shared" si="1358"/>
        <v>0</v>
      </c>
      <c r="AF675" s="272"/>
      <c r="AG675" s="272">
        <f t="shared" si="1359"/>
        <v>0</v>
      </c>
      <c r="AH675" s="273"/>
      <c r="AI675" s="318"/>
      <c r="AJ675" s="319"/>
      <c r="AK675" s="319">
        <f t="shared" si="1360"/>
        <v>0</v>
      </c>
      <c r="AL675" s="319"/>
      <c r="AM675" s="319">
        <f t="shared" si="1361"/>
        <v>0</v>
      </c>
      <c r="AN675" s="320"/>
      <c r="AO675" s="1107"/>
      <c r="AP675" s="1093"/>
      <c r="AQ675" s="1093">
        <f t="shared" si="1362"/>
        <v>0</v>
      </c>
      <c r="AR675" s="1093"/>
      <c r="AS675" s="1093">
        <f t="shared" si="1363"/>
        <v>0</v>
      </c>
      <c r="AT675" s="1094"/>
      <c r="AU675" s="1103"/>
      <c r="AV675" s="1101"/>
      <c r="AW675" s="1101">
        <f t="shared" si="1364"/>
        <v>0</v>
      </c>
      <c r="AX675" s="1101"/>
      <c r="AY675" s="1101">
        <f t="shared" si="1365"/>
        <v>0</v>
      </c>
      <c r="AZ675" s="1102"/>
      <c r="BA675" s="1151">
        <f t="shared" si="1413"/>
        <v>3</v>
      </c>
      <c r="BB675" s="363"/>
      <c r="BC675" s="363">
        <f t="shared" si="1366"/>
        <v>0</v>
      </c>
      <c r="BD675" s="363"/>
      <c r="BE675" s="363">
        <f t="shared" si="1367"/>
        <v>0</v>
      </c>
      <c r="BF675" s="364"/>
      <c r="BG675" s="1218">
        <f t="shared" si="1432"/>
        <v>0</v>
      </c>
      <c r="BH675" s="1218">
        <f t="shared" si="1433"/>
        <v>0</v>
      </c>
    </row>
    <row r="676" spans="1:60" x14ac:dyDescent="0.2">
      <c r="A676" s="1">
        <v>661</v>
      </c>
      <c r="B676" s="50" t="s">
        <v>245</v>
      </c>
      <c r="C676" s="51"/>
      <c r="D676" s="51"/>
      <c r="E676" s="51"/>
      <c r="F676" s="76"/>
      <c r="G676" s="76">
        <f t="shared" si="1443"/>
        <v>0</v>
      </c>
      <c r="H676" s="76"/>
      <c r="I676" s="76">
        <f t="shared" si="1444"/>
        <v>0</v>
      </c>
      <c r="J676" s="120"/>
      <c r="K676" s="131"/>
      <c r="L676" s="95"/>
      <c r="M676" s="95">
        <f t="shared" si="1352"/>
        <v>0</v>
      </c>
      <c r="N676" s="95"/>
      <c r="O676" s="95">
        <f t="shared" si="1353"/>
        <v>0</v>
      </c>
      <c r="P676" s="96"/>
      <c r="Q676" s="177"/>
      <c r="R676" s="178"/>
      <c r="S676" s="178">
        <f t="shared" si="1354"/>
        <v>0</v>
      </c>
      <c r="T676" s="178"/>
      <c r="U676" s="178">
        <f t="shared" si="1355"/>
        <v>0</v>
      </c>
      <c r="V676" s="179"/>
      <c r="W676" s="224"/>
      <c r="X676" s="225"/>
      <c r="Y676" s="225">
        <f t="shared" si="1356"/>
        <v>0</v>
      </c>
      <c r="Z676" s="225"/>
      <c r="AA676" s="225">
        <f t="shared" si="1357"/>
        <v>0</v>
      </c>
      <c r="AB676" s="226"/>
      <c r="AC676" s="271"/>
      <c r="AD676" s="272"/>
      <c r="AE676" s="272">
        <f t="shared" si="1358"/>
        <v>0</v>
      </c>
      <c r="AF676" s="272"/>
      <c r="AG676" s="272">
        <f t="shared" si="1359"/>
        <v>0</v>
      </c>
      <c r="AH676" s="273"/>
      <c r="AI676" s="318"/>
      <c r="AJ676" s="319"/>
      <c r="AK676" s="319">
        <f t="shared" si="1360"/>
        <v>0</v>
      </c>
      <c r="AL676" s="319"/>
      <c r="AM676" s="319">
        <f t="shared" si="1361"/>
        <v>0</v>
      </c>
      <c r="AN676" s="320"/>
      <c r="AO676" s="1107"/>
      <c r="AP676" s="1093"/>
      <c r="AQ676" s="1093">
        <f t="shared" si="1362"/>
        <v>0</v>
      </c>
      <c r="AR676" s="1093"/>
      <c r="AS676" s="1093">
        <f t="shared" si="1363"/>
        <v>0</v>
      </c>
      <c r="AT676" s="1094"/>
      <c r="AU676" s="1103"/>
      <c r="AV676" s="1101"/>
      <c r="AW676" s="1101">
        <f t="shared" si="1364"/>
        <v>0</v>
      </c>
      <c r="AX676" s="1101"/>
      <c r="AY676" s="1101">
        <f t="shared" si="1365"/>
        <v>0</v>
      </c>
      <c r="AZ676" s="1102"/>
      <c r="BA676" s="1151">
        <f t="shared" si="1413"/>
        <v>0</v>
      </c>
      <c r="BB676" s="363"/>
      <c r="BC676" s="363">
        <f t="shared" si="1366"/>
        <v>0</v>
      </c>
      <c r="BD676" s="363"/>
      <c r="BE676" s="363">
        <f t="shared" si="1367"/>
        <v>0</v>
      </c>
      <c r="BF676" s="364"/>
      <c r="BG676" s="1218">
        <f t="shared" si="1432"/>
        <v>0</v>
      </c>
      <c r="BH676" s="1218">
        <f t="shared" si="1433"/>
        <v>0</v>
      </c>
    </row>
    <row r="677" spans="1:60" x14ac:dyDescent="0.2">
      <c r="A677" s="1">
        <v>662</v>
      </c>
      <c r="B677" s="1154" t="s">
        <v>307</v>
      </c>
      <c r="C677" s="51"/>
      <c r="D677" s="51" t="s">
        <v>96</v>
      </c>
      <c r="E677" s="51">
        <v>20</v>
      </c>
      <c r="F677" s="76">
        <f>250+105</f>
        <v>355</v>
      </c>
      <c r="G677" s="76">
        <f t="shared" si="1443"/>
        <v>7100</v>
      </c>
      <c r="H677" s="76">
        <v>240</v>
      </c>
      <c r="I677" s="76">
        <f t="shared" si="1444"/>
        <v>4800</v>
      </c>
      <c r="J677" s="120">
        <f t="shared" ref="J677:J683" si="1454">G677+I677</f>
        <v>11900</v>
      </c>
      <c r="K677" s="131"/>
      <c r="L677" s="95">
        <f>250+105</f>
        <v>355</v>
      </c>
      <c r="M677" s="95">
        <f t="shared" si="1352"/>
        <v>0</v>
      </c>
      <c r="N677" s="95">
        <v>240</v>
      </c>
      <c r="O677" s="95">
        <f t="shared" si="1353"/>
        <v>0</v>
      </c>
      <c r="P677" s="96">
        <f t="shared" ref="P677:P683" si="1455">M677+O677</f>
        <v>0</v>
      </c>
      <c r="Q677" s="177"/>
      <c r="R677" s="178">
        <f>250+105</f>
        <v>355</v>
      </c>
      <c r="S677" s="178">
        <f t="shared" si="1354"/>
        <v>0</v>
      </c>
      <c r="T677" s="178">
        <v>240</v>
      </c>
      <c r="U677" s="178">
        <f t="shared" si="1355"/>
        <v>0</v>
      </c>
      <c r="V677" s="179">
        <f t="shared" ref="V677:V683" si="1456">S677+U677</f>
        <v>0</v>
      </c>
      <c r="W677" s="224"/>
      <c r="X677" s="225">
        <f>250+105</f>
        <v>355</v>
      </c>
      <c r="Y677" s="225">
        <f t="shared" si="1356"/>
        <v>0</v>
      </c>
      <c r="Z677" s="225">
        <v>240</v>
      </c>
      <c r="AA677" s="225">
        <f t="shared" si="1357"/>
        <v>0</v>
      </c>
      <c r="AB677" s="226">
        <f t="shared" ref="AB677:AB683" si="1457">Y677+AA677</f>
        <v>0</v>
      </c>
      <c r="AC677" s="271"/>
      <c r="AD677" s="272">
        <f>250+105</f>
        <v>355</v>
      </c>
      <c r="AE677" s="272">
        <f t="shared" si="1358"/>
        <v>0</v>
      </c>
      <c r="AF677" s="272">
        <v>240</v>
      </c>
      <c r="AG677" s="272">
        <f t="shared" si="1359"/>
        <v>0</v>
      </c>
      <c r="AH677" s="273">
        <f t="shared" ref="AH677:AH683" si="1458">AE677+AG677</f>
        <v>0</v>
      </c>
      <c r="AI677" s="318"/>
      <c r="AJ677" s="319">
        <f>250+105</f>
        <v>355</v>
      </c>
      <c r="AK677" s="319">
        <f t="shared" si="1360"/>
        <v>0</v>
      </c>
      <c r="AL677" s="319">
        <v>240</v>
      </c>
      <c r="AM677" s="319">
        <f t="shared" si="1361"/>
        <v>0</v>
      </c>
      <c r="AN677" s="320">
        <f t="shared" ref="AN677:AN683" si="1459">AK677+AM677</f>
        <v>0</v>
      </c>
      <c r="AO677" s="1607">
        <v>20</v>
      </c>
      <c r="AP677" s="1093">
        <f>250+105</f>
        <v>355</v>
      </c>
      <c r="AQ677" s="1093">
        <f t="shared" si="1362"/>
        <v>7100</v>
      </c>
      <c r="AR677" s="1093">
        <v>240</v>
      </c>
      <c r="AS677" s="1093">
        <f t="shared" si="1363"/>
        <v>4800</v>
      </c>
      <c r="AT677" s="1094">
        <f t="shared" ref="AT677:AT683" si="1460">AQ677+AS677</f>
        <v>11900</v>
      </c>
      <c r="AU677" s="1103"/>
      <c r="AV677" s="1101">
        <f>250+105</f>
        <v>355</v>
      </c>
      <c r="AW677" s="1101">
        <f t="shared" si="1364"/>
        <v>0</v>
      </c>
      <c r="AX677" s="1101">
        <v>240</v>
      </c>
      <c r="AY677" s="1101">
        <f t="shared" si="1365"/>
        <v>0</v>
      </c>
      <c r="AZ677" s="1102">
        <f t="shared" ref="AZ677:AZ683" si="1461">AW677+AY677</f>
        <v>0</v>
      </c>
      <c r="BA677" s="1151">
        <f t="shared" si="1413"/>
        <v>0</v>
      </c>
      <c r="BB677" s="363">
        <f>250+105</f>
        <v>355</v>
      </c>
      <c r="BC677" s="363">
        <f t="shared" si="1366"/>
        <v>0</v>
      </c>
      <c r="BD677" s="363">
        <v>240</v>
      </c>
      <c r="BE677" s="363">
        <f t="shared" si="1367"/>
        <v>0</v>
      </c>
      <c r="BF677" s="364">
        <f t="shared" ref="BF677:BF683" si="1462">BC677+BE677</f>
        <v>0</v>
      </c>
      <c r="BG677" s="1218">
        <f t="shared" si="1432"/>
        <v>11900</v>
      </c>
      <c r="BH677" s="1218">
        <f t="shared" si="1433"/>
        <v>-11900</v>
      </c>
    </row>
    <row r="678" spans="1:60" x14ac:dyDescent="0.2">
      <c r="A678" s="1">
        <v>663</v>
      </c>
      <c r="B678" s="1154" t="s">
        <v>308</v>
      </c>
      <c r="C678" s="51"/>
      <c r="D678" s="51" t="s">
        <v>96</v>
      </c>
      <c r="E678" s="51">
        <v>27</v>
      </c>
      <c r="F678" s="76">
        <f>330+105</f>
        <v>435</v>
      </c>
      <c r="G678" s="76">
        <f t="shared" si="1443"/>
        <v>11745</v>
      </c>
      <c r="H678" s="76">
        <v>403</v>
      </c>
      <c r="I678" s="76">
        <f t="shared" si="1444"/>
        <v>10881</v>
      </c>
      <c r="J678" s="120">
        <f t="shared" si="1454"/>
        <v>22626</v>
      </c>
      <c r="K678" s="131"/>
      <c r="L678" s="95">
        <f>330+105</f>
        <v>435</v>
      </c>
      <c r="M678" s="95">
        <f t="shared" si="1352"/>
        <v>0</v>
      </c>
      <c r="N678" s="95">
        <v>403</v>
      </c>
      <c r="O678" s="95">
        <f t="shared" si="1353"/>
        <v>0</v>
      </c>
      <c r="P678" s="96">
        <f t="shared" si="1455"/>
        <v>0</v>
      </c>
      <c r="Q678" s="177"/>
      <c r="R678" s="178">
        <f>330+105</f>
        <v>435</v>
      </c>
      <c r="S678" s="178">
        <f t="shared" si="1354"/>
        <v>0</v>
      </c>
      <c r="T678" s="178">
        <v>403</v>
      </c>
      <c r="U678" s="178">
        <f t="shared" si="1355"/>
        <v>0</v>
      </c>
      <c r="V678" s="179">
        <f t="shared" si="1456"/>
        <v>0</v>
      </c>
      <c r="W678" s="224"/>
      <c r="X678" s="225">
        <f>330+105</f>
        <v>435</v>
      </c>
      <c r="Y678" s="225">
        <f t="shared" si="1356"/>
        <v>0</v>
      </c>
      <c r="Z678" s="225">
        <v>403</v>
      </c>
      <c r="AA678" s="225">
        <f t="shared" si="1357"/>
        <v>0</v>
      </c>
      <c r="AB678" s="226">
        <f t="shared" si="1457"/>
        <v>0</v>
      </c>
      <c r="AC678" s="271"/>
      <c r="AD678" s="272">
        <f>330+105</f>
        <v>435</v>
      </c>
      <c r="AE678" s="272">
        <f t="shared" si="1358"/>
        <v>0</v>
      </c>
      <c r="AF678" s="272">
        <v>403</v>
      </c>
      <c r="AG678" s="272">
        <f t="shared" si="1359"/>
        <v>0</v>
      </c>
      <c r="AH678" s="273">
        <f t="shared" si="1458"/>
        <v>0</v>
      </c>
      <c r="AI678" s="318"/>
      <c r="AJ678" s="319">
        <f>330+105</f>
        <v>435</v>
      </c>
      <c r="AK678" s="319">
        <f t="shared" si="1360"/>
        <v>0</v>
      </c>
      <c r="AL678" s="319">
        <v>403</v>
      </c>
      <c r="AM678" s="319">
        <f t="shared" si="1361"/>
        <v>0</v>
      </c>
      <c r="AN678" s="320">
        <f t="shared" si="1459"/>
        <v>0</v>
      </c>
      <c r="AO678" s="1607">
        <v>27</v>
      </c>
      <c r="AP678" s="1093">
        <f>330+105</f>
        <v>435</v>
      </c>
      <c r="AQ678" s="1093">
        <f t="shared" si="1362"/>
        <v>11745</v>
      </c>
      <c r="AR678" s="1093">
        <v>403</v>
      </c>
      <c r="AS678" s="1093">
        <f t="shared" si="1363"/>
        <v>10881</v>
      </c>
      <c r="AT678" s="1094">
        <f t="shared" si="1460"/>
        <v>22626</v>
      </c>
      <c r="AU678" s="1103"/>
      <c r="AV678" s="1101">
        <f>330+105</f>
        <v>435</v>
      </c>
      <c r="AW678" s="1101">
        <f t="shared" si="1364"/>
        <v>0</v>
      </c>
      <c r="AX678" s="1101">
        <v>403</v>
      </c>
      <c r="AY678" s="1101">
        <f t="shared" si="1365"/>
        <v>0</v>
      </c>
      <c r="AZ678" s="1102">
        <f t="shared" si="1461"/>
        <v>0</v>
      </c>
      <c r="BA678" s="1151">
        <f t="shared" si="1413"/>
        <v>0</v>
      </c>
      <c r="BB678" s="363">
        <f>330+105</f>
        <v>435</v>
      </c>
      <c r="BC678" s="363">
        <f t="shared" si="1366"/>
        <v>0</v>
      </c>
      <c r="BD678" s="363">
        <v>403</v>
      </c>
      <c r="BE678" s="363">
        <f t="shared" si="1367"/>
        <v>0</v>
      </c>
      <c r="BF678" s="364">
        <f t="shared" si="1462"/>
        <v>0</v>
      </c>
      <c r="BG678" s="1218">
        <f t="shared" si="1432"/>
        <v>22626</v>
      </c>
      <c r="BH678" s="1218">
        <f t="shared" si="1433"/>
        <v>-22626</v>
      </c>
    </row>
    <row r="679" spans="1:60" hidden="1" x14ac:dyDescent="0.2">
      <c r="A679" s="1">
        <v>664</v>
      </c>
      <c r="B679" s="1154" t="s">
        <v>97</v>
      </c>
      <c r="C679" s="51"/>
      <c r="D679" s="51" t="s">
        <v>96</v>
      </c>
      <c r="E679" s="51">
        <v>0</v>
      </c>
      <c r="F679" s="76">
        <f>352+105</f>
        <v>457</v>
      </c>
      <c r="G679" s="76">
        <f t="shared" si="1443"/>
        <v>0</v>
      </c>
      <c r="H679" s="76">
        <v>524</v>
      </c>
      <c r="I679" s="76">
        <f t="shared" si="1444"/>
        <v>0</v>
      </c>
      <c r="J679" s="120">
        <f t="shared" si="1454"/>
        <v>0</v>
      </c>
      <c r="K679" s="131"/>
      <c r="L679" s="95">
        <f>352+105</f>
        <v>457</v>
      </c>
      <c r="M679" s="95">
        <f t="shared" si="1352"/>
        <v>0</v>
      </c>
      <c r="N679" s="95">
        <v>524</v>
      </c>
      <c r="O679" s="95">
        <f t="shared" si="1353"/>
        <v>0</v>
      </c>
      <c r="P679" s="96">
        <f t="shared" si="1455"/>
        <v>0</v>
      </c>
      <c r="Q679" s="177"/>
      <c r="R679" s="178">
        <f>352+105</f>
        <v>457</v>
      </c>
      <c r="S679" s="178">
        <f t="shared" si="1354"/>
        <v>0</v>
      </c>
      <c r="T679" s="178">
        <v>524</v>
      </c>
      <c r="U679" s="178">
        <f t="shared" si="1355"/>
        <v>0</v>
      </c>
      <c r="V679" s="179">
        <f t="shared" si="1456"/>
        <v>0</v>
      </c>
      <c r="W679" s="224"/>
      <c r="X679" s="225">
        <f>352+105</f>
        <v>457</v>
      </c>
      <c r="Y679" s="225">
        <f t="shared" si="1356"/>
        <v>0</v>
      </c>
      <c r="Z679" s="225">
        <v>524</v>
      </c>
      <c r="AA679" s="225">
        <f t="shared" si="1357"/>
        <v>0</v>
      </c>
      <c r="AB679" s="226">
        <f t="shared" si="1457"/>
        <v>0</v>
      </c>
      <c r="AC679" s="271"/>
      <c r="AD679" s="272">
        <f>352+105</f>
        <v>457</v>
      </c>
      <c r="AE679" s="272">
        <f t="shared" si="1358"/>
        <v>0</v>
      </c>
      <c r="AF679" s="272">
        <v>524</v>
      </c>
      <c r="AG679" s="272">
        <f t="shared" si="1359"/>
        <v>0</v>
      </c>
      <c r="AH679" s="273">
        <f t="shared" si="1458"/>
        <v>0</v>
      </c>
      <c r="AI679" s="318"/>
      <c r="AJ679" s="319">
        <f>352+105</f>
        <v>457</v>
      </c>
      <c r="AK679" s="319">
        <f t="shared" si="1360"/>
        <v>0</v>
      </c>
      <c r="AL679" s="319">
        <v>524</v>
      </c>
      <c r="AM679" s="319">
        <f t="shared" si="1361"/>
        <v>0</v>
      </c>
      <c r="AN679" s="320">
        <f t="shared" si="1459"/>
        <v>0</v>
      </c>
      <c r="AO679" s="1107"/>
      <c r="AP679" s="1093">
        <f>352+105</f>
        <v>457</v>
      </c>
      <c r="AQ679" s="1093">
        <f t="shared" si="1362"/>
        <v>0</v>
      </c>
      <c r="AR679" s="1093">
        <v>524</v>
      </c>
      <c r="AS679" s="1093">
        <f t="shared" si="1363"/>
        <v>0</v>
      </c>
      <c r="AT679" s="1094">
        <f t="shared" si="1460"/>
        <v>0</v>
      </c>
      <c r="AU679" s="1103"/>
      <c r="AV679" s="1101">
        <f>352+105</f>
        <v>457</v>
      </c>
      <c r="AW679" s="1101">
        <f t="shared" si="1364"/>
        <v>0</v>
      </c>
      <c r="AX679" s="1101">
        <v>524</v>
      </c>
      <c r="AY679" s="1101">
        <f t="shared" si="1365"/>
        <v>0</v>
      </c>
      <c r="AZ679" s="1102">
        <f t="shared" si="1461"/>
        <v>0</v>
      </c>
      <c r="BA679" s="1151">
        <f t="shared" si="1413"/>
        <v>0</v>
      </c>
      <c r="BB679" s="363">
        <f>352+105</f>
        <v>457</v>
      </c>
      <c r="BC679" s="363">
        <f t="shared" si="1366"/>
        <v>0</v>
      </c>
      <c r="BD679" s="363">
        <v>524</v>
      </c>
      <c r="BE679" s="363">
        <f t="shared" si="1367"/>
        <v>0</v>
      </c>
      <c r="BF679" s="364">
        <f t="shared" si="1462"/>
        <v>0</v>
      </c>
      <c r="BG679" s="1218">
        <f t="shared" si="1432"/>
        <v>0</v>
      </c>
      <c r="BH679" s="1218">
        <f t="shared" si="1433"/>
        <v>0</v>
      </c>
    </row>
    <row r="680" spans="1:60" x14ac:dyDescent="0.2">
      <c r="A680" s="1">
        <v>665</v>
      </c>
      <c r="B680" s="1154" t="s">
        <v>309</v>
      </c>
      <c r="C680" s="51"/>
      <c r="D680" s="51" t="s">
        <v>96</v>
      </c>
      <c r="E680" s="51">
        <v>10</v>
      </c>
      <c r="F680" s="76">
        <f>396+105</f>
        <v>501</v>
      </c>
      <c r="G680" s="76">
        <f t="shared" si="1443"/>
        <v>5010</v>
      </c>
      <c r="H680" s="76">
        <v>877</v>
      </c>
      <c r="I680" s="76">
        <f t="shared" si="1444"/>
        <v>8770</v>
      </c>
      <c r="J680" s="120">
        <f t="shared" si="1454"/>
        <v>13780</v>
      </c>
      <c r="K680" s="131"/>
      <c r="L680" s="95">
        <f>396+105</f>
        <v>501</v>
      </c>
      <c r="M680" s="95">
        <f t="shared" si="1352"/>
        <v>0</v>
      </c>
      <c r="N680" s="95">
        <v>877</v>
      </c>
      <c r="O680" s="95">
        <f t="shared" si="1353"/>
        <v>0</v>
      </c>
      <c r="P680" s="96">
        <f t="shared" si="1455"/>
        <v>0</v>
      </c>
      <c r="Q680" s="177"/>
      <c r="R680" s="178">
        <f>396+105</f>
        <v>501</v>
      </c>
      <c r="S680" s="178">
        <f t="shared" si="1354"/>
        <v>0</v>
      </c>
      <c r="T680" s="178">
        <v>877</v>
      </c>
      <c r="U680" s="178">
        <f t="shared" si="1355"/>
        <v>0</v>
      </c>
      <c r="V680" s="179">
        <f t="shared" si="1456"/>
        <v>0</v>
      </c>
      <c r="W680" s="224"/>
      <c r="X680" s="225">
        <f>396+105</f>
        <v>501</v>
      </c>
      <c r="Y680" s="225">
        <f t="shared" si="1356"/>
        <v>0</v>
      </c>
      <c r="Z680" s="225">
        <v>877</v>
      </c>
      <c r="AA680" s="225">
        <f t="shared" si="1357"/>
        <v>0</v>
      </c>
      <c r="AB680" s="226">
        <f t="shared" si="1457"/>
        <v>0</v>
      </c>
      <c r="AC680" s="271"/>
      <c r="AD680" s="272">
        <f>396+105</f>
        <v>501</v>
      </c>
      <c r="AE680" s="272">
        <f t="shared" si="1358"/>
        <v>0</v>
      </c>
      <c r="AF680" s="272">
        <v>877</v>
      </c>
      <c r="AG680" s="272">
        <f t="shared" si="1359"/>
        <v>0</v>
      </c>
      <c r="AH680" s="273">
        <f t="shared" si="1458"/>
        <v>0</v>
      </c>
      <c r="AI680" s="318"/>
      <c r="AJ680" s="319">
        <f>396+105</f>
        <v>501</v>
      </c>
      <c r="AK680" s="319">
        <f t="shared" si="1360"/>
        <v>0</v>
      </c>
      <c r="AL680" s="319">
        <v>877</v>
      </c>
      <c r="AM680" s="319">
        <f t="shared" si="1361"/>
        <v>0</v>
      </c>
      <c r="AN680" s="320">
        <f t="shared" si="1459"/>
        <v>0</v>
      </c>
      <c r="AO680" s="1607">
        <v>10</v>
      </c>
      <c r="AP680" s="1093">
        <f>396+105</f>
        <v>501</v>
      </c>
      <c r="AQ680" s="1093">
        <f t="shared" si="1362"/>
        <v>5010</v>
      </c>
      <c r="AR680" s="1093">
        <v>877</v>
      </c>
      <c r="AS680" s="1093">
        <f t="shared" si="1363"/>
        <v>8770</v>
      </c>
      <c r="AT680" s="1094">
        <f t="shared" si="1460"/>
        <v>13780</v>
      </c>
      <c r="AU680" s="1103"/>
      <c r="AV680" s="1101">
        <f>396+105</f>
        <v>501</v>
      </c>
      <c r="AW680" s="1101">
        <f t="shared" si="1364"/>
        <v>0</v>
      </c>
      <c r="AX680" s="1101">
        <v>877</v>
      </c>
      <c r="AY680" s="1101">
        <f t="shared" si="1365"/>
        <v>0</v>
      </c>
      <c r="AZ680" s="1102">
        <f t="shared" si="1461"/>
        <v>0</v>
      </c>
      <c r="BA680" s="1151">
        <f t="shared" si="1413"/>
        <v>0</v>
      </c>
      <c r="BB680" s="363">
        <f>396+105</f>
        <v>501</v>
      </c>
      <c r="BC680" s="363">
        <f t="shared" si="1366"/>
        <v>0</v>
      </c>
      <c r="BD680" s="363">
        <v>877</v>
      </c>
      <c r="BE680" s="363">
        <f t="shared" si="1367"/>
        <v>0</v>
      </c>
      <c r="BF680" s="364">
        <f t="shared" si="1462"/>
        <v>0</v>
      </c>
      <c r="BG680" s="1218">
        <f t="shared" si="1432"/>
        <v>13780</v>
      </c>
      <c r="BH680" s="1218">
        <f t="shared" si="1433"/>
        <v>-13780</v>
      </c>
    </row>
    <row r="681" spans="1:60" x14ac:dyDescent="0.2">
      <c r="A681" s="1">
        <v>666</v>
      </c>
      <c r="B681" s="50" t="s">
        <v>98</v>
      </c>
      <c r="C681" s="51" t="s">
        <v>99</v>
      </c>
      <c r="D681" s="51" t="s">
        <v>7</v>
      </c>
      <c r="E681" s="51">
        <v>3</v>
      </c>
      <c r="F681" s="76">
        <v>2500</v>
      </c>
      <c r="G681" s="76">
        <f t="shared" si="1443"/>
        <v>7500</v>
      </c>
      <c r="H681" s="76">
        <v>8211</v>
      </c>
      <c r="I681" s="76">
        <f t="shared" si="1444"/>
        <v>24633</v>
      </c>
      <c r="J681" s="120">
        <f t="shared" si="1454"/>
        <v>32133</v>
      </c>
      <c r="K681" s="131"/>
      <c r="L681" s="95">
        <v>2500</v>
      </c>
      <c r="M681" s="95">
        <f t="shared" si="1352"/>
        <v>0</v>
      </c>
      <c r="N681" s="95">
        <v>8211</v>
      </c>
      <c r="O681" s="95">
        <f t="shared" si="1353"/>
        <v>0</v>
      </c>
      <c r="P681" s="96">
        <f t="shared" si="1455"/>
        <v>0</v>
      </c>
      <c r="Q681" s="177"/>
      <c r="R681" s="178">
        <v>2500</v>
      </c>
      <c r="S681" s="178">
        <f t="shared" si="1354"/>
        <v>0</v>
      </c>
      <c r="T681" s="178">
        <v>8211</v>
      </c>
      <c r="U681" s="178">
        <f t="shared" si="1355"/>
        <v>0</v>
      </c>
      <c r="V681" s="179">
        <f t="shared" si="1456"/>
        <v>0</v>
      </c>
      <c r="W681" s="224"/>
      <c r="X681" s="225">
        <v>2500</v>
      </c>
      <c r="Y681" s="225">
        <f t="shared" si="1356"/>
        <v>0</v>
      </c>
      <c r="Z681" s="225">
        <v>8211</v>
      </c>
      <c r="AA681" s="225">
        <f t="shared" si="1357"/>
        <v>0</v>
      </c>
      <c r="AB681" s="226">
        <f t="shared" si="1457"/>
        <v>0</v>
      </c>
      <c r="AC681" s="271"/>
      <c r="AD681" s="272">
        <v>2500</v>
      </c>
      <c r="AE681" s="272">
        <f t="shared" si="1358"/>
        <v>0</v>
      </c>
      <c r="AF681" s="272">
        <v>8211</v>
      </c>
      <c r="AG681" s="272">
        <f t="shared" si="1359"/>
        <v>0</v>
      </c>
      <c r="AH681" s="273">
        <f t="shared" si="1458"/>
        <v>0</v>
      </c>
      <c r="AI681" s="318"/>
      <c r="AJ681" s="319">
        <v>2500</v>
      </c>
      <c r="AK681" s="319">
        <f t="shared" si="1360"/>
        <v>0</v>
      </c>
      <c r="AL681" s="319">
        <v>8211</v>
      </c>
      <c r="AM681" s="319">
        <f t="shared" si="1361"/>
        <v>0</v>
      </c>
      <c r="AN681" s="320">
        <f t="shared" si="1459"/>
        <v>0</v>
      </c>
      <c r="AO681" s="1607">
        <v>3</v>
      </c>
      <c r="AP681" s="1093">
        <v>2500</v>
      </c>
      <c r="AQ681" s="1093">
        <f t="shared" si="1362"/>
        <v>7500</v>
      </c>
      <c r="AR681" s="1093">
        <v>8211</v>
      </c>
      <c r="AS681" s="1093">
        <f t="shared" si="1363"/>
        <v>24633</v>
      </c>
      <c r="AT681" s="1094">
        <f t="shared" si="1460"/>
        <v>32133</v>
      </c>
      <c r="AU681" s="1103"/>
      <c r="AV681" s="1101">
        <v>2500</v>
      </c>
      <c r="AW681" s="1101">
        <f t="shared" si="1364"/>
        <v>0</v>
      </c>
      <c r="AX681" s="1101">
        <v>8211</v>
      </c>
      <c r="AY681" s="1101">
        <f t="shared" si="1365"/>
        <v>0</v>
      </c>
      <c r="AZ681" s="1102">
        <f t="shared" si="1461"/>
        <v>0</v>
      </c>
      <c r="BA681" s="1151">
        <f t="shared" si="1413"/>
        <v>0</v>
      </c>
      <c r="BB681" s="363">
        <v>2500</v>
      </c>
      <c r="BC681" s="363">
        <f t="shared" si="1366"/>
        <v>0</v>
      </c>
      <c r="BD681" s="363">
        <v>8211</v>
      </c>
      <c r="BE681" s="363">
        <f t="shared" si="1367"/>
        <v>0</v>
      </c>
      <c r="BF681" s="364">
        <f t="shared" si="1462"/>
        <v>0</v>
      </c>
      <c r="BG681" s="1218">
        <f t="shared" si="1432"/>
        <v>32133</v>
      </c>
      <c r="BH681" s="1218">
        <f t="shared" si="1433"/>
        <v>-32133</v>
      </c>
    </row>
    <row r="682" spans="1:60" x14ac:dyDescent="0.2">
      <c r="A682" s="1">
        <v>667</v>
      </c>
      <c r="B682" s="50" t="s">
        <v>310</v>
      </c>
      <c r="C682" s="51"/>
      <c r="D682" s="51" t="s">
        <v>7</v>
      </c>
      <c r="E682" s="51">
        <v>1</v>
      </c>
      <c r="F682" s="76">
        <v>2500</v>
      </c>
      <c r="G682" s="76">
        <f t="shared" si="1443"/>
        <v>2500</v>
      </c>
      <c r="H682" s="76">
        <v>5000</v>
      </c>
      <c r="I682" s="76">
        <f t="shared" si="1444"/>
        <v>5000</v>
      </c>
      <c r="J682" s="120">
        <f t="shared" si="1454"/>
        <v>7500</v>
      </c>
      <c r="K682" s="131"/>
      <c r="L682" s="95">
        <v>2500</v>
      </c>
      <c r="M682" s="95">
        <f t="shared" si="1352"/>
        <v>0</v>
      </c>
      <c r="N682" s="95">
        <v>5000</v>
      </c>
      <c r="O682" s="95">
        <f t="shared" si="1353"/>
        <v>0</v>
      </c>
      <c r="P682" s="96">
        <f t="shared" si="1455"/>
        <v>0</v>
      </c>
      <c r="Q682" s="177"/>
      <c r="R682" s="178">
        <v>2500</v>
      </c>
      <c r="S682" s="178">
        <f t="shared" si="1354"/>
        <v>0</v>
      </c>
      <c r="T682" s="178">
        <v>5000</v>
      </c>
      <c r="U682" s="178">
        <f t="shared" si="1355"/>
        <v>0</v>
      </c>
      <c r="V682" s="179">
        <f t="shared" si="1456"/>
        <v>0</v>
      </c>
      <c r="W682" s="224"/>
      <c r="X682" s="225">
        <v>2500</v>
      </c>
      <c r="Y682" s="225">
        <f t="shared" si="1356"/>
        <v>0</v>
      </c>
      <c r="Z682" s="225">
        <v>5000</v>
      </c>
      <c r="AA682" s="225">
        <f t="shared" si="1357"/>
        <v>0</v>
      </c>
      <c r="AB682" s="226">
        <f t="shared" si="1457"/>
        <v>0</v>
      </c>
      <c r="AC682" s="271"/>
      <c r="AD682" s="272">
        <v>2500</v>
      </c>
      <c r="AE682" s="272">
        <f t="shared" si="1358"/>
        <v>0</v>
      </c>
      <c r="AF682" s="272">
        <v>5000</v>
      </c>
      <c r="AG682" s="272">
        <f t="shared" si="1359"/>
        <v>0</v>
      </c>
      <c r="AH682" s="273">
        <f t="shared" si="1458"/>
        <v>0</v>
      </c>
      <c r="AI682" s="318"/>
      <c r="AJ682" s="319">
        <v>2500</v>
      </c>
      <c r="AK682" s="319">
        <f t="shared" si="1360"/>
        <v>0</v>
      </c>
      <c r="AL682" s="319">
        <v>5000</v>
      </c>
      <c r="AM682" s="319">
        <f t="shared" si="1361"/>
        <v>0</v>
      </c>
      <c r="AN682" s="320">
        <f t="shared" si="1459"/>
        <v>0</v>
      </c>
      <c r="AO682" s="1607">
        <v>1</v>
      </c>
      <c r="AP682" s="1093">
        <v>2500</v>
      </c>
      <c r="AQ682" s="1093">
        <f t="shared" si="1362"/>
        <v>2500</v>
      </c>
      <c r="AR682" s="1093">
        <v>5000</v>
      </c>
      <c r="AS682" s="1093">
        <f t="shared" si="1363"/>
        <v>5000</v>
      </c>
      <c r="AT682" s="1094">
        <f t="shared" si="1460"/>
        <v>7500</v>
      </c>
      <c r="AU682" s="1103"/>
      <c r="AV682" s="1101">
        <v>2500</v>
      </c>
      <c r="AW682" s="1101">
        <f t="shared" si="1364"/>
        <v>0</v>
      </c>
      <c r="AX682" s="1101">
        <v>5000</v>
      </c>
      <c r="AY682" s="1101">
        <f t="shared" si="1365"/>
        <v>0</v>
      </c>
      <c r="AZ682" s="1102">
        <f t="shared" si="1461"/>
        <v>0</v>
      </c>
      <c r="BA682" s="1151">
        <f t="shared" si="1413"/>
        <v>0</v>
      </c>
      <c r="BB682" s="363">
        <v>2500</v>
      </c>
      <c r="BC682" s="363">
        <f t="shared" si="1366"/>
        <v>0</v>
      </c>
      <c r="BD682" s="363">
        <v>5000</v>
      </c>
      <c r="BE682" s="363">
        <f t="shared" si="1367"/>
        <v>0</v>
      </c>
      <c r="BF682" s="364">
        <f t="shared" si="1462"/>
        <v>0</v>
      </c>
      <c r="BG682" s="1218">
        <f t="shared" si="1432"/>
        <v>7500</v>
      </c>
      <c r="BH682" s="1218">
        <f t="shared" si="1433"/>
        <v>-7500</v>
      </c>
    </row>
    <row r="683" spans="1:60" x14ac:dyDescent="0.2">
      <c r="A683" s="1">
        <v>668</v>
      </c>
      <c r="B683" s="50" t="s">
        <v>101</v>
      </c>
      <c r="C683" s="51"/>
      <c r="D683" s="51" t="s">
        <v>5</v>
      </c>
      <c r="E683" s="51">
        <v>1</v>
      </c>
      <c r="F683" s="76">
        <v>0</v>
      </c>
      <c r="G683" s="76">
        <f t="shared" si="1443"/>
        <v>0</v>
      </c>
      <c r="H683" s="76">
        <v>53055</v>
      </c>
      <c r="I683" s="76">
        <f t="shared" si="1444"/>
        <v>53055</v>
      </c>
      <c r="J683" s="120">
        <f t="shared" si="1454"/>
        <v>53055</v>
      </c>
      <c r="K683" s="131"/>
      <c r="L683" s="95">
        <v>0</v>
      </c>
      <c r="M683" s="95">
        <f t="shared" si="1352"/>
        <v>0</v>
      </c>
      <c r="N683" s="95">
        <v>53055</v>
      </c>
      <c r="O683" s="95">
        <f t="shared" si="1353"/>
        <v>0</v>
      </c>
      <c r="P683" s="96">
        <f t="shared" si="1455"/>
        <v>0</v>
      </c>
      <c r="Q683" s="177"/>
      <c r="R683" s="178">
        <v>0</v>
      </c>
      <c r="S683" s="178">
        <f t="shared" si="1354"/>
        <v>0</v>
      </c>
      <c r="T683" s="178">
        <v>53055</v>
      </c>
      <c r="U683" s="178">
        <f t="shared" si="1355"/>
        <v>0</v>
      </c>
      <c r="V683" s="179">
        <f t="shared" si="1456"/>
        <v>0</v>
      </c>
      <c r="W683" s="224"/>
      <c r="X683" s="225">
        <v>0</v>
      </c>
      <c r="Y683" s="225">
        <f t="shared" si="1356"/>
        <v>0</v>
      </c>
      <c r="Z683" s="225">
        <v>53055</v>
      </c>
      <c r="AA683" s="225">
        <f t="shared" si="1357"/>
        <v>0</v>
      </c>
      <c r="AB683" s="226">
        <f t="shared" si="1457"/>
        <v>0</v>
      </c>
      <c r="AC683" s="271">
        <v>1</v>
      </c>
      <c r="AD683" s="272">
        <v>0</v>
      </c>
      <c r="AE683" s="272">
        <f t="shared" si="1358"/>
        <v>0</v>
      </c>
      <c r="AF683" s="272">
        <v>53055</v>
      </c>
      <c r="AG683" s="272">
        <f t="shared" si="1359"/>
        <v>53055</v>
      </c>
      <c r="AH683" s="273">
        <f t="shared" si="1458"/>
        <v>53055</v>
      </c>
      <c r="AI683" s="318"/>
      <c r="AJ683" s="319">
        <v>0</v>
      </c>
      <c r="AK683" s="319">
        <f t="shared" si="1360"/>
        <v>0</v>
      </c>
      <c r="AL683" s="319">
        <v>53055</v>
      </c>
      <c r="AM683" s="319">
        <f t="shared" si="1361"/>
        <v>0</v>
      </c>
      <c r="AN683" s="320">
        <f t="shared" si="1459"/>
        <v>0</v>
      </c>
      <c r="AO683" s="1107"/>
      <c r="AP683" s="1093">
        <v>0</v>
      </c>
      <c r="AQ683" s="1093">
        <f t="shared" si="1362"/>
        <v>0</v>
      </c>
      <c r="AR683" s="1093">
        <v>53055</v>
      </c>
      <c r="AS683" s="1093">
        <f t="shared" si="1363"/>
        <v>0</v>
      </c>
      <c r="AT683" s="1094">
        <f t="shared" si="1460"/>
        <v>0</v>
      </c>
      <c r="AU683" s="1103"/>
      <c r="AV683" s="1101">
        <v>0</v>
      </c>
      <c r="AW683" s="1101">
        <f t="shared" si="1364"/>
        <v>0</v>
      </c>
      <c r="AX683" s="1101">
        <v>53055</v>
      </c>
      <c r="AY683" s="1101">
        <f t="shared" si="1365"/>
        <v>0</v>
      </c>
      <c r="AZ683" s="1102">
        <f t="shared" si="1461"/>
        <v>0</v>
      </c>
      <c r="BA683" s="1151">
        <f t="shared" si="1413"/>
        <v>0</v>
      </c>
      <c r="BB683" s="363">
        <v>0</v>
      </c>
      <c r="BC683" s="363">
        <f t="shared" si="1366"/>
        <v>0</v>
      </c>
      <c r="BD683" s="363">
        <v>53055</v>
      </c>
      <c r="BE683" s="363">
        <f t="shared" si="1367"/>
        <v>0</v>
      </c>
      <c r="BF683" s="364">
        <f t="shared" si="1462"/>
        <v>0</v>
      </c>
      <c r="BG683" s="1218">
        <f t="shared" si="1432"/>
        <v>0</v>
      </c>
      <c r="BH683" s="1218">
        <f t="shared" si="1433"/>
        <v>0</v>
      </c>
    </row>
    <row r="684" spans="1:60" x14ac:dyDescent="0.2">
      <c r="A684" s="1">
        <v>669</v>
      </c>
      <c r="B684" s="50"/>
      <c r="C684" s="51"/>
      <c r="D684" s="51"/>
      <c r="E684" s="51"/>
      <c r="F684" s="51"/>
      <c r="G684" s="76"/>
      <c r="H684" s="1124"/>
      <c r="I684" s="76"/>
      <c r="J684" s="1125"/>
      <c r="K684" s="131"/>
      <c r="L684" s="1144"/>
      <c r="M684" s="95"/>
      <c r="N684" s="1126"/>
      <c r="O684" s="95"/>
      <c r="P684" s="1127"/>
      <c r="Q684" s="177"/>
      <c r="R684" s="1145"/>
      <c r="S684" s="178"/>
      <c r="T684" s="1128"/>
      <c r="U684" s="178"/>
      <c r="V684" s="1129"/>
      <c r="W684" s="224"/>
      <c r="X684" s="1146"/>
      <c r="Y684" s="225"/>
      <c r="Z684" s="1130"/>
      <c r="AA684" s="225"/>
      <c r="AB684" s="1131"/>
      <c r="AC684" s="271"/>
      <c r="AD684" s="1147"/>
      <c r="AE684" s="272"/>
      <c r="AF684" s="1132"/>
      <c r="AG684" s="272"/>
      <c r="AH684" s="1133"/>
      <c r="AI684" s="318"/>
      <c r="AJ684" s="1148"/>
      <c r="AK684" s="319"/>
      <c r="AL684" s="1134"/>
      <c r="AM684" s="319"/>
      <c r="AN684" s="1135"/>
      <c r="AO684" s="1107"/>
      <c r="AP684" s="1149"/>
      <c r="AQ684" s="1093"/>
      <c r="AR684" s="1136"/>
      <c r="AS684" s="1093"/>
      <c r="AT684" s="1137"/>
      <c r="AU684" s="1103"/>
      <c r="AV684" s="1150"/>
      <c r="AW684" s="1101"/>
      <c r="AX684" s="1138"/>
      <c r="AY684" s="1101"/>
      <c r="AZ684" s="1139"/>
      <c r="BA684" s="1151">
        <f t="shared" si="1413"/>
        <v>0</v>
      </c>
      <c r="BB684" s="1152"/>
      <c r="BC684" s="363"/>
      <c r="BD684" s="1140"/>
      <c r="BE684" s="363"/>
      <c r="BF684" s="1141"/>
      <c r="BG684" s="1218">
        <f t="shared" si="1432"/>
        <v>0</v>
      </c>
      <c r="BH684" s="1218">
        <f t="shared" si="1433"/>
        <v>0</v>
      </c>
    </row>
    <row r="685" spans="1:60" x14ac:dyDescent="0.2">
      <c r="A685" s="1">
        <v>670</v>
      </c>
      <c r="B685" s="50" t="s">
        <v>249</v>
      </c>
      <c r="C685" s="51"/>
      <c r="D685" s="51" t="s">
        <v>96</v>
      </c>
      <c r="E685" s="51">
        <v>67</v>
      </c>
      <c r="F685" s="76">
        <v>500</v>
      </c>
      <c r="G685" s="76">
        <f t="shared" si="1443"/>
        <v>33500</v>
      </c>
      <c r="H685" s="76">
        <v>117</v>
      </c>
      <c r="I685" s="76">
        <f t="shared" si="1444"/>
        <v>7839</v>
      </c>
      <c r="J685" s="120">
        <f t="shared" ref="J685:J688" si="1463">G685+I685</f>
        <v>41339</v>
      </c>
      <c r="K685" s="131"/>
      <c r="L685" s="95">
        <v>500</v>
      </c>
      <c r="M685" s="95">
        <f t="shared" ref="M685:M688" si="1464">K685*L685</f>
        <v>0</v>
      </c>
      <c r="N685" s="95">
        <v>117</v>
      </c>
      <c r="O685" s="95">
        <f t="shared" ref="O685:O688" si="1465">K685*N685</f>
        <v>0</v>
      </c>
      <c r="P685" s="96">
        <f t="shared" ref="P685:P688" si="1466">M685+O685</f>
        <v>0</v>
      </c>
      <c r="Q685" s="177"/>
      <c r="R685" s="178">
        <v>500</v>
      </c>
      <c r="S685" s="178">
        <f t="shared" ref="S685:S688" si="1467">Q685*R685</f>
        <v>0</v>
      </c>
      <c r="T685" s="178">
        <v>117</v>
      </c>
      <c r="U685" s="178">
        <f t="shared" ref="U685:U688" si="1468">Q685*T685</f>
        <v>0</v>
      </c>
      <c r="V685" s="179">
        <f t="shared" ref="V685:V688" si="1469">S685+U685</f>
        <v>0</v>
      </c>
      <c r="W685" s="224"/>
      <c r="X685" s="225">
        <v>500</v>
      </c>
      <c r="Y685" s="225">
        <f t="shared" ref="Y685:Y688" si="1470">W685*X685</f>
        <v>0</v>
      </c>
      <c r="Z685" s="225">
        <v>117</v>
      </c>
      <c r="AA685" s="225">
        <f t="shared" ref="AA685:AA688" si="1471">W685*Z685</f>
        <v>0</v>
      </c>
      <c r="AB685" s="226">
        <f t="shared" ref="AB685:AB688" si="1472">Y685+AA685</f>
        <v>0</v>
      </c>
      <c r="AC685" s="271">
        <v>14</v>
      </c>
      <c r="AD685" s="272">
        <v>500</v>
      </c>
      <c r="AE685" s="272">
        <f t="shared" ref="AE685:AE688" si="1473">AC685*AD685</f>
        <v>7000</v>
      </c>
      <c r="AF685" s="272">
        <v>117</v>
      </c>
      <c r="AG685" s="272">
        <f t="shared" ref="AG685:AG688" si="1474">AC685*AF685</f>
        <v>1638</v>
      </c>
      <c r="AH685" s="273">
        <f t="shared" ref="AH685:AH688" si="1475">AE685+AG685</f>
        <v>8638</v>
      </c>
      <c r="AI685" s="318"/>
      <c r="AJ685" s="319">
        <v>500</v>
      </c>
      <c r="AK685" s="319">
        <f t="shared" ref="AK685:AK688" si="1476">AI685*AJ685</f>
        <v>0</v>
      </c>
      <c r="AL685" s="319">
        <v>117</v>
      </c>
      <c r="AM685" s="319">
        <f t="shared" ref="AM685:AM688" si="1477">AI685*AL685</f>
        <v>0</v>
      </c>
      <c r="AN685" s="320">
        <f t="shared" ref="AN685:AN688" si="1478">AK685+AM685</f>
        <v>0</v>
      </c>
      <c r="AO685" s="1607">
        <v>53</v>
      </c>
      <c r="AP685" s="1093">
        <v>500</v>
      </c>
      <c r="AQ685" s="1093">
        <f t="shared" ref="AQ685:AQ688" si="1479">AO685*AP685</f>
        <v>26500</v>
      </c>
      <c r="AR685" s="1093">
        <v>117</v>
      </c>
      <c r="AS685" s="1093">
        <f t="shared" ref="AS685:AS688" si="1480">AO685*AR685</f>
        <v>6201</v>
      </c>
      <c r="AT685" s="1094">
        <f t="shared" ref="AT685:AT688" si="1481">AQ685+AS685</f>
        <v>32701</v>
      </c>
      <c r="AU685" s="1103"/>
      <c r="AV685" s="1101">
        <v>500</v>
      </c>
      <c r="AW685" s="1101">
        <f t="shared" ref="AW685:AW688" si="1482">AU685*AV685</f>
        <v>0</v>
      </c>
      <c r="AX685" s="1101">
        <v>117</v>
      </c>
      <c r="AY685" s="1101">
        <f t="shared" ref="AY685:AY688" si="1483">AU685*AX685</f>
        <v>0</v>
      </c>
      <c r="AZ685" s="1102">
        <f t="shared" ref="AZ685:AZ688" si="1484">AW685+AY685</f>
        <v>0</v>
      </c>
      <c r="BA685" s="1151">
        <f t="shared" si="1413"/>
        <v>0</v>
      </c>
      <c r="BB685" s="363">
        <v>500</v>
      </c>
      <c r="BC685" s="363">
        <f t="shared" ref="BC685:BC688" si="1485">BA685*BB685</f>
        <v>0</v>
      </c>
      <c r="BD685" s="363">
        <v>117</v>
      </c>
      <c r="BE685" s="363">
        <f t="shared" ref="BE685:BE688" si="1486">BA685*BD685</f>
        <v>0</v>
      </c>
      <c r="BF685" s="364">
        <f t="shared" ref="BF685:BF688" si="1487">BC685+BE685</f>
        <v>0</v>
      </c>
      <c r="BG685" s="1218">
        <f t="shared" si="1432"/>
        <v>32701</v>
      </c>
      <c r="BH685" s="1218">
        <f t="shared" si="1433"/>
        <v>-32701</v>
      </c>
    </row>
    <row r="686" spans="1:60" x14ac:dyDescent="0.2">
      <c r="A686" s="1">
        <v>671</v>
      </c>
      <c r="B686" s="50" t="s">
        <v>250</v>
      </c>
      <c r="C686" s="51"/>
      <c r="D686" s="51" t="s">
        <v>96</v>
      </c>
      <c r="E686" s="51">
        <v>24</v>
      </c>
      <c r="F686" s="76">
        <v>500</v>
      </c>
      <c r="G686" s="76">
        <f t="shared" si="1443"/>
        <v>12000</v>
      </c>
      <c r="H686" s="76">
        <v>200</v>
      </c>
      <c r="I686" s="76">
        <f t="shared" si="1444"/>
        <v>4800</v>
      </c>
      <c r="J686" s="120">
        <f t="shared" si="1463"/>
        <v>16800</v>
      </c>
      <c r="K686" s="131"/>
      <c r="L686" s="95">
        <v>500</v>
      </c>
      <c r="M686" s="95">
        <f t="shared" si="1464"/>
        <v>0</v>
      </c>
      <c r="N686" s="95">
        <v>200</v>
      </c>
      <c r="O686" s="95">
        <f t="shared" si="1465"/>
        <v>0</v>
      </c>
      <c r="P686" s="96">
        <f t="shared" si="1466"/>
        <v>0</v>
      </c>
      <c r="Q686" s="177"/>
      <c r="R686" s="178">
        <v>500</v>
      </c>
      <c r="S686" s="178">
        <f t="shared" si="1467"/>
        <v>0</v>
      </c>
      <c r="T686" s="178">
        <v>200</v>
      </c>
      <c r="U686" s="178">
        <f t="shared" si="1468"/>
        <v>0</v>
      </c>
      <c r="V686" s="179">
        <f t="shared" si="1469"/>
        <v>0</v>
      </c>
      <c r="W686" s="224"/>
      <c r="X686" s="225">
        <v>500</v>
      </c>
      <c r="Y686" s="225">
        <f t="shared" si="1470"/>
        <v>0</v>
      </c>
      <c r="Z686" s="225">
        <v>200</v>
      </c>
      <c r="AA686" s="225">
        <f t="shared" si="1471"/>
        <v>0</v>
      </c>
      <c r="AB686" s="226">
        <f t="shared" si="1472"/>
        <v>0</v>
      </c>
      <c r="AC686" s="271">
        <v>24</v>
      </c>
      <c r="AD686" s="272">
        <v>500</v>
      </c>
      <c r="AE686" s="272">
        <f t="shared" si="1473"/>
        <v>12000</v>
      </c>
      <c r="AF686" s="272">
        <v>200</v>
      </c>
      <c r="AG686" s="272">
        <f t="shared" si="1474"/>
        <v>4800</v>
      </c>
      <c r="AH686" s="273">
        <f t="shared" si="1475"/>
        <v>16800</v>
      </c>
      <c r="AI686" s="318"/>
      <c r="AJ686" s="319">
        <v>500</v>
      </c>
      <c r="AK686" s="319">
        <f t="shared" si="1476"/>
        <v>0</v>
      </c>
      <c r="AL686" s="319">
        <v>200</v>
      </c>
      <c r="AM686" s="319">
        <f t="shared" si="1477"/>
        <v>0</v>
      </c>
      <c r="AN686" s="320">
        <f t="shared" si="1478"/>
        <v>0</v>
      </c>
      <c r="AO686" s="1107"/>
      <c r="AP686" s="1093">
        <v>500</v>
      </c>
      <c r="AQ686" s="1093">
        <f t="shared" si="1479"/>
        <v>0</v>
      </c>
      <c r="AR686" s="1093">
        <v>200</v>
      </c>
      <c r="AS686" s="1093">
        <f t="shared" si="1480"/>
        <v>0</v>
      </c>
      <c r="AT686" s="1094">
        <f t="shared" si="1481"/>
        <v>0</v>
      </c>
      <c r="AU686" s="1103"/>
      <c r="AV686" s="1101">
        <v>500</v>
      </c>
      <c r="AW686" s="1101">
        <f t="shared" si="1482"/>
        <v>0</v>
      </c>
      <c r="AX686" s="1101">
        <v>200</v>
      </c>
      <c r="AY686" s="1101">
        <f t="shared" si="1483"/>
        <v>0</v>
      </c>
      <c r="AZ686" s="1102">
        <f t="shared" si="1484"/>
        <v>0</v>
      </c>
      <c r="BA686" s="1151">
        <f t="shared" si="1413"/>
        <v>0</v>
      </c>
      <c r="BB686" s="363">
        <v>500</v>
      </c>
      <c r="BC686" s="363">
        <f t="shared" si="1485"/>
        <v>0</v>
      </c>
      <c r="BD686" s="363">
        <v>200</v>
      </c>
      <c r="BE686" s="363">
        <f t="shared" si="1486"/>
        <v>0</v>
      </c>
      <c r="BF686" s="364">
        <f t="shared" si="1487"/>
        <v>0</v>
      </c>
      <c r="BG686" s="1218">
        <f t="shared" si="1432"/>
        <v>0</v>
      </c>
      <c r="BH686" s="1218">
        <f t="shared" si="1433"/>
        <v>0</v>
      </c>
    </row>
    <row r="687" spans="1:60" x14ac:dyDescent="0.2">
      <c r="A687" s="1">
        <v>672</v>
      </c>
      <c r="B687" s="50" t="s">
        <v>251</v>
      </c>
      <c r="C687" s="51"/>
      <c r="D687" s="51" t="s">
        <v>96</v>
      </c>
      <c r="E687" s="51">
        <v>25</v>
      </c>
      <c r="F687" s="76">
        <v>500</v>
      </c>
      <c r="G687" s="76">
        <f t="shared" si="1443"/>
        <v>12500</v>
      </c>
      <c r="H687" s="76">
        <v>326</v>
      </c>
      <c r="I687" s="76">
        <f t="shared" si="1444"/>
        <v>8150</v>
      </c>
      <c r="J687" s="120">
        <f t="shared" si="1463"/>
        <v>20650</v>
      </c>
      <c r="K687" s="131"/>
      <c r="L687" s="95">
        <v>500</v>
      </c>
      <c r="M687" s="95">
        <f t="shared" si="1464"/>
        <v>0</v>
      </c>
      <c r="N687" s="95">
        <v>326</v>
      </c>
      <c r="O687" s="95">
        <f t="shared" si="1465"/>
        <v>0</v>
      </c>
      <c r="P687" s="96">
        <f t="shared" si="1466"/>
        <v>0</v>
      </c>
      <c r="Q687" s="177"/>
      <c r="R687" s="178">
        <v>500</v>
      </c>
      <c r="S687" s="178">
        <f t="shared" si="1467"/>
        <v>0</v>
      </c>
      <c r="T687" s="178">
        <v>326</v>
      </c>
      <c r="U687" s="178">
        <f t="shared" si="1468"/>
        <v>0</v>
      </c>
      <c r="V687" s="179">
        <f t="shared" si="1469"/>
        <v>0</v>
      </c>
      <c r="W687" s="224"/>
      <c r="X687" s="225">
        <v>500</v>
      </c>
      <c r="Y687" s="225">
        <f t="shared" si="1470"/>
        <v>0</v>
      </c>
      <c r="Z687" s="225">
        <v>326</v>
      </c>
      <c r="AA687" s="225">
        <f t="shared" si="1471"/>
        <v>0</v>
      </c>
      <c r="AB687" s="226">
        <f t="shared" si="1472"/>
        <v>0</v>
      </c>
      <c r="AC687" s="271">
        <v>25</v>
      </c>
      <c r="AD687" s="272">
        <v>500</v>
      </c>
      <c r="AE687" s="272">
        <f t="shared" si="1473"/>
        <v>12500</v>
      </c>
      <c r="AF687" s="272">
        <v>326</v>
      </c>
      <c r="AG687" s="272">
        <f t="shared" si="1474"/>
        <v>8150</v>
      </c>
      <c r="AH687" s="273">
        <f t="shared" si="1475"/>
        <v>20650</v>
      </c>
      <c r="AI687" s="318"/>
      <c r="AJ687" s="319">
        <v>500</v>
      </c>
      <c r="AK687" s="319">
        <f t="shared" si="1476"/>
        <v>0</v>
      </c>
      <c r="AL687" s="319">
        <v>326</v>
      </c>
      <c r="AM687" s="319">
        <f t="shared" si="1477"/>
        <v>0</v>
      </c>
      <c r="AN687" s="320">
        <f t="shared" si="1478"/>
        <v>0</v>
      </c>
      <c r="AO687" s="1107"/>
      <c r="AP687" s="1093">
        <v>500</v>
      </c>
      <c r="AQ687" s="1093">
        <f t="shared" si="1479"/>
        <v>0</v>
      </c>
      <c r="AR687" s="1093">
        <v>326</v>
      </c>
      <c r="AS687" s="1093">
        <f t="shared" si="1480"/>
        <v>0</v>
      </c>
      <c r="AT687" s="1094">
        <f t="shared" si="1481"/>
        <v>0</v>
      </c>
      <c r="AU687" s="1103"/>
      <c r="AV687" s="1101">
        <v>500</v>
      </c>
      <c r="AW687" s="1101">
        <f t="shared" si="1482"/>
        <v>0</v>
      </c>
      <c r="AX687" s="1101">
        <v>326</v>
      </c>
      <c r="AY687" s="1101">
        <f t="shared" si="1483"/>
        <v>0</v>
      </c>
      <c r="AZ687" s="1102">
        <f t="shared" si="1484"/>
        <v>0</v>
      </c>
      <c r="BA687" s="1151">
        <f t="shared" si="1413"/>
        <v>0</v>
      </c>
      <c r="BB687" s="363">
        <v>500</v>
      </c>
      <c r="BC687" s="363">
        <f t="shared" si="1485"/>
        <v>0</v>
      </c>
      <c r="BD687" s="363">
        <v>326</v>
      </c>
      <c r="BE687" s="363">
        <f t="shared" si="1486"/>
        <v>0</v>
      </c>
      <c r="BF687" s="364">
        <f t="shared" si="1487"/>
        <v>0</v>
      </c>
      <c r="BG687" s="1218">
        <f t="shared" si="1432"/>
        <v>0</v>
      </c>
      <c r="BH687" s="1218">
        <f t="shared" si="1433"/>
        <v>0</v>
      </c>
    </row>
    <row r="688" spans="1:60" x14ac:dyDescent="0.2">
      <c r="A688" s="1">
        <v>673</v>
      </c>
      <c r="B688" s="50" t="s">
        <v>252</v>
      </c>
      <c r="C688" s="51"/>
      <c r="D688" s="51" t="s">
        <v>96</v>
      </c>
      <c r="E688" s="51">
        <v>17</v>
      </c>
      <c r="F688" s="76">
        <v>500</v>
      </c>
      <c r="G688" s="76">
        <f t="shared" si="1443"/>
        <v>8500</v>
      </c>
      <c r="H688" s="76">
        <v>512</v>
      </c>
      <c r="I688" s="76">
        <f t="shared" si="1444"/>
        <v>8704</v>
      </c>
      <c r="J688" s="120">
        <f t="shared" si="1463"/>
        <v>17204</v>
      </c>
      <c r="K688" s="131"/>
      <c r="L688" s="95">
        <v>500</v>
      </c>
      <c r="M688" s="95">
        <f t="shared" si="1464"/>
        <v>0</v>
      </c>
      <c r="N688" s="95">
        <v>512</v>
      </c>
      <c r="O688" s="95">
        <f t="shared" si="1465"/>
        <v>0</v>
      </c>
      <c r="P688" s="96">
        <f t="shared" si="1466"/>
        <v>0</v>
      </c>
      <c r="Q688" s="177"/>
      <c r="R688" s="178">
        <v>500</v>
      </c>
      <c r="S688" s="178">
        <f t="shared" si="1467"/>
        <v>0</v>
      </c>
      <c r="T688" s="178">
        <v>512</v>
      </c>
      <c r="U688" s="178">
        <f t="shared" si="1468"/>
        <v>0</v>
      </c>
      <c r="V688" s="179">
        <f t="shared" si="1469"/>
        <v>0</v>
      </c>
      <c r="W688" s="224"/>
      <c r="X688" s="225">
        <v>500</v>
      </c>
      <c r="Y688" s="225">
        <f t="shared" si="1470"/>
        <v>0</v>
      </c>
      <c r="Z688" s="225">
        <v>512</v>
      </c>
      <c r="AA688" s="225">
        <f t="shared" si="1471"/>
        <v>0</v>
      </c>
      <c r="AB688" s="226">
        <f t="shared" si="1472"/>
        <v>0</v>
      </c>
      <c r="AC688" s="271">
        <v>17</v>
      </c>
      <c r="AD688" s="272">
        <v>500</v>
      </c>
      <c r="AE688" s="272">
        <f t="shared" si="1473"/>
        <v>8500</v>
      </c>
      <c r="AF688" s="272">
        <v>512</v>
      </c>
      <c r="AG688" s="272">
        <f t="shared" si="1474"/>
        <v>8704</v>
      </c>
      <c r="AH688" s="273">
        <f t="shared" si="1475"/>
        <v>17204</v>
      </c>
      <c r="AI688" s="318"/>
      <c r="AJ688" s="319">
        <v>500</v>
      </c>
      <c r="AK688" s="319">
        <f t="shared" si="1476"/>
        <v>0</v>
      </c>
      <c r="AL688" s="319">
        <v>512</v>
      </c>
      <c r="AM688" s="319">
        <f t="shared" si="1477"/>
        <v>0</v>
      </c>
      <c r="AN688" s="320">
        <f t="shared" si="1478"/>
        <v>0</v>
      </c>
      <c r="AO688" s="1107"/>
      <c r="AP688" s="1093">
        <v>500</v>
      </c>
      <c r="AQ688" s="1093">
        <f t="shared" si="1479"/>
        <v>0</v>
      </c>
      <c r="AR688" s="1093">
        <v>512</v>
      </c>
      <c r="AS688" s="1093">
        <f t="shared" si="1480"/>
        <v>0</v>
      </c>
      <c r="AT688" s="1094">
        <f t="shared" si="1481"/>
        <v>0</v>
      </c>
      <c r="AU688" s="1103"/>
      <c r="AV688" s="1101">
        <v>500</v>
      </c>
      <c r="AW688" s="1101">
        <f t="shared" si="1482"/>
        <v>0</v>
      </c>
      <c r="AX688" s="1101">
        <v>512</v>
      </c>
      <c r="AY688" s="1101">
        <f t="shared" si="1483"/>
        <v>0</v>
      </c>
      <c r="AZ688" s="1102">
        <f t="shared" si="1484"/>
        <v>0</v>
      </c>
      <c r="BA688" s="1151">
        <f t="shared" si="1413"/>
        <v>0</v>
      </c>
      <c r="BB688" s="363">
        <v>500</v>
      </c>
      <c r="BC688" s="363">
        <f t="shared" si="1485"/>
        <v>0</v>
      </c>
      <c r="BD688" s="363">
        <v>512</v>
      </c>
      <c r="BE688" s="363">
        <f t="shared" si="1486"/>
        <v>0</v>
      </c>
      <c r="BF688" s="364">
        <f t="shared" si="1487"/>
        <v>0</v>
      </c>
      <c r="BG688" s="1218">
        <f t="shared" si="1432"/>
        <v>0</v>
      </c>
      <c r="BH688" s="1218">
        <f t="shared" si="1433"/>
        <v>0</v>
      </c>
    </row>
    <row r="689" spans="1:60" x14ac:dyDescent="0.2">
      <c r="A689" s="1">
        <v>675</v>
      </c>
      <c r="B689" s="1436"/>
      <c r="C689" s="1397"/>
      <c r="D689" s="1397"/>
      <c r="E689" s="1397"/>
      <c r="F689" s="76"/>
      <c r="G689" s="76"/>
      <c r="H689" s="76"/>
      <c r="I689" s="76"/>
      <c r="J689" s="120"/>
      <c r="K689" s="1437"/>
      <c r="L689" s="95"/>
      <c r="M689" s="95"/>
      <c r="N689" s="95"/>
      <c r="O689" s="95"/>
      <c r="P689" s="96"/>
      <c r="Q689" s="1438"/>
      <c r="R689" s="178"/>
      <c r="S689" s="178"/>
      <c r="T689" s="178"/>
      <c r="U689" s="178"/>
      <c r="V689" s="179"/>
      <c r="W689" s="1439"/>
      <c r="X689" s="225"/>
      <c r="Y689" s="225"/>
      <c r="Z689" s="225"/>
      <c r="AA689" s="225"/>
      <c r="AB689" s="226"/>
      <c r="AC689" s="1440"/>
      <c r="AD689" s="272"/>
      <c r="AE689" s="272"/>
      <c r="AF689" s="272"/>
      <c r="AG689" s="272"/>
      <c r="AH689" s="273"/>
      <c r="AI689" s="1441"/>
      <c r="AJ689" s="319"/>
      <c r="AK689" s="319"/>
      <c r="AL689" s="319"/>
      <c r="AM689" s="319"/>
      <c r="AN689" s="320"/>
      <c r="AO689" s="1442"/>
      <c r="AP689" s="1093"/>
      <c r="AQ689" s="1093"/>
      <c r="AR689" s="1093"/>
      <c r="AS689" s="1093"/>
      <c r="AT689" s="1094"/>
      <c r="AU689" s="1443"/>
      <c r="AV689" s="1101"/>
      <c r="AW689" s="1101"/>
      <c r="AX689" s="1101"/>
      <c r="AY689" s="1101"/>
      <c r="AZ689" s="1102"/>
      <c r="BA689" s="1151">
        <f t="shared" si="1413"/>
        <v>0</v>
      </c>
      <c r="BB689" s="363"/>
      <c r="BC689" s="363"/>
      <c r="BD689" s="363"/>
      <c r="BE689" s="363"/>
      <c r="BF689" s="364"/>
      <c r="BG689" s="1218">
        <f t="shared" si="1432"/>
        <v>0</v>
      </c>
      <c r="BH689" s="1218">
        <f t="shared" si="1433"/>
        <v>0</v>
      </c>
    </row>
    <row r="690" spans="1:60" x14ac:dyDescent="0.2">
      <c r="A690" s="1">
        <v>676</v>
      </c>
      <c r="B690" s="50" t="s">
        <v>432</v>
      </c>
      <c r="C690" s="51"/>
      <c r="D690" s="51" t="s">
        <v>32</v>
      </c>
      <c r="E690" s="51">
        <v>1</v>
      </c>
      <c r="F690" s="76">
        <v>402000</v>
      </c>
      <c r="G690" s="76">
        <f t="shared" si="1443"/>
        <v>402000</v>
      </c>
      <c r="H690" s="76">
        <v>0</v>
      </c>
      <c r="I690" s="76">
        <f t="shared" si="1444"/>
        <v>0</v>
      </c>
      <c r="J690" s="120">
        <f t="shared" ref="J690:J691" si="1488">G690+I690</f>
        <v>402000</v>
      </c>
      <c r="K690" s="131"/>
      <c r="L690" s="95">
        <v>402000</v>
      </c>
      <c r="M690" s="95">
        <f t="shared" ref="M690:M691" si="1489">K690*L690</f>
        <v>0</v>
      </c>
      <c r="N690" s="95">
        <v>0</v>
      </c>
      <c r="O690" s="95">
        <f t="shared" ref="O690:O691" si="1490">K690*N690</f>
        <v>0</v>
      </c>
      <c r="P690" s="96">
        <f t="shared" ref="P690:P691" si="1491">M690+O690</f>
        <v>0</v>
      </c>
      <c r="Q690" s="177"/>
      <c r="R690" s="178">
        <v>402000</v>
      </c>
      <c r="S690" s="178">
        <f t="shared" ref="S690:S691" si="1492">Q690*R690</f>
        <v>0</v>
      </c>
      <c r="T690" s="178">
        <v>0</v>
      </c>
      <c r="U690" s="178">
        <f t="shared" ref="U690:U691" si="1493">Q690*T690</f>
        <v>0</v>
      </c>
      <c r="V690" s="179">
        <f t="shared" ref="V690:V691" si="1494">S690+U690</f>
        <v>0</v>
      </c>
      <c r="W690" s="224"/>
      <c r="X690" s="225">
        <v>402000</v>
      </c>
      <c r="Y690" s="225">
        <f t="shared" ref="Y690:Y691" si="1495">W690*X690</f>
        <v>0</v>
      </c>
      <c r="Z690" s="225">
        <v>0</v>
      </c>
      <c r="AA690" s="225">
        <f t="shared" ref="AA690:AA691" si="1496">W690*Z690</f>
        <v>0</v>
      </c>
      <c r="AB690" s="226">
        <f t="shared" ref="AB690:AB691" si="1497">Y690+AA690</f>
        <v>0</v>
      </c>
      <c r="AC690" s="271"/>
      <c r="AD690" s="272">
        <v>402000</v>
      </c>
      <c r="AE690" s="272">
        <f t="shared" ref="AE690:AE691" si="1498">AC690*AD690</f>
        <v>0</v>
      </c>
      <c r="AF690" s="272">
        <v>0</v>
      </c>
      <c r="AG690" s="272">
        <f t="shared" ref="AG690:AG691" si="1499">AC690*AF690</f>
        <v>0</v>
      </c>
      <c r="AH690" s="273">
        <f t="shared" ref="AH690:AH691" si="1500">AE690+AG690</f>
        <v>0</v>
      </c>
      <c r="AI690" s="318"/>
      <c r="AJ690" s="319">
        <v>402000</v>
      </c>
      <c r="AK690" s="319">
        <f t="shared" ref="AK690:AK691" si="1501">AI690*AJ690</f>
        <v>0</v>
      </c>
      <c r="AL690" s="319">
        <v>0</v>
      </c>
      <c r="AM690" s="319">
        <f t="shared" ref="AM690:AM691" si="1502">AI690*AL690</f>
        <v>0</v>
      </c>
      <c r="AN690" s="320">
        <f t="shared" ref="AN690:AN691" si="1503">AK690+AM690</f>
        <v>0</v>
      </c>
      <c r="AO690" s="1607">
        <v>1</v>
      </c>
      <c r="AP690" s="1093">
        <v>402000</v>
      </c>
      <c r="AQ690" s="1093">
        <f t="shared" ref="AQ690:AQ691" si="1504">AO690*AP690</f>
        <v>402000</v>
      </c>
      <c r="AR690" s="1093">
        <v>0</v>
      </c>
      <c r="AS690" s="1093">
        <f t="shared" ref="AS690:AS691" si="1505">AO690*AR690</f>
        <v>0</v>
      </c>
      <c r="AT690" s="1094">
        <f t="shared" ref="AT690:AT691" si="1506">AQ690+AS690</f>
        <v>402000</v>
      </c>
      <c r="AU690" s="1103"/>
      <c r="AV690" s="1101">
        <v>402000</v>
      </c>
      <c r="AW690" s="1101">
        <f t="shared" ref="AW690:AW691" si="1507">AU690*AV690</f>
        <v>0</v>
      </c>
      <c r="AX690" s="1101">
        <v>0</v>
      </c>
      <c r="AY690" s="1101">
        <f t="shared" ref="AY690:AY691" si="1508">AU690*AX690</f>
        <v>0</v>
      </c>
      <c r="AZ690" s="1102">
        <f t="shared" ref="AZ690:AZ691" si="1509">AW690+AY690</f>
        <v>0</v>
      </c>
      <c r="BA690" s="1151">
        <f t="shared" si="1413"/>
        <v>0</v>
      </c>
      <c r="BB690" s="363">
        <v>402000</v>
      </c>
      <c r="BC690" s="363">
        <f t="shared" ref="BC690:BC691" si="1510">BA690*BB690</f>
        <v>0</v>
      </c>
      <c r="BD690" s="363">
        <v>0</v>
      </c>
      <c r="BE690" s="363">
        <f t="shared" ref="BE690:BE691" si="1511">BA690*BD690</f>
        <v>0</v>
      </c>
      <c r="BF690" s="364">
        <f t="shared" ref="BF690:BF691" si="1512">BC690+BE690</f>
        <v>0</v>
      </c>
      <c r="BG690" s="1218">
        <f t="shared" si="1432"/>
        <v>402000</v>
      </c>
      <c r="BH690" s="1218">
        <f t="shared" si="1433"/>
        <v>-402000</v>
      </c>
    </row>
    <row r="691" spans="1:60" x14ac:dyDescent="0.2">
      <c r="A691" s="1">
        <v>677</v>
      </c>
      <c r="B691" s="50" t="s">
        <v>104</v>
      </c>
      <c r="C691" s="51"/>
      <c r="D691" s="51" t="s">
        <v>32</v>
      </c>
      <c r="E691" s="51">
        <v>1</v>
      </c>
      <c r="F691" s="76">
        <v>162000</v>
      </c>
      <c r="G691" s="76">
        <f t="shared" si="1443"/>
        <v>162000</v>
      </c>
      <c r="H691" s="76">
        <v>0</v>
      </c>
      <c r="I691" s="76">
        <f t="shared" si="1444"/>
        <v>0</v>
      </c>
      <c r="J691" s="120">
        <f t="shared" si="1488"/>
        <v>162000</v>
      </c>
      <c r="K691" s="131"/>
      <c r="L691" s="95">
        <v>162000</v>
      </c>
      <c r="M691" s="95">
        <f t="shared" si="1489"/>
        <v>0</v>
      </c>
      <c r="N691" s="95">
        <v>0</v>
      </c>
      <c r="O691" s="95">
        <f t="shared" si="1490"/>
        <v>0</v>
      </c>
      <c r="P691" s="96">
        <f t="shared" si="1491"/>
        <v>0</v>
      </c>
      <c r="Q691" s="177"/>
      <c r="R691" s="178">
        <v>162000</v>
      </c>
      <c r="S691" s="178">
        <f t="shared" si="1492"/>
        <v>0</v>
      </c>
      <c r="T691" s="178">
        <v>0</v>
      </c>
      <c r="U691" s="178">
        <f t="shared" si="1493"/>
        <v>0</v>
      </c>
      <c r="V691" s="179">
        <f t="shared" si="1494"/>
        <v>0</v>
      </c>
      <c r="W691" s="224"/>
      <c r="X691" s="225">
        <v>162000</v>
      </c>
      <c r="Y691" s="225">
        <f t="shared" si="1495"/>
        <v>0</v>
      </c>
      <c r="Z691" s="225">
        <v>0</v>
      </c>
      <c r="AA691" s="225">
        <f t="shared" si="1496"/>
        <v>0</v>
      </c>
      <c r="AB691" s="226">
        <f t="shared" si="1497"/>
        <v>0</v>
      </c>
      <c r="AC691" s="271"/>
      <c r="AD691" s="272">
        <v>162000</v>
      </c>
      <c r="AE691" s="272">
        <f t="shared" si="1498"/>
        <v>0</v>
      </c>
      <c r="AF691" s="272">
        <v>0</v>
      </c>
      <c r="AG691" s="272">
        <f t="shared" si="1499"/>
        <v>0</v>
      </c>
      <c r="AH691" s="273">
        <f t="shared" si="1500"/>
        <v>0</v>
      </c>
      <c r="AI691" s="318"/>
      <c r="AJ691" s="319">
        <v>162000</v>
      </c>
      <c r="AK691" s="319">
        <f t="shared" si="1501"/>
        <v>0</v>
      </c>
      <c r="AL691" s="319">
        <v>0</v>
      </c>
      <c r="AM691" s="319">
        <f t="shared" si="1502"/>
        <v>0</v>
      </c>
      <c r="AN691" s="320">
        <f t="shared" si="1503"/>
        <v>0</v>
      </c>
      <c r="AO691" s="1442"/>
      <c r="AP691" s="1093">
        <v>162000</v>
      </c>
      <c r="AQ691" s="1093">
        <f t="shared" si="1504"/>
        <v>0</v>
      </c>
      <c r="AR691" s="1093">
        <v>0</v>
      </c>
      <c r="AS691" s="1093">
        <f t="shared" si="1505"/>
        <v>0</v>
      </c>
      <c r="AT691" s="1094">
        <f t="shared" si="1506"/>
        <v>0</v>
      </c>
      <c r="AU691" s="1615">
        <v>1</v>
      </c>
      <c r="AV691" s="1101">
        <v>162000</v>
      </c>
      <c r="AW691" s="1101">
        <f t="shared" si="1507"/>
        <v>162000</v>
      </c>
      <c r="AX691" s="1101">
        <v>0</v>
      </c>
      <c r="AY691" s="1101">
        <f t="shared" si="1508"/>
        <v>0</v>
      </c>
      <c r="AZ691" s="1102">
        <f t="shared" si="1509"/>
        <v>162000</v>
      </c>
      <c r="BA691" s="1151">
        <f t="shared" si="1413"/>
        <v>0</v>
      </c>
      <c r="BB691" s="363">
        <v>162000</v>
      </c>
      <c r="BC691" s="363">
        <f t="shared" si="1510"/>
        <v>0</v>
      </c>
      <c r="BD691" s="363">
        <v>0</v>
      </c>
      <c r="BE691" s="363">
        <f t="shared" si="1511"/>
        <v>0</v>
      </c>
      <c r="BF691" s="364">
        <f t="shared" si="1512"/>
        <v>0</v>
      </c>
      <c r="BG691" s="1218">
        <f t="shared" si="1432"/>
        <v>162000</v>
      </c>
      <c r="BH691" s="1218">
        <f t="shared" si="1433"/>
        <v>-162000</v>
      </c>
    </row>
    <row r="692" spans="1:60" x14ac:dyDescent="0.2">
      <c r="A692" s="1">
        <v>678</v>
      </c>
      <c r="B692" s="1436"/>
      <c r="C692" s="1397"/>
      <c r="D692" s="1397"/>
      <c r="E692" s="1397"/>
      <c r="F692" s="76"/>
      <c r="G692" s="76"/>
      <c r="H692" s="76"/>
      <c r="I692" s="76"/>
      <c r="J692" s="120"/>
      <c r="K692" s="1437"/>
      <c r="L692" s="95"/>
      <c r="M692" s="95"/>
      <c r="N692" s="95"/>
      <c r="O692" s="95"/>
      <c r="P692" s="96"/>
      <c r="Q692" s="1438"/>
      <c r="R692" s="178"/>
      <c r="S692" s="178"/>
      <c r="T692" s="178"/>
      <c r="U692" s="178"/>
      <c r="V692" s="179"/>
      <c r="W692" s="1439"/>
      <c r="X692" s="225"/>
      <c r="Y692" s="225"/>
      <c r="Z692" s="225"/>
      <c r="AA692" s="225"/>
      <c r="AB692" s="226"/>
      <c r="AC692" s="1440"/>
      <c r="AD692" s="272"/>
      <c r="AE692" s="272"/>
      <c r="AF692" s="272"/>
      <c r="AG692" s="272"/>
      <c r="AH692" s="273"/>
      <c r="AI692" s="1441"/>
      <c r="AJ692" s="319"/>
      <c r="AK692" s="319"/>
      <c r="AL692" s="319"/>
      <c r="AM692" s="319"/>
      <c r="AN692" s="320"/>
      <c r="AO692" s="1442"/>
      <c r="AP692" s="1093"/>
      <c r="AQ692" s="1093"/>
      <c r="AR692" s="1093"/>
      <c r="AS692" s="1093"/>
      <c r="AT692" s="1094"/>
      <c r="AU692" s="1443"/>
      <c r="AV692" s="1101"/>
      <c r="AW692" s="1101"/>
      <c r="AX692" s="1101"/>
      <c r="AY692" s="1101"/>
      <c r="AZ692" s="1102"/>
      <c r="BA692" s="1151">
        <f t="shared" si="1413"/>
        <v>0</v>
      </c>
      <c r="BB692" s="363"/>
      <c r="BC692" s="363"/>
      <c r="BD692" s="363"/>
      <c r="BE692" s="363"/>
      <c r="BF692" s="364"/>
      <c r="BG692" s="1218">
        <f t="shared" si="1432"/>
        <v>0</v>
      </c>
      <c r="BH692" s="1218">
        <f t="shared" si="1433"/>
        <v>0</v>
      </c>
    </row>
    <row r="693" spans="1:60" ht="13.5" thickBot="1" x14ac:dyDescent="0.25">
      <c r="A693" s="1">
        <v>679</v>
      </c>
      <c r="B693" s="1436"/>
      <c r="C693" s="1397"/>
      <c r="D693" s="1397"/>
      <c r="E693" s="1397"/>
      <c r="F693" s="51"/>
      <c r="G693" s="1124"/>
      <c r="H693" s="1124"/>
      <c r="I693" s="1124"/>
      <c r="J693" s="1125"/>
      <c r="K693" s="1437"/>
      <c r="L693" s="1144"/>
      <c r="M693" s="1126"/>
      <c r="N693" s="1126"/>
      <c r="O693" s="1126"/>
      <c r="P693" s="1127"/>
      <c r="Q693" s="1438"/>
      <c r="R693" s="1145"/>
      <c r="S693" s="1128"/>
      <c r="T693" s="1128"/>
      <c r="U693" s="1128"/>
      <c r="V693" s="1129"/>
      <c r="W693" s="1439"/>
      <c r="X693" s="1146"/>
      <c r="Y693" s="1130"/>
      <c r="Z693" s="1130"/>
      <c r="AA693" s="1130"/>
      <c r="AB693" s="1131"/>
      <c r="AC693" s="1440"/>
      <c r="AD693" s="1147"/>
      <c r="AE693" s="1132"/>
      <c r="AF693" s="1132"/>
      <c r="AG693" s="1132"/>
      <c r="AH693" s="1133"/>
      <c r="AI693" s="1441"/>
      <c r="AJ693" s="1148"/>
      <c r="AK693" s="1134"/>
      <c r="AL693" s="1134"/>
      <c r="AM693" s="1134"/>
      <c r="AN693" s="1135"/>
      <c r="AO693" s="1442"/>
      <c r="AP693" s="1149"/>
      <c r="AQ693" s="1136"/>
      <c r="AR693" s="1136"/>
      <c r="AS693" s="1136"/>
      <c r="AT693" s="1137"/>
      <c r="AU693" s="1443"/>
      <c r="AV693" s="1150"/>
      <c r="AW693" s="1138"/>
      <c r="AX693" s="1138"/>
      <c r="AY693" s="1138"/>
      <c r="AZ693" s="1139"/>
      <c r="BA693" s="1151">
        <f t="shared" si="1413"/>
        <v>0</v>
      </c>
      <c r="BB693" s="1152"/>
      <c r="BC693" s="1140"/>
      <c r="BD693" s="1140"/>
      <c r="BE693" s="1140"/>
      <c r="BF693" s="1141"/>
      <c r="BG693" s="1218">
        <f t="shared" si="1432"/>
        <v>0</v>
      </c>
      <c r="BH693" s="1218">
        <f t="shared" si="1433"/>
        <v>0</v>
      </c>
    </row>
    <row r="694" spans="1:60" ht="13.5" thickBot="1" x14ac:dyDescent="0.25">
      <c r="A694" s="1">
        <v>680</v>
      </c>
      <c r="B694" s="1444" t="s">
        <v>253</v>
      </c>
      <c r="C694" s="1445"/>
      <c r="D694" s="1446"/>
      <c r="E694" s="1447"/>
      <c r="F694" s="1448"/>
      <c r="G694" s="1449">
        <f>SUM(G539:G688)+SUM(G690:G691)</f>
        <v>4435313.6000000006</v>
      </c>
      <c r="H694" s="1448"/>
      <c r="I694" s="1449">
        <f>SUM(I539:I688)+SUM(I690:I691)</f>
        <v>6039747.9264040412</v>
      </c>
      <c r="J694" s="1449">
        <f>SUM(J539:J688)+SUM(J690:J691)</f>
        <v>10475061.526404042</v>
      </c>
      <c r="K694" s="1450"/>
      <c r="L694" s="1451"/>
      <c r="M694" s="1452">
        <f>SUM(M540:M692)</f>
        <v>0</v>
      </c>
      <c r="N694" s="1451"/>
      <c r="O694" s="1452">
        <f>SUM(O540:O692)</f>
        <v>0</v>
      </c>
      <c r="P694" s="1452">
        <f>SUM(P540:P692)</f>
        <v>0</v>
      </c>
      <c r="Q694" s="1453"/>
      <c r="R694" s="1454"/>
      <c r="S694" s="1455">
        <f>SUM(S540:S692)</f>
        <v>0</v>
      </c>
      <c r="T694" s="1454"/>
      <c r="U694" s="1455">
        <f>SUM(U540:U692)</f>
        <v>0</v>
      </c>
      <c r="V694" s="1455">
        <f>SUM(V540:V692)</f>
        <v>0</v>
      </c>
      <c r="W694" s="1456"/>
      <c r="X694" s="1457"/>
      <c r="Y694" s="1458">
        <f>SUM(Y540:Y692)</f>
        <v>358664</v>
      </c>
      <c r="Z694" s="1457"/>
      <c r="AA694" s="1458">
        <f>SUM(AA540:AA692)</f>
        <v>1569767</v>
      </c>
      <c r="AB694" s="1458">
        <f>SUM(AB539:AB688)+SUM(AB690:AB691)</f>
        <v>1928431</v>
      </c>
      <c r="AC694" s="1459"/>
      <c r="AD694" s="1460"/>
      <c r="AE694" s="1461">
        <f>SUM(AE540:AE692)</f>
        <v>1375556</v>
      </c>
      <c r="AF694" s="1460"/>
      <c r="AG694" s="1461">
        <f>SUM(AG540:AG692)</f>
        <v>1448392.2800000003</v>
      </c>
      <c r="AH694" s="1461">
        <f>SUM(AH539:AH688)+SUM(AH690:AH691)</f>
        <v>2823948.2800000007</v>
      </c>
      <c r="AI694" s="1462"/>
      <c r="AJ694" s="1463"/>
      <c r="AK694" s="1464">
        <f>SUM(AK540:AK692)</f>
        <v>0</v>
      </c>
      <c r="AL694" s="1463"/>
      <c r="AM694" s="1464">
        <f>SUM(AM540:AM692)</f>
        <v>0</v>
      </c>
      <c r="AN694" s="1464">
        <f>SUM(AN540:AN692)</f>
        <v>0</v>
      </c>
      <c r="AO694" s="1465"/>
      <c r="AP694" s="1466"/>
      <c r="AQ694" s="1467">
        <f>SUM(AQ540:AQ692)</f>
        <v>2537893.5999999996</v>
      </c>
      <c r="AR694" s="1466"/>
      <c r="AS694" s="1467">
        <f>SUM(AS540:AS692)</f>
        <v>3017600.6464040405</v>
      </c>
      <c r="AT694" s="1467">
        <f>SUM(AT539:AT692)</f>
        <v>5560682.2464040406</v>
      </c>
      <c r="AU694" s="1468"/>
      <c r="AV694" s="1469"/>
      <c r="AW694" s="1470">
        <f>SUM(AW540:AW692)</f>
        <v>162000</v>
      </c>
      <c r="AX694" s="1469"/>
      <c r="AY694" s="1470">
        <f>SUM(AY540:AY692)</f>
        <v>0</v>
      </c>
      <c r="AZ694" s="1470">
        <f>SUM(AZ540:AZ692)</f>
        <v>162000</v>
      </c>
      <c r="BA694" s="1151">
        <f t="shared" si="1413"/>
        <v>0</v>
      </c>
      <c r="BB694" s="1471"/>
      <c r="BC694" s="1472">
        <f>SUM(BC539:BC688)+SUM(BC690:BC691)</f>
        <v>-3.4106051316484809E-11</v>
      </c>
      <c r="BD694" s="1471"/>
      <c r="BE694" s="1472">
        <f>SUM(BE539:BE688)+SUM(BE690:BE691)</f>
        <v>-3.4507119384130647E-11</v>
      </c>
      <c r="BF694" s="1472">
        <f>SUM(BF539:BF688)+SUM(BF690:BF691)</f>
        <v>-6.8613170700615456E-11</v>
      </c>
      <c r="BG694" s="1218">
        <f t="shared" si="1432"/>
        <v>5722682.2464040406</v>
      </c>
      <c r="BH694" s="1218">
        <f t="shared" si="1433"/>
        <v>-5722682.2464040406</v>
      </c>
    </row>
    <row r="695" spans="1:60" x14ac:dyDescent="0.2">
      <c r="A695" s="1">
        <v>681</v>
      </c>
      <c r="B695" s="1219"/>
      <c r="C695" s="1435"/>
      <c r="D695" s="1221"/>
      <c r="E695" s="1222"/>
      <c r="F695" s="1473"/>
      <c r="G695" s="1124"/>
      <c r="H695" s="1124"/>
      <c r="I695" s="1124"/>
      <c r="J695" s="1125"/>
      <c r="K695" s="1226"/>
      <c r="L695" s="1474"/>
      <c r="M695" s="1126"/>
      <c r="N695" s="1126"/>
      <c r="O695" s="1126"/>
      <c r="P695" s="1127"/>
      <c r="Q695" s="1231"/>
      <c r="R695" s="1475"/>
      <c r="S695" s="1128"/>
      <c r="T695" s="1128"/>
      <c r="U695" s="1128"/>
      <c r="V695" s="1129"/>
      <c r="W695" s="1236"/>
      <c r="X695" s="1476"/>
      <c r="Y695" s="1130"/>
      <c r="Z695" s="1130"/>
      <c r="AA695" s="1130"/>
      <c r="AB695" s="1131"/>
      <c r="AC695" s="1241"/>
      <c r="AD695" s="1477"/>
      <c r="AE695" s="1132"/>
      <c r="AF695" s="1132"/>
      <c r="AG695" s="1132"/>
      <c r="AH695" s="1133"/>
      <c r="AI695" s="1246"/>
      <c r="AJ695" s="1478"/>
      <c r="AK695" s="1134"/>
      <c r="AL695" s="1134"/>
      <c r="AM695" s="1134"/>
      <c r="AN695" s="1135"/>
      <c r="AO695" s="1251"/>
      <c r="AP695" s="1479"/>
      <c r="AQ695" s="1136"/>
      <c r="AR695" s="1136"/>
      <c r="AS695" s="1136"/>
      <c r="AT695" s="1137"/>
      <c r="AU695" s="1256"/>
      <c r="AV695" s="1480"/>
      <c r="AW695" s="1138"/>
      <c r="AX695" s="1138"/>
      <c r="AY695" s="1138"/>
      <c r="AZ695" s="1139"/>
      <c r="BA695" s="1151">
        <f t="shared" si="1413"/>
        <v>0</v>
      </c>
      <c r="BB695" s="1481"/>
      <c r="BC695" s="1140"/>
      <c r="BD695" s="1140"/>
      <c r="BE695" s="1140"/>
      <c r="BF695" s="1141"/>
      <c r="BG695" s="1218">
        <f t="shared" si="1432"/>
        <v>0</v>
      </c>
      <c r="BH695" s="1218">
        <f t="shared" si="1433"/>
        <v>0</v>
      </c>
    </row>
    <row r="696" spans="1:60" ht="13.5" x14ac:dyDescent="0.2">
      <c r="A696" s="1">
        <v>682</v>
      </c>
      <c r="B696" s="1123" t="s">
        <v>209</v>
      </c>
      <c r="C696" s="6"/>
      <c r="D696" s="7"/>
      <c r="E696" s="7"/>
      <c r="F696" s="7"/>
      <c r="G696" s="1124"/>
      <c r="H696" s="1124"/>
      <c r="I696" s="1124"/>
      <c r="J696" s="1125"/>
      <c r="K696" s="128"/>
      <c r="L696" s="90"/>
      <c r="M696" s="1126"/>
      <c r="N696" s="1126"/>
      <c r="O696" s="1126"/>
      <c r="P696" s="1127"/>
      <c r="Q696" s="169"/>
      <c r="R696" s="170"/>
      <c r="S696" s="1128"/>
      <c r="T696" s="1128"/>
      <c r="U696" s="1128"/>
      <c r="V696" s="1129"/>
      <c r="W696" s="216"/>
      <c r="X696" s="217"/>
      <c r="Y696" s="1130"/>
      <c r="Z696" s="1130"/>
      <c r="AA696" s="1130"/>
      <c r="AB696" s="1131"/>
      <c r="AC696" s="263"/>
      <c r="AD696" s="264"/>
      <c r="AE696" s="1132"/>
      <c r="AF696" s="1132"/>
      <c r="AG696" s="1132"/>
      <c r="AH696" s="1133"/>
      <c r="AI696" s="310"/>
      <c r="AJ696" s="311"/>
      <c r="AK696" s="1134"/>
      <c r="AL696" s="1134"/>
      <c r="AM696" s="1134"/>
      <c r="AN696" s="1135"/>
      <c r="AO696" s="1091"/>
      <c r="AP696" s="1092"/>
      <c r="AQ696" s="1136"/>
      <c r="AR696" s="1136"/>
      <c r="AS696" s="1136"/>
      <c r="AT696" s="1137"/>
      <c r="AU696" s="1099"/>
      <c r="AV696" s="1100"/>
      <c r="AW696" s="1138"/>
      <c r="AX696" s="1138"/>
      <c r="AY696" s="1138"/>
      <c r="AZ696" s="1139"/>
      <c r="BA696" s="1151">
        <f t="shared" si="1413"/>
        <v>0</v>
      </c>
      <c r="BB696" s="357"/>
      <c r="BC696" s="1140"/>
      <c r="BD696" s="1140"/>
      <c r="BE696" s="1140"/>
      <c r="BF696" s="1141"/>
      <c r="BG696" s="1218">
        <f t="shared" si="1432"/>
        <v>0</v>
      </c>
      <c r="BH696" s="1218">
        <f t="shared" si="1433"/>
        <v>0</v>
      </c>
    </row>
    <row r="697" spans="1:60" x14ac:dyDescent="0.2">
      <c r="A697" s="1">
        <v>683</v>
      </c>
      <c r="B697" s="1497" t="s">
        <v>595</v>
      </c>
      <c r="C697" s="51" t="s">
        <v>596</v>
      </c>
      <c r="D697" s="51" t="s">
        <v>14</v>
      </c>
      <c r="E697" s="51">
        <v>6</v>
      </c>
      <c r="F697" s="76">
        <v>2000</v>
      </c>
      <c r="G697" s="76">
        <f>E697*F697</f>
        <v>12000</v>
      </c>
      <c r="H697" s="76">
        <v>3312</v>
      </c>
      <c r="I697" s="76">
        <f>E697*H697</f>
        <v>19872</v>
      </c>
      <c r="J697" s="1652">
        <f t="shared" ref="J697:J706" si="1513">G697+I697</f>
        <v>31872</v>
      </c>
      <c r="K697" s="131"/>
      <c r="L697" s="95"/>
      <c r="M697" s="95"/>
      <c r="N697" s="95"/>
      <c r="O697" s="95"/>
      <c r="P697" s="96"/>
      <c r="Q697" s="177"/>
      <c r="R697" s="178"/>
      <c r="S697" s="178"/>
      <c r="T697" s="178"/>
      <c r="U697" s="178"/>
      <c r="V697" s="179"/>
      <c r="W697" s="224"/>
      <c r="X697" s="225"/>
      <c r="Y697" s="225"/>
      <c r="Z697" s="225"/>
      <c r="AA697" s="225"/>
      <c r="AB697" s="226"/>
      <c r="AC697" s="271"/>
      <c r="AD697" s="272"/>
      <c r="AE697" s="272"/>
      <c r="AF697" s="272"/>
      <c r="AG697" s="272"/>
      <c r="AH697" s="273"/>
      <c r="AI697" s="318"/>
      <c r="AJ697" s="319">
        <v>2000</v>
      </c>
      <c r="AK697" s="319">
        <f>AI697*AJ697</f>
        <v>0</v>
      </c>
      <c r="AL697" s="319">
        <v>3312</v>
      </c>
      <c r="AM697" s="319">
        <f>AI697*AL697</f>
        <v>0</v>
      </c>
      <c r="AN697" s="320">
        <f t="shared" ref="AN697:AN706" si="1514">AK697+AM697</f>
        <v>0</v>
      </c>
      <c r="AO697" s="1607">
        <v>6</v>
      </c>
      <c r="AP697" s="1093">
        <v>2000</v>
      </c>
      <c r="AQ697" s="1093">
        <f>AO697*AP697</f>
        <v>12000</v>
      </c>
      <c r="AR697" s="1093">
        <v>3312</v>
      </c>
      <c r="AS697" s="1093">
        <f>AO697*AR697</f>
        <v>19872</v>
      </c>
      <c r="AT697" s="1094">
        <f t="shared" ref="AT697:AT706" si="1515">AQ697+AS697</f>
        <v>31872</v>
      </c>
      <c r="AU697" s="1103"/>
      <c r="AV697" s="1101">
        <v>2000</v>
      </c>
      <c r="AW697" s="1101">
        <f>AU697*AV697</f>
        <v>0</v>
      </c>
      <c r="AX697" s="1101">
        <v>3312</v>
      </c>
      <c r="AY697" s="1101">
        <f>AU697*AX697</f>
        <v>0</v>
      </c>
      <c r="AZ697" s="1102">
        <f t="shared" ref="AZ697:AZ706" si="1516">AW697+AY697</f>
        <v>0</v>
      </c>
      <c r="BA697" s="1151">
        <f t="shared" si="1413"/>
        <v>0</v>
      </c>
      <c r="BB697" s="1156">
        <v>2000</v>
      </c>
      <c r="BC697" s="1156">
        <f>BA697*BB697</f>
        <v>0</v>
      </c>
      <c r="BD697" s="1156">
        <v>3312</v>
      </c>
      <c r="BE697" s="1156">
        <f>BA697*BD697</f>
        <v>0</v>
      </c>
      <c r="BF697" s="1314">
        <f t="shared" ref="BF697:BF706" si="1517">BC697+BE697</f>
        <v>0</v>
      </c>
      <c r="BG697" s="1218">
        <f t="shared" si="1432"/>
        <v>31872</v>
      </c>
      <c r="BH697" s="1218">
        <f t="shared" si="1433"/>
        <v>-31872</v>
      </c>
    </row>
    <row r="698" spans="1:60" x14ac:dyDescent="0.2">
      <c r="A698" s="1">
        <v>728</v>
      </c>
      <c r="B698" s="50" t="s">
        <v>219</v>
      </c>
      <c r="C698" s="1158" t="s">
        <v>273</v>
      </c>
      <c r="D698" s="51" t="s">
        <v>35</v>
      </c>
      <c r="E698" s="51">
        <v>131</v>
      </c>
      <c r="F698" s="76">
        <v>80</v>
      </c>
      <c r="G698" s="76">
        <f>E698*F698</f>
        <v>10480</v>
      </c>
      <c r="H698" s="76">
        <v>22</v>
      </c>
      <c r="I698" s="76">
        <f>E698*H698</f>
        <v>2882</v>
      </c>
      <c r="J698" s="1652">
        <f t="shared" si="1513"/>
        <v>13362</v>
      </c>
      <c r="K698" s="131"/>
      <c r="L698" s="95"/>
      <c r="M698" s="95"/>
      <c r="N698" s="95"/>
      <c r="O698" s="95"/>
      <c r="P698" s="96"/>
      <c r="Q698" s="177"/>
      <c r="R698" s="178"/>
      <c r="S698" s="178"/>
      <c r="T698" s="178"/>
      <c r="U698" s="178"/>
      <c r="V698" s="179"/>
      <c r="W698" s="224"/>
      <c r="X698" s="225"/>
      <c r="Y698" s="225"/>
      <c r="Z698" s="225"/>
      <c r="AA698" s="225"/>
      <c r="AB698" s="226"/>
      <c r="AC698" s="271"/>
      <c r="AD698" s="272"/>
      <c r="AE698" s="272"/>
      <c r="AF698" s="272"/>
      <c r="AG698" s="272"/>
      <c r="AH698" s="273"/>
      <c r="AI698" s="1605">
        <v>131</v>
      </c>
      <c r="AJ698" s="319">
        <v>80</v>
      </c>
      <c r="AK698" s="319">
        <f>AI698*AJ698</f>
        <v>10480</v>
      </c>
      <c r="AL698" s="319">
        <v>22</v>
      </c>
      <c r="AM698" s="319">
        <f>AI698*AL698</f>
        <v>2882</v>
      </c>
      <c r="AN698" s="320">
        <f t="shared" si="1514"/>
        <v>13362</v>
      </c>
      <c r="AO698" s="1107"/>
      <c r="AP698" s="1093">
        <v>80</v>
      </c>
      <c r="AQ698" s="1093">
        <f>AO698*AP698</f>
        <v>0</v>
      </c>
      <c r="AR698" s="1093">
        <v>22</v>
      </c>
      <c r="AS698" s="1093">
        <f>AO698*AR698</f>
        <v>0</v>
      </c>
      <c r="AT698" s="1094">
        <f t="shared" si="1515"/>
        <v>0</v>
      </c>
      <c r="AU698" s="1103"/>
      <c r="AV698" s="1101">
        <v>80</v>
      </c>
      <c r="AW698" s="1101">
        <f>AU698*AV698</f>
        <v>0</v>
      </c>
      <c r="AX698" s="1101">
        <v>22</v>
      </c>
      <c r="AY698" s="1101">
        <f>AU698*AX698</f>
        <v>0</v>
      </c>
      <c r="AZ698" s="1102">
        <f t="shared" si="1516"/>
        <v>0</v>
      </c>
      <c r="BA698" s="1151">
        <f t="shared" si="1413"/>
        <v>0</v>
      </c>
      <c r="BB698" s="1156">
        <v>80</v>
      </c>
      <c r="BC698" s="1156">
        <f>BA698*BB698</f>
        <v>0</v>
      </c>
      <c r="BD698" s="1156">
        <v>22</v>
      </c>
      <c r="BE698" s="1156">
        <f>BA698*BD698</f>
        <v>0</v>
      </c>
      <c r="BF698" s="1314">
        <f t="shared" si="1517"/>
        <v>0</v>
      </c>
      <c r="BG698" s="1218">
        <f t="shared" si="1432"/>
        <v>0</v>
      </c>
      <c r="BH698" s="1218">
        <f t="shared" si="1433"/>
        <v>0</v>
      </c>
    </row>
    <row r="699" spans="1:60" x14ac:dyDescent="0.2">
      <c r="A699" s="1">
        <v>731</v>
      </c>
      <c r="B699" s="50" t="s">
        <v>274</v>
      </c>
      <c r="C699" s="1158" t="s">
        <v>273</v>
      </c>
      <c r="D699" s="51" t="s">
        <v>35</v>
      </c>
      <c r="E699" s="51">
        <v>262</v>
      </c>
      <c r="F699" s="76">
        <v>0</v>
      </c>
      <c r="G699" s="76">
        <f>E699*F699</f>
        <v>0</v>
      </c>
      <c r="H699" s="76">
        <v>31</v>
      </c>
      <c r="I699" s="76">
        <f>E699*H699</f>
        <v>8122</v>
      </c>
      <c r="J699" s="1652">
        <f t="shared" si="1513"/>
        <v>8122</v>
      </c>
      <c r="K699" s="131"/>
      <c r="L699" s="95"/>
      <c r="M699" s="95"/>
      <c r="N699" s="95"/>
      <c r="O699" s="95"/>
      <c r="P699" s="96"/>
      <c r="Q699" s="177"/>
      <c r="R699" s="178"/>
      <c r="S699" s="178"/>
      <c r="T699" s="178"/>
      <c r="U699" s="178"/>
      <c r="V699" s="179"/>
      <c r="W699" s="224"/>
      <c r="X699" s="225"/>
      <c r="Y699" s="225"/>
      <c r="Z699" s="225"/>
      <c r="AA699" s="225"/>
      <c r="AB699" s="226"/>
      <c r="AC699" s="271"/>
      <c r="AD699" s="272"/>
      <c r="AE699" s="272"/>
      <c r="AF699" s="272"/>
      <c r="AG699" s="272"/>
      <c r="AH699" s="273"/>
      <c r="AI699" s="1605">
        <v>262</v>
      </c>
      <c r="AJ699" s="319">
        <v>0</v>
      </c>
      <c r="AK699" s="319">
        <f>AI699*AJ699</f>
        <v>0</v>
      </c>
      <c r="AL699" s="319">
        <v>31</v>
      </c>
      <c r="AM699" s="319">
        <f>AI699*AL699</f>
        <v>8122</v>
      </c>
      <c r="AN699" s="320">
        <f t="shared" si="1514"/>
        <v>8122</v>
      </c>
      <c r="AO699" s="1107"/>
      <c r="AP699" s="1093">
        <v>0</v>
      </c>
      <c r="AQ699" s="1093">
        <f>AO699*AP699</f>
        <v>0</v>
      </c>
      <c r="AR699" s="1093">
        <v>31</v>
      </c>
      <c r="AS699" s="1093">
        <f>AO699*AR699</f>
        <v>0</v>
      </c>
      <c r="AT699" s="1094">
        <f t="shared" si="1515"/>
        <v>0</v>
      </c>
      <c r="AU699" s="1103"/>
      <c r="AV699" s="1101">
        <v>0</v>
      </c>
      <c r="AW699" s="1101">
        <f>AU699*AV699</f>
        <v>0</v>
      </c>
      <c r="AX699" s="1101">
        <v>31</v>
      </c>
      <c r="AY699" s="1101">
        <f>AU699*AX699</f>
        <v>0</v>
      </c>
      <c r="AZ699" s="1102">
        <f t="shared" si="1516"/>
        <v>0</v>
      </c>
      <c r="BA699" s="1151">
        <f t="shared" si="1413"/>
        <v>0</v>
      </c>
      <c r="BB699" s="1156">
        <v>0</v>
      </c>
      <c r="BC699" s="1156">
        <f>BA699*BB699</f>
        <v>0</v>
      </c>
      <c r="BD699" s="1156">
        <v>31</v>
      </c>
      <c r="BE699" s="1156">
        <f>BA699*BD699</f>
        <v>0</v>
      </c>
      <c r="BF699" s="1314">
        <f t="shared" si="1517"/>
        <v>0</v>
      </c>
      <c r="BG699" s="1218">
        <f t="shared" si="1432"/>
        <v>0</v>
      </c>
      <c r="BH699" s="1218">
        <f t="shared" si="1433"/>
        <v>0</v>
      </c>
    </row>
    <row r="700" spans="1:60" x14ac:dyDescent="0.2">
      <c r="A700" s="1">
        <v>732</v>
      </c>
      <c r="B700" s="50" t="s">
        <v>597</v>
      </c>
      <c r="C700" s="1158"/>
      <c r="D700" s="51" t="s">
        <v>35</v>
      </c>
      <c r="E700" s="51">
        <v>8</v>
      </c>
      <c r="F700" s="76">
        <v>1050</v>
      </c>
      <c r="G700" s="76">
        <f>E700*F700</f>
        <v>8400</v>
      </c>
      <c r="H700" s="76">
        <v>652</v>
      </c>
      <c r="I700" s="76">
        <f>E700*H700</f>
        <v>5216</v>
      </c>
      <c r="J700" s="1652">
        <f t="shared" si="1513"/>
        <v>13616</v>
      </c>
      <c r="K700" s="131"/>
      <c r="L700" s="95"/>
      <c r="M700" s="95"/>
      <c r="N700" s="95"/>
      <c r="O700" s="95"/>
      <c r="P700" s="96"/>
      <c r="Q700" s="177"/>
      <c r="R700" s="178"/>
      <c r="S700" s="178"/>
      <c r="T700" s="178"/>
      <c r="U700" s="178"/>
      <c r="V700" s="179"/>
      <c r="W700" s="224"/>
      <c r="X700" s="225"/>
      <c r="Y700" s="225"/>
      <c r="Z700" s="225"/>
      <c r="AA700" s="225"/>
      <c r="AB700" s="226"/>
      <c r="AC700" s="271"/>
      <c r="AD700" s="272"/>
      <c r="AE700" s="272"/>
      <c r="AF700" s="272"/>
      <c r="AG700" s="272"/>
      <c r="AH700" s="273"/>
      <c r="AI700" s="1605">
        <v>8</v>
      </c>
      <c r="AJ700" s="319">
        <v>1050</v>
      </c>
      <c r="AK700" s="319">
        <f>AI700*AJ700</f>
        <v>8400</v>
      </c>
      <c r="AL700" s="319">
        <v>652</v>
      </c>
      <c r="AM700" s="319">
        <f>AI700*AL700</f>
        <v>5216</v>
      </c>
      <c r="AN700" s="320">
        <f t="shared" si="1514"/>
        <v>13616</v>
      </c>
      <c r="AO700" s="1107"/>
      <c r="AP700" s="1093">
        <v>1050</v>
      </c>
      <c r="AQ700" s="1093">
        <f>AO700*AP700</f>
        <v>0</v>
      </c>
      <c r="AR700" s="1093">
        <v>652</v>
      </c>
      <c r="AS700" s="1093">
        <f>AO700*AR700</f>
        <v>0</v>
      </c>
      <c r="AT700" s="1094">
        <f t="shared" si="1515"/>
        <v>0</v>
      </c>
      <c r="AU700" s="1103"/>
      <c r="AV700" s="1101">
        <v>1050</v>
      </c>
      <c r="AW700" s="1101">
        <f>AU700*AV700</f>
        <v>0</v>
      </c>
      <c r="AX700" s="1101">
        <v>652</v>
      </c>
      <c r="AY700" s="1101">
        <f>AU700*AX700</f>
        <v>0</v>
      </c>
      <c r="AZ700" s="1102">
        <f t="shared" si="1516"/>
        <v>0</v>
      </c>
      <c r="BA700" s="1151">
        <f t="shared" si="1413"/>
        <v>0</v>
      </c>
      <c r="BB700" s="1156">
        <v>1050</v>
      </c>
      <c r="BC700" s="1156">
        <f>BA700*BB700</f>
        <v>0</v>
      </c>
      <c r="BD700" s="1156">
        <v>652</v>
      </c>
      <c r="BE700" s="1156">
        <f>BA700*BD700</f>
        <v>0</v>
      </c>
      <c r="BF700" s="1314">
        <f t="shared" si="1517"/>
        <v>0</v>
      </c>
      <c r="BG700" s="1218">
        <f t="shared" si="1432"/>
        <v>0</v>
      </c>
      <c r="BH700" s="1218">
        <f t="shared" si="1433"/>
        <v>0</v>
      </c>
    </row>
    <row r="701" spans="1:60" ht="23.25" customHeight="1" x14ac:dyDescent="0.2">
      <c r="A701" s="1">
        <v>692</v>
      </c>
      <c r="B701" s="50" t="s">
        <v>48</v>
      </c>
      <c r="C701" s="51" t="s">
        <v>379</v>
      </c>
      <c r="D701" s="51" t="s">
        <v>14</v>
      </c>
      <c r="E701" s="51">
        <v>1</v>
      </c>
      <c r="F701" s="76">
        <v>90059</v>
      </c>
      <c r="G701" s="76">
        <f t="shared" ref="G701:G706" si="1518">E701*F701</f>
        <v>90059</v>
      </c>
      <c r="H701" s="76">
        <v>151613.06399999998</v>
      </c>
      <c r="I701" s="76">
        <f t="shared" ref="I701:I706" si="1519">E701*H701</f>
        <v>151613.06399999998</v>
      </c>
      <c r="J701" s="120">
        <f t="shared" si="1513"/>
        <v>241672.06399999998</v>
      </c>
      <c r="K701" s="131"/>
      <c r="L701" s="95">
        <v>90059</v>
      </c>
      <c r="M701" s="95">
        <f t="shared" ref="M701:M706" si="1520">K701*L701</f>
        <v>0</v>
      </c>
      <c r="N701" s="95">
        <v>151613.06399999998</v>
      </c>
      <c r="O701" s="95">
        <f t="shared" ref="O701:O706" si="1521">K701*N701</f>
        <v>0</v>
      </c>
      <c r="P701" s="96">
        <f t="shared" ref="P701:P706" si="1522">M701+O701</f>
        <v>0</v>
      </c>
      <c r="Q701" s="177"/>
      <c r="R701" s="178">
        <v>90059</v>
      </c>
      <c r="S701" s="178">
        <f t="shared" ref="S701:S706" si="1523">Q701*R701</f>
        <v>0</v>
      </c>
      <c r="T701" s="178">
        <v>151613.06399999998</v>
      </c>
      <c r="U701" s="178">
        <f t="shared" ref="U701:U706" si="1524">Q701*T701</f>
        <v>0</v>
      </c>
      <c r="V701" s="179">
        <f t="shared" ref="V701:V706" si="1525">S701+U701</f>
        <v>0</v>
      </c>
      <c r="W701" s="224"/>
      <c r="X701" s="225">
        <v>90059</v>
      </c>
      <c r="Y701" s="225">
        <f t="shared" ref="Y701:Y706" si="1526">W701*X701</f>
        <v>0</v>
      </c>
      <c r="Z701" s="225">
        <v>151613.06399999998</v>
      </c>
      <c r="AA701" s="225">
        <f t="shared" ref="AA701:AA706" si="1527">W701*Z701</f>
        <v>0</v>
      </c>
      <c r="AB701" s="226">
        <f t="shared" ref="AB701:AB706" si="1528">Y701+AA701</f>
        <v>0</v>
      </c>
      <c r="AC701" s="271"/>
      <c r="AD701" s="272">
        <v>90059</v>
      </c>
      <c r="AE701" s="272">
        <f t="shared" ref="AE701:AE706" si="1529">AC701*AD701</f>
        <v>0</v>
      </c>
      <c r="AF701" s="272">
        <v>151613.06399999998</v>
      </c>
      <c r="AG701" s="272">
        <f t="shared" ref="AG701:AG706" si="1530">AC701*AF701</f>
        <v>0</v>
      </c>
      <c r="AH701" s="273">
        <f t="shared" ref="AH701:AH706" si="1531">AE701+AG701</f>
        <v>0</v>
      </c>
      <c r="AI701" s="318"/>
      <c r="AJ701" s="319">
        <v>90059</v>
      </c>
      <c r="AK701" s="319">
        <f t="shared" ref="AK701:AK706" si="1532">AI701*AJ701</f>
        <v>0</v>
      </c>
      <c r="AL701" s="319">
        <v>151613.06399999998</v>
      </c>
      <c r="AM701" s="319">
        <f t="shared" ref="AM701:AM706" si="1533">AI701*AL701</f>
        <v>0</v>
      </c>
      <c r="AN701" s="320">
        <f t="shared" si="1514"/>
        <v>0</v>
      </c>
      <c r="AO701" s="1607">
        <v>1</v>
      </c>
      <c r="AP701" s="1093">
        <v>90059</v>
      </c>
      <c r="AQ701" s="1093">
        <f t="shared" ref="AQ701" si="1534">AO701*AP701</f>
        <v>90059</v>
      </c>
      <c r="AR701" s="1093">
        <v>151613.06399999998</v>
      </c>
      <c r="AS701" s="1093">
        <f t="shared" ref="AS701" si="1535">AO701*AR701</f>
        <v>151613.06399999998</v>
      </c>
      <c r="AT701" s="1094">
        <f t="shared" si="1515"/>
        <v>241672.06399999998</v>
      </c>
      <c r="AU701" s="1103"/>
      <c r="AV701" s="1101">
        <v>90059</v>
      </c>
      <c r="AW701" s="1101">
        <f t="shared" ref="AW701" si="1536">AU701*AV701</f>
        <v>0</v>
      </c>
      <c r="AX701" s="1101">
        <v>151613.06399999998</v>
      </c>
      <c r="AY701" s="1101">
        <f t="shared" ref="AY701" si="1537">AU701*AX701</f>
        <v>0</v>
      </c>
      <c r="AZ701" s="1102">
        <f t="shared" si="1516"/>
        <v>0</v>
      </c>
      <c r="BA701" s="1151">
        <f t="shared" si="1413"/>
        <v>0</v>
      </c>
      <c r="BB701" s="363">
        <v>90059</v>
      </c>
      <c r="BC701" s="363">
        <f t="shared" ref="BC701" si="1538">BA701*BB701</f>
        <v>0</v>
      </c>
      <c r="BD701" s="363">
        <v>151613.06399999998</v>
      </c>
      <c r="BE701" s="363">
        <f t="shared" ref="BE701" si="1539">BA701*BD701</f>
        <v>0</v>
      </c>
      <c r="BF701" s="364">
        <f t="shared" si="1517"/>
        <v>0</v>
      </c>
      <c r="BG701" s="1218">
        <f t="shared" si="1432"/>
        <v>241672.06399999998</v>
      </c>
      <c r="BH701" s="1218">
        <f t="shared" si="1433"/>
        <v>-241672.06399999998</v>
      </c>
    </row>
    <row r="702" spans="1:60" x14ac:dyDescent="0.2">
      <c r="A702" s="1">
        <v>696</v>
      </c>
      <c r="B702" s="50" t="s">
        <v>226</v>
      </c>
      <c r="C702" s="1158" t="s">
        <v>598</v>
      </c>
      <c r="D702" s="51" t="s">
        <v>35</v>
      </c>
      <c r="E702" s="51">
        <v>76</v>
      </c>
      <c r="F702" s="76">
        <v>150</v>
      </c>
      <c r="G702" s="76">
        <f>E702*F702</f>
        <v>11400</v>
      </c>
      <c r="H702" s="76">
        <v>101</v>
      </c>
      <c r="I702" s="76">
        <f>E702*H702</f>
        <v>7676</v>
      </c>
      <c r="J702" s="1652">
        <f t="shared" si="1513"/>
        <v>19076</v>
      </c>
      <c r="K702" s="131"/>
      <c r="L702" s="95"/>
      <c r="M702" s="95"/>
      <c r="N702" s="95"/>
      <c r="O702" s="95"/>
      <c r="P702" s="96"/>
      <c r="Q702" s="177"/>
      <c r="R702" s="178"/>
      <c r="S702" s="178"/>
      <c r="T702" s="178"/>
      <c r="U702" s="178"/>
      <c r="V702" s="179"/>
      <c r="W702" s="224"/>
      <c r="X702" s="225"/>
      <c r="Y702" s="225"/>
      <c r="Z702" s="225"/>
      <c r="AA702" s="225"/>
      <c r="AB702" s="226"/>
      <c r="AC702" s="271"/>
      <c r="AD702" s="272"/>
      <c r="AE702" s="272"/>
      <c r="AF702" s="272"/>
      <c r="AG702" s="272"/>
      <c r="AH702" s="273"/>
      <c r="AI702" s="1605">
        <v>76</v>
      </c>
      <c r="AJ702" s="319">
        <v>150</v>
      </c>
      <c r="AK702" s="319">
        <f>AI702*AJ702</f>
        <v>11400</v>
      </c>
      <c r="AL702" s="319">
        <v>101</v>
      </c>
      <c r="AM702" s="319">
        <f>AI702*AL702</f>
        <v>7676</v>
      </c>
      <c r="AN702" s="320">
        <f t="shared" si="1514"/>
        <v>19076</v>
      </c>
      <c r="AO702" s="1107"/>
      <c r="AP702" s="1093">
        <v>150</v>
      </c>
      <c r="AQ702" s="1093">
        <f>AO702*AP702</f>
        <v>0</v>
      </c>
      <c r="AR702" s="1093">
        <v>101</v>
      </c>
      <c r="AS702" s="1093">
        <f>AO702*AR702</f>
        <v>0</v>
      </c>
      <c r="AT702" s="1094">
        <f t="shared" si="1515"/>
        <v>0</v>
      </c>
      <c r="AU702" s="1103"/>
      <c r="AV702" s="1101">
        <v>150</v>
      </c>
      <c r="AW702" s="1101">
        <f>AU702*AV702</f>
        <v>0</v>
      </c>
      <c r="AX702" s="1101">
        <v>101</v>
      </c>
      <c r="AY702" s="1101">
        <f>AU702*AX702</f>
        <v>0</v>
      </c>
      <c r="AZ702" s="1102">
        <f t="shared" si="1516"/>
        <v>0</v>
      </c>
      <c r="BA702" s="1151">
        <f t="shared" si="1413"/>
        <v>0</v>
      </c>
      <c r="BB702" s="1156">
        <v>150</v>
      </c>
      <c r="BC702" s="1156">
        <f>BA702*BB702</f>
        <v>0</v>
      </c>
      <c r="BD702" s="1156">
        <v>101</v>
      </c>
      <c r="BE702" s="1156">
        <f>BA702*BD702</f>
        <v>0</v>
      </c>
      <c r="BF702" s="1314">
        <f t="shared" si="1517"/>
        <v>0</v>
      </c>
      <c r="BG702" s="1218">
        <f t="shared" si="1432"/>
        <v>0</v>
      </c>
      <c r="BH702" s="1218">
        <f t="shared" si="1433"/>
        <v>0</v>
      </c>
    </row>
    <row r="703" spans="1:60" x14ac:dyDescent="0.2">
      <c r="A703" s="1">
        <v>734</v>
      </c>
      <c r="B703" s="50" t="s">
        <v>599</v>
      </c>
      <c r="C703" s="1158" t="s">
        <v>223</v>
      </c>
      <c r="D703" s="51" t="s">
        <v>35</v>
      </c>
      <c r="E703" s="51">
        <v>50</v>
      </c>
      <c r="F703" s="76">
        <v>150</v>
      </c>
      <c r="G703" s="76">
        <f t="shared" ref="G703:G705" si="1540">E703*F703</f>
        <v>7500</v>
      </c>
      <c r="H703" s="76">
        <v>237</v>
      </c>
      <c r="I703" s="76">
        <f>E703*H703</f>
        <v>11850</v>
      </c>
      <c r="J703" s="1652">
        <f t="shared" si="1513"/>
        <v>19350</v>
      </c>
      <c r="K703" s="131"/>
      <c r="L703" s="95"/>
      <c r="M703" s="95"/>
      <c r="N703" s="95"/>
      <c r="O703" s="95"/>
      <c r="P703" s="96"/>
      <c r="Q703" s="177"/>
      <c r="R703" s="178"/>
      <c r="S703" s="178"/>
      <c r="T703" s="178"/>
      <c r="U703" s="178"/>
      <c r="V703" s="179"/>
      <c r="W703" s="224"/>
      <c r="X703" s="225"/>
      <c r="Y703" s="225"/>
      <c r="Z703" s="225"/>
      <c r="AA703" s="225"/>
      <c r="AB703" s="226"/>
      <c r="AC703" s="271"/>
      <c r="AD703" s="272"/>
      <c r="AE703" s="272"/>
      <c r="AF703" s="272"/>
      <c r="AG703" s="272"/>
      <c r="AH703" s="273"/>
      <c r="AI703" s="1605">
        <v>50</v>
      </c>
      <c r="AJ703" s="319">
        <v>150</v>
      </c>
      <c r="AK703" s="319">
        <f t="shared" ref="AK703:AK705" si="1541">AI703*AJ703</f>
        <v>7500</v>
      </c>
      <c r="AL703" s="319">
        <v>237</v>
      </c>
      <c r="AM703" s="319">
        <f>AI703*AL703</f>
        <v>11850</v>
      </c>
      <c r="AN703" s="320">
        <f t="shared" si="1514"/>
        <v>19350</v>
      </c>
      <c r="AO703" s="1107"/>
      <c r="AP703" s="1093">
        <v>150</v>
      </c>
      <c r="AQ703" s="1093">
        <f t="shared" ref="AQ703:AQ706" si="1542">AO703*AP703</f>
        <v>0</v>
      </c>
      <c r="AR703" s="1093">
        <v>237</v>
      </c>
      <c r="AS703" s="1093">
        <f>AO703*AR703</f>
        <v>0</v>
      </c>
      <c r="AT703" s="1094">
        <f t="shared" si="1515"/>
        <v>0</v>
      </c>
      <c r="AU703" s="1103"/>
      <c r="AV703" s="1101">
        <v>150</v>
      </c>
      <c r="AW703" s="1101">
        <f t="shared" ref="AW703:AW706" si="1543">AU703*AV703</f>
        <v>0</v>
      </c>
      <c r="AX703" s="1101">
        <v>237</v>
      </c>
      <c r="AY703" s="1101">
        <f>AU703*AX703</f>
        <v>0</v>
      </c>
      <c r="AZ703" s="1102">
        <f t="shared" si="1516"/>
        <v>0</v>
      </c>
      <c r="BA703" s="1151">
        <f t="shared" si="1413"/>
        <v>0</v>
      </c>
      <c r="BB703" s="1156">
        <v>150</v>
      </c>
      <c r="BC703" s="1156">
        <f t="shared" ref="BC703:BC706" si="1544">BA703*BB703</f>
        <v>0</v>
      </c>
      <c r="BD703" s="1156">
        <v>237</v>
      </c>
      <c r="BE703" s="1156">
        <f>BA703*BD703</f>
        <v>0</v>
      </c>
      <c r="BF703" s="1314">
        <f t="shared" si="1517"/>
        <v>0</v>
      </c>
      <c r="BG703" s="1218">
        <f t="shared" si="1432"/>
        <v>0</v>
      </c>
      <c r="BH703" s="1218">
        <f t="shared" si="1433"/>
        <v>0</v>
      </c>
    </row>
    <row r="704" spans="1:60" x14ac:dyDescent="0.2">
      <c r="A704" s="1">
        <v>734</v>
      </c>
      <c r="B704" s="50" t="s">
        <v>600</v>
      </c>
      <c r="C704" s="1158" t="s">
        <v>601</v>
      </c>
      <c r="D704" s="51" t="s">
        <v>35</v>
      </c>
      <c r="E704" s="51">
        <v>5</v>
      </c>
      <c r="F704" s="76">
        <v>150</v>
      </c>
      <c r="G704" s="1829">
        <f t="shared" si="1540"/>
        <v>750</v>
      </c>
      <c r="H704" s="1829">
        <v>29</v>
      </c>
      <c r="I704" s="1829">
        <f t="shared" ref="I704:I705" si="1545">E704*H704</f>
        <v>145</v>
      </c>
      <c r="J704" s="1652">
        <f t="shared" si="1513"/>
        <v>895</v>
      </c>
      <c r="K704" s="131"/>
      <c r="L704" s="95"/>
      <c r="M704" s="95"/>
      <c r="N704" s="95"/>
      <c r="O704" s="95"/>
      <c r="P704" s="96"/>
      <c r="Q704" s="177"/>
      <c r="R704" s="178"/>
      <c r="S704" s="178"/>
      <c r="T704" s="178"/>
      <c r="U704" s="178"/>
      <c r="V704" s="179"/>
      <c r="W704" s="224"/>
      <c r="X704" s="225"/>
      <c r="Y704" s="225"/>
      <c r="Z704" s="225"/>
      <c r="AA704" s="225"/>
      <c r="AB704" s="226"/>
      <c r="AC704" s="271"/>
      <c r="AD704" s="272"/>
      <c r="AE704" s="272"/>
      <c r="AF704" s="272"/>
      <c r="AG704" s="272"/>
      <c r="AH704" s="273"/>
      <c r="AI704" s="1605">
        <v>5</v>
      </c>
      <c r="AJ704" s="319">
        <v>150</v>
      </c>
      <c r="AK704" s="319">
        <f t="shared" si="1541"/>
        <v>750</v>
      </c>
      <c r="AL704" s="319">
        <v>29</v>
      </c>
      <c r="AM704" s="319">
        <f t="shared" ref="AM704:AM705" si="1546">AI704*AL704</f>
        <v>145</v>
      </c>
      <c r="AN704" s="320">
        <f t="shared" si="1514"/>
        <v>895</v>
      </c>
      <c r="AO704" s="1107"/>
      <c r="AP704" s="1093">
        <v>150</v>
      </c>
      <c r="AQ704" s="1093">
        <f t="shared" si="1542"/>
        <v>0</v>
      </c>
      <c r="AR704" s="1093">
        <v>29</v>
      </c>
      <c r="AS704" s="1093">
        <f t="shared" ref="AS704:AS706" si="1547">AO704*AR704</f>
        <v>0</v>
      </c>
      <c r="AT704" s="1094">
        <f t="shared" si="1515"/>
        <v>0</v>
      </c>
      <c r="AU704" s="1103"/>
      <c r="AV704" s="1101">
        <v>150</v>
      </c>
      <c r="AW704" s="1101">
        <f t="shared" si="1543"/>
        <v>0</v>
      </c>
      <c r="AX704" s="1101">
        <v>29</v>
      </c>
      <c r="AY704" s="1101">
        <f t="shared" ref="AY704:AY706" si="1548">AU704*AX704</f>
        <v>0</v>
      </c>
      <c r="AZ704" s="1102">
        <f t="shared" si="1516"/>
        <v>0</v>
      </c>
      <c r="BA704" s="1151">
        <f t="shared" si="1413"/>
        <v>0</v>
      </c>
      <c r="BB704" s="1156">
        <v>150</v>
      </c>
      <c r="BC704" s="1156">
        <f t="shared" si="1544"/>
        <v>0</v>
      </c>
      <c r="BD704" s="1156">
        <v>29</v>
      </c>
      <c r="BE704" s="1156">
        <f t="shared" ref="BE704:BE706" si="1549">BA704*BD704</f>
        <v>0</v>
      </c>
      <c r="BF704" s="1314">
        <f t="shared" si="1517"/>
        <v>0</v>
      </c>
      <c r="BG704" s="1218">
        <f t="shared" si="1432"/>
        <v>0</v>
      </c>
      <c r="BH704" s="1218">
        <f t="shared" si="1433"/>
        <v>0</v>
      </c>
    </row>
    <row r="705" spans="1:60" hidden="1" x14ac:dyDescent="0.2">
      <c r="A705" s="1">
        <v>734</v>
      </c>
      <c r="B705" s="50" t="s">
        <v>600</v>
      </c>
      <c r="C705" s="1158" t="s">
        <v>602</v>
      </c>
      <c r="D705" s="51" t="s">
        <v>35</v>
      </c>
      <c r="E705" s="51">
        <v>0</v>
      </c>
      <c r="F705" s="76">
        <v>150</v>
      </c>
      <c r="G705" s="1657">
        <f t="shared" si="1540"/>
        <v>0</v>
      </c>
      <c r="H705" s="76">
        <v>48</v>
      </c>
      <c r="I705" s="1657">
        <f t="shared" si="1545"/>
        <v>0</v>
      </c>
      <c r="J705" s="1652">
        <f t="shared" si="1513"/>
        <v>0</v>
      </c>
      <c r="K705" s="131"/>
      <c r="L705" s="95"/>
      <c r="M705" s="95"/>
      <c r="N705" s="95"/>
      <c r="O705" s="95"/>
      <c r="P705" s="96"/>
      <c r="Q705" s="177"/>
      <c r="R705" s="178"/>
      <c r="S705" s="178"/>
      <c r="T705" s="178"/>
      <c r="U705" s="178"/>
      <c r="V705" s="179"/>
      <c r="W705" s="224"/>
      <c r="X705" s="225"/>
      <c r="Y705" s="225"/>
      <c r="Z705" s="225"/>
      <c r="AA705" s="225"/>
      <c r="AB705" s="226"/>
      <c r="AC705" s="271"/>
      <c r="AD705" s="272"/>
      <c r="AE705" s="272"/>
      <c r="AF705" s="272"/>
      <c r="AG705" s="272"/>
      <c r="AH705" s="273"/>
      <c r="AI705" s="318"/>
      <c r="AJ705" s="319">
        <v>150</v>
      </c>
      <c r="AK705" s="319">
        <f t="shared" si="1541"/>
        <v>0</v>
      </c>
      <c r="AL705" s="319">
        <v>48</v>
      </c>
      <c r="AM705" s="319">
        <f t="shared" si="1546"/>
        <v>0</v>
      </c>
      <c r="AN705" s="320">
        <f t="shared" si="1514"/>
        <v>0</v>
      </c>
      <c r="AO705" s="1107"/>
      <c r="AP705" s="1093">
        <v>150</v>
      </c>
      <c r="AQ705" s="1093">
        <f t="shared" si="1542"/>
        <v>0</v>
      </c>
      <c r="AR705" s="1093">
        <v>48</v>
      </c>
      <c r="AS705" s="1093">
        <f t="shared" si="1547"/>
        <v>0</v>
      </c>
      <c r="AT705" s="1094">
        <f t="shared" si="1515"/>
        <v>0</v>
      </c>
      <c r="AU705" s="1103"/>
      <c r="AV705" s="1101">
        <v>150</v>
      </c>
      <c r="AW705" s="1101">
        <f t="shared" si="1543"/>
        <v>0</v>
      </c>
      <c r="AX705" s="1101">
        <v>48</v>
      </c>
      <c r="AY705" s="1101">
        <f t="shared" si="1548"/>
        <v>0</v>
      </c>
      <c r="AZ705" s="1102">
        <f t="shared" si="1516"/>
        <v>0</v>
      </c>
      <c r="BA705" s="1151">
        <f t="shared" si="1413"/>
        <v>0</v>
      </c>
      <c r="BB705" s="1156">
        <v>150</v>
      </c>
      <c r="BC705" s="1156">
        <f t="shared" si="1544"/>
        <v>0</v>
      </c>
      <c r="BD705" s="1156">
        <v>48</v>
      </c>
      <c r="BE705" s="1156">
        <f t="shared" si="1549"/>
        <v>0</v>
      </c>
      <c r="BF705" s="1314">
        <f t="shared" si="1517"/>
        <v>0</v>
      </c>
      <c r="BG705" s="1218">
        <f t="shared" si="1432"/>
        <v>0</v>
      </c>
      <c r="BH705" s="1218">
        <f t="shared" si="1433"/>
        <v>0</v>
      </c>
    </row>
    <row r="706" spans="1:60" ht="13.5" thickBot="1" x14ac:dyDescent="0.25">
      <c r="A706" s="1">
        <v>699</v>
      </c>
      <c r="B706" s="50" t="s">
        <v>231</v>
      </c>
      <c r="C706" s="1158"/>
      <c r="D706" s="51" t="s">
        <v>32</v>
      </c>
      <c r="E706" s="51">
        <v>1</v>
      </c>
      <c r="F706" s="76">
        <v>49659</v>
      </c>
      <c r="G706" s="76">
        <f t="shared" si="1518"/>
        <v>49659</v>
      </c>
      <c r="H706" s="76">
        <v>99318</v>
      </c>
      <c r="I706" s="76">
        <f t="shared" si="1519"/>
        <v>99318</v>
      </c>
      <c r="J706" s="120">
        <f t="shared" si="1513"/>
        <v>148977</v>
      </c>
      <c r="K706" s="131"/>
      <c r="L706" s="95">
        <v>49659</v>
      </c>
      <c r="M706" s="95">
        <f t="shared" si="1520"/>
        <v>0</v>
      </c>
      <c r="N706" s="95">
        <v>99318</v>
      </c>
      <c r="O706" s="95">
        <f t="shared" si="1521"/>
        <v>0</v>
      </c>
      <c r="P706" s="96">
        <f t="shared" si="1522"/>
        <v>0</v>
      </c>
      <c r="Q706" s="177"/>
      <c r="R706" s="178">
        <v>49659</v>
      </c>
      <c r="S706" s="178">
        <f t="shared" si="1523"/>
        <v>0</v>
      </c>
      <c r="T706" s="178">
        <v>99318</v>
      </c>
      <c r="U706" s="178">
        <f t="shared" si="1524"/>
        <v>0</v>
      </c>
      <c r="V706" s="179">
        <f t="shared" si="1525"/>
        <v>0</v>
      </c>
      <c r="W706" s="224"/>
      <c r="X706" s="225">
        <v>49659</v>
      </c>
      <c r="Y706" s="225">
        <f t="shared" si="1526"/>
        <v>0</v>
      </c>
      <c r="Z706" s="225">
        <v>99318</v>
      </c>
      <c r="AA706" s="225">
        <f t="shared" si="1527"/>
        <v>0</v>
      </c>
      <c r="AB706" s="226">
        <f t="shared" si="1528"/>
        <v>0</v>
      </c>
      <c r="AC706" s="271"/>
      <c r="AD706" s="272">
        <v>49659</v>
      </c>
      <c r="AE706" s="272">
        <f t="shared" si="1529"/>
        <v>0</v>
      </c>
      <c r="AF706" s="272">
        <v>99318</v>
      </c>
      <c r="AG706" s="272">
        <f t="shared" si="1530"/>
        <v>0</v>
      </c>
      <c r="AH706" s="273">
        <f t="shared" si="1531"/>
        <v>0</v>
      </c>
      <c r="AI706" s="1605">
        <v>1</v>
      </c>
      <c r="AJ706" s="319">
        <v>49659</v>
      </c>
      <c r="AK706" s="319">
        <f t="shared" si="1532"/>
        <v>49659</v>
      </c>
      <c r="AL706" s="319">
        <v>99318</v>
      </c>
      <c r="AM706" s="319">
        <f t="shared" si="1533"/>
        <v>99318</v>
      </c>
      <c r="AN706" s="320">
        <f t="shared" si="1514"/>
        <v>148977</v>
      </c>
      <c r="AO706" s="1107"/>
      <c r="AP706" s="1093">
        <v>49659</v>
      </c>
      <c r="AQ706" s="1093">
        <f t="shared" si="1542"/>
        <v>0</v>
      </c>
      <c r="AR706" s="1093">
        <v>99318</v>
      </c>
      <c r="AS706" s="1093">
        <f t="shared" si="1547"/>
        <v>0</v>
      </c>
      <c r="AT706" s="1094">
        <f t="shared" si="1515"/>
        <v>0</v>
      </c>
      <c r="AU706" s="1103"/>
      <c r="AV706" s="1101">
        <v>49659</v>
      </c>
      <c r="AW706" s="1101">
        <f t="shared" si="1543"/>
        <v>0</v>
      </c>
      <c r="AX706" s="1101">
        <v>99318</v>
      </c>
      <c r="AY706" s="1101">
        <f t="shared" si="1548"/>
        <v>0</v>
      </c>
      <c r="AZ706" s="1102">
        <f t="shared" si="1516"/>
        <v>0</v>
      </c>
      <c r="BA706" s="1151">
        <f t="shared" si="1413"/>
        <v>0</v>
      </c>
      <c r="BB706" s="363">
        <v>49659</v>
      </c>
      <c r="BC706" s="363">
        <f t="shared" si="1544"/>
        <v>0</v>
      </c>
      <c r="BD706" s="363">
        <v>99318</v>
      </c>
      <c r="BE706" s="363">
        <f t="shared" si="1549"/>
        <v>0</v>
      </c>
      <c r="BF706" s="364">
        <f t="shared" si="1517"/>
        <v>0</v>
      </c>
      <c r="BG706" s="1218">
        <f t="shared" si="1432"/>
        <v>0</v>
      </c>
      <c r="BH706" s="1218">
        <f t="shared" si="1433"/>
        <v>0</v>
      </c>
    </row>
    <row r="707" spans="1:60" ht="13.5" thickBot="1" x14ac:dyDescent="0.25">
      <c r="A707" s="1">
        <v>700</v>
      </c>
      <c r="B707" s="1444" t="s">
        <v>232</v>
      </c>
      <c r="C707" s="1445"/>
      <c r="D707" s="1446"/>
      <c r="E707" s="1447"/>
      <c r="F707" s="1448"/>
      <c r="G707" s="1449">
        <f>SUM(G697:G701)+SUM(G702:G706)</f>
        <v>190248</v>
      </c>
      <c r="H707" s="1448"/>
      <c r="I707" s="1449">
        <f>SUM(I697:I701)+SUM(I702:I706)</f>
        <v>306694.06400000001</v>
      </c>
      <c r="J707" s="1449">
        <f>SUM(J697:J701)+SUM(J702:J706)</f>
        <v>496942.06400000001</v>
      </c>
      <c r="K707" s="1450"/>
      <c r="L707" s="1451"/>
      <c r="M707" s="1482">
        <f>SUM(M697:M706)</f>
        <v>0</v>
      </c>
      <c r="N707" s="1451"/>
      <c r="O707" s="1482">
        <f>SUM(O697:O706)</f>
        <v>0</v>
      </c>
      <c r="P707" s="1452">
        <f>SUM(P697:P706)</f>
        <v>0</v>
      </c>
      <c r="Q707" s="1453"/>
      <c r="R707" s="1454"/>
      <c r="S707" s="1483">
        <f>SUM(S697:S706)</f>
        <v>0</v>
      </c>
      <c r="T707" s="1454"/>
      <c r="U707" s="1483">
        <f>SUM(U697:U706)</f>
        <v>0</v>
      </c>
      <c r="V707" s="1455">
        <f>SUM(V697:V706)</f>
        <v>0</v>
      </c>
      <c r="W707" s="1456"/>
      <c r="X707" s="1457"/>
      <c r="Y707" s="1484">
        <f>SUM(Y697:Y706)</f>
        <v>0</v>
      </c>
      <c r="Z707" s="1457"/>
      <c r="AA707" s="1484">
        <f>SUM(AA697:AA706)</f>
        <v>0</v>
      </c>
      <c r="AB707" s="1458">
        <f>SUM(AB697:AB706)</f>
        <v>0</v>
      </c>
      <c r="AC707" s="1459"/>
      <c r="AD707" s="1460"/>
      <c r="AE707" s="1485">
        <f>SUM(AE697:AE706)</f>
        <v>0</v>
      </c>
      <c r="AF707" s="1460"/>
      <c r="AG707" s="1485">
        <f>SUM(AG697:AG706)</f>
        <v>0</v>
      </c>
      <c r="AH707" s="1461">
        <f>SUM(AH697:AH706)</f>
        <v>0</v>
      </c>
      <c r="AI707" s="1462"/>
      <c r="AJ707" s="1463"/>
      <c r="AK707" s="1486">
        <f>SUM(AK697:AK706)</f>
        <v>88189</v>
      </c>
      <c r="AL707" s="1463"/>
      <c r="AM707" s="1486">
        <f>SUM(AM697:AM706)</f>
        <v>135209</v>
      </c>
      <c r="AN707" s="1464">
        <f>SUM(AN697:AN701)+SUM(AN702:AN706)</f>
        <v>223398</v>
      </c>
      <c r="AO707" s="1465"/>
      <c r="AP707" s="1466"/>
      <c r="AQ707" s="1487">
        <f>SUM(AQ697:AQ706)</f>
        <v>102059</v>
      </c>
      <c r="AR707" s="1466"/>
      <c r="AS707" s="1487">
        <f>SUM(AS697:AS706)</f>
        <v>171485.06399999998</v>
      </c>
      <c r="AT707" s="1467">
        <f>SUM(AT697:AT701)+SUM(AT702:AT706)</f>
        <v>273544.06400000001</v>
      </c>
      <c r="AU707" s="1468"/>
      <c r="AV707" s="1469"/>
      <c r="AW707" s="1488">
        <f>SUM(AW697:AW706)</f>
        <v>0</v>
      </c>
      <c r="AX707" s="1469"/>
      <c r="AY707" s="1488">
        <f>SUM(AY697:AY706)</f>
        <v>0</v>
      </c>
      <c r="AZ707" s="1470">
        <f>SUM(AZ697:AZ701)+SUM(AZ702:AZ706)</f>
        <v>0</v>
      </c>
      <c r="BA707" s="1151">
        <f t="shared" si="1413"/>
        <v>0</v>
      </c>
      <c r="BB707" s="1471"/>
      <c r="BC707" s="1489">
        <f>SUM(BC697:BC701)+SUM(BC702:BC706)</f>
        <v>0</v>
      </c>
      <c r="BD707" s="1471"/>
      <c r="BE707" s="1489">
        <f>SUM(BE697:BE701)+SUM(BE702:BE706)</f>
        <v>0</v>
      </c>
      <c r="BF707" s="1472">
        <f>SUM(BF697:BF701)+SUM(BF702:BF706)</f>
        <v>0</v>
      </c>
      <c r="BG707" s="1218">
        <f t="shared" si="1432"/>
        <v>273544.06400000001</v>
      </c>
      <c r="BH707" s="1218">
        <f t="shared" si="1433"/>
        <v>-273544.06400000001</v>
      </c>
    </row>
    <row r="708" spans="1:60" x14ac:dyDescent="0.2">
      <c r="A708" s="1">
        <v>701</v>
      </c>
      <c r="B708" s="50"/>
      <c r="C708" s="1158"/>
      <c r="D708" s="51"/>
      <c r="E708" s="51"/>
      <c r="F708" s="51"/>
      <c r="G708" s="1124"/>
      <c r="H708" s="1124"/>
      <c r="I708" s="1124"/>
      <c r="J708" s="1125"/>
      <c r="K708" s="131"/>
      <c r="L708" s="1144"/>
      <c r="M708" s="1126"/>
      <c r="N708" s="1126"/>
      <c r="O708" s="1126"/>
      <c r="P708" s="1127"/>
      <c r="Q708" s="177"/>
      <c r="R708" s="1145"/>
      <c r="S708" s="1128"/>
      <c r="T708" s="1128"/>
      <c r="U708" s="1128"/>
      <c r="V708" s="1129"/>
      <c r="W708" s="224"/>
      <c r="X708" s="1146"/>
      <c r="Y708" s="1130"/>
      <c r="Z708" s="1130"/>
      <c r="AA708" s="1130"/>
      <c r="AB708" s="1131"/>
      <c r="AC708" s="271"/>
      <c r="AD708" s="1147"/>
      <c r="AE708" s="1132"/>
      <c r="AF708" s="1132"/>
      <c r="AG708" s="1132"/>
      <c r="AH708" s="1133"/>
      <c r="AI708" s="318"/>
      <c r="AJ708" s="1148"/>
      <c r="AK708" s="1134"/>
      <c r="AL708" s="1134"/>
      <c r="AM708" s="1134"/>
      <c r="AN708" s="1135"/>
      <c r="AO708" s="1107"/>
      <c r="AP708" s="1149"/>
      <c r="AQ708" s="1136"/>
      <c r="AR708" s="1136"/>
      <c r="AS708" s="1136"/>
      <c r="AT708" s="1137"/>
      <c r="AU708" s="1103"/>
      <c r="AV708" s="1150"/>
      <c r="AW708" s="1138"/>
      <c r="AX708" s="1138"/>
      <c r="AY708" s="1138"/>
      <c r="AZ708" s="1139"/>
      <c r="BA708" s="1151">
        <f t="shared" si="1413"/>
        <v>0</v>
      </c>
      <c r="BB708" s="1152"/>
      <c r="BC708" s="1140"/>
      <c r="BD708" s="1140"/>
      <c r="BE708" s="1140"/>
      <c r="BF708" s="1141"/>
      <c r="BG708" s="1218">
        <f t="shared" si="1432"/>
        <v>0</v>
      </c>
      <c r="BH708" s="1218">
        <f t="shared" si="1433"/>
        <v>0</v>
      </c>
    </row>
    <row r="709" spans="1:60" ht="13.5" x14ac:dyDescent="0.2">
      <c r="A709" s="1">
        <v>702</v>
      </c>
      <c r="B709" s="1123" t="s">
        <v>254</v>
      </c>
      <c r="C709" s="6"/>
      <c r="D709" s="7"/>
      <c r="E709" s="7"/>
      <c r="F709" s="7"/>
      <c r="G709" s="1124"/>
      <c r="H709" s="1124"/>
      <c r="I709" s="1124"/>
      <c r="J709" s="1125"/>
      <c r="K709" s="128"/>
      <c r="L709" s="90"/>
      <c r="M709" s="1126"/>
      <c r="N709" s="1126"/>
      <c r="O709" s="1126"/>
      <c r="P709" s="1127"/>
      <c r="Q709" s="169"/>
      <c r="R709" s="170"/>
      <c r="S709" s="1128"/>
      <c r="T709" s="1128"/>
      <c r="U709" s="1128"/>
      <c r="V709" s="1129"/>
      <c r="W709" s="216"/>
      <c r="X709" s="217"/>
      <c r="Y709" s="1130"/>
      <c r="Z709" s="1130"/>
      <c r="AA709" s="1130"/>
      <c r="AB709" s="1131"/>
      <c r="AC709" s="263"/>
      <c r="AD709" s="264"/>
      <c r="AE709" s="1132"/>
      <c r="AF709" s="1132"/>
      <c r="AG709" s="1132"/>
      <c r="AH709" s="1133"/>
      <c r="AI709" s="310"/>
      <c r="AJ709" s="311"/>
      <c r="AK709" s="1134"/>
      <c r="AL709" s="1134"/>
      <c r="AM709" s="1134"/>
      <c r="AN709" s="1135"/>
      <c r="AO709" s="1091"/>
      <c r="AP709" s="1092"/>
      <c r="AQ709" s="1136"/>
      <c r="AR709" s="1136"/>
      <c r="AS709" s="1136"/>
      <c r="AT709" s="1137"/>
      <c r="AU709" s="1099"/>
      <c r="AV709" s="1100"/>
      <c r="AW709" s="1138"/>
      <c r="AX709" s="1138"/>
      <c r="AY709" s="1138"/>
      <c r="AZ709" s="1139"/>
      <c r="BA709" s="1151">
        <f t="shared" si="1413"/>
        <v>0</v>
      </c>
      <c r="BB709" s="357"/>
      <c r="BC709" s="1140"/>
      <c r="BD709" s="1140"/>
      <c r="BE709" s="1140"/>
      <c r="BF709" s="1141"/>
      <c r="BG709" s="1218">
        <f t="shared" si="1432"/>
        <v>0</v>
      </c>
      <c r="BH709" s="1218">
        <f t="shared" si="1433"/>
        <v>0</v>
      </c>
    </row>
    <row r="710" spans="1:60" x14ac:dyDescent="0.2">
      <c r="A710" s="1">
        <v>703</v>
      </c>
      <c r="B710" s="50"/>
      <c r="C710" s="1158"/>
      <c r="D710" s="51"/>
      <c r="E710" s="51"/>
      <c r="F710" s="51"/>
      <c r="G710" s="1124"/>
      <c r="H710" s="1124"/>
      <c r="I710" s="1124"/>
      <c r="J710" s="1125"/>
      <c r="K710" s="131"/>
      <c r="L710" s="1144"/>
      <c r="M710" s="1126"/>
      <c r="N710" s="1126"/>
      <c r="O710" s="1126"/>
      <c r="P710" s="1127"/>
      <c r="Q710" s="177"/>
      <c r="R710" s="1145"/>
      <c r="S710" s="1128"/>
      <c r="T710" s="1128"/>
      <c r="U710" s="1128"/>
      <c r="V710" s="1129"/>
      <c r="W710" s="224"/>
      <c r="X710" s="1146"/>
      <c r="Y710" s="1130"/>
      <c r="Z710" s="1130"/>
      <c r="AA710" s="1130"/>
      <c r="AB710" s="1131"/>
      <c r="AC710" s="271"/>
      <c r="AD710" s="1147"/>
      <c r="AE710" s="1132"/>
      <c r="AF710" s="1132"/>
      <c r="AG710" s="1132"/>
      <c r="AH710" s="1133"/>
      <c r="AI710" s="318"/>
      <c r="AJ710" s="1148"/>
      <c r="AK710" s="1134"/>
      <c r="AL710" s="1134"/>
      <c r="AM710" s="1134"/>
      <c r="AN710" s="1135"/>
      <c r="AO710" s="1107"/>
      <c r="AP710" s="1149"/>
      <c r="AQ710" s="1136"/>
      <c r="AR710" s="1136"/>
      <c r="AS710" s="1136"/>
      <c r="AT710" s="1137"/>
      <c r="AU710" s="1103"/>
      <c r="AV710" s="1150"/>
      <c r="AW710" s="1138"/>
      <c r="AX710" s="1138"/>
      <c r="AY710" s="1138"/>
      <c r="AZ710" s="1139"/>
      <c r="BA710" s="1151">
        <f t="shared" si="1413"/>
        <v>0</v>
      </c>
      <c r="BB710" s="1152"/>
      <c r="BC710" s="1140"/>
      <c r="BD710" s="1140"/>
      <c r="BE710" s="1140"/>
      <c r="BF710" s="1141"/>
      <c r="BG710" s="1218">
        <f t="shared" si="1432"/>
        <v>0</v>
      </c>
      <c r="BH710" s="1218">
        <f t="shared" si="1433"/>
        <v>0</v>
      </c>
    </row>
    <row r="711" spans="1:60" ht="25.5" x14ac:dyDescent="0.2">
      <c r="A711" s="1">
        <v>704</v>
      </c>
      <c r="B711" s="1497" t="s">
        <v>603</v>
      </c>
      <c r="C711" s="51"/>
      <c r="D711" s="51" t="s">
        <v>14</v>
      </c>
      <c r="E711" s="51">
        <v>12</v>
      </c>
      <c r="F711" s="76">
        <v>2000</v>
      </c>
      <c r="G711" s="76">
        <f>E711*F711</f>
        <v>24000</v>
      </c>
      <c r="H711" s="76">
        <v>848</v>
      </c>
      <c r="I711" s="76">
        <f>E711*H711</f>
        <v>10176</v>
      </c>
      <c r="J711" s="1652">
        <f t="shared" ref="J711:J739" si="1550">G711+I711</f>
        <v>34176</v>
      </c>
      <c r="K711" s="131"/>
      <c r="L711" s="1490"/>
      <c r="M711" s="95"/>
      <c r="N711" s="95"/>
      <c r="O711" s="95"/>
      <c r="P711" s="96"/>
      <c r="Q711" s="177"/>
      <c r="R711" s="1491"/>
      <c r="S711" s="178"/>
      <c r="T711" s="178"/>
      <c r="U711" s="178"/>
      <c r="V711" s="179"/>
      <c r="W711" s="224"/>
      <c r="X711" s="1492"/>
      <c r="Y711" s="225"/>
      <c r="Z711" s="225"/>
      <c r="AA711" s="225"/>
      <c r="AB711" s="226"/>
      <c r="AC711" s="271"/>
      <c r="AD711" s="1493"/>
      <c r="AE711" s="272"/>
      <c r="AF711" s="272"/>
      <c r="AG711" s="272"/>
      <c r="AH711" s="273"/>
      <c r="AI711" s="318"/>
      <c r="AJ711" s="1494">
        <v>2000</v>
      </c>
      <c r="AK711" s="319">
        <f>AI711*AJ711</f>
        <v>0</v>
      </c>
      <c r="AL711" s="319">
        <v>848</v>
      </c>
      <c r="AM711" s="319">
        <f>AI711*AL711</f>
        <v>0</v>
      </c>
      <c r="AN711" s="320">
        <f t="shared" ref="AN711:AN736" si="1551">AK711+AM711</f>
        <v>0</v>
      </c>
      <c r="AO711" s="1607">
        <v>12</v>
      </c>
      <c r="AP711" s="1495">
        <v>2000</v>
      </c>
      <c r="AQ711" s="1093">
        <f>AO711*AP711</f>
        <v>24000</v>
      </c>
      <c r="AR711" s="1093">
        <v>848</v>
      </c>
      <c r="AS711" s="1093">
        <f>AO711*AR711</f>
        <v>10176</v>
      </c>
      <c r="AT711" s="1094">
        <f t="shared" ref="AT711:AT722" si="1552">AQ711+AS711</f>
        <v>34176</v>
      </c>
      <c r="AU711" s="1103"/>
      <c r="AV711" s="1496">
        <v>2000</v>
      </c>
      <c r="AW711" s="1101">
        <f>AU711*AV711</f>
        <v>0</v>
      </c>
      <c r="AX711" s="1101">
        <v>848</v>
      </c>
      <c r="AY711" s="1101">
        <f>AU711*AX711</f>
        <v>0</v>
      </c>
      <c r="AZ711" s="1102">
        <f t="shared" ref="AZ711:AZ721" si="1553">AW711+AY711</f>
        <v>0</v>
      </c>
      <c r="BA711" s="1151">
        <f t="shared" si="1413"/>
        <v>0</v>
      </c>
      <c r="BB711" s="1156">
        <v>2000</v>
      </c>
      <c r="BC711" s="1156">
        <f>BA711*BB711</f>
        <v>0</v>
      </c>
      <c r="BD711" s="1156">
        <v>848</v>
      </c>
      <c r="BE711" s="1156">
        <f>BA711*BD711</f>
        <v>0</v>
      </c>
      <c r="BF711" s="1314">
        <f t="shared" ref="BF711:BF722" si="1554">BC711+BE711</f>
        <v>0</v>
      </c>
      <c r="BG711" s="1218">
        <f t="shared" ref="BG711:BG742" si="1555">J711-P711-V711-AB711-AH711-AN711</f>
        <v>34176</v>
      </c>
      <c r="BH711" s="1218">
        <f t="shared" ref="BH711:BH742" si="1556">BF711-BG711</f>
        <v>-34176</v>
      </c>
    </row>
    <row r="712" spans="1:60" x14ac:dyDescent="0.2">
      <c r="A712" s="1">
        <v>708</v>
      </c>
      <c r="B712" s="1497" t="s">
        <v>214</v>
      </c>
      <c r="C712" s="51"/>
      <c r="D712" s="51" t="s">
        <v>14</v>
      </c>
      <c r="E712" s="51">
        <v>40</v>
      </c>
      <c r="F712" s="76">
        <v>450</v>
      </c>
      <c r="G712" s="76">
        <f>E712*F712</f>
        <v>18000</v>
      </c>
      <c r="H712" s="76">
        <v>126</v>
      </c>
      <c r="I712" s="76">
        <f>E712*H712</f>
        <v>5040</v>
      </c>
      <c r="J712" s="1652">
        <f t="shared" si="1550"/>
        <v>23040</v>
      </c>
      <c r="K712" s="131"/>
      <c r="L712" s="1490"/>
      <c r="M712" s="95"/>
      <c r="N712" s="95"/>
      <c r="O712" s="95"/>
      <c r="P712" s="96"/>
      <c r="Q712" s="177"/>
      <c r="R712" s="1491"/>
      <c r="S712" s="178"/>
      <c r="T712" s="178"/>
      <c r="U712" s="178"/>
      <c r="V712" s="179"/>
      <c r="W712" s="224"/>
      <c r="X712" s="1492"/>
      <c r="Y712" s="225"/>
      <c r="Z712" s="225"/>
      <c r="AA712" s="225"/>
      <c r="AB712" s="226"/>
      <c r="AC712" s="271"/>
      <c r="AD712" s="1493"/>
      <c r="AE712" s="272"/>
      <c r="AF712" s="272"/>
      <c r="AG712" s="272"/>
      <c r="AH712" s="273"/>
      <c r="AI712" s="318"/>
      <c r="AJ712" s="1494">
        <v>450</v>
      </c>
      <c r="AK712" s="319">
        <f>AI712*AJ712</f>
        <v>0</v>
      </c>
      <c r="AL712" s="319">
        <v>126</v>
      </c>
      <c r="AM712" s="319">
        <f>AI712*AL712</f>
        <v>0</v>
      </c>
      <c r="AN712" s="320">
        <f t="shared" si="1551"/>
        <v>0</v>
      </c>
      <c r="AO712" s="1607">
        <v>40</v>
      </c>
      <c r="AP712" s="1495">
        <v>450</v>
      </c>
      <c r="AQ712" s="1093">
        <f>AO712*AP712</f>
        <v>18000</v>
      </c>
      <c r="AR712" s="1093">
        <v>126</v>
      </c>
      <c r="AS712" s="1093">
        <f>AO712*AR712</f>
        <v>5040</v>
      </c>
      <c r="AT712" s="1094">
        <f t="shared" si="1552"/>
        <v>23040</v>
      </c>
      <c r="AU712" s="1103"/>
      <c r="AV712" s="1496">
        <v>450</v>
      </c>
      <c r="AW712" s="1101">
        <f>AU712*AV712</f>
        <v>0</v>
      </c>
      <c r="AX712" s="1101">
        <v>126</v>
      </c>
      <c r="AY712" s="1101">
        <f>AU712*AX712</f>
        <v>0</v>
      </c>
      <c r="AZ712" s="1102">
        <f t="shared" si="1553"/>
        <v>0</v>
      </c>
      <c r="BA712" s="1151">
        <f t="shared" si="1413"/>
        <v>0</v>
      </c>
      <c r="BB712" s="1156">
        <v>450</v>
      </c>
      <c r="BC712" s="1156">
        <f>BA712*BB712</f>
        <v>0</v>
      </c>
      <c r="BD712" s="1156">
        <v>126</v>
      </c>
      <c r="BE712" s="1156">
        <f>BA712*BD712</f>
        <v>0</v>
      </c>
      <c r="BF712" s="1314">
        <f t="shared" si="1554"/>
        <v>0</v>
      </c>
      <c r="BG712" s="1218">
        <f t="shared" si="1555"/>
        <v>23040</v>
      </c>
      <c r="BH712" s="1218">
        <f t="shared" si="1556"/>
        <v>-23040</v>
      </c>
    </row>
    <row r="713" spans="1:60" x14ac:dyDescent="0.2">
      <c r="A713" s="1">
        <v>710</v>
      </c>
      <c r="B713" s="1497" t="s">
        <v>217</v>
      </c>
      <c r="C713" s="51"/>
      <c r="D713" s="51" t="s">
        <v>14</v>
      </c>
      <c r="E713" s="51">
        <v>260</v>
      </c>
      <c r="F713" s="76">
        <v>50</v>
      </c>
      <c r="G713" s="76">
        <f>E713*F713</f>
        <v>13000</v>
      </c>
      <c r="H713" s="76">
        <v>64</v>
      </c>
      <c r="I713" s="76">
        <f>E713*H713</f>
        <v>16640</v>
      </c>
      <c r="J713" s="1652">
        <f t="shared" si="1550"/>
        <v>29640</v>
      </c>
      <c r="K713" s="131"/>
      <c r="L713" s="1490"/>
      <c r="M713" s="95"/>
      <c r="N713" s="95"/>
      <c r="O713" s="95"/>
      <c r="P713" s="96"/>
      <c r="Q713" s="177"/>
      <c r="R713" s="1491"/>
      <c r="S713" s="178"/>
      <c r="T713" s="178"/>
      <c r="U713" s="178"/>
      <c r="V713" s="179"/>
      <c r="W713" s="224"/>
      <c r="X713" s="1492"/>
      <c r="Y713" s="225"/>
      <c r="Z713" s="225"/>
      <c r="AA713" s="225"/>
      <c r="AB713" s="226"/>
      <c r="AC713" s="271"/>
      <c r="AD713" s="1493"/>
      <c r="AE713" s="272"/>
      <c r="AF713" s="272"/>
      <c r="AG713" s="272"/>
      <c r="AH713" s="273"/>
      <c r="AI713" s="318"/>
      <c r="AJ713" s="1494">
        <v>50</v>
      </c>
      <c r="AK713" s="319">
        <f>AI713*AJ713</f>
        <v>0</v>
      </c>
      <c r="AL713" s="319">
        <v>64</v>
      </c>
      <c r="AM713" s="319">
        <f>AI713*AL713</f>
        <v>0</v>
      </c>
      <c r="AN713" s="320">
        <f t="shared" si="1551"/>
        <v>0</v>
      </c>
      <c r="AO713" s="1607">
        <v>260</v>
      </c>
      <c r="AP713" s="1495">
        <v>50</v>
      </c>
      <c r="AQ713" s="1093">
        <f>AO713*AP713</f>
        <v>13000</v>
      </c>
      <c r="AR713" s="1093">
        <v>64</v>
      </c>
      <c r="AS713" s="1093">
        <f>AO713*AR713</f>
        <v>16640</v>
      </c>
      <c r="AT713" s="1094">
        <f t="shared" si="1552"/>
        <v>29640</v>
      </c>
      <c r="AU713" s="1103"/>
      <c r="AV713" s="1496">
        <v>50</v>
      </c>
      <c r="AW713" s="1101">
        <f>AU713*AV713</f>
        <v>0</v>
      </c>
      <c r="AX713" s="1101">
        <v>64</v>
      </c>
      <c r="AY713" s="1101">
        <f>AU713*AX713</f>
        <v>0</v>
      </c>
      <c r="AZ713" s="1102">
        <f t="shared" si="1553"/>
        <v>0</v>
      </c>
      <c r="BA713" s="1151">
        <f t="shared" si="1413"/>
        <v>0</v>
      </c>
      <c r="BB713" s="1156">
        <v>50</v>
      </c>
      <c r="BC713" s="1156">
        <f>BA713*BB713</f>
        <v>0</v>
      </c>
      <c r="BD713" s="1156">
        <v>64</v>
      </c>
      <c r="BE713" s="1156">
        <f>BA713*BD713</f>
        <v>0</v>
      </c>
      <c r="BF713" s="1314">
        <f t="shared" si="1554"/>
        <v>0</v>
      </c>
      <c r="BG713" s="1218">
        <f t="shared" si="1555"/>
        <v>29640</v>
      </c>
      <c r="BH713" s="1218">
        <f t="shared" si="1556"/>
        <v>-29640</v>
      </c>
    </row>
    <row r="714" spans="1:60" ht="55.5" customHeight="1" x14ac:dyDescent="0.2">
      <c r="A714" s="1">
        <v>712</v>
      </c>
      <c r="B714" s="50" t="s">
        <v>604</v>
      </c>
      <c r="C714" s="51" t="s">
        <v>439</v>
      </c>
      <c r="D714" s="51" t="s">
        <v>32</v>
      </c>
      <c r="E714" s="51">
        <v>2</v>
      </c>
      <c r="F714" s="76">
        <v>32544</v>
      </c>
      <c r="G714" s="76">
        <f>E714*F714</f>
        <v>65088</v>
      </c>
      <c r="H714" s="76">
        <v>55651</v>
      </c>
      <c r="I714" s="76">
        <f>E714*H714</f>
        <v>111302</v>
      </c>
      <c r="J714" s="1652">
        <f t="shared" si="1550"/>
        <v>176390</v>
      </c>
      <c r="K714" s="131"/>
      <c r="L714" s="95"/>
      <c r="M714" s="95"/>
      <c r="N714" s="95"/>
      <c r="O714" s="95"/>
      <c r="P714" s="96"/>
      <c r="Q714" s="177"/>
      <c r="R714" s="178"/>
      <c r="S714" s="178"/>
      <c r="T714" s="178"/>
      <c r="U714" s="178"/>
      <c r="V714" s="179"/>
      <c r="W714" s="224"/>
      <c r="X714" s="225"/>
      <c r="Y714" s="225"/>
      <c r="Z714" s="225"/>
      <c r="AA714" s="225"/>
      <c r="AB714" s="226"/>
      <c r="AC714" s="271"/>
      <c r="AD714" s="272"/>
      <c r="AE714" s="272"/>
      <c r="AF714" s="272"/>
      <c r="AG714" s="272"/>
      <c r="AH714" s="273"/>
      <c r="AI714" s="318"/>
      <c r="AJ714" s="319">
        <v>32544</v>
      </c>
      <c r="AK714" s="319">
        <f>AI714*AJ714</f>
        <v>0</v>
      </c>
      <c r="AL714" s="319">
        <v>55651</v>
      </c>
      <c r="AM714" s="319">
        <f>AI714*AL714</f>
        <v>0</v>
      </c>
      <c r="AN714" s="320">
        <f t="shared" si="1551"/>
        <v>0</v>
      </c>
      <c r="AO714" s="1607">
        <v>2</v>
      </c>
      <c r="AP714" s="1093">
        <v>32544</v>
      </c>
      <c r="AQ714" s="1093">
        <f>AO714*AP714</f>
        <v>65088</v>
      </c>
      <c r="AR714" s="1093">
        <v>55651</v>
      </c>
      <c r="AS714" s="1093">
        <f>AO714*AR714</f>
        <v>111302</v>
      </c>
      <c r="AT714" s="1094">
        <f t="shared" si="1552"/>
        <v>176390</v>
      </c>
      <c r="AU714" s="1103"/>
      <c r="AV714" s="1101">
        <v>32544</v>
      </c>
      <c r="AW714" s="1101">
        <f>AU714*AV714</f>
        <v>0</v>
      </c>
      <c r="AX714" s="1101">
        <v>55651</v>
      </c>
      <c r="AY714" s="1101">
        <f>AU714*AX714</f>
        <v>0</v>
      </c>
      <c r="AZ714" s="1102">
        <f t="shared" si="1553"/>
        <v>0</v>
      </c>
      <c r="BA714" s="1151">
        <f t="shared" si="1413"/>
        <v>0</v>
      </c>
      <c r="BB714" s="1156">
        <v>32544</v>
      </c>
      <c r="BC714" s="1156">
        <f>BA714*BB714</f>
        <v>0</v>
      </c>
      <c r="BD714" s="1156">
        <v>55651</v>
      </c>
      <c r="BE714" s="1156">
        <f>BA714*BD714</f>
        <v>0</v>
      </c>
      <c r="BF714" s="1314">
        <f t="shared" si="1554"/>
        <v>0</v>
      </c>
      <c r="BG714" s="1218">
        <f t="shared" si="1555"/>
        <v>176390</v>
      </c>
      <c r="BH714" s="1218">
        <f t="shared" si="1556"/>
        <v>-176390</v>
      </c>
    </row>
    <row r="715" spans="1:60" ht="55.5" customHeight="1" x14ac:dyDescent="0.2">
      <c r="A715" s="1">
        <v>713</v>
      </c>
      <c r="B715" s="50" t="s">
        <v>604</v>
      </c>
      <c r="C715" s="51" t="s">
        <v>439</v>
      </c>
      <c r="D715" s="51" t="s">
        <v>32</v>
      </c>
      <c r="E715" s="51">
        <v>12</v>
      </c>
      <c r="F715" s="76">
        <v>32544</v>
      </c>
      <c r="G715" s="76">
        <f>E715*F715</f>
        <v>390528</v>
      </c>
      <c r="H715" s="76">
        <v>55651</v>
      </c>
      <c r="I715" s="76">
        <f>E715*H715</f>
        <v>667812</v>
      </c>
      <c r="J715" s="1828">
        <f t="shared" si="1550"/>
        <v>1058340</v>
      </c>
      <c r="K715" s="131"/>
      <c r="L715" s="95"/>
      <c r="M715" s="95"/>
      <c r="N715" s="95"/>
      <c r="O715" s="95"/>
      <c r="P715" s="96"/>
      <c r="Q715" s="177"/>
      <c r="R715" s="178"/>
      <c r="S715" s="178"/>
      <c r="T715" s="178"/>
      <c r="U715" s="178"/>
      <c r="V715" s="179"/>
      <c r="W715" s="224"/>
      <c r="X715" s="225"/>
      <c r="Y715" s="225"/>
      <c r="Z715" s="225"/>
      <c r="AA715" s="225"/>
      <c r="AB715" s="226"/>
      <c r="AC715" s="271"/>
      <c r="AD715" s="272"/>
      <c r="AE715" s="272"/>
      <c r="AF715" s="272"/>
      <c r="AG715" s="272"/>
      <c r="AH715" s="273"/>
      <c r="AI715" s="318"/>
      <c r="AJ715" s="319">
        <v>32544</v>
      </c>
      <c r="AK715" s="319">
        <f>AI715*AJ715</f>
        <v>0</v>
      </c>
      <c r="AL715" s="319">
        <v>55651</v>
      </c>
      <c r="AM715" s="319">
        <f>AI715*AL715</f>
        <v>0</v>
      </c>
      <c r="AN715" s="320">
        <f t="shared" si="1551"/>
        <v>0</v>
      </c>
      <c r="AO715" s="1607">
        <v>12</v>
      </c>
      <c r="AP715" s="1093">
        <v>32544</v>
      </c>
      <c r="AQ715" s="1093">
        <f>AO715*AP715</f>
        <v>390528</v>
      </c>
      <c r="AR715" s="1093">
        <v>55651</v>
      </c>
      <c r="AS715" s="1093">
        <f>AO715*AR715</f>
        <v>667812</v>
      </c>
      <c r="AT715" s="1094">
        <f t="shared" si="1552"/>
        <v>1058340</v>
      </c>
      <c r="AU715" s="1103"/>
      <c r="AV715" s="1101">
        <v>32544</v>
      </c>
      <c r="AW715" s="1101">
        <f>AU715*AV715</f>
        <v>0</v>
      </c>
      <c r="AX715" s="1101">
        <v>55651</v>
      </c>
      <c r="AY715" s="1101">
        <f>AU715*AX715</f>
        <v>0</v>
      </c>
      <c r="AZ715" s="1102">
        <f t="shared" si="1553"/>
        <v>0</v>
      </c>
      <c r="BA715" s="1151">
        <f t="shared" si="1413"/>
        <v>0</v>
      </c>
      <c r="BB715" s="1156">
        <v>32544</v>
      </c>
      <c r="BC715" s="1156">
        <f>BA715*BB715</f>
        <v>0</v>
      </c>
      <c r="BD715" s="1156">
        <v>55651</v>
      </c>
      <c r="BE715" s="1156">
        <f>BA715*BD715</f>
        <v>0</v>
      </c>
      <c r="BF715" s="1314">
        <f t="shared" si="1554"/>
        <v>0</v>
      </c>
      <c r="BG715" s="1218">
        <f t="shared" si="1555"/>
        <v>1058340</v>
      </c>
      <c r="BH715" s="1218">
        <f t="shared" si="1556"/>
        <v>-1058340</v>
      </c>
    </row>
    <row r="716" spans="1:60" x14ac:dyDescent="0.2">
      <c r="A716" s="1">
        <v>714</v>
      </c>
      <c r="B716" s="1497" t="s">
        <v>242</v>
      </c>
      <c r="C716" s="51" t="s">
        <v>381</v>
      </c>
      <c r="D716" s="51" t="s">
        <v>14</v>
      </c>
      <c r="E716" s="51">
        <v>2</v>
      </c>
      <c r="F716" s="76">
        <v>38090.69</v>
      </c>
      <c r="G716" s="76">
        <f t="shared" ref="G716:G719" si="1557">E716*F716</f>
        <v>76181.38</v>
      </c>
      <c r="H716" s="76">
        <v>127558.79999999999</v>
      </c>
      <c r="I716" s="76">
        <f t="shared" ref="I716:I739" si="1558">E716*H716</f>
        <v>255117.59999999998</v>
      </c>
      <c r="J716" s="120">
        <f t="shared" si="1550"/>
        <v>331298.98</v>
      </c>
      <c r="K716" s="131"/>
      <c r="L716" s="95">
        <v>38090.69</v>
      </c>
      <c r="M716" s="95">
        <f t="shared" ref="M716:M719" si="1559">K716*L716</f>
        <v>0</v>
      </c>
      <c r="N716" s="95">
        <v>127558.79999999999</v>
      </c>
      <c r="O716" s="95">
        <f t="shared" ref="O716:O739" si="1560">K716*N716</f>
        <v>0</v>
      </c>
      <c r="P716" s="96">
        <f t="shared" ref="P716:P736" si="1561">M716+O716</f>
        <v>0</v>
      </c>
      <c r="Q716" s="177"/>
      <c r="R716" s="178">
        <v>38090.69</v>
      </c>
      <c r="S716" s="178">
        <f t="shared" ref="S716:S719" si="1562">Q716*R716</f>
        <v>0</v>
      </c>
      <c r="T716" s="178">
        <v>127558.79999999999</v>
      </c>
      <c r="U716" s="178">
        <f t="shared" ref="U716:U739" si="1563">Q716*T716</f>
        <v>0</v>
      </c>
      <c r="V716" s="179">
        <f t="shared" ref="V716:V736" si="1564">S716+U716</f>
        <v>0</v>
      </c>
      <c r="W716" s="224"/>
      <c r="X716" s="225">
        <v>38090.69</v>
      </c>
      <c r="Y716" s="225">
        <f t="shared" ref="Y716:Y719" si="1565">W716*X716</f>
        <v>0</v>
      </c>
      <c r="Z716" s="225">
        <v>127558.79999999999</v>
      </c>
      <c r="AA716" s="225">
        <f t="shared" ref="AA716:AA739" si="1566">W716*Z716</f>
        <v>0</v>
      </c>
      <c r="AB716" s="226">
        <f t="shared" ref="AB716:AB736" si="1567">Y716+AA716</f>
        <v>0</v>
      </c>
      <c r="AC716" s="271">
        <v>2</v>
      </c>
      <c r="AD716" s="272">
        <v>38090.69</v>
      </c>
      <c r="AE716" s="272">
        <f t="shared" ref="AE716:AE719" si="1568">AC716*AD716</f>
        <v>76181.38</v>
      </c>
      <c r="AF716" s="272">
        <v>127558.79999999999</v>
      </c>
      <c r="AG716" s="272">
        <f t="shared" ref="AG716:AG739" si="1569">AC716*AF716</f>
        <v>255117.59999999998</v>
      </c>
      <c r="AH716" s="273">
        <f t="shared" ref="AH716:AH736" si="1570">AE716+AG716</f>
        <v>331298.98</v>
      </c>
      <c r="AI716" s="318"/>
      <c r="AJ716" s="319">
        <v>38090.69</v>
      </c>
      <c r="AK716" s="319">
        <f t="shared" ref="AK716:AK719" si="1571">AI716*AJ716</f>
        <v>0</v>
      </c>
      <c r="AL716" s="319">
        <v>127558.79999999999</v>
      </c>
      <c r="AM716" s="319">
        <f t="shared" ref="AM716:AM739" si="1572">AI716*AL716</f>
        <v>0</v>
      </c>
      <c r="AN716" s="320">
        <f t="shared" si="1551"/>
        <v>0</v>
      </c>
      <c r="AO716" s="1107"/>
      <c r="AP716" s="1093">
        <v>38090.69</v>
      </c>
      <c r="AQ716" s="1093">
        <f t="shared" ref="AQ716:AQ719" si="1573">AO716*AP716</f>
        <v>0</v>
      </c>
      <c r="AR716" s="1093">
        <v>127558.79999999999</v>
      </c>
      <c r="AS716" s="1093">
        <f t="shared" ref="AS716:AS721" si="1574">AO716*AR716</f>
        <v>0</v>
      </c>
      <c r="AT716" s="1094">
        <f t="shared" si="1552"/>
        <v>0</v>
      </c>
      <c r="AU716" s="1103"/>
      <c r="AV716" s="1101">
        <v>38090.69</v>
      </c>
      <c r="AW716" s="1101">
        <f t="shared" ref="AW716:AW719" si="1575">AU716*AV716</f>
        <v>0</v>
      </c>
      <c r="AX716" s="1101">
        <v>127558.79999999999</v>
      </c>
      <c r="AY716" s="1101">
        <f t="shared" ref="AY716:AY721" si="1576">AU716*AX716</f>
        <v>0</v>
      </c>
      <c r="AZ716" s="1102">
        <f t="shared" si="1553"/>
        <v>0</v>
      </c>
      <c r="BA716" s="1151">
        <f t="shared" ref="BA716:BA756" si="1577">E716-K716-Q716-W716-AC716-AI716-AO716-AU716</f>
        <v>0</v>
      </c>
      <c r="BB716" s="363">
        <v>38090.69</v>
      </c>
      <c r="BC716" s="363">
        <f t="shared" ref="BC716:BC719" si="1578">BA716*BB716</f>
        <v>0</v>
      </c>
      <c r="BD716" s="363">
        <v>127558.79999999999</v>
      </c>
      <c r="BE716" s="363">
        <f t="shared" ref="BE716:BE721" si="1579">BA716*BD716</f>
        <v>0</v>
      </c>
      <c r="BF716" s="364">
        <f t="shared" si="1554"/>
        <v>0</v>
      </c>
      <c r="BG716" s="1218">
        <f t="shared" si="1555"/>
        <v>0</v>
      </c>
      <c r="BH716" s="1218">
        <f t="shared" si="1556"/>
        <v>0</v>
      </c>
    </row>
    <row r="717" spans="1:60" x14ac:dyDescent="0.2">
      <c r="A717" s="1">
        <v>715</v>
      </c>
      <c r="B717" s="1497" t="s">
        <v>242</v>
      </c>
      <c r="C717" s="51" t="s">
        <v>380</v>
      </c>
      <c r="D717" s="51" t="s">
        <v>14</v>
      </c>
      <c r="E717" s="51">
        <v>1</v>
      </c>
      <c r="F717" s="76">
        <v>51220.74</v>
      </c>
      <c r="G717" s="76">
        <f t="shared" si="1557"/>
        <v>51220.74</v>
      </c>
      <c r="H717" s="76">
        <v>171529.19999999998</v>
      </c>
      <c r="I717" s="76">
        <f t="shared" si="1558"/>
        <v>171529.19999999998</v>
      </c>
      <c r="J717" s="120">
        <f t="shared" si="1550"/>
        <v>222749.93999999997</v>
      </c>
      <c r="K717" s="131"/>
      <c r="L717" s="95">
        <v>51220.74</v>
      </c>
      <c r="M717" s="95">
        <f t="shared" si="1559"/>
        <v>0</v>
      </c>
      <c r="N717" s="95">
        <v>171529.19999999998</v>
      </c>
      <c r="O717" s="95">
        <f t="shared" si="1560"/>
        <v>0</v>
      </c>
      <c r="P717" s="96">
        <f t="shared" si="1561"/>
        <v>0</v>
      </c>
      <c r="Q717" s="177"/>
      <c r="R717" s="178">
        <v>51220.74</v>
      </c>
      <c r="S717" s="178">
        <f t="shared" si="1562"/>
        <v>0</v>
      </c>
      <c r="T717" s="178">
        <v>171529.19999999998</v>
      </c>
      <c r="U717" s="178">
        <f t="shared" si="1563"/>
        <v>0</v>
      </c>
      <c r="V717" s="179">
        <f t="shared" si="1564"/>
        <v>0</v>
      </c>
      <c r="W717" s="224"/>
      <c r="X717" s="225">
        <v>51220.74</v>
      </c>
      <c r="Y717" s="225">
        <f t="shared" si="1565"/>
        <v>0</v>
      </c>
      <c r="Z717" s="225">
        <v>171529.19999999998</v>
      </c>
      <c r="AA717" s="225">
        <f t="shared" si="1566"/>
        <v>0</v>
      </c>
      <c r="AB717" s="226">
        <f t="shared" si="1567"/>
        <v>0</v>
      </c>
      <c r="AC717" s="271">
        <v>1</v>
      </c>
      <c r="AD717" s="272">
        <v>51220.74</v>
      </c>
      <c r="AE717" s="272">
        <f t="shared" si="1568"/>
        <v>51220.74</v>
      </c>
      <c r="AF717" s="272">
        <v>171529.19999999998</v>
      </c>
      <c r="AG717" s="272">
        <f t="shared" si="1569"/>
        <v>171529.19999999998</v>
      </c>
      <c r="AH717" s="273">
        <f t="shared" si="1570"/>
        <v>222749.93999999997</v>
      </c>
      <c r="AI717" s="318"/>
      <c r="AJ717" s="319">
        <v>51220.74</v>
      </c>
      <c r="AK717" s="319">
        <f t="shared" si="1571"/>
        <v>0</v>
      </c>
      <c r="AL717" s="319">
        <v>171529.19999999998</v>
      </c>
      <c r="AM717" s="319">
        <f t="shared" si="1572"/>
        <v>0</v>
      </c>
      <c r="AN717" s="320">
        <f t="shared" si="1551"/>
        <v>0</v>
      </c>
      <c r="AO717" s="1107"/>
      <c r="AP717" s="1093">
        <v>51220.74</v>
      </c>
      <c r="AQ717" s="1093">
        <f t="shared" si="1573"/>
        <v>0</v>
      </c>
      <c r="AR717" s="1093">
        <v>171529.19999999998</v>
      </c>
      <c r="AS717" s="1093">
        <f t="shared" si="1574"/>
        <v>0</v>
      </c>
      <c r="AT717" s="1094">
        <f t="shared" si="1552"/>
        <v>0</v>
      </c>
      <c r="AU717" s="1103"/>
      <c r="AV717" s="1101">
        <v>51220.74</v>
      </c>
      <c r="AW717" s="1101">
        <f t="shared" si="1575"/>
        <v>0</v>
      </c>
      <c r="AX717" s="1101">
        <v>171529.19999999998</v>
      </c>
      <c r="AY717" s="1101">
        <f t="shared" si="1576"/>
        <v>0</v>
      </c>
      <c r="AZ717" s="1102">
        <f t="shared" si="1553"/>
        <v>0</v>
      </c>
      <c r="BA717" s="1151">
        <f t="shared" si="1577"/>
        <v>0</v>
      </c>
      <c r="BB717" s="363">
        <v>51220.74</v>
      </c>
      <c r="BC717" s="363">
        <f t="shared" si="1578"/>
        <v>0</v>
      </c>
      <c r="BD717" s="363">
        <v>171529.19999999998</v>
      </c>
      <c r="BE717" s="363">
        <f t="shared" si="1579"/>
        <v>0</v>
      </c>
      <c r="BF717" s="364">
        <f t="shared" si="1554"/>
        <v>0</v>
      </c>
      <c r="BG717" s="1218">
        <f t="shared" si="1555"/>
        <v>0</v>
      </c>
      <c r="BH717" s="1218">
        <f t="shared" si="1556"/>
        <v>0</v>
      </c>
    </row>
    <row r="718" spans="1:60" x14ac:dyDescent="0.2">
      <c r="A718" s="1">
        <v>716</v>
      </c>
      <c r="B718" s="1497" t="s">
        <v>242</v>
      </c>
      <c r="C718" s="51" t="s">
        <v>380</v>
      </c>
      <c r="D718" s="51" t="s">
        <v>14</v>
      </c>
      <c r="E718" s="51">
        <v>1</v>
      </c>
      <c r="F718" s="76">
        <v>51220.74</v>
      </c>
      <c r="G718" s="76">
        <f t="shared" si="1557"/>
        <v>51220.74</v>
      </c>
      <c r="H718" s="76">
        <v>171529.19999999998</v>
      </c>
      <c r="I718" s="76">
        <f t="shared" si="1558"/>
        <v>171529.19999999998</v>
      </c>
      <c r="J718" s="120">
        <f t="shared" si="1550"/>
        <v>222749.93999999997</v>
      </c>
      <c r="K718" s="131"/>
      <c r="L718" s="95">
        <v>51220.74</v>
      </c>
      <c r="M718" s="95">
        <f t="shared" si="1559"/>
        <v>0</v>
      </c>
      <c r="N718" s="95">
        <v>171529.19999999998</v>
      </c>
      <c r="O718" s="95">
        <f t="shared" si="1560"/>
        <v>0</v>
      </c>
      <c r="P718" s="96">
        <f t="shared" si="1561"/>
        <v>0</v>
      </c>
      <c r="Q718" s="177"/>
      <c r="R718" s="178">
        <v>51220.74</v>
      </c>
      <c r="S718" s="178">
        <f t="shared" si="1562"/>
        <v>0</v>
      </c>
      <c r="T718" s="178">
        <v>171529.19999999998</v>
      </c>
      <c r="U718" s="178">
        <f t="shared" si="1563"/>
        <v>0</v>
      </c>
      <c r="V718" s="179">
        <f t="shared" si="1564"/>
        <v>0</v>
      </c>
      <c r="W718" s="224"/>
      <c r="X718" s="225">
        <v>51220.74</v>
      </c>
      <c r="Y718" s="225">
        <f t="shared" si="1565"/>
        <v>0</v>
      </c>
      <c r="Z718" s="225">
        <v>171529.19999999998</v>
      </c>
      <c r="AA718" s="225">
        <f t="shared" si="1566"/>
        <v>0</v>
      </c>
      <c r="AB718" s="226">
        <f t="shared" si="1567"/>
        <v>0</v>
      </c>
      <c r="AC718" s="271">
        <v>1</v>
      </c>
      <c r="AD718" s="272">
        <v>51220.74</v>
      </c>
      <c r="AE718" s="272">
        <f t="shared" si="1568"/>
        <v>51220.74</v>
      </c>
      <c r="AF718" s="272">
        <v>171529.19999999998</v>
      </c>
      <c r="AG718" s="272">
        <f t="shared" si="1569"/>
        <v>171529.19999999998</v>
      </c>
      <c r="AH718" s="273">
        <f t="shared" si="1570"/>
        <v>222749.93999999997</v>
      </c>
      <c r="AI718" s="318"/>
      <c r="AJ718" s="319">
        <v>51220.74</v>
      </c>
      <c r="AK718" s="319">
        <f t="shared" si="1571"/>
        <v>0</v>
      </c>
      <c r="AL718" s="319">
        <v>171529.19999999998</v>
      </c>
      <c r="AM718" s="319">
        <f t="shared" si="1572"/>
        <v>0</v>
      </c>
      <c r="AN718" s="320">
        <f t="shared" si="1551"/>
        <v>0</v>
      </c>
      <c r="AO718" s="1107"/>
      <c r="AP718" s="1093">
        <v>51220.74</v>
      </c>
      <c r="AQ718" s="1093">
        <f t="shared" si="1573"/>
        <v>0</v>
      </c>
      <c r="AR718" s="1093">
        <v>171529.19999999998</v>
      </c>
      <c r="AS718" s="1093">
        <f t="shared" si="1574"/>
        <v>0</v>
      </c>
      <c r="AT718" s="1094">
        <f t="shared" si="1552"/>
        <v>0</v>
      </c>
      <c r="AU718" s="1103"/>
      <c r="AV718" s="1101">
        <v>51220.74</v>
      </c>
      <c r="AW718" s="1101">
        <f t="shared" si="1575"/>
        <v>0</v>
      </c>
      <c r="AX718" s="1101">
        <v>171529.19999999998</v>
      </c>
      <c r="AY718" s="1101">
        <f t="shared" si="1576"/>
        <v>0</v>
      </c>
      <c r="AZ718" s="1102">
        <f t="shared" si="1553"/>
        <v>0</v>
      </c>
      <c r="BA718" s="1151">
        <f t="shared" si="1577"/>
        <v>0</v>
      </c>
      <c r="BB718" s="363">
        <v>51220.74</v>
      </c>
      <c r="BC718" s="363">
        <f t="shared" si="1578"/>
        <v>0</v>
      </c>
      <c r="BD718" s="363">
        <v>171529.19999999998</v>
      </c>
      <c r="BE718" s="363">
        <f t="shared" si="1579"/>
        <v>0</v>
      </c>
      <c r="BF718" s="364">
        <f t="shared" si="1554"/>
        <v>0</v>
      </c>
      <c r="BG718" s="1218">
        <f t="shared" si="1555"/>
        <v>0</v>
      </c>
      <c r="BH718" s="1218">
        <f t="shared" si="1556"/>
        <v>0</v>
      </c>
    </row>
    <row r="719" spans="1:60" x14ac:dyDescent="0.2">
      <c r="A719" s="1">
        <v>717</v>
      </c>
      <c r="B719" s="1497" t="s">
        <v>242</v>
      </c>
      <c r="C719" s="51" t="s">
        <v>381</v>
      </c>
      <c r="D719" s="51" t="s">
        <v>14</v>
      </c>
      <c r="E719" s="51">
        <v>2</v>
      </c>
      <c r="F719" s="76">
        <v>38090.69</v>
      </c>
      <c r="G719" s="76">
        <f t="shared" si="1557"/>
        <v>76181.38</v>
      </c>
      <c r="H719" s="76">
        <v>127558.79999999999</v>
      </c>
      <c r="I719" s="76">
        <f t="shared" si="1558"/>
        <v>255117.59999999998</v>
      </c>
      <c r="J719" s="120">
        <f t="shared" si="1550"/>
        <v>331298.98</v>
      </c>
      <c r="K719" s="131"/>
      <c r="L719" s="95">
        <v>38090.69</v>
      </c>
      <c r="M719" s="95">
        <f t="shared" si="1559"/>
        <v>0</v>
      </c>
      <c r="N719" s="95">
        <v>127558.79999999999</v>
      </c>
      <c r="O719" s="95">
        <f t="shared" si="1560"/>
        <v>0</v>
      </c>
      <c r="P719" s="96">
        <f t="shared" si="1561"/>
        <v>0</v>
      </c>
      <c r="Q719" s="177"/>
      <c r="R719" s="178">
        <v>38090.69</v>
      </c>
      <c r="S719" s="178">
        <f t="shared" si="1562"/>
        <v>0</v>
      </c>
      <c r="T719" s="178">
        <v>127558.79999999999</v>
      </c>
      <c r="U719" s="178">
        <f t="shared" si="1563"/>
        <v>0</v>
      </c>
      <c r="V719" s="179">
        <f t="shared" si="1564"/>
        <v>0</v>
      </c>
      <c r="W719" s="224"/>
      <c r="X719" s="225">
        <v>38090.69</v>
      </c>
      <c r="Y719" s="225">
        <f t="shared" si="1565"/>
        <v>0</v>
      </c>
      <c r="Z719" s="225">
        <v>127558.79999999999</v>
      </c>
      <c r="AA719" s="225">
        <f t="shared" si="1566"/>
        <v>0</v>
      </c>
      <c r="AB719" s="226">
        <f t="shared" si="1567"/>
        <v>0</v>
      </c>
      <c r="AC719" s="271">
        <v>2</v>
      </c>
      <c r="AD719" s="272">
        <v>38090.69</v>
      </c>
      <c r="AE719" s="272">
        <f t="shared" si="1568"/>
        <v>76181.38</v>
      </c>
      <c r="AF719" s="272">
        <v>127558.79999999999</v>
      </c>
      <c r="AG719" s="272">
        <f t="shared" si="1569"/>
        <v>255117.59999999998</v>
      </c>
      <c r="AH719" s="273">
        <f t="shared" si="1570"/>
        <v>331298.98</v>
      </c>
      <c r="AI719" s="318"/>
      <c r="AJ719" s="319">
        <v>38090.69</v>
      </c>
      <c r="AK719" s="319">
        <f t="shared" si="1571"/>
        <v>0</v>
      </c>
      <c r="AL719" s="319">
        <v>127558.79999999999</v>
      </c>
      <c r="AM719" s="319">
        <f t="shared" si="1572"/>
        <v>0</v>
      </c>
      <c r="AN719" s="320">
        <f t="shared" si="1551"/>
        <v>0</v>
      </c>
      <c r="AO719" s="1107"/>
      <c r="AP719" s="1093">
        <v>38090.69</v>
      </c>
      <c r="AQ719" s="1093">
        <f t="shared" si="1573"/>
        <v>0</v>
      </c>
      <c r="AR719" s="1093">
        <v>127558.79999999999</v>
      </c>
      <c r="AS719" s="1093">
        <f t="shared" si="1574"/>
        <v>0</v>
      </c>
      <c r="AT719" s="1094">
        <f t="shared" si="1552"/>
        <v>0</v>
      </c>
      <c r="AU719" s="1103"/>
      <c r="AV719" s="1101">
        <v>38090.69</v>
      </c>
      <c r="AW719" s="1101">
        <f t="shared" si="1575"/>
        <v>0</v>
      </c>
      <c r="AX719" s="1101">
        <v>127558.79999999999</v>
      </c>
      <c r="AY719" s="1101">
        <f t="shared" si="1576"/>
        <v>0</v>
      </c>
      <c r="AZ719" s="1102">
        <f t="shared" si="1553"/>
        <v>0</v>
      </c>
      <c r="BA719" s="1151">
        <f t="shared" si="1577"/>
        <v>0</v>
      </c>
      <c r="BB719" s="363">
        <v>38090.69</v>
      </c>
      <c r="BC719" s="363">
        <f t="shared" si="1578"/>
        <v>0</v>
      </c>
      <c r="BD719" s="363">
        <v>127558.79999999999</v>
      </c>
      <c r="BE719" s="363">
        <f t="shared" si="1579"/>
        <v>0</v>
      </c>
      <c r="BF719" s="364">
        <f t="shared" si="1554"/>
        <v>0</v>
      </c>
      <c r="BG719" s="1218">
        <f t="shared" si="1555"/>
        <v>0</v>
      </c>
      <c r="BH719" s="1218">
        <f t="shared" si="1556"/>
        <v>0</v>
      </c>
    </row>
    <row r="720" spans="1:60" x14ac:dyDescent="0.2">
      <c r="A720" s="1">
        <v>728</v>
      </c>
      <c r="B720" s="50" t="s">
        <v>219</v>
      </c>
      <c r="C720" s="1158" t="s">
        <v>273</v>
      </c>
      <c r="D720" s="51" t="s">
        <v>35</v>
      </c>
      <c r="E720" s="51">
        <v>860</v>
      </c>
      <c r="F720" s="76">
        <v>80</v>
      </c>
      <c r="G720" s="76">
        <f t="shared" ref="G720:G739" si="1580">E720*F720</f>
        <v>68800</v>
      </c>
      <c r="H720" s="76">
        <v>22</v>
      </c>
      <c r="I720" s="76">
        <f t="shared" si="1558"/>
        <v>18920</v>
      </c>
      <c r="J720" s="120">
        <f t="shared" si="1550"/>
        <v>87720</v>
      </c>
      <c r="K720" s="131"/>
      <c r="L720" s="95">
        <v>80</v>
      </c>
      <c r="M720" s="95">
        <f t="shared" ref="M720:M739" si="1581">K720*L720</f>
        <v>0</v>
      </c>
      <c r="N720" s="95">
        <v>22</v>
      </c>
      <c r="O720" s="95">
        <f t="shared" si="1560"/>
        <v>0</v>
      </c>
      <c r="P720" s="96">
        <f t="shared" si="1561"/>
        <v>0</v>
      </c>
      <c r="Q720" s="177"/>
      <c r="R720" s="178">
        <v>80</v>
      </c>
      <c r="S720" s="178">
        <f t="shared" ref="S720:S739" si="1582">Q720*R720</f>
        <v>0</v>
      </c>
      <c r="T720" s="178">
        <v>22</v>
      </c>
      <c r="U720" s="178">
        <f t="shared" si="1563"/>
        <v>0</v>
      </c>
      <c r="V720" s="179">
        <f t="shared" si="1564"/>
        <v>0</v>
      </c>
      <c r="W720" s="224"/>
      <c r="X720" s="225">
        <v>80</v>
      </c>
      <c r="Y720" s="225">
        <f t="shared" ref="Y720:Y739" si="1583">W720*X720</f>
        <v>0</v>
      </c>
      <c r="Z720" s="225">
        <v>22</v>
      </c>
      <c r="AA720" s="225">
        <f t="shared" si="1566"/>
        <v>0</v>
      </c>
      <c r="AB720" s="226">
        <f t="shared" si="1567"/>
        <v>0</v>
      </c>
      <c r="AC720" s="271"/>
      <c r="AD720" s="272">
        <v>80</v>
      </c>
      <c r="AE720" s="272">
        <f t="shared" ref="AE720:AE739" si="1584">AC720*AD720</f>
        <v>0</v>
      </c>
      <c r="AF720" s="272">
        <v>22</v>
      </c>
      <c r="AG720" s="272">
        <f t="shared" si="1569"/>
        <v>0</v>
      </c>
      <c r="AH720" s="273">
        <f t="shared" si="1570"/>
        <v>0</v>
      </c>
      <c r="AI720" s="318"/>
      <c r="AJ720" s="319">
        <v>80</v>
      </c>
      <c r="AK720" s="319">
        <f t="shared" ref="AK720:AK739" si="1585">AI720*AJ720</f>
        <v>0</v>
      </c>
      <c r="AL720" s="319">
        <v>22</v>
      </c>
      <c r="AM720" s="319">
        <f t="shared" si="1572"/>
        <v>0</v>
      </c>
      <c r="AN720" s="320">
        <f t="shared" si="1551"/>
        <v>0</v>
      </c>
      <c r="AO720" s="1607">
        <v>860</v>
      </c>
      <c r="AP720" s="1093">
        <v>80</v>
      </c>
      <c r="AQ720" s="1093">
        <f t="shared" ref="AQ720:AQ721" si="1586">AO720*AP720</f>
        <v>68800</v>
      </c>
      <c r="AR720" s="1093">
        <v>22</v>
      </c>
      <c r="AS720" s="1093">
        <f t="shared" si="1574"/>
        <v>18920</v>
      </c>
      <c r="AT720" s="1094">
        <f t="shared" si="1552"/>
        <v>87720</v>
      </c>
      <c r="AU720" s="1103"/>
      <c r="AV720" s="1101">
        <v>80</v>
      </c>
      <c r="AW720" s="1101">
        <f t="shared" ref="AW720:AW721" si="1587">AU720*AV720</f>
        <v>0</v>
      </c>
      <c r="AX720" s="1101">
        <v>22</v>
      </c>
      <c r="AY720" s="1101">
        <f t="shared" si="1576"/>
        <v>0</v>
      </c>
      <c r="AZ720" s="1102">
        <f t="shared" si="1553"/>
        <v>0</v>
      </c>
      <c r="BA720" s="1151">
        <f t="shared" si="1577"/>
        <v>0</v>
      </c>
      <c r="BB720" s="363">
        <v>80</v>
      </c>
      <c r="BC720" s="363">
        <f t="shared" ref="BC720:BC721" si="1588">BA720*BB720</f>
        <v>0</v>
      </c>
      <c r="BD720" s="363">
        <v>22</v>
      </c>
      <c r="BE720" s="363">
        <f t="shared" si="1579"/>
        <v>0</v>
      </c>
      <c r="BF720" s="364">
        <f t="shared" si="1554"/>
        <v>0</v>
      </c>
      <c r="BG720" s="1218">
        <f t="shared" si="1555"/>
        <v>87720</v>
      </c>
      <c r="BH720" s="1218">
        <f t="shared" si="1556"/>
        <v>-87720</v>
      </c>
    </row>
    <row r="721" spans="1:60" x14ac:dyDescent="0.2">
      <c r="A721" s="1">
        <v>729</v>
      </c>
      <c r="B721" s="50" t="s">
        <v>219</v>
      </c>
      <c r="C721" s="1158" t="s">
        <v>220</v>
      </c>
      <c r="D721" s="51" t="s">
        <v>35</v>
      </c>
      <c r="E721" s="51">
        <v>400</v>
      </c>
      <c r="F721" s="76">
        <v>80</v>
      </c>
      <c r="G721" s="76">
        <f t="shared" si="1580"/>
        <v>32000</v>
      </c>
      <c r="H721" s="76">
        <v>30</v>
      </c>
      <c r="I721" s="76">
        <f t="shared" si="1558"/>
        <v>12000</v>
      </c>
      <c r="J721" s="120">
        <f t="shared" si="1550"/>
        <v>44000</v>
      </c>
      <c r="K721" s="131"/>
      <c r="L721" s="95">
        <v>80</v>
      </c>
      <c r="M721" s="95">
        <f t="shared" si="1581"/>
        <v>0</v>
      </c>
      <c r="N721" s="95">
        <v>30</v>
      </c>
      <c r="O721" s="95">
        <f t="shared" si="1560"/>
        <v>0</v>
      </c>
      <c r="P721" s="96">
        <f t="shared" si="1561"/>
        <v>0</v>
      </c>
      <c r="Q721" s="177"/>
      <c r="R721" s="178">
        <v>80</v>
      </c>
      <c r="S721" s="178">
        <f t="shared" si="1582"/>
        <v>0</v>
      </c>
      <c r="T721" s="178">
        <v>30</v>
      </c>
      <c r="U721" s="178">
        <f t="shared" si="1563"/>
        <v>0</v>
      </c>
      <c r="V721" s="179">
        <f t="shared" si="1564"/>
        <v>0</v>
      </c>
      <c r="W721" s="224"/>
      <c r="X721" s="225">
        <v>80</v>
      </c>
      <c r="Y721" s="225">
        <f t="shared" si="1583"/>
        <v>0</v>
      </c>
      <c r="Z721" s="225">
        <v>30</v>
      </c>
      <c r="AA721" s="225">
        <f t="shared" si="1566"/>
        <v>0</v>
      </c>
      <c r="AB721" s="226">
        <f t="shared" si="1567"/>
        <v>0</v>
      </c>
      <c r="AC721" s="271"/>
      <c r="AD721" s="272">
        <v>80</v>
      </c>
      <c r="AE721" s="272">
        <f t="shared" si="1584"/>
        <v>0</v>
      </c>
      <c r="AF721" s="272">
        <v>30</v>
      </c>
      <c r="AG721" s="272">
        <f t="shared" si="1569"/>
        <v>0</v>
      </c>
      <c r="AH721" s="273">
        <f t="shared" si="1570"/>
        <v>0</v>
      </c>
      <c r="AI721" s="318"/>
      <c r="AJ721" s="319">
        <v>80</v>
      </c>
      <c r="AK721" s="319">
        <f t="shared" si="1585"/>
        <v>0</v>
      </c>
      <c r="AL721" s="319">
        <v>30</v>
      </c>
      <c r="AM721" s="319">
        <f t="shared" si="1572"/>
        <v>0</v>
      </c>
      <c r="AN721" s="320">
        <f t="shared" si="1551"/>
        <v>0</v>
      </c>
      <c r="AO721" s="1607">
        <v>400</v>
      </c>
      <c r="AP721" s="1093">
        <v>80</v>
      </c>
      <c r="AQ721" s="1093">
        <f t="shared" si="1586"/>
        <v>32000</v>
      </c>
      <c r="AR721" s="1093">
        <v>30</v>
      </c>
      <c r="AS721" s="1093">
        <f t="shared" si="1574"/>
        <v>12000</v>
      </c>
      <c r="AT721" s="1094">
        <f t="shared" si="1552"/>
        <v>44000</v>
      </c>
      <c r="AU721" s="1103"/>
      <c r="AV721" s="1101">
        <v>80</v>
      </c>
      <c r="AW721" s="1101">
        <f t="shared" si="1587"/>
        <v>0</v>
      </c>
      <c r="AX721" s="1101">
        <v>30</v>
      </c>
      <c r="AY721" s="1101">
        <f t="shared" si="1576"/>
        <v>0</v>
      </c>
      <c r="AZ721" s="1102">
        <f t="shared" si="1553"/>
        <v>0</v>
      </c>
      <c r="BA721" s="1151">
        <f t="shared" si="1577"/>
        <v>0</v>
      </c>
      <c r="BB721" s="363">
        <v>80</v>
      </c>
      <c r="BC721" s="363">
        <f t="shared" si="1588"/>
        <v>0</v>
      </c>
      <c r="BD721" s="363">
        <v>30</v>
      </c>
      <c r="BE721" s="363">
        <f t="shared" si="1579"/>
        <v>0</v>
      </c>
      <c r="BF721" s="364">
        <f t="shared" si="1554"/>
        <v>0</v>
      </c>
      <c r="BG721" s="1218">
        <f t="shared" si="1555"/>
        <v>44000</v>
      </c>
      <c r="BH721" s="1218">
        <f t="shared" si="1556"/>
        <v>-44000</v>
      </c>
    </row>
    <row r="722" spans="1:60" x14ac:dyDescent="0.2">
      <c r="A722" s="1">
        <v>729</v>
      </c>
      <c r="B722" s="50" t="s">
        <v>605</v>
      </c>
      <c r="C722" s="1158" t="s">
        <v>220</v>
      </c>
      <c r="D722" s="51" t="s">
        <v>35</v>
      </c>
      <c r="E722" s="51">
        <v>175</v>
      </c>
      <c r="F722" s="76">
        <v>80</v>
      </c>
      <c r="G722" s="76">
        <f>E722*F722</f>
        <v>14000</v>
      </c>
      <c r="H722" s="76">
        <v>36</v>
      </c>
      <c r="I722" s="76">
        <f>E722*H722</f>
        <v>6300</v>
      </c>
      <c r="J722" s="1652">
        <f t="shared" si="1550"/>
        <v>20300</v>
      </c>
      <c r="K722" s="131"/>
      <c r="L722" s="95"/>
      <c r="M722" s="95"/>
      <c r="N722" s="95"/>
      <c r="O722" s="95"/>
      <c r="P722" s="96"/>
      <c r="Q722" s="177"/>
      <c r="R722" s="178"/>
      <c r="S722" s="178"/>
      <c r="T722" s="178"/>
      <c r="U722" s="178"/>
      <c r="V722" s="179"/>
      <c r="W722" s="224"/>
      <c r="X722" s="225"/>
      <c r="Y722" s="225"/>
      <c r="Z722" s="225"/>
      <c r="AA722" s="225"/>
      <c r="AB722" s="226"/>
      <c r="AC722" s="271"/>
      <c r="AD722" s="272"/>
      <c r="AE722" s="272"/>
      <c r="AF722" s="272"/>
      <c r="AG722" s="272"/>
      <c r="AH722" s="273"/>
      <c r="AI722" s="318"/>
      <c r="AJ722" s="319"/>
      <c r="AK722" s="319"/>
      <c r="AL722" s="319"/>
      <c r="AM722" s="319"/>
      <c r="AN722" s="320"/>
      <c r="AO722" s="1607">
        <v>175</v>
      </c>
      <c r="AP722" s="1093">
        <v>80</v>
      </c>
      <c r="AQ722" s="1093">
        <f>AO722*AP722</f>
        <v>14000</v>
      </c>
      <c r="AR722" s="1093">
        <v>36</v>
      </c>
      <c r="AS722" s="1093">
        <f>AO722*AR722</f>
        <v>6300</v>
      </c>
      <c r="AT722" s="1094">
        <f t="shared" si="1552"/>
        <v>20300</v>
      </c>
      <c r="AU722" s="1103"/>
      <c r="AV722" s="1101"/>
      <c r="AW722" s="1101"/>
      <c r="AX722" s="1101"/>
      <c r="AY722" s="1101"/>
      <c r="AZ722" s="1102"/>
      <c r="BA722" s="1151">
        <f t="shared" si="1577"/>
        <v>0</v>
      </c>
      <c r="BB722" s="1156">
        <v>80</v>
      </c>
      <c r="BC722" s="1156">
        <f>BA722*BB722</f>
        <v>0</v>
      </c>
      <c r="BD722" s="1156">
        <v>36</v>
      </c>
      <c r="BE722" s="1156">
        <f>BA722*BD722</f>
        <v>0</v>
      </c>
      <c r="BF722" s="1314">
        <f t="shared" si="1554"/>
        <v>0</v>
      </c>
      <c r="BG722" s="1218">
        <f t="shared" si="1555"/>
        <v>20300</v>
      </c>
      <c r="BH722" s="1218">
        <f t="shared" si="1556"/>
        <v>-20300</v>
      </c>
    </row>
    <row r="723" spans="1:60" x14ac:dyDescent="0.2">
      <c r="A723" s="1">
        <v>731</v>
      </c>
      <c r="B723" s="50" t="s">
        <v>274</v>
      </c>
      <c r="C723" s="1158" t="s">
        <v>273</v>
      </c>
      <c r="D723" s="51" t="s">
        <v>35</v>
      </c>
      <c r="E723" s="51">
        <v>1720</v>
      </c>
      <c r="F723" s="76">
        <v>0</v>
      </c>
      <c r="G723" s="76">
        <f t="shared" si="1580"/>
        <v>0</v>
      </c>
      <c r="H723" s="76">
        <v>31</v>
      </c>
      <c r="I723" s="76">
        <f t="shared" si="1558"/>
        <v>53320</v>
      </c>
      <c r="J723" s="120">
        <f t="shared" si="1550"/>
        <v>53320</v>
      </c>
      <c r="K723" s="131"/>
      <c r="L723" s="95">
        <v>0</v>
      </c>
      <c r="M723" s="95">
        <f t="shared" si="1581"/>
        <v>0</v>
      </c>
      <c r="N723" s="95">
        <v>31</v>
      </c>
      <c r="O723" s="95">
        <f t="shared" si="1560"/>
        <v>0</v>
      </c>
      <c r="P723" s="96">
        <f t="shared" si="1561"/>
        <v>0</v>
      </c>
      <c r="Q723" s="177"/>
      <c r="R723" s="178">
        <v>0</v>
      </c>
      <c r="S723" s="178">
        <f t="shared" si="1582"/>
        <v>0</v>
      </c>
      <c r="T723" s="178">
        <v>31</v>
      </c>
      <c r="U723" s="178">
        <f t="shared" si="1563"/>
        <v>0</v>
      </c>
      <c r="V723" s="179">
        <f t="shared" si="1564"/>
        <v>0</v>
      </c>
      <c r="W723" s="224"/>
      <c r="X723" s="225">
        <v>0</v>
      </c>
      <c r="Y723" s="225">
        <f t="shared" si="1583"/>
        <v>0</v>
      </c>
      <c r="Z723" s="225">
        <v>31</v>
      </c>
      <c r="AA723" s="225">
        <f t="shared" si="1566"/>
        <v>0</v>
      </c>
      <c r="AB723" s="226">
        <f t="shared" si="1567"/>
        <v>0</v>
      </c>
      <c r="AC723" s="271"/>
      <c r="AD723" s="272">
        <v>0</v>
      </c>
      <c r="AE723" s="272">
        <f t="shared" si="1584"/>
        <v>0</v>
      </c>
      <c r="AF723" s="272">
        <v>31</v>
      </c>
      <c r="AG723" s="272">
        <f t="shared" si="1569"/>
        <v>0</v>
      </c>
      <c r="AH723" s="273">
        <f t="shared" si="1570"/>
        <v>0</v>
      </c>
      <c r="AI723" s="318"/>
      <c r="AJ723" s="319">
        <v>0</v>
      </c>
      <c r="AK723" s="319">
        <f t="shared" si="1585"/>
        <v>0</v>
      </c>
      <c r="AL723" s="319">
        <v>31</v>
      </c>
      <c r="AM723" s="319">
        <f t="shared" si="1572"/>
        <v>0</v>
      </c>
      <c r="AN723" s="320">
        <f t="shared" si="1551"/>
        <v>0</v>
      </c>
      <c r="AO723" s="1607">
        <v>1720</v>
      </c>
      <c r="AP723" s="1093">
        <v>0</v>
      </c>
      <c r="AQ723" s="1093">
        <f t="shared" ref="AQ723:AQ724" si="1589">AO723*AP723</f>
        <v>0</v>
      </c>
      <c r="AR723" s="1093">
        <v>31</v>
      </c>
      <c r="AS723" s="1093">
        <f t="shared" ref="AS723:AS724" si="1590">AO723*AR723</f>
        <v>53320</v>
      </c>
      <c r="AT723" s="1094">
        <f t="shared" ref="AT723:AT725" si="1591">AQ723+AS723</f>
        <v>53320</v>
      </c>
      <c r="AU723" s="1103"/>
      <c r="AV723" s="1101">
        <v>0</v>
      </c>
      <c r="AW723" s="1101">
        <f t="shared" ref="AW723:AW724" si="1592">AU723*AV723</f>
        <v>0</v>
      </c>
      <c r="AX723" s="1101">
        <v>31</v>
      </c>
      <c r="AY723" s="1101">
        <f t="shared" ref="AY723:AY724" si="1593">AU723*AX723</f>
        <v>0</v>
      </c>
      <c r="AZ723" s="1102">
        <f t="shared" ref="AZ723:AZ725" si="1594">AW723+AY723</f>
        <v>0</v>
      </c>
      <c r="BA723" s="1151">
        <f t="shared" si="1577"/>
        <v>0</v>
      </c>
      <c r="BB723" s="363">
        <v>0</v>
      </c>
      <c r="BC723" s="363">
        <f t="shared" ref="BC723:BC724" si="1595">BA723*BB723</f>
        <v>0</v>
      </c>
      <c r="BD723" s="363">
        <v>31</v>
      </c>
      <c r="BE723" s="363">
        <f t="shared" ref="BE723:BE724" si="1596">BA723*BD723</f>
        <v>0</v>
      </c>
      <c r="BF723" s="364">
        <f t="shared" ref="BF723:BF725" si="1597">BC723+BE723</f>
        <v>0</v>
      </c>
      <c r="BG723" s="1218">
        <f t="shared" si="1555"/>
        <v>53320</v>
      </c>
      <c r="BH723" s="1218">
        <f t="shared" si="1556"/>
        <v>-53320</v>
      </c>
    </row>
    <row r="724" spans="1:60" x14ac:dyDescent="0.2">
      <c r="A724" s="1">
        <v>732</v>
      </c>
      <c r="B724" s="50" t="s">
        <v>274</v>
      </c>
      <c r="C724" s="1158" t="s">
        <v>220</v>
      </c>
      <c r="D724" s="51" t="s">
        <v>35</v>
      </c>
      <c r="E724" s="51">
        <v>1150</v>
      </c>
      <c r="F724" s="76">
        <v>0</v>
      </c>
      <c r="G724" s="76">
        <f t="shared" si="1580"/>
        <v>0</v>
      </c>
      <c r="H724" s="76">
        <v>32</v>
      </c>
      <c r="I724" s="76">
        <f t="shared" si="1558"/>
        <v>36800</v>
      </c>
      <c r="J724" s="120">
        <f t="shared" si="1550"/>
        <v>36800</v>
      </c>
      <c r="K724" s="131"/>
      <c r="L724" s="95">
        <v>0</v>
      </c>
      <c r="M724" s="95">
        <f t="shared" si="1581"/>
        <v>0</v>
      </c>
      <c r="N724" s="95">
        <v>32</v>
      </c>
      <c r="O724" s="95">
        <f t="shared" si="1560"/>
        <v>0</v>
      </c>
      <c r="P724" s="96">
        <f t="shared" si="1561"/>
        <v>0</v>
      </c>
      <c r="Q724" s="177"/>
      <c r="R724" s="178">
        <v>0</v>
      </c>
      <c r="S724" s="178">
        <f t="shared" si="1582"/>
        <v>0</v>
      </c>
      <c r="T724" s="178">
        <v>32</v>
      </c>
      <c r="U724" s="178">
        <f t="shared" si="1563"/>
        <v>0</v>
      </c>
      <c r="V724" s="179">
        <f t="shared" si="1564"/>
        <v>0</v>
      </c>
      <c r="W724" s="224"/>
      <c r="X724" s="225">
        <v>0</v>
      </c>
      <c r="Y724" s="225">
        <f t="shared" si="1583"/>
        <v>0</v>
      </c>
      <c r="Z724" s="225">
        <v>32</v>
      </c>
      <c r="AA724" s="225">
        <f t="shared" si="1566"/>
        <v>0</v>
      </c>
      <c r="AB724" s="226">
        <f t="shared" si="1567"/>
        <v>0</v>
      </c>
      <c r="AC724" s="271"/>
      <c r="AD724" s="272">
        <v>0</v>
      </c>
      <c r="AE724" s="272">
        <f t="shared" si="1584"/>
        <v>0</v>
      </c>
      <c r="AF724" s="272">
        <v>32</v>
      </c>
      <c r="AG724" s="272">
        <f t="shared" si="1569"/>
        <v>0</v>
      </c>
      <c r="AH724" s="273">
        <f t="shared" si="1570"/>
        <v>0</v>
      </c>
      <c r="AI724" s="318"/>
      <c r="AJ724" s="319">
        <v>0</v>
      </c>
      <c r="AK724" s="319">
        <f t="shared" si="1585"/>
        <v>0</v>
      </c>
      <c r="AL724" s="319">
        <v>32</v>
      </c>
      <c r="AM724" s="319">
        <f t="shared" si="1572"/>
        <v>0</v>
      </c>
      <c r="AN724" s="320">
        <f t="shared" si="1551"/>
        <v>0</v>
      </c>
      <c r="AO724" s="1607">
        <v>1150</v>
      </c>
      <c r="AP724" s="1093">
        <v>0</v>
      </c>
      <c r="AQ724" s="1093">
        <f t="shared" si="1589"/>
        <v>0</v>
      </c>
      <c r="AR724" s="1093">
        <v>32</v>
      </c>
      <c r="AS724" s="1093">
        <f t="shared" si="1590"/>
        <v>36800</v>
      </c>
      <c r="AT724" s="1094">
        <f t="shared" si="1591"/>
        <v>36800</v>
      </c>
      <c r="AU724" s="1103"/>
      <c r="AV724" s="1101">
        <v>0</v>
      </c>
      <c r="AW724" s="1101">
        <f t="shared" si="1592"/>
        <v>0</v>
      </c>
      <c r="AX724" s="1101">
        <v>32</v>
      </c>
      <c r="AY724" s="1101">
        <f t="shared" si="1593"/>
        <v>0</v>
      </c>
      <c r="AZ724" s="1102">
        <f t="shared" si="1594"/>
        <v>0</v>
      </c>
      <c r="BA724" s="1151">
        <f t="shared" si="1577"/>
        <v>0</v>
      </c>
      <c r="BB724" s="363">
        <v>0</v>
      </c>
      <c r="BC724" s="363">
        <f t="shared" si="1595"/>
        <v>0</v>
      </c>
      <c r="BD724" s="363">
        <v>32</v>
      </c>
      <c r="BE724" s="363">
        <f t="shared" si="1596"/>
        <v>0</v>
      </c>
      <c r="BF724" s="364">
        <f t="shared" si="1597"/>
        <v>0</v>
      </c>
      <c r="BG724" s="1218">
        <f t="shared" si="1555"/>
        <v>36800</v>
      </c>
      <c r="BH724" s="1218">
        <f t="shared" si="1556"/>
        <v>-36800</v>
      </c>
    </row>
    <row r="725" spans="1:60" x14ac:dyDescent="0.2">
      <c r="A725" s="1">
        <v>732</v>
      </c>
      <c r="B725" s="50" t="s">
        <v>597</v>
      </c>
      <c r="C725" s="1158"/>
      <c r="D725" s="51" t="s">
        <v>35</v>
      </c>
      <c r="E725" s="51">
        <v>100</v>
      </c>
      <c r="F725" s="76">
        <v>1050</v>
      </c>
      <c r="G725" s="76">
        <f>E725*F725</f>
        <v>105000</v>
      </c>
      <c r="H725" s="76">
        <v>652</v>
      </c>
      <c r="I725" s="76">
        <f>E725*H725</f>
        <v>65200</v>
      </c>
      <c r="J725" s="1652">
        <f t="shared" si="1550"/>
        <v>170200</v>
      </c>
      <c r="K725" s="131"/>
      <c r="L725" s="95"/>
      <c r="M725" s="95"/>
      <c r="N725" s="95"/>
      <c r="O725" s="95"/>
      <c r="P725" s="96"/>
      <c r="Q725" s="177"/>
      <c r="R725" s="178"/>
      <c r="S725" s="178"/>
      <c r="T725" s="178"/>
      <c r="U725" s="178"/>
      <c r="V725" s="179"/>
      <c r="W725" s="224"/>
      <c r="X725" s="225"/>
      <c r="Y725" s="225"/>
      <c r="Z725" s="225"/>
      <c r="AA725" s="225"/>
      <c r="AB725" s="226"/>
      <c r="AC725" s="271"/>
      <c r="AD725" s="272"/>
      <c r="AE725" s="272"/>
      <c r="AF725" s="272"/>
      <c r="AG725" s="272"/>
      <c r="AH725" s="273"/>
      <c r="AI725" s="318"/>
      <c r="AJ725" s="319">
        <v>1050</v>
      </c>
      <c r="AK725" s="319">
        <f>AI725*AJ725</f>
        <v>0</v>
      </c>
      <c r="AL725" s="319">
        <v>652</v>
      </c>
      <c r="AM725" s="319">
        <f>AI725*AL725</f>
        <v>0</v>
      </c>
      <c r="AN725" s="320">
        <f t="shared" si="1551"/>
        <v>0</v>
      </c>
      <c r="AO725" s="1607">
        <v>100</v>
      </c>
      <c r="AP725" s="1093">
        <v>1050</v>
      </c>
      <c r="AQ725" s="1093">
        <f>AO725*AP725</f>
        <v>105000</v>
      </c>
      <c r="AR725" s="1093">
        <v>652</v>
      </c>
      <c r="AS725" s="1093">
        <f>AO725*AR725</f>
        <v>65200</v>
      </c>
      <c r="AT725" s="1094">
        <f t="shared" si="1591"/>
        <v>170200</v>
      </c>
      <c r="AU725" s="1103"/>
      <c r="AV725" s="1101">
        <v>1050</v>
      </c>
      <c r="AW725" s="1101">
        <f>AU725*AV725</f>
        <v>0</v>
      </c>
      <c r="AX725" s="1101">
        <v>652</v>
      </c>
      <c r="AY725" s="1101">
        <f>AU725*AX725</f>
        <v>0</v>
      </c>
      <c r="AZ725" s="1102">
        <f t="shared" si="1594"/>
        <v>0</v>
      </c>
      <c r="BA725" s="1151">
        <f t="shared" si="1577"/>
        <v>0</v>
      </c>
      <c r="BB725" s="1156">
        <v>1050</v>
      </c>
      <c r="BC725" s="1156">
        <f>BA725*BB725</f>
        <v>0</v>
      </c>
      <c r="BD725" s="1156">
        <v>652</v>
      </c>
      <c r="BE725" s="1156">
        <f>BA725*BD725</f>
        <v>0</v>
      </c>
      <c r="BF725" s="1314">
        <f t="shared" si="1597"/>
        <v>0</v>
      </c>
      <c r="BG725" s="1218">
        <f t="shared" si="1555"/>
        <v>170200</v>
      </c>
      <c r="BH725" s="1218">
        <f t="shared" si="1556"/>
        <v>-170200</v>
      </c>
    </row>
    <row r="726" spans="1:60" x14ac:dyDescent="0.2">
      <c r="A726" s="1"/>
      <c r="B726" s="1317" t="s">
        <v>606</v>
      </c>
      <c r="C726" s="1158"/>
      <c r="D726" s="51"/>
      <c r="E726" s="51"/>
      <c r="F726" s="76"/>
      <c r="G726" s="76"/>
      <c r="H726" s="76"/>
      <c r="I726" s="76"/>
      <c r="J726" s="1652"/>
      <c r="K726" s="131"/>
      <c r="L726" s="95"/>
      <c r="M726" s="95"/>
      <c r="N726" s="95"/>
      <c r="O726" s="95"/>
      <c r="P726" s="96"/>
      <c r="Q726" s="177"/>
      <c r="R726" s="178"/>
      <c r="S726" s="178"/>
      <c r="T726" s="178"/>
      <c r="U726" s="178"/>
      <c r="V726" s="179"/>
      <c r="W726" s="224"/>
      <c r="X726" s="225"/>
      <c r="Y726" s="225"/>
      <c r="Z726" s="225"/>
      <c r="AA726" s="225"/>
      <c r="AB726" s="226"/>
      <c r="AC726" s="271"/>
      <c r="AD726" s="272"/>
      <c r="AE726" s="272"/>
      <c r="AF726" s="272"/>
      <c r="AG726" s="272"/>
      <c r="AH726" s="273"/>
      <c r="AI726" s="318"/>
      <c r="AJ726" s="319"/>
      <c r="AK726" s="319"/>
      <c r="AL726" s="319"/>
      <c r="AM726" s="319"/>
      <c r="AN726" s="320"/>
      <c r="AO726" s="1107"/>
      <c r="AP726" s="1093"/>
      <c r="AQ726" s="1093"/>
      <c r="AR726" s="1093"/>
      <c r="AS726" s="1093"/>
      <c r="AT726" s="1094"/>
      <c r="AU726" s="1103"/>
      <c r="AV726" s="1101"/>
      <c r="AW726" s="1101"/>
      <c r="AX726" s="1101"/>
      <c r="AY726" s="1101"/>
      <c r="AZ726" s="1102"/>
      <c r="BA726" s="1151">
        <f t="shared" si="1577"/>
        <v>0</v>
      </c>
      <c r="BB726" s="363"/>
      <c r="BC726" s="363"/>
      <c r="BD726" s="363"/>
      <c r="BE726" s="363"/>
      <c r="BF726" s="364"/>
      <c r="BG726" s="1218">
        <f t="shared" si="1555"/>
        <v>0</v>
      </c>
      <c r="BH726" s="1218">
        <f t="shared" si="1556"/>
        <v>0</v>
      </c>
    </row>
    <row r="727" spans="1:60" x14ac:dyDescent="0.2">
      <c r="A727" s="1">
        <v>734</v>
      </c>
      <c r="B727" s="50" t="s">
        <v>600</v>
      </c>
      <c r="C727" s="1158" t="s">
        <v>601</v>
      </c>
      <c r="D727" s="51" t="s">
        <v>35</v>
      </c>
      <c r="E727" s="51">
        <v>342</v>
      </c>
      <c r="F727" s="76">
        <v>150</v>
      </c>
      <c r="G727" s="76">
        <f t="shared" ref="G727:G732" si="1598">E727*F727</f>
        <v>51300</v>
      </c>
      <c r="H727" s="76">
        <v>29</v>
      </c>
      <c r="I727" s="76">
        <f t="shared" ref="I727:I732" si="1599">E727*H727</f>
        <v>9918</v>
      </c>
      <c r="J727" s="1652">
        <f t="shared" ref="J727:J732" si="1600">G727+I727</f>
        <v>61218</v>
      </c>
      <c r="K727" s="131"/>
      <c r="L727" s="95"/>
      <c r="M727" s="95"/>
      <c r="N727" s="95"/>
      <c r="O727" s="95"/>
      <c r="P727" s="96"/>
      <c r="Q727" s="177"/>
      <c r="R727" s="178"/>
      <c r="S727" s="178"/>
      <c r="T727" s="178"/>
      <c r="U727" s="178"/>
      <c r="V727" s="179"/>
      <c r="W727" s="224"/>
      <c r="X727" s="225"/>
      <c r="Y727" s="225"/>
      <c r="Z727" s="225"/>
      <c r="AA727" s="225"/>
      <c r="AB727" s="226"/>
      <c r="AC727" s="271"/>
      <c r="AD727" s="272"/>
      <c r="AE727" s="272"/>
      <c r="AF727" s="272"/>
      <c r="AG727" s="272"/>
      <c r="AH727" s="273"/>
      <c r="AI727" s="318"/>
      <c r="AJ727" s="319">
        <v>150</v>
      </c>
      <c r="AK727" s="319">
        <f t="shared" ref="AK727:AK732" si="1601">AI727*AJ727</f>
        <v>0</v>
      </c>
      <c r="AL727" s="319">
        <v>29</v>
      </c>
      <c r="AM727" s="319">
        <f t="shared" ref="AM727:AM732" si="1602">AI727*AL727</f>
        <v>0</v>
      </c>
      <c r="AN727" s="320">
        <f t="shared" ref="AN727:AN732" si="1603">AK727+AM727</f>
        <v>0</v>
      </c>
      <c r="AO727" s="1607">
        <v>342</v>
      </c>
      <c r="AP727" s="1093">
        <v>150</v>
      </c>
      <c r="AQ727" s="1093">
        <f t="shared" ref="AQ727:AQ732" si="1604">AO727*AP727</f>
        <v>51300</v>
      </c>
      <c r="AR727" s="1093">
        <v>29</v>
      </c>
      <c r="AS727" s="1093">
        <f t="shared" ref="AS727:AS732" si="1605">AO727*AR727</f>
        <v>9918</v>
      </c>
      <c r="AT727" s="1094">
        <f t="shared" ref="AT727:AT732" si="1606">AQ727+AS727</f>
        <v>61218</v>
      </c>
      <c r="AU727" s="1103"/>
      <c r="AV727" s="1101">
        <v>150</v>
      </c>
      <c r="AW727" s="1101">
        <f t="shared" ref="AW727:AW732" si="1607">AU727*AV727</f>
        <v>0</v>
      </c>
      <c r="AX727" s="1101">
        <v>29</v>
      </c>
      <c r="AY727" s="1101">
        <f t="shared" ref="AY727:AY732" si="1608">AU727*AX727</f>
        <v>0</v>
      </c>
      <c r="AZ727" s="1102">
        <f t="shared" ref="AZ727:AZ732" si="1609">AW727+AY727</f>
        <v>0</v>
      </c>
      <c r="BA727" s="1151">
        <f t="shared" si="1577"/>
        <v>0</v>
      </c>
      <c r="BB727" s="1156">
        <v>150</v>
      </c>
      <c r="BC727" s="1156">
        <f t="shared" ref="BC727:BC732" si="1610">BA727*BB727</f>
        <v>0</v>
      </c>
      <c r="BD727" s="1156">
        <v>29</v>
      </c>
      <c r="BE727" s="1156">
        <f t="shared" ref="BE727:BE732" si="1611">BA727*BD727</f>
        <v>0</v>
      </c>
      <c r="BF727" s="1314">
        <f t="shared" ref="BF727:BF732" si="1612">BC727+BE727</f>
        <v>0</v>
      </c>
      <c r="BG727" s="1218">
        <f t="shared" si="1555"/>
        <v>61218</v>
      </c>
      <c r="BH727" s="1218">
        <f t="shared" si="1556"/>
        <v>-61218</v>
      </c>
    </row>
    <row r="728" spans="1:60" x14ac:dyDescent="0.2">
      <c r="A728" s="1">
        <v>734</v>
      </c>
      <c r="B728" s="50" t="s">
        <v>600</v>
      </c>
      <c r="C728" s="1158" t="s">
        <v>602</v>
      </c>
      <c r="D728" s="51" t="s">
        <v>35</v>
      </c>
      <c r="E728" s="51">
        <v>135</v>
      </c>
      <c r="F728" s="76">
        <v>150</v>
      </c>
      <c r="G728" s="76">
        <f t="shared" si="1598"/>
        <v>20250</v>
      </c>
      <c r="H728" s="76">
        <v>48</v>
      </c>
      <c r="I728" s="76">
        <f t="shared" si="1599"/>
        <v>6480</v>
      </c>
      <c r="J728" s="1652">
        <f t="shared" si="1600"/>
        <v>26730</v>
      </c>
      <c r="K728" s="131"/>
      <c r="L728" s="95"/>
      <c r="M728" s="95"/>
      <c r="N728" s="95"/>
      <c r="O728" s="95"/>
      <c r="P728" s="96"/>
      <c r="Q728" s="177"/>
      <c r="R728" s="178"/>
      <c r="S728" s="178"/>
      <c r="T728" s="178"/>
      <c r="U728" s="178"/>
      <c r="V728" s="179"/>
      <c r="W728" s="224"/>
      <c r="X728" s="225"/>
      <c r="Y728" s="225"/>
      <c r="Z728" s="225"/>
      <c r="AA728" s="225"/>
      <c r="AB728" s="226"/>
      <c r="AC728" s="271"/>
      <c r="AD728" s="272"/>
      <c r="AE728" s="272"/>
      <c r="AF728" s="272"/>
      <c r="AG728" s="272"/>
      <c r="AH728" s="273"/>
      <c r="AI728" s="318"/>
      <c r="AJ728" s="319">
        <v>150</v>
      </c>
      <c r="AK728" s="319">
        <f t="shared" si="1601"/>
        <v>0</v>
      </c>
      <c r="AL728" s="319">
        <v>48</v>
      </c>
      <c r="AM728" s="319">
        <f t="shared" si="1602"/>
        <v>0</v>
      </c>
      <c r="AN728" s="320">
        <f t="shared" si="1603"/>
        <v>0</v>
      </c>
      <c r="AO728" s="1607">
        <v>135</v>
      </c>
      <c r="AP728" s="1093">
        <v>150</v>
      </c>
      <c r="AQ728" s="1093">
        <f t="shared" si="1604"/>
        <v>20250</v>
      </c>
      <c r="AR728" s="1093">
        <v>48</v>
      </c>
      <c r="AS728" s="1093">
        <f t="shared" si="1605"/>
        <v>6480</v>
      </c>
      <c r="AT728" s="1094">
        <f t="shared" si="1606"/>
        <v>26730</v>
      </c>
      <c r="AU728" s="1103"/>
      <c r="AV728" s="1101">
        <v>150</v>
      </c>
      <c r="AW728" s="1101">
        <f t="shared" si="1607"/>
        <v>0</v>
      </c>
      <c r="AX728" s="1101">
        <v>48</v>
      </c>
      <c r="AY728" s="1101">
        <f t="shared" si="1608"/>
        <v>0</v>
      </c>
      <c r="AZ728" s="1102">
        <f t="shared" si="1609"/>
        <v>0</v>
      </c>
      <c r="BA728" s="1151">
        <f t="shared" si="1577"/>
        <v>0</v>
      </c>
      <c r="BB728" s="1156">
        <v>150</v>
      </c>
      <c r="BC728" s="1156">
        <f t="shared" si="1610"/>
        <v>0</v>
      </c>
      <c r="BD728" s="1156">
        <v>48</v>
      </c>
      <c r="BE728" s="1156">
        <f t="shared" si="1611"/>
        <v>0</v>
      </c>
      <c r="BF728" s="1314">
        <f t="shared" si="1612"/>
        <v>0</v>
      </c>
      <c r="BG728" s="1218">
        <f t="shared" si="1555"/>
        <v>26730</v>
      </c>
      <c r="BH728" s="1218">
        <f t="shared" si="1556"/>
        <v>-26730</v>
      </c>
    </row>
    <row r="729" spans="1:60" x14ac:dyDescent="0.2">
      <c r="A729" s="1">
        <v>734</v>
      </c>
      <c r="B729" s="50" t="s">
        <v>607</v>
      </c>
      <c r="C729" s="1158" t="s">
        <v>608</v>
      </c>
      <c r="D729" s="51" t="s">
        <v>35</v>
      </c>
      <c r="E729" s="51">
        <v>821</v>
      </c>
      <c r="F729" s="76">
        <v>150</v>
      </c>
      <c r="G729" s="76">
        <f t="shared" si="1598"/>
        <v>123150</v>
      </c>
      <c r="H729" s="76">
        <v>68</v>
      </c>
      <c r="I729" s="76">
        <f t="shared" si="1599"/>
        <v>55828</v>
      </c>
      <c r="J729" s="1652">
        <f t="shared" si="1600"/>
        <v>178978</v>
      </c>
      <c r="K729" s="131"/>
      <c r="L729" s="95"/>
      <c r="M729" s="95"/>
      <c r="N729" s="95"/>
      <c r="O729" s="95"/>
      <c r="P729" s="96"/>
      <c r="Q729" s="177"/>
      <c r="R729" s="178"/>
      <c r="S729" s="178"/>
      <c r="T729" s="178"/>
      <c r="U729" s="178"/>
      <c r="V729" s="179"/>
      <c r="W729" s="224"/>
      <c r="X729" s="225"/>
      <c r="Y729" s="225"/>
      <c r="Z729" s="225"/>
      <c r="AA729" s="225"/>
      <c r="AB729" s="226"/>
      <c r="AC729" s="271"/>
      <c r="AD729" s="272"/>
      <c r="AE729" s="272"/>
      <c r="AF729" s="272"/>
      <c r="AG729" s="272"/>
      <c r="AH729" s="273"/>
      <c r="AI729" s="318"/>
      <c r="AJ729" s="319">
        <v>150</v>
      </c>
      <c r="AK729" s="319">
        <f t="shared" si="1601"/>
        <v>0</v>
      </c>
      <c r="AL729" s="319">
        <v>68</v>
      </c>
      <c r="AM729" s="319">
        <f t="shared" si="1602"/>
        <v>0</v>
      </c>
      <c r="AN729" s="320">
        <f t="shared" si="1603"/>
        <v>0</v>
      </c>
      <c r="AO729" s="1607">
        <v>821</v>
      </c>
      <c r="AP729" s="1093">
        <v>150</v>
      </c>
      <c r="AQ729" s="1093">
        <f t="shared" si="1604"/>
        <v>123150</v>
      </c>
      <c r="AR729" s="1093">
        <v>68</v>
      </c>
      <c r="AS729" s="1093">
        <f t="shared" si="1605"/>
        <v>55828</v>
      </c>
      <c r="AT729" s="1094">
        <f t="shared" si="1606"/>
        <v>178978</v>
      </c>
      <c r="AU729" s="1103"/>
      <c r="AV729" s="1101">
        <v>150</v>
      </c>
      <c r="AW729" s="1101">
        <f t="shared" si="1607"/>
        <v>0</v>
      </c>
      <c r="AX729" s="1101">
        <v>68</v>
      </c>
      <c r="AY729" s="1101">
        <f t="shared" si="1608"/>
        <v>0</v>
      </c>
      <c r="AZ729" s="1102">
        <f t="shared" si="1609"/>
        <v>0</v>
      </c>
      <c r="BA729" s="1151">
        <f t="shared" si="1577"/>
        <v>0</v>
      </c>
      <c r="BB729" s="1156">
        <v>150</v>
      </c>
      <c r="BC729" s="1156">
        <f t="shared" si="1610"/>
        <v>0</v>
      </c>
      <c r="BD729" s="1156">
        <v>68</v>
      </c>
      <c r="BE729" s="1156">
        <f t="shared" si="1611"/>
        <v>0</v>
      </c>
      <c r="BF729" s="1314">
        <f t="shared" si="1612"/>
        <v>0</v>
      </c>
      <c r="BG729" s="1218">
        <f t="shared" si="1555"/>
        <v>178978</v>
      </c>
      <c r="BH729" s="1218">
        <f t="shared" si="1556"/>
        <v>-178978</v>
      </c>
    </row>
    <row r="730" spans="1:60" x14ac:dyDescent="0.2">
      <c r="A730" s="1">
        <v>734</v>
      </c>
      <c r="B730" s="50" t="s">
        <v>599</v>
      </c>
      <c r="C730" s="1158" t="s">
        <v>223</v>
      </c>
      <c r="D730" s="51" t="s">
        <v>35</v>
      </c>
      <c r="E730" s="51">
        <v>374</v>
      </c>
      <c r="F730" s="76">
        <v>150</v>
      </c>
      <c r="G730" s="76">
        <f t="shared" si="1598"/>
        <v>56100</v>
      </c>
      <c r="H730" s="76">
        <v>237</v>
      </c>
      <c r="I730" s="76">
        <f t="shared" si="1599"/>
        <v>88638</v>
      </c>
      <c r="J730" s="1652">
        <f t="shared" si="1600"/>
        <v>144738</v>
      </c>
      <c r="K730" s="131"/>
      <c r="L730" s="95"/>
      <c r="M730" s="95"/>
      <c r="N730" s="95"/>
      <c r="O730" s="95"/>
      <c r="P730" s="96"/>
      <c r="Q730" s="177"/>
      <c r="R730" s="178"/>
      <c r="S730" s="178"/>
      <c r="T730" s="178"/>
      <c r="U730" s="178"/>
      <c r="V730" s="179"/>
      <c r="W730" s="224"/>
      <c r="X730" s="225"/>
      <c r="Y730" s="225"/>
      <c r="Z730" s="225"/>
      <c r="AA730" s="225"/>
      <c r="AB730" s="226"/>
      <c r="AC730" s="271"/>
      <c r="AD730" s="272"/>
      <c r="AE730" s="272"/>
      <c r="AF730" s="272"/>
      <c r="AG730" s="272"/>
      <c r="AH730" s="273"/>
      <c r="AI730" s="318"/>
      <c r="AJ730" s="319">
        <v>150</v>
      </c>
      <c r="AK730" s="319">
        <f t="shared" si="1601"/>
        <v>0</v>
      </c>
      <c r="AL730" s="319">
        <v>237</v>
      </c>
      <c r="AM730" s="319">
        <f t="shared" si="1602"/>
        <v>0</v>
      </c>
      <c r="AN730" s="320">
        <f t="shared" si="1603"/>
        <v>0</v>
      </c>
      <c r="AO730" s="1607">
        <v>374</v>
      </c>
      <c r="AP730" s="1093">
        <v>150</v>
      </c>
      <c r="AQ730" s="1093">
        <f t="shared" si="1604"/>
        <v>56100</v>
      </c>
      <c r="AR730" s="1093">
        <v>237</v>
      </c>
      <c r="AS730" s="1093">
        <f t="shared" si="1605"/>
        <v>88638</v>
      </c>
      <c r="AT730" s="1094">
        <f t="shared" si="1606"/>
        <v>144738</v>
      </c>
      <c r="AU730" s="1103"/>
      <c r="AV730" s="1101">
        <v>150</v>
      </c>
      <c r="AW730" s="1101">
        <f t="shared" si="1607"/>
        <v>0</v>
      </c>
      <c r="AX730" s="1101">
        <v>237</v>
      </c>
      <c r="AY730" s="1101">
        <f t="shared" si="1608"/>
        <v>0</v>
      </c>
      <c r="AZ730" s="1102">
        <f t="shared" si="1609"/>
        <v>0</v>
      </c>
      <c r="BA730" s="1151">
        <f t="shared" si="1577"/>
        <v>0</v>
      </c>
      <c r="BB730" s="1156">
        <v>150</v>
      </c>
      <c r="BC730" s="1156">
        <f t="shared" si="1610"/>
        <v>0</v>
      </c>
      <c r="BD730" s="1156">
        <v>237</v>
      </c>
      <c r="BE730" s="1156">
        <f t="shared" si="1611"/>
        <v>0</v>
      </c>
      <c r="BF730" s="1314">
        <f t="shared" si="1612"/>
        <v>0</v>
      </c>
      <c r="BG730" s="1218">
        <f t="shared" si="1555"/>
        <v>144738</v>
      </c>
      <c r="BH730" s="1218">
        <f t="shared" si="1556"/>
        <v>-144738</v>
      </c>
    </row>
    <row r="731" spans="1:60" x14ac:dyDescent="0.2">
      <c r="A731" s="1">
        <v>734</v>
      </c>
      <c r="B731" s="50" t="s">
        <v>609</v>
      </c>
      <c r="C731" s="1158" t="s">
        <v>598</v>
      </c>
      <c r="D731" s="51" t="s">
        <v>35</v>
      </c>
      <c r="E731" s="51">
        <v>146</v>
      </c>
      <c r="F731" s="76">
        <v>150</v>
      </c>
      <c r="G731" s="76">
        <f t="shared" si="1598"/>
        <v>21900</v>
      </c>
      <c r="H731" s="76">
        <v>135</v>
      </c>
      <c r="I731" s="76">
        <f t="shared" si="1599"/>
        <v>19710</v>
      </c>
      <c r="J731" s="1652">
        <f t="shared" si="1600"/>
        <v>41610</v>
      </c>
      <c r="K731" s="131"/>
      <c r="L731" s="95"/>
      <c r="M731" s="95"/>
      <c r="N731" s="95"/>
      <c r="O731" s="95"/>
      <c r="P731" s="96"/>
      <c r="Q731" s="177"/>
      <c r="R731" s="178"/>
      <c r="S731" s="178"/>
      <c r="T731" s="178"/>
      <c r="U731" s="178"/>
      <c r="V731" s="179"/>
      <c r="W731" s="224"/>
      <c r="X731" s="225"/>
      <c r="Y731" s="225"/>
      <c r="Z731" s="225"/>
      <c r="AA731" s="225"/>
      <c r="AB731" s="226"/>
      <c r="AC731" s="271"/>
      <c r="AD731" s="272"/>
      <c r="AE731" s="272"/>
      <c r="AF731" s="272"/>
      <c r="AG731" s="272"/>
      <c r="AH731" s="273"/>
      <c r="AI731" s="318"/>
      <c r="AJ731" s="319">
        <v>150</v>
      </c>
      <c r="AK731" s="319">
        <f t="shared" si="1601"/>
        <v>0</v>
      </c>
      <c r="AL731" s="319">
        <v>135</v>
      </c>
      <c r="AM731" s="319">
        <f t="shared" si="1602"/>
        <v>0</v>
      </c>
      <c r="AN731" s="320">
        <f t="shared" si="1603"/>
        <v>0</v>
      </c>
      <c r="AO731" s="1607">
        <f>42+104</f>
        <v>146</v>
      </c>
      <c r="AP731" s="1093">
        <v>150</v>
      </c>
      <c r="AQ731" s="1093">
        <f t="shared" si="1604"/>
        <v>21900</v>
      </c>
      <c r="AR731" s="1093">
        <v>135</v>
      </c>
      <c r="AS731" s="1093">
        <f t="shared" si="1605"/>
        <v>19710</v>
      </c>
      <c r="AT731" s="1094">
        <f t="shared" si="1606"/>
        <v>41610</v>
      </c>
      <c r="AU731" s="1103"/>
      <c r="AV731" s="1101">
        <v>150</v>
      </c>
      <c r="AW731" s="1101">
        <f t="shared" si="1607"/>
        <v>0</v>
      </c>
      <c r="AX731" s="1101">
        <v>135</v>
      </c>
      <c r="AY731" s="1101">
        <f t="shared" si="1608"/>
        <v>0</v>
      </c>
      <c r="AZ731" s="1102">
        <f t="shared" si="1609"/>
        <v>0</v>
      </c>
      <c r="BA731" s="1151">
        <f t="shared" si="1577"/>
        <v>0</v>
      </c>
      <c r="BB731" s="1156">
        <v>150</v>
      </c>
      <c r="BC731" s="1156">
        <f t="shared" si="1610"/>
        <v>0</v>
      </c>
      <c r="BD731" s="1156">
        <v>135</v>
      </c>
      <c r="BE731" s="1156">
        <f t="shared" si="1611"/>
        <v>0</v>
      </c>
      <c r="BF731" s="1314">
        <f t="shared" si="1612"/>
        <v>0</v>
      </c>
      <c r="BG731" s="1218">
        <f t="shared" si="1555"/>
        <v>41610</v>
      </c>
      <c r="BH731" s="1218">
        <f t="shared" si="1556"/>
        <v>-41610</v>
      </c>
    </row>
    <row r="732" spans="1:60" hidden="1" x14ac:dyDescent="0.2">
      <c r="A732" s="1">
        <v>743</v>
      </c>
      <c r="B732" s="50" t="s">
        <v>610</v>
      </c>
      <c r="C732" s="1158" t="s">
        <v>229</v>
      </c>
      <c r="D732" s="51" t="s">
        <v>35</v>
      </c>
      <c r="E732" s="51">
        <v>0</v>
      </c>
      <c r="F732" s="76">
        <v>120</v>
      </c>
      <c r="G732" s="76">
        <f t="shared" si="1598"/>
        <v>0</v>
      </c>
      <c r="H732" s="76">
        <v>43</v>
      </c>
      <c r="I732" s="76">
        <f t="shared" si="1599"/>
        <v>0</v>
      </c>
      <c r="J732" s="1652">
        <f t="shared" si="1600"/>
        <v>0</v>
      </c>
      <c r="K732" s="131"/>
      <c r="L732" s="95"/>
      <c r="M732" s="95"/>
      <c r="N732" s="95"/>
      <c r="O732" s="95"/>
      <c r="P732" s="96"/>
      <c r="Q732" s="177"/>
      <c r="R732" s="178"/>
      <c r="S732" s="178"/>
      <c r="T732" s="178"/>
      <c r="U732" s="178"/>
      <c r="V732" s="179"/>
      <c r="W732" s="224"/>
      <c r="X732" s="225"/>
      <c r="Y732" s="225"/>
      <c r="Z732" s="225"/>
      <c r="AA732" s="225"/>
      <c r="AB732" s="226"/>
      <c r="AC732" s="271"/>
      <c r="AD732" s="272"/>
      <c r="AE732" s="272"/>
      <c r="AF732" s="272"/>
      <c r="AG732" s="272"/>
      <c r="AH732" s="273"/>
      <c r="AI732" s="318"/>
      <c r="AJ732" s="319">
        <v>120</v>
      </c>
      <c r="AK732" s="319">
        <f t="shared" si="1601"/>
        <v>0</v>
      </c>
      <c r="AL732" s="319">
        <v>43</v>
      </c>
      <c r="AM732" s="319">
        <f t="shared" si="1602"/>
        <v>0</v>
      </c>
      <c r="AN732" s="320">
        <f t="shared" si="1603"/>
        <v>0</v>
      </c>
      <c r="AO732" s="1107"/>
      <c r="AP732" s="1093">
        <v>120</v>
      </c>
      <c r="AQ732" s="1093">
        <f t="shared" si="1604"/>
        <v>0</v>
      </c>
      <c r="AR732" s="1093">
        <v>43</v>
      </c>
      <c r="AS732" s="1093">
        <f t="shared" si="1605"/>
        <v>0</v>
      </c>
      <c r="AT732" s="1094">
        <f t="shared" si="1606"/>
        <v>0</v>
      </c>
      <c r="AU732" s="1103"/>
      <c r="AV732" s="1101">
        <v>120</v>
      </c>
      <c r="AW732" s="1101">
        <f t="shared" si="1607"/>
        <v>0</v>
      </c>
      <c r="AX732" s="1101">
        <v>43</v>
      </c>
      <c r="AY732" s="1101">
        <f t="shared" si="1608"/>
        <v>0</v>
      </c>
      <c r="AZ732" s="1102">
        <f t="shared" si="1609"/>
        <v>0</v>
      </c>
      <c r="BA732" s="1151">
        <f t="shared" si="1577"/>
        <v>0</v>
      </c>
      <c r="BB732" s="1156">
        <v>120</v>
      </c>
      <c r="BC732" s="1156">
        <f t="shared" si="1610"/>
        <v>0</v>
      </c>
      <c r="BD732" s="1156">
        <v>43</v>
      </c>
      <c r="BE732" s="1156">
        <f t="shared" si="1611"/>
        <v>0</v>
      </c>
      <c r="BF732" s="1314">
        <f t="shared" si="1612"/>
        <v>0</v>
      </c>
      <c r="BG732" s="1218">
        <f t="shared" si="1555"/>
        <v>0</v>
      </c>
      <c r="BH732" s="1218">
        <f t="shared" si="1556"/>
        <v>0</v>
      </c>
    </row>
    <row r="733" spans="1:60" x14ac:dyDescent="0.2">
      <c r="A733" s="1"/>
      <c r="B733" s="1317" t="s">
        <v>611</v>
      </c>
      <c r="C733" s="1158"/>
      <c r="D733" s="51"/>
      <c r="E733" s="51"/>
      <c r="F733" s="76"/>
      <c r="G733" s="76"/>
      <c r="H733" s="76"/>
      <c r="I733" s="76"/>
      <c r="J733" s="1652"/>
      <c r="K733" s="131"/>
      <c r="L733" s="95"/>
      <c r="M733" s="95"/>
      <c r="N733" s="95"/>
      <c r="O733" s="95"/>
      <c r="P733" s="96"/>
      <c r="Q733" s="177"/>
      <c r="R733" s="178"/>
      <c r="S733" s="178"/>
      <c r="T733" s="178"/>
      <c r="U733" s="178"/>
      <c r="V733" s="179"/>
      <c r="W733" s="224"/>
      <c r="X733" s="225"/>
      <c r="Y733" s="225"/>
      <c r="Z733" s="225"/>
      <c r="AA733" s="225"/>
      <c r="AB733" s="226"/>
      <c r="AC733" s="271"/>
      <c r="AD733" s="272"/>
      <c r="AE733" s="272"/>
      <c r="AF733" s="272"/>
      <c r="AG733" s="272"/>
      <c r="AH733" s="273"/>
      <c r="AI733" s="318"/>
      <c r="AJ733" s="319"/>
      <c r="AK733" s="319"/>
      <c r="AL733" s="319"/>
      <c r="AM733" s="319"/>
      <c r="AN733" s="320"/>
      <c r="AO733" s="1107"/>
      <c r="AP733" s="1093"/>
      <c r="AQ733" s="1093"/>
      <c r="AR733" s="1093"/>
      <c r="AS733" s="1093"/>
      <c r="AT733" s="1094"/>
      <c r="AU733" s="1103"/>
      <c r="AV733" s="1101"/>
      <c r="AW733" s="1101"/>
      <c r="AX733" s="1101"/>
      <c r="AY733" s="1101"/>
      <c r="AZ733" s="1102"/>
      <c r="BA733" s="1151">
        <f t="shared" si="1577"/>
        <v>0</v>
      </c>
      <c r="BB733" s="1156"/>
      <c r="BC733" s="1156"/>
      <c r="BD733" s="1156"/>
      <c r="BE733" s="1156"/>
      <c r="BF733" s="1314"/>
      <c r="BG733" s="1218">
        <f t="shared" si="1555"/>
        <v>0</v>
      </c>
      <c r="BH733" s="1218">
        <f t="shared" si="1556"/>
        <v>0</v>
      </c>
    </row>
    <row r="734" spans="1:60" x14ac:dyDescent="0.2">
      <c r="A734" s="1">
        <v>734</v>
      </c>
      <c r="B734" s="50" t="s">
        <v>612</v>
      </c>
      <c r="C734" s="1158" t="s">
        <v>608</v>
      </c>
      <c r="D734" s="51" t="s">
        <v>35</v>
      </c>
      <c r="E734" s="51">
        <v>139</v>
      </c>
      <c r="F734" s="76">
        <v>150</v>
      </c>
      <c r="G734" s="76">
        <f>E734*F734</f>
        <v>20850</v>
      </c>
      <c r="H734" s="76">
        <v>81</v>
      </c>
      <c r="I734" s="76">
        <f>E734*H734</f>
        <v>11259</v>
      </c>
      <c r="J734" s="1652">
        <f t="shared" ref="J734:J735" si="1613">G734+I734</f>
        <v>32109</v>
      </c>
      <c r="K734" s="131"/>
      <c r="L734" s="95"/>
      <c r="M734" s="95"/>
      <c r="N734" s="95"/>
      <c r="O734" s="95"/>
      <c r="P734" s="96"/>
      <c r="Q734" s="177"/>
      <c r="R734" s="178"/>
      <c r="S734" s="178"/>
      <c r="T734" s="178"/>
      <c r="U734" s="178"/>
      <c r="V734" s="179"/>
      <c r="W734" s="224"/>
      <c r="X734" s="225"/>
      <c r="Y734" s="225"/>
      <c r="Z734" s="225"/>
      <c r="AA734" s="225"/>
      <c r="AB734" s="226"/>
      <c r="AC734" s="271"/>
      <c r="AD734" s="272"/>
      <c r="AE734" s="272"/>
      <c r="AF734" s="272"/>
      <c r="AG734" s="272"/>
      <c r="AH734" s="273"/>
      <c r="AI734" s="318"/>
      <c r="AJ734" s="319">
        <v>150</v>
      </c>
      <c r="AK734" s="319">
        <f>AI734*AJ734</f>
        <v>0</v>
      </c>
      <c r="AL734" s="319">
        <v>81</v>
      </c>
      <c r="AM734" s="319">
        <f>AI734*AL734</f>
        <v>0</v>
      </c>
      <c r="AN734" s="320">
        <f t="shared" ref="AN734:AN735" si="1614">AK734+AM734</f>
        <v>0</v>
      </c>
      <c r="AO734" s="1607">
        <f>112+27</f>
        <v>139</v>
      </c>
      <c r="AP734" s="1093">
        <v>150</v>
      </c>
      <c r="AQ734" s="1093">
        <f>AO734*AP734</f>
        <v>20850</v>
      </c>
      <c r="AR734" s="1093">
        <v>81</v>
      </c>
      <c r="AS734" s="1093">
        <f>AO734*AR734</f>
        <v>11259</v>
      </c>
      <c r="AT734" s="1094">
        <f t="shared" ref="AT734:AT736" si="1615">AQ734+AS734</f>
        <v>32109</v>
      </c>
      <c r="AU734" s="1103"/>
      <c r="AV734" s="1101">
        <v>150</v>
      </c>
      <c r="AW734" s="1101">
        <f>AU734*AV734</f>
        <v>0</v>
      </c>
      <c r="AX734" s="1101">
        <v>81</v>
      </c>
      <c r="AY734" s="1101">
        <f>AU734*AX734</f>
        <v>0</v>
      </c>
      <c r="AZ734" s="1102">
        <f t="shared" ref="AZ734:AZ736" si="1616">AW734+AY734</f>
        <v>0</v>
      </c>
      <c r="BA734" s="1151">
        <f t="shared" si="1577"/>
        <v>0</v>
      </c>
      <c r="BB734" s="1156">
        <v>150</v>
      </c>
      <c r="BC734" s="1156">
        <f>BA734*BB734</f>
        <v>0</v>
      </c>
      <c r="BD734" s="1156">
        <v>81</v>
      </c>
      <c r="BE734" s="1156">
        <f>BA734*BD734</f>
        <v>0</v>
      </c>
      <c r="BF734" s="1314">
        <f t="shared" ref="BF734:BF736" si="1617">BC734+BE734</f>
        <v>0</v>
      </c>
      <c r="BG734" s="1218">
        <f t="shared" si="1555"/>
        <v>32109</v>
      </c>
      <c r="BH734" s="1218">
        <f t="shared" si="1556"/>
        <v>-32109</v>
      </c>
    </row>
    <row r="735" spans="1:60" x14ac:dyDescent="0.2">
      <c r="A735" s="1">
        <v>734</v>
      </c>
      <c r="B735" s="50" t="s">
        <v>613</v>
      </c>
      <c r="C735" s="1158" t="s">
        <v>614</v>
      </c>
      <c r="D735" s="51" t="s">
        <v>35</v>
      </c>
      <c r="E735" s="51">
        <v>400</v>
      </c>
      <c r="F735" s="76">
        <v>150</v>
      </c>
      <c r="G735" s="76">
        <f>E735*F735</f>
        <v>60000</v>
      </c>
      <c r="H735" s="76">
        <v>47</v>
      </c>
      <c r="I735" s="76">
        <f>E735*H735</f>
        <v>18800</v>
      </c>
      <c r="J735" s="1652">
        <f t="shared" si="1613"/>
        <v>78800</v>
      </c>
      <c r="K735" s="131"/>
      <c r="L735" s="95"/>
      <c r="M735" s="95"/>
      <c r="N735" s="95"/>
      <c r="O735" s="95"/>
      <c r="P735" s="96"/>
      <c r="Q735" s="177"/>
      <c r="R735" s="178"/>
      <c r="S735" s="178"/>
      <c r="T735" s="178"/>
      <c r="U735" s="178"/>
      <c r="V735" s="179"/>
      <c r="W735" s="224"/>
      <c r="X735" s="225"/>
      <c r="Y735" s="225"/>
      <c r="Z735" s="225"/>
      <c r="AA735" s="225"/>
      <c r="AB735" s="226"/>
      <c r="AC735" s="271"/>
      <c r="AD735" s="272"/>
      <c r="AE735" s="272"/>
      <c r="AF735" s="272"/>
      <c r="AG735" s="272"/>
      <c r="AH735" s="273"/>
      <c r="AI735" s="318"/>
      <c r="AJ735" s="319">
        <v>150</v>
      </c>
      <c r="AK735" s="319">
        <f>AI735*AJ735</f>
        <v>0</v>
      </c>
      <c r="AL735" s="319">
        <v>47</v>
      </c>
      <c r="AM735" s="319">
        <f>AI735*AL735</f>
        <v>0</v>
      </c>
      <c r="AN735" s="320">
        <f t="shared" si="1614"/>
        <v>0</v>
      </c>
      <c r="AO735" s="1607">
        <v>400</v>
      </c>
      <c r="AP735" s="1093">
        <v>150</v>
      </c>
      <c r="AQ735" s="1093">
        <f>AO735*AP735</f>
        <v>60000</v>
      </c>
      <c r="AR735" s="1093">
        <v>47</v>
      </c>
      <c r="AS735" s="1093">
        <f>AO735*AR735</f>
        <v>18800</v>
      </c>
      <c r="AT735" s="1094">
        <f t="shared" si="1615"/>
        <v>78800</v>
      </c>
      <c r="AU735" s="1103"/>
      <c r="AV735" s="1101">
        <v>150</v>
      </c>
      <c r="AW735" s="1101">
        <f>AU735*AV735</f>
        <v>0</v>
      </c>
      <c r="AX735" s="1101">
        <v>47</v>
      </c>
      <c r="AY735" s="1101">
        <f>AU735*AX735</f>
        <v>0</v>
      </c>
      <c r="AZ735" s="1102">
        <f t="shared" si="1616"/>
        <v>0</v>
      </c>
      <c r="BA735" s="1151">
        <f t="shared" si="1577"/>
        <v>0</v>
      </c>
      <c r="BB735" s="1156">
        <v>150</v>
      </c>
      <c r="BC735" s="1156">
        <f>BA735*BB735</f>
        <v>0</v>
      </c>
      <c r="BD735" s="1156">
        <v>47</v>
      </c>
      <c r="BE735" s="1156">
        <f>BA735*BD735</f>
        <v>0</v>
      </c>
      <c r="BF735" s="1314">
        <f t="shared" si="1617"/>
        <v>0</v>
      </c>
      <c r="BG735" s="1218">
        <f t="shared" si="1555"/>
        <v>78800</v>
      </c>
      <c r="BH735" s="1218">
        <f t="shared" si="1556"/>
        <v>-78800</v>
      </c>
    </row>
    <row r="736" spans="1:60" x14ac:dyDescent="0.2">
      <c r="A736" s="1">
        <v>745</v>
      </c>
      <c r="B736" s="50" t="s">
        <v>231</v>
      </c>
      <c r="C736" s="51"/>
      <c r="D736" s="51" t="s">
        <v>32</v>
      </c>
      <c r="E736" s="51">
        <v>1</v>
      </c>
      <c r="F736" s="76">
        <v>234625.5</v>
      </c>
      <c r="G736" s="76">
        <f t="shared" si="1580"/>
        <v>234625.5</v>
      </c>
      <c r="H736" s="76">
        <v>469251</v>
      </c>
      <c r="I736" s="76">
        <f t="shared" si="1558"/>
        <v>469251</v>
      </c>
      <c r="J736" s="120">
        <f t="shared" si="1550"/>
        <v>703876.5</v>
      </c>
      <c r="K736" s="131"/>
      <c r="L736" s="95">
        <v>234625.5</v>
      </c>
      <c r="M736" s="95">
        <f t="shared" si="1581"/>
        <v>0</v>
      </c>
      <c r="N736" s="95">
        <v>469251</v>
      </c>
      <c r="O736" s="95">
        <f t="shared" si="1560"/>
        <v>0</v>
      </c>
      <c r="P736" s="96">
        <f t="shared" si="1561"/>
        <v>0</v>
      </c>
      <c r="Q736" s="177"/>
      <c r="R736" s="178">
        <v>234625.5</v>
      </c>
      <c r="S736" s="178">
        <f t="shared" si="1582"/>
        <v>0</v>
      </c>
      <c r="T736" s="178">
        <v>469251</v>
      </c>
      <c r="U736" s="178">
        <f t="shared" si="1563"/>
        <v>0</v>
      </c>
      <c r="V736" s="179">
        <f t="shared" si="1564"/>
        <v>0</v>
      </c>
      <c r="W736" s="224"/>
      <c r="X736" s="225">
        <v>234625.5</v>
      </c>
      <c r="Y736" s="225">
        <f t="shared" si="1583"/>
        <v>0</v>
      </c>
      <c r="Z736" s="225">
        <v>469251</v>
      </c>
      <c r="AA736" s="225">
        <f t="shared" si="1566"/>
        <v>0</v>
      </c>
      <c r="AB736" s="226">
        <f t="shared" si="1567"/>
        <v>0</v>
      </c>
      <c r="AC736" s="271"/>
      <c r="AD736" s="272">
        <v>234625.5</v>
      </c>
      <c r="AE736" s="272">
        <f t="shared" si="1584"/>
        <v>0</v>
      </c>
      <c r="AF736" s="272">
        <v>469251</v>
      </c>
      <c r="AG736" s="272">
        <f t="shared" si="1569"/>
        <v>0</v>
      </c>
      <c r="AH736" s="273">
        <f t="shared" si="1570"/>
        <v>0</v>
      </c>
      <c r="AI736" s="318"/>
      <c r="AJ736" s="319">
        <v>234625.5</v>
      </c>
      <c r="AK736" s="319">
        <f t="shared" si="1585"/>
        <v>0</v>
      </c>
      <c r="AL736" s="319">
        <v>469251</v>
      </c>
      <c r="AM736" s="319">
        <f t="shared" si="1572"/>
        <v>0</v>
      </c>
      <c r="AN736" s="320">
        <f t="shared" si="1551"/>
        <v>0</v>
      </c>
      <c r="AO736" s="1607">
        <v>1</v>
      </c>
      <c r="AP736" s="1093">
        <v>234625.5</v>
      </c>
      <c r="AQ736" s="1093">
        <f t="shared" ref="AQ736:AQ739" si="1618">AO736*AP736</f>
        <v>234625.5</v>
      </c>
      <c r="AR736" s="1093">
        <v>469251</v>
      </c>
      <c r="AS736" s="1093">
        <f t="shared" ref="AS736:AS739" si="1619">AO736*AR736</f>
        <v>469251</v>
      </c>
      <c r="AT736" s="1094">
        <f t="shared" si="1615"/>
        <v>703876.5</v>
      </c>
      <c r="AU736" s="1103"/>
      <c r="AV736" s="1101">
        <v>234625.5</v>
      </c>
      <c r="AW736" s="1101">
        <f t="shared" ref="AW736:AW739" si="1620">AU736*AV736</f>
        <v>0</v>
      </c>
      <c r="AX736" s="1101">
        <v>469251</v>
      </c>
      <c r="AY736" s="1101">
        <f t="shared" ref="AY736:AY739" si="1621">AU736*AX736</f>
        <v>0</v>
      </c>
      <c r="AZ736" s="1102">
        <f t="shared" si="1616"/>
        <v>0</v>
      </c>
      <c r="BA736" s="1151">
        <f t="shared" si="1577"/>
        <v>0</v>
      </c>
      <c r="BB736" s="363">
        <v>234625.5</v>
      </c>
      <c r="BC736" s="363">
        <f t="shared" ref="BC736:BC739" si="1622">BA736*BB736</f>
        <v>0</v>
      </c>
      <c r="BD736" s="363">
        <v>469251</v>
      </c>
      <c r="BE736" s="363">
        <f t="shared" ref="BE736:BE739" si="1623">BA736*BD736</f>
        <v>0</v>
      </c>
      <c r="BF736" s="364">
        <f t="shared" si="1617"/>
        <v>0</v>
      </c>
      <c r="BG736" s="1218">
        <f t="shared" si="1555"/>
        <v>703876.5</v>
      </c>
      <c r="BH736" s="1218">
        <f t="shared" si="1556"/>
        <v>-703876.5</v>
      </c>
    </row>
    <row r="737" spans="1:60" x14ac:dyDescent="0.2">
      <c r="A737" s="1">
        <v>746</v>
      </c>
      <c r="B737" s="1436"/>
      <c r="C737" s="1397"/>
      <c r="D737" s="1397"/>
      <c r="E737" s="1397"/>
      <c r="F737" s="76"/>
      <c r="G737" s="76">
        <f t="shared" si="1580"/>
        <v>0</v>
      </c>
      <c r="H737" s="76"/>
      <c r="I737" s="76">
        <f t="shared" si="1558"/>
        <v>0</v>
      </c>
      <c r="J737" s="120"/>
      <c r="K737" s="1437"/>
      <c r="L737" s="95"/>
      <c r="M737" s="95">
        <f t="shared" si="1581"/>
        <v>0</v>
      </c>
      <c r="N737" s="95"/>
      <c r="O737" s="95">
        <f t="shared" si="1560"/>
        <v>0</v>
      </c>
      <c r="P737" s="96"/>
      <c r="Q737" s="1438"/>
      <c r="R737" s="178"/>
      <c r="S737" s="178">
        <f t="shared" si="1582"/>
        <v>0</v>
      </c>
      <c r="T737" s="178"/>
      <c r="U737" s="178">
        <f t="shared" si="1563"/>
        <v>0</v>
      </c>
      <c r="V737" s="179"/>
      <c r="W737" s="1439"/>
      <c r="X737" s="225"/>
      <c r="Y737" s="225">
        <f t="shared" si="1583"/>
        <v>0</v>
      </c>
      <c r="Z737" s="225"/>
      <c r="AA737" s="225">
        <f t="shared" si="1566"/>
        <v>0</v>
      </c>
      <c r="AB737" s="226"/>
      <c r="AC737" s="1440"/>
      <c r="AD737" s="272"/>
      <c r="AE737" s="272">
        <f t="shared" si="1584"/>
        <v>0</v>
      </c>
      <c r="AF737" s="272"/>
      <c r="AG737" s="272">
        <f t="shared" si="1569"/>
        <v>0</v>
      </c>
      <c r="AH737" s="273"/>
      <c r="AI737" s="1441"/>
      <c r="AJ737" s="319"/>
      <c r="AK737" s="319">
        <f t="shared" si="1585"/>
        <v>0</v>
      </c>
      <c r="AL737" s="319"/>
      <c r="AM737" s="319">
        <f t="shared" si="1572"/>
        <v>0</v>
      </c>
      <c r="AN737" s="320"/>
      <c r="AO737" s="1442"/>
      <c r="AP737" s="1093"/>
      <c r="AQ737" s="1093">
        <f t="shared" si="1618"/>
        <v>0</v>
      </c>
      <c r="AR737" s="1093"/>
      <c r="AS737" s="1093">
        <f t="shared" si="1619"/>
        <v>0</v>
      </c>
      <c r="AT737" s="1094"/>
      <c r="AU737" s="1443"/>
      <c r="AV737" s="1101"/>
      <c r="AW737" s="1101">
        <f t="shared" si="1620"/>
        <v>0</v>
      </c>
      <c r="AX737" s="1101"/>
      <c r="AY737" s="1101">
        <f t="shared" si="1621"/>
        <v>0</v>
      </c>
      <c r="AZ737" s="1102"/>
      <c r="BA737" s="1151">
        <f t="shared" si="1577"/>
        <v>0</v>
      </c>
      <c r="BB737" s="363"/>
      <c r="BC737" s="363">
        <f t="shared" si="1622"/>
        <v>0</v>
      </c>
      <c r="BD737" s="363"/>
      <c r="BE737" s="363">
        <f t="shared" si="1623"/>
        <v>0</v>
      </c>
      <c r="BF737" s="364"/>
      <c r="BG737" s="1218">
        <f t="shared" si="1555"/>
        <v>0</v>
      </c>
      <c r="BH737" s="1218">
        <f t="shared" si="1556"/>
        <v>0</v>
      </c>
    </row>
    <row r="738" spans="1:60" x14ac:dyDescent="0.2">
      <c r="A738" s="1">
        <v>747</v>
      </c>
      <c r="B738" s="50" t="s">
        <v>206</v>
      </c>
      <c r="C738" s="1158"/>
      <c r="D738" s="51" t="s">
        <v>207</v>
      </c>
      <c r="E738" s="51">
        <v>1</v>
      </c>
      <c r="F738" s="76">
        <v>225000</v>
      </c>
      <c r="G738" s="76">
        <f t="shared" si="1580"/>
        <v>225000</v>
      </c>
      <c r="H738" s="76">
        <v>0</v>
      </c>
      <c r="I738" s="76">
        <f t="shared" si="1558"/>
        <v>0</v>
      </c>
      <c r="J738" s="120">
        <f t="shared" si="1550"/>
        <v>225000</v>
      </c>
      <c r="K738" s="131"/>
      <c r="L738" s="95">
        <v>225000</v>
      </c>
      <c r="M738" s="95">
        <f t="shared" si="1581"/>
        <v>0</v>
      </c>
      <c r="N738" s="95">
        <v>0</v>
      </c>
      <c r="O738" s="95">
        <f t="shared" si="1560"/>
        <v>0</v>
      </c>
      <c r="P738" s="96">
        <f t="shared" ref="P738:P739" si="1624">M738+O738</f>
        <v>0</v>
      </c>
      <c r="Q738" s="177"/>
      <c r="R738" s="178">
        <v>225000</v>
      </c>
      <c r="S738" s="178">
        <f t="shared" si="1582"/>
        <v>0</v>
      </c>
      <c r="T738" s="178">
        <v>0</v>
      </c>
      <c r="U738" s="178">
        <f t="shared" si="1563"/>
        <v>0</v>
      </c>
      <c r="V738" s="179">
        <f t="shared" ref="V738:V739" si="1625">S738+U738</f>
        <v>0</v>
      </c>
      <c r="W738" s="224"/>
      <c r="X738" s="225">
        <v>225000</v>
      </c>
      <c r="Y738" s="225">
        <f t="shared" si="1583"/>
        <v>0</v>
      </c>
      <c r="Z738" s="225">
        <v>0</v>
      </c>
      <c r="AA738" s="225">
        <f t="shared" si="1566"/>
        <v>0</v>
      </c>
      <c r="AB738" s="226">
        <f t="shared" ref="AB738:AB739" si="1626">Y738+AA738</f>
        <v>0</v>
      </c>
      <c r="AC738" s="271"/>
      <c r="AD738" s="272">
        <v>225000</v>
      </c>
      <c r="AE738" s="272">
        <f t="shared" si="1584"/>
        <v>0</v>
      </c>
      <c r="AF738" s="272">
        <v>0</v>
      </c>
      <c r="AG738" s="272">
        <f t="shared" si="1569"/>
        <v>0</v>
      </c>
      <c r="AH738" s="273">
        <f t="shared" ref="AH738:AH739" si="1627">AE738+AG738</f>
        <v>0</v>
      </c>
      <c r="AI738" s="318"/>
      <c r="AJ738" s="319">
        <v>225000</v>
      </c>
      <c r="AK738" s="319">
        <f t="shared" si="1585"/>
        <v>0</v>
      </c>
      <c r="AL738" s="319">
        <v>0</v>
      </c>
      <c r="AM738" s="319">
        <f t="shared" si="1572"/>
        <v>0</v>
      </c>
      <c r="AN738" s="320">
        <f t="shared" ref="AN738:AN739" si="1628">AK738+AM738</f>
        <v>0</v>
      </c>
      <c r="AO738" s="1607">
        <v>1</v>
      </c>
      <c r="AP738" s="1093">
        <v>225000</v>
      </c>
      <c r="AQ738" s="1093">
        <f t="shared" si="1618"/>
        <v>225000</v>
      </c>
      <c r="AR738" s="1093">
        <v>0</v>
      </c>
      <c r="AS738" s="1093">
        <f t="shared" si="1619"/>
        <v>0</v>
      </c>
      <c r="AT738" s="1094">
        <f t="shared" ref="AT738:AT739" si="1629">AQ738+AS738</f>
        <v>225000</v>
      </c>
      <c r="AU738" s="1103"/>
      <c r="AV738" s="1101">
        <v>225000</v>
      </c>
      <c r="AW738" s="1101">
        <f t="shared" si="1620"/>
        <v>0</v>
      </c>
      <c r="AX738" s="1101">
        <v>0</v>
      </c>
      <c r="AY738" s="1101">
        <f t="shared" si="1621"/>
        <v>0</v>
      </c>
      <c r="AZ738" s="1102">
        <f t="shared" ref="AZ738:AZ739" si="1630">AW738+AY738</f>
        <v>0</v>
      </c>
      <c r="BA738" s="1151">
        <f t="shared" si="1577"/>
        <v>0</v>
      </c>
      <c r="BB738" s="363">
        <v>225000</v>
      </c>
      <c r="BC738" s="363">
        <f t="shared" si="1622"/>
        <v>0</v>
      </c>
      <c r="BD738" s="363">
        <v>0</v>
      </c>
      <c r="BE738" s="363">
        <f t="shared" si="1623"/>
        <v>0</v>
      </c>
      <c r="BF738" s="364">
        <f t="shared" ref="BF738:BF739" si="1631">BC738+BE738</f>
        <v>0</v>
      </c>
      <c r="BG738" s="1218">
        <f t="shared" si="1555"/>
        <v>225000</v>
      </c>
      <c r="BH738" s="1218">
        <f t="shared" si="1556"/>
        <v>-225000</v>
      </c>
    </row>
    <row r="739" spans="1:60" x14ac:dyDescent="0.2">
      <c r="A739" s="1">
        <v>748</v>
      </c>
      <c r="B739" s="50" t="s">
        <v>104</v>
      </c>
      <c r="C739" s="1158"/>
      <c r="D739" s="51" t="s">
        <v>207</v>
      </c>
      <c r="E739" s="51">
        <v>1</v>
      </c>
      <c r="F739" s="76">
        <v>189000</v>
      </c>
      <c r="G739" s="76">
        <f t="shared" si="1580"/>
        <v>189000</v>
      </c>
      <c r="H739" s="76">
        <v>0</v>
      </c>
      <c r="I739" s="76">
        <f t="shared" si="1558"/>
        <v>0</v>
      </c>
      <c r="J739" s="120">
        <f t="shared" si="1550"/>
        <v>189000</v>
      </c>
      <c r="K739" s="131"/>
      <c r="L739" s="95">
        <v>189000</v>
      </c>
      <c r="M739" s="95">
        <f t="shared" si="1581"/>
        <v>0</v>
      </c>
      <c r="N739" s="95">
        <v>0</v>
      </c>
      <c r="O739" s="95">
        <f t="shared" si="1560"/>
        <v>0</v>
      </c>
      <c r="P739" s="96">
        <f t="shared" si="1624"/>
        <v>0</v>
      </c>
      <c r="Q739" s="177"/>
      <c r="R739" s="178">
        <v>189000</v>
      </c>
      <c r="S739" s="178">
        <f t="shared" si="1582"/>
        <v>0</v>
      </c>
      <c r="T739" s="178">
        <v>0</v>
      </c>
      <c r="U739" s="178">
        <f t="shared" si="1563"/>
        <v>0</v>
      </c>
      <c r="V739" s="179">
        <f t="shared" si="1625"/>
        <v>0</v>
      </c>
      <c r="W739" s="224"/>
      <c r="X739" s="225">
        <v>189000</v>
      </c>
      <c r="Y739" s="225">
        <f t="shared" si="1583"/>
        <v>0</v>
      </c>
      <c r="Z739" s="225">
        <v>0</v>
      </c>
      <c r="AA739" s="225">
        <f t="shared" si="1566"/>
        <v>0</v>
      </c>
      <c r="AB739" s="226">
        <f t="shared" si="1626"/>
        <v>0</v>
      </c>
      <c r="AC739" s="271"/>
      <c r="AD739" s="272">
        <v>189000</v>
      </c>
      <c r="AE739" s="272">
        <f t="shared" si="1584"/>
        <v>0</v>
      </c>
      <c r="AF739" s="272">
        <v>0</v>
      </c>
      <c r="AG739" s="272">
        <f t="shared" si="1569"/>
        <v>0</v>
      </c>
      <c r="AH739" s="273">
        <f t="shared" si="1627"/>
        <v>0</v>
      </c>
      <c r="AI739" s="318"/>
      <c r="AJ739" s="319">
        <v>189000</v>
      </c>
      <c r="AK739" s="319">
        <f t="shared" si="1585"/>
        <v>0</v>
      </c>
      <c r="AL739" s="319">
        <v>0</v>
      </c>
      <c r="AM739" s="319">
        <f t="shared" si="1572"/>
        <v>0</v>
      </c>
      <c r="AN739" s="320">
        <f t="shared" si="1628"/>
        <v>0</v>
      </c>
      <c r="AO739" s="1107"/>
      <c r="AP739" s="1093">
        <v>189000</v>
      </c>
      <c r="AQ739" s="1093">
        <f t="shared" si="1618"/>
        <v>0</v>
      </c>
      <c r="AR739" s="1093">
        <v>0</v>
      </c>
      <c r="AS739" s="1093">
        <f t="shared" si="1619"/>
        <v>0</v>
      </c>
      <c r="AT739" s="1094">
        <f t="shared" si="1629"/>
        <v>0</v>
      </c>
      <c r="AU739" s="1615">
        <v>1</v>
      </c>
      <c r="AV739" s="1101">
        <v>189000</v>
      </c>
      <c r="AW739" s="1101">
        <f t="shared" si="1620"/>
        <v>189000</v>
      </c>
      <c r="AX739" s="1101">
        <v>0</v>
      </c>
      <c r="AY739" s="1101">
        <f t="shared" si="1621"/>
        <v>0</v>
      </c>
      <c r="AZ739" s="1102">
        <f t="shared" si="1630"/>
        <v>189000</v>
      </c>
      <c r="BA739" s="1151">
        <f t="shared" si="1577"/>
        <v>0</v>
      </c>
      <c r="BB739" s="363">
        <v>189000</v>
      </c>
      <c r="BC739" s="363">
        <f t="shared" si="1622"/>
        <v>0</v>
      </c>
      <c r="BD739" s="363">
        <v>0</v>
      </c>
      <c r="BE739" s="363">
        <f t="shared" si="1623"/>
        <v>0</v>
      </c>
      <c r="BF739" s="364">
        <f t="shared" si="1631"/>
        <v>0</v>
      </c>
      <c r="BG739" s="1218">
        <f t="shared" si="1555"/>
        <v>189000</v>
      </c>
      <c r="BH739" s="1218">
        <f t="shared" si="1556"/>
        <v>-189000</v>
      </c>
    </row>
    <row r="740" spans="1:60" ht="13.5" thickBot="1" x14ac:dyDescent="0.25">
      <c r="A740" s="1">
        <v>749</v>
      </c>
      <c r="B740" s="50"/>
      <c r="C740" s="1158"/>
      <c r="D740" s="51"/>
      <c r="E740" s="51"/>
      <c r="F740" s="76"/>
      <c r="G740" s="76"/>
      <c r="H740" s="76"/>
      <c r="I740" s="76"/>
      <c r="J740" s="120"/>
      <c r="K740" s="131"/>
      <c r="L740" s="95"/>
      <c r="M740" s="95"/>
      <c r="N740" s="95"/>
      <c r="O740" s="95"/>
      <c r="P740" s="96"/>
      <c r="Q740" s="177"/>
      <c r="R740" s="178"/>
      <c r="S740" s="178"/>
      <c r="T740" s="178"/>
      <c r="U740" s="178"/>
      <c r="V740" s="179"/>
      <c r="W740" s="224"/>
      <c r="X740" s="225"/>
      <c r="Y740" s="225"/>
      <c r="Z740" s="225"/>
      <c r="AA740" s="225"/>
      <c r="AB740" s="226"/>
      <c r="AC740" s="271"/>
      <c r="AD740" s="272"/>
      <c r="AE740" s="272"/>
      <c r="AF740" s="272"/>
      <c r="AG740" s="272"/>
      <c r="AH740" s="273"/>
      <c r="AI740" s="318"/>
      <c r="AJ740" s="319"/>
      <c r="AK740" s="319"/>
      <c r="AL740" s="319"/>
      <c r="AM740" s="319"/>
      <c r="AN740" s="320"/>
      <c r="AO740" s="1107"/>
      <c r="AP740" s="1093"/>
      <c r="AQ740" s="1093"/>
      <c r="AR740" s="1093"/>
      <c r="AS740" s="1093"/>
      <c r="AT740" s="1094"/>
      <c r="AU740" s="1103"/>
      <c r="AV740" s="1101"/>
      <c r="AW740" s="1101"/>
      <c r="AX740" s="1101"/>
      <c r="AY740" s="1101"/>
      <c r="AZ740" s="1102"/>
      <c r="BA740" s="1151">
        <f t="shared" si="1577"/>
        <v>0</v>
      </c>
      <c r="BB740" s="363"/>
      <c r="BC740" s="363"/>
      <c r="BD740" s="363"/>
      <c r="BE740" s="363"/>
      <c r="BF740" s="364"/>
      <c r="BG740" s="1218">
        <f t="shared" si="1555"/>
        <v>0</v>
      </c>
      <c r="BH740" s="1218">
        <f t="shared" si="1556"/>
        <v>0</v>
      </c>
    </row>
    <row r="741" spans="1:60" ht="13.5" thickBot="1" x14ac:dyDescent="0.25">
      <c r="A741" s="1">
        <v>750</v>
      </c>
      <c r="B741" s="1444" t="s">
        <v>279</v>
      </c>
      <c r="C741" s="1445"/>
      <c r="D741" s="1446"/>
      <c r="E741" s="1447"/>
      <c r="F741" s="1448"/>
      <c r="G741" s="1449">
        <f>SUM(G711:G713)+SUM(G714:G719)+SUM(G720:G721)+SUM(G722:G724)+G725+SUM(G727:G739)</f>
        <v>1987395.74</v>
      </c>
      <c r="H741" s="1448"/>
      <c r="I741" s="1449">
        <f>SUM(I711:I713)+SUM(I714:I719)+SUM(I720:I721)+SUM(I722:I724)+I725+SUM(I727:I739)</f>
        <v>2536687.6</v>
      </c>
      <c r="J741" s="1449">
        <f>SUM(J711:J713)+SUM(J714:J719)+SUM(J720:J721)+SUM(J722:J724)+J725+SUM(J727:J739)</f>
        <v>4524083.34</v>
      </c>
      <c r="K741" s="1450"/>
      <c r="L741" s="1451"/>
      <c r="M741" s="1482">
        <f>SUM(M711:M740)</f>
        <v>0</v>
      </c>
      <c r="N741" s="1451"/>
      <c r="O741" s="1482">
        <f>SUM(O711:O740)</f>
        <v>0</v>
      </c>
      <c r="P741" s="1452">
        <f>SUM(P711:P740)</f>
        <v>0</v>
      </c>
      <c r="Q741" s="1453"/>
      <c r="R741" s="1454"/>
      <c r="S741" s="1483">
        <f>SUM(S711:S740)</f>
        <v>0</v>
      </c>
      <c r="T741" s="1454"/>
      <c r="U741" s="1483">
        <f>SUM(U711:U740)</f>
        <v>0</v>
      </c>
      <c r="V741" s="1455">
        <f>SUM(V711:V740)</f>
        <v>0</v>
      </c>
      <c r="W741" s="1456"/>
      <c r="X741" s="1457"/>
      <c r="Y741" s="1484">
        <f>SUM(Y711:Y740)</f>
        <v>0</v>
      </c>
      <c r="Z741" s="1457"/>
      <c r="AA741" s="1484">
        <f>SUM(AA711:AA740)</f>
        <v>0</v>
      </c>
      <c r="AB741" s="1458">
        <f>SUM(AB711:AB740)</f>
        <v>0</v>
      </c>
      <c r="AC741" s="1459"/>
      <c r="AD741" s="1460"/>
      <c r="AE741" s="1485">
        <f>SUM(AE711:AE740)</f>
        <v>254804.24</v>
      </c>
      <c r="AF741" s="1460"/>
      <c r="AG741" s="1485">
        <f>SUM(AG711:AG740)</f>
        <v>853293.59999999986</v>
      </c>
      <c r="AH741" s="1461">
        <f>SUM(AH711:AH713)+SUM(AH714:AH719)+SUM(AH720:AH721)+SUM(AH722:AH724)+AH725+SUM(AH727:AH739)</f>
        <v>1108097.8399999999</v>
      </c>
      <c r="AI741" s="1462"/>
      <c r="AJ741" s="1463"/>
      <c r="AK741" s="1486">
        <f>SUM(AK711:AK740)</f>
        <v>0</v>
      </c>
      <c r="AL741" s="1463"/>
      <c r="AM741" s="1486">
        <f>SUM(AM711:AM740)</f>
        <v>0</v>
      </c>
      <c r="AN741" s="1464">
        <f>SUM(AN711:AN740)</f>
        <v>0</v>
      </c>
      <c r="AO741" s="1465"/>
      <c r="AP741" s="1466"/>
      <c r="AQ741" s="1487">
        <f>SUM(AQ711:AQ740)</f>
        <v>1543591.5</v>
      </c>
      <c r="AR741" s="1466"/>
      <c r="AS741" s="1487">
        <f>SUM(AS711:AS740)</f>
        <v>1683394</v>
      </c>
      <c r="AT741" s="1467">
        <f>SUM(AT711:AT740)</f>
        <v>3226985.5</v>
      </c>
      <c r="AU741" s="1468"/>
      <c r="AV741" s="1469"/>
      <c r="AW741" s="1488">
        <f>SUM(AW711:AW740)</f>
        <v>189000</v>
      </c>
      <c r="AX741" s="1469"/>
      <c r="AY741" s="1488">
        <f>SUM(AY711:AY740)</f>
        <v>0</v>
      </c>
      <c r="AZ741" s="1470">
        <f>SUM(AZ711:AZ740)</f>
        <v>189000</v>
      </c>
      <c r="BA741" s="1151">
        <f t="shared" si="1577"/>
        <v>0</v>
      </c>
      <c r="BB741" s="1471"/>
      <c r="BC741" s="1489">
        <f>SUM(BC711:BC740)</f>
        <v>0</v>
      </c>
      <c r="BD741" s="1471"/>
      <c r="BE741" s="1489">
        <f>SUM(BE711:BE740)</f>
        <v>0</v>
      </c>
      <c r="BF741" s="1472">
        <f>SUM(BF711:BF713)+SUM(BF714:BF719)+SUM(BF720:BF721)+SUM(BF722:BF724)+BF725+SUM(BF727:BF739)</f>
        <v>0</v>
      </c>
      <c r="BG741" s="1218">
        <f t="shared" si="1555"/>
        <v>3415985.5</v>
      </c>
      <c r="BH741" s="1218">
        <f t="shared" si="1556"/>
        <v>-3415985.5</v>
      </c>
    </row>
    <row r="742" spans="1:60" x14ac:dyDescent="0.2">
      <c r="A742" s="1">
        <v>751</v>
      </c>
      <c r="B742" s="50"/>
      <c r="C742" s="1158"/>
      <c r="D742" s="51"/>
      <c r="E742" s="51"/>
      <c r="F742" s="51"/>
      <c r="G742" s="1124"/>
      <c r="H742" s="1124"/>
      <c r="I742" s="1124"/>
      <c r="J742" s="1125"/>
      <c r="K742" s="131"/>
      <c r="L742" s="1144"/>
      <c r="M742" s="1126"/>
      <c r="N742" s="1126"/>
      <c r="O742" s="1126"/>
      <c r="P742" s="1127"/>
      <c r="Q742" s="177"/>
      <c r="R742" s="1145"/>
      <c r="S742" s="1128"/>
      <c r="T742" s="1128"/>
      <c r="U742" s="1128"/>
      <c r="V742" s="1129"/>
      <c r="W742" s="224"/>
      <c r="X742" s="1146"/>
      <c r="Y742" s="1130"/>
      <c r="Z742" s="1130"/>
      <c r="AA742" s="1130"/>
      <c r="AB742" s="1131"/>
      <c r="AC742" s="271"/>
      <c r="AD742" s="1147"/>
      <c r="AE742" s="1132"/>
      <c r="AF742" s="1132"/>
      <c r="AG742" s="1132"/>
      <c r="AH742" s="1133"/>
      <c r="AI742" s="318"/>
      <c r="AJ742" s="1148"/>
      <c r="AK742" s="1134"/>
      <c r="AL742" s="1134"/>
      <c r="AM742" s="1134"/>
      <c r="AN742" s="1135"/>
      <c r="AO742" s="1107"/>
      <c r="AP742" s="1149"/>
      <c r="AQ742" s="1136"/>
      <c r="AR742" s="1136"/>
      <c r="AS742" s="1136"/>
      <c r="AT742" s="1137"/>
      <c r="AU742" s="1103"/>
      <c r="AV742" s="1150"/>
      <c r="AW742" s="1138"/>
      <c r="AX742" s="1138"/>
      <c r="AY742" s="1138"/>
      <c r="AZ742" s="1139"/>
      <c r="BA742" s="1151">
        <f t="shared" si="1577"/>
        <v>0</v>
      </c>
      <c r="BB742" s="1152"/>
      <c r="BC742" s="1140"/>
      <c r="BD742" s="1140"/>
      <c r="BE742" s="1140"/>
      <c r="BF742" s="1141"/>
      <c r="BG742" s="1218">
        <f t="shared" si="1555"/>
        <v>0</v>
      </c>
      <c r="BH742" s="1218">
        <f t="shared" si="1556"/>
        <v>0</v>
      </c>
    </row>
    <row r="743" spans="1:60" ht="13.5" x14ac:dyDescent="0.2">
      <c r="A743" s="1">
        <v>752</v>
      </c>
      <c r="B743" s="1123" t="s">
        <v>280</v>
      </c>
      <c r="C743" s="6"/>
      <c r="D743" s="7"/>
      <c r="E743" s="7"/>
      <c r="F743" s="7"/>
      <c r="G743" s="1124"/>
      <c r="H743" s="1124"/>
      <c r="I743" s="1124"/>
      <c r="J743" s="1125"/>
      <c r="K743" s="128"/>
      <c r="L743" s="90"/>
      <c r="M743" s="1126"/>
      <c r="N743" s="1126"/>
      <c r="O743" s="1126"/>
      <c r="P743" s="1127"/>
      <c r="Q743" s="169"/>
      <c r="R743" s="170"/>
      <c r="S743" s="1128"/>
      <c r="T743" s="1128"/>
      <c r="U743" s="1128"/>
      <c r="V743" s="1129"/>
      <c r="W743" s="216"/>
      <c r="X743" s="217"/>
      <c r="Y743" s="1130"/>
      <c r="Z743" s="1130"/>
      <c r="AA743" s="1130"/>
      <c r="AB743" s="1131"/>
      <c r="AC743" s="263"/>
      <c r="AD743" s="264"/>
      <c r="AE743" s="1132"/>
      <c r="AF743" s="1132"/>
      <c r="AG743" s="1132"/>
      <c r="AH743" s="1133"/>
      <c r="AI743" s="310"/>
      <c r="AJ743" s="311"/>
      <c r="AK743" s="1134"/>
      <c r="AL743" s="1134"/>
      <c r="AM743" s="1134"/>
      <c r="AN743" s="1135"/>
      <c r="AO743" s="1091"/>
      <c r="AP743" s="1092"/>
      <c r="AQ743" s="1136"/>
      <c r="AR743" s="1136"/>
      <c r="AS743" s="1136"/>
      <c r="AT743" s="1137"/>
      <c r="AU743" s="1099"/>
      <c r="AV743" s="1100"/>
      <c r="AW743" s="1138"/>
      <c r="AX743" s="1138"/>
      <c r="AY743" s="1138"/>
      <c r="AZ743" s="1139"/>
      <c r="BA743" s="1151">
        <f t="shared" si="1577"/>
        <v>0</v>
      </c>
      <c r="BB743" s="357"/>
      <c r="BC743" s="1140"/>
      <c r="BD743" s="1140"/>
      <c r="BE743" s="1140"/>
      <c r="BF743" s="1141"/>
      <c r="BG743" s="1218">
        <f t="shared" ref="BG743:BG757" si="1632">J743-P743-V743-AB743-AH743-AN743</f>
        <v>0</v>
      </c>
      <c r="BH743" s="1218">
        <f t="shared" ref="BH743:BH757" si="1633">BF743-BG743</f>
        <v>0</v>
      </c>
    </row>
    <row r="744" spans="1:60" x14ac:dyDescent="0.2">
      <c r="A744" s="1">
        <v>753</v>
      </c>
      <c r="B744" s="50"/>
      <c r="C744" s="1158"/>
      <c r="D744" s="51"/>
      <c r="E744" s="51"/>
      <c r="F744" s="51"/>
      <c r="G744" s="1124"/>
      <c r="H744" s="1124"/>
      <c r="I744" s="1124"/>
      <c r="J744" s="1125"/>
      <c r="K744" s="131"/>
      <c r="L744" s="1144"/>
      <c r="M744" s="1126"/>
      <c r="N744" s="1126"/>
      <c r="O744" s="1126"/>
      <c r="P744" s="1127"/>
      <c r="Q744" s="177"/>
      <c r="R744" s="1145"/>
      <c r="S744" s="1128"/>
      <c r="T744" s="1128"/>
      <c r="U744" s="1128"/>
      <c r="V744" s="1129"/>
      <c r="W744" s="224"/>
      <c r="X744" s="1146"/>
      <c r="Y744" s="1130"/>
      <c r="Z744" s="1130"/>
      <c r="AA744" s="1130"/>
      <c r="AB744" s="1131"/>
      <c r="AC744" s="271"/>
      <c r="AD744" s="1147"/>
      <c r="AE744" s="1132"/>
      <c r="AF744" s="1132"/>
      <c r="AG744" s="1132"/>
      <c r="AH744" s="1133"/>
      <c r="AI744" s="318"/>
      <c r="AJ744" s="1148"/>
      <c r="AK744" s="1134"/>
      <c r="AL744" s="1134"/>
      <c r="AM744" s="1134"/>
      <c r="AN744" s="1135"/>
      <c r="AO744" s="1107"/>
      <c r="AP744" s="1149"/>
      <c r="AQ744" s="1136"/>
      <c r="AR744" s="1136"/>
      <c r="AS744" s="1136"/>
      <c r="AT744" s="1137"/>
      <c r="AU744" s="1103"/>
      <c r="AV744" s="1150"/>
      <c r="AW744" s="1138"/>
      <c r="AX744" s="1138"/>
      <c r="AY744" s="1138"/>
      <c r="AZ744" s="1139"/>
      <c r="BA744" s="1151">
        <f t="shared" si="1577"/>
        <v>0</v>
      </c>
      <c r="BB744" s="1152"/>
      <c r="BC744" s="1140"/>
      <c r="BD744" s="1140"/>
      <c r="BE744" s="1140"/>
      <c r="BF744" s="1141"/>
      <c r="BG744" s="1218">
        <f t="shared" si="1632"/>
        <v>0</v>
      </c>
      <c r="BH744" s="1218">
        <f t="shared" si="1633"/>
        <v>0</v>
      </c>
    </row>
    <row r="745" spans="1:60" x14ac:dyDescent="0.2">
      <c r="A745" s="1">
        <v>759</v>
      </c>
      <c r="B745" s="50" t="s">
        <v>219</v>
      </c>
      <c r="C745" s="1158" t="s">
        <v>220</v>
      </c>
      <c r="D745" s="51" t="s">
        <v>35</v>
      </c>
      <c r="E745" s="51">
        <v>50</v>
      </c>
      <c r="F745" s="76">
        <v>80</v>
      </c>
      <c r="G745" s="76">
        <f t="shared" ref="G745:G755" si="1634">E745*F745</f>
        <v>4000</v>
      </c>
      <c r="H745" s="76">
        <v>30</v>
      </c>
      <c r="I745" s="76">
        <f t="shared" ref="I745:I755" si="1635">E745*H745</f>
        <v>1500</v>
      </c>
      <c r="J745" s="120">
        <f t="shared" ref="J745:J755" si="1636">G745+I745</f>
        <v>5500</v>
      </c>
      <c r="K745" s="131"/>
      <c r="L745" s="95">
        <v>80</v>
      </c>
      <c r="M745" s="95">
        <f t="shared" ref="M745:M752" si="1637">K745*L745</f>
        <v>0</v>
      </c>
      <c r="N745" s="95">
        <v>30</v>
      </c>
      <c r="O745" s="95">
        <f t="shared" ref="O745:O752" si="1638">K745*N745</f>
        <v>0</v>
      </c>
      <c r="P745" s="96">
        <f t="shared" ref="P745:P752" si="1639">M745+O745</f>
        <v>0</v>
      </c>
      <c r="Q745" s="177"/>
      <c r="R745" s="178">
        <v>80</v>
      </c>
      <c r="S745" s="178">
        <f t="shared" ref="S745:S752" si="1640">Q745*R745</f>
        <v>0</v>
      </c>
      <c r="T745" s="178">
        <v>30</v>
      </c>
      <c r="U745" s="178">
        <f t="shared" ref="U745:U752" si="1641">Q745*T745</f>
        <v>0</v>
      </c>
      <c r="V745" s="179">
        <f t="shared" ref="V745:V752" si="1642">S745+U745</f>
        <v>0</v>
      </c>
      <c r="W745" s="224"/>
      <c r="X745" s="225">
        <v>80</v>
      </c>
      <c r="Y745" s="225">
        <f t="shared" ref="Y745:Y752" si="1643">W745*X745</f>
        <v>0</v>
      </c>
      <c r="Z745" s="225">
        <v>30</v>
      </c>
      <c r="AA745" s="225">
        <f t="shared" ref="AA745:AA752" si="1644">W745*Z745</f>
        <v>0</v>
      </c>
      <c r="AB745" s="226">
        <f t="shared" ref="AB745:AB752" si="1645">Y745+AA745</f>
        <v>0</v>
      </c>
      <c r="AC745" s="271"/>
      <c r="AD745" s="272">
        <v>80</v>
      </c>
      <c r="AE745" s="272">
        <f t="shared" ref="AE745:AE752" si="1646">AC745*AD745</f>
        <v>0</v>
      </c>
      <c r="AF745" s="272">
        <v>30</v>
      </c>
      <c r="AG745" s="272">
        <f t="shared" ref="AG745:AG752" si="1647">AC745*AF745</f>
        <v>0</v>
      </c>
      <c r="AH745" s="273">
        <f t="shared" ref="AH745:AH752" si="1648">AE745+AG745</f>
        <v>0</v>
      </c>
      <c r="AI745" s="318"/>
      <c r="AJ745" s="319">
        <v>80</v>
      </c>
      <c r="AK745" s="319">
        <f t="shared" ref="AK745:AK752" si="1649">AI745*AJ745</f>
        <v>0</v>
      </c>
      <c r="AL745" s="319">
        <v>30</v>
      </c>
      <c r="AM745" s="319">
        <f t="shared" ref="AM745:AM752" si="1650">AI745*AL745</f>
        <v>0</v>
      </c>
      <c r="AN745" s="320">
        <f t="shared" ref="AN745:AN752" si="1651">AK745+AM745</f>
        <v>0</v>
      </c>
      <c r="AO745" s="1607">
        <v>50</v>
      </c>
      <c r="AP745" s="1093">
        <v>80</v>
      </c>
      <c r="AQ745" s="1093">
        <f t="shared" ref="AQ745:AQ746" si="1652">AO745*AP745</f>
        <v>4000</v>
      </c>
      <c r="AR745" s="1093">
        <v>30</v>
      </c>
      <c r="AS745" s="1093">
        <f t="shared" ref="AS745:AS746" si="1653">AO745*AR745</f>
        <v>1500</v>
      </c>
      <c r="AT745" s="1094">
        <f t="shared" ref="AT745:AT752" si="1654">AQ745+AS745</f>
        <v>5500</v>
      </c>
      <c r="AU745" s="1103"/>
      <c r="AV745" s="1101">
        <v>80</v>
      </c>
      <c r="AW745" s="1101">
        <f t="shared" ref="AW745:AW746" si="1655">AU745*AV745</f>
        <v>0</v>
      </c>
      <c r="AX745" s="1101">
        <v>30</v>
      </c>
      <c r="AY745" s="1101">
        <f t="shared" ref="AY745:AY746" si="1656">AU745*AX745</f>
        <v>0</v>
      </c>
      <c r="AZ745" s="1102">
        <f t="shared" ref="AZ745:AZ752" si="1657">AW745+AY745</f>
        <v>0</v>
      </c>
      <c r="BA745" s="1151">
        <f t="shared" si="1577"/>
        <v>0</v>
      </c>
      <c r="BB745" s="363">
        <v>80</v>
      </c>
      <c r="BC745" s="363">
        <f t="shared" ref="BC745:BC746" si="1658">BA745*BB745</f>
        <v>0</v>
      </c>
      <c r="BD745" s="363">
        <v>30</v>
      </c>
      <c r="BE745" s="363">
        <f t="shared" ref="BE745:BE746" si="1659">BA745*BD745</f>
        <v>0</v>
      </c>
      <c r="BF745" s="364">
        <f t="shared" ref="BF745:BF752" si="1660">BC745+BE745</f>
        <v>0</v>
      </c>
      <c r="BG745" s="1218">
        <f t="shared" si="1632"/>
        <v>5500</v>
      </c>
      <c r="BH745" s="1218">
        <f t="shared" si="1633"/>
        <v>-5500</v>
      </c>
    </row>
    <row r="746" spans="1:60" x14ac:dyDescent="0.2">
      <c r="A746" s="1">
        <v>761</v>
      </c>
      <c r="B746" s="50" t="s">
        <v>274</v>
      </c>
      <c r="C746" s="1158" t="s">
        <v>220</v>
      </c>
      <c r="D746" s="51" t="s">
        <v>35</v>
      </c>
      <c r="E746" s="51">
        <v>100</v>
      </c>
      <c r="F746" s="76">
        <v>0</v>
      </c>
      <c r="G746" s="76">
        <f t="shared" si="1634"/>
        <v>0</v>
      </c>
      <c r="H746" s="76">
        <v>32</v>
      </c>
      <c r="I746" s="76">
        <f t="shared" si="1635"/>
        <v>3200</v>
      </c>
      <c r="J746" s="120">
        <f t="shared" si="1636"/>
        <v>3200</v>
      </c>
      <c r="K746" s="131"/>
      <c r="L746" s="95">
        <v>0</v>
      </c>
      <c r="M746" s="95">
        <f t="shared" si="1637"/>
        <v>0</v>
      </c>
      <c r="N746" s="95">
        <v>32</v>
      </c>
      <c r="O746" s="95">
        <f t="shared" si="1638"/>
        <v>0</v>
      </c>
      <c r="P746" s="96">
        <f t="shared" si="1639"/>
        <v>0</v>
      </c>
      <c r="Q746" s="177"/>
      <c r="R746" s="178">
        <v>0</v>
      </c>
      <c r="S746" s="178">
        <f t="shared" si="1640"/>
        <v>0</v>
      </c>
      <c r="T746" s="178">
        <v>32</v>
      </c>
      <c r="U746" s="178">
        <f t="shared" si="1641"/>
        <v>0</v>
      </c>
      <c r="V746" s="179">
        <f t="shared" si="1642"/>
        <v>0</v>
      </c>
      <c r="W746" s="224"/>
      <c r="X746" s="225">
        <v>0</v>
      </c>
      <c r="Y746" s="225">
        <f t="shared" si="1643"/>
        <v>0</v>
      </c>
      <c r="Z746" s="225">
        <v>32</v>
      </c>
      <c r="AA746" s="225">
        <f t="shared" si="1644"/>
        <v>0</v>
      </c>
      <c r="AB746" s="226">
        <f t="shared" si="1645"/>
        <v>0</v>
      </c>
      <c r="AC746" s="271"/>
      <c r="AD746" s="272">
        <v>0</v>
      </c>
      <c r="AE746" s="272">
        <f t="shared" si="1646"/>
        <v>0</v>
      </c>
      <c r="AF746" s="272">
        <v>32</v>
      </c>
      <c r="AG746" s="272">
        <f t="shared" si="1647"/>
        <v>0</v>
      </c>
      <c r="AH746" s="273">
        <f t="shared" si="1648"/>
        <v>0</v>
      </c>
      <c r="AI746" s="318"/>
      <c r="AJ746" s="319">
        <v>0</v>
      </c>
      <c r="AK746" s="319">
        <f t="shared" si="1649"/>
        <v>0</v>
      </c>
      <c r="AL746" s="319">
        <v>32</v>
      </c>
      <c r="AM746" s="319">
        <f t="shared" si="1650"/>
        <v>0</v>
      </c>
      <c r="AN746" s="320">
        <f t="shared" si="1651"/>
        <v>0</v>
      </c>
      <c r="AO746" s="1607">
        <v>100</v>
      </c>
      <c r="AP746" s="1093">
        <v>0</v>
      </c>
      <c r="AQ746" s="1093">
        <f t="shared" si="1652"/>
        <v>0</v>
      </c>
      <c r="AR746" s="1093">
        <v>32</v>
      </c>
      <c r="AS746" s="1093">
        <f t="shared" si="1653"/>
        <v>3200</v>
      </c>
      <c r="AT746" s="1094">
        <f t="shared" si="1654"/>
        <v>3200</v>
      </c>
      <c r="AU746" s="1103"/>
      <c r="AV746" s="1101">
        <v>0</v>
      </c>
      <c r="AW746" s="1101">
        <f t="shared" si="1655"/>
        <v>0</v>
      </c>
      <c r="AX746" s="1101">
        <v>32</v>
      </c>
      <c r="AY746" s="1101">
        <f t="shared" si="1656"/>
        <v>0</v>
      </c>
      <c r="AZ746" s="1102">
        <f t="shared" si="1657"/>
        <v>0</v>
      </c>
      <c r="BA746" s="1151">
        <f t="shared" si="1577"/>
        <v>0</v>
      </c>
      <c r="BB746" s="363">
        <v>0</v>
      </c>
      <c r="BC746" s="363">
        <f t="shared" si="1658"/>
        <v>0</v>
      </c>
      <c r="BD746" s="363">
        <v>32</v>
      </c>
      <c r="BE746" s="363">
        <f t="shared" si="1659"/>
        <v>0</v>
      </c>
      <c r="BF746" s="364">
        <f t="shared" si="1660"/>
        <v>0</v>
      </c>
      <c r="BG746" s="1218">
        <f t="shared" si="1632"/>
        <v>3200</v>
      </c>
      <c r="BH746" s="1218">
        <f t="shared" si="1633"/>
        <v>-3200</v>
      </c>
    </row>
    <row r="747" spans="1:60" x14ac:dyDescent="0.2">
      <c r="A747" s="1">
        <v>708</v>
      </c>
      <c r="B747" s="1497" t="s">
        <v>214</v>
      </c>
      <c r="C747" s="51"/>
      <c r="D747" s="51" t="s">
        <v>14</v>
      </c>
      <c r="E747" s="51">
        <v>40</v>
      </c>
      <c r="F747" s="76">
        <v>450</v>
      </c>
      <c r="G747" s="76">
        <f>E747*F747</f>
        <v>18000</v>
      </c>
      <c r="H747" s="76">
        <v>126</v>
      </c>
      <c r="I747" s="76">
        <f>E747*H747</f>
        <v>5040</v>
      </c>
      <c r="J747" s="1652">
        <f t="shared" si="1636"/>
        <v>23040</v>
      </c>
      <c r="K747" s="131"/>
      <c r="L747" s="95"/>
      <c r="M747" s="95"/>
      <c r="N747" s="95"/>
      <c r="O747" s="95"/>
      <c r="P747" s="96"/>
      <c r="Q747" s="177"/>
      <c r="R747" s="178"/>
      <c r="S747" s="178"/>
      <c r="T747" s="178"/>
      <c r="U747" s="178"/>
      <c r="V747" s="179"/>
      <c r="W747" s="224"/>
      <c r="X747" s="225"/>
      <c r="Y747" s="225"/>
      <c r="Z747" s="225"/>
      <c r="AA747" s="225"/>
      <c r="AB747" s="226"/>
      <c r="AC747" s="271"/>
      <c r="AD747" s="272"/>
      <c r="AE747" s="272"/>
      <c r="AF747" s="272"/>
      <c r="AG747" s="272"/>
      <c r="AH747" s="273"/>
      <c r="AI747" s="318"/>
      <c r="AJ747" s="319">
        <v>450</v>
      </c>
      <c r="AK747" s="319">
        <f>AI747*AJ747</f>
        <v>0</v>
      </c>
      <c r="AL747" s="319">
        <v>126</v>
      </c>
      <c r="AM747" s="319">
        <f>AI747*AL747</f>
        <v>0</v>
      </c>
      <c r="AN747" s="320">
        <f t="shared" si="1651"/>
        <v>0</v>
      </c>
      <c r="AO747" s="1607">
        <v>40</v>
      </c>
      <c r="AP747" s="1093">
        <v>450</v>
      </c>
      <c r="AQ747" s="1093">
        <f>AO747*AP747</f>
        <v>18000</v>
      </c>
      <c r="AR747" s="1093">
        <v>126</v>
      </c>
      <c r="AS747" s="1093">
        <f>AO747*AR747</f>
        <v>5040</v>
      </c>
      <c r="AT747" s="1094">
        <f t="shared" si="1654"/>
        <v>23040</v>
      </c>
      <c r="AU747" s="1103"/>
      <c r="AV747" s="1101">
        <v>450</v>
      </c>
      <c r="AW747" s="1101">
        <f>AU747*AV747</f>
        <v>0</v>
      </c>
      <c r="AX747" s="1101">
        <v>126</v>
      </c>
      <c r="AY747" s="1101">
        <f>AU747*AX747</f>
        <v>0</v>
      </c>
      <c r="AZ747" s="1102">
        <f t="shared" si="1657"/>
        <v>0</v>
      </c>
      <c r="BA747" s="1151">
        <f t="shared" si="1577"/>
        <v>0</v>
      </c>
      <c r="BB747" s="1156">
        <v>450</v>
      </c>
      <c r="BC747" s="1156">
        <f>BA747*BB747</f>
        <v>0</v>
      </c>
      <c r="BD747" s="1156">
        <v>126</v>
      </c>
      <c r="BE747" s="1156">
        <f>BA747*BD747</f>
        <v>0</v>
      </c>
      <c r="BF747" s="364">
        <f t="shared" si="1660"/>
        <v>0</v>
      </c>
      <c r="BG747" s="1218">
        <f t="shared" si="1632"/>
        <v>23040</v>
      </c>
      <c r="BH747" s="1218">
        <f t="shared" si="1633"/>
        <v>-23040</v>
      </c>
    </row>
    <row r="748" spans="1:60" ht="25.5" x14ac:dyDescent="0.2">
      <c r="A748" s="1">
        <v>763</v>
      </c>
      <c r="B748" s="50" t="s">
        <v>48</v>
      </c>
      <c r="C748" s="51" t="s">
        <v>379</v>
      </c>
      <c r="D748" s="51" t="s">
        <v>14</v>
      </c>
      <c r="E748" s="51">
        <v>1</v>
      </c>
      <c r="F748" s="76">
        <v>55700.4</v>
      </c>
      <c r="G748" s="76">
        <f t="shared" si="1634"/>
        <v>55700.4</v>
      </c>
      <c r="H748" s="76">
        <v>151613.06399999998</v>
      </c>
      <c r="I748" s="76">
        <f t="shared" si="1635"/>
        <v>151613.06399999998</v>
      </c>
      <c r="J748" s="120">
        <f t="shared" si="1636"/>
        <v>207313.46399999998</v>
      </c>
      <c r="K748" s="131"/>
      <c r="L748" s="95">
        <v>55700.4</v>
      </c>
      <c r="M748" s="95">
        <f t="shared" si="1637"/>
        <v>0</v>
      </c>
      <c r="N748" s="95">
        <v>151613.06399999998</v>
      </c>
      <c r="O748" s="95">
        <f t="shared" si="1638"/>
        <v>0</v>
      </c>
      <c r="P748" s="96">
        <f t="shared" si="1639"/>
        <v>0</v>
      </c>
      <c r="Q748" s="177"/>
      <c r="R748" s="178">
        <v>55700.4</v>
      </c>
      <c r="S748" s="178">
        <f t="shared" si="1640"/>
        <v>0</v>
      </c>
      <c r="T748" s="178">
        <v>151613.06399999998</v>
      </c>
      <c r="U748" s="178">
        <f t="shared" si="1641"/>
        <v>0</v>
      </c>
      <c r="V748" s="179">
        <f t="shared" si="1642"/>
        <v>0</v>
      </c>
      <c r="W748" s="224"/>
      <c r="X748" s="225">
        <v>55700.4</v>
      </c>
      <c r="Y748" s="225">
        <f t="shared" si="1643"/>
        <v>0</v>
      </c>
      <c r="Z748" s="225">
        <v>151613.06399999998</v>
      </c>
      <c r="AA748" s="225">
        <f t="shared" si="1644"/>
        <v>0</v>
      </c>
      <c r="AB748" s="226">
        <f t="shared" si="1645"/>
        <v>0</v>
      </c>
      <c r="AC748" s="271"/>
      <c r="AD748" s="272">
        <v>55700.4</v>
      </c>
      <c r="AE748" s="272">
        <f t="shared" si="1646"/>
        <v>0</v>
      </c>
      <c r="AF748" s="272">
        <v>151613.06399999998</v>
      </c>
      <c r="AG748" s="272">
        <f t="shared" si="1647"/>
        <v>0</v>
      </c>
      <c r="AH748" s="273">
        <f t="shared" si="1648"/>
        <v>0</v>
      </c>
      <c r="AI748" s="318"/>
      <c r="AJ748" s="319">
        <v>55700.4</v>
      </c>
      <c r="AK748" s="319">
        <f t="shared" si="1649"/>
        <v>0</v>
      </c>
      <c r="AL748" s="319">
        <v>151613.06399999998</v>
      </c>
      <c r="AM748" s="319">
        <f t="shared" si="1650"/>
        <v>0</v>
      </c>
      <c r="AN748" s="320">
        <f t="shared" si="1651"/>
        <v>0</v>
      </c>
      <c r="AO748" s="1607">
        <v>1</v>
      </c>
      <c r="AP748" s="1093">
        <v>55700.4</v>
      </c>
      <c r="AQ748" s="1093">
        <f t="shared" ref="AQ748:AQ750" si="1661">AO748*AP748</f>
        <v>55700.4</v>
      </c>
      <c r="AR748" s="1093">
        <v>151613.06399999998</v>
      </c>
      <c r="AS748" s="1093">
        <f t="shared" ref="AS748:AS750" si="1662">AO748*AR748</f>
        <v>151613.06399999998</v>
      </c>
      <c r="AT748" s="1094">
        <f t="shared" si="1654"/>
        <v>207313.46399999998</v>
      </c>
      <c r="AU748" s="1103"/>
      <c r="AV748" s="1101">
        <v>55700.4</v>
      </c>
      <c r="AW748" s="1101">
        <f t="shared" ref="AW748:AW750" si="1663">AU748*AV748</f>
        <v>0</v>
      </c>
      <c r="AX748" s="1101">
        <v>151613.06399999998</v>
      </c>
      <c r="AY748" s="1101">
        <f t="shared" ref="AY748:AY750" si="1664">AU748*AX748</f>
        <v>0</v>
      </c>
      <c r="AZ748" s="1102">
        <f t="shared" si="1657"/>
        <v>0</v>
      </c>
      <c r="BA748" s="1151">
        <f t="shared" si="1577"/>
        <v>0</v>
      </c>
      <c r="BB748" s="363">
        <v>55700.4</v>
      </c>
      <c r="BC748" s="363">
        <f t="shared" ref="BC748:BC750" si="1665">BA748*BB748</f>
        <v>0</v>
      </c>
      <c r="BD748" s="363">
        <v>151613.06399999998</v>
      </c>
      <c r="BE748" s="363">
        <f t="shared" ref="BE748:BE750" si="1666">BA748*BD748</f>
        <v>0</v>
      </c>
      <c r="BF748" s="364">
        <f t="shared" si="1660"/>
        <v>0</v>
      </c>
      <c r="BG748" s="1218">
        <f t="shared" si="1632"/>
        <v>207313.46399999998</v>
      </c>
      <c r="BH748" s="1218">
        <f t="shared" si="1633"/>
        <v>-207313.46399999998</v>
      </c>
    </row>
    <row r="749" spans="1:60" ht="25.5" x14ac:dyDescent="0.2">
      <c r="A749" s="1">
        <v>764</v>
      </c>
      <c r="B749" s="50" t="s">
        <v>377</v>
      </c>
      <c r="C749" s="51" t="s">
        <v>360</v>
      </c>
      <c r="D749" s="51" t="s">
        <v>14</v>
      </c>
      <c r="E749" s="51">
        <v>1</v>
      </c>
      <c r="F749" s="76">
        <v>23128</v>
      </c>
      <c r="G749" s="76">
        <f t="shared" si="1634"/>
        <v>23128</v>
      </c>
      <c r="H749" s="76">
        <v>69805.8</v>
      </c>
      <c r="I749" s="76">
        <f t="shared" si="1635"/>
        <v>69805.8</v>
      </c>
      <c r="J749" s="120">
        <f t="shared" si="1636"/>
        <v>92933.8</v>
      </c>
      <c r="K749" s="131"/>
      <c r="L749" s="95">
        <v>23128</v>
      </c>
      <c r="M749" s="95">
        <f t="shared" si="1637"/>
        <v>0</v>
      </c>
      <c r="N749" s="95">
        <v>69805.8</v>
      </c>
      <c r="O749" s="95">
        <f t="shared" si="1638"/>
        <v>0</v>
      </c>
      <c r="P749" s="96">
        <f t="shared" si="1639"/>
        <v>0</v>
      </c>
      <c r="Q749" s="177"/>
      <c r="R749" s="178">
        <v>23128</v>
      </c>
      <c r="S749" s="178">
        <f t="shared" si="1640"/>
        <v>0</v>
      </c>
      <c r="T749" s="178">
        <v>69805.8</v>
      </c>
      <c r="U749" s="178">
        <f t="shared" si="1641"/>
        <v>0</v>
      </c>
      <c r="V749" s="179">
        <f t="shared" si="1642"/>
        <v>0</v>
      </c>
      <c r="W749" s="224"/>
      <c r="X749" s="225">
        <v>23128</v>
      </c>
      <c r="Y749" s="225">
        <f t="shared" si="1643"/>
        <v>0</v>
      </c>
      <c r="Z749" s="225">
        <v>69805.8</v>
      </c>
      <c r="AA749" s="225">
        <f t="shared" si="1644"/>
        <v>0</v>
      </c>
      <c r="AB749" s="226">
        <f t="shared" si="1645"/>
        <v>0</v>
      </c>
      <c r="AC749" s="271"/>
      <c r="AD749" s="272">
        <v>23128</v>
      </c>
      <c r="AE749" s="272">
        <f t="shared" si="1646"/>
        <v>0</v>
      </c>
      <c r="AF749" s="272">
        <v>69805.8</v>
      </c>
      <c r="AG749" s="272">
        <f t="shared" si="1647"/>
        <v>0</v>
      </c>
      <c r="AH749" s="273">
        <f t="shared" si="1648"/>
        <v>0</v>
      </c>
      <c r="AI749" s="318"/>
      <c r="AJ749" s="319">
        <v>23128</v>
      </c>
      <c r="AK749" s="319">
        <f t="shared" si="1649"/>
        <v>0</v>
      </c>
      <c r="AL749" s="319">
        <v>69805.8</v>
      </c>
      <c r="AM749" s="319">
        <f t="shared" si="1650"/>
        <v>0</v>
      </c>
      <c r="AN749" s="320">
        <f t="shared" si="1651"/>
        <v>0</v>
      </c>
      <c r="AO749" s="1607">
        <v>1</v>
      </c>
      <c r="AP749" s="1093">
        <v>23128</v>
      </c>
      <c r="AQ749" s="1093">
        <f t="shared" si="1661"/>
        <v>23128</v>
      </c>
      <c r="AR749" s="1093">
        <v>69805.8</v>
      </c>
      <c r="AS749" s="1093">
        <f t="shared" si="1662"/>
        <v>69805.8</v>
      </c>
      <c r="AT749" s="1094">
        <f t="shared" si="1654"/>
        <v>92933.8</v>
      </c>
      <c r="AU749" s="1103"/>
      <c r="AV749" s="1101">
        <v>23128</v>
      </c>
      <c r="AW749" s="1101">
        <f t="shared" si="1663"/>
        <v>0</v>
      </c>
      <c r="AX749" s="1101">
        <v>69805.8</v>
      </c>
      <c r="AY749" s="1101">
        <f t="shared" si="1664"/>
        <v>0</v>
      </c>
      <c r="AZ749" s="1102">
        <f t="shared" si="1657"/>
        <v>0</v>
      </c>
      <c r="BA749" s="1151">
        <f t="shared" si="1577"/>
        <v>0</v>
      </c>
      <c r="BB749" s="363">
        <v>23128</v>
      </c>
      <c r="BC749" s="363">
        <f t="shared" si="1665"/>
        <v>0</v>
      </c>
      <c r="BD749" s="363">
        <v>69805.8</v>
      </c>
      <c r="BE749" s="363">
        <f t="shared" si="1666"/>
        <v>0</v>
      </c>
      <c r="BF749" s="364">
        <f t="shared" si="1660"/>
        <v>0</v>
      </c>
      <c r="BG749" s="1218">
        <f t="shared" si="1632"/>
        <v>92933.8</v>
      </c>
      <c r="BH749" s="1218">
        <f t="shared" si="1633"/>
        <v>-92933.8</v>
      </c>
    </row>
    <row r="750" spans="1:60" ht="25.5" x14ac:dyDescent="0.2">
      <c r="A750" s="1">
        <v>765</v>
      </c>
      <c r="B750" s="50" t="s">
        <v>378</v>
      </c>
      <c r="C750" s="51" t="s">
        <v>360</v>
      </c>
      <c r="D750" s="51" t="s">
        <v>14</v>
      </c>
      <c r="E750" s="51">
        <v>1</v>
      </c>
      <c r="F750" s="76">
        <v>23128</v>
      </c>
      <c r="G750" s="76">
        <f t="shared" si="1634"/>
        <v>23128</v>
      </c>
      <c r="H750" s="76">
        <v>73109.903999999995</v>
      </c>
      <c r="I750" s="76">
        <f t="shared" si="1635"/>
        <v>73109.903999999995</v>
      </c>
      <c r="J750" s="120">
        <f t="shared" si="1636"/>
        <v>96237.903999999995</v>
      </c>
      <c r="K750" s="131"/>
      <c r="L750" s="95">
        <v>23128</v>
      </c>
      <c r="M750" s="95">
        <f t="shared" si="1637"/>
        <v>0</v>
      </c>
      <c r="N750" s="95">
        <v>73109.903999999995</v>
      </c>
      <c r="O750" s="95">
        <f t="shared" si="1638"/>
        <v>0</v>
      </c>
      <c r="P750" s="96">
        <f t="shared" si="1639"/>
        <v>0</v>
      </c>
      <c r="Q750" s="177"/>
      <c r="R750" s="178">
        <v>23128</v>
      </c>
      <c r="S750" s="178">
        <f t="shared" si="1640"/>
        <v>0</v>
      </c>
      <c r="T750" s="178">
        <v>73109.903999999995</v>
      </c>
      <c r="U750" s="178">
        <f t="shared" si="1641"/>
        <v>0</v>
      </c>
      <c r="V750" s="179">
        <f t="shared" si="1642"/>
        <v>0</v>
      </c>
      <c r="W750" s="224"/>
      <c r="X750" s="225">
        <v>23128</v>
      </c>
      <c r="Y750" s="225">
        <f t="shared" si="1643"/>
        <v>0</v>
      </c>
      <c r="Z750" s="225">
        <v>73109.903999999995</v>
      </c>
      <c r="AA750" s="225">
        <f t="shared" si="1644"/>
        <v>0</v>
      </c>
      <c r="AB750" s="226">
        <f t="shared" si="1645"/>
        <v>0</v>
      </c>
      <c r="AC750" s="271"/>
      <c r="AD750" s="272">
        <v>23128</v>
      </c>
      <c r="AE750" s="272">
        <f t="shared" si="1646"/>
        <v>0</v>
      </c>
      <c r="AF750" s="272">
        <v>73109.903999999995</v>
      </c>
      <c r="AG750" s="272">
        <f t="shared" si="1647"/>
        <v>0</v>
      </c>
      <c r="AH750" s="273">
        <f t="shared" si="1648"/>
        <v>0</v>
      </c>
      <c r="AI750" s="318"/>
      <c r="AJ750" s="319">
        <v>23128</v>
      </c>
      <c r="AK750" s="319">
        <f t="shared" si="1649"/>
        <v>0</v>
      </c>
      <c r="AL750" s="319">
        <v>73109.903999999995</v>
      </c>
      <c r="AM750" s="319">
        <f t="shared" si="1650"/>
        <v>0</v>
      </c>
      <c r="AN750" s="320">
        <f t="shared" si="1651"/>
        <v>0</v>
      </c>
      <c r="AO750" s="1607">
        <v>1</v>
      </c>
      <c r="AP750" s="1093">
        <v>23128</v>
      </c>
      <c r="AQ750" s="1093">
        <f t="shared" si="1661"/>
        <v>23128</v>
      </c>
      <c r="AR750" s="1093">
        <v>73109.903999999995</v>
      </c>
      <c r="AS750" s="1093">
        <f t="shared" si="1662"/>
        <v>73109.903999999995</v>
      </c>
      <c r="AT750" s="1094">
        <f t="shared" si="1654"/>
        <v>96237.903999999995</v>
      </c>
      <c r="AU750" s="1103"/>
      <c r="AV750" s="1101">
        <v>23128</v>
      </c>
      <c r="AW750" s="1101">
        <f t="shared" si="1663"/>
        <v>0</v>
      </c>
      <c r="AX750" s="1101">
        <v>73109.903999999995</v>
      </c>
      <c r="AY750" s="1101">
        <f t="shared" si="1664"/>
        <v>0</v>
      </c>
      <c r="AZ750" s="1102">
        <f t="shared" si="1657"/>
        <v>0</v>
      </c>
      <c r="BA750" s="1151">
        <f t="shared" si="1577"/>
        <v>0</v>
      </c>
      <c r="BB750" s="363">
        <v>23128</v>
      </c>
      <c r="BC750" s="363">
        <f t="shared" si="1665"/>
        <v>0</v>
      </c>
      <c r="BD750" s="363">
        <v>73109.903999999995</v>
      </c>
      <c r="BE750" s="363">
        <f t="shared" si="1666"/>
        <v>0</v>
      </c>
      <c r="BF750" s="364">
        <f t="shared" si="1660"/>
        <v>0</v>
      </c>
      <c r="BG750" s="1218">
        <f t="shared" si="1632"/>
        <v>96237.903999999995</v>
      </c>
      <c r="BH750" s="1218">
        <f t="shared" si="1633"/>
        <v>-96237.903999999995</v>
      </c>
    </row>
    <row r="751" spans="1:60" x14ac:dyDescent="0.2">
      <c r="A751" s="1">
        <v>734</v>
      </c>
      <c r="B751" s="50" t="s">
        <v>599</v>
      </c>
      <c r="C751" s="1158" t="s">
        <v>225</v>
      </c>
      <c r="D751" s="51" t="s">
        <v>35</v>
      </c>
      <c r="E751" s="51">
        <v>50</v>
      </c>
      <c r="F751" s="76">
        <v>150</v>
      </c>
      <c r="G751" s="76">
        <f>E751*F751</f>
        <v>7500</v>
      </c>
      <c r="H751" s="76">
        <v>221</v>
      </c>
      <c r="I751" s="76">
        <f>E751*H751</f>
        <v>11050</v>
      </c>
      <c r="J751" s="1652">
        <f t="shared" si="1636"/>
        <v>18550</v>
      </c>
      <c r="K751" s="131"/>
      <c r="L751" s="95"/>
      <c r="M751" s="95"/>
      <c r="N751" s="95"/>
      <c r="O751" s="95"/>
      <c r="P751" s="96"/>
      <c r="Q751" s="177"/>
      <c r="R751" s="178"/>
      <c r="S751" s="178"/>
      <c r="T751" s="178"/>
      <c r="U751" s="178"/>
      <c r="V751" s="179"/>
      <c r="W751" s="224"/>
      <c r="X751" s="225"/>
      <c r="Y751" s="225"/>
      <c r="Z751" s="225"/>
      <c r="AA751" s="225"/>
      <c r="AB751" s="226"/>
      <c r="AC751" s="271"/>
      <c r="AD751" s="272"/>
      <c r="AE751" s="272"/>
      <c r="AF751" s="272"/>
      <c r="AG751" s="272"/>
      <c r="AH751" s="273"/>
      <c r="AI751" s="318"/>
      <c r="AJ751" s="319">
        <v>150</v>
      </c>
      <c r="AK751" s="319">
        <f>AI751*AJ751</f>
        <v>0</v>
      </c>
      <c r="AL751" s="319">
        <v>221</v>
      </c>
      <c r="AM751" s="319">
        <f>AI751*AL751</f>
        <v>0</v>
      </c>
      <c r="AN751" s="320">
        <f t="shared" si="1651"/>
        <v>0</v>
      </c>
      <c r="AO751" s="1607">
        <v>50</v>
      </c>
      <c r="AP751" s="1093">
        <v>150</v>
      </c>
      <c r="AQ751" s="1093">
        <f>AO751*AP751</f>
        <v>7500</v>
      </c>
      <c r="AR751" s="1093">
        <v>221</v>
      </c>
      <c r="AS751" s="1093">
        <f>AO751*AR751</f>
        <v>11050</v>
      </c>
      <c r="AT751" s="1094">
        <f t="shared" si="1654"/>
        <v>18550</v>
      </c>
      <c r="AU751" s="1103"/>
      <c r="AV751" s="1101">
        <v>150</v>
      </c>
      <c r="AW751" s="1101">
        <f>AU751*AV751</f>
        <v>0</v>
      </c>
      <c r="AX751" s="1101">
        <v>221</v>
      </c>
      <c r="AY751" s="1101">
        <f>AU751*AX751</f>
        <v>0</v>
      </c>
      <c r="AZ751" s="1102">
        <f t="shared" si="1657"/>
        <v>0</v>
      </c>
      <c r="BA751" s="1151">
        <f t="shared" si="1577"/>
        <v>0</v>
      </c>
      <c r="BB751" s="1156">
        <v>150</v>
      </c>
      <c r="BC751" s="1156">
        <f>BA751*BB751</f>
        <v>0</v>
      </c>
      <c r="BD751" s="1156">
        <v>221</v>
      </c>
      <c r="BE751" s="1156">
        <f>BA751*BD751</f>
        <v>0</v>
      </c>
      <c r="BF751" s="364">
        <f t="shared" si="1660"/>
        <v>0</v>
      </c>
      <c r="BG751" s="1218">
        <f t="shared" si="1632"/>
        <v>18550</v>
      </c>
      <c r="BH751" s="1218">
        <f t="shared" si="1633"/>
        <v>-18550</v>
      </c>
    </row>
    <row r="752" spans="1:60" x14ac:dyDescent="0.2">
      <c r="A752" s="1">
        <v>772</v>
      </c>
      <c r="B752" s="50" t="s">
        <v>231</v>
      </c>
      <c r="C752" s="51"/>
      <c r="D752" s="51" t="s">
        <v>32</v>
      </c>
      <c r="E752" s="51">
        <v>1</v>
      </c>
      <c r="F752" s="76">
        <v>123668.5</v>
      </c>
      <c r="G752" s="76">
        <f t="shared" si="1634"/>
        <v>123668.5</v>
      </c>
      <c r="H752" s="76">
        <v>247337</v>
      </c>
      <c r="I752" s="76">
        <f t="shared" si="1635"/>
        <v>247337</v>
      </c>
      <c r="J752" s="120">
        <f t="shared" si="1636"/>
        <v>371005.5</v>
      </c>
      <c r="K752" s="131"/>
      <c r="L752" s="95">
        <v>123668.5</v>
      </c>
      <c r="M752" s="95">
        <f t="shared" si="1637"/>
        <v>0</v>
      </c>
      <c r="N752" s="95">
        <v>247337</v>
      </c>
      <c r="O752" s="95">
        <f t="shared" si="1638"/>
        <v>0</v>
      </c>
      <c r="P752" s="96">
        <f t="shared" si="1639"/>
        <v>0</v>
      </c>
      <c r="Q752" s="177"/>
      <c r="R752" s="178">
        <v>123668.5</v>
      </c>
      <c r="S752" s="178">
        <f t="shared" si="1640"/>
        <v>0</v>
      </c>
      <c r="T752" s="178">
        <v>247337</v>
      </c>
      <c r="U752" s="178">
        <f t="shared" si="1641"/>
        <v>0</v>
      </c>
      <c r="V752" s="179">
        <f t="shared" si="1642"/>
        <v>0</v>
      </c>
      <c r="W752" s="224"/>
      <c r="X752" s="225">
        <v>123668.5</v>
      </c>
      <c r="Y752" s="225">
        <f t="shared" si="1643"/>
        <v>0</v>
      </c>
      <c r="Z752" s="225">
        <v>247337</v>
      </c>
      <c r="AA752" s="225">
        <f t="shared" si="1644"/>
        <v>0</v>
      </c>
      <c r="AB752" s="226">
        <f t="shared" si="1645"/>
        <v>0</v>
      </c>
      <c r="AC752" s="271"/>
      <c r="AD752" s="272">
        <v>123668.5</v>
      </c>
      <c r="AE752" s="272">
        <f t="shared" si="1646"/>
        <v>0</v>
      </c>
      <c r="AF752" s="272">
        <v>247337</v>
      </c>
      <c r="AG752" s="272">
        <f t="shared" si="1647"/>
        <v>0</v>
      </c>
      <c r="AH752" s="273">
        <f t="shared" si="1648"/>
        <v>0</v>
      </c>
      <c r="AI752" s="318"/>
      <c r="AJ752" s="319">
        <v>123668.5</v>
      </c>
      <c r="AK752" s="319">
        <f t="shared" si="1649"/>
        <v>0</v>
      </c>
      <c r="AL752" s="319">
        <v>247337</v>
      </c>
      <c r="AM752" s="319">
        <f t="shared" si="1650"/>
        <v>0</v>
      </c>
      <c r="AN752" s="320">
        <f t="shared" si="1651"/>
        <v>0</v>
      </c>
      <c r="AO752" s="1607">
        <v>1</v>
      </c>
      <c r="AP752" s="1093">
        <v>123668.5</v>
      </c>
      <c r="AQ752" s="1093">
        <f t="shared" ref="AQ752" si="1667">AO752*AP752</f>
        <v>123668.5</v>
      </c>
      <c r="AR752" s="1093">
        <v>247337</v>
      </c>
      <c r="AS752" s="1093">
        <f t="shared" ref="AS752" si="1668">AO752*AR752</f>
        <v>247337</v>
      </c>
      <c r="AT752" s="1094">
        <f t="shared" si="1654"/>
        <v>371005.5</v>
      </c>
      <c r="AU752" s="1103"/>
      <c r="AV752" s="1101">
        <v>123668.5</v>
      </c>
      <c r="AW752" s="1101">
        <f t="shared" ref="AW752" si="1669">AU752*AV752</f>
        <v>0</v>
      </c>
      <c r="AX752" s="1101">
        <v>247337</v>
      </c>
      <c r="AY752" s="1101">
        <f t="shared" ref="AY752" si="1670">AU752*AX752</f>
        <v>0</v>
      </c>
      <c r="AZ752" s="1102">
        <f t="shared" si="1657"/>
        <v>0</v>
      </c>
      <c r="BA752" s="1151">
        <f t="shared" si="1577"/>
        <v>0</v>
      </c>
      <c r="BB752" s="363">
        <v>123668.5</v>
      </c>
      <c r="BC752" s="363">
        <f t="shared" ref="BC752" si="1671">BA752*BB752</f>
        <v>0</v>
      </c>
      <c r="BD752" s="363">
        <v>247337</v>
      </c>
      <c r="BE752" s="363">
        <f t="shared" ref="BE752" si="1672">BA752*BD752</f>
        <v>0</v>
      </c>
      <c r="BF752" s="364">
        <f t="shared" si="1660"/>
        <v>0</v>
      </c>
      <c r="BG752" s="1218">
        <f t="shared" si="1632"/>
        <v>371005.5</v>
      </c>
      <c r="BH752" s="1218">
        <f t="shared" si="1633"/>
        <v>-371005.5</v>
      </c>
    </row>
    <row r="753" spans="1:60" x14ac:dyDescent="0.2">
      <c r="A753" s="1">
        <v>773</v>
      </c>
      <c r="B753" s="1436"/>
      <c r="C753" s="1397"/>
      <c r="D753" s="1397"/>
      <c r="E753" s="1397"/>
      <c r="F753" s="76"/>
      <c r="G753" s="76"/>
      <c r="H753" s="76"/>
      <c r="I753" s="76"/>
      <c r="J753" s="120"/>
      <c r="K753" s="1437"/>
      <c r="L753" s="95"/>
      <c r="M753" s="95"/>
      <c r="N753" s="95"/>
      <c r="O753" s="95"/>
      <c r="P753" s="96"/>
      <c r="Q753" s="1438"/>
      <c r="R753" s="178"/>
      <c r="S753" s="178"/>
      <c r="T753" s="178"/>
      <c r="U753" s="178"/>
      <c r="V753" s="179"/>
      <c r="W753" s="1439"/>
      <c r="X753" s="225"/>
      <c r="Y753" s="225"/>
      <c r="Z753" s="225"/>
      <c r="AA753" s="225"/>
      <c r="AB753" s="226"/>
      <c r="AC753" s="1440"/>
      <c r="AD753" s="272"/>
      <c r="AE753" s="272"/>
      <c r="AF753" s="272"/>
      <c r="AG753" s="272"/>
      <c r="AH753" s="273"/>
      <c r="AI753" s="1441"/>
      <c r="AJ753" s="319"/>
      <c r="AK753" s="319"/>
      <c r="AL753" s="319"/>
      <c r="AM753" s="319"/>
      <c r="AN753" s="320"/>
      <c r="AO753" s="1442"/>
      <c r="AP753" s="1093"/>
      <c r="AQ753" s="1093"/>
      <c r="AR753" s="1093"/>
      <c r="AS753" s="1093"/>
      <c r="AT753" s="1094"/>
      <c r="AU753" s="1443"/>
      <c r="AV753" s="1101"/>
      <c r="AW753" s="1101"/>
      <c r="AX753" s="1101"/>
      <c r="AY753" s="1101"/>
      <c r="AZ753" s="1102"/>
      <c r="BA753" s="1151">
        <f t="shared" si="1577"/>
        <v>0</v>
      </c>
      <c r="BB753" s="363"/>
      <c r="BC753" s="363"/>
      <c r="BD753" s="363"/>
      <c r="BE753" s="363"/>
      <c r="BF753" s="364"/>
      <c r="BG753" s="1218">
        <f t="shared" si="1632"/>
        <v>0</v>
      </c>
      <c r="BH753" s="1218">
        <f t="shared" si="1633"/>
        <v>0</v>
      </c>
    </row>
    <row r="754" spans="1:60" x14ac:dyDescent="0.2">
      <c r="A754" s="1">
        <v>774</v>
      </c>
      <c r="B754" s="50" t="s">
        <v>206</v>
      </c>
      <c r="C754" s="1158"/>
      <c r="D754" s="51" t="s">
        <v>207</v>
      </c>
      <c r="E754" s="51">
        <v>1</v>
      </c>
      <c r="F754" s="76">
        <v>210000</v>
      </c>
      <c r="G754" s="76">
        <f t="shared" si="1634"/>
        <v>210000</v>
      </c>
      <c r="H754" s="76">
        <v>0</v>
      </c>
      <c r="I754" s="76">
        <f t="shared" si="1635"/>
        <v>0</v>
      </c>
      <c r="J754" s="120">
        <f t="shared" si="1636"/>
        <v>210000</v>
      </c>
      <c r="K754" s="131"/>
      <c r="L754" s="95">
        <v>210000</v>
      </c>
      <c r="M754" s="95">
        <f t="shared" ref="M754:M755" si="1673">K754*L754</f>
        <v>0</v>
      </c>
      <c r="N754" s="95">
        <v>0</v>
      </c>
      <c r="O754" s="95">
        <f t="shared" ref="O754:O755" si="1674">K754*N754</f>
        <v>0</v>
      </c>
      <c r="P754" s="96">
        <f t="shared" ref="P754:P755" si="1675">M754+O754</f>
        <v>0</v>
      </c>
      <c r="Q754" s="177"/>
      <c r="R754" s="178">
        <v>210000</v>
      </c>
      <c r="S754" s="178">
        <f t="shared" ref="S754:S755" si="1676">Q754*R754</f>
        <v>0</v>
      </c>
      <c r="T754" s="178">
        <v>0</v>
      </c>
      <c r="U754" s="178">
        <f t="shared" ref="U754:U755" si="1677">Q754*T754</f>
        <v>0</v>
      </c>
      <c r="V754" s="179">
        <f t="shared" ref="V754:V755" si="1678">S754+U754</f>
        <v>0</v>
      </c>
      <c r="W754" s="224"/>
      <c r="X754" s="225">
        <v>210000</v>
      </c>
      <c r="Y754" s="225">
        <f t="shared" ref="Y754:Y755" si="1679">W754*X754</f>
        <v>0</v>
      </c>
      <c r="Z754" s="225">
        <v>0</v>
      </c>
      <c r="AA754" s="225">
        <f t="shared" ref="AA754:AA755" si="1680">W754*Z754</f>
        <v>0</v>
      </c>
      <c r="AB754" s="226">
        <f t="shared" ref="AB754:AB755" si="1681">Y754+AA754</f>
        <v>0</v>
      </c>
      <c r="AC754" s="271"/>
      <c r="AD754" s="272">
        <v>210000</v>
      </c>
      <c r="AE754" s="272">
        <f t="shared" ref="AE754:AE755" si="1682">AC754*AD754</f>
        <v>0</v>
      </c>
      <c r="AF754" s="272">
        <v>0</v>
      </c>
      <c r="AG754" s="272">
        <f t="shared" ref="AG754:AG755" si="1683">AC754*AF754</f>
        <v>0</v>
      </c>
      <c r="AH754" s="273">
        <f t="shared" ref="AH754:AH755" si="1684">AE754+AG754</f>
        <v>0</v>
      </c>
      <c r="AI754" s="318"/>
      <c r="AJ754" s="319">
        <v>210000</v>
      </c>
      <c r="AK754" s="319">
        <f t="shared" ref="AK754:AK755" si="1685">AI754*AJ754</f>
        <v>0</v>
      </c>
      <c r="AL754" s="319">
        <v>0</v>
      </c>
      <c r="AM754" s="319">
        <f t="shared" ref="AM754:AM755" si="1686">AI754*AL754</f>
        <v>0</v>
      </c>
      <c r="AN754" s="320">
        <f t="shared" ref="AN754:AN755" si="1687">AK754+AM754</f>
        <v>0</v>
      </c>
      <c r="AO754" s="1607">
        <v>1</v>
      </c>
      <c r="AP754" s="1093">
        <v>210000</v>
      </c>
      <c r="AQ754" s="1093">
        <f t="shared" ref="AQ754:AQ755" si="1688">AO754*AP754</f>
        <v>210000</v>
      </c>
      <c r="AR754" s="1093">
        <v>0</v>
      </c>
      <c r="AS754" s="1093">
        <f t="shared" ref="AS754:AS755" si="1689">AO754*AR754</f>
        <v>0</v>
      </c>
      <c r="AT754" s="1094">
        <f t="shared" ref="AT754:AT755" si="1690">AQ754+AS754</f>
        <v>210000</v>
      </c>
      <c r="AU754" s="1103"/>
      <c r="AV754" s="1101">
        <v>210000</v>
      </c>
      <c r="AW754" s="1101">
        <f t="shared" ref="AW754:AW755" si="1691">AU754*AV754</f>
        <v>0</v>
      </c>
      <c r="AX754" s="1101">
        <v>0</v>
      </c>
      <c r="AY754" s="1101">
        <f t="shared" ref="AY754:AY755" si="1692">AU754*AX754</f>
        <v>0</v>
      </c>
      <c r="AZ754" s="1102">
        <f t="shared" ref="AZ754:AZ755" si="1693">AW754+AY754</f>
        <v>0</v>
      </c>
      <c r="BA754" s="1151">
        <f t="shared" si="1577"/>
        <v>0</v>
      </c>
      <c r="BB754" s="363">
        <v>210000</v>
      </c>
      <c r="BC754" s="363">
        <f t="shared" ref="BC754:BC755" si="1694">BA754*BB754</f>
        <v>0</v>
      </c>
      <c r="BD754" s="363">
        <v>0</v>
      </c>
      <c r="BE754" s="363">
        <f t="shared" ref="BE754:BE755" si="1695">BA754*BD754</f>
        <v>0</v>
      </c>
      <c r="BF754" s="364">
        <f t="shared" ref="BF754:BF755" si="1696">BC754+BE754</f>
        <v>0</v>
      </c>
      <c r="BG754" s="1218">
        <f t="shared" si="1632"/>
        <v>210000</v>
      </c>
      <c r="BH754" s="1218">
        <f t="shared" si="1633"/>
        <v>-210000</v>
      </c>
    </row>
    <row r="755" spans="1:60" x14ac:dyDescent="0.2">
      <c r="A755" s="1">
        <v>775</v>
      </c>
      <c r="B755" s="50" t="s">
        <v>104</v>
      </c>
      <c r="C755" s="1158"/>
      <c r="D755" s="51" t="s">
        <v>207</v>
      </c>
      <c r="E755" s="51">
        <v>1</v>
      </c>
      <c r="F755" s="76">
        <v>189000</v>
      </c>
      <c r="G755" s="76">
        <f t="shared" si="1634"/>
        <v>189000</v>
      </c>
      <c r="H755" s="76">
        <v>0</v>
      </c>
      <c r="I755" s="76">
        <f t="shared" si="1635"/>
        <v>0</v>
      </c>
      <c r="J755" s="120">
        <f t="shared" si="1636"/>
        <v>189000</v>
      </c>
      <c r="K755" s="131"/>
      <c r="L755" s="95">
        <v>189000</v>
      </c>
      <c r="M755" s="95">
        <f t="shared" si="1673"/>
        <v>0</v>
      </c>
      <c r="N755" s="95">
        <v>0</v>
      </c>
      <c r="O755" s="95">
        <f t="shared" si="1674"/>
        <v>0</v>
      </c>
      <c r="P755" s="96">
        <f t="shared" si="1675"/>
        <v>0</v>
      </c>
      <c r="Q755" s="177"/>
      <c r="R755" s="178">
        <v>189000</v>
      </c>
      <c r="S755" s="178">
        <f t="shared" si="1676"/>
        <v>0</v>
      </c>
      <c r="T755" s="178">
        <v>0</v>
      </c>
      <c r="U755" s="178">
        <f t="shared" si="1677"/>
        <v>0</v>
      </c>
      <c r="V755" s="179">
        <f t="shared" si="1678"/>
        <v>0</v>
      </c>
      <c r="W755" s="224"/>
      <c r="X755" s="225">
        <v>189000</v>
      </c>
      <c r="Y755" s="225">
        <f t="shared" si="1679"/>
        <v>0</v>
      </c>
      <c r="Z755" s="225">
        <v>0</v>
      </c>
      <c r="AA755" s="225">
        <f t="shared" si="1680"/>
        <v>0</v>
      </c>
      <c r="AB755" s="226">
        <f t="shared" si="1681"/>
        <v>0</v>
      </c>
      <c r="AC755" s="271"/>
      <c r="AD755" s="272">
        <v>189000</v>
      </c>
      <c r="AE755" s="272">
        <f t="shared" si="1682"/>
        <v>0</v>
      </c>
      <c r="AF755" s="272">
        <v>0</v>
      </c>
      <c r="AG755" s="272">
        <f t="shared" si="1683"/>
        <v>0</v>
      </c>
      <c r="AH755" s="273">
        <f t="shared" si="1684"/>
        <v>0</v>
      </c>
      <c r="AI755" s="318"/>
      <c r="AJ755" s="319">
        <v>189000</v>
      </c>
      <c r="AK755" s="319">
        <f t="shared" si="1685"/>
        <v>0</v>
      </c>
      <c r="AL755" s="319">
        <v>0</v>
      </c>
      <c r="AM755" s="319">
        <f t="shared" si="1686"/>
        <v>0</v>
      </c>
      <c r="AN755" s="320">
        <f t="shared" si="1687"/>
        <v>0</v>
      </c>
      <c r="AO755" s="1107"/>
      <c r="AP755" s="1093">
        <v>189000</v>
      </c>
      <c r="AQ755" s="1093">
        <f t="shared" si="1688"/>
        <v>0</v>
      </c>
      <c r="AR755" s="1093">
        <v>0</v>
      </c>
      <c r="AS755" s="1093">
        <f t="shared" si="1689"/>
        <v>0</v>
      </c>
      <c r="AT755" s="1094">
        <f t="shared" si="1690"/>
        <v>0</v>
      </c>
      <c r="AU755" s="1615">
        <v>1</v>
      </c>
      <c r="AV755" s="1101">
        <v>189000</v>
      </c>
      <c r="AW755" s="1101">
        <f t="shared" si="1691"/>
        <v>189000</v>
      </c>
      <c r="AX755" s="1101">
        <v>0</v>
      </c>
      <c r="AY755" s="1101">
        <f t="shared" si="1692"/>
        <v>0</v>
      </c>
      <c r="AZ755" s="1102">
        <f t="shared" si="1693"/>
        <v>189000</v>
      </c>
      <c r="BA755" s="1151">
        <f t="shared" si="1577"/>
        <v>0</v>
      </c>
      <c r="BB755" s="363">
        <v>189000</v>
      </c>
      <c r="BC755" s="363">
        <f t="shared" si="1694"/>
        <v>0</v>
      </c>
      <c r="BD755" s="363">
        <v>0</v>
      </c>
      <c r="BE755" s="363">
        <f t="shared" si="1695"/>
        <v>0</v>
      </c>
      <c r="BF755" s="364">
        <f t="shared" si="1696"/>
        <v>0</v>
      </c>
      <c r="BG755" s="1218">
        <f t="shared" si="1632"/>
        <v>189000</v>
      </c>
      <c r="BH755" s="1218">
        <f t="shared" si="1633"/>
        <v>-189000</v>
      </c>
    </row>
    <row r="756" spans="1:60" ht="13.5" thickBot="1" x14ac:dyDescent="0.25">
      <c r="A756" s="1"/>
      <c r="B756" s="50"/>
      <c r="C756" s="1158"/>
      <c r="D756" s="51"/>
      <c r="E756" s="51"/>
      <c r="F756" s="76"/>
      <c r="G756" s="76"/>
      <c r="H756" s="76"/>
      <c r="I756" s="76"/>
      <c r="J756" s="120"/>
      <c r="K756" s="131"/>
      <c r="L756" s="95"/>
      <c r="M756" s="95"/>
      <c r="N756" s="95"/>
      <c r="O756" s="95"/>
      <c r="P756" s="96"/>
      <c r="Q756" s="177"/>
      <c r="R756" s="178"/>
      <c r="S756" s="178"/>
      <c r="T756" s="178"/>
      <c r="U756" s="178"/>
      <c r="V756" s="179"/>
      <c r="W756" s="224"/>
      <c r="X756" s="225"/>
      <c r="Y756" s="225"/>
      <c r="Z756" s="225"/>
      <c r="AA756" s="225"/>
      <c r="AB756" s="226"/>
      <c r="AC756" s="271"/>
      <c r="AD756" s="272"/>
      <c r="AE756" s="272"/>
      <c r="AF756" s="272"/>
      <c r="AG756" s="272"/>
      <c r="AH756" s="273"/>
      <c r="AI756" s="318"/>
      <c r="AJ756" s="319"/>
      <c r="AK756" s="319"/>
      <c r="AL756" s="319"/>
      <c r="AM756" s="319"/>
      <c r="AN756" s="320"/>
      <c r="AO756" s="1107"/>
      <c r="AP756" s="1093"/>
      <c r="AQ756" s="1093"/>
      <c r="AR756" s="1093"/>
      <c r="AS756" s="1093"/>
      <c r="AT756" s="1094"/>
      <c r="AU756" s="1103"/>
      <c r="AV756" s="1101"/>
      <c r="AW756" s="1101"/>
      <c r="AX756" s="1101"/>
      <c r="AY756" s="1101"/>
      <c r="AZ756" s="1102"/>
      <c r="BA756" s="1151">
        <f t="shared" si="1577"/>
        <v>0</v>
      </c>
      <c r="BB756" s="363"/>
      <c r="BC756" s="363"/>
      <c r="BD756" s="363"/>
      <c r="BE756" s="363"/>
      <c r="BF756" s="364"/>
      <c r="BG756" s="1218">
        <f t="shared" si="1632"/>
        <v>0</v>
      </c>
      <c r="BH756" s="1218">
        <f t="shared" si="1633"/>
        <v>0</v>
      </c>
    </row>
    <row r="757" spans="1:60" ht="13.5" thickBot="1" x14ac:dyDescent="0.25">
      <c r="A757" s="13"/>
      <c r="B757" s="1444" t="s">
        <v>282</v>
      </c>
      <c r="C757" s="1445"/>
      <c r="D757" s="1446"/>
      <c r="E757" s="1447"/>
      <c r="F757" s="1448"/>
      <c r="G757" s="1449">
        <f>SUM(G747:G750)+G745+G746+SUM(G751:G755)</f>
        <v>654124.9</v>
      </c>
      <c r="H757" s="1448"/>
      <c r="I757" s="1449">
        <f>SUM(I747:I750)+I745+I746+SUM(I751:I755)</f>
        <v>562655.76799999992</v>
      </c>
      <c r="J757" s="1449">
        <f>SUM(J747:J750)+J745+J746+SUM(J751:J755)</f>
        <v>1216780.6680000001</v>
      </c>
      <c r="K757" s="1450"/>
      <c r="L757" s="1451"/>
      <c r="M757" s="1482">
        <f>SUM(M745:M756)</f>
        <v>0</v>
      </c>
      <c r="N757" s="1451"/>
      <c r="O757" s="1482">
        <f>SUM(O745:O756)</f>
        <v>0</v>
      </c>
      <c r="P757" s="1452">
        <f>SUM(P745:P756)</f>
        <v>0</v>
      </c>
      <c r="Q757" s="1453"/>
      <c r="R757" s="1454"/>
      <c r="S757" s="1483">
        <f>SUM(S745:S756)</f>
        <v>0</v>
      </c>
      <c r="T757" s="1454"/>
      <c r="U757" s="1483">
        <f>SUM(U745:U756)</f>
        <v>0</v>
      </c>
      <c r="V757" s="1455">
        <f>SUM(V745:V756)</f>
        <v>0</v>
      </c>
      <c r="W757" s="1456"/>
      <c r="X757" s="1457"/>
      <c r="Y757" s="1484">
        <f>SUM(Y745:Y756)</f>
        <v>0</v>
      </c>
      <c r="Z757" s="1457"/>
      <c r="AA757" s="1484">
        <f>SUM(AA745:AA756)</f>
        <v>0</v>
      </c>
      <c r="AB757" s="1458">
        <f>SUM(AB745:AB756)</f>
        <v>0</v>
      </c>
      <c r="AC757" s="1459"/>
      <c r="AD757" s="1460"/>
      <c r="AE757" s="1485">
        <f>SUM(AE745:AE756)</f>
        <v>0</v>
      </c>
      <c r="AF757" s="1460"/>
      <c r="AG757" s="1485">
        <f>SUM(AG745:AG756)</f>
        <v>0</v>
      </c>
      <c r="AH757" s="1461">
        <f>SUM(AH745:AH756)</f>
        <v>0</v>
      </c>
      <c r="AI757" s="1462"/>
      <c r="AJ757" s="1463"/>
      <c r="AK757" s="1486">
        <f>SUM(AK745:AK756)</f>
        <v>0</v>
      </c>
      <c r="AL757" s="1463"/>
      <c r="AM757" s="1486">
        <f>SUM(AM745:AM756)</f>
        <v>0</v>
      </c>
      <c r="AN757" s="1464">
        <f>SUM(AN745:AN756)</f>
        <v>0</v>
      </c>
      <c r="AO757" s="1465"/>
      <c r="AP757" s="1466"/>
      <c r="AQ757" s="1487">
        <f>SUM(AQ745:AQ756)</f>
        <v>465124.9</v>
      </c>
      <c r="AR757" s="1466"/>
      <c r="AS757" s="1487">
        <f>SUM(AS745:AS756)</f>
        <v>562655.76799999992</v>
      </c>
      <c r="AT757" s="1467">
        <f>SUM(AT745:AT756)</f>
        <v>1027780.6679999999</v>
      </c>
      <c r="AU757" s="1468"/>
      <c r="AV757" s="1469"/>
      <c r="AW757" s="1488">
        <f>SUM(AW745:AW756)</f>
        <v>189000</v>
      </c>
      <c r="AX757" s="1469"/>
      <c r="AY757" s="1488">
        <f>SUM(AY745:AY756)</f>
        <v>0</v>
      </c>
      <c r="AZ757" s="1470">
        <f>SUM(AZ745:AZ756)</f>
        <v>189000</v>
      </c>
      <c r="BA757" s="1498"/>
      <c r="BB757" s="1471"/>
      <c r="BC757" s="1489">
        <f>SUM(BC747:BC750)+BC745+BC746+SUM(BC751:BC755)</f>
        <v>0</v>
      </c>
      <c r="BD757" s="1471"/>
      <c r="BE757" s="1489">
        <f>SUM(BE747:BE750)+BE745+BE746+SUM(BE751:BE755)</f>
        <v>0</v>
      </c>
      <c r="BF757" s="1472">
        <f>SUM(BF747:BF750)+BF745+BF746+SUM(BF751:BF755)</f>
        <v>0</v>
      </c>
      <c r="BG757" s="1218">
        <f t="shared" si="1632"/>
        <v>1216780.6680000001</v>
      </c>
      <c r="BH757" s="1218">
        <f t="shared" si="1633"/>
        <v>-1216780.6680000001</v>
      </c>
    </row>
    <row r="758" spans="1:60" ht="13.5" thickBot="1" x14ac:dyDescent="0.25">
      <c r="A758" s="13"/>
      <c r="B758" s="1499"/>
      <c r="C758" s="1500"/>
      <c r="D758" s="1501"/>
      <c r="E758" s="1501"/>
      <c r="F758" s="1501"/>
      <c r="G758" s="1502"/>
      <c r="H758" s="1502"/>
      <c r="I758" s="1502"/>
      <c r="J758" s="1503"/>
      <c r="K758" s="1504"/>
      <c r="L758" s="1505"/>
      <c r="M758" s="1506"/>
      <c r="N758" s="1506"/>
      <c r="O758" s="1506"/>
      <c r="P758" s="1507"/>
      <c r="Q758" s="1508"/>
      <c r="R758" s="1509"/>
      <c r="S758" s="1510"/>
      <c r="T758" s="1510"/>
      <c r="U758" s="1510"/>
      <c r="V758" s="1511"/>
      <c r="W758" s="1512"/>
      <c r="X758" s="1513"/>
      <c r="Y758" s="1514"/>
      <c r="Z758" s="1514"/>
      <c r="AA758" s="1514"/>
      <c r="AB758" s="1515"/>
      <c r="AC758" s="1516"/>
      <c r="AD758" s="1517"/>
      <c r="AE758" s="1518"/>
      <c r="AF758" s="1518"/>
      <c r="AG758" s="1518"/>
      <c r="AH758" s="1519"/>
      <c r="AI758" s="1520"/>
      <c r="AJ758" s="1521"/>
      <c r="AK758" s="1522"/>
      <c r="AL758" s="1522"/>
      <c r="AM758" s="1522"/>
      <c r="AN758" s="1523"/>
      <c r="AO758" s="1524"/>
      <c r="AP758" s="1525"/>
      <c r="AQ758" s="1526"/>
      <c r="AR758" s="1526"/>
      <c r="AS758" s="1526"/>
      <c r="AT758" s="1527"/>
      <c r="AU758" s="1528"/>
      <c r="AV758" s="1529"/>
      <c r="AW758" s="1530"/>
      <c r="AX758" s="1530"/>
      <c r="AY758" s="1530"/>
      <c r="AZ758" s="1531"/>
      <c r="BA758" s="1532"/>
      <c r="BB758" s="1533"/>
      <c r="BC758" s="1534"/>
      <c r="BD758" s="1534"/>
      <c r="BE758" s="1534"/>
      <c r="BF758" s="1535"/>
    </row>
    <row r="759" spans="1:60" ht="13.5" thickBot="1" x14ac:dyDescent="0.25">
      <c r="A759" s="1536"/>
      <c r="B759" s="1537" t="s">
        <v>382</v>
      </c>
      <c r="C759" s="1538"/>
      <c r="D759" s="1539"/>
      <c r="E759" s="1540"/>
      <c r="F759" s="1541"/>
      <c r="G759" s="1542">
        <f>G757+G741+G707+G694+G535+G221</f>
        <v>30922271.909999996</v>
      </c>
      <c r="H759" s="1541"/>
      <c r="I759" s="1542">
        <f>I757+I741+I707+I694+I535+I221</f>
        <v>32502552.31103215</v>
      </c>
      <c r="J759" s="1543">
        <f>J757+J741+J707+J694+J535+J221</f>
        <v>63424824.22103215</v>
      </c>
      <c r="K759" s="1544"/>
      <c r="L759" s="1545"/>
      <c r="M759" s="1546">
        <f>M757+M741+M707+M694+M535+M221</f>
        <v>8767855.6400000006</v>
      </c>
      <c r="N759" s="1545"/>
      <c r="O759" s="1546">
        <f>O757+O741+O707+O694+O535+O221</f>
        <v>5541502.0788543765</v>
      </c>
      <c r="P759" s="1546">
        <f>P757+P741+P707+P694+P535+P221</f>
        <v>14309357.718854375</v>
      </c>
      <c r="Q759" s="1547"/>
      <c r="R759" s="1548"/>
      <c r="S759" s="1549">
        <f>S757+S741+S707+S694+S535+S221</f>
        <v>4488637.9000000004</v>
      </c>
      <c r="T759" s="1548"/>
      <c r="U759" s="1549">
        <f>U757+U741+U707+U694+U535+U221</f>
        <v>3327387.6871999996</v>
      </c>
      <c r="V759" s="1549">
        <f>V757+V741+V707+V694+V535+V221</f>
        <v>7816025.587199999</v>
      </c>
      <c r="W759" s="1550"/>
      <c r="X759" s="1551"/>
      <c r="Y759" s="1552">
        <f>Y757+Y741+Y707+Y694+Y535+Y221</f>
        <v>5111164.0199999996</v>
      </c>
      <c r="Z759" s="1551"/>
      <c r="AA759" s="1552">
        <f>AA757+AA741+AA707+AA694+AA535+AA221</f>
        <v>10361954.73523077</v>
      </c>
      <c r="AB759" s="1458">
        <f>AB757+AB741+AB707+AB694+AB535+AB221</f>
        <v>15473118.755230768</v>
      </c>
      <c r="AC759" s="1553"/>
      <c r="AD759" s="1554"/>
      <c r="AE759" s="1555">
        <f>AE757+AE741+AE707+AE694+AE535+AE221</f>
        <v>3085053.0150000001</v>
      </c>
      <c r="AF759" s="1554"/>
      <c r="AG759" s="1555">
        <f>AG757+AG741+AG707+AG694+AG535+AG221</f>
        <v>4752076.8389999997</v>
      </c>
      <c r="AH759" s="1461">
        <f>AH757+AH741+AH707+AH694+AH535+AH221</f>
        <v>7837129.8540000003</v>
      </c>
      <c r="AI759" s="1556"/>
      <c r="AJ759" s="1557"/>
      <c r="AK759" s="1558">
        <f>AK757+AK741+AK707+AK694+AK535+AK221</f>
        <v>2304895.9550000001</v>
      </c>
      <c r="AL759" s="1557"/>
      <c r="AM759" s="1558">
        <f>AM757+AM741+AM707+AM694+AM535+AM221</f>
        <v>1992218.9724968052</v>
      </c>
      <c r="AN759" s="1558">
        <f>AN757+AN741+AN707+AN694+AN535+AN221</f>
        <v>4297114.9274968058</v>
      </c>
      <c r="AO759" s="1559"/>
      <c r="AP759" s="1560"/>
      <c r="AQ759" s="1561">
        <f>AQ757+AQ741+AQ707+AQ694+AQ535+AQ221</f>
        <v>6199375.3800000008</v>
      </c>
      <c r="AR759" s="1560"/>
      <c r="AS759" s="1561">
        <f>AS757+AS741+AS707+AS694+AS535+AS221</f>
        <v>6511229.9982501939</v>
      </c>
      <c r="AT759" s="1561">
        <f>AT757+AT741+AT707+AT694+AT535+AT221</f>
        <v>12715793.378250197</v>
      </c>
      <c r="AU759" s="1562"/>
      <c r="AV759" s="1563"/>
      <c r="AW759" s="1564">
        <f>AW757+AW741+AW707+AW694+AW535+AW221</f>
        <v>964090</v>
      </c>
      <c r="AX759" s="1563"/>
      <c r="AY759" s="1564">
        <f>AY757+AY741+AY707+AY694+AY535+AY221</f>
        <v>12194</v>
      </c>
      <c r="AZ759" s="1564">
        <f>AZ757+AZ741+AZ707+AZ694+AZ535+AZ221</f>
        <v>976284</v>
      </c>
      <c r="BA759" s="1565"/>
      <c r="BB759" s="1566"/>
      <c r="BC759" s="1567">
        <f>BC757+BC741+BC707+BC694+BC535+BC221</f>
        <v>-1.3984369218178472E-10</v>
      </c>
      <c r="BD759" s="1566"/>
      <c r="BE759" s="1567">
        <f>BE757+BE741+BE707+BE694+BE535+BE221</f>
        <v>-1.145211009356828E-10</v>
      </c>
      <c r="BF759" s="1567">
        <f>BF757+BF741+BF707+BF694+BF535+BF221</f>
        <v>-2.5436479311746751E-10</v>
      </c>
      <c r="BG759" s="1218">
        <f>BF757+BF741+BF707+BF694+BF535+BF221</f>
        <v>-2.5436479311746751E-10</v>
      </c>
      <c r="BH759" s="1218">
        <f>SUM(BH7:BH757)</f>
        <v>-27222154.756500397</v>
      </c>
    </row>
    <row r="760" spans="1:60" ht="13.5" thickBot="1" x14ac:dyDescent="0.25">
      <c r="A760" s="1536"/>
      <c r="B760" s="1537" t="s">
        <v>383</v>
      </c>
      <c r="C760" s="1538"/>
      <c r="D760" s="1539"/>
      <c r="E760" s="1540"/>
      <c r="F760" s="1541"/>
      <c r="G760" s="1542">
        <f>G759/1.2*0.2</f>
        <v>5153711.9849999994</v>
      </c>
      <c r="H760" s="1541"/>
      <c r="I760" s="1542">
        <f>I759/1.2*0.2</f>
        <v>5417092.0518386923</v>
      </c>
      <c r="J760" s="1543">
        <f>J759/1.2*0.2</f>
        <v>10570804.036838694</v>
      </c>
      <c r="K760" s="1544"/>
      <c r="L760" s="1545"/>
      <c r="M760" s="1546">
        <f>M759/1.2*0.2</f>
        <v>1461309.2733333334</v>
      </c>
      <c r="N760" s="1545"/>
      <c r="O760" s="1546">
        <f>O759/1.2*0.2</f>
        <v>923583.67980906274</v>
      </c>
      <c r="P760" s="1546">
        <f>P759/1.2*0.2</f>
        <v>2384892.9531423962</v>
      </c>
      <c r="Q760" s="1547"/>
      <c r="R760" s="1548"/>
      <c r="S760" s="1549">
        <f>S759/1.2*0.2</f>
        <v>748106.31666666688</v>
      </c>
      <c r="T760" s="1548"/>
      <c r="U760" s="1549">
        <f>U759/1.2*0.2</f>
        <v>554564.61453333334</v>
      </c>
      <c r="V760" s="1549">
        <f>V759/1.2*0.2</f>
        <v>1302670.9312</v>
      </c>
      <c r="W760" s="1550"/>
      <c r="X760" s="1551"/>
      <c r="Y760" s="1552">
        <f>Y759/1.2*0.2</f>
        <v>851860.66999999993</v>
      </c>
      <c r="Z760" s="1551"/>
      <c r="AA760" s="1552">
        <f>AA759/1.2*0.2</f>
        <v>1726992.4558717953</v>
      </c>
      <c r="AB760" s="1552">
        <f>AB759/1.2*0.2</f>
        <v>2578853.1258717948</v>
      </c>
      <c r="AC760" s="1553"/>
      <c r="AD760" s="1554"/>
      <c r="AE760" s="1555">
        <f>AE759/1.2*0.2</f>
        <v>514175.50250000006</v>
      </c>
      <c r="AF760" s="1554"/>
      <c r="AG760" s="1555">
        <f>AG759/1.2*0.2</f>
        <v>792012.80649999995</v>
      </c>
      <c r="AH760" s="1555">
        <f>AH759/1.2*0.2</f>
        <v>1306188.3090000004</v>
      </c>
      <c r="AI760" s="1556"/>
      <c r="AJ760" s="1557"/>
      <c r="AK760" s="1558">
        <f>AK759/1.2*0.2</f>
        <v>384149.32583333342</v>
      </c>
      <c r="AL760" s="1557"/>
      <c r="AM760" s="1558">
        <f>AM759/1.2*0.2</f>
        <v>332036.49541613425</v>
      </c>
      <c r="AN760" s="1558">
        <f>AN759/1.2*0.2</f>
        <v>716185.82124946779</v>
      </c>
      <c r="AO760" s="1559"/>
      <c r="AP760" s="1560"/>
      <c r="AQ760" s="1561">
        <f>AQ759/1.2*0.2</f>
        <v>1033229.2300000003</v>
      </c>
      <c r="AR760" s="1560"/>
      <c r="AS760" s="1561">
        <f>AS759/1.2*0.2</f>
        <v>1085204.9997083656</v>
      </c>
      <c r="AT760" s="1561">
        <f>AT759/1.2*0.2</f>
        <v>2119298.8963750331</v>
      </c>
      <c r="AU760" s="1562"/>
      <c r="AV760" s="1563"/>
      <c r="AW760" s="1564">
        <f>AW759/1.2*0.2</f>
        <v>160681.66666666669</v>
      </c>
      <c r="AX760" s="1563"/>
      <c r="AY760" s="1564">
        <f>AY759/1.2*0.2</f>
        <v>2032.3333333333337</v>
      </c>
      <c r="AZ760" s="1564">
        <f>AZ759/1.2*0.2</f>
        <v>162714</v>
      </c>
      <c r="BA760" s="1565"/>
      <c r="BB760" s="1566"/>
      <c r="BC760" s="1567">
        <f>BC759/1.2*0.2</f>
        <v>-2.3307282030297457E-11</v>
      </c>
      <c r="BD760" s="1566"/>
      <c r="BE760" s="1567">
        <f>BE759/1.2*0.2</f>
        <v>-1.9086850155947133E-11</v>
      </c>
      <c r="BF760" s="1567">
        <f>BF759/1.2*0.2</f>
        <v>-4.239413218624459E-11</v>
      </c>
    </row>
    <row r="761" spans="1:60" x14ac:dyDescent="0.2">
      <c r="A761" s="1617"/>
      <c r="B761" s="1618"/>
      <c r="C761" s="1619"/>
      <c r="D761" s="1620"/>
      <c r="E761" s="1617"/>
      <c r="F761" s="1621"/>
      <c r="G761" s="1622"/>
      <c r="H761" s="1621"/>
      <c r="I761" s="1622"/>
      <c r="J761" s="1622"/>
      <c r="K761" s="1623"/>
      <c r="L761" s="1624"/>
      <c r="M761" s="1625"/>
      <c r="N761" s="1624"/>
      <c r="O761" s="1625"/>
      <c r="P761" s="1625"/>
      <c r="Q761" s="1626"/>
      <c r="R761" s="1627"/>
      <c r="S761" s="1628"/>
      <c r="T761" s="1627"/>
      <c r="U761" s="1628"/>
      <c r="V761" s="1628"/>
      <c r="W761" s="1629"/>
      <c r="X761" s="1630"/>
      <c r="Y761" s="1631"/>
      <c r="Z761" s="1630"/>
      <c r="AA761" s="1631"/>
      <c r="AB761" s="1631"/>
      <c r="AC761" s="1632"/>
      <c r="AD761" s="1633"/>
      <c r="AE761" s="1634"/>
      <c r="AF761" s="1633"/>
      <c r="AG761" s="1634"/>
      <c r="AH761" s="1634"/>
      <c r="AI761" s="1635"/>
      <c r="AJ761" s="1636"/>
      <c r="AK761" s="1637"/>
      <c r="AL761" s="1636"/>
      <c r="AM761" s="1637"/>
      <c r="AN761" s="1637"/>
      <c r="AO761" s="1638"/>
      <c r="AP761" s="1639"/>
      <c r="AQ761" s="1640"/>
      <c r="AR761" s="1639"/>
      <c r="AS761" s="1640"/>
      <c r="AT761" s="1640"/>
      <c r="AU761" s="1641"/>
      <c r="AV761" s="1642"/>
      <c r="AW761" s="1643"/>
      <c r="AX761" s="1642"/>
      <c r="AY761" s="1643"/>
      <c r="AZ761" s="1643"/>
      <c r="BA761" s="1644"/>
      <c r="BB761" s="1645"/>
      <c r="BC761" s="1646"/>
      <c r="BD761" s="1645"/>
      <c r="BE761" s="1646"/>
      <c r="BF761" s="1646"/>
    </row>
    <row r="762" spans="1:60" ht="15" x14ac:dyDescent="0.2">
      <c r="A762" s="1617"/>
      <c r="B762" s="1994" t="s">
        <v>283</v>
      </c>
      <c r="C762" s="1994"/>
      <c r="D762" s="3"/>
      <c r="E762" s="3"/>
      <c r="F762" s="3"/>
      <c r="G762" s="1994" t="s">
        <v>442</v>
      </c>
      <c r="H762" s="1994"/>
      <c r="I762" s="3"/>
      <c r="J762" s="3"/>
      <c r="K762" s="1623"/>
      <c r="L762" s="1624"/>
      <c r="M762" s="1625"/>
      <c r="N762" s="1624"/>
      <c r="O762" s="1625"/>
      <c r="P762" s="1625">
        <f>'кс-2 №1'!J806</f>
        <v>14309357.718854373</v>
      </c>
      <c r="Q762" s="1626"/>
      <c r="R762" s="1627"/>
      <c r="S762" s="1628"/>
      <c r="T762" s="1627"/>
      <c r="U762" s="1628"/>
      <c r="V762" s="1628">
        <f>'кс-2№2'!J807</f>
        <v>7816025.587199999</v>
      </c>
      <c r="W762" s="1629"/>
      <c r="X762" s="1630"/>
      <c r="Y762" s="1631"/>
      <c r="Z762" s="1630"/>
      <c r="AA762" s="1631"/>
      <c r="AB762" s="1631">
        <f>'кс-2№3'!J806</f>
        <v>15473118.755230768</v>
      </c>
      <c r="AC762" s="1632"/>
      <c r="AD762" s="1633"/>
      <c r="AE762" s="1634"/>
      <c r="AF762" s="1633"/>
      <c r="AG762" s="1634"/>
      <c r="AH762" s="1634">
        <f>'кс-2 №4'!J808</f>
        <v>7837129.8540000003</v>
      </c>
      <c r="AI762" s="1635"/>
      <c r="AJ762" s="1636"/>
      <c r="AK762" s="1637"/>
      <c r="AL762" s="1636"/>
      <c r="AM762" s="1637"/>
      <c r="AN762" s="1637">
        <f>'кс-2 №5'!J849</f>
        <v>4297114.9274968058</v>
      </c>
      <c r="AO762" s="1638"/>
      <c r="AP762" s="1639"/>
      <c r="AQ762" s="1640"/>
      <c r="AR762" s="1639"/>
      <c r="AS762" s="1640"/>
      <c r="AT762" s="1640">
        <f>'кс-2 №6'!J849</f>
        <v>12715793.368250197</v>
      </c>
      <c r="AU762" s="1641"/>
      <c r="AV762" s="1642"/>
      <c r="AW762" s="1643"/>
      <c r="AX762" s="1642"/>
      <c r="AY762" s="1643"/>
      <c r="AZ762" s="1643">
        <f>'кс-2 №7'!J849</f>
        <v>976284</v>
      </c>
      <c r="BA762" s="1644"/>
      <c r="BB762" s="1645"/>
      <c r="BC762" s="1646"/>
      <c r="BD762" s="1645"/>
      <c r="BE762" s="1646"/>
      <c r="BF762" s="1646">
        <f>P762+V762+AB762+AH762+AN762+AT762+AZ762</f>
        <v>63424824.211032145</v>
      </c>
    </row>
    <row r="763" spans="1:60" ht="15" x14ac:dyDescent="0.2">
      <c r="A763" s="1617"/>
      <c r="B763" s="1658" t="s">
        <v>652</v>
      </c>
      <c r="C763" s="1658"/>
      <c r="D763" s="3"/>
      <c r="E763" s="3"/>
      <c r="F763" s="3"/>
      <c r="G763" s="1995" t="s">
        <v>653</v>
      </c>
      <c r="H763" s="1996"/>
      <c r="I763" s="1996"/>
      <c r="J763" s="3"/>
      <c r="K763" s="1623"/>
      <c r="L763" s="1624"/>
      <c r="M763" s="1625"/>
      <c r="N763" s="1624"/>
      <c r="O763" s="1625"/>
      <c r="P763" s="1625">
        <f>P759-P762</f>
        <v>0</v>
      </c>
      <c r="Q763" s="1626"/>
      <c r="R763" s="1627"/>
      <c r="S763" s="1628"/>
      <c r="T763" s="1627"/>
      <c r="U763" s="1628"/>
      <c r="V763" s="1628">
        <f>V759-V762</f>
        <v>0</v>
      </c>
      <c r="W763" s="1629"/>
      <c r="X763" s="1630"/>
      <c r="Y763" s="1631"/>
      <c r="Z763" s="1630"/>
      <c r="AA763" s="1631"/>
      <c r="AB763" s="1631">
        <f>AB759-AB762</f>
        <v>0</v>
      </c>
      <c r="AC763" s="1632"/>
      <c r="AD763" s="1633"/>
      <c r="AE763" s="1634"/>
      <c r="AF763" s="1633"/>
      <c r="AG763" s="1634"/>
      <c r="AH763" s="1634">
        <f>AH759-AH762</f>
        <v>0</v>
      </c>
      <c r="AI763" s="1635"/>
      <c r="AJ763" s="1636"/>
      <c r="AK763" s="1637"/>
      <c r="AL763" s="1636"/>
      <c r="AM763" s="1637"/>
      <c r="AN763" s="1637">
        <f>AN759-AN762</f>
        <v>0</v>
      </c>
      <c r="AO763" s="1638"/>
      <c r="AP763" s="1639"/>
      <c r="AQ763" s="1640"/>
      <c r="AR763" s="1639"/>
      <c r="AS763" s="1640"/>
      <c r="AT763" s="1640">
        <f>AT759-AT762</f>
        <v>9.9999997764825821E-3</v>
      </c>
      <c r="AU763" s="1641"/>
      <c r="AV763" s="1642"/>
      <c r="AW763" s="1643"/>
      <c r="AX763" s="1642"/>
      <c r="AY763" s="1643"/>
      <c r="AZ763" s="1643">
        <f>AZ759-AZ762</f>
        <v>0</v>
      </c>
      <c r="BA763" s="1644"/>
      <c r="BB763" s="1645"/>
      <c r="BC763" s="1646"/>
      <c r="BD763" s="1645"/>
      <c r="BE763" s="1646"/>
      <c r="BF763" s="1646">
        <f>J759-BF762</f>
        <v>1.000000536441803E-2</v>
      </c>
    </row>
    <row r="764" spans="1:60" ht="15" x14ac:dyDescent="0.2">
      <c r="A764" s="1617"/>
      <c r="B764" s="1659" t="s">
        <v>654</v>
      </c>
      <c r="C764" s="1659"/>
      <c r="D764" s="3"/>
      <c r="E764" s="3"/>
      <c r="F764" s="3"/>
      <c r="G764" s="1997" t="s">
        <v>654</v>
      </c>
      <c r="H764" s="1993"/>
      <c r="I764" s="1993"/>
      <c r="J764" s="3"/>
      <c r="K764" s="1623"/>
      <c r="L764" s="1624"/>
      <c r="M764" s="1625"/>
      <c r="N764" s="1624"/>
      <c r="O764" s="1625"/>
      <c r="P764" s="1625"/>
      <c r="Q764" s="1626"/>
      <c r="R764" s="1627"/>
      <c r="S764" s="1628"/>
      <c r="T764" s="1627"/>
      <c r="U764" s="1628"/>
      <c r="V764" s="1628"/>
      <c r="W764" s="1629"/>
      <c r="X764" s="1630"/>
      <c r="Y764" s="1631"/>
      <c r="Z764" s="1630"/>
      <c r="AA764" s="1631"/>
      <c r="AB764" s="1631"/>
      <c r="AC764" s="1632"/>
      <c r="AD764" s="1633"/>
      <c r="AE764" s="1634"/>
      <c r="AF764" s="1633"/>
      <c r="AG764" s="1634"/>
      <c r="AH764" s="1634"/>
      <c r="AI764" s="1635"/>
      <c r="AJ764" s="1636"/>
      <c r="AK764" s="1637"/>
      <c r="AL764" s="1636"/>
      <c r="AM764" s="1637"/>
      <c r="AN764" s="1637"/>
      <c r="AO764" s="1638"/>
      <c r="AP764" s="1639"/>
      <c r="AQ764" s="1640"/>
      <c r="AR764" s="1639"/>
      <c r="AS764" s="1640"/>
      <c r="AT764" s="1640"/>
      <c r="AU764" s="1641"/>
      <c r="AV764" s="1642"/>
      <c r="AW764" s="1643"/>
      <c r="AX764" s="1642"/>
      <c r="AY764" s="1643"/>
      <c r="AZ764" s="1643"/>
      <c r="BA764" s="1644"/>
      <c r="BB764" s="1645"/>
      <c r="BC764" s="1646"/>
      <c r="BD764" s="1645"/>
      <c r="BE764" s="1646"/>
      <c r="BF764" s="1646"/>
    </row>
    <row r="765" spans="1:60" ht="15" x14ac:dyDescent="0.2">
      <c r="A765" s="1617"/>
      <c r="B765" s="1659"/>
      <c r="C765" s="1659"/>
      <c r="D765" s="3"/>
      <c r="E765" s="3"/>
      <c r="F765" s="3"/>
      <c r="G765" s="1659"/>
      <c r="H765" s="1659"/>
      <c r="I765" s="3"/>
      <c r="J765" s="3"/>
      <c r="K765" s="1623"/>
      <c r="L765" s="1624"/>
      <c r="M765" s="1625"/>
      <c r="N765" s="1624"/>
      <c r="O765" s="1625"/>
      <c r="P765" s="1625"/>
      <c r="Q765" s="1626"/>
      <c r="R765" s="1627"/>
      <c r="S765" s="1628"/>
      <c r="T765" s="1627"/>
      <c r="U765" s="1628"/>
      <c r="V765" s="1628"/>
      <c r="W765" s="1629"/>
      <c r="X765" s="1630"/>
      <c r="Y765" s="1631"/>
      <c r="Z765" s="1630"/>
      <c r="AA765" s="1631"/>
      <c r="AB765" s="1631"/>
      <c r="AC765" s="1632"/>
      <c r="AD765" s="1633"/>
      <c r="AE765" s="1634"/>
      <c r="AF765" s="1633"/>
      <c r="AG765" s="1634"/>
      <c r="AH765" s="1634"/>
      <c r="AI765" s="1635"/>
      <c r="AJ765" s="1636"/>
      <c r="AK765" s="1637"/>
      <c r="AL765" s="1636"/>
      <c r="AM765" s="1637"/>
      <c r="AN765" s="1637"/>
      <c r="AO765" s="1638"/>
      <c r="AP765" s="1639"/>
      <c r="AQ765" s="1640"/>
      <c r="AR765" s="1639"/>
      <c r="AS765" s="1640"/>
      <c r="AT765" s="1640"/>
      <c r="AU765" s="1641"/>
      <c r="AV765" s="1642"/>
      <c r="AW765" s="1643"/>
      <c r="AX765" s="1642"/>
      <c r="AY765" s="1643"/>
      <c r="AZ765" s="1643"/>
      <c r="BA765" s="1644"/>
      <c r="BB765" s="1645"/>
      <c r="BC765" s="1646"/>
      <c r="BD765" s="1645"/>
      <c r="BE765" s="1646"/>
      <c r="BF765" s="1646"/>
    </row>
    <row r="766" spans="1:60" ht="15" x14ac:dyDescent="0.2">
      <c r="A766" s="1617"/>
      <c r="B766" s="1659"/>
      <c r="C766" s="1659"/>
      <c r="D766" s="3"/>
      <c r="E766" s="3"/>
      <c r="F766" s="3"/>
      <c r="G766" s="1659"/>
      <c r="H766" s="1659"/>
      <c r="I766" s="3"/>
      <c r="J766" s="3"/>
      <c r="K766" s="1623"/>
      <c r="L766" s="1624"/>
      <c r="M766" s="1625"/>
      <c r="N766" s="1624"/>
      <c r="O766" s="1625"/>
      <c r="P766" s="1625"/>
      <c r="Q766" s="1626"/>
      <c r="R766" s="1627"/>
      <c r="S766" s="1628"/>
      <c r="T766" s="1627"/>
      <c r="U766" s="1628"/>
      <c r="V766" s="1628"/>
      <c r="W766" s="1629"/>
      <c r="X766" s="1630"/>
      <c r="Y766" s="1631"/>
      <c r="Z766" s="1630"/>
      <c r="AA766" s="1631"/>
      <c r="AB766" s="1631"/>
      <c r="AC766" s="1632"/>
      <c r="AD766" s="1633"/>
      <c r="AE766" s="1634"/>
      <c r="AF766" s="1633"/>
      <c r="AG766" s="1634"/>
      <c r="AH766" s="1634"/>
      <c r="AI766" s="1635"/>
      <c r="AJ766" s="1636"/>
      <c r="AK766" s="1637"/>
      <c r="AL766" s="1636"/>
      <c r="AM766" s="1637"/>
      <c r="AN766" s="1637"/>
      <c r="AO766" s="1638"/>
      <c r="AP766" s="1639"/>
      <c r="AQ766" s="1640"/>
      <c r="AR766" s="1639"/>
      <c r="AS766" s="1640"/>
      <c r="AT766" s="1640"/>
      <c r="AU766" s="1641"/>
      <c r="AV766" s="1642"/>
      <c r="AW766" s="1643"/>
      <c r="AX766" s="1642"/>
      <c r="AY766" s="1643"/>
      <c r="AZ766" s="1643"/>
      <c r="BA766" s="1644"/>
      <c r="BB766" s="1645"/>
      <c r="BC766" s="1646"/>
      <c r="BD766" s="1645"/>
      <c r="BE766" s="1646"/>
      <c r="BF766" s="1646"/>
    </row>
    <row r="767" spans="1:60" ht="15" x14ac:dyDescent="0.2">
      <c r="A767" s="1617"/>
      <c r="B767" s="1992" t="s">
        <v>655</v>
      </c>
      <c r="C767" s="1992"/>
      <c r="D767" s="3"/>
      <c r="E767" s="3"/>
      <c r="F767" s="3"/>
      <c r="G767" s="1992" t="s">
        <v>656</v>
      </c>
      <c r="H767" s="1992"/>
      <c r="I767" s="1993"/>
      <c r="J767" s="1993"/>
      <c r="K767" s="1623"/>
      <c r="L767" s="1624"/>
      <c r="M767" s="1625"/>
      <c r="N767" s="1624"/>
      <c r="O767" s="1625"/>
      <c r="P767" s="1625"/>
      <c r="Q767" s="1626"/>
      <c r="R767" s="1627"/>
      <c r="S767" s="1628"/>
      <c r="T767" s="1627"/>
      <c r="U767" s="1628"/>
      <c r="V767" s="1628"/>
      <c r="W767" s="1629"/>
      <c r="X767" s="1630"/>
      <c r="Y767" s="1631"/>
      <c r="Z767" s="1630"/>
      <c r="AA767" s="1631"/>
      <c r="AB767" s="1631"/>
      <c r="AC767" s="1632"/>
      <c r="AD767" s="1633"/>
      <c r="AE767" s="1634"/>
      <c r="AF767" s="1633"/>
      <c r="AG767" s="1634"/>
      <c r="AH767" s="1634"/>
      <c r="AI767" s="1635"/>
      <c r="AJ767" s="1636"/>
      <c r="AK767" s="1637"/>
      <c r="AL767" s="1636"/>
      <c r="AM767" s="1637"/>
      <c r="AN767" s="1637"/>
      <c r="AO767" s="1638"/>
      <c r="AP767" s="1639"/>
      <c r="AQ767" s="1640"/>
      <c r="AR767" s="1639"/>
      <c r="AS767" s="1640"/>
      <c r="AT767" s="1640"/>
      <c r="AU767" s="1641"/>
      <c r="AV767" s="1642"/>
      <c r="AW767" s="1643"/>
      <c r="AX767" s="1642"/>
      <c r="AY767" s="1643"/>
      <c r="AZ767" s="1643"/>
      <c r="BA767" s="1644"/>
      <c r="BB767" s="1645"/>
      <c r="BC767" s="1646"/>
      <c r="BD767" s="1645"/>
      <c r="BE767" s="1646"/>
      <c r="BF767" s="1646"/>
    </row>
    <row r="768" spans="1:60" ht="15" x14ac:dyDescent="0.2">
      <c r="A768" s="1617"/>
      <c r="B768" s="1658"/>
      <c r="C768" s="1658"/>
      <c r="D768" s="3"/>
      <c r="E768" s="3"/>
      <c r="F768" s="3"/>
      <c r="G768" s="1658"/>
      <c r="H768" s="1658"/>
      <c r="I768" s="3"/>
      <c r="J768" s="3"/>
      <c r="K768" s="1623"/>
      <c r="L768" s="1624"/>
      <c r="M768" s="1625"/>
      <c r="N768" s="1624"/>
      <c r="O768" s="1625"/>
      <c r="P768" s="1625"/>
      <c r="Q768" s="1626"/>
      <c r="R768" s="1627"/>
      <c r="S768" s="1628"/>
      <c r="T768" s="1627"/>
      <c r="U768" s="1628"/>
      <c r="V768" s="1628"/>
      <c r="W768" s="1629"/>
      <c r="X768" s="1630"/>
      <c r="Y768" s="1631"/>
      <c r="Z768" s="1630"/>
      <c r="AA768" s="1631"/>
      <c r="AB768" s="1631"/>
      <c r="AC768" s="1632"/>
      <c r="AD768" s="1633"/>
      <c r="AE768" s="1634"/>
      <c r="AF768" s="1633"/>
      <c r="AG768" s="1634"/>
      <c r="AH768" s="1634"/>
      <c r="AI768" s="1635"/>
      <c r="AJ768" s="1636"/>
      <c r="AK768" s="1637"/>
      <c r="AL768" s="1636"/>
      <c r="AM768" s="1637"/>
      <c r="AN768" s="1637"/>
      <c r="AO768" s="1638"/>
      <c r="AP768" s="1639"/>
      <c r="AQ768" s="1640"/>
      <c r="AR768" s="1639"/>
      <c r="AS768" s="1640"/>
      <c r="AT768" s="1640"/>
      <c r="AU768" s="1641"/>
      <c r="AV768" s="1642"/>
      <c r="AW768" s="1643"/>
      <c r="AX768" s="1642"/>
      <c r="AY768" s="1643"/>
      <c r="AZ768" s="1643"/>
      <c r="BA768" s="1644"/>
      <c r="BB768" s="1645"/>
      <c r="BC768" s="1646"/>
      <c r="BD768" s="1645"/>
      <c r="BE768" s="1646"/>
      <c r="BF768" s="1646"/>
    </row>
    <row r="769" spans="1:60" ht="15" x14ac:dyDescent="0.2">
      <c r="A769" s="1617"/>
      <c r="B769" s="1658" t="s">
        <v>284</v>
      </c>
      <c r="C769" s="1658"/>
      <c r="D769" s="3"/>
      <c r="E769" s="3"/>
      <c r="F769" s="3"/>
      <c r="G769" s="1658" t="s">
        <v>284</v>
      </c>
      <c r="H769" s="1658"/>
      <c r="I769" s="3"/>
      <c r="J769" s="3"/>
      <c r="K769" s="1623"/>
      <c r="L769" s="1624"/>
      <c r="M769" s="1625"/>
      <c r="N769" s="1624"/>
      <c r="O769" s="1625"/>
      <c r="P769" s="1625"/>
      <c r="Q769" s="1626"/>
      <c r="R769" s="1627"/>
      <c r="S769" s="1628"/>
      <c r="T769" s="1627"/>
      <c r="U769" s="1628"/>
      <c r="V769" s="1628"/>
      <c r="W769" s="1629"/>
      <c r="X769" s="1630"/>
      <c r="Y769" s="1631"/>
      <c r="Z769" s="1630"/>
      <c r="AA769" s="1631"/>
      <c r="AB769" s="1631"/>
      <c r="AC769" s="1632"/>
      <c r="AD769" s="1633"/>
      <c r="AE769" s="1634"/>
      <c r="AF769" s="1633"/>
      <c r="AG769" s="1634"/>
      <c r="AH769" s="1634"/>
      <c r="AI769" s="1635"/>
      <c r="AJ769" s="1636"/>
      <c r="AK769" s="1637"/>
      <c r="AL769" s="1636"/>
      <c r="AM769" s="1637"/>
      <c r="AN769" s="1637"/>
      <c r="AO769" s="1638"/>
      <c r="AP769" s="1639"/>
      <c r="AQ769" s="1640"/>
      <c r="AR769" s="1639"/>
      <c r="AS769" s="1640"/>
      <c r="AT769" s="1640"/>
      <c r="AU769" s="1641"/>
      <c r="AV769" s="1642"/>
      <c r="AW769" s="1643"/>
      <c r="AX769" s="1642"/>
      <c r="AY769" s="1643"/>
      <c r="AZ769" s="1643"/>
      <c r="BA769" s="1644"/>
      <c r="BB769" s="1645"/>
      <c r="BC769" s="1646"/>
      <c r="BD769" s="1645"/>
      <c r="BE769" s="1646"/>
      <c r="BF769" s="1646"/>
    </row>
    <row r="770" spans="1:60" ht="14.45" customHeight="1" x14ac:dyDescent="0.2">
      <c r="A770" s="32"/>
      <c r="B770" s="1568"/>
      <c r="C770" s="34"/>
      <c r="D770" s="32"/>
      <c r="E770" s="32"/>
      <c r="F770" s="32"/>
      <c r="K770" s="118"/>
      <c r="L770" s="118"/>
      <c r="Q770" s="213"/>
      <c r="R770" s="213"/>
      <c r="W770" s="260"/>
      <c r="X770" s="260"/>
      <c r="AC770" s="307"/>
      <c r="AD770" s="307"/>
      <c r="AI770" s="354"/>
      <c r="AJ770" s="354"/>
      <c r="AO770" s="1095"/>
      <c r="AP770" s="1095"/>
      <c r="AU770" s="1105"/>
      <c r="AV770" s="1105"/>
      <c r="BA770" s="390"/>
      <c r="BB770" s="390"/>
      <c r="BH770" s="1218">
        <f>BH759/1.2</f>
        <v>-22685128.963750333</v>
      </c>
    </row>
    <row r="771" spans="1:60" x14ac:dyDescent="0.2">
      <c r="G771" s="1218"/>
      <c r="H771" s="1218"/>
      <c r="I771" s="1218"/>
      <c r="J771" s="1218"/>
      <c r="M771" s="1577"/>
      <c r="N771" s="1577"/>
      <c r="O771" s="1577"/>
      <c r="P771" s="1577">
        <f>'кс-2 №1'!J806</f>
        <v>14309357.718854373</v>
      </c>
      <c r="S771" s="1578"/>
      <c r="T771" s="1578"/>
      <c r="U771" s="1578"/>
      <c r="V771" s="1578">
        <f>'кс-2№2'!J807</f>
        <v>7816025.587199999</v>
      </c>
      <c r="Y771" s="1579"/>
      <c r="Z771" s="1579"/>
      <c r="AA771" s="1579"/>
      <c r="AB771" s="1579">
        <f>'кс-2№3'!J806</f>
        <v>15473118.755230768</v>
      </c>
      <c r="AE771" s="1580"/>
      <c r="AF771" s="1580"/>
      <c r="AG771" s="1580"/>
      <c r="AH771" s="1580" t="e">
        <f>#REF!</f>
        <v>#REF!</v>
      </c>
      <c r="AK771" s="1581"/>
      <c r="AL771" s="1581"/>
      <c r="AM771" s="1581"/>
      <c r="AN771" s="1581" t="e">
        <f>#REF!</f>
        <v>#REF!</v>
      </c>
      <c r="AQ771" s="1583"/>
      <c r="AR771" s="1583"/>
      <c r="AS771" s="1583"/>
      <c r="AT771" s="1583" t="e">
        <f>#REF!</f>
        <v>#REF!</v>
      </c>
      <c r="AW771" s="1584"/>
      <c r="AX771" s="1584"/>
      <c r="AY771" s="1584"/>
      <c r="AZ771" s="1584" t="e">
        <f>#REF!</f>
        <v>#REF!</v>
      </c>
      <c r="BA771" s="1585"/>
      <c r="BC771" s="1585"/>
      <c r="BD771" s="1585"/>
      <c r="BE771" s="1585"/>
      <c r="BF771" s="1585">
        <f>P759+V759+AB759+AH759+AN759+AT759+AZ759</f>
        <v>63424824.22103215</v>
      </c>
    </row>
    <row r="772" spans="1:60" x14ac:dyDescent="0.2">
      <c r="G772" s="1218"/>
      <c r="H772" s="1218"/>
      <c r="I772" s="1218"/>
      <c r="J772" s="1218"/>
      <c r="M772" s="1577"/>
      <c r="N772" s="1577"/>
      <c r="O772" s="1577"/>
      <c r="P772" s="1577">
        <f>'корр. кс-2 №1 '!J1591</f>
        <v>14112717.157854373</v>
      </c>
      <c r="Q772" s="1586"/>
      <c r="S772" s="1578"/>
      <c r="T772" s="1578"/>
      <c r="U772" s="1578"/>
      <c r="V772" s="1578">
        <f>'корр. кс-2№2 '!J1592</f>
        <v>7681791.5371999992</v>
      </c>
      <c r="Y772" s="1579"/>
      <c r="Z772" s="1579"/>
      <c r="AA772" s="1579"/>
      <c r="AB772" s="1579">
        <f>'корр. кс-2№3 '!J1591</f>
        <v>15235123.643230768</v>
      </c>
      <c r="AE772" s="1580"/>
      <c r="AF772" s="1580"/>
      <c r="AG772" s="1580"/>
      <c r="AH772" s="1580">
        <f>'корр. кс-2 №4'!J1595</f>
        <v>7686894.3440000005</v>
      </c>
      <c r="AK772" s="1581"/>
      <c r="AL772" s="1581"/>
      <c r="AM772" s="1581"/>
      <c r="AN772" s="1581" t="e">
        <f>AN759-AN771</f>
        <v>#REF!</v>
      </c>
      <c r="AQ772" s="1583"/>
      <c r="AR772" s="1583"/>
      <c r="AS772" s="1583"/>
      <c r="AT772" s="1583" t="e">
        <f>AT759-AT771</f>
        <v>#REF!</v>
      </c>
      <c r="AW772" s="1584"/>
      <c r="AX772" s="1584"/>
      <c r="AY772" s="1584"/>
      <c r="AZ772" s="1584" t="e">
        <f>AZ759-AZ771</f>
        <v>#REF!</v>
      </c>
      <c r="BA772" s="1585"/>
      <c r="BC772" s="1585"/>
      <c r="BD772" s="1585"/>
      <c r="BE772" s="1585"/>
      <c r="BF772" s="1585">
        <f>J759-BF771</f>
        <v>0</v>
      </c>
    </row>
    <row r="773" spans="1:60" ht="14.45" customHeight="1" x14ac:dyDescent="0.2">
      <c r="J773" s="1218">
        <v>64022106.350000001</v>
      </c>
      <c r="P773" s="1577">
        <f>P759-P771</f>
        <v>0</v>
      </c>
      <c r="Q773" s="1577"/>
      <c r="R773" s="1577">
        <f>R759-R771</f>
        <v>0</v>
      </c>
      <c r="S773" s="1577">
        <f>S759-S771</f>
        <v>4488637.9000000004</v>
      </c>
      <c r="T773" s="1577">
        <f>T759-T771</f>
        <v>0</v>
      </c>
      <c r="U773" s="1577">
        <f>U759-U771</f>
        <v>3327387.6871999996</v>
      </c>
      <c r="V773" s="1577">
        <f>V759-V771</f>
        <v>0</v>
      </c>
      <c r="W773" s="1577"/>
      <c r="X773" s="1577">
        <f>X759-X771</f>
        <v>0</v>
      </c>
      <c r="Y773" s="1577">
        <f>Y759-Y771</f>
        <v>5111164.0199999996</v>
      </c>
      <c r="Z773" s="1577">
        <f>Z759-Z771</f>
        <v>0</v>
      </c>
      <c r="AA773" s="1577">
        <f>AA759-AA771</f>
        <v>10361954.73523077</v>
      </c>
      <c r="AB773" s="1577">
        <f>AB759-AB771</f>
        <v>0</v>
      </c>
      <c r="AC773" s="1577"/>
      <c r="AD773" s="1577"/>
      <c r="AE773" s="1577">
        <f>AE759-AE771</f>
        <v>3085053.0150000001</v>
      </c>
      <c r="AF773" s="1577"/>
      <c r="AG773" s="1577">
        <f>AG759-AG771</f>
        <v>4752076.8389999997</v>
      </c>
      <c r="AH773" s="1577" t="e">
        <f>AH759-AH771</f>
        <v>#REF!</v>
      </c>
      <c r="AI773" s="1577"/>
      <c r="AJ773" s="1577">
        <f>AJ759-AJ771</f>
        <v>0</v>
      </c>
      <c r="AK773" s="1577">
        <f>AK759-AK771</f>
        <v>2304895.9550000001</v>
      </c>
      <c r="AL773" s="1577">
        <f>AL759-AL771</f>
        <v>0</v>
      </c>
      <c r="AM773" s="1577">
        <f>AM759-AM771</f>
        <v>1992218.9724968052</v>
      </c>
      <c r="AN773" s="1577"/>
      <c r="AO773" s="1587"/>
      <c r="AP773" s="1583">
        <f>AP759-AP771</f>
        <v>0</v>
      </c>
      <c r="AQ773" s="1583">
        <f>AQ759-AQ771</f>
        <v>6199375.3800000008</v>
      </c>
      <c r="AR773" s="1583">
        <f>AR759-AR771</f>
        <v>0</v>
      </c>
      <c r="AS773" s="1583">
        <f>AS759-AS771</f>
        <v>6511229.9982501939</v>
      </c>
      <c r="AT773" s="1583"/>
      <c r="AU773" s="1584"/>
      <c r="AV773" s="1584"/>
      <c r="AW773" s="1584"/>
      <c r="AX773" s="1584"/>
      <c r="AY773" s="1584"/>
      <c r="AZ773" s="1584"/>
      <c r="BA773" s="1585"/>
      <c r="BF773" s="1585"/>
    </row>
    <row r="774" spans="1:60" x14ac:dyDescent="0.2">
      <c r="BF774" s="1585"/>
    </row>
    <row r="775" spans="1:60" x14ac:dyDescent="0.2">
      <c r="J775" s="1218">
        <f>J773-J759</f>
        <v>597282.1289678514</v>
      </c>
      <c r="P775" s="1577">
        <f>P759-P772</f>
        <v>196640.56100000255</v>
      </c>
      <c r="Q775" s="1577"/>
      <c r="R775" s="1577">
        <f>R759-R772</f>
        <v>0</v>
      </c>
      <c r="S775" s="1577">
        <f>S759-S772</f>
        <v>4488637.9000000004</v>
      </c>
      <c r="T775" s="1577">
        <f>T759-T772</f>
        <v>0</v>
      </c>
      <c r="U775" s="1577">
        <f>U759-U772</f>
        <v>3327387.6871999996</v>
      </c>
      <c r="V775" s="1577">
        <f>V759-V772</f>
        <v>134234.04999999981</v>
      </c>
      <c r="W775" s="1577"/>
      <c r="X775" s="1577">
        <f>X759-X772</f>
        <v>0</v>
      </c>
      <c r="Y775" s="1577">
        <f>Y759-Y772</f>
        <v>5111164.0199999996</v>
      </c>
      <c r="Z775" s="1577">
        <f>Z759-Z772</f>
        <v>0</v>
      </c>
      <c r="AA775" s="1577">
        <f>AA759-AA772</f>
        <v>10361954.73523077</v>
      </c>
      <c r="AB775" s="1577">
        <f>AB759-AB772</f>
        <v>237995.11199999973</v>
      </c>
      <c r="AC775" s="1577"/>
      <c r="AD775" s="1577"/>
      <c r="AE775" s="1577">
        <f>AE759-AE772</f>
        <v>3085053.0150000001</v>
      </c>
      <c r="AF775" s="1577"/>
      <c r="AG775" s="1577">
        <f>AG759-AG772</f>
        <v>4752076.8389999997</v>
      </c>
      <c r="AH775" s="1577">
        <f>AH759-AH772</f>
        <v>150235.50999999978</v>
      </c>
      <c r="AI775" s="1577"/>
      <c r="AJ775" s="1577">
        <f>AJ759-AJ772</f>
        <v>0</v>
      </c>
      <c r="AK775" s="1577">
        <f>AK759-AK772</f>
        <v>2304895.9550000001</v>
      </c>
      <c r="AL775" s="1577">
        <f>AL759-AL772</f>
        <v>0</v>
      </c>
      <c r="AM775" s="1577">
        <f>AM759-AM772</f>
        <v>1992218.9724968052</v>
      </c>
      <c r="AN775" s="1577"/>
      <c r="AO775" s="1587"/>
      <c r="AP775" s="1583">
        <f>AP759-AP772</f>
        <v>0</v>
      </c>
      <c r="AQ775" s="1583">
        <f>AQ759-AQ772</f>
        <v>6199375.3800000008</v>
      </c>
      <c r="AR775" s="1583">
        <f>AR759-AR772</f>
        <v>0</v>
      </c>
      <c r="AS775" s="1583">
        <f>AS759-AS772</f>
        <v>6511229.9982501939</v>
      </c>
      <c r="AT775" s="1583"/>
      <c r="AU775" s="1584"/>
      <c r="AV775" s="1584"/>
      <c r="AW775" s="1584"/>
      <c r="AX775" s="1584"/>
      <c r="AY775" s="1584"/>
      <c r="AZ775" s="1584"/>
      <c r="BA775" s="1585"/>
      <c r="BF775" s="1585"/>
    </row>
    <row r="776" spans="1:60" x14ac:dyDescent="0.2">
      <c r="P776" s="1577">
        <f>P759/1.2</f>
        <v>11924464.76571198</v>
      </c>
      <c r="Q776" s="1577"/>
      <c r="R776" s="1577">
        <f t="shared" ref="R776:AM776" si="1697">R759/1.2</f>
        <v>0</v>
      </c>
      <c r="S776" s="1577">
        <f t="shared" si="1697"/>
        <v>3740531.583333334</v>
      </c>
      <c r="T776" s="1577">
        <f t="shared" si="1697"/>
        <v>0</v>
      </c>
      <c r="U776" s="1577">
        <f t="shared" si="1697"/>
        <v>2772823.0726666665</v>
      </c>
      <c r="V776" s="1577">
        <f t="shared" si="1697"/>
        <v>6513354.6559999995</v>
      </c>
      <c r="W776" s="1577"/>
      <c r="X776" s="1577">
        <f t="shared" si="1697"/>
        <v>0</v>
      </c>
      <c r="Y776" s="1577">
        <f t="shared" si="1697"/>
        <v>4259303.3499999996</v>
      </c>
      <c r="Z776" s="1577">
        <f t="shared" si="1697"/>
        <v>0</v>
      </c>
      <c r="AA776" s="1577">
        <f t="shared" si="1697"/>
        <v>8634962.2793589756</v>
      </c>
      <c r="AB776" s="1577">
        <f t="shared" si="1697"/>
        <v>12894265.629358973</v>
      </c>
      <c r="AC776" s="1577"/>
      <c r="AD776" s="1577"/>
      <c r="AE776" s="1577">
        <f t="shared" si="1697"/>
        <v>2570877.5125000002</v>
      </c>
      <c r="AF776" s="1577"/>
      <c r="AG776" s="1577">
        <f t="shared" si="1697"/>
        <v>3960064.0324999997</v>
      </c>
      <c r="AH776" s="1577">
        <f t="shared" si="1697"/>
        <v>6530941.5450000009</v>
      </c>
      <c r="AI776" s="1577"/>
      <c r="AJ776" s="1577">
        <f t="shared" si="1697"/>
        <v>0</v>
      </c>
      <c r="AK776" s="1577">
        <f t="shared" si="1697"/>
        <v>1920746.6291666669</v>
      </c>
      <c r="AL776" s="1577">
        <f t="shared" si="1697"/>
        <v>0</v>
      </c>
      <c r="AM776" s="1577">
        <f t="shared" si="1697"/>
        <v>1660182.4770806711</v>
      </c>
      <c r="AN776" s="1577"/>
      <c r="AO776" s="1587"/>
      <c r="AP776" s="1583">
        <f t="shared" ref="AP776:AS776" si="1698">AP759/1.2</f>
        <v>0</v>
      </c>
      <c r="AQ776" s="1583">
        <f t="shared" si="1698"/>
        <v>5166146.1500000013</v>
      </c>
      <c r="AR776" s="1583">
        <f t="shared" si="1698"/>
        <v>0</v>
      </c>
      <c r="AS776" s="1583">
        <f t="shared" si="1698"/>
        <v>5426024.9985418282</v>
      </c>
      <c r="AT776" s="1583"/>
      <c r="AU776" s="1584"/>
      <c r="AV776" s="1584"/>
      <c r="AW776" s="1584"/>
      <c r="AX776" s="1584"/>
      <c r="AY776" s="1584"/>
      <c r="AZ776" s="1584"/>
      <c r="BA776" s="1577"/>
      <c r="BB776" s="1577"/>
      <c r="BC776" s="1577"/>
      <c r="BD776" s="1577"/>
      <c r="BE776" s="1577"/>
      <c r="BF776" s="1577"/>
    </row>
    <row r="777" spans="1:60" x14ac:dyDescent="0.2">
      <c r="BF777" s="1585"/>
    </row>
  </sheetData>
  <autoFilter ref="D2:BF6" xr:uid="{00000000-0009-0000-0000-000015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49" showButton="0"/>
    <filterColumn colId="50" showButton="0"/>
    <filterColumn colId="51" showButton="0"/>
    <filterColumn colId="52" showButton="0"/>
    <filterColumn colId="53" showButton="0"/>
  </autoFilter>
  <mergeCells count="34">
    <mergeCell ref="A2:J2"/>
    <mergeCell ref="BA2:BF2"/>
    <mergeCell ref="BB3:BC3"/>
    <mergeCell ref="BD3:BE3"/>
    <mergeCell ref="AD3:AE3"/>
    <mergeCell ref="AP3:AQ3"/>
    <mergeCell ref="AR3:AS3"/>
    <mergeCell ref="AI2:AN2"/>
    <mergeCell ref="AO2:AT2"/>
    <mergeCell ref="AU2:AZ2"/>
    <mergeCell ref="AV3:AW3"/>
    <mergeCell ref="AX3:AY3"/>
    <mergeCell ref="A1:J1"/>
    <mergeCell ref="AF3:AG3"/>
    <mergeCell ref="AJ3:AK3"/>
    <mergeCell ref="AL3:AM3"/>
    <mergeCell ref="AC2:AH2"/>
    <mergeCell ref="T3:U3"/>
    <mergeCell ref="K2:P2"/>
    <mergeCell ref="Q2:V2"/>
    <mergeCell ref="W2:AB2"/>
    <mergeCell ref="F3:G3"/>
    <mergeCell ref="H3:I3"/>
    <mergeCell ref="L3:M3"/>
    <mergeCell ref="N3:O3"/>
    <mergeCell ref="R3:S3"/>
    <mergeCell ref="X3:Y3"/>
    <mergeCell ref="Z3:AA3"/>
    <mergeCell ref="B767:C767"/>
    <mergeCell ref="G767:J767"/>
    <mergeCell ref="B762:C762"/>
    <mergeCell ref="G762:H762"/>
    <mergeCell ref="G763:I763"/>
    <mergeCell ref="G764:I764"/>
  </mergeCells>
  <pageMargins left="0.7" right="0.7" top="0.75" bottom="0.75" header="0.3" footer="0.3"/>
  <pageSetup paperSize="9" scale="44" fitToHeight="0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  <pageSetUpPr fitToPage="1"/>
  </sheetPr>
  <dimension ref="A1:AW1612"/>
  <sheetViews>
    <sheetView view="pageBreakPreview" topLeftCell="A1252" zoomScale="80" zoomScaleNormal="80" zoomScaleSheetLayoutView="80" workbookViewId="0">
      <selection activeCell="G1594" sqref="G1594:J1595"/>
    </sheetView>
  </sheetViews>
  <sheetFormatPr defaultColWidth="9.140625" defaultRowHeight="12.75" outlineLevelRow="1" x14ac:dyDescent="0.2"/>
  <cols>
    <col min="1" max="1" width="20.5703125" style="798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642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799" t="s">
        <v>505</v>
      </c>
      <c r="J5" s="643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799"/>
      <c r="J6" s="644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799" t="s">
        <v>505</v>
      </c>
      <c r="J7" s="643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799"/>
      <c r="J8" s="645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646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646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799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799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8" t="s">
        <v>517</v>
      </c>
      <c r="I14" s="184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50" t="s">
        <v>518</v>
      </c>
      <c r="H15" s="1852" t="s">
        <v>519</v>
      </c>
      <c r="I15" s="1854" t="s">
        <v>520</v>
      </c>
      <c r="J15" s="1855"/>
    </row>
    <row r="16" spans="1:10" x14ac:dyDescent="0.2">
      <c r="A16" s="504"/>
      <c r="B16" s="505"/>
      <c r="C16" s="505"/>
      <c r="D16" s="506"/>
      <c r="E16" s="506"/>
      <c r="F16" s="506"/>
      <c r="G16" s="1851"/>
      <c r="H16" s="1853"/>
      <c r="I16" s="800" t="s">
        <v>521</v>
      </c>
      <c r="J16" s="642" t="s">
        <v>522</v>
      </c>
    </row>
    <row r="17" spans="1:10" x14ac:dyDescent="0.2">
      <c r="A17" s="504"/>
      <c r="B17" s="797"/>
      <c r="C17" s="797"/>
      <c r="D17" s="797"/>
      <c r="E17" s="797"/>
      <c r="F17" s="797"/>
      <c r="G17" s="800" t="s">
        <v>639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840" t="s">
        <v>617</v>
      </c>
      <c r="C18" s="1840"/>
      <c r="D18" s="1840"/>
      <c r="E18" s="1840"/>
      <c r="F18" s="1840"/>
      <c r="G18" s="1840"/>
      <c r="H18" s="706"/>
      <c r="I18" s="707"/>
      <c r="J18" s="708"/>
    </row>
    <row r="19" spans="1:10" ht="15" customHeight="1" x14ac:dyDescent="0.2">
      <c r="A19" s="523"/>
      <c r="B19" s="1840" t="s">
        <v>618</v>
      </c>
      <c r="C19" s="1840"/>
      <c r="D19" s="1840"/>
      <c r="E19" s="1840"/>
      <c r="F19" s="1840"/>
      <c r="G19" s="1840"/>
      <c r="H19" s="706"/>
      <c r="I19" s="707"/>
      <c r="J19" s="708"/>
    </row>
    <row r="20" spans="1:10" ht="15" customHeight="1" thickBot="1" x14ac:dyDescent="0.25">
      <c r="A20" s="79"/>
      <c r="B20" s="1840"/>
      <c r="C20" s="1841"/>
      <c r="D20" s="1841"/>
      <c r="E20" s="1841"/>
      <c r="F20" s="1841"/>
      <c r="G20" s="1841"/>
      <c r="H20" s="1842"/>
      <c r="I20" s="1842"/>
      <c r="J20" s="1842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843" t="s">
        <v>444</v>
      </c>
      <c r="G21" s="1844"/>
      <c r="H21" s="1843" t="s">
        <v>445</v>
      </c>
      <c r="I21" s="1844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06"/>
      <c r="B25" s="807" t="s">
        <v>615</v>
      </c>
      <c r="C25" s="808"/>
      <c r="D25" s="809"/>
      <c r="E25" s="809"/>
      <c r="F25" s="810"/>
      <c r="G25" s="810"/>
      <c r="H25" s="810"/>
      <c r="I25" s="810"/>
      <c r="J25" s="811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818">
        <v>220</v>
      </c>
      <c r="B248" s="528" t="s">
        <v>105</v>
      </c>
      <c r="C248" s="530"/>
      <c r="D248" s="530"/>
      <c r="E248" s="530"/>
      <c r="F248" s="530"/>
      <c r="G248" s="819"/>
      <c r="H248" s="820"/>
      <c r="I248" s="819"/>
      <c r="J248" s="821"/>
    </row>
    <row r="249" spans="1:10" x14ac:dyDescent="0.2">
      <c r="A249" s="818">
        <v>221</v>
      </c>
      <c r="B249" s="822" t="s">
        <v>44</v>
      </c>
      <c r="C249" s="538"/>
      <c r="D249" s="533"/>
      <c r="E249" s="533"/>
      <c r="F249" s="533"/>
      <c r="G249" s="819"/>
      <c r="H249" s="820"/>
      <c r="I249" s="819"/>
      <c r="J249" s="821"/>
    </row>
    <row r="250" spans="1:10" x14ac:dyDescent="0.2">
      <c r="A250" s="818">
        <v>222</v>
      </c>
      <c r="B250" s="822" t="s">
        <v>106</v>
      </c>
      <c r="C250" s="538"/>
      <c r="D250" s="533"/>
      <c r="E250" s="533"/>
      <c r="F250" s="533"/>
      <c r="G250" s="819"/>
      <c r="H250" s="820"/>
      <c r="I250" s="819"/>
      <c r="J250" s="821"/>
    </row>
    <row r="251" spans="1:10" x14ac:dyDescent="0.2">
      <c r="A251" s="818">
        <v>223</v>
      </c>
      <c r="B251" s="822" t="s">
        <v>107</v>
      </c>
      <c r="C251" s="538"/>
      <c r="D251" s="533"/>
      <c r="E251" s="533"/>
      <c r="F251" s="533"/>
      <c r="G251" s="819"/>
      <c r="H251" s="820"/>
      <c r="I251" s="819"/>
      <c r="J251" s="821"/>
    </row>
    <row r="252" spans="1:10" x14ac:dyDescent="0.2">
      <c r="A252" s="818">
        <v>224</v>
      </c>
      <c r="B252" s="822" t="s">
        <v>108</v>
      </c>
      <c r="C252" s="538"/>
      <c r="D252" s="533"/>
      <c r="E252" s="533"/>
      <c r="F252" s="533"/>
      <c r="G252" s="819"/>
      <c r="H252" s="820"/>
      <c r="I252" s="819"/>
      <c r="J252" s="821"/>
    </row>
    <row r="253" spans="1:10" ht="35.25" customHeight="1" x14ac:dyDescent="0.2">
      <c r="A253" s="818">
        <v>225</v>
      </c>
      <c r="B253" s="823" t="s">
        <v>109</v>
      </c>
      <c r="C253" s="533" t="s">
        <v>350</v>
      </c>
      <c r="D253" s="533" t="s">
        <v>14</v>
      </c>
      <c r="E253" s="533">
        <v>1</v>
      </c>
      <c r="F253" s="819">
        <v>228206.58</v>
      </c>
      <c r="G253" s="819">
        <f t="shared" ref="G253:G296" si="26">E253*F253</f>
        <v>228206.58</v>
      </c>
      <c r="H253" s="819">
        <v>566028.50399999996</v>
      </c>
      <c r="I253" s="819">
        <f t="shared" ref="I253:I296" si="27">E253*H253</f>
        <v>566028.50399999996</v>
      </c>
      <c r="J253" s="785">
        <f t="shared" ref="J253:J263" si="28">G253+I253</f>
        <v>794235.08399999992</v>
      </c>
    </row>
    <row r="254" spans="1:10" ht="37.5" hidden="1" customHeight="1" outlineLevel="1" x14ac:dyDescent="0.2">
      <c r="A254" s="818">
        <v>226</v>
      </c>
      <c r="B254" s="823" t="s">
        <v>110</v>
      </c>
      <c r="C254" s="533" t="s">
        <v>351</v>
      </c>
      <c r="D254" s="533" t="s">
        <v>14</v>
      </c>
      <c r="E254" s="533"/>
      <c r="F254" s="819">
        <v>77780.28</v>
      </c>
      <c r="G254" s="819">
        <f t="shared" si="26"/>
        <v>0</v>
      </c>
      <c r="H254" s="819">
        <v>200330.92799999999</v>
      </c>
      <c r="I254" s="819">
        <f t="shared" si="27"/>
        <v>0</v>
      </c>
      <c r="J254" s="785">
        <f t="shared" si="28"/>
        <v>0</v>
      </c>
    </row>
    <row r="255" spans="1:10" hidden="1" outlineLevel="1" x14ac:dyDescent="0.2">
      <c r="A255" s="818">
        <v>227</v>
      </c>
      <c r="B255" s="823" t="s">
        <v>111</v>
      </c>
      <c r="C255" s="533" t="s">
        <v>352</v>
      </c>
      <c r="D255" s="533" t="s">
        <v>14</v>
      </c>
      <c r="E255" s="533"/>
      <c r="F255" s="819">
        <v>32933</v>
      </c>
      <c r="G255" s="819">
        <f t="shared" si="26"/>
        <v>0</v>
      </c>
      <c r="H255" s="819">
        <v>103503.048</v>
      </c>
      <c r="I255" s="819">
        <f t="shared" si="27"/>
        <v>0</v>
      </c>
      <c r="J255" s="785">
        <f t="shared" si="28"/>
        <v>0</v>
      </c>
    </row>
    <row r="256" spans="1:10" collapsed="1" x14ac:dyDescent="0.2">
      <c r="A256" s="818">
        <v>228</v>
      </c>
      <c r="B256" s="822" t="s">
        <v>112</v>
      </c>
      <c r="C256" s="538"/>
      <c r="D256" s="533"/>
      <c r="E256" s="533"/>
      <c r="F256" s="819"/>
      <c r="G256" s="819">
        <f t="shared" si="26"/>
        <v>0</v>
      </c>
      <c r="H256" s="819"/>
      <c r="I256" s="819">
        <f t="shared" si="27"/>
        <v>0</v>
      </c>
      <c r="J256" s="785"/>
    </row>
    <row r="257" spans="1:10" ht="38.25" x14ac:dyDescent="0.2">
      <c r="A257" s="818">
        <v>229</v>
      </c>
      <c r="B257" s="823" t="s">
        <v>113</v>
      </c>
      <c r="C257" s="533" t="s">
        <v>353</v>
      </c>
      <c r="D257" s="533" t="s">
        <v>14</v>
      </c>
      <c r="E257" s="533">
        <v>1</v>
      </c>
      <c r="F257" s="819">
        <v>221688.18</v>
      </c>
      <c r="G257" s="819">
        <f t="shared" si="26"/>
        <v>221688.18</v>
      </c>
      <c r="H257" s="819">
        <v>565704.12</v>
      </c>
      <c r="I257" s="819">
        <f t="shared" si="27"/>
        <v>565704.12</v>
      </c>
      <c r="J257" s="785">
        <f t="shared" si="28"/>
        <v>787392.3</v>
      </c>
    </row>
    <row r="258" spans="1:10" ht="38.25" hidden="1" outlineLevel="1" x14ac:dyDescent="0.2">
      <c r="A258" s="818">
        <v>230</v>
      </c>
      <c r="B258" s="823" t="s">
        <v>110</v>
      </c>
      <c r="C258" s="533" t="s">
        <v>354</v>
      </c>
      <c r="D258" s="533" t="s">
        <v>14</v>
      </c>
      <c r="E258" s="533"/>
      <c r="F258" s="819">
        <v>77780.28</v>
      </c>
      <c r="G258" s="819">
        <f t="shared" si="26"/>
        <v>0</v>
      </c>
      <c r="H258" s="819">
        <v>200330.92799999999</v>
      </c>
      <c r="I258" s="819">
        <f t="shared" si="27"/>
        <v>0</v>
      </c>
      <c r="J258" s="785">
        <f t="shared" si="28"/>
        <v>0</v>
      </c>
    </row>
    <row r="259" spans="1:10" hidden="1" outlineLevel="1" x14ac:dyDescent="0.2">
      <c r="A259" s="818">
        <v>231</v>
      </c>
      <c r="B259" s="823" t="s">
        <v>111</v>
      </c>
      <c r="C259" s="533" t="s">
        <v>352</v>
      </c>
      <c r="D259" s="533" t="s">
        <v>14</v>
      </c>
      <c r="E259" s="533"/>
      <c r="F259" s="819">
        <v>32933</v>
      </c>
      <c r="G259" s="819">
        <f t="shared" si="26"/>
        <v>0</v>
      </c>
      <c r="H259" s="819">
        <v>103503.048</v>
      </c>
      <c r="I259" s="819">
        <f t="shared" si="27"/>
        <v>0</v>
      </c>
      <c r="J259" s="785">
        <f t="shared" si="28"/>
        <v>0</v>
      </c>
    </row>
    <row r="260" spans="1:10" collapsed="1" x14ac:dyDescent="0.2">
      <c r="A260" s="818">
        <v>232</v>
      </c>
      <c r="B260" s="822" t="s">
        <v>114</v>
      </c>
      <c r="C260" s="538"/>
      <c r="D260" s="533"/>
      <c r="E260" s="533"/>
      <c r="F260" s="819"/>
      <c r="G260" s="819">
        <f t="shared" si="26"/>
        <v>0</v>
      </c>
      <c r="H260" s="819"/>
      <c r="I260" s="819">
        <f t="shared" si="27"/>
        <v>0</v>
      </c>
      <c r="J260" s="785"/>
    </row>
    <row r="261" spans="1:10" ht="38.25" x14ac:dyDescent="0.2">
      <c r="A261" s="818">
        <v>233</v>
      </c>
      <c r="B261" s="823" t="s">
        <v>115</v>
      </c>
      <c r="C261" s="533" t="s">
        <v>355</v>
      </c>
      <c r="D261" s="533" t="s">
        <v>14</v>
      </c>
      <c r="E261" s="533">
        <v>1</v>
      </c>
      <c r="F261" s="819">
        <v>174873.3</v>
      </c>
      <c r="G261" s="819">
        <f t="shared" si="26"/>
        <v>174873.3</v>
      </c>
      <c r="H261" s="819">
        <v>469767.55200000003</v>
      </c>
      <c r="I261" s="819">
        <f t="shared" si="27"/>
        <v>469767.55200000003</v>
      </c>
      <c r="J261" s="785">
        <f t="shared" si="28"/>
        <v>644640.85199999996</v>
      </c>
    </row>
    <row r="262" spans="1:10" ht="38.25" hidden="1" outlineLevel="1" x14ac:dyDescent="0.2">
      <c r="A262" s="818">
        <v>234</v>
      </c>
      <c r="B262" s="823" t="s">
        <v>110</v>
      </c>
      <c r="C262" s="533" t="s">
        <v>351</v>
      </c>
      <c r="D262" s="533" t="s">
        <v>14</v>
      </c>
      <c r="E262" s="533"/>
      <c r="F262" s="819">
        <v>77780.28</v>
      </c>
      <c r="G262" s="819">
        <f t="shared" si="26"/>
        <v>0</v>
      </c>
      <c r="H262" s="819">
        <v>160846.10400000002</v>
      </c>
      <c r="I262" s="819">
        <f t="shared" si="27"/>
        <v>0</v>
      </c>
      <c r="J262" s="785">
        <f t="shared" si="28"/>
        <v>0</v>
      </c>
    </row>
    <row r="263" spans="1:10" hidden="1" outlineLevel="1" x14ac:dyDescent="0.2">
      <c r="A263" s="818">
        <v>235</v>
      </c>
      <c r="B263" s="823" t="s">
        <v>111</v>
      </c>
      <c r="C263" s="533" t="s">
        <v>356</v>
      </c>
      <c r="D263" s="533" t="s">
        <v>14</v>
      </c>
      <c r="E263" s="533"/>
      <c r="F263" s="819">
        <v>22827</v>
      </c>
      <c r="G263" s="819">
        <f t="shared" si="26"/>
        <v>0</v>
      </c>
      <c r="H263" s="819">
        <v>62594.207999999991</v>
      </c>
      <c r="I263" s="819">
        <f t="shared" si="27"/>
        <v>0</v>
      </c>
      <c r="J263" s="785">
        <f t="shared" si="28"/>
        <v>0</v>
      </c>
    </row>
    <row r="264" spans="1:10" collapsed="1" x14ac:dyDescent="0.2">
      <c r="A264" s="818">
        <v>236</v>
      </c>
      <c r="B264" s="824"/>
      <c r="C264" s="825"/>
      <c r="D264" s="824"/>
      <c r="E264" s="824"/>
      <c r="F264" s="826"/>
      <c r="G264" s="819">
        <f t="shared" si="26"/>
        <v>0</v>
      </c>
      <c r="H264" s="826"/>
      <c r="I264" s="819">
        <f t="shared" si="27"/>
        <v>0</v>
      </c>
      <c r="J264" s="826"/>
    </row>
    <row r="265" spans="1:10" x14ac:dyDescent="0.2">
      <c r="A265" s="818">
        <v>237</v>
      </c>
      <c r="B265" s="822" t="s">
        <v>116</v>
      </c>
      <c r="C265" s="538"/>
      <c r="D265" s="533"/>
      <c r="E265" s="533"/>
      <c r="F265" s="819"/>
      <c r="G265" s="819">
        <f t="shared" si="26"/>
        <v>0</v>
      </c>
      <c r="H265" s="819"/>
      <c r="I265" s="819">
        <f t="shared" si="27"/>
        <v>0</v>
      </c>
      <c r="J265" s="785"/>
    </row>
    <row r="266" spans="1:10" ht="38.25" x14ac:dyDescent="0.2">
      <c r="A266" s="818">
        <v>238</v>
      </c>
      <c r="B266" s="823" t="s">
        <v>117</v>
      </c>
      <c r="C266" s="533" t="s">
        <v>357</v>
      </c>
      <c r="D266" s="533" t="s">
        <v>14</v>
      </c>
      <c r="E266" s="533">
        <v>1</v>
      </c>
      <c r="F266" s="819">
        <v>174873.3</v>
      </c>
      <c r="G266" s="819">
        <f t="shared" si="26"/>
        <v>174873.3</v>
      </c>
      <c r="H266" s="819">
        <v>469474.41599999997</v>
      </c>
      <c r="I266" s="819">
        <f t="shared" si="27"/>
        <v>469474.41599999997</v>
      </c>
      <c r="J266" s="785">
        <f t="shared" ref="J266:J268" si="29">G266+I266</f>
        <v>644347.71600000001</v>
      </c>
    </row>
    <row r="267" spans="1:10" ht="38.25" hidden="1" outlineLevel="1" x14ac:dyDescent="0.2">
      <c r="A267" s="818">
        <v>239</v>
      </c>
      <c r="B267" s="823" t="s">
        <v>110</v>
      </c>
      <c r="C267" s="533" t="s">
        <v>351</v>
      </c>
      <c r="D267" s="533" t="s">
        <v>14</v>
      </c>
      <c r="E267" s="533"/>
      <c r="F267" s="819">
        <v>77780.28</v>
      </c>
      <c r="G267" s="819">
        <f t="shared" si="26"/>
        <v>0</v>
      </c>
      <c r="H267" s="819">
        <v>160846.10400000002</v>
      </c>
      <c r="I267" s="819">
        <f t="shared" si="27"/>
        <v>0</v>
      </c>
      <c r="J267" s="785">
        <f t="shared" si="29"/>
        <v>0</v>
      </c>
    </row>
    <row r="268" spans="1:10" hidden="1" outlineLevel="1" x14ac:dyDescent="0.2">
      <c r="A268" s="818">
        <v>240</v>
      </c>
      <c r="B268" s="823" t="s">
        <v>111</v>
      </c>
      <c r="C268" s="533" t="s">
        <v>356</v>
      </c>
      <c r="D268" s="533" t="s">
        <v>14</v>
      </c>
      <c r="E268" s="533"/>
      <c r="F268" s="819">
        <v>22827</v>
      </c>
      <c r="G268" s="819">
        <f t="shared" si="26"/>
        <v>0</v>
      </c>
      <c r="H268" s="819">
        <v>62594.207999999991</v>
      </c>
      <c r="I268" s="819">
        <f t="shared" si="27"/>
        <v>0</v>
      </c>
      <c r="J268" s="785">
        <f t="shared" si="29"/>
        <v>0</v>
      </c>
    </row>
    <row r="269" spans="1:10" collapsed="1" x14ac:dyDescent="0.2">
      <c r="A269" s="818">
        <v>241</v>
      </c>
      <c r="B269" s="822" t="s">
        <v>118</v>
      </c>
      <c r="C269" s="538"/>
      <c r="D269" s="533"/>
      <c r="E269" s="533"/>
      <c r="F269" s="819"/>
      <c r="G269" s="819">
        <f t="shared" si="26"/>
        <v>0</v>
      </c>
      <c r="H269" s="819"/>
      <c r="I269" s="819">
        <f t="shared" si="27"/>
        <v>0</v>
      </c>
      <c r="J269" s="785"/>
    </row>
    <row r="270" spans="1:10" ht="38.25" x14ac:dyDescent="0.2">
      <c r="A270" s="818">
        <v>242</v>
      </c>
      <c r="B270" s="823" t="s">
        <v>119</v>
      </c>
      <c r="C270" s="533" t="s">
        <v>355</v>
      </c>
      <c r="D270" s="533" t="s">
        <v>14</v>
      </c>
      <c r="E270" s="533">
        <v>1</v>
      </c>
      <c r="F270" s="819">
        <v>174873.3</v>
      </c>
      <c r="G270" s="819">
        <f t="shared" si="26"/>
        <v>174873.3</v>
      </c>
      <c r="H270" s="819">
        <v>469767.55200000003</v>
      </c>
      <c r="I270" s="819">
        <f t="shared" si="27"/>
        <v>469767.55200000003</v>
      </c>
      <c r="J270" s="785">
        <f t="shared" ref="J270:J276" si="30">G270+I270</f>
        <v>644640.85199999996</v>
      </c>
    </row>
    <row r="271" spans="1:10" ht="38.25" hidden="1" outlineLevel="1" x14ac:dyDescent="0.2">
      <c r="A271" s="818">
        <v>243</v>
      </c>
      <c r="B271" s="823" t="s">
        <v>110</v>
      </c>
      <c r="C271" s="533" t="s">
        <v>351</v>
      </c>
      <c r="D271" s="533" t="s">
        <v>14</v>
      </c>
      <c r="E271" s="533"/>
      <c r="F271" s="819">
        <v>77780.28</v>
      </c>
      <c r="G271" s="819">
        <f t="shared" si="26"/>
        <v>0</v>
      </c>
      <c r="H271" s="819">
        <v>160846.10400000002</v>
      </c>
      <c r="I271" s="819">
        <f t="shared" si="27"/>
        <v>0</v>
      </c>
      <c r="J271" s="785">
        <f t="shared" si="30"/>
        <v>0</v>
      </c>
    </row>
    <row r="272" spans="1:10" hidden="1" outlineLevel="1" x14ac:dyDescent="0.2">
      <c r="A272" s="818">
        <v>244</v>
      </c>
      <c r="B272" s="823" t="s">
        <v>111</v>
      </c>
      <c r="C272" s="533" t="s">
        <v>356</v>
      </c>
      <c r="D272" s="533" t="s">
        <v>14</v>
      </c>
      <c r="E272" s="533"/>
      <c r="F272" s="819">
        <v>22827</v>
      </c>
      <c r="G272" s="819">
        <f t="shared" si="26"/>
        <v>0</v>
      </c>
      <c r="H272" s="819">
        <v>62594.207999999991</v>
      </c>
      <c r="I272" s="819">
        <f t="shared" si="27"/>
        <v>0</v>
      </c>
      <c r="J272" s="785">
        <f t="shared" si="30"/>
        <v>0</v>
      </c>
    </row>
    <row r="273" spans="1:10" collapsed="1" x14ac:dyDescent="0.2">
      <c r="A273" s="818">
        <v>245</v>
      </c>
      <c r="B273" s="822" t="s">
        <v>120</v>
      </c>
      <c r="C273" s="538"/>
      <c r="D273" s="533"/>
      <c r="E273" s="533"/>
      <c r="F273" s="819"/>
      <c r="G273" s="819">
        <f t="shared" si="26"/>
        <v>0</v>
      </c>
      <c r="H273" s="819"/>
      <c r="I273" s="819">
        <f t="shared" si="27"/>
        <v>0</v>
      </c>
      <c r="J273" s="785"/>
    </row>
    <row r="274" spans="1:10" ht="38.25" x14ac:dyDescent="0.2">
      <c r="A274" s="818">
        <v>246</v>
      </c>
      <c r="B274" s="823" t="s">
        <v>121</v>
      </c>
      <c r="C274" s="533" t="s">
        <v>358</v>
      </c>
      <c r="D274" s="533" t="s">
        <v>14</v>
      </c>
      <c r="E274" s="533">
        <v>1</v>
      </c>
      <c r="F274" s="819">
        <v>174873.3</v>
      </c>
      <c r="G274" s="819">
        <f t="shared" si="26"/>
        <v>174873.3</v>
      </c>
      <c r="H274" s="819">
        <v>469767.55200000003</v>
      </c>
      <c r="I274" s="819">
        <f t="shared" si="27"/>
        <v>469767.55200000003</v>
      </c>
      <c r="J274" s="785">
        <f t="shared" si="30"/>
        <v>644640.85199999996</v>
      </c>
    </row>
    <row r="275" spans="1:10" ht="38.25" hidden="1" outlineLevel="1" x14ac:dyDescent="0.2">
      <c r="A275" s="818">
        <v>247</v>
      </c>
      <c r="B275" s="823" t="s">
        <v>110</v>
      </c>
      <c r="C275" s="533" t="s">
        <v>351</v>
      </c>
      <c r="D275" s="533" t="s">
        <v>14</v>
      </c>
      <c r="E275" s="533"/>
      <c r="F275" s="819">
        <v>77780.28</v>
      </c>
      <c r="G275" s="819">
        <f t="shared" si="26"/>
        <v>0</v>
      </c>
      <c r="H275" s="819">
        <v>160846.10400000002</v>
      </c>
      <c r="I275" s="819">
        <f t="shared" si="27"/>
        <v>0</v>
      </c>
      <c r="J275" s="785">
        <f t="shared" si="30"/>
        <v>0</v>
      </c>
    </row>
    <row r="276" spans="1:10" hidden="1" outlineLevel="1" x14ac:dyDescent="0.2">
      <c r="A276" s="818">
        <v>248</v>
      </c>
      <c r="B276" s="823" t="s">
        <v>111</v>
      </c>
      <c r="C276" s="533" t="s">
        <v>356</v>
      </c>
      <c r="D276" s="533" t="s">
        <v>14</v>
      </c>
      <c r="E276" s="533"/>
      <c r="F276" s="819">
        <v>22827</v>
      </c>
      <c r="G276" s="819">
        <f t="shared" si="26"/>
        <v>0</v>
      </c>
      <c r="H276" s="819">
        <v>62594.207999999991</v>
      </c>
      <c r="I276" s="819">
        <f t="shared" si="27"/>
        <v>0</v>
      </c>
      <c r="J276" s="785">
        <f t="shared" si="30"/>
        <v>0</v>
      </c>
    </row>
    <row r="277" spans="1:10" hidden="1" outlineLevel="1" x14ac:dyDescent="0.2">
      <c r="A277" s="818">
        <v>249</v>
      </c>
      <c r="B277" s="822" t="s">
        <v>122</v>
      </c>
      <c r="C277" s="538"/>
      <c r="D277" s="533"/>
      <c r="E277" s="533"/>
      <c r="F277" s="533"/>
      <c r="G277" s="819">
        <f t="shared" si="26"/>
        <v>0</v>
      </c>
      <c r="H277" s="820"/>
      <c r="I277" s="819">
        <f t="shared" si="27"/>
        <v>0</v>
      </c>
      <c r="J277" s="821"/>
    </row>
    <row r="278" spans="1:10" ht="25.5" hidden="1" outlineLevel="1" x14ac:dyDescent="0.2">
      <c r="A278" s="818">
        <v>250</v>
      </c>
      <c r="B278" s="823" t="s">
        <v>123</v>
      </c>
      <c r="C278" s="533" t="s">
        <v>359</v>
      </c>
      <c r="D278" s="533" t="s">
        <v>14</v>
      </c>
      <c r="E278" s="533"/>
      <c r="F278" s="819">
        <v>134605.79999999999</v>
      </c>
      <c r="G278" s="819">
        <f t="shared" si="26"/>
        <v>0</v>
      </c>
      <c r="H278" s="819">
        <v>281150.90399999998</v>
      </c>
      <c r="I278" s="819">
        <f t="shared" si="27"/>
        <v>0</v>
      </c>
      <c r="J278" s="785">
        <f t="shared" ref="J278:J281" si="31">G278+I278</f>
        <v>0</v>
      </c>
    </row>
    <row r="279" spans="1:10" hidden="1" outlineLevel="1" x14ac:dyDescent="0.2">
      <c r="A279" s="818">
        <v>251</v>
      </c>
      <c r="B279" s="823" t="s">
        <v>110</v>
      </c>
      <c r="C279" s="533" t="s">
        <v>360</v>
      </c>
      <c r="D279" s="533" t="s">
        <v>14</v>
      </c>
      <c r="E279" s="533"/>
      <c r="F279" s="819">
        <v>49482.079999999994</v>
      </c>
      <c r="G279" s="819">
        <f t="shared" si="26"/>
        <v>0</v>
      </c>
      <c r="H279" s="819">
        <v>30335.111999999997</v>
      </c>
      <c r="I279" s="819">
        <f t="shared" si="27"/>
        <v>0</v>
      </c>
      <c r="J279" s="785">
        <f t="shared" si="31"/>
        <v>0</v>
      </c>
    </row>
    <row r="280" spans="1:10" hidden="1" outlineLevel="1" x14ac:dyDescent="0.2">
      <c r="A280" s="818">
        <v>252</v>
      </c>
      <c r="B280" s="823" t="s">
        <v>111</v>
      </c>
      <c r="C280" s="533" t="s">
        <v>361</v>
      </c>
      <c r="D280" s="533" t="s">
        <v>14</v>
      </c>
      <c r="E280" s="533"/>
      <c r="F280" s="819">
        <v>12559</v>
      </c>
      <c r="G280" s="819">
        <f t="shared" si="26"/>
        <v>0</v>
      </c>
      <c r="H280" s="819">
        <v>42774.791999999994</v>
      </c>
      <c r="I280" s="819">
        <f t="shared" si="27"/>
        <v>0</v>
      </c>
      <c r="J280" s="785">
        <f t="shared" si="31"/>
        <v>0</v>
      </c>
    </row>
    <row r="281" spans="1:10" hidden="1" outlineLevel="1" x14ac:dyDescent="0.2">
      <c r="A281" s="818">
        <v>253</v>
      </c>
      <c r="B281" s="823" t="s">
        <v>111</v>
      </c>
      <c r="C281" s="533" t="s">
        <v>361</v>
      </c>
      <c r="D281" s="533" t="s">
        <v>14</v>
      </c>
      <c r="E281" s="533"/>
      <c r="F281" s="819">
        <v>10969</v>
      </c>
      <c r="G281" s="819">
        <f t="shared" si="26"/>
        <v>0</v>
      </c>
      <c r="H281" s="819">
        <v>42774.791999999994</v>
      </c>
      <c r="I281" s="819">
        <f t="shared" si="27"/>
        <v>0</v>
      </c>
      <c r="J281" s="785">
        <f t="shared" si="31"/>
        <v>0</v>
      </c>
    </row>
    <row r="282" spans="1:10" ht="12" hidden="1" customHeight="1" outlineLevel="1" x14ac:dyDescent="0.2">
      <c r="A282" s="818">
        <v>254</v>
      </c>
      <c r="B282" s="822" t="s">
        <v>124</v>
      </c>
      <c r="C282" s="538"/>
      <c r="D282" s="533"/>
      <c r="E282" s="533"/>
      <c r="F282" s="533"/>
      <c r="G282" s="819">
        <f t="shared" si="26"/>
        <v>0</v>
      </c>
      <c r="H282" s="820"/>
      <c r="I282" s="819">
        <f t="shared" si="27"/>
        <v>0</v>
      </c>
      <c r="J282" s="821"/>
    </row>
    <row r="283" spans="1:10" ht="38.25" hidden="1" outlineLevel="1" x14ac:dyDescent="0.2">
      <c r="A283" s="818">
        <v>255</v>
      </c>
      <c r="B283" s="823" t="s">
        <v>125</v>
      </c>
      <c r="C283" s="533" t="s">
        <v>461</v>
      </c>
      <c r="D283" s="533" t="s">
        <v>14</v>
      </c>
      <c r="E283" s="533"/>
      <c r="F283" s="819">
        <v>69989.22</v>
      </c>
      <c r="G283" s="819">
        <f t="shared" si="26"/>
        <v>0</v>
      </c>
      <c r="H283" s="819">
        <v>236992</v>
      </c>
      <c r="I283" s="819">
        <f t="shared" si="27"/>
        <v>0</v>
      </c>
      <c r="J283" s="785">
        <f t="shared" ref="J283:J286" si="32">G283+I283</f>
        <v>0</v>
      </c>
    </row>
    <row r="284" spans="1:10" ht="12" hidden="1" customHeight="1" outlineLevel="1" x14ac:dyDescent="0.2">
      <c r="A284" s="818">
        <v>256</v>
      </c>
      <c r="B284" s="823" t="s">
        <v>126</v>
      </c>
      <c r="C284" s="533" t="s">
        <v>462</v>
      </c>
      <c r="D284" s="533" t="s">
        <v>14</v>
      </c>
      <c r="E284" s="533"/>
      <c r="F284" s="819">
        <v>18412.38</v>
      </c>
      <c r="G284" s="819">
        <f t="shared" si="26"/>
        <v>0</v>
      </c>
      <c r="H284" s="819">
        <v>47103</v>
      </c>
      <c r="I284" s="819">
        <f t="shared" si="27"/>
        <v>0</v>
      </c>
      <c r="J284" s="785">
        <f t="shared" si="32"/>
        <v>0</v>
      </c>
    </row>
    <row r="285" spans="1:10" ht="25.5" hidden="1" outlineLevel="1" x14ac:dyDescent="0.2">
      <c r="A285" s="818">
        <v>257</v>
      </c>
      <c r="B285" s="823" t="s">
        <v>110</v>
      </c>
      <c r="C285" s="533" t="s">
        <v>463</v>
      </c>
      <c r="D285" s="533" t="s">
        <v>14</v>
      </c>
      <c r="E285" s="533"/>
      <c r="F285" s="819">
        <v>21322.87</v>
      </c>
      <c r="G285" s="819">
        <f t="shared" si="26"/>
        <v>0</v>
      </c>
      <c r="H285" s="819">
        <v>39580</v>
      </c>
      <c r="I285" s="819">
        <f t="shared" si="27"/>
        <v>0</v>
      </c>
      <c r="J285" s="785">
        <f t="shared" si="32"/>
        <v>0</v>
      </c>
    </row>
    <row r="286" spans="1:10" hidden="1" outlineLevel="1" x14ac:dyDescent="0.2">
      <c r="A286" s="818">
        <v>258</v>
      </c>
      <c r="B286" s="823" t="s">
        <v>111</v>
      </c>
      <c r="C286" s="533" t="s">
        <v>464</v>
      </c>
      <c r="D286" s="533" t="s">
        <v>14</v>
      </c>
      <c r="E286" s="533"/>
      <c r="F286" s="819">
        <v>19916</v>
      </c>
      <c r="G286" s="819">
        <f t="shared" si="26"/>
        <v>0</v>
      </c>
      <c r="H286" s="819">
        <v>168216</v>
      </c>
      <c r="I286" s="819">
        <f t="shared" si="27"/>
        <v>0</v>
      </c>
      <c r="J286" s="785">
        <f t="shared" si="32"/>
        <v>0</v>
      </c>
    </row>
    <row r="287" spans="1:10" hidden="1" outlineLevel="1" x14ac:dyDescent="0.2">
      <c r="A287" s="818">
        <v>259</v>
      </c>
      <c r="B287" s="822" t="s">
        <v>127</v>
      </c>
      <c r="C287" s="538"/>
      <c r="D287" s="533"/>
      <c r="E287" s="533"/>
      <c r="F287" s="533"/>
      <c r="G287" s="819"/>
      <c r="H287" s="820"/>
      <c r="I287" s="819"/>
      <c r="J287" s="821"/>
    </row>
    <row r="288" spans="1:10" ht="38.25" hidden="1" outlineLevel="1" x14ac:dyDescent="0.2">
      <c r="A288" s="818">
        <v>260</v>
      </c>
      <c r="B288" s="823" t="s">
        <v>125</v>
      </c>
      <c r="C288" s="533" t="s">
        <v>362</v>
      </c>
      <c r="D288" s="533" t="s">
        <v>14</v>
      </c>
      <c r="E288" s="533"/>
      <c r="F288" s="819">
        <v>69989.22</v>
      </c>
      <c r="G288" s="819">
        <f t="shared" si="26"/>
        <v>0</v>
      </c>
      <c r="H288" s="819">
        <v>159975.62399999998</v>
      </c>
      <c r="I288" s="819">
        <f t="shared" si="27"/>
        <v>0</v>
      </c>
      <c r="J288" s="785">
        <f t="shared" ref="J288:J291" si="33">G288+I288</f>
        <v>0</v>
      </c>
    </row>
    <row r="289" spans="1:10" ht="25.5" hidden="1" outlineLevel="1" x14ac:dyDescent="0.2">
      <c r="A289" s="818">
        <v>261</v>
      </c>
      <c r="B289" s="823" t="s">
        <v>126</v>
      </c>
      <c r="C289" s="533" t="s">
        <v>363</v>
      </c>
      <c r="D289" s="533" t="s">
        <v>14</v>
      </c>
      <c r="E289" s="533"/>
      <c r="F289" s="819">
        <v>18412.38</v>
      </c>
      <c r="G289" s="819">
        <f t="shared" si="26"/>
        <v>0</v>
      </c>
      <c r="H289" s="819">
        <v>38478.191999999995</v>
      </c>
      <c r="I289" s="819">
        <f t="shared" si="27"/>
        <v>0</v>
      </c>
      <c r="J289" s="785">
        <f t="shared" si="33"/>
        <v>0</v>
      </c>
    </row>
    <row r="290" spans="1:10" ht="25.5" hidden="1" outlineLevel="1" x14ac:dyDescent="0.2">
      <c r="A290" s="818">
        <v>262</v>
      </c>
      <c r="B290" s="823" t="s">
        <v>128</v>
      </c>
      <c r="C290" s="533" t="s">
        <v>365</v>
      </c>
      <c r="D290" s="533" t="s">
        <v>14</v>
      </c>
      <c r="E290" s="533"/>
      <c r="F290" s="819">
        <v>21322.87</v>
      </c>
      <c r="G290" s="819">
        <f t="shared" si="26"/>
        <v>0</v>
      </c>
      <c r="H290" s="819">
        <v>33285.072</v>
      </c>
      <c r="I290" s="819">
        <f t="shared" si="27"/>
        <v>0</v>
      </c>
      <c r="J290" s="785">
        <f t="shared" si="33"/>
        <v>0</v>
      </c>
    </row>
    <row r="291" spans="1:10" hidden="1" outlineLevel="1" x14ac:dyDescent="0.2">
      <c r="A291" s="818">
        <v>263</v>
      </c>
      <c r="B291" s="823" t="s">
        <v>111</v>
      </c>
      <c r="C291" s="533" t="s">
        <v>364</v>
      </c>
      <c r="D291" s="533" t="s">
        <v>14</v>
      </c>
      <c r="E291" s="533"/>
      <c r="F291" s="819">
        <v>19916</v>
      </c>
      <c r="G291" s="819">
        <f t="shared" si="26"/>
        <v>0</v>
      </c>
      <c r="H291" s="819">
        <v>62594.207999999991</v>
      </c>
      <c r="I291" s="819">
        <f t="shared" si="27"/>
        <v>0</v>
      </c>
      <c r="J291" s="785">
        <f t="shared" si="33"/>
        <v>0</v>
      </c>
    </row>
    <row r="292" spans="1:10" hidden="1" outlineLevel="1" x14ac:dyDescent="0.2">
      <c r="A292" s="818">
        <v>264</v>
      </c>
      <c r="B292" s="822" t="s">
        <v>409</v>
      </c>
      <c r="C292" s="538"/>
      <c r="D292" s="533"/>
      <c r="E292" s="533"/>
      <c r="F292" s="533"/>
      <c r="G292" s="819"/>
      <c r="H292" s="820"/>
      <c r="I292" s="819"/>
      <c r="J292" s="821"/>
    </row>
    <row r="293" spans="1:10" ht="38.25" hidden="1" outlineLevel="1" x14ac:dyDescent="0.2">
      <c r="A293" s="818">
        <v>265</v>
      </c>
      <c r="B293" s="823" t="s">
        <v>125</v>
      </c>
      <c r="C293" s="533" t="s">
        <v>362</v>
      </c>
      <c r="D293" s="533" t="s">
        <v>14</v>
      </c>
      <c r="E293" s="533"/>
      <c r="F293" s="827">
        <v>69989.22</v>
      </c>
      <c r="G293" s="819">
        <f t="shared" si="26"/>
        <v>0</v>
      </c>
      <c r="H293" s="827">
        <v>159975.62399999998</v>
      </c>
      <c r="I293" s="819">
        <f t="shared" si="27"/>
        <v>0</v>
      </c>
      <c r="J293" s="828">
        <f t="shared" ref="J293:J296" si="34">G293+I293</f>
        <v>0</v>
      </c>
    </row>
    <row r="294" spans="1:10" ht="25.5" hidden="1" outlineLevel="1" x14ac:dyDescent="0.2">
      <c r="A294" s="818">
        <v>266</v>
      </c>
      <c r="B294" s="823" t="s">
        <v>126</v>
      </c>
      <c r="C294" s="533" t="s">
        <v>363</v>
      </c>
      <c r="D294" s="533" t="s">
        <v>14</v>
      </c>
      <c r="E294" s="533"/>
      <c r="F294" s="827">
        <v>18412.38</v>
      </c>
      <c r="G294" s="819">
        <f t="shared" si="26"/>
        <v>0</v>
      </c>
      <c r="H294" s="827">
        <v>38478.191999999995</v>
      </c>
      <c r="I294" s="819">
        <f t="shared" si="27"/>
        <v>0</v>
      </c>
      <c r="J294" s="828">
        <f t="shared" si="34"/>
        <v>0</v>
      </c>
    </row>
    <row r="295" spans="1:10" ht="25.5" hidden="1" outlineLevel="1" x14ac:dyDescent="0.2">
      <c r="A295" s="818">
        <v>267</v>
      </c>
      <c r="B295" s="823" t="s">
        <v>128</v>
      </c>
      <c r="C295" s="533" t="s">
        <v>365</v>
      </c>
      <c r="D295" s="533" t="s">
        <v>14</v>
      </c>
      <c r="E295" s="533"/>
      <c r="F295" s="827">
        <v>21322.87</v>
      </c>
      <c r="G295" s="819">
        <f t="shared" si="26"/>
        <v>0</v>
      </c>
      <c r="H295" s="827">
        <v>33285.072</v>
      </c>
      <c r="I295" s="819">
        <f t="shared" si="27"/>
        <v>0</v>
      </c>
      <c r="J295" s="828">
        <f t="shared" si="34"/>
        <v>0</v>
      </c>
    </row>
    <row r="296" spans="1:10" hidden="1" outlineLevel="1" x14ac:dyDescent="0.2">
      <c r="A296" s="818">
        <v>268</v>
      </c>
      <c r="B296" s="823" t="s">
        <v>111</v>
      </c>
      <c r="C296" s="533" t="s">
        <v>364</v>
      </c>
      <c r="D296" s="533" t="s">
        <v>14</v>
      </c>
      <c r="E296" s="533"/>
      <c r="F296" s="827">
        <v>19916</v>
      </c>
      <c r="G296" s="819">
        <f t="shared" si="26"/>
        <v>0</v>
      </c>
      <c r="H296" s="827">
        <v>62594.207999999991</v>
      </c>
      <c r="I296" s="819">
        <f t="shared" si="27"/>
        <v>0</v>
      </c>
      <c r="J296" s="828">
        <f t="shared" si="34"/>
        <v>0</v>
      </c>
    </row>
    <row r="297" spans="1:10" collapsed="1" x14ac:dyDescent="0.2">
      <c r="A297" s="818">
        <v>269</v>
      </c>
      <c r="B297" s="822"/>
      <c r="C297" s="538"/>
      <c r="D297" s="533"/>
      <c r="E297" s="533"/>
      <c r="F297" s="533"/>
      <c r="G297" s="819"/>
      <c r="H297" s="820"/>
      <c r="I297" s="819"/>
      <c r="J297" s="821"/>
    </row>
    <row r="298" spans="1:10" x14ac:dyDescent="0.2">
      <c r="A298" s="818">
        <v>270</v>
      </c>
      <c r="B298" s="822" t="s">
        <v>129</v>
      </c>
      <c r="C298" s="538"/>
      <c r="D298" s="533"/>
      <c r="E298" s="533"/>
      <c r="F298" s="533"/>
      <c r="G298" s="819"/>
      <c r="H298" s="820"/>
      <c r="I298" s="819"/>
      <c r="J298" s="821"/>
    </row>
    <row r="299" spans="1:10" x14ac:dyDescent="0.2">
      <c r="A299" s="818">
        <v>271</v>
      </c>
      <c r="B299" s="822" t="s">
        <v>108</v>
      </c>
      <c r="C299" s="538"/>
      <c r="D299" s="533"/>
      <c r="E299" s="533"/>
      <c r="F299" s="533"/>
      <c r="G299" s="819"/>
      <c r="H299" s="820"/>
      <c r="I299" s="819"/>
      <c r="J299" s="821"/>
    </row>
    <row r="300" spans="1:10" ht="38.25" hidden="1" outlineLevel="1" x14ac:dyDescent="0.2">
      <c r="A300" s="818">
        <v>272</v>
      </c>
      <c r="B300" s="823" t="s">
        <v>288</v>
      </c>
      <c r="C300" s="533" t="s">
        <v>376</v>
      </c>
      <c r="D300" s="533" t="s">
        <v>14</v>
      </c>
      <c r="E300" s="533"/>
      <c r="F300" s="819">
        <v>13504.75</v>
      </c>
      <c r="G300" s="819">
        <f t="shared" ref="G300:G363" si="35">E300*F300</f>
        <v>0</v>
      </c>
      <c r="H300" s="819">
        <v>36380.111999999994</v>
      </c>
      <c r="I300" s="819">
        <f t="shared" ref="I300:I363" si="36">E300*H300</f>
        <v>0</v>
      </c>
      <c r="J300" s="785">
        <f t="shared" ref="J300:J305" si="37">G300+I300</f>
        <v>0</v>
      </c>
    </row>
    <row r="301" spans="1:10" ht="25.5" hidden="1" outlineLevel="1" x14ac:dyDescent="0.2">
      <c r="A301" s="818">
        <v>273</v>
      </c>
      <c r="B301" s="823" t="s">
        <v>237</v>
      </c>
      <c r="C301" s="533" t="s">
        <v>366</v>
      </c>
      <c r="D301" s="533" t="s">
        <v>14</v>
      </c>
      <c r="E301" s="533"/>
      <c r="F301" s="819">
        <v>6467</v>
      </c>
      <c r="G301" s="819">
        <f t="shared" si="35"/>
        <v>0</v>
      </c>
      <c r="H301" s="819">
        <v>17422.248</v>
      </c>
      <c r="I301" s="819">
        <f t="shared" si="36"/>
        <v>0</v>
      </c>
      <c r="J301" s="785">
        <f t="shared" si="37"/>
        <v>0</v>
      </c>
    </row>
    <row r="302" spans="1:10" hidden="1" outlineLevel="1" x14ac:dyDescent="0.2">
      <c r="A302" s="818">
        <v>274</v>
      </c>
      <c r="B302" s="823" t="s">
        <v>130</v>
      </c>
      <c r="C302" s="538" t="s">
        <v>131</v>
      </c>
      <c r="D302" s="533" t="s">
        <v>14</v>
      </c>
      <c r="E302" s="533"/>
      <c r="F302" s="819">
        <v>3004.89</v>
      </c>
      <c r="G302" s="819">
        <f t="shared" si="35"/>
        <v>0</v>
      </c>
      <c r="H302" s="819">
        <v>7329</v>
      </c>
      <c r="I302" s="819">
        <f t="shared" si="36"/>
        <v>0</v>
      </c>
      <c r="J302" s="785">
        <f t="shared" si="37"/>
        <v>0</v>
      </c>
    </row>
    <row r="303" spans="1:10" collapsed="1" x14ac:dyDescent="0.2">
      <c r="A303" s="818">
        <v>275</v>
      </c>
      <c r="B303" s="823" t="s">
        <v>132</v>
      </c>
      <c r="C303" s="538" t="s">
        <v>133</v>
      </c>
      <c r="D303" s="533" t="s">
        <v>14</v>
      </c>
      <c r="E303" s="533">
        <v>2</v>
      </c>
      <c r="F303" s="819">
        <v>4003.24</v>
      </c>
      <c r="G303" s="819">
        <f t="shared" si="35"/>
        <v>8006.48</v>
      </c>
      <c r="H303" s="819">
        <v>9764</v>
      </c>
      <c r="I303" s="819">
        <f t="shared" si="36"/>
        <v>19528</v>
      </c>
      <c r="J303" s="785">
        <f t="shared" si="37"/>
        <v>27534.48</v>
      </c>
    </row>
    <row r="304" spans="1:10" x14ac:dyDescent="0.2">
      <c r="A304" s="818">
        <v>276</v>
      </c>
      <c r="B304" s="823" t="s">
        <v>134</v>
      </c>
      <c r="C304" s="538"/>
      <c r="D304" s="533" t="s">
        <v>14</v>
      </c>
      <c r="E304" s="533">
        <v>10</v>
      </c>
      <c r="F304" s="819">
        <v>800</v>
      </c>
      <c r="G304" s="819">
        <f t="shared" si="35"/>
        <v>8000</v>
      </c>
      <c r="H304" s="819">
        <v>2142</v>
      </c>
      <c r="I304" s="819">
        <f t="shared" si="36"/>
        <v>21420</v>
      </c>
      <c r="J304" s="785">
        <f t="shared" si="37"/>
        <v>29420</v>
      </c>
    </row>
    <row r="305" spans="1:10" x14ac:dyDescent="0.2">
      <c r="A305" s="818">
        <v>277</v>
      </c>
      <c r="B305" s="823" t="s">
        <v>135</v>
      </c>
      <c r="C305" s="538"/>
      <c r="D305" s="533" t="s">
        <v>56</v>
      </c>
      <c r="E305" s="533">
        <v>117</v>
      </c>
      <c r="F305" s="819">
        <v>1875</v>
      </c>
      <c r="G305" s="819">
        <f t="shared" si="35"/>
        <v>219375</v>
      </c>
      <c r="H305" s="819">
        <v>869</v>
      </c>
      <c r="I305" s="819">
        <f t="shared" si="36"/>
        <v>101673</v>
      </c>
      <c r="J305" s="785">
        <f t="shared" si="37"/>
        <v>321048</v>
      </c>
    </row>
    <row r="306" spans="1:10" x14ac:dyDescent="0.2">
      <c r="A306" s="818">
        <v>278</v>
      </c>
      <c r="B306" s="823" t="s">
        <v>136</v>
      </c>
      <c r="C306" s="538"/>
      <c r="D306" s="533" t="s">
        <v>137</v>
      </c>
      <c r="E306" s="533"/>
      <c r="F306" s="819"/>
      <c r="G306" s="819">
        <f t="shared" si="35"/>
        <v>0</v>
      </c>
      <c r="H306" s="819"/>
      <c r="I306" s="819">
        <f t="shared" si="36"/>
        <v>0</v>
      </c>
      <c r="J306" s="785"/>
    </row>
    <row r="307" spans="1:10" x14ac:dyDescent="0.2">
      <c r="A307" s="818">
        <v>279</v>
      </c>
      <c r="B307" s="823" t="s">
        <v>138</v>
      </c>
      <c r="C307" s="538"/>
      <c r="D307" s="533" t="s">
        <v>137</v>
      </c>
      <c r="E307" s="533"/>
      <c r="F307" s="819"/>
      <c r="G307" s="819">
        <f t="shared" si="35"/>
        <v>0</v>
      </c>
      <c r="H307" s="819"/>
      <c r="I307" s="819">
        <f t="shared" si="36"/>
        <v>0</v>
      </c>
      <c r="J307" s="785"/>
    </row>
    <row r="308" spans="1:10" x14ac:dyDescent="0.2">
      <c r="A308" s="818">
        <v>280</v>
      </c>
      <c r="B308" s="823" t="s">
        <v>139</v>
      </c>
      <c r="C308" s="538"/>
      <c r="D308" s="533" t="s">
        <v>56</v>
      </c>
      <c r="E308" s="566">
        <v>18.545000000000002</v>
      </c>
      <c r="F308" s="819">
        <v>1875</v>
      </c>
      <c r="G308" s="819">
        <f t="shared" si="35"/>
        <v>34771.875</v>
      </c>
      <c r="H308" s="819">
        <v>1617</v>
      </c>
      <c r="I308" s="819">
        <f t="shared" si="36"/>
        <v>29987.265000000003</v>
      </c>
      <c r="J308" s="785">
        <f t="shared" ref="J308:J309" si="38">G308+I308</f>
        <v>64759.14</v>
      </c>
    </row>
    <row r="309" spans="1:10" x14ac:dyDescent="0.2">
      <c r="A309" s="818">
        <v>281</v>
      </c>
      <c r="B309" s="823" t="s">
        <v>140</v>
      </c>
      <c r="C309" s="538"/>
      <c r="D309" s="533" t="s">
        <v>56</v>
      </c>
      <c r="E309" s="533">
        <v>139</v>
      </c>
      <c r="F309" s="819">
        <v>1875</v>
      </c>
      <c r="G309" s="819">
        <f t="shared" si="35"/>
        <v>260625</v>
      </c>
      <c r="H309" s="819">
        <v>1226</v>
      </c>
      <c r="I309" s="819">
        <f t="shared" si="36"/>
        <v>170414</v>
      </c>
      <c r="J309" s="785">
        <f t="shared" si="38"/>
        <v>431039</v>
      </c>
    </row>
    <row r="310" spans="1:10" x14ac:dyDescent="0.2">
      <c r="A310" s="818">
        <v>282</v>
      </c>
      <c r="B310" s="823" t="s">
        <v>141</v>
      </c>
      <c r="C310" s="538"/>
      <c r="D310" s="533" t="s">
        <v>137</v>
      </c>
      <c r="E310" s="533"/>
      <c r="F310" s="819"/>
      <c r="G310" s="819">
        <f t="shared" si="35"/>
        <v>0</v>
      </c>
      <c r="H310" s="819"/>
      <c r="I310" s="819">
        <f t="shared" si="36"/>
        <v>0</v>
      </c>
      <c r="J310" s="785"/>
    </row>
    <row r="311" spans="1:10" x14ac:dyDescent="0.2">
      <c r="A311" s="818">
        <v>283</v>
      </c>
      <c r="B311" s="823" t="s">
        <v>142</v>
      </c>
      <c r="C311" s="538"/>
      <c r="D311" s="533" t="s">
        <v>137</v>
      </c>
      <c r="E311" s="533"/>
      <c r="F311" s="819"/>
      <c r="G311" s="819">
        <f t="shared" si="35"/>
        <v>0</v>
      </c>
      <c r="H311" s="819"/>
      <c r="I311" s="819">
        <f t="shared" si="36"/>
        <v>0</v>
      </c>
      <c r="J311" s="785"/>
    </row>
    <row r="312" spans="1:10" x14ac:dyDescent="0.2">
      <c r="A312" s="818">
        <v>284</v>
      </c>
      <c r="B312" s="823" t="s">
        <v>143</v>
      </c>
      <c r="C312" s="538"/>
      <c r="D312" s="533" t="s">
        <v>137</v>
      </c>
      <c r="E312" s="533"/>
      <c r="F312" s="819"/>
      <c r="G312" s="819">
        <f t="shared" si="35"/>
        <v>0</v>
      </c>
      <c r="H312" s="819"/>
      <c r="I312" s="819">
        <f t="shared" si="36"/>
        <v>0</v>
      </c>
      <c r="J312" s="785"/>
    </row>
    <row r="313" spans="1:10" x14ac:dyDescent="0.2">
      <c r="A313" s="818">
        <v>285</v>
      </c>
      <c r="B313" s="823" t="s">
        <v>144</v>
      </c>
      <c r="C313" s="538"/>
      <c r="D313" s="533" t="s">
        <v>56</v>
      </c>
      <c r="E313" s="566">
        <v>46.699999999999996</v>
      </c>
      <c r="F313" s="819">
        <v>1875</v>
      </c>
      <c r="G313" s="819">
        <f t="shared" si="35"/>
        <v>87562.499999999985</v>
      </c>
      <c r="H313" s="819">
        <v>2132</v>
      </c>
      <c r="I313" s="819">
        <f t="shared" si="36"/>
        <v>99564.4</v>
      </c>
      <c r="J313" s="785">
        <f t="shared" ref="J313:J314" si="39">G313+I313</f>
        <v>187126.89999999997</v>
      </c>
    </row>
    <row r="314" spans="1:10" hidden="1" outlineLevel="1" x14ac:dyDescent="0.2">
      <c r="A314" s="818">
        <v>286</v>
      </c>
      <c r="B314" s="823" t="s">
        <v>145</v>
      </c>
      <c r="C314" s="538"/>
      <c r="D314" s="533" t="s">
        <v>56</v>
      </c>
      <c r="E314" s="533"/>
      <c r="F314" s="819">
        <v>1875</v>
      </c>
      <c r="G314" s="819">
        <f t="shared" si="35"/>
        <v>0</v>
      </c>
      <c r="H314" s="819">
        <v>1190</v>
      </c>
      <c r="I314" s="819">
        <f t="shared" si="36"/>
        <v>0</v>
      </c>
      <c r="J314" s="785">
        <f t="shared" si="39"/>
        <v>0</v>
      </c>
    </row>
    <row r="315" spans="1:10" hidden="1" outlineLevel="1" x14ac:dyDescent="0.2">
      <c r="A315" s="818">
        <v>287</v>
      </c>
      <c r="B315" s="823" t="s">
        <v>146</v>
      </c>
      <c r="C315" s="538"/>
      <c r="D315" s="533" t="s">
        <v>137</v>
      </c>
      <c r="E315" s="533"/>
      <c r="F315" s="819"/>
      <c r="G315" s="819">
        <f t="shared" si="35"/>
        <v>0</v>
      </c>
      <c r="H315" s="819"/>
      <c r="I315" s="819">
        <f t="shared" si="36"/>
        <v>0</v>
      </c>
      <c r="J315" s="785"/>
    </row>
    <row r="316" spans="1:10" ht="25.5" hidden="1" outlineLevel="1" x14ac:dyDescent="0.2">
      <c r="A316" s="818">
        <v>288</v>
      </c>
      <c r="B316" s="823" t="s">
        <v>147</v>
      </c>
      <c r="C316" s="538"/>
      <c r="D316" s="533" t="s">
        <v>56</v>
      </c>
      <c r="E316" s="566"/>
      <c r="F316" s="819">
        <v>1875</v>
      </c>
      <c r="G316" s="819">
        <f t="shared" si="35"/>
        <v>0</v>
      </c>
      <c r="H316" s="819">
        <v>1764</v>
      </c>
      <c r="I316" s="819">
        <f t="shared" si="36"/>
        <v>0</v>
      </c>
      <c r="J316" s="785">
        <f t="shared" ref="J316:J317" si="40">G316+I316</f>
        <v>0</v>
      </c>
    </row>
    <row r="317" spans="1:10" hidden="1" outlineLevel="1" x14ac:dyDescent="0.2">
      <c r="A317" s="818">
        <v>289</v>
      </c>
      <c r="B317" s="823" t="s">
        <v>148</v>
      </c>
      <c r="C317" s="538"/>
      <c r="D317" s="533" t="s">
        <v>56</v>
      </c>
      <c r="E317" s="533"/>
      <c r="F317" s="819">
        <v>1875</v>
      </c>
      <c r="G317" s="819">
        <f t="shared" si="35"/>
        <v>0</v>
      </c>
      <c r="H317" s="819">
        <v>1428</v>
      </c>
      <c r="I317" s="819">
        <f t="shared" si="36"/>
        <v>0</v>
      </c>
      <c r="J317" s="785">
        <f t="shared" si="40"/>
        <v>0</v>
      </c>
    </row>
    <row r="318" spans="1:10" hidden="1" outlineLevel="1" x14ac:dyDescent="0.2">
      <c r="A318" s="818">
        <v>290</v>
      </c>
      <c r="B318" s="823" t="s">
        <v>149</v>
      </c>
      <c r="C318" s="538"/>
      <c r="D318" s="533" t="s">
        <v>137</v>
      </c>
      <c r="E318" s="533"/>
      <c r="F318" s="819"/>
      <c r="G318" s="819">
        <f t="shared" si="35"/>
        <v>0</v>
      </c>
      <c r="H318" s="819"/>
      <c r="I318" s="819">
        <f t="shared" si="36"/>
        <v>0</v>
      </c>
      <c r="J318" s="785"/>
    </row>
    <row r="319" spans="1:10" hidden="1" outlineLevel="1" x14ac:dyDescent="0.2">
      <c r="A319" s="818">
        <v>291</v>
      </c>
      <c r="B319" s="823" t="s">
        <v>150</v>
      </c>
      <c r="C319" s="538"/>
      <c r="D319" s="533" t="s">
        <v>56</v>
      </c>
      <c r="E319" s="566"/>
      <c r="F319" s="819">
        <v>1875</v>
      </c>
      <c r="G319" s="819">
        <f t="shared" si="35"/>
        <v>0</v>
      </c>
      <c r="H319" s="819">
        <v>2646</v>
      </c>
      <c r="I319" s="819">
        <f t="shared" si="36"/>
        <v>0</v>
      </c>
      <c r="J319" s="785">
        <f t="shared" ref="J319:J322" si="41">G319+I319</f>
        <v>0</v>
      </c>
    </row>
    <row r="320" spans="1:10" ht="25.5" hidden="1" outlineLevel="1" x14ac:dyDescent="0.2">
      <c r="A320" s="818">
        <v>292</v>
      </c>
      <c r="B320" s="823" t="s">
        <v>151</v>
      </c>
      <c r="C320" s="533" t="s">
        <v>152</v>
      </c>
      <c r="D320" s="533" t="s">
        <v>56</v>
      </c>
      <c r="E320" s="533"/>
      <c r="F320" s="819">
        <v>600</v>
      </c>
      <c r="G320" s="819">
        <f t="shared" si="35"/>
        <v>0</v>
      </c>
      <c r="H320" s="819">
        <v>381</v>
      </c>
      <c r="I320" s="819">
        <f t="shared" si="36"/>
        <v>0</v>
      </c>
      <c r="J320" s="785">
        <f t="shared" si="41"/>
        <v>0</v>
      </c>
    </row>
    <row r="321" spans="1:10" hidden="1" outlineLevel="1" x14ac:dyDescent="0.2">
      <c r="A321" s="818">
        <v>293</v>
      </c>
      <c r="B321" s="823" t="s">
        <v>153</v>
      </c>
      <c r="C321" s="538"/>
      <c r="D321" s="533" t="s">
        <v>56</v>
      </c>
      <c r="E321" s="533"/>
      <c r="F321" s="819">
        <v>1000</v>
      </c>
      <c r="G321" s="819">
        <f t="shared" si="35"/>
        <v>0</v>
      </c>
      <c r="H321" s="819">
        <v>123</v>
      </c>
      <c r="I321" s="819">
        <f t="shared" si="36"/>
        <v>0</v>
      </c>
      <c r="J321" s="785">
        <f t="shared" si="41"/>
        <v>0</v>
      </c>
    </row>
    <row r="322" spans="1:10" collapsed="1" x14ac:dyDescent="0.2">
      <c r="A322" s="818">
        <v>294</v>
      </c>
      <c r="B322" s="823" t="s">
        <v>60</v>
      </c>
      <c r="C322" s="538"/>
      <c r="D322" s="533" t="s">
        <v>5</v>
      </c>
      <c r="E322" s="533">
        <v>0.78794456708363991</v>
      </c>
      <c r="F322" s="819">
        <v>0</v>
      </c>
      <c r="G322" s="819">
        <f t="shared" si="35"/>
        <v>0</v>
      </c>
      <c r="H322" s="819">
        <v>137961</v>
      </c>
      <c r="I322" s="819">
        <f t="shared" si="36"/>
        <v>108705.62041942605</v>
      </c>
      <c r="J322" s="785">
        <f t="shared" si="41"/>
        <v>108705.62041942605</v>
      </c>
    </row>
    <row r="323" spans="1:10" hidden="1" outlineLevel="1" x14ac:dyDescent="0.2">
      <c r="A323" s="818">
        <v>295</v>
      </c>
      <c r="B323" s="567" t="s">
        <v>112</v>
      </c>
      <c r="C323" s="538"/>
      <c r="D323" s="533"/>
      <c r="E323" s="533"/>
      <c r="F323" s="533"/>
      <c r="G323" s="819"/>
      <c r="H323" s="820"/>
      <c r="I323" s="819"/>
      <c r="J323" s="821"/>
    </row>
    <row r="324" spans="1:10" ht="38.25" hidden="1" outlineLevel="1" x14ac:dyDescent="0.2">
      <c r="A324" s="818">
        <v>296</v>
      </c>
      <c r="B324" s="823" t="s">
        <v>288</v>
      </c>
      <c r="C324" s="533" t="s">
        <v>376</v>
      </c>
      <c r="D324" s="533" t="s">
        <v>14</v>
      </c>
      <c r="E324" s="533"/>
      <c r="F324" s="819">
        <v>13504.75</v>
      </c>
      <c r="G324" s="819">
        <f t="shared" si="35"/>
        <v>0</v>
      </c>
      <c r="H324" s="819">
        <v>36380.111999999994</v>
      </c>
      <c r="I324" s="819">
        <f t="shared" si="36"/>
        <v>0</v>
      </c>
      <c r="J324" s="785">
        <f t="shared" ref="J324:J329" si="42">G324+I324</f>
        <v>0</v>
      </c>
    </row>
    <row r="325" spans="1:10" ht="25.5" hidden="1" outlineLevel="1" x14ac:dyDescent="0.2">
      <c r="A325" s="818">
        <v>297</v>
      </c>
      <c r="B325" s="823" t="s">
        <v>237</v>
      </c>
      <c r="C325" s="533" t="s">
        <v>366</v>
      </c>
      <c r="D325" s="533" t="s">
        <v>14</v>
      </c>
      <c r="E325" s="533"/>
      <c r="F325" s="819">
        <v>6467</v>
      </c>
      <c r="G325" s="819">
        <f t="shared" si="35"/>
        <v>0</v>
      </c>
      <c r="H325" s="819">
        <v>17422.248</v>
      </c>
      <c r="I325" s="819">
        <f t="shared" si="36"/>
        <v>0</v>
      </c>
      <c r="J325" s="785">
        <f t="shared" si="42"/>
        <v>0</v>
      </c>
    </row>
    <row r="326" spans="1:10" hidden="1" outlineLevel="1" x14ac:dyDescent="0.2">
      <c r="A326" s="818">
        <v>298</v>
      </c>
      <c r="B326" s="823" t="s">
        <v>130</v>
      </c>
      <c r="C326" s="538" t="s">
        <v>131</v>
      </c>
      <c r="D326" s="533" t="s">
        <v>14</v>
      </c>
      <c r="E326" s="533"/>
      <c r="F326" s="819">
        <v>3004.89</v>
      </c>
      <c r="G326" s="819">
        <f t="shared" si="35"/>
        <v>0</v>
      </c>
      <c r="H326" s="819">
        <v>7329</v>
      </c>
      <c r="I326" s="819">
        <f t="shared" si="36"/>
        <v>0</v>
      </c>
      <c r="J326" s="785">
        <f t="shared" si="42"/>
        <v>0</v>
      </c>
    </row>
    <row r="327" spans="1:10" hidden="1" outlineLevel="1" x14ac:dyDescent="0.2">
      <c r="A327" s="818">
        <v>299</v>
      </c>
      <c r="B327" s="823" t="s">
        <v>132</v>
      </c>
      <c r="C327" s="538" t="s">
        <v>133</v>
      </c>
      <c r="D327" s="533" t="s">
        <v>14</v>
      </c>
      <c r="E327" s="533"/>
      <c r="F327" s="819">
        <v>4003.24</v>
      </c>
      <c r="G327" s="819">
        <f t="shared" si="35"/>
        <v>0</v>
      </c>
      <c r="H327" s="819">
        <v>9764</v>
      </c>
      <c r="I327" s="819">
        <f t="shared" si="36"/>
        <v>0</v>
      </c>
      <c r="J327" s="785">
        <f t="shared" si="42"/>
        <v>0</v>
      </c>
    </row>
    <row r="328" spans="1:10" hidden="1" outlineLevel="1" x14ac:dyDescent="0.2">
      <c r="A328" s="818">
        <v>300</v>
      </c>
      <c r="B328" s="823" t="s">
        <v>134</v>
      </c>
      <c r="C328" s="538"/>
      <c r="D328" s="533" t="s">
        <v>14</v>
      </c>
      <c r="E328" s="533"/>
      <c r="F328" s="819">
        <v>800</v>
      </c>
      <c r="G328" s="819">
        <f t="shared" si="35"/>
        <v>0</v>
      </c>
      <c r="H328" s="819">
        <v>2142</v>
      </c>
      <c r="I328" s="819">
        <f t="shared" si="36"/>
        <v>0</v>
      </c>
      <c r="J328" s="785">
        <f t="shared" si="42"/>
        <v>0</v>
      </c>
    </row>
    <row r="329" spans="1:10" hidden="1" outlineLevel="1" x14ac:dyDescent="0.2">
      <c r="A329" s="818">
        <v>301</v>
      </c>
      <c r="B329" s="823" t="s">
        <v>135</v>
      </c>
      <c r="C329" s="538"/>
      <c r="D329" s="533" t="s">
        <v>56</v>
      </c>
      <c r="E329" s="533"/>
      <c r="F329" s="819">
        <v>1875</v>
      </c>
      <c r="G329" s="819">
        <f t="shared" si="35"/>
        <v>0</v>
      </c>
      <c r="H329" s="819">
        <v>869</v>
      </c>
      <c r="I329" s="819">
        <f t="shared" si="36"/>
        <v>0</v>
      </c>
      <c r="J329" s="785">
        <f t="shared" si="42"/>
        <v>0</v>
      </c>
    </row>
    <row r="330" spans="1:10" hidden="1" outlineLevel="1" x14ac:dyDescent="0.2">
      <c r="A330" s="818">
        <v>302</v>
      </c>
      <c r="B330" s="823" t="s">
        <v>136</v>
      </c>
      <c r="C330" s="538"/>
      <c r="D330" s="533" t="s">
        <v>137</v>
      </c>
      <c r="E330" s="533"/>
      <c r="F330" s="819"/>
      <c r="G330" s="819">
        <f t="shared" si="35"/>
        <v>0</v>
      </c>
      <c r="H330" s="819"/>
      <c r="I330" s="819">
        <f t="shared" si="36"/>
        <v>0</v>
      </c>
      <c r="J330" s="785"/>
    </row>
    <row r="331" spans="1:10" hidden="1" outlineLevel="1" x14ac:dyDescent="0.2">
      <c r="A331" s="818">
        <v>303</v>
      </c>
      <c r="B331" s="823" t="s">
        <v>138</v>
      </c>
      <c r="C331" s="538"/>
      <c r="D331" s="533" t="s">
        <v>137</v>
      </c>
      <c r="E331" s="533"/>
      <c r="F331" s="819"/>
      <c r="G331" s="819">
        <f t="shared" si="35"/>
        <v>0</v>
      </c>
      <c r="H331" s="819"/>
      <c r="I331" s="819">
        <f t="shared" si="36"/>
        <v>0</v>
      </c>
      <c r="J331" s="785"/>
    </row>
    <row r="332" spans="1:10" hidden="1" outlineLevel="1" x14ac:dyDescent="0.2">
      <c r="A332" s="818">
        <v>304</v>
      </c>
      <c r="B332" s="823" t="s">
        <v>139</v>
      </c>
      <c r="C332" s="538"/>
      <c r="D332" s="533" t="s">
        <v>56</v>
      </c>
      <c r="E332" s="566"/>
      <c r="F332" s="819">
        <v>1875</v>
      </c>
      <c r="G332" s="819">
        <f t="shared" si="35"/>
        <v>0</v>
      </c>
      <c r="H332" s="819">
        <v>1617</v>
      </c>
      <c r="I332" s="819">
        <f t="shared" si="36"/>
        <v>0</v>
      </c>
      <c r="J332" s="785">
        <f t="shared" ref="J332:J333" si="43">G332+I332</f>
        <v>0</v>
      </c>
    </row>
    <row r="333" spans="1:10" hidden="1" outlineLevel="1" x14ac:dyDescent="0.2">
      <c r="A333" s="818">
        <v>305</v>
      </c>
      <c r="B333" s="823" t="s">
        <v>140</v>
      </c>
      <c r="C333" s="538"/>
      <c r="D333" s="533" t="s">
        <v>56</v>
      </c>
      <c r="E333" s="533"/>
      <c r="F333" s="819">
        <v>1875</v>
      </c>
      <c r="G333" s="819">
        <f t="shared" si="35"/>
        <v>0</v>
      </c>
      <c r="H333" s="819">
        <v>1226</v>
      </c>
      <c r="I333" s="819">
        <f t="shared" si="36"/>
        <v>0</v>
      </c>
      <c r="J333" s="785">
        <f t="shared" si="43"/>
        <v>0</v>
      </c>
    </row>
    <row r="334" spans="1:10" hidden="1" outlineLevel="1" x14ac:dyDescent="0.2">
      <c r="A334" s="818">
        <v>306</v>
      </c>
      <c r="B334" s="823" t="s">
        <v>141</v>
      </c>
      <c r="C334" s="538"/>
      <c r="D334" s="533" t="s">
        <v>137</v>
      </c>
      <c r="E334" s="533"/>
      <c r="F334" s="819"/>
      <c r="G334" s="819">
        <f t="shared" si="35"/>
        <v>0</v>
      </c>
      <c r="H334" s="819"/>
      <c r="I334" s="819">
        <f t="shared" si="36"/>
        <v>0</v>
      </c>
      <c r="J334" s="785"/>
    </row>
    <row r="335" spans="1:10" hidden="1" outlineLevel="1" x14ac:dyDescent="0.2">
      <c r="A335" s="818">
        <v>307</v>
      </c>
      <c r="B335" s="823" t="s">
        <v>142</v>
      </c>
      <c r="C335" s="538"/>
      <c r="D335" s="533" t="s">
        <v>137</v>
      </c>
      <c r="E335" s="533"/>
      <c r="F335" s="819"/>
      <c r="G335" s="819">
        <f t="shared" si="35"/>
        <v>0</v>
      </c>
      <c r="H335" s="819"/>
      <c r="I335" s="819">
        <f t="shared" si="36"/>
        <v>0</v>
      </c>
      <c r="J335" s="785"/>
    </row>
    <row r="336" spans="1:10" hidden="1" outlineLevel="1" x14ac:dyDescent="0.2">
      <c r="A336" s="818">
        <v>308</v>
      </c>
      <c r="B336" s="823" t="s">
        <v>143</v>
      </c>
      <c r="C336" s="538"/>
      <c r="D336" s="533" t="s">
        <v>137</v>
      </c>
      <c r="E336" s="533"/>
      <c r="F336" s="819"/>
      <c r="G336" s="819">
        <f t="shared" si="35"/>
        <v>0</v>
      </c>
      <c r="H336" s="819"/>
      <c r="I336" s="819">
        <f t="shared" si="36"/>
        <v>0</v>
      </c>
      <c r="J336" s="785"/>
    </row>
    <row r="337" spans="1:10" hidden="1" outlineLevel="1" x14ac:dyDescent="0.2">
      <c r="A337" s="818">
        <v>309</v>
      </c>
      <c r="B337" s="823" t="s">
        <v>144</v>
      </c>
      <c r="C337" s="538"/>
      <c r="D337" s="533" t="s">
        <v>56</v>
      </c>
      <c r="E337" s="566"/>
      <c r="F337" s="819">
        <v>1875</v>
      </c>
      <c r="G337" s="819">
        <f t="shared" si="35"/>
        <v>0</v>
      </c>
      <c r="H337" s="819">
        <v>2132</v>
      </c>
      <c r="I337" s="819">
        <f t="shared" si="36"/>
        <v>0</v>
      </c>
      <c r="J337" s="785">
        <f t="shared" ref="J337:J338" si="44">G337+I337</f>
        <v>0</v>
      </c>
    </row>
    <row r="338" spans="1:10" hidden="1" outlineLevel="1" x14ac:dyDescent="0.2">
      <c r="A338" s="818">
        <v>310</v>
      </c>
      <c r="B338" s="823" t="s">
        <v>145</v>
      </c>
      <c r="C338" s="538"/>
      <c r="D338" s="533" t="s">
        <v>56</v>
      </c>
      <c r="E338" s="533"/>
      <c r="F338" s="819">
        <v>1875</v>
      </c>
      <c r="G338" s="819">
        <f t="shared" si="35"/>
        <v>0</v>
      </c>
      <c r="H338" s="819">
        <v>1190</v>
      </c>
      <c r="I338" s="819">
        <f t="shared" si="36"/>
        <v>0</v>
      </c>
      <c r="J338" s="785">
        <f t="shared" si="44"/>
        <v>0</v>
      </c>
    </row>
    <row r="339" spans="1:10" ht="30.75" hidden="1" customHeight="1" outlineLevel="1" x14ac:dyDescent="0.2">
      <c r="A339" s="818">
        <v>311</v>
      </c>
      <c r="B339" s="823" t="s">
        <v>146</v>
      </c>
      <c r="C339" s="538"/>
      <c r="D339" s="533" t="s">
        <v>137</v>
      </c>
      <c r="E339" s="533"/>
      <c r="F339" s="819"/>
      <c r="G339" s="819">
        <f t="shared" si="35"/>
        <v>0</v>
      </c>
      <c r="H339" s="819"/>
      <c r="I339" s="819">
        <f t="shared" si="36"/>
        <v>0</v>
      </c>
      <c r="J339" s="785"/>
    </row>
    <row r="340" spans="1:10" ht="25.5" hidden="1" outlineLevel="1" x14ac:dyDescent="0.2">
      <c r="A340" s="818">
        <v>312</v>
      </c>
      <c r="B340" s="823" t="s">
        <v>147</v>
      </c>
      <c r="C340" s="538"/>
      <c r="D340" s="533" t="s">
        <v>56</v>
      </c>
      <c r="E340" s="566"/>
      <c r="F340" s="819">
        <v>1875</v>
      </c>
      <c r="G340" s="819">
        <f t="shared" si="35"/>
        <v>0</v>
      </c>
      <c r="H340" s="819">
        <v>1764</v>
      </c>
      <c r="I340" s="819">
        <f t="shared" si="36"/>
        <v>0</v>
      </c>
      <c r="J340" s="785">
        <f t="shared" ref="J340:J341" si="45">G340+I340</f>
        <v>0</v>
      </c>
    </row>
    <row r="341" spans="1:10" hidden="1" outlineLevel="1" x14ac:dyDescent="0.2">
      <c r="A341" s="818">
        <v>313</v>
      </c>
      <c r="B341" s="823" t="s">
        <v>148</v>
      </c>
      <c r="C341" s="538"/>
      <c r="D341" s="533" t="s">
        <v>56</v>
      </c>
      <c r="E341" s="533"/>
      <c r="F341" s="819">
        <v>1875</v>
      </c>
      <c r="G341" s="819">
        <f t="shared" si="35"/>
        <v>0</v>
      </c>
      <c r="H341" s="819">
        <v>1428</v>
      </c>
      <c r="I341" s="819">
        <f t="shared" si="36"/>
        <v>0</v>
      </c>
      <c r="J341" s="785">
        <f t="shared" si="45"/>
        <v>0</v>
      </c>
    </row>
    <row r="342" spans="1:10" hidden="1" outlineLevel="1" x14ac:dyDescent="0.2">
      <c r="A342" s="818">
        <v>314</v>
      </c>
      <c r="B342" s="823" t="s">
        <v>149</v>
      </c>
      <c r="C342" s="538"/>
      <c r="D342" s="533" t="s">
        <v>137</v>
      </c>
      <c r="E342" s="533"/>
      <c r="F342" s="819"/>
      <c r="G342" s="819">
        <f t="shared" si="35"/>
        <v>0</v>
      </c>
      <c r="H342" s="819"/>
      <c r="I342" s="819">
        <f t="shared" si="36"/>
        <v>0</v>
      </c>
      <c r="J342" s="785"/>
    </row>
    <row r="343" spans="1:10" hidden="1" outlineLevel="1" x14ac:dyDescent="0.2">
      <c r="A343" s="818">
        <v>315</v>
      </c>
      <c r="B343" s="823" t="s">
        <v>150</v>
      </c>
      <c r="C343" s="538"/>
      <c r="D343" s="533" t="s">
        <v>56</v>
      </c>
      <c r="E343" s="566"/>
      <c r="F343" s="819">
        <v>1875</v>
      </c>
      <c r="G343" s="819">
        <f t="shared" si="35"/>
        <v>0</v>
      </c>
      <c r="H343" s="819">
        <v>2646</v>
      </c>
      <c r="I343" s="819">
        <f t="shared" si="36"/>
        <v>0</v>
      </c>
      <c r="J343" s="785">
        <f t="shared" ref="J343:J346" si="46">G343+I343</f>
        <v>0</v>
      </c>
    </row>
    <row r="344" spans="1:10" ht="12" hidden="1" customHeight="1" outlineLevel="1" x14ac:dyDescent="0.2">
      <c r="A344" s="818">
        <v>316</v>
      </c>
      <c r="B344" s="823" t="s">
        <v>151</v>
      </c>
      <c r="C344" s="533" t="s">
        <v>152</v>
      </c>
      <c r="D344" s="533" t="s">
        <v>56</v>
      </c>
      <c r="E344" s="533"/>
      <c r="F344" s="819">
        <v>600</v>
      </c>
      <c r="G344" s="819">
        <f t="shared" si="35"/>
        <v>0</v>
      </c>
      <c r="H344" s="819">
        <v>381</v>
      </c>
      <c r="I344" s="819">
        <f t="shared" si="36"/>
        <v>0</v>
      </c>
      <c r="J344" s="785">
        <f t="shared" si="46"/>
        <v>0</v>
      </c>
    </row>
    <row r="345" spans="1:10" hidden="1" outlineLevel="1" x14ac:dyDescent="0.2">
      <c r="A345" s="818">
        <v>317</v>
      </c>
      <c r="B345" s="823" t="s">
        <v>153</v>
      </c>
      <c r="C345" s="538"/>
      <c r="D345" s="533" t="s">
        <v>56</v>
      </c>
      <c r="E345" s="533"/>
      <c r="F345" s="819">
        <v>1000</v>
      </c>
      <c r="G345" s="819">
        <f t="shared" si="35"/>
        <v>0</v>
      </c>
      <c r="H345" s="819">
        <v>123</v>
      </c>
      <c r="I345" s="819">
        <f t="shared" si="36"/>
        <v>0</v>
      </c>
      <c r="J345" s="785">
        <f t="shared" si="46"/>
        <v>0</v>
      </c>
    </row>
    <row r="346" spans="1:10" ht="12" hidden="1" customHeight="1" outlineLevel="1" x14ac:dyDescent="0.2">
      <c r="A346" s="818">
        <v>318</v>
      </c>
      <c r="B346" s="823" t="s">
        <v>60</v>
      </c>
      <c r="C346" s="538"/>
      <c r="D346" s="533" t="s">
        <v>5</v>
      </c>
      <c r="E346" s="533"/>
      <c r="F346" s="819">
        <v>0</v>
      </c>
      <c r="G346" s="819">
        <f t="shared" si="35"/>
        <v>0</v>
      </c>
      <c r="H346" s="819">
        <v>137961</v>
      </c>
      <c r="I346" s="819">
        <f t="shared" si="36"/>
        <v>0</v>
      </c>
      <c r="J346" s="785">
        <f t="shared" si="46"/>
        <v>0</v>
      </c>
    </row>
    <row r="347" spans="1:10" collapsed="1" x14ac:dyDescent="0.2">
      <c r="A347" s="818">
        <v>319</v>
      </c>
      <c r="B347" s="567" t="s">
        <v>114</v>
      </c>
      <c r="C347" s="538"/>
      <c r="D347" s="533"/>
      <c r="E347" s="533"/>
      <c r="F347" s="533"/>
      <c r="G347" s="819"/>
      <c r="H347" s="820"/>
      <c r="I347" s="819"/>
      <c r="J347" s="821"/>
    </row>
    <row r="348" spans="1:10" ht="25.5" hidden="1" outlineLevel="1" x14ac:dyDescent="0.2">
      <c r="A348" s="818">
        <v>320</v>
      </c>
      <c r="B348" s="823" t="s">
        <v>289</v>
      </c>
      <c r="C348" s="533" t="s">
        <v>367</v>
      </c>
      <c r="D348" s="533" t="s">
        <v>14</v>
      </c>
      <c r="E348" s="533"/>
      <c r="F348" s="819">
        <v>8293.6</v>
      </c>
      <c r="G348" s="819">
        <f t="shared" si="35"/>
        <v>0</v>
      </c>
      <c r="H348" s="819">
        <v>22342.319999999996</v>
      </c>
      <c r="I348" s="819">
        <f t="shared" si="36"/>
        <v>0</v>
      </c>
      <c r="J348" s="785">
        <f t="shared" ref="J348:J353" si="47">G348+I348</f>
        <v>0</v>
      </c>
    </row>
    <row r="349" spans="1:10" hidden="1" outlineLevel="1" x14ac:dyDescent="0.2">
      <c r="A349" s="818">
        <v>321</v>
      </c>
      <c r="B349" s="823" t="s">
        <v>154</v>
      </c>
      <c r="C349" s="538" t="s">
        <v>155</v>
      </c>
      <c r="D349" s="533" t="s">
        <v>14</v>
      </c>
      <c r="E349" s="533"/>
      <c r="F349" s="819">
        <v>800</v>
      </c>
      <c r="G349" s="819">
        <f t="shared" si="35"/>
        <v>0</v>
      </c>
      <c r="H349" s="819">
        <v>1021</v>
      </c>
      <c r="I349" s="819">
        <f t="shared" si="36"/>
        <v>0</v>
      </c>
      <c r="J349" s="785">
        <f t="shared" si="47"/>
        <v>0</v>
      </c>
    </row>
    <row r="350" spans="1:10" collapsed="1" x14ac:dyDescent="0.2">
      <c r="A350" s="818">
        <v>322</v>
      </c>
      <c r="B350" s="823" t="s">
        <v>132</v>
      </c>
      <c r="C350" s="538" t="s">
        <v>133</v>
      </c>
      <c r="D350" s="533" t="s">
        <v>14</v>
      </c>
      <c r="E350" s="533">
        <v>7</v>
      </c>
      <c r="F350" s="819">
        <v>4003.24</v>
      </c>
      <c r="G350" s="819">
        <f t="shared" si="35"/>
        <v>28022.68</v>
      </c>
      <c r="H350" s="819">
        <v>9764</v>
      </c>
      <c r="I350" s="819">
        <f t="shared" si="36"/>
        <v>68348</v>
      </c>
      <c r="J350" s="785">
        <f t="shared" si="47"/>
        <v>96370.68</v>
      </c>
    </row>
    <row r="351" spans="1:10" hidden="1" outlineLevel="1" x14ac:dyDescent="0.2">
      <c r="A351" s="818">
        <v>323</v>
      </c>
      <c r="B351" s="823" t="s">
        <v>156</v>
      </c>
      <c r="C351" s="538"/>
      <c r="D351" s="533" t="s">
        <v>14</v>
      </c>
      <c r="E351" s="533"/>
      <c r="F351" s="819">
        <v>600</v>
      </c>
      <c r="G351" s="819">
        <f t="shared" si="35"/>
        <v>0</v>
      </c>
      <c r="H351" s="819">
        <v>595</v>
      </c>
      <c r="I351" s="819">
        <f t="shared" si="36"/>
        <v>0</v>
      </c>
      <c r="J351" s="785">
        <f t="shared" si="47"/>
        <v>0</v>
      </c>
    </row>
    <row r="352" spans="1:10" collapsed="1" x14ac:dyDescent="0.2">
      <c r="A352" s="818">
        <v>324</v>
      </c>
      <c r="B352" s="823" t="s">
        <v>134</v>
      </c>
      <c r="C352" s="538"/>
      <c r="D352" s="533" t="s">
        <v>14</v>
      </c>
      <c r="E352" s="533">
        <v>7</v>
      </c>
      <c r="F352" s="819">
        <v>800</v>
      </c>
      <c r="G352" s="819">
        <f t="shared" si="35"/>
        <v>5600</v>
      </c>
      <c r="H352" s="819">
        <v>2142</v>
      </c>
      <c r="I352" s="819">
        <f t="shared" si="36"/>
        <v>14994</v>
      </c>
      <c r="J352" s="785">
        <f t="shared" si="47"/>
        <v>20594</v>
      </c>
    </row>
    <row r="353" spans="1:10" x14ac:dyDescent="0.2">
      <c r="A353" s="818">
        <v>325</v>
      </c>
      <c r="B353" s="823" t="s">
        <v>157</v>
      </c>
      <c r="C353" s="533"/>
      <c r="D353" s="533" t="s">
        <v>56</v>
      </c>
      <c r="E353" s="533">
        <v>5.2240000000000002</v>
      </c>
      <c r="F353" s="819">
        <v>900</v>
      </c>
      <c r="G353" s="819">
        <f t="shared" si="35"/>
        <v>4701.6000000000004</v>
      </c>
      <c r="H353" s="819">
        <v>840</v>
      </c>
      <c r="I353" s="819">
        <f t="shared" si="36"/>
        <v>4388.16</v>
      </c>
      <c r="J353" s="785">
        <f t="shared" si="47"/>
        <v>9089.76</v>
      </c>
    </row>
    <row r="354" spans="1:10" x14ac:dyDescent="0.2">
      <c r="A354" s="818">
        <v>326</v>
      </c>
      <c r="B354" s="823" t="s">
        <v>158</v>
      </c>
      <c r="C354" s="538"/>
      <c r="D354" s="533" t="s">
        <v>137</v>
      </c>
      <c r="E354" s="533"/>
      <c r="F354" s="819"/>
      <c r="G354" s="819">
        <f t="shared" si="35"/>
        <v>0</v>
      </c>
      <c r="H354" s="819"/>
      <c r="I354" s="819">
        <f t="shared" si="36"/>
        <v>0</v>
      </c>
      <c r="J354" s="785"/>
    </row>
    <row r="355" spans="1:10" x14ac:dyDescent="0.2">
      <c r="A355" s="818">
        <v>327</v>
      </c>
      <c r="B355" s="823" t="s">
        <v>159</v>
      </c>
      <c r="C355" s="533"/>
      <c r="D355" s="533" t="s">
        <v>56</v>
      </c>
      <c r="E355" s="566">
        <v>0.504</v>
      </c>
      <c r="F355" s="819">
        <v>900</v>
      </c>
      <c r="G355" s="819">
        <f t="shared" si="35"/>
        <v>453.6</v>
      </c>
      <c r="H355" s="819">
        <v>3080</v>
      </c>
      <c r="I355" s="819">
        <f t="shared" si="36"/>
        <v>1552.32</v>
      </c>
      <c r="J355" s="785">
        <f t="shared" ref="J355:J356" si="48">G355+I355</f>
        <v>2005.92</v>
      </c>
    </row>
    <row r="356" spans="1:10" x14ac:dyDescent="0.2">
      <c r="A356" s="818">
        <v>328</v>
      </c>
      <c r="B356" s="823" t="s">
        <v>135</v>
      </c>
      <c r="C356" s="538"/>
      <c r="D356" s="533" t="s">
        <v>56</v>
      </c>
      <c r="E356" s="533">
        <v>82.23599999999999</v>
      </c>
      <c r="F356" s="819">
        <v>1875</v>
      </c>
      <c r="G356" s="819">
        <f t="shared" si="35"/>
        <v>154192.49999999997</v>
      </c>
      <c r="H356" s="819">
        <v>869</v>
      </c>
      <c r="I356" s="819">
        <f t="shared" si="36"/>
        <v>71463.083999999988</v>
      </c>
      <c r="J356" s="785">
        <f t="shared" si="48"/>
        <v>225655.58399999997</v>
      </c>
    </row>
    <row r="357" spans="1:10" x14ac:dyDescent="0.2">
      <c r="A357" s="818">
        <v>329</v>
      </c>
      <c r="B357" s="823" t="s">
        <v>136</v>
      </c>
      <c r="C357" s="538"/>
      <c r="D357" s="533" t="s">
        <v>137</v>
      </c>
      <c r="E357" s="533"/>
      <c r="F357" s="819"/>
      <c r="G357" s="819">
        <f t="shared" si="35"/>
        <v>0</v>
      </c>
      <c r="H357" s="819"/>
      <c r="I357" s="819">
        <f t="shared" si="36"/>
        <v>0</v>
      </c>
      <c r="J357" s="785"/>
    </row>
    <row r="358" spans="1:10" x14ac:dyDescent="0.2">
      <c r="A358" s="818">
        <v>330</v>
      </c>
      <c r="B358" s="823" t="s">
        <v>160</v>
      </c>
      <c r="C358" s="538"/>
      <c r="D358" s="533" t="s">
        <v>137</v>
      </c>
      <c r="E358" s="533"/>
      <c r="F358" s="819"/>
      <c r="G358" s="819">
        <f t="shared" si="35"/>
        <v>0</v>
      </c>
      <c r="H358" s="819"/>
      <c r="I358" s="819">
        <f t="shared" si="36"/>
        <v>0</v>
      </c>
      <c r="J358" s="785"/>
    </row>
    <row r="359" spans="1:10" x14ac:dyDescent="0.2">
      <c r="A359" s="818">
        <v>331</v>
      </c>
      <c r="B359" s="823" t="s">
        <v>161</v>
      </c>
      <c r="C359" s="538"/>
      <c r="D359" s="533" t="s">
        <v>137</v>
      </c>
      <c r="E359" s="533"/>
      <c r="F359" s="819"/>
      <c r="G359" s="819">
        <f t="shared" si="35"/>
        <v>0</v>
      </c>
      <c r="H359" s="819"/>
      <c r="I359" s="819">
        <f t="shared" si="36"/>
        <v>0</v>
      </c>
      <c r="J359" s="785"/>
    </row>
    <row r="360" spans="1:10" x14ac:dyDescent="0.2">
      <c r="A360" s="818">
        <v>332</v>
      </c>
      <c r="B360" s="823" t="s">
        <v>138</v>
      </c>
      <c r="C360" s="538"/>
      <c r="D360" s="533" t="s">
        <v>137</v>
      </c>
      <c r="E360" s="533"/>
      <c r="F360" s="819"/>
      <c r="G360" s="819">
        <f t="shared" si="35"/>
        <v>0</v>
      </c>
      <c r="H360" s="819"/>
      <c r="I360" s="819">
        <f t="shared" si="36"/>
        <v>0</v>
      </c>
      <c r="J360" s="785"/>
    </row>
    <row r="361" spans="1:10" x14ac:dyDescent="0.2">
      <c r="A361" s="818">
        <v>333</v>
      </c>
      <c r="B361" s="823" t="s">
        <v>162</v>
      </c>
      <c r="C361" s="538"/>
      <c r="D361" s="533" t="s">
        <v>137</v>
      </c>
      <c r="E361" s="533"/>
      <c r="F361" s="819"/>
      <c r="G361" s="819">
        <f t="shared" si="35"/>
        <v>0</v>
      </c>
      <c r="H361" s="819"/>
      <c r="I361" s="819">
        <f t="shared" si="36"/>
        <v>0</v>
      </c>
      <c r="J361" s="785"/>
    </row>
    <row r="362" spans="1:10" x14ac:dyDescent="0.2">
      <c r="A362" s="818">
        <v>334</v>
      </c>
      <c r="B362" s="823" t="s">
        <v>139</v>
      </c>
      <c r="C362" s="538"/>
      <c r="D362" s="533" t="s">
        <v>56</v>
      </c>
      <c r="E362" s="566">
        <v>14.356000000000002</v>
      </c>
      <c r="F362" s="819">
        <v>1875</v>
      </c>
      <c r="G362" s="819">
        <f t="shared" si="35"/>
        <v>26917.500000000004</v>
      </c>
      <c r="H362" s="819">
        <v>1617</v>
      </c>
      <c r="I362" s="819">
        <f t="shared" si="36"/>
        <v>23213.652000000002</v>
      </c>
      <c r="J362" s="785">
        <f t="shared" ref="J362:J363" si="49">G362+I362</f>
        <v>50131.152000000002</v>
      </c>
    </row>
    <row r="363" spans="1:10" x14ac:dyDescent="0.2">
      <c r="A363" s="818">
        <v>335</v>
      </c>
      <c r="B363" s="823" t="s">
        <v>140</v>
      </c>
      <c r="C363" s="538"/>
      <c r="D363" s="533" t="s">
        <v>56</v>
      </c>
      <c r="E363" s="533">
        <v>75.831000000000003</v>
      </c>
      <c r="F363" s="819">
        <v>1875</v>
      </c>
      <c r="G363" s="819">
        <f t="shared" si="35"/>
        <v>142183.125</v>
      </c>
      <c r="H363" s="819">
        <v>1226</v>
      </c>
      <c r="I363" s="819">
        <f t="shared" si="36"/>
        <v>92968.805999999997</v>
      </c>
      <c r="J363" s="785">
        <f t="shared" si="49"/>
        <v>235151.93099999998</v>
      </c>
    </row>
    <row r="364" spans="1:10" x14ac:dyDescent="0.2">
      <c r="A364" s="818">
        <v>336</v>
      </c>
      <c r="B364" s="823" t="s">
        <v>163</v>
      </c>
      <c r="C364" s="538"/>
      <c r="D364" s="533" t="s">
        <v>137</v>
      </c>
      <c r="E364" s="533"/>
      <c r="F364" s="819"/>
      <c r="G364" s="819">
        <f t="shared" ref="G364:G427" si="50">E364*F364</f>
        <v>0</v>
      </c>
      <c r="H364" s="819"/>
      <c r="I364" s="819">
        <f t="shared" ref="I364:I427" si="51">E364*H364</f>
        <v>0</v>
      </c>
      <c r="J364" s="785"/>
    </row>
    <row r="365" spans="1:10" x14ac:dyDescent="0.2">
      <c r="A365" s="818">
        <v>337</v>
      </c>
      <c r="B365" s="823" t="s">
        <v>144</v>
      </c>
      <c r="C365" s="538"/>
      <c r="D365" s="533" t="s">
        <v>56</v>
      </c>
      <c r="E365" s="566">
        <v>16.396999999999998</v>
      </c>
      <c r="F365" s="819">
        <v>1875</v>
      </c>
      <c r="G365" s="819">
        <f t="shared" si="50"/>
        <v>30744.374999999996</v>
      </c>
      <c r="H365" s="819">
        <v>2132</v>
      </c>
      <c r="I365" s="819">
        <f t="shared" si="51"/>
        <v>34958.403999999995</v>
      </c>
      <c r="J365" s="785">
        <f t="shared" ref="J365:J366" si="52">G365+I365</f>
        <v>65702.778999999995</v>
      </c>
    </row>
    <row r="366" spans="1:10" hidden="1" outlineLevel="1" x14ac:dyDescent="0.2">
      <c r="A366" s="818">
        <v>338</v>
      </c>
      <c r="B366" s="823" t="s">
        <v>148</v>
      </c>
      <c r="C366" s="538"/>
      <c r="D366" s="533" t="s">
        <v>56</v>
      </c>
      <c r="E366" s="533"/>
      <c r="F366" s="819">
        <v>1875</v>
      </c>
      <c r="G366" s="819">
        <f t="shared" si="50"/>
        <v>0</v>
      </c>
      <c r="H366" s="819">
        <v>1428</v>
      </c>
      <c r="I366" s="819">
        <f t="shared" si="51"/>
        <v>0</v>
      </c>
      <c r="J366" s="785">
        <f t="shared" si="52"/>
        <v>0</v>
      </c>
    </row>
    <row r="367" spans="1:10" hidden="1" outlineLevel="1" x14ac:dyDescent="0.2">
      <c r="A367" s="818">
        <v>339</v>
      </c>
      <c r="B367" s="823" t="s">
        <v>164</v>
      </c>
      <c r="C367" s="538"/>
      <c r="D367" s="533" t="s">
        <v>137</v>
      </c>
      <c r="E367" s="533"/>
      <c r="F367" s="819"/>
      <c r="G367" s="819">
        <f t="shared" si="50"/>
        <v>0</v>
      </c>
      <c r="H367" s="819"/>
      <c r="I367" s="819">
        <f t="shared" si="51"/>
        <v>0</v>
      </c>
      <c r="J367" s="785"/>
    </row>
    <row r="368" spans="1:10" hidden="1" outlineLevel="1" x14ac:dyDescent="0.2">
      <c r="A368" s="818">
        <v>340</v>
      </c>
      <c r="B368" s="823" t="s">
        <v>150</v>
      </c>
      <c r="C368" s="538"/>
      <c r="D368" s="533" t="s">
        <v>56</v>
      </c>
      <c r="E368" s="566"/>
      <c r="F368" s="819">
        <v>1875</v>
      </c>
      <c r="G368" s="819">
        <f t="shared" si="50"/>
        <v>0</v>
      </c>
      <c r="H368" s="819">
        <v>2646</v>
      </c>
      <c r="I368" s="819">
        <f t="shared" si="51"/>
        <v>0</v>
      </c>
      <c r="J368" s="785">
        <f t="shared" ref="J368:J371" si="53">G368+I368</f>
        <v>0</v>
      </c>
    </row>
    <row r="369" spans="1:10" ht="25.5" hidden="1" outlineLevel="1" x14ac:dyDescent="0.2">
      <c r="A369" s="818">
        <v>341</v>
      </c>
      <c r="B369" s="823" t="s">
        <v>151</v>
      </c>
      <c r="C369" s="533" t="s">
        <v>152</v>
      </c>
      <c r="D369" s="533" t="s">
        <v>56</v>
      </c>
      <c r="E369" s="533"/>
      <c r="F369" s="819">
        <v>600</v>
      </c>
      <c r="G369" s="819">
        <f t="shared" si="50"/>
        <v>0</v>
      </c>
      <c r="H369" s="819">
        <v>381</v>
      </c>
      <c r="I369" s="819">
        <f t="shared" si="51"/>
        <v>0</v>
      </c>
      <c r="J369" s="785">
        <f t="shared" si="53"/>
        <v>0</v>
      </c>
    </row>
    <row r="370" spans="1:10" hidden="1" outlineLevel="1" x14ac:dyDescent="0.2">
      <c r="A370" s="818">
        <v>342</v>
      </c>
      <c r="B370" s="823" t="s">
        <v>153</v>
      </c>
      <c r="C370" s="538"/>
      <c r="D370" s="533" t="s">
        <v>56</v>
      </c>
      <c r="E370" s="533"/>
      <c r="F370" s="819">
        <v>1000</v>
      </c>
      <c r="G370" s="819">
        <f t="shared" si="50"/>
        <v>0</v>
      </c>
      <c r="H370" s="819">
        <v>123</v>
      </c>
      <c r="I370" s="819">
        <f t="shared" si="51"/>
        <v>0</v>
      </c>
      <c r="J370" s="785">
        <f t="shared" si="53"/>
        <v>0</v>
      </c>
    </row>
    <row r="371" spans="1:10" collapsed="1" x14ac:dyDescent="0.2">
      <c r="A371" s="818">
        <v>343</v>
      </c>
      <c r="B371" s="823" t="s">
        <v>60</v>
      </c>
      <c r="C371" s="538"/>
      <c r="D371" s="533" t="s">
        <v>5</v>
      </c>
      <c r="E371" s="533">
        <v>0.55553398058252423</v>
      </c>
      <c r="F371" s="819">
        <v>0</v>
      </c>
      <c r="G371" s="819">
        <f t="shared" si="50"/>
        <v>0</v>
      </c>
      <c r="H371" s="819">
        <v>101443</v>
      </c>
      <c r="I371" s="819">
        <f t="shared" si="51"/>
        <v>56355.033592233005</v>
      </c>
      <c r="J371" s="785">
        <f t="shared" si="53"/>
        <v>56355.033592233005</v>
      </c>
    </row>
    <row r="372" spans="1:10" x14ac:dyDescent="0.2">
      <c r="A372" s="818">
        <v>344</v>
      </c>
      <c r="B372" s="567" t="s">
        <v>116</v>
      </c>
      <c r="C372" s="538"/>
      <c r="D372" s="533"/>
      <c r="E372" s="533"/>
      <c r="F372" s="533"/>
      <c r="G372" s="819"/>
      <c r="H372" s="820"/>
      <c r="I372" s="819"/>
      <c r="J372" s="821"/>
    </row>
    <row r="373" spans="1:10" ht="25.5" hidden="1" outlineLevel="1" x14ac:dyDescent="0.2">
      <c r="A373" s="818">
        <v>345</v>
      </c>
      <c r="B373" s="823" t="s">
        <v>289</v>
      </c>
      <c r="C373" s="533" t="s">
        <v>367</v>
      </c>
      <c r="D373" s="533" t="s">
        <v>14</v>
      </c>
      <c r="E373" s="533"/>
      <c r="F373" s="819">
        <v>8293.6</v>
      </c>
      <c r="G373" s="819">
        <f t="shared" si="50"/>
        <v>0</v>
      </c>
      <c r="H373" s="819">
        <v>22342.319999999996</v>
      </c>
      <c r="I373" s="819">
        <f t="shared" si="51"/>
        <v>0</v>
      </c>
      <c r="J373" s="785">
        <f t="shared" ref="J373:J376" si="54">G373+I373</f>
        <v>0</v>
      </c>
    </row>
    <row r="374" spans="1:10" collapsed="1" x14ac:dyDescent="0.2">
      <c r="A374" s="818">
        <v>346</v>
      </c>
      <c r="B374" s="823" t="s">
        <v>132</v>
      </c>
      <c r="C374" s="538" t="s">
        <v>133</v>
      </c>
      <c r="D374" s="533" t="s">
        <v>14</v>
      </c>
      <c r="E374" s="533">
        <v>9</v>
      </c>
      <c r="F374" s="819">
        <v>4003.24</v>
      </c>
      <c r="G374" s="819">
        <f t="shared" si="50"/>
        <v>36029.159999999996</v>
      </c>
      <c r="H374" s="819">
        <v>9764</v>
      </c>
      <c r="I374" s="819">
        <f t="shared" si="51"/>
        <v>87876</v>
      </c>
      <c r="J374" s="785">
        <f t="shared" si="54"/>
        <v>123905.16</v>
      </c>
    </row>
    <row r="375" spans="1:10" x14ac:dyDescent="0.2">
      <c r="A375" s="818">
        <v>347</v>
      </c>
      <c r="B375" s="823" t="s">
        <v>134</v>
      </c>
      <c r="C375" s="538"/>
      <c r="D375" s="533" t="s">
        <v>14</v>
      </c>
      <c r="E375" s="533">
        <v>9</v>
      </c>
      <c r="F375" s="819">
        <v>800</v>
      </c>
      <c r="G375" s="819">
        <f t="shared" si="50"/>
        <v>7200</v>
      </c>
      <c r="H375" s="819">
        <v>2142</v>
      </c>
      <c r="I375" s="819">
        <f t="shared" si="51"/>
        <v>19278</v>
      </c>
      <c r="J375" s="785">
        <f t="shared" si="54"/>
        <v>26478</v>
      </c>
    </row>
    <row r="376" spans="1:10" x14ac:dyDescent="0.2">
      <c r="A376" s="818">
        <v>348</v>
      </c>
      <c r="B376" s="823" t="s">
        <v>135</v>
      </c>
      <c r="C376" s="538"/>
      <c r="D376" s="533" t="s">
        <v>56</v>
      </c>
      <c r="E376" s="533">
        <v>154.03899999999999</v>
      </c>
      <c r="F376" s="819">
        <v>1875</v>
      </c>
      <c r="G376" s="819">
        <f t="shared" si="50"/>
        <v>288823.125</v>
      </c>
      <c r="H376" s="819">
        <v>869</v>
      </c>
      <c r="I376" s="819">
        <f t="shared" si="51"/>
        <v>133859.891</v>
      </c>
      <c r="J376" s="785">
        <f t="shared" si="54"/>
        <v>422683.016</v>
      </c>
    </row>
    <row r="377" spans="1:10" x14ac:dyDescent="0.2">
      <c r="A377" s="818">
        <v>349</v>
      </c>
      <c r="B377" s="823" t="s">
        <v>136</v>
      </c>
      <c r="C377" s="538"/>
      <c r="D377" s="533" t="s">
        <v>137</v>
      </c>
      <c r="E377" s="533"/>
      <c r="F377" s="819"/>
      <c r="G377" s="819">
        <f t="shared" si="50"/>
        <v>0</v>
      </c>
      <c r="H377" s="819"/>
      <c r="I377" s="819">
        <f t="shared" si="51"/>
        <v>0</v>
      </c>
      <c r="J377" s="785"/>
    </row>
    <row r="378" spans="1:10" x14ac:dyDescent="0.2">
      <c r="A378" s="818">
        <v>350</v>
      </c>
      <c r="B378" s="823" t="s">
        <v>161</v>
      </c>
      <c r="C378" s="538"/>
      <c r="D378" s="533" t="s">
        <v>137</v>
      </c>
      <c r="E378" s="533"/>
      <c r="F378" s="819"/>
      <c r="G378" s="819">
        <f t="shared" si="50"/>
        <v>0</v>
      </c>
      <c r="H378" s="819"/>
      <c r="I378" s="819">
        <f t="shared" si="51"/>
        <v>0</v>
      </c>
      <c r="J378" s="785"/>
    </row>
    <row r="379" spans="1:10" x14ac:dyDescent="0.2">
      <c r="A379" s="818">
        <v>351</v>
      </c>
      <c r="B379" s="823" t="s">
        <v>138</v>
      </c>
      <c r="C379" s="538"/>
      <c r="D379" s="533" t="s">
        <v>137</v>
      </c>
      <c r="E379" s="533"/>
      <c r="F379" s="819"/>
      <c r="G379" s="819">
        <f t="shared" si="50"/>
        <v>0</v>
      </c>
      <c r="H379" s="819"/>
      <c r="I379" s="819">
        <f t="shared" si="51"/>
        <v>0</v>
      </c>
      <c r="J379" s="785"/>
    </row>
    <row r="380" spans="1:10" x14ac:dyDescent="0.2">
      <c r="A380" s="818">
        <v>352</v>
      </c>
      <c r="B380" s="823" t="s">
        <v>162</v>
      </c>
      <c r="C380" s="538"/>
      <c r="D380" s="533" t="s">
        <v>137</v>
      </c>
      <c r="E380" s="533"/>
      <c r="F380" s="819"/>
      <c r="G380" s="819">
        <f t="shared" si="50"/>
        <v>0</v>
      </c>
      <c r="H380" s="819"/>
      <c r="I380" s="819">
        <f t="shared" si="51"/>
        <v>0</v>
      </c>
      <c r="J380" s="785"/>
    </row>
    <row r="381" spans="1:10" x14ac:dyDescent="0.2">
      <c r="A381" s="818">
        <v>353</v>
      </c>
      <c r="B381" s="823" t="s">
        <v>139</v>
      </c>
      <c r="C381" s="538"/>
      <c r="D381" s="533" t="s">
        <v>56</v>
      </c>
      <c r="E381" s="566">
        <v>18.700000000000003</v>
      </c>
      <c r="F381" s="819">
        <v>1875</v>
      </c>
      <c r="G381" s="819">
        <f t="shared" si="50"/>
        <v>35062.500000000007</v>
      </c>
      <c r="H381" s="819">
        <v>1617</v>
      </c>
      <c r="I381" s="819">
        <f t="shared" si="51"/>
        <v>30237.900000000005</v>
      </c>
      <c r="J381" s="785">
        <f t="shared" ref="J381:J382" si="55">G381+I381</f>
        <v>65300.400000000009</v>
      </c>
    </row>
    <row r="382" spans="1:10" x14ac:dyDescent="0.2">
      <c r="A382" s="818">
        <v>354</v>
      </c>
      <c r="B382" s="823" t="s">
        <v>140</v>
      </c>
      <c r="C382" s="538"/>
      <c r="D382" s="533" t="s">
        <v>56</v>
      </c>
      <c r="E382" s="533">
        <v>70.3</v>
      </c>
      <c r="F382" s="819">
        <v>1875</v>
      </c>
      <c r="G382" s="819">
        <f t="shared" si="50"/>
        <v>131812.5</v>
      </c>
      <c r="H382" s="819">
        <v>1226</v>
      </c>
      <c r="I382" s="819">
        <f t="shared" si="51"/>
        <v>86187.8</v>
      </c>
      <c r="J382" s="785">
        <f t="shared" si="55"/>
        <v>218000.3</v>
      </c>
    </row>
    <row r="383" spans="1:10" x14ac:dyDescent="0.2">
      <c r="A383" s="818">
        <v>355</v>
      </c>
      <c r="B383" s="823" t="s">
        <v>163</v>
      </c>
      <c r="C383" s="538"/>
      <c r="D383" s="533" t="s">
        <v>137</v>
      </c>
      <c r="E383" s="533"/>
      <c r="F383" s="819"/>
      <c r="G383" s="819">
        <f t="shared" si="50"/>
        <v>0</v>
      </c>
      <c r="H383" s="819"/>
      <c r="I383" s="819">
        <f t="shared" si="51"/>
        <v>0</v>
      </c>
      <c r="J383" s="785"/>
    </row>
    <row r="384" spans="1:10" x14ac:dyDescent="0.2">
      <c r="A384" s="818">
        <v>356</v>
      </c>
      <c r="B384" s="823" t="s">
        <v>144</v>
      </c>
      <c r="C384" s="538"/>
      <c r="D384" s="533" t="s">
        <v>56</v>
      </c>
      <c r="E384" s="566">
        <v>15.5</v>
      </c>
      <c r="F384" s="819">
        <v>1875</v>
      </c>
      <c r="G384" s="819">
        <f t="shared" si="50"/>
        <v>29062.5</v>
      </c>
      <c r="H384" s="819">
        <v>2132</v>
      </c>
      <c r="I384" s="819">
        <f t="shared" si="51"/>
        <v>33046</v>
      </c>
      <c r="J384" s="785">
        <f t="shared" ref="J384:J385" si="56">G384+I384</f>
        <v>62108.5</v>
      </c>
    </row>
    <row r="385" spans="1:10" hidden="1" outlineLevel="1" x14ac:dyDescent="0.2">
      <c r="A385" s="818">
        <v>357</v>
      </c>
      <c r="B385" s="823" t="s">
        <v>148</v>
      </c>
      <c r="C385" s="538"/>
      <c r="D385" s="533" t="s">
        <v>56</v>
      </c>
      <c r="E385" s="533"/>
      <c r="F385" s="819">
        <v>1875</v>
      </c>
      <c r="G385" s="819">
        <f t="shared" si="50"/>
        <v>0</v>
      </c>
      <c r="H385" s="819">
        <v>1428</v>
      </c>
      <c r="I385" s="819">
        <f t="shared" si="51"/>
        <v>0</v>
      </c>
      <c r="J385" s="785">
        <f t="shared" si="56"/>
        <v>0</v>
      </c>
    </row>
    <row r="386" spans="1:10" hidden="1" outlineLevel="1" x14ac:dyDescent="0.2">
      <c r="A386" s="818">
        <v>358</v>
      </c>
      <c r="B386" s="823" t="s">
        <v>164</v>
      </c>
      <c r="C386" s="538"/>
      <c r="D386" s="533" t="s">
        <v>137</v>
      </c>
      <c r="E386" s="533"/>
      <c r="F386" s="819"/>
      <c r="G386" s="819">
        <f t="shared" si="50"/>
        <v>0</v>
      </c>
      <c r="H386" s="819"/>
      <c r="I386" s="819">
        <f t="shared" si="51"/>
        <v>0</v>
      </c>
      <c r="J386" s="785"/>
    </row>
    <row r="387" spans="1:10" hidden="1" outlineLevel="1" x14ac:dyDescent="0.2">
      <c r="A387" s="818">
        <v>359</v>
      </c>
      <c r="B387" s="823" t="s">
        <v>150</v>
      </c>
      <c r="C387" s="538"/>
      <c r="D387" s="533" t="s">
        <v>56</v>
      </c>
      <c r="E387" s="566"/>
      <c r="F387" s="819">
        <v>1875</v>
      </c>
      <c r="G387" s="819">
        <f t="shared" si="50"/>
        <v>0</v>
      </c>
      <c r="H387" s="819">
        <v>2646</v>
      </c>
      <c r="I387" s="819">
        <f t="shared" si="51"/>
        <v>0</v>
      </c>
      <c r="J387" s="785">
        <f t="shared" ref="J387:J390" si="57">G387+I387</f>
        <v>0</v>
      </c>
    </row>
    <row r="388" spans="1:10" ht="25.5" hidden="1" outlineLevel="1" x14ac:dyDescent="0.2">
      <c r="A388" s="818">
        <v>360</v>
      </c>
      <c r="B388" s="823" t="s">
        <v>151</v>
      </c>
      <c r="C388" s="533" t="s">
        <v>152</v>
      </c>
      <c r="D388" s="533" t="s">
        <v>56</v>
      </c>
      <c r="E388" s="533"/>
      <c r="F388" s="819">
        <v>600</v>
      </c>
      <c r="G388" s="819">
        <f t="shared" si="50"/>
        <v>0</v>
      </c>
      <c r="H388" s="819">
        <v>381</v>
      </c>
      <c r="I388" s="819">
        <f t="shared" si="51"/>
        <v>0</v>
      </c>
      <c r="J388" s="785">
        <f t="shared" si="57"/>
        <v>0</v>
      </c>
    </row>
    <row r="389" spans="1:10" hidden="1" outlineLevel="1" x14ac:dyDescent="0.2">
      <c r="A389" s="818">
        <v>361</v>
      </c>
      <c r="B389" s="823" t="s">
        <v>153</v>
      </c>
      <c r="C389" s="538"/>
      <c r="D389" s="533" t="s">
        <v>56</v>
      </c>
      <c r="E389" s="533"/>
      <c r="F389" s="819">
        <v>1000</v>
      </c>
      <c r="G389" s="819">
        <f t="shared" si="50"/>
        <v>0</v>
      </c>
      <c r="H389" s="819">
        <v>123</v>
      </c>
      <c r="I389" s="819">
        <f t="shared" si="51"/>
        <v>0</v>
      </c>
      <c r="J389" s="785">
        <f t="shared" si="57"/>
        <v>0</v>
      </c>
    </row>
    <row r="390" spans="1:10" collapsed="1" x14ac:dyDescent="0.2">
      <c r="A390" s="818">
        <v>362</v>
      </c>
      <c r="B390" s="823" t="s">
        <v>60</v>
      </c>
      <c r="C390" s="538"/>
      <c r="D390" s="533" t="s">
        <v>5</v>
      </c>
      <c r="E390" s="533">
        <v>0.74938840579710142</v>
      </c>
      <c r="F390" s="819">
        <v>0</v>
      </c>
      <c r="G390" s="819">
        <f t="shared" si="50"/>
        <v>0</v>
      </c>
      <c r="H390" s="819">
        <v>96507</v>
      </c>
      <c r="I390" s="819">
        <f t="shared" si="51"/>
        <v>72321.226878260873</v>
      </c>
      <c r="J390" s="785">
        <f t="shared" si="57"/>
        <v>72321.226878260873</v>
      </c>
    </row>
    <row r="391" spans="1:10" ht="12" customHeight="1" x14ac:dyDescent="0.2">
      <c r="A391" s="818">
        <v>363</v>
      </c>
      <c r="B391" s="567" t="s">
        <v>118</v>
      </c>
      <c r="C391" s="538"/>
      <c r="D391" s="533"/>
      <c r="E391" s="533"/>
      <c r="F391" s="533"/>
      <c r="G391" s="819"/>
      <c r="H391" s="820"/>
      <c r="I391" s="819"/>
      <c r="J391" s="821"/>
    </row>
    <row r="392" spans="1:10" ht="25.5" hidden="1" outlineLevel="1" x14ac:dyDescent="0.2">
      <c r="A392" s="818">
        <v>364</v>
      </c>
      <c r="B392" s="823" t="s">
        <v>289</v>
      </c>
      <c r="C392" s="533" t="s">
        <v>367</v>
      </c>
      <c r="D392" s="533" t="s">
        <v>14</v>
      </c>
      <c r="E392" s="533"/>
      <c r="F392" s="819">
        <v>8293.6</v>
      </c>
      <c r="G392" s="819">
        <f t="shared" si="50"/>
        <v>0</v>
      </c>
      <c r="H392" s="819">
        <v>22342.319999999996</v>
      </c>
      <c r="I392" s="819">
        <f t="shared" si="51"/>
        <v>0</v>
      </c>
      <c r="J392" s="785">
        <f t="shared" ref="J392:J395" si="58">G392+I392</f>
        <v>0</v>
      </c>
    </row>
    <row r="393" spans="1:10" ht="12" customHeight="1" collapsed="1" x14ac:dyDescent="0.2">
      <c r="A393" s="818">
        <v>365</v>
      </c>
      <c r="B393" s="823" t="s">
        <v>132</v>
      </c>
      <c r="C393" s="538" t="s">
        <v>133</v>
      </c>
      <c r="D393" s="533" t="s">
        <v>14</v>
      </c>
      <c r="E393" s="533">
        <v>3</v>
      </c>
      <c r="F393" s="819">
        <v>4003.24</v>
      </c>
      <c r="G393" s="819">
        <f t="shared" si="50"/>
        <v>12009.72</v>
      </c>
      <c r="H393" s="819">
        <v>9764</v>
      </c>
      <c r="I393" s="819">
        <f t="shared" si="51"/>
        <v>29292</v>
      </c>
      <c r="J393" s="785">
        <f t="shared" si="58"/>
        <v>41301.72</v>
      </c>
    </row>
    <row r="394" spans="1:10" x14ac:dyDescent="0.2">
      <c r="A394" s="818">
        <v>366</v>
      </c>
      <c r="B394" s="823" t="s">
        <v>134</v>
      </c>
      <c r="C394" s="538"/>
      <c r="D394" s="533" t="s">
        <v>14</v>
      </c>
      <c r="E394" s="533">
        <v>3</v>
      </c>
      <c r="F394" s="819">
        <v>800</v>
      </c>
      <c r="G394" s="819">
        <f t="shared" si="50"/>
        <v>2400</v>
      </c>
      <c r="H394" s="819">
        <v>2142</v>
      </c>
      <c r="I394" s="819">
        <f t="shared" si="51"/>
        <v>6426</v>
      </c>
      <c r="J394" s="785">
        <f t="shared" si="58"/>
        <v>8826</v>
      </c>
    </row>
    <row r="395" spans="1:10" x14ac:dyDescent="0.2">
      <c r="A395" s="818">
        <v>367</v>
      </c>
      <c r="B395" s="823" t="s">
        <v>135</v>
      </c>
      <c r="C395" s="538"/>
      <c r="D395" s="533" t="s">
        <v>56</v>
      </c>
      <c r="E395" s="533">
        <v>41.16</v>
      </c>
      <c r="F395" s="819">
        <v>1875</v>
      </c>
      <c r="G395" s="819">
        <f t="shared" si="50"/>
        <v>77175</v>
      </c>
      <c r="H395" s="819">
        <v>869</v>
      </c>
      <c r="I395" s="819">
        <f t="shared" si="51"/>
        <v>35768.039999999994</v>
      </c>
      <c r="J395" s="785">
        <f t="shared" si="58"/>
        <v>112943.03999999999</v>
      </c>
    </row>
    <row r="396" spans="1:10" x14ac:dyDescent="0.2">
      <c r="A396" s="818">
        <v>368</v>
      </c>
      <c r="B396" s="823" t="s">
        <v>136</v>
      </c>
      <c r="C396" s="538"/>
      <c r="D396" s="533" t="s">
        <v>137</v>
      </c>
      <c r="E396" s="533"/>
      <c r="F396" s="819"/>
      <c r="G396" s="819">
        <f t="shared" si="50"/>
        <v>0</v>
      </c>
      <c r="H396" s="819"/>
      <c r="I396" s="819">
        <f t="shared" si="51"/>
        <v>0</v>
      </c>
      <c r="J396" s="785"/>
    </row>
    <row r="397" spans="1:10" x14ac:dyDescent="0.2">
      <c r="A397" s="818">
        <v>369</v>
      </c>
      <c r="B397" s="823" t="s">
        <v>161</v>
      </c>
      <c r="C397" s="538"/>
      <c r="D397" s="533" t="s">
        <v>137</v>
      </c>
      <c r="E397" s="533"/>
      <c r="F397" s="819"/>
      <c r="G397" s="819">
        <f t="shared" si="50"/>
        <v>0</v>
      </c>
      <c r="H397" s="819"/>
      <c r="I397" s="819">
        <f t="shared" si="51"/>
        <v>0</v>
      </c>
      <c r="J397" s="785"/>
    </row>
    <row r="398" spans="1:10" x14ac:dyDescent="0.2">
      <c r="A398" s="818">
        <v>370</v>
      </c>
      <c r="B398" s="823" t="s">
        <v>138</v>
      </c>
      <c r="C398" s="538"/>
      <c r="D398" s="533" t="s">
        <v>137</v>
      </c>
      <c r="E398" s="533"/>
      <c r="F398" s="819"/>
      <c r="G398" s="819">
        <f t="shared" si="50"/>
        <v>0</v>
      </c>
      <c r="H398" s="819"/>
      <c r="I398" s="819">
        <f t="shared" si="51"/>
        <v>0</v>
      </c>
      <c r="J398" s="785"/>
    </row>
    <row r="399" spans="1:10" x14ac:dyDescent="0.2">
      <c r="A399" s="818">
        <v>371</v>
      </c>
      <c r="B399" s="823" t="s">
        <v>139</v>
      </c>
      <c r="C399" s="538"/>
      <c r="D399" s="533" t="s">
        <v>56</v>
      </c>
      <c r="E399" s="566">
        <v>4.83</v>
      </c>
      <c r="F399" s="819">
        <v>1875</v>
      </c>
      <c r="G399" s="819">
        <f t="shared" si="50"/>
        <v>9056.25</v>
      </c>
      <c r="H399" s="819">
        <v>1617</v>
      </c>
      <c r="I399" s="819">
        <f t="shared" si="51"/>
        <v>7810.11</v>
      </c>
      <c r="J399" s="785">
        <f t="shared" ref="J399:J400" si="59">G399+I399</f>
        <v>16866.36</v>
      </c>
    </row>
    <row r="400" spans="1:10" hidden="1" outlineLevel="1" x14ac:dyDescent="0.2">
      <c r="A400" s="818">
        <v>372</v>
      </c>
      <c r="B400" s="823" t="s">
        <v>140</v>
      </c>
      <c r="C400" s="538"/>
      <c r="D400" s="533" t="s">
        <v>56</v>
      </c>
      <c r="E400" s="533"/>
      <c r="F400" s="819">
        <v>1875</v>
      </c>
      <c r="G400" s="819">
        <f t="shared" si="50"/>
        <v>0</v>
      </c>
      <c r="H400" s="819">
        <v>1226</v>
      </c>
      <c r="I400" s="819">
        <f t="shared" si="51"/>
        <v>0</v>
      </c>
      <c r="J400" s="785">
        <f t="shared" si="59"/>
        <v>0</v>
      </c>
    </row>
    <row r="401" spans="1:10" hidden="1" outlineLevel="1" x14ac:dyDescent="0.2">
      <c r="A401" s="818">
        <v>373</v>
      </c>
      <c r="B401" s="823" t="s">
        <v>163</v>
      </c>
      <c r="C401" s="538"/>
      <c r="D401" s="533" t="s">
        <v>137</v>
      </c>
      <c r="E401" s="533"/>
      <c r="F401" s="819"/>
      <c r="G401" s="819">
        <f t="shared" si="50"/>
        <v>0</v>
      </c>
      <c r="H401" s="819"/>
      <c r="I401" s="819">
        <f t="shared" si="51"/>
        <v>0</v>
      </c>
      <c r="J401" s="785"/>
    </row>
    <row r="402" spans="1:10" hidden="1" outlineLevel="1" x14ac:dyDescent="0.2">
      <c r="A402" s="818">
        <v>374</v>
      </c>
      <c r="B402" s="823" t="s">
        <v>144</v>
      </c>
      <c r="C402" s="538"/>
      <c r="D402" s="533" t="s">
        <v>56</v>
      </c>
      <c r="E402" s="566"/>
      <c r="F402" s="819">
        <v>1875</v>
      </c>
      <c r="G402" s="819">
        <f t="shared" si="50"/>
        <v>0</v>
      </c>
      <c r="H402" s="819">
        <v>2132</v>
      </c>
      <c r="I402" s="819">
        <f t="shared" si="51"/>
        <v>0</v>
      </c>
      <c r="J402" s="785">
        <f t="shared" ref="J402:J403" si="60">G402+I402</f>
        <v>0</v>
      </c>
    </row>
    <row r="403" spans="1:10" hidden="1" outlineLevel="1" x14ac:dyDescent="0.2">
      <c r="A403" s="818">
        <v>375</v>
      </c>
      <c r="B403" s="823" t="s">
        <v>148</v>
      </c>
      <c r="C403" s="538"/>
      <c r="D403" s="533" t="s">
        <v>56</v>
      </c>
      <c r="E403" s="533"/>
      <c r="F403" s="819">
        <v>1875</v>
      </c>
      <c r="G403" s="819">
        <f t="shared" si="50"/>
        <v>0</v>
      </c>
      <c r="H403" s="819">
        <v>1428</v>
      </c>
      <c r="I403" s="819">
        <f t="shared" si="51"/>
        <v>0</v>
      </c>
      <c r="J403" s="785">
        <f t="shared" si="60"/>
        <v>0</v>
      </c>
    </row>
    <row r="404" spans="1:10" hidden="1" outlineLevel="1" x14ac:dyDescent="0.2">
      <c r="A404" s="818">
        <v>376</v>
      </c>
      <c r="B404" s="823" t="s">
        <v>164</v>
      </c>
      <c r="C404" s="538"/>
      <c r="D404" s="533" t="s">
        <v>137</v>
      </c>
      <c r="E404" s="533"/>
      <c r="F404" s="819"/>
      <c r="G404" s="819">
        <f t="shared" si="50"/>
        <v>0</v>
      </c>
      <c r="H404" s="819"/>
      <c r="I404" s="819">
        <f t="shared" si="51"/>
        <v>0</v>
      </c>
      <c r="J404" s="785"/>
    </row>
    <row r="405" spans="1:10" hidden="1" outlineLevel="1" x14ac:dyDescent="0.2">
      <c r="A405" s="818">
        <v>377</v>
      </c>
      <c r="B405" s="823" t="s">
        <v>150</v>
      </c>
      <c r="C405" s="538"/>
      <c r="D405" s="533" t="s">
        <v>56</v>
      </c>
      <c r="E405" s="566"/>
      <c r="F405" s="819">
        <v>1875</v>
      </c>
      <c r="G405" s="819">
        <f t="shared" si="50"/>
        <v>0</v>
      </c>
      <c r="H405" s="819">
        <v>2646</v>
      </c>
      <c r="I405" s="819">
        <f t="shared" si="51"/>
        <v>0</v>
      </c>
      <c r="J405" s="785">
        <f t="shared" ref="J405:J408" si="61">G405+I405</f>
        <v>0</v>
      </c>
    </row>
    <row r="406" spans="1:10" ht="25.5" hidden="1" outlineLevel="1" x14ac:dyDescent="0.2">
      <c r="A406" s="818">
        <v>378</v>
      </c>
      <c r="B406" s="823" t="s">
        <v>151</v>
      </c>
      <c r="C406" s="533" t="s">
        <v>152</v>
      </c>
      <c r="D406" s="533" t="s">
        <v>56</v>
      </c>
      <c r="E406" s="533"/>
      <c r="F406" s="819">
        <v>600</v>
      </c>
      <c r="G406" s="819">
        <f t="shared" si="50"/>
        <v>0</v>
      </c>
      <c r="H406" s="819">
        <v>381</v>
      </c>
      <c r="I406" s="819">
        <f t="shared" si="51"/>
        <v>0</v>
      </c>
      <c r="J406" s="785">
        <f t="shared" si="61"/>
        <v>0</v>
      </c>
    </row>
    <row r="407" spans="1:10" hidden="1" outlineLevel="1" x14ac:dyDescent="0.2">
      <c r="A407" s="818">
        <v>379</v>
      </c>
      <c r="B407" s="823" t="s">
        <v>153</v>
      </c>
      <c r="C407" s="538"/>
      <c r="D407" s="533" t="s">
        <v>56</v>
      </c>
      <c r="E407" s="533"/>
      <c r="F407" s="819">
        <v>1000</v>
      </c>
      <c r="G407" s="819">
        <f t="shared" si="50"/>
        <v>0</v>
      </c>
      <c r="H407" s="819">
        <v>123</v>
      </c>
      <c r="I407" s="819">
        <f t="shared" si="51"/>
        <v>0</v>
      </c>
      <c r="J407" s="785">
        <f t="shared" si="61"/>
        <v>0</v>
      </c>
    </row>
    <row r="408" spans="1:10" collapsed="1" x14ac:dyDescent="0.2">
      <c r="A408" s="818">
        <v>380</v>
      </c>
      <c r="B408" s="823" t="s">
        <v>60</v>
      </c>
      <c r="C408" s="538"/>
      <c r="D408" s="533" t="s">
        <v>5</v>
      </c>
      <c r="E408" s="533">
        <v>0.15782429649965682</v>
      </c>
      <c r="F408" s="819">
        <v>0</v>
      </c>
      <c r="G408" s="819">
        <f t="shared" si="50"/>
        <v>0</v>
      </c>
      <c r="H408" s="819">
        <v>84698</v>
      </c>
      <c r="I408" s="819">
        <f t="shared" si="51"/>
        <v>13367.402264927934</v>
      </c>
      <c r="J408" s="785">
        <f t="shared" si="61"/>
        <v>13367.402264927934</v>
      </c>
    </row>
    <row r="409" spans="1:10" x14ac:dyDescent="0.2">
      <c r="A409" s="818">
        <v>381</v>
      </c>
      <c r="B409" s="567" t="s">
        <v>120</v>
      </c>
      <c r="C409" s="538"/>
      <c r="D409" s="533"/>
      <c r="E409" s="533"/>
      <c r="F409" s="533"/>
      <c r="G409" s="819"/>
      <c r="H409" s="820"/>
      <c r="I409" s="819"/>
      <c r="J409" s="821"/>
    </row>
    <row r="410" spans="1:10" ht="25.5" hidden="1" outlineLevel="1" x14ac:dyDescent="0.2">
      <c r="A410" s="818">
        <v>382</v>
      </c>
      <c r="B410" s="823" t="s">
        <v>289</v>
      </c>
      <c r="C410" s="533" t="s">
        <v>367</v>
      </c>
      <c r="D410" s="533" t="s">
        <v>14</v>
      </c>
      <c r="E410" s="533"/>
      <c r="F410" s="819">
        <v>8293.6</v>
      </c>
      <c r="G410" s="819">
        <f t="shared" si="50"/>
        <v>0</v>
      </c>
      <c r="H410" s="819">
        <v>22342.319999999996</v>
      </c>
      <c r="I410" s="819">
        <f t="shared" si="51"/>
        <v>0</v>
      </c>
      <c r="J410" s="785">
        <f t="shared" ref="J410:J415" si="62">G410+I410</f>
        <v>0</v>
      </c>
    </row>
    <row r="411" spans="1:10" ht="12" hidden="1" customHeight="1" outlineLevel="1" x14ac:dyDescent="0.2">
      <c r="A411" s="818">
        <v>383</v>
      </c>
      <c r="B411" s="823" t="s">
        <v>165</v>
      </c>
      <c r="C411" s="538" t="s">
        <v>166</v>
      </c>
      <c r="D411" s="533" t="s">
        <v>14</v>
      </c>
      <c r="E411" s="533"/>
      <c r="F411" s="819">
        <v>800</v>
      </c>
      <c r="G411" s="819">
        <f t="shared" si="50"/>
        <v>0</v>
      </c>
      <c r="H411" s="819">
        <v>813</v>
      </c>
      <c r="I411" s="819">
        <f t="shared" si="51"/>
        <v>0</v>
      </c>
      <c r="J411" s="785">
        <f t="shared" si="62"/>
        <v>0</v>
      </c>
    </row>
    <row r="412" spans="1:10" collapsed="1" x14ac:dyDescent="0.2">
      <c r="A412" s="818">
        <v>384</v>
      </c>
      <c r="B412" s="823" t="s">
        <v>132</v>
      </c>
      <c r="C412" s="538" t="s">
        <v>133</v>
      </c>
      <c r="D412" s="533" t="s">
        <v>14</v>
      </c>
      <c r="E412" s="533">
        <v>6</v>
      </c>
      <c r="F412" s="819">
        <v>4003.24</v>
      </c>
      <c r="G412" s="819">
        <f t="shared" si="50"/>
        <v>24019.439999999999</v>
      </c>
      <c r="H412" s="819">
        <v>9764</v>
      </c>
      <c r="I412" s="819">
        <f t="shared" si="51"/>
        <v>58584</v>
      </c>
      <c r="J412" s="785">
        <f t="shared" si="62"/>
        <v>82603.44</v>
      </c>
    </row>
    <row r="413" spans="1:10" ht="12" hidden="1" customHeight="1" outlineLevel="1" x14ac:dyDescent="0.2">
      <c r="A413" s="818">
        <v>385</v>
      </c>
      <c r="B413" s="823" t="s">
        <v>167</v>
      </c>
      <c r="C413" s="538"/>
      <c r="D413" s="533" t="s">
        <v>14</v>
      </c>
      <c r="E413" s="533"/>
      <c r="F413" s="819">
        <v>600</v>
      </c>
      <c r="G413" s="819">
        <f t="shared" si="50"/>
        <v>0</v>
      </c>
      <c r="H413" s="819">
        <v>532</v>
      </c>
      <c r="I413" s="819">
        <f t="shared" si="51"/>
        <v>0</v>
      </c>
      <c r="J413" s="785">
        <f t="shared" si="62"/>
        <v>0</v>
      </c>
    </row>
    <row r="414" spans="1:10" ht="16.899999999999999" customHeight="1" collapsed="1" x14ac:dyDescent="0.2">
      <c r="A414" s="818">
        <v>386</v>
      </c>
      <c r="B414" s="823" t="s">
        <v>134</v>
      </c>
      <c r="C414" s="538"/>
      <c r="D414" s="533" t="s">
        <v>14</v>
      </c>
      <c r="E414" s="533">
        <v>6</v>
      </c>
      <c r="F414" s="819">
        <v>800</v>
      </c>
      <c r="G414" s="819">
        <f t="shared" si="50"/>
        <v>4800</v>
      </c>
      <c r="H414" s="819">
        <v>2142</v>
      </c>
      <c r="I414" s="819">
        <f t="shared" si="51"/>
        <v>12852</v>
      </c>
      <c r="J414" s="785">
        <f t="shared" si="62"/>
        <v>17652</v>
      </c>
    </row>
    <row r="415" spans="1:10" hidden="1" outlineLevel="1" x14ac:dyDescent="0.2">
      <c r="A415" s="818">
        <v>387</v>
      </c>
      <c r="B415" s="823" t="s">
        <v>157</v>
      </c>
      <c r="C415" s="533"/>
      <c r="D415" s="533" t="s">
        <v>56</v>
      </c>
      <c r="E415" s="533"/>
      <c r="F415" s="819">
        <v>1875</v>
      </c>
      <c r="G415" s="819">
        <f t="shared" si="50"/>
        <v>0</v>
      </c>
      <c r="H415" s="819">
        <v>840</v>
      </c>
      <c r="I415" s="819">
        <f t="shared" si="51"/>
        <v>0</v>
      </c>
      <c r="J415" s="785">
        <f t="shared" si="62"/>
        <v>0</v>
      </c>
    </row>
    <row r="416" spans="1:10" hidden="1" outlineLevel="1" x14ac:dyDescent="0.2">
      <c r="A416" s="818">
        <v>388</v>
      </c>
      <c r="B416" s="823" t="s">
        <v>168</v>
      </c>
      <c r="C416" s="538"/>
      <c r="D416" s="533" t="s">
        <v>137</v>
      </c>
      <c r="E416" s="533"/>
      <c r="F416" s="819"/>
      <c r="G416" s="819">
        <f t="shared" si="50"/>
        <v>0</v>
      </c>
      <c r="H416" s="819"/>
      <c r="I416" s="819">
        <f t="shared" si="51"/>
        <v>0</v>
      </c>
      <c r="J416" s="785"/>
    </row>
    <row r="417" spans="1:10" hidden="1" outlineLevel="1" x14ac:dyDescent="0.2">
      <c r="A417" s="818">
        <v>389</v>
      </c>
      <c r="B417" s="823" t="s">
        <v>159</v>
      </c>
      <c r="C417" s="533"/>
      <c r="D417" s="533" t="s">
        <v>56</v>
      </c>
      <c r="E417" s="566"/>
      <c r="F417" s="819">
        <v>1875</v>
      </c>
      <c r="G417" s="819">
        <f t="shared" si="50"/>
        <v>0</v>
      </c>
      <c r="H417" s="819">
        <v>3080</v>
      </c>
      <c r="I417" s="819">
        <f t="shared" si="51"/>
        <v>0</v>
      </c>
      <c r="J417" s="785">
        <f t="shared" ref="J417:J418" si="63">G417+I417</f>
        <v>0</v>
      </c>
    </row>
    <row r="418" spans="1:10" collapsed="1" x14ac:dyDescent="0.2">
      <c r="A418" s="818">
        <v>390</v>
      </c>
      <c r="B418" s="823" t="s">
        <v>135</v>
      </c>
      <c r="C418" s="538"/>
      <c r="D418" s="533" t="s">
        <v>56</v>
      </c>
      <c r="E418" s="533">
        <v>91.814999999999998</v>
      </c>
      <c r="F418" s="819">
        <v>1875</v>
      </c>
      <c r="G418" s="819">
        <f t="shared" si="50"/>
        <v>172153.125</v>
      </c>
      <c r="H418" s="819">
        <v>869</v>
      </c>
      <c r="I418" s="819">
        <f t="shared" si="51"/>
        <v>79787.235000000001</v>
      </c>
      <c r="J418" s="785">
        <f t="shared" si="63"/>
        <v>251940.36</v>
      </c>
    </row>
    <row r="419" spans="1:10" x14ac:dyDescent="0.2">
      <c r="A419" s="818">
        <v>391</v>
      </c>
      <c r="B419" s="823" t="s">
        <v>136</v>
      </c>
      <c r="C419" s="538"/>
      <c r="D419" s="533" t="s">
        <v>137</v>
      </c>
      <c r="E419" s="533"/>
      <c r="F419" s="819"/>
      <c r="G419" s="819">
        <f t="shared" si="50"/>
        <v>0</v>
      </c>
      <c r="H419" s="819"/>
      <c r="I419" s="819">
        <f t="shared" si="51"/>
        <v>0</v>
      </c>
      <c r="J419" s="785"/>
    </row>
    <row r="420" spans="1:10" x14ac:dyDescent="0.2">
      <c r="A420" s="818">
        <v>392</v>
      </c>
      <c r="B420" s="823" t="s">
        <v>161</v>
      </c>
      <c r="C420" s="538"/>
      <c r="D420" s="533" t="s">
        <v>137</v>
      </c>
      <c r="E420" s="533"/>
      <c r="F420" s="819"/>
      <c r="G420" s="819">
        <f t="shared" si="50"/>
        <v>0</v>
      </c>
      <c r="H420" s="819"/>
      <c r="I420" s="819">
        <f t="shared" si="51"/>
        <v>0</v>
      </c>
      <c r="J420" s="785"/>
    </row>
    <row r="421" spans="1:10" x14ac:dyDescent="0.2">
      <c r="A421" s="818">
        <v>393</v>
      </c>
      <c r="B421" s="823" t="s">
        <v>138</v>
      </c>
      <c r="C421" s="538"/>
      <c r="D421" s="533" t="s">
        <v>137</v>
      </c>
      <c r="E421" s="533"/>
      <c r="F421" s="819"/>
      <c r="G421" s="819">
        <f t="shared" si="50"/>
        <v>0</v>
      </c>
      <c r="H421" s="819"/>
      <c r="I421" s="819">
        <f t="shared" si="51"/>
        <v>0</v>
      </c>
      <c r="J421" s="785"/>
    </row>
    <row r="422" spans="1:10" x14ac:dyDescent="0.2">
      <c r="A422" s="818">
        <v>394</v>
      </c>
      <c r="B422" s="823" t="s">
        <v>139</v>
      </c>
      <c r="C422" s="538"/>
      <c r="D422" s="533" t="s">
        <v>56</v>
      </c>
      <c r="E422" s="566">
        <v>15.868000000000002</v>
      </c>
      <c r="F422" s="819">
        <v>1875</v>
      </c>
      <c r="G422" s="819">
        <f t="shared" si="50"/>
        <v>29752.500000000004</v>
      </c>
      <c r="H422" s="819">
        <v>1617</v>
      </c>
      <c r="I422" s="819">
        <f t="shared" si="51"/>
        <v>25658.556000000004</v>
      </c>
      <c r="J422" s="785">
        <f t="shared" ref="J422:J423" si="64">G422+I422</f>
        <v>55411.056000000011</v>
      </c>
    </row>
    <row r="423" spans="1:10" hidden="1" outlineLevel="1" x14ac:dyDescent="0.2">
      <c r="A423" s="818">
        <v>395</v>
      </c>
      <c r="B423" s="823" t="s">
        <v>140</v>
      </c>
      <c r="C423" s="538"/>
      <c r="D423" s="533" t="s">
        <v>56</v>
      </c>
      <c r="E423" s="533"/>
      <c r="F423" s="819">
        <v>1875</v>
      </c>
      <c r="G423" s="819">
        <f t="shared" si="50"/>
        <v>0</v>
      </c>
      <c r="H423" s="819">
        <v>1226</v>
      </c>
      <c r="I423" s="819">
        <f t="shared" si="51"/>
        <v>0</v>
      </c>
      <c r="J423" s="785">
        <f t="shared" si="64"/>
        <v>0</v>
      </c>
    </row>
    <row r="424" spans="1:10" hidden="1" outlineLevel="1" x14ac:dyDescent="0.2">
      <c r="A424" s="818">
        <v>396</v>
      </c>
      <c r="B424" s="823" t="s">
        <v>163</v>
      </c>
      <c r="C424" s="538"/>
      <c r="D424" s="533" t="s">
        <v>137</v>
      </c>
      <c r="E424" s="533"/>
      <c r="F424" s="819"/>
      <c r="G424" s="819">
        <f t="shared" si="50"/>
        <v>0</v>
      </c>
      <c r="H424" s="819"/>
      <c r="I424" s="819">
        <f t="shared" si="51"/>
        <v>0</v>
      </c>
      <c r="J424" s="785"/>
    </row>
    <row r="425" spans="1:10" hidden="1" outlineLevel="1" x14ac:dyDescent="0.2">
      <c r="A425" s="818">
        <v>397</v>
      </c>
      <c r="B425" s="823" t="s">
        <v>144</v>
      </c>
      <c r="C425" s="538"/>
      <c r="D425" s="533" t="s">
        <v>56</v>
      </c>
      <c r="E425" s="566"/>
      <c r="F425" s="819">
        <v>1875</v>
      </c>
      <c r="G425" s="819">
        <f t="shared" si="50"/>
        <v>0</v>
      </c>
      <c r="H425" s="819">
        <v>2132</v>
      </c>
      <c r="I425" s="819">
        <f t="shared" si="51"/>
        <v>0</v>
      </c>
      <c r="J425" s="785">
        <f t="shared" ref="J425:J426" si="65">G425+I425</f>
        <v>0</v>
      </c>
    </row>
    <row r="426" spans="1:10" hidden="1" outlineLevel="1" x14ac:dyDescent="0.2">
      <c r="A426" s="818">
        <v>398</v>
      </c>
      <c r="B426" s="823" t="s">
        <v>148</v>
      </c>
      <c r="C426" s="538"/>
      <c r="D426" s="533" t="s">
        <v>56</v>
      </c>
      <c r="E426" s="533"/>
      <c r="F426" s="819">
        <v>1875</v>
      </c>
      <c r="G426" s="819">
        <f t="shared" si="50"/>
        <v>0</v>
      </c>
      <c r="H426" s="819">
        <v>1428</v>
      </c>
      <c r="I426" s="819">
        <f t="shared" si="51"/>
        <v>0</v>
      </c>
      <c r="J426" s="785">
        <f t="shared" si="65"/>
        <v>0</v>
      </c>
    </row>
    <row r="427" spans="1:10" hidden="1" outlineLevel="1" x14ac:dyDescent="0.2">
      <c r="A427" s="818">
        <v>399</v>
      </c>
      <c r="B427" s="823" t="s">
        <v>164</v>
      </c>
      <c r="C427" s="538"/>
      <c r="D427" s="533" t="s">
        <v>137</v>
      </c>
      <c r="E427" s="533"/>
      <c r="F427" s="819"/>
      <c r="G427" s="819">
        <f t="shared" si="50"/>
        <v>0</v>
      </c>
      <c r="H427" s="819"/>
      <c r="I427" s="819">
        <f t="shared" si="51"/>
        <v>0</v>
      </c>
      <c r="J427" s="785"/>
    </row>
    <row r="428" spans="1:10" hidden="1" outlineLevel="1" x14ac:dyDescent="0.2">
      <c r="A428" s="818">
        <v>400</v>
      </c>
      <c r="B428" s="823" t="s">
        <v>150</v>
      </c>
      <c r="C428" s="538"/>
      <c r="D428" s="533" t="s">
        <v>56</v>
      </c>
      <c r="E428" s="566"/>
      <c r="F428" s="819">
        <v>1875</v>
      </c>
      <c r="G428" s="819">
        <f t="shared" ref="G428:G491" si="66">E428*F428</f>
        <v>0</v>
      </c>
      <c r="H428" s="819">
        <v>2646</v>
      </c>
      <c r="I428" s="819">
        <f t="shared" ref="I428:I491" si="67">E428*H428</f>
        <v>0</v>
      </c>
      <c r="J428" s="785">
        <f t="shared" ref="J428:J431" si="68">G428+I428</f>
        <v>0</v>
      </c>
    </row>
    <row r="429" spans="1:10" ht="25.5" hidden="1" outlineLevel="1" x14ac:dyDescent="0.2">
      <c r="A429" s="818">
        <v>401</v>
      </c>
      <c r="B429" s="823" t="s">
        <v>151</v>
      </c>
      <c r="C429" s="533" t="s">
        <v>152</v>
      </c>
      <c r="D429" s="533" t="s">
        <v>56</v>
      </c>
      <c r="E429" s="533"/>
      <c r="F429" s="819">
        <v>600</v>
      </c>
      <c r="G429" s="819">
        <f t="shared" si="66"/>
        <v>0</v>
      </c>
      <c r="H429" s="819">
        <v>381</v>
      </c>
      <c r="I429" s="819">
        <f t="shared" si="67"/>
        <v>0</v>
      </c>
      <c r="J429" s="785">
        <f t="shared" si="68"/>
        <v>0</v>
      </c>
    </row>
    <row r="430" spans="1:10" hidden="1" outlineLevel="1" x14ac:dyDescent="0.2">
      <c r="A430" s="818">
        <v>402</v>
      </c>
      <c r="B430" s="823" t="s">
        <v>153</v>
      </c>
      <c r="C430" s="538"/>
      <c r="D430" s="533" t="s">
        <v>56</v>
      </c>
      <c r="E430" s="533"/>
      <c r="F430" s="819">
        <v>1000</v>
      </c>
      <c r="G430" s="819">
        <f t="shared" si="66"/>
        <v>0</v>
      </c>
      <c r="H430" s="819">
        <v>123</v>
      </c>
      <c r="I430" s="819">
        <f t="shared" si="67"/>
        <v>0</v>
      </c>
      <c r="J430" s="785">
        <f t="shared" si="68"/>
        <v>0</v>
      </c>
    </row>
    <row r="431" spans="1:10" collapsed="1" x14ac:dyDescent="0.2">
      <c r="A431" s="818">
        <v>403</v>
      </c>
      <c r="B431" s="823" t="s">
        <v>60</v>
      </c>
      <c r="C431" s="538"/>
      <c r="D431" s="533" t="s">
        <v>5</v>
      </c>
      <c r="E431" s="533">
        <v>0.30670179436058098</v>
      </c>
      <c r="F431" s="819">
        <v>0</v>
      </c>
      <c r="G431" s="819">
        <f t="shared" si="66"/>
        <v>0</v>
      </c>
      <c r="H431" s="819">
        <v>103023</v>
      </c>
      <c r="I431" s="819">
        <f t="shared" si="67"/>
        <v>31597.338960410136</v>
      </c>
      <c r="J431" s="785">
        <f t="shared" si="68"/>
        <v>31597.338960410136</v>
      </c>
    </row>
    <row r="432" spans="1:10" x14ac:dyDescent="0.2">
      <c r="A432" s="818">
        <v>404</v>
      </c>
      <c r="B432" s="567" t="s">
        <v>169</v>
      </c>
      <c r="C432" s="538"/>
      <c r="D432" s="533"/>
      <c r="E432" s="533"/>
      <c r="F432" s="533"/>
      <c r="G432" s="819"/>
      <c r="H432" s="820"/>
      <c r="I432" s="819"/>
      <c r="J432" s="821"/>
    </row>
    <row r="433" spans="1:10" x14ac:dyDescent="0.2">
      <c r="A433" s="818">
        <v>405</v>
      </c>
      <c r="B433" s="823" t="s">
        <v>134</v>
      </c>
      <c r="C433" s="538"/>
      <c r="D433" s="533" t="s">
        <v>14</v>
      </c>
      <c r="E433" s="533">
        <v>8</v>
      </c>
      <c r="F433" s="819">
        <v>800</v>
      </c>
      <c r="G433" s="819">
        <f t="shared" si="66"/>
        <v>6400</v>
      </c>
      <c r="H433" s="819">
        <v>2142</v>
      </c>
      <c r="I433" s="819">
        <f t="shared" si="67"/>
        <v>17136</v>
      </c>
      <c r="J433" s="785">
        <f t="shared" ref="J433:J434" si="69">G433+I433</f>
        <v>23536</v>
      </c>
    </row>
    <row r="434" spans="1:10" x14ac:dyDescent="0.2">
      <c r="A434" s="818">
        <v>406</v>
      </c>
      <c r="B434" s="823" t="s">
        <v>135</v>
      </c>
      <c r="C434" s="538"/>
      <c r="D434" s="533" t="s">
        <v>56</v>
      </c>
      <c r="E434" s="533">
        <v>148.51</v>
      </c>
      <c r="F434" s="819">
        <v>1875</v>
      </c>
      <c r="G434" s="819">
        <f t="shared" si="66"/>
        <v>278456.25</v>
      </c>
      <c r="H434" s="819">
        <v>869</v>
      </c>
      <c r="I434" s="819">
        <f t="shared" si="67"/>
        <v>129055.18999999999</v>
      </c>
      <c r="J434" s="785">
        <f t="shared" si="69"/>
        <v>407511.44</v>
      </c>
    </row>
    <row r="435" spans="1:10" x14ac:dyDescent="0.2">
      <c r="A435" s="818">
        <v>407</v>
      </c>
      <c r="B435" s="823" t="s">
        <v>136</v>
      </c>
      <c r="C435" s="538"/>
      <c r="D435" s="533" t="s">
        <v>137</v>
      </c>
      <c r="E435" s="533"/>
      <c r="F435" s="819"/>
      <c r="G435" s="819">
        <f t="shared" si="66"/>
        <v>0</v>
      </c>
      <c r="H435" s="819"/>
      <c r="I435" s="819">
        <f t="shared" si="67"/>
        <v>0</v>
      </c>
      <c r="J435" s="785"/>
    </row>
    <row r="436" spans="1:10" x14ac:dyDescent="0.2">
      <c r="A436" s="818">
        <v>408</v>
      </c>
      <c r="B436" s="823" t="s">
        <v>161</v>
      </c>
      <c r="C436" s="538"/>
      <c r="D436" s="533" t="s">
        <v>137</v>
      </c>
      <c r="E436" s="533"/>
      <c r="F436" s="819"/>
      <c r="G436" s="819">
        <f t="shared" si="66"/>
        <v>0</v>
      </c>
      <c r="H436" s="819"/>
      <c r="I436" s="819">
        <f t="shared" si="67"/>
        <v>0</v>
      </c>
      <c r="J436" s="785"/>
    </row>
    <row r="437" spans="1:10" x14ac:dyDescent="0.2">
      <c r="A437" s="818">
        <v>409</v>
      </c>
      <c r="B437" s="823" t="s">
        <v>138</v>
      </c>
      <c r="C437" s="538"/>
      <c r="D437" s="533" t="s">
        <v>137</v>
      </c>
      <c r="E437" s="533"/>
      <c r="F437" s="819"/>
      <c r="G437" s="819">
        <f t="shared" si="66"/>
        <v>0</v>
      </c>
      <c r="H437" s="819"/>
      <c r="I437" s="819">
        <f t="shared" si="67"/>
        <v>0</v>
      </c>
      <c r="J437" s="785"/>
    </row>
    <row r="438" spans="1:10" x14ac:dyDescent="0.2">
      <c r="A438" s="818">
        <v>410</v>
      </c>
      <c r="B438" s="823" t="s">
        <v>162</v>
      </c>
      <c r="C438" s="538"/>
      <c r="D438" s="533" t="s">
        <v>137</v>
      </c>
      <c r="E438" s="533"/>
      <c r="F438" s="819"/>
      <c r="G438" s="819">
        <f t="shared" si="66"/>
        <v>0</v>
      </c>
      <c r="H438" s="819"/>
      <c r="I438" s="819">
        <f t="shared" si="67"/>
        <v>0</v>
      </c>
      <c r="J438" s="785"/>
    </row>
    <row r="439" spans="1:10" x14ac:dyDescent="0.2">
      <c r="A439" s="818">
        <v>411</v>
      </c>
      <c r="B439" s="823" t="s">
        <v>139</v>
      </c>
      <c r="C439" s="538"/>
      <c r="D439" s="533" t="s">
        <v>56</v>
      </c>
      <c r="E439" s="566">
        <v>20.18</v>
      </c>
      <c r="F439" s="819">
        <v>1875</v>
      </c>
      <c r="G439" s="819">
        <f t="shared" si="66"/>
        <v>37837.5</v>
      </c>
      <c r="H439" s="819">
        <v>1617</v>
      </c>
      <c r="I439" s="819">
        <f t="shared" si="67"/>
        <v>32631.06</v>
      </c>
      <c r="J439" s="785">
        <f t="shared" ref="J439:J440" si="70">G439+I439</f>
        <v>70468.56</v>
      </c>
    </row>
    <row r="440" spans="1:10" ht="22.5" customHeight="1" x14ac:dyDescent="0.2">
      <c r="A440" s="818">
        <v>412</v>
      </c>
      <c r="B440" s="823" t="s">
        <v>148</v>
      </c>
      <c r="C440" s="538"/>
      <c r="D440" s="533" t="s">
        <v>56</v>
      </c>
      <c r="E440" s="533">
        <v>6</v>
      </c>
      <c r="F440" s="819">
        <v>1875</v>
      </c>
      <c r="G440" s="819">
        <f t="shared" si="66"/>
        <v>11250</v>
      </c>
      <c r="H440" s="819">
        <v>1428</v>
      </c>
      <c r="I440" s="819">
        <f t="shared" si="67"/>
        <v>8568</v>
      </c>
      <c r="J440" s="785">
        <f t="shared" si="70"/>
        <v>19818</v>
      </c>
    </row>
    <row r="441" spans="1:10" ht="15" customHeight="1" x14ac:dyDescent="0.2">
      <c r="A441" s="818">
        <v>413</v>
      </c>
      <c r="B441" s="823" t="s">
        <v>170</v>
      </c>
      <c r="C441" s="538"/>
      <c r="D441" s="533" t="s">
        <v>137</v>
      </c>
      <c r="E441" s="533"/>
      <c r="F441" s="819"/>
      <c r="G441" s="819">
        <f t="shared" si="66"/>
        <v>0</v>
      </c>
      <c r="H441" s="819"/>
      <c r="I441" s="819">
        <f t="shared" si="67"/>
        <v>0</v>
      </c>
      <c r="J441" s="785"/>
    </row>
    <row r="442" spans="1:10" ht="15" hidden="1" customHeight="1" outlineLevel="1" x14ac:dyDescent="0.2">
      <c r="A442" s="818">
        <v>414</v>
      </c>
      <c r="B442" s="823" t="s">
        <v>150</v>
      </c>
      <c r="C442" s="538"/>
      <c r="D442" s="533" t="s">
        <v>56</v>
      </c>
      <c r="E442" s="566"/>
      <c r="F442" s="819">
        <v>1875</v>
      </c>
      <c r="G442" s="819">
        <f t="shared" si="66"/>
        <v>0</v>
      </c>
      <c r="H442" s="819">
        <v>2646</v>
      </c>
      <c r="I442" s="819">
        <f t="shared" si="67"/>
        <v>0</v>
      </c>
      <c r="J442" s="785">
        <f t="shared" ref="J442:J444" si="71">G442+I442</f>
        <v>0</v>
      </c>
    </row>
    <row r="443" spans="1:10" ht="15" customHeight="1" collapsed="1" x14ac:dyDescent="0.2">
      <c r="A443" s="818">
        <v>415</v>
      </c>
      <c r="B443" s="823" t="s">
        <v>171</v>
      </c>
      <c r="C443" s="538"/>
      <c r="D443" s="533" t="s">
        <v>172</v>
      </c>
      <c r="E443" s="533">
        <v>1.57</v>
      </c>
      <c r="F443" s="819">
        <v>1000</v>
      </c>
      <c r="G443" s="819">
        <f t="shared" si="66"/>
        <v>1570</v>
      </c>
      <c r="H443" s="819">
        <v>95</v>
      </c>
      <c r="I443" s="819">
        <f t="shared" si="67"/>
        <v>149.15</v>
      </c>
      <c r="J443" s="785">
        <f t="shared" si="71"/>
        <v>1719.15</v>
      </c>
    </row>
    <row r="444" spans="1:10" ht="15" customHeight="1" x14ac:dyDescent="0.2">
      <c r="A444" s="818">
        <v>416</v>
      </c>
      <c r="B444" s="823" t="s">
        <v>60</v>
      </c>
      <c r="C444" s="538"/>
      <c r="D444" s="533" t="s">
        <v>5</v>
      </c>
      <c r="E444" s="533">
        <v>0.90512953367875648</v>
      </c>
      <c r="F444" s="819">
        <v>0</v>
      </c>
      <c r="G444" s="819">
        <f t="shared" si="66"/>
        <v>0</v>
      </c>
      <c r="H444" s="819">
        <v>49673</v>
      </c>
      <c r="I444" s="819">
        <f t="shared" si="67"/>
        <v>44960.49932642487</v>
      </c>
      <c r="J444" s="785">
        <f t="shared" si="71"/>
        <v>44960.49932642487</v>
      </c>
    </row>
    <row r="445" spans="1:10" ht="15" hidden="1" customHeight="1" outlineLevel="1" x14ac:dyDescent="0.2">
      <c r="A445" s="818">
        <v>417</v>
      </c>
      <c r="B445" s="567" t="s">
        <v>173</v>
      </c>
      <c r="C445" s="538"/>
      <c r="D445" s="533"/>
      <c r="E445" s="533"/>
      <c r="F445" s="533"/>
      <c r="G445" s="819"/>
      <c r="H445" s="820"/>
      <c r="I445" s="819"/>
      <c r="J445" s="821"/>
    </row>
    <row r="446" spans="1:10" ht="15" hidden="1" customHeight="1" outlineLevel="1" x14ac:dyDescent="0.2">
      <c r="A446" s="818">
        <v>418</v>
      </c>
      <c r="B446" s="823" t="s">
        <v>134</v>
      </c>
      <c r="C446" s="538"/>
      <c r="D446" s="533" t="s">
        <v>14</v>
      </c>
      <c r="E446" s="533"/>
      <c r="F446" s="819">
        <v>800</v>
      </c>
      <c r="G446" s="819">
        <f t="shared" si="66"/>
        <v>0</v>
      </c>
      <c r="H446" s="819">
        <v>2142</v>
      </c>
      <c r="I446" s="819">
        <f t="shared" si="67"/>
        <v>0</v>
      </c>
      <c r="J446" s="785">
        <f t="shared" ref="J446:J447" si="72">G446+I446</f>
        <v>0</v>
      </c>
    </row>
    <row r="447" spans="1:10" ht="25.5" hidden="1" customHeight="1" outlineLevel="1" x14ac:dyDescent="0.2">
      <c r="A447" s="818">
        <v>419</v>
      </c>
      <c r="B447" s="823" t="s">
        <v>135</v>
      </c>
      <c r="C447" s="538"/>
      <c r="D447" s="533" t="s">
        <v>56</v>
      </c>
      <c r="E447" s="533"/>
      <c r="F447" s="819">
        <v>1875</v>
      </c>
      <c r="G447" s="819">
        <f t="shared" si="66"/>
        <v>0</v>
      </c>
      <c r="H447" s="819">
        <v>869</v>
      </c>
      <c r="I447" s="819">
        <f t="shared" si="67"/>
        <v>0</v>
      </c>
      <c r="J447" s="785">
        <f t="shared" si="72"/>
        <v>0</v>
      </c>
    </row>
    <row r="448" spans="1:10" hidden="1" outlineLevel="1" x14ac:dyDescent="0.2">
      <c r="A448" s="818">
        <v>420</v>
      </c>
      <c r="B448" s="823" t="s">
        <v>136</v>
      </c>
      <c r="C448" s="538"/>
      <c r="D448" s="533" t="s">
        <v>137</v>
      </c>
      <c r="E448" s="533"/>
      <c r="F448" s="819"/>
      <c r="G448" s="819">
        <f t="shared" si="66"/>
        <v>0</v>
      </c>
      <c r="H448" s="819"/>
      <c r="I448" s="819">
        <f t="shared" si="67"/>
        <v>0</v>
      </c>
      <c r="J448" s="785"/>
    </row>
    <row r="449" spans="1:10" hidden="1" outlineLevel="1" x14ac:dyDescent="0.2">
      <c r="A449" s="818">
        <v>421</v>
      </c>
      <c r="B449" s="823" t="s">
        <v>161</v>
      </c>
      <c r="C449" s="538"/>
      <c r="D449" s="533" t="s">
        <v>137</v>
      </c>
      <c r="E449" s="533"/>
      <c r="F449" s="819"/>
      <c r="G449" s="819">
        <f t="shared" si="66"/>
        <v>0</v>
      </c>
      <c r="H449" s="819"/>
      <c r="I449" s="819">
        <f t="shared" si="67"/>
        <v>0</v>
      </c>
      <c r="J449" s="785"/>
    </row>
    <row r="450" spans="1:10" hidden="1" outlineLevel="1" x14ac:dyDescent="0.2">
      <c r="A450" s="818">
        <v>422</v>
      </c>
      <c r="B450" s="823" t="s">
        <v>138</v>
      </c>
      <c r="C450" s="538"/>
      <c r="D450" s="533" t="s">
        <v>137</v>
      </c>
      <c r="E450" s="533"/>
      <c r="F450" s="819"/>
      <c r="G450" s="819">
        <f t="shared" si="66"/>
        <v>0</v>
      </c>
      <c r="H450" s="819"/>
      <c r="I450" s="819">
        <f t="shared" si="67"/>
        <v>0</v>
      </c>
      <c r="J450" s="785"/>
    </row>
    <row r="451" spans="1:10" hidden="1" outlineLevel="1" x14ac:dyDescent="0.2">
      <c r="A451" s="818">
        <v>423</v>
      </c>
      <c r="B451" s="823" t="s">
        <v>162</v>
      </c>
      <c r="C451" s="538"/>
      <c r="D451" s="533" t="s">
        <v>137</v>
      </c>
      <c r="E451" s="533"/>
      <c r="F451" s="819"/>
      <c r="G451" s="819">
        <f t="shared" si="66"/>
        <v>0</v>
      </c>
      <c r="H451" s="819"/>
      <c r="I451" s="819">
        <f t="shared" si="67"/>
        <v>0</v>
      </c>
      <c r="J451" s="785"/>
    </row>
    <row r="452" spans="1:10" hidden="1" outlineLevel="1" x14ac:dyDescent="0.2">
      <c r="A452" s="818">
        <v>424</v>
      </c>
      <c r="B452" s="823" t="s">
        <v>139</v>
      </c>
      <c r="C452" s="538"/>
      <c r="D452" s="533" t="s">
        <v>56</v>
      </c>
      <c r="E452" s="566"/>
      <c r="F452" s="819">
        <v>1875</v>
      </c>
      <c r="G452" s="819">
        <f t="shared" si="66"/>
        <v>0</v>
      </c>
      <c r="H452" s="819">
        <v>1617</v>
      </c>
      <c r="I452" s="819">
        <f t="shared" si="67"/>
        <v>0</v>
      </c>
      <c r="J452" s="785">
        <f t="shared" ref="J452:J453" si="73">G452+I452</f>
        <v>0</v>
      </c>
    </row>
    <row r="453" spans="1:10" hidden="1" outlineLevel="1" x14ac:dyDescent="0.2">
      <c r="A453" s="818">
        <v>425</v>
      </c>
      <c r="B453" s="823" t="s">
        <v>148</v>
      </c>
      <c r="C453" s="538"/>
      <c r="D453" s="533" t="s">
        <v>56</v>
      </c>
      <c r="E453" s="533"/>
      <c r="F453" s="819">
        <v>1875</v>
      </c>
      <c r="G453" s="819">
        <f t="shared" si="66"/>
        <v>0</v>
      </c>
      <c r="H453" s="819">
        <v>1428</v>
      </c>
      <c r="I453" s="819">
        <f t="shared" si="67"/>
        <v>0</v>
      </c>
      <c r="J453" s="785">
        <f t="shared" si="73"/>
        <v>0</v>
      </c>
    </row>
    <row r="454" spans="1:10" ht="29.25" hidden="1" customHeight="1" outlineLevel="1" x14ac:dyDescent="0.2">
      <c r="A454" s="818">
        <v>426</v>
      </c>
      <c r="B454" s="823" t="s">
        <v>170</v>
      </c>
      <c r="C454" s="538"/>
      <c r="D454" s="533" t="s">
        <v>137</v>
      </c>
      <c r="E454" s="533"/>
      <c r="F454" s="819"/>
      <c r="G454" s="819">
        <f t="shared" si="66"/>
        <v>0</v>
      </c>
      <c r="H454" s="819"/>
      <c r="I454" s="819">
        <f t="shared" si="67"/>
        <v>0</v>
      </c>
      <c r="J454" s="785"/>
    </row>
    <row r="455" spans="1:10" ht="29.25" hidden="1" customHeight="1" outlineLevel="1" x14ac:dyDescent="0.2">
      <c r="A455" s="818">
        <v>427</v>
      </c>
      <c r="B455" s="823" t="s">
        <v>150</v>
      </c>
      <c r="C455" s="538"/>
      <c r="D455" s="533" t="s">
        <v>56</v>
      </c>
      <c r="E455" s="566"/>
      <c r="F455" s="819">
        <v>1875</v>
      </c>
      <c r="G455" s="819">
        <f t="shared" si="66"/>
        <v>0</v>
      </c>
      <c r="H455" s="819">
        <v>2646</v>
      </c>
      <c r="I455" s="819">
        <f t="shared" si="67"/>
        <v>0</v>
      </c>
      <c r="J455" s="785">
        <f t="shared" ref="J455:J457" si="74">G455+I455</f>
        <v>0</v>
      </c>
    </row>
    <row r="456" spans="1:10" hidden="1" outlineLevel="1" x14ac:dyDescent="0.2">
      <c r="A456" s="818">
        <v>428</v>
      </c>
      <c r="B456" s="823" t="s">
        <v>171</v>
      </c>
      <c r="C456" s="538"/>
      <c r="D456" s="533" t="s">
        <v>172</v>
      </c>
      <c r="E456" s="533"/>
      <c r="F456" s="819">
        <v>1000</v>
      </c>
      <c r="G456" s="819">
        <f t="shared" si="66"/>
        <v>0</v>
      </c>
      <c r="H456" s="819">
        <v>95</v>
      </c>
      <c r="I456" s="819">
        <f t="shared" si="67"/>
        <v>0</v>
      </c>
      <c r="J456" s="785">
        <f t="shared" si="74"/>
        <v>0</v>
      </c>
    </row>
    <row r="457" spans="1:10" hidden="1" outlineLevel="1" x14ac:dyDescent="0.2">
      <c r="A457" s="818">
        <v>429</v>
      </c>
      <c r="B457" s="823" t="s">
        <v>60</v>
      </c>
      <c r="C457" s="538"/>
      <c r="D457" s="533" t="s">
        <v>5</v>
      </c>
      <c r="E457" s="533"/>
      <c r="F457" s="819">
        <v>0</v>
      </c>
      <c r="G457" s="819">
        <f t="shared" si="66"/>
        <v>0</v>
      </c>
      <c r="H457" s="819">
        <v>49673</v>
      </c>
      <c r="I457" s="819">
        <f t="shared" si="67"/>
        <v>0</v>
      </c>
      <c r="J457" s="785">
        <f t="shared" si="74"/>
        <v>0</v>
      </c>
    </row>
    <row r="458" spans="1:10" ht="15.75" customHeight="1" collapsed="1" x14ac:dyDescent="0.2">
      <c r="A458" s="818">
        <v>430</v>
      </c>
      <c r="B458" s="567" t="s">
        <v>174</v>
      </c>
      <c r="C458" s="538"/>
      <c r="D458" s="533"/>
      <c r="E458" s="533"/>
      <c r="F458" s="533"/>
      <c r="G458" s="819"/>
      <c r="H458" s="820"/>
      <c r="I458" s="819"/>
      <c r="J458" s="821"/>
    </row>
    <row r="459" spans="1:10" ht="15.75" hidden="1" customHeight="1" outlineLevel="1" x14ac:dyDescent="0.2">
      <c r="A459" s="818">
        <v>431</v>
      </c>
      <c r="B459" s="823" t="s">
        <v>175</v>
      </c>
      <c r="C459" s="538" t="s">
        <v>176</v>
      </c>
      <c r="D459" s="533" t="s">
        <v>14</v>
      </c>
      <c r="E459" s="533"/>
      <c r="F459" s="819">
        <v>800</v>
      </c>
      <c r="G459" s="819">
        <f t="shared" si="66"/>
        <v>0</v>
      </c>
      <c r="H459" s="819">
        <v>627</v>
      </c>
      <c r="I459" s="819">
        <f t="shared" si="67"/>
        <v>0</v>
      </c>
      <c r="J459" s="785">
        <f t="shared" ref="J459:J462" si="75">G459+I459</f>
        <v>0</v>
      </c>
    </row>
    <row r="460" spans="1:10" ht="12.75" hidden="1" customHeight="1" outlineLevel="1" x14ac:dyDescent="0.2">
      <c r="A460" s="818">
        <v>432</v>
      </c>
      <c r="B460" s="823" t="s">
        <v>156</v>
      </c>
      <c r="C460" s="538"/>
      <c r="D460" s="533" t="s">
        <v>14</v>
      </c>
      <c r="E460" s="533"/>
      <c r="F460" s="819">
        <v>600</v>
      </c>
      <c r="G460" s="819">
        <f t="shared" si="66"/>
        <v>0</v>
      </c>
      <c r="H460" s="819">
        <v>595</v>
      </c>
      <c r="I460" s="819">
        <f t="shared" si="67"/>
        <v>0</v>
      </c>
      <c r="J460" s="785">
        <f t="shared" si="75"/>
        <v>0</v>
      </c>
    </row>
    <row r="461" spans="1:10" ht="12.75" customHeight="1" collapsed="1" x14ac:dyDescent="0.2">
      <c r="A461" s="818">
        <v>433</v>
      </c>
      <c r="B461" s="823" t="s">
        <v>177</v>
      </c>
      <c r="C461" s="538"/>
      <c r="D461" s="533" t="s">
        <v>14</v>
      </c>
      <c r="E461" s="533">
        <v>9</v>
      </c>
      <c r="F461" s="819">
        <v>800</v>
      </c>
      <c r="G461" s="819">
        <f t="shared" si="66"/>
        <v>7200</v>
      </c>
      <c r="H461" s="819">
        <v>2975</v>
      </c>
      <c r="I461" s="819">
        <f t="shared" si="67"/>
        <v>26775</v>
      </c>
      <c r="J461" s="785">
        <f t="shared" si="75"/>
        <v>33975</v>
      </c>
    </row>
    <row r="462" spans="1:10" ht="15" customHeight="1" x14ac:dyDescent="0.2">
      <c r="A462" s="818">
        <v>434</v>
      </c>
      <c r="B462" s="823" t="s">
        <v>157</v>
      </c>
      <c r="C462" s="533"/>
      <c r="D462" s="533" t="s">
        <v>56</v>
      </c>
      <c r="E462" s="533">
        <v>10.119999999999999</v>
      </c>
      <c r="F462" s="819">
        <v>1875</v>
      </c>
      <c r="G462" s="819">
        <f t="shared" si="66"/>
        <v>18975</v>
      </c>
      <c r="H462" s="819">
        <v>840</v>
      </c>
      <c r="I462" s="819">
        <f t="shared" si="67"/>
        <v>8500.7999999999993</v>
      </c>
      <c r="J462" s="785">
        <f t="shared" si="75"/>
        <v>27475.8</v>
      </c>
    </row>
    <row r="463" spans="1:10" ht="15" customHeight="1" x14ac:dyDescent="0.2">
      <c r="A463" s="818">
        <v>435</v>
      </c>
      <c r="B463" s="823" t="s">
        <v>158</v>
      </c>
      <c r="C463" s="538"/>
      <c r="D463" s="533" t="s">
        <v>137</v>
      </c>
      <c r="E463" s="533"/>
      <c r="F463" s="819"/>
      <c r="G463" s="819">
        <f t="shared" si="66"/>
        <v>0</v>
      </c>
      <c r="H463" s="819"/>
      <c r="I463" s="819">
        <f t="shared" si="67"/>
        <v>0</v>
      </c>
      <c r="J463" s="785"/>
    </row>
    <row r="464" spans="1:10" ht="12.6" customHeight="1" x14ac:dyDescent="0.2">
      <c r="A464" s="818">
        <v>436</v>
      </c>
      <c r="B464" s="823" t="s">
        <v>159</v>
      </c>
      <c r="C464" s="533"/>
      <c r="D464" s="533" t="s">
        <v>56</v>
      </c>
      <c r="E464" s="566">
        <v>0.46600000000000003</v>
      </c>
      <c r="F464" s="819">
        <v>1875</v>
      </c>
      <c r="G464" s="819">
        <f t="shared" si="66"/>
        <v>873.75</v>
      </c>
      <c r="H464" s="819">
        <v>3080</v>
      </c>
      <c r="I464" s="819">
        <f t="shared" si="67"/>
        <v>1435.28</v>
      </c>
      <c r="J464" s="785">
        <f t="shared" ref="J464:J465" si="76">G464+I464</f>
        <v>2309.0299999999997</v>
      </c>
    </row>
    <row r="465" spans="1:10" ht="30" customHeight="1" x14ac:dyDescent="0.2">
      <c r="A465" s="818">
        <v>437</v>
      </c>
      <c r="B465" s="823" t="s">
        <v>135</v>
      </c>
      <c r="C465" s="538"/>
      <c r="D465" s="533" t="s">
        <v>56</v>
      </c>
      <c r="E465" s="533">
        <v>110.99999999999999</v>
      </c>
      <c r="F465" s="819">
        <v>1875</v>
      </c>
      <c r="G465" s="819">
        <f t="shared" si="66"/>
        <v>208124.99999999997</v>
      </c>
      <c r="H465" s="819">
        <v>869</v>
      </c>
      <c r="I465" s="819">
        <f t="shared" si="67"/>
        <v>96458.999999999985</v>
      </c>
      <c r="J465" s="785">
        <f t="shared" si="76"/>
        <v>304583.99999999994</v>
      </c>
    </row>
    <row r="466" spans="1:10" x14ac:dyDescent="0.2">
      <c r="A466" s="818">
        <v>438</v>
      </c>
      <c r="B466" s="823" t="s">
        <v>161</v>
      </c>
      <c r="C466" s="538"/>
      <c r="D466" s="533" t="s">
        <v>137</v>
      </c>
      <c r="E466" s="533"/>
      <c r="F466" s="819"/>
      <c r="G466" s="819">
        <f t="shared" si="66"/>
        <v>0</v>
      </c>
      <c r="H466" s="819"/>
      <c r="I466" s="819">
        <f t="shared" si="67"/>
        <v>0</v>
      </c>
      <c r="J466" s="785"/>
    </row>
    <row r="467" spans="1:10" x14ac:dyDescent="0.2">
      <c r="A467" s="818">
        <v>439</v>
      </c>
      <c r="B467" s="823" t="s">
        <v>138</v>
      </c>
      <c r="C467" s="538"/>
      <c r="D467" s="533" t="s">
        <v>137</v>
      </c>
      <c r="E467" s="533"/>
      <c r="F467" s="819"/>
      <c r="G467" s="819">
        <f t="shared" si="66"/>
        <v>0</v>
      </c>
      <c r="H467" s="819"/>
      <c r="I467" s="819">
        <f t="shared" si="67"/>
        <v>0</v>
      </c>
      <c r="J467" s="785"/>
    </row>
    <row r="468" spans="1:10" ht="15" customHeight="1" x14ac:dyDescent="0.2">
      <c r="A468" s="818">
        <v>440</v>
      </c>
      <c r="B468" s="823" t="s">
        <v>162</v>
      </c>
      <c r="C468" s="538"/>
      <c r="D468" s="533" t="s">
        <v>137</v>
      </c>
      <c r="E468" s="533"/>
      <c r="F468" s="819"/>
      <c r="G468" s="819">
        <f t="shared" si="66"/>
        <v>0</v>
      </c>
      <c r="H468" s="819"/>
      <c r="I468" s="819">
        <f t="shared" si="67"/>
        <v>0</v>
      </c>
      <c r="J468" s="785"/>
    </row>
    <row r="469" spans="1:10" ht="15" customHeight="1" x14ac:dyDescent="0.2">
      <c r="A469" s="818">
        <v>441</v>
      </c>
      <c r="B469" s="823" t="s">
        <v>139</v>
      </c>
      <c r="C469" s="538"/>
      <c r="D469" s="533" t="s">
        <v>56</v>
      </c>
      <c r="E469" s="566">
        <v>29.006</v>
      </c>
      <c r="F469" s="819">
        <v>1875</v>
      </c>
      <c r="G469" s="819">
        <f t="shared" si="66"/>
        <v>54386.25</v>
      </c>
      <c r="H469" s="819">
        <v>1617</v>
      </c>
      <c r="I469" s="819">
        <f t="shared" si="67"/>
        <v>46902.701999999997</v>
      </c>
      <c r="J469" s="785">
        <f t="shared" ref="J469:J470" si="77">G469+I469</f>
        <v>101288.95199999999</v>
      </c>
    </row>
    <row r="470" spans="1:10" ht="12.75" customHeight="1" x14ac:dyDescent="0.2">
      <c r="A470" s="818">
        <v>442</v>
      </c>
      <c r="B470" s="823" t="s">
        <v>140</v>
      </c>
      <c r="C470" s="538"/>
      <c r="D470" s="533" t="s">
        <v>56</v>
      </c>
      <c r="E470" s="533">
        <v>44</v>
      </c>
      <c r="F470" s="819">
        <v>1875</v>
      </c>
      <c r="G470" s="819">
        <f t="shared" si="66"/>
        <v>82500</v>
      </c>
      <c r="H470" s="819">
        <v>1226</v>
      </c>
      <c r="I470" s="819">
        <f t="shared" si="67"/>
        <v>53944</v>
      </c>
      <c r="J470" s="785">
        <f t="shared" si="77"/>
        <v>136444</v>
      </c>
    </row>
    <row r="471" spans="1:10" ht="15" customHeight="1" x14ac:dyDescent="0.2">
      <c r="A471" s="818">
        <v>443</v>
      </c>
      <c r="B471" s="823" t="s">
        <v>141</v>
      </c>
      <c r="C471" s="538"/>
      <c r="D471" s="533" t="s">
        <v>137</v>
      </c>
      <c r="E471" s="533"/>
      <c r="F471" s="819"/>
      <c r="G471" s="819">
        <f t="shared" si="66"/>
        <v>0</v>
      </c>
      <c r="H471" s="819"/>
      <c r="I471" s="819">
        <f t="shared" si="67"/>
        <v>0</v>
      </c>
      <c r="J471" s="785"/>
    </row>
    <row r="472" spans="1:10" ht="12.6" customHeight="1" x14ac:dyDescent="0.2">
      <c r="A472" s="818">
        <v>444</v>
      </c>
      <c r="B472" s="823" t="s">
        <v>144</v>
      </c>
      <c r="C472" s="538"/>
      <c r="D472" s="533" t="s">
        <v>56</v>
      </c>
      <c r="E472" s="566">
        <v>12.663</v>
      </c>
      <c r="F472" s="819">
        <v>1875</v>
      </c>
      <c r="G472" s="819">
        <f t="shared" si="66"/>
        <v>23743.125</v>
      </c>
      <c r="H472" s="819">
        <v>2132</v>
      </c>
      <c r="I472" s="819">
        <f t="shared" si="67"/>
        <v>26997.516</v>
      </c>
      <c r="J472" s="785">
        <f t="shared" ref="J472:J473" si="78">G472+I472</f>
        <v>50740.641000000003</v>
      </c>
    </row>
    <row r="473" spans="1:10" ht="12.6" customHeight="1" x14ac:dyDescent="0.2">
      <c r="A473" s="818">
        <v>445</v>
      </c>
      <c r="B473" s="823" t="s">
        <v>148</v>
      </c>
      <c r="C473" s="538"/>
      <c r="D473" s="533" t="s">
        <v>56</v>
      </c>
      <c r="E473" s="533">
        <v>7</v>
      </c>
      <c r="F473" s="819">
        <v>1875</v>
      </c>
      <c r="G473" s="819">
        <f t="shared" si="66"/>
        <v>13125</v>
      </c>
      <c r="H473" s="819">
        <v>1428</v>
      </c>
      <c r="I473" s="819">
        <f t="shared" si="67"/>
        <v>9996</v>
      </c>
      <c r="J473" s="785">
        <f t="shared" si="78"/>
        <v>23121</v>
      </c>
    </row>
    <row r="474" spans="1:10" ht="12.6" customHeight="1" x14ac:dyDescent="0.2">
      <c r="A474" s="818">
        <v>446</v>
      </c>
      <c r="B474" s="823" t="s">
        <v>178</v>
      </c>
      <c r="C474" s="538"/>
      <c r="D474" s="533" t="s">
        <v>137</v>
      </c>
      <c r="E474" s="533"/>
      <c r="F474" s="819"/>
      <c r="G474" s="819">
        <f t="shared" si="66"/>
        <v>0</v>
      </c>
      <c r="H474" s="819"/>
      <c r="I474" s="819">
        <f t="shared" si="67"/>
        <v>0</v>
      </c>
      <c r="J474" s="785"/>
    </row>
    <row r="475" spans="1:10" ht="25.5" hidden="1" customHeight="1" outlineLevel="1" x14ac:dyDescent="0.2">
      <c r="A475" s="818">
        <v>447</v>
      </c>
      <c r="B475" s="823" t="s">
        <v>150</v>
      </c>
      <c r="C475" s="538"/>
      <c r="D475" s="533" t="s">
        <v>56</v>
      </c>
      <c r="E475" s="566"/>
      <c r="F475" s="819">
        <v>1875</v>
      </c>
      <c r="G475" s="819">
        <f t="shared" si="66"/>
        <v>0</v>
      </c>
      <c r="H475" s="819">
        <v>2646</v>
      </c>
      <c r="I475" s="819">
        <f t="shared" si="67"/>
        <v>0</v>
      </c>
      <c r="J475" s="785">
        <f t="shared" ref="J475:J477" si="79">G475+I475</f>
        <v>0</v>
      </c>
    </row>
    <row r="476" spans="1:10" collapsed="1" x14ac:dyDescent="0.2">
      <c r="A476" s="818">
        <v>448</v>
      </c>
      <c r="B476" s="823" t="s">
        <v>171</v>
      </c>
      <c r="C476" s="538"/>
      <c r="D476" s="533" t="s">
        <v>172</v>
      </c>
      <c r="E476" s="533">
        <v>2.81</v>
      </c>
      <c r="F476" s="819">
        <v>1000</v>
      </c>
      <c r="G476" s="819">
        <f t="shared" si="66"/>
        <v>2810</v>
      </c>
      <c r="H476" s="819">
        <v>95</v>
      </c>
      <c r="I476" s="819">
        <f t="shared" si="67"/>
        <v>266.95</v>
      </c>
      <c r="J476" s="785">
        <f t="shared" si="79"/>
        <v>3076.95</v>
      </c>
    </row>
    <row r="477" spans="1:10" ht="12.75" customHeight="1" x14ac:dyDescent="0.2">
      <c r="A477" s="818">
        <v>449</v>
      </c>
      <c r="B477" s="823" t="s">
        <v>60</v>
      </c>
      <c r="C477" s="538"/>
      <c r="D477" s="533" t="s">
        <v>5</v>
      </c>
      <c r="E477" s="533">
        <v>0.93765864332603943</v>
      </c>
      <c r="F477" s="819">
        <v>0</v>
      </c>
      <c r="G477" s="819">
        <f t="shared" si="66"/>
        <v>0</v>
      </c>
      <c r="H477" s="819">
        <v>68052</v>
      </c>
      <c r="I477" s="819">
        <f t="shared" si="67"/>
        <v>63809.545995623637</v>
      </c>
      <c r="J477" s="785">
        <f t="shared" si="79"/>
        <v>63809.545995623637</v>
      </c>
    </row>
    <row r="478" spans="1:10" ht="15" customHeight="1" x14ac:dyDescent="0.2">
      <c r="A478" s="818">
        <v>450</v>
      </c>
      <c r="B478" s="567" t="s">
        <v>179</v>
      </c>
      <c r="C478" s="538"/>
      <c r="D478" s="533"/>
      <c r="E478" s="533"/>
      <c r="F478" s="533"/>
      <c r="G478" s="819"/>
      <c r="H478" s="820"/>
      <c r="I478" s="819"/>
      <c r="J478" s="821"/>
    </row>
    <row r="479" spans="1:10" hidden="1" outlineLevel="1" x14ac:dyDescent="0.2">
      <c r="A479" s="818">
        <v>451</v>
      </c>
      <c r="B479" s="823" t="s">
        <v>180</v>
      </c>
      <c r="C479" s="538" t="s">
        <v>181</v>
      </c>
      <c r="D479" s="533" t="s">
        <v>14</v>
      </c>
      <c r="E479" s="533"/>
      <c r="F479" s="819">
        <v>800</v>
      </c>
      <c r="G479" s="819">
        <f t="shared" si="66"/>
        <v>0</v>
      </c>
      <c r="H479" s="819">
        <v>508</v>
      </c>
      <c r="I479" s="819">
        <f t="shared" si="67"/>
        <v>0</v>
      </c>
      <c r="J479" s="785">
        <f t="shared" ref="J479:J482" si="80">G479+I479</f>
        <v>0</v>
      </c>
    </row>
    <row r="480" spans="1:10" hidden="1" outlineLevel="1" x14ac:dyDescent="0.2">
      <c r="A480" s="818">
        <v>452</v>
      </c>
      <c r="B480" s="823" t="s">
        <v>167</v>
      </c>
      <c r="C480" s="538"/>
      <c r="D480" s="533" t="s">
        <v>14</v>
      </c>
      <c r="E480" s="533"/>
      <c r="F480" s="819">
        <v>600</v>
      </c>
      <c r="G480" s="819">
        <f t="shared" si="66"/>
        <v>0</v>
      </c>
      <c r="H480" s="819">
        <v>532</v>
      </c>
      <c r="I480" s="819">
        <f t="shared" si="67"/>
        <v>0</v>
      </c>
      <c r="J480" s="785">
        <f t="shared" si="80"/>
        <v>0</v>
      </c>
    </row>
    <row r="481" spans="1:10" collapsed="1" x14ac:dyDescent="0.2">
      <c r="A481" s="818">
        <v>453</v>
      </c>
      <c r="B481" s="823" t="s">
        <v>177</v>
      </c>
      <c r="C481" s="538"/>
      <c r="D481" s="533" t="s">
        <v>14</v>
      </c>
      <c r="E481" s="533">
        <v>6</v>
      </c>
      <c r="F481" s="819">
        <v>800</v>
      </c>
      <c r="G481" s="819">
        <f t="shared" si="66"/>
        <v>4800</v>
      </c>
      <c r="H481" s="819">
        <v>2975</v>
      </c>
      <c r="I481" s="819">
        <f t="shared" si="67"/>
        <v>17850</v>
      </c>
      <c r="J481" s="785">
        <f t="shared" si="80"/>
        <v>22650</v>
      </c>
    </row>
    <row r="482" spans="1:10" hidden="1" outlineLevel="1" x14ac:dyDescent="0.2">
      <c r="A482" s="818">
        <v>454</v>
      </c>
      <c r="B482" s="823" t="s">
        <v>157</v>
      </c>
      <c r="C482" s="533"/>
      <c r="D482" s="533" t="s">
        <v>56</v>
      </c>
      <c r="E482" s="533"/>
      <c r="F482" s="819">
        <v>1875</v>
      </c>
      <c r="G482" s="819">
        <f t="shared" si="66"/>
        <v>0</v>
      </c>
      <c r="H482" s="819">
        <v>840</v>
      </c>
      <c r="I482" s="819">
        <f t="shared" si="67"/>
        <v>0</v>
      </c>
      <c r="J482" s="785">
        <f t="shared" si="80"/>
        <v>0</v>
      </c>
    </row>
    <row r="483" spans="1:10" hidden="1" outlineLevel="1" x14ac:dyDescent="0.2">
      <c r="A483" s="818">
        <v>455</v>
      </c>
      <c r="B483" s="823" t="s">
        <v>168</v>
      </c>
      <c r="C483" s="538"/>
      <c r="D483" s="533" t="s">
        <v>137</v>
      </c>
      <c r="E483" s="533"/>
      <c r="F483" s="819"/>
      <c r="G483" s="819">
        <f t="shared" si="66"/>
        <v>0</v>
      </c>
      <c r="H483" s="819"/>
      <c r="I483" s="819">
        <f t="shared" si="67"/>
        <v>0</v>
      </c>
      <c r="J483" s="785"/>
    </row>
    <row r="484" spans="1:10" hidden="1" outlineLevel="1" x14ac:dyDescent="0.2">
      <c r="A484" s="818">
        <v>456</v>
      </c>
      <c r="B484" s="823" t="s">
        <v>159</v>
      </c>
      <c r="C484" s="533"/>
      <c r="D484" s="533" t="s">
        <v>56</v>
      </c>
      <c r="E484" s="566"/>
      <c r="F484" s="819">
        <v>1875</v>
      </c>
      <c r="G484" s="819">
        <f t="shared" si="66"/>
        <v>0</v>
      </c>
      <c r="H484" s="819">
        <v>3080</v>
      </c>
      <c r="I484" s="819">
        <f t="shared" si="67"/>
        <v>0</v>
      </c>
      <c r="J484" s="785">
        <f t="shared" ref="J484:J485" si="81">G484+I484</f>
        <v>0</v>
      </c>
    </row>
    <row r="485" spans="1:10" collapsed="1" x14ac:dyDescent="0.2">
      <c r="A485" s="818">
        <v>457</v>
      </c>
      <c r="B485" s="823" t="s">
        <v>135</v>
      </c>
      <c r="C485" s="538"/>
      <c r="D485" s="533" t="s">
        <v>56</v>
      </c>
      <c r="E485" s="533">
        <v>101.01</v>
      </c>
      <c r="F485" s="819">
        <v>1875</v>
      </c>
      <c r="G485" s="819">
        <f t="shared" si="66"/>
        <v>189393.75</v>
      </c>
      <c r="H485" s="819">
        <v>869</v>
      </c>
      <c r="I485" s="819">
        <f t="shared" si="67"/>
        <v>87777.69</v>
      </c>
      <c r="J485" s="785">
        <f t="shared" si="81"/>
        <v>277171.44</v>
      </c>
    </row>
    <row r="486" spans="1:10" x14ac:dyDescent="0.2">
      <c r="A486" s="818">
        <v>458</v>
      </c>
      <c r="B486" s="823" t="s">
        <v>161</v>
      </c>
      <c r="C486" s="538"/>
      <c r="D486" s="533" t="s">
        <v>137</v>
      </c>
      <c r="E486" s="533"/>
      <c r="F486" s="819"/>
      <c r="G486" s="819">
        <f t="shared" si="66"/>
        <v>0</v>
      </c>
      <c r="H486" s="819"/>
      <c r="I486" s="819">
        <f t="shared" si="67"/>
        <v>0</v>
      </c>
      <c r="J486" s="785"/>
    </row>
    <row r="487" spans="1:10" x14ac:dyDescent="0.2">
      <c r="A487" s="818">
        <v>459</v>
      </c>
      <c r="B487" s="823" t="s">
        <v>138</v>
      </c>
      <c r="C487" s="538"/>
      <c r="D487" s="533" t="s">
        <v>137</v>
      </c>
      <c r="E487" s="533"/>
      <c r="F487" s="819"/>
      <c r="G487" s="819">
        <f t="shared" si="66"/>
        <v>0</v>
      </c>
      <c r="H487" s="819"/>
      <c r="I487" s="819">
        <f t="shared" si="67"/>
        <v>0</v>
      </c>
      <c r="J487" s="785"/>
    </row>
    <row r="488" spans="1:10" x14ac:dyDescent="0.2">
      <c r="A488" s="818">
        <v>460</v>
      </c>
      <c r="B488" s="823" t="s">
        <v>162</v>
      </c>
      <c r="C488" s="538"/>
      <c r="D488" s="533" t="s">
        <v>137</v>
      </c>
      <c r="E488" s="533"/>
      <c r="F488" s="819"/>
      <c r="G488" s="819">
        <f t="shared" si="66"/>
        <v>0</v>
      </c>
      <c r="H488" s="819"/>
      <c r="I488" s="819">
        <f t="shared" si="67"/>
        <v>0</v>
      </c>
      <c r="J488" s="785"/>
    </row>
    <row r="489" spans="1:10" x14ac:dyDescent="0.2">
      <c r="A489" s="818">
        <v>461</v>
      </c>
      <c r="B489" s="823" t="s">
        <v>139</v>
      </c>
      <c r="C489" s="538"/>
      <c r="D489" s="533" t="s">
        <v>56</v>
      </c>
      <c r="E489" s="566">
        <v>8.84</v>
      </c>
      <c r="F489" s="819">
        <v>1875</v>
      </c>
      <c r="G489" s="819">
        <f t="shared" si="66"/>
        <v>16575</v>
      </c>
      <c r="H489" s="819">
        <v>1617</v>
      </c>
      <c r="I489" s="819">
        <f t="shared" si="67"/>
        <v>14294.28</v>
      </c>
      <c r="J489" s="785">
        <f t="shared" ref="J489:J490" si="82">G489+I489</f>
        <v>30869.279999999999</v>
      </c>
    </row>
    <row r="490" spans="1:10" x14ac:dyDescent="0.2">
      <c r="A490" s="818">
        <v>462</v>
      </c>
      <c r="B490" s="823" t="s">
        <v>140</v>
      </c>
      <c r="C490" s="538"/>
      <c r="D490" s="533" t="s">
        <v>56</v>
      </c>
      <c r="E490" s="533">
        <v>49</v>
      </c>
      <c r="F490" s="819">
        <v>1875</v>
      </c>
      <c r="G490" s="819">
        <f t="shared" si="66"/>
        <v>91875</v>
      </c>
      <c r="H490" s="819">
        <v>1226</v>
      </c>
      <c r="I490" s="819">
        <f t="shared" si="67"/>
        <v>60074</v>
      </c>
      <c r="J490" s="785">
        <f t="shared" si="82"/>
        <v>151949</v>
      </c>
    </row>
    <row r="491" spans="1:10" x14ac:dyDescent="0.2">
      <c r="A491" s="818">
        <v>463</v>
      </c>
      <c r="B491" s="823" t="s">
        <v>141</v>
      </c>
      <c r="C491" s="538"/>
      <c r="D491" s="533" t="s">
        <v>137</v>
      </c>
      <c r="E491" s="533"/>
      <c r="F491" s="819"/>
      <c r="G491" s="819">
        <f t="shared" si="66"/>
        <v>0</v>
      </c>
      <c r="H491" s="819"/>
      <c r="I491" s="819">
        <f t="shared" si="67"/>
        <v>0</v>
      </c>
      <c r="J491" s="785"/>
    </row>
    <row r="492" spans="1:10" x14ac:dyDescent="0.2">
      <c r="A492" s="818">
        <v>464</v>
      </c>
      <c r="B492" s="823" t="s">
        <v>143</v>
      </c>
      <c r="C492" s="538"/>
      <c r="D492" s="533" t="s">
        <v>137</v>
      </c>
      <c r="E492" s="533"/>
      <c r="F492" s="819"/>
      <c r="G492" s="819">
        <f t="shared" ref="G492:G517" si="83">E492*F492</f>
        <v>0</v>
      </c>
      <c r="H492" s="819"/>
      <c r="I492" s="819">
        <f t="shared" ref="I492:I517" si="84">E492*H492</f>
        <v>0</v>
      </c>
      <c r="J492" s="785"/>
    </row>
    <row r="493" spans="1:10" x14ac:dyDescent="0.2">
      <c r="A493" s="818">
        <v>465</v>
      </c>
      <c r="B493" s="823" t="s">
        <v>144</v>
      </c>
      <c r="C493" s="538"/>
      <c r="D493" s="533" t="s">
        <v>56</v>
      </c>
      <c r="E493" s="566">
        <v>14.3</v>
      </c>
      <c r="F493" s="819">
        <v>1875</v>
      </c>
      <c r="G493" s="819">
        <f t="shared" si="83"/>
        <v>26812.5</v>
      </c>
      <c r="H493" s="819">
        <v>2132</v>
      </c>
      <c r="I493" s="819">
        <f t="shared" si="84"/>
        <v>30487.600000000002</v>
      </c>
      <c r="J493" s="785">
        <f t="shared" ref="J493:J494" si="85">G493+I493</f>
        <v>57300.100000000006</v>
      </c>
    </row>
    <row r="494" spans="1:10" x14ac:dyDescent="0.2">
      <c r="A494" s="818">
        <v>466</v>
      </c>
      <c r="B494" s="823" t="s">
        <v>148</v>
      </c>
      <c r="C494" s="538"/>
      <c r="D494" s="533" t="s">
        <v>56</v>
      </c>
      <c r="E494" s="533">
        <v>6.9</v>
      </c>
      <c r="F494" s="819">
        <v>1875</v>
      </c>
      <c r="G494" s="819">
        <f t="shared" si="83"/>
        <v>12937.5</v>
      </c>
      <c r="H494" s="819">
        <v>1428</v>
      </c>
      <c r="I494" s="819">
        <f t="shared" si="84"/>
        <v>9853.2000000000007</v>
      </c>
      <c r="J494" s="785">
        <f t="shared" si="85"/>
        <v>22790.7</v>
      </c>
    </row>
    <row r="495" spans="1:10" x14ac:dyDescent="0.2">
      <c r="A495" s="818">
        <v>467</v>
      </c>
      <c r="B495" s="823" t="s">
        <v>178</v>
      </c>
      <c r="C495" s="538"/>
      <c r="D495" s="533" t="s">
        <v>137</v>
      </c>
      <c r="E495" s="533"/>
      <c r="F495" s="819"/>
      <c r="G495" s="819">
        <f t="shared" si="83"/>
        <v>0</v>
      </c>
      <c r="H495" s="819"/>
      <c r="I495" s="819">
        <f t="shared" si="84"/>
        <v>0</v>
      </c>
      <c r="J495" s="785"/>
    </row>
    <row r="496" spans="1:10" x14ac:dyDescent="0.2">
      <c r="A496" s="818">
        <v>468</v>
      </c>
      <c r="B496" s="823" t="s">
        <v>150</v>
      </c>
      <c r="C496" s="538"/>
      <c r="D496" s="533" t="s">
        <v>56</v>
      </c>
      <c r="E496" s="566">
        <v>2</v>
      </c>
      <c r="F496" s="819">
        <v>1875</v>
      </c>
      <c r="G496" s="819">
        <f t="shared" si="83"/>
        <v>3750</v>
      </c>
      <c r="H496" s="819">
        <v>2646</v>
      </c>
      <c r="I496" s="819">
        <f t="shared" si="84"/>
        <v>5292</v>
      </c>
      <c r="J496" s="785">
        <f t="shared" ref="J496:J498" si="86">G496+I496</f>
        <v>9042</v>
      </c>
    </row>
    <row r="497" spans="1:10" ht="28.5" customHeight="1" x14ac:dyDescent="0.2">
      <c r="A497" s="818">
        <v>469</v>
      </c>
      <c r="B497" s="823" t="s">
        <v>171</v>
      </c>
      <c r="C497" s="538"/>
      <c r="D497" s="533" t="s">
        <v>172</v>
      </c>
      <c r="E497" s="533">
        <v>1.87</v>
      </c>
      <c r="F497" s="819">
        <v>1000</v>
      </c>
      <c r="G497" s="819">
        <f t="shared" si="83"/>
        <v>1870</v>
      </c>
      <c r="H497" s="819">
        <v>95</v>
      </c>
      <c r="I497" s="819">
        <f t="shared" si="84"/>
        <v>177.65</v>
      </c>
      <c r="J497" s="785">
        <f t="shared" si="86"/>
        <v>2047.65</v>
      </c>
    </row>
    <row r="498" spans="1:10" ht="26.25" customHeight="1" x14ac:dyDescent="0.2">
      <c r="A498" s="818">
        <v>470</v>
      </c>
      <c r="B498" s="823" t="s">
        <v>60</v>
      </c>
      <c r="C498" s="538"/>
      <c r="D498" s="533" t="s">
        <v>5</v>
      </c>
      <c r="E498" s="533">
        <v>0.80092388913330415</v>
      </c>
      <c r="F498" s="819">
        <v>0</v>
      </c>
      <c r="G498" s="819">
        <f t="shared" si="83"/>
        <v>0</v>
      </c>
      <c r="H498" s="819">
        <v>67567</v>
      </c>
      <c r="I498" s="819">
        <f t="shared" si="84"/>
        <v>54116.024417069959</v>
      </c>
      <c r="J498" s="785">
        <f t="shared" si="86"/>
        <v>54116.024417069959</v>
      </c>
    </row>
    <row r="499" spans="1:10" hidden="1" outlineLevel="1" x14ac:dyDescent="0.2">
      <c r="A499" s="818">
        <v>471</v>
      </c>
      <c r="B499" s="567" t="s">
        <v>122</v>
      </c>
      <c r="C499" s="538"/>
      <c r="D499" s="533"/>
      <c r="E499" s="533"/>
      <c r="F499" s="533"/>
      <c r="G499" s="819">
        <f t="shared" si="83"/>
        <v>0</v>
      </c>
      <c r="H499" s="820"/>
      <c r="I499" s="819">
        <f t="shared" si="84"/>
        <v>0</v>
      </c>
      <c r="J499" s="821"/>
    </row>
    <row r="500" spans="1:10" hidden="1" outlineLevel="1" x14ac:dyDescent="0.2">
      <c r="A500" s="818">
        <v>472</v>
      </c>
      <c r="B500" s="823" t="s">
        <v>182</v>
      </c>
      <c r="C500" s="538" t="s">
        <v>183</v>
      </c>
      <c r="D500" s="533" t="s">
        <v>14</v>
      </c>
      <c r="E500" s="533"/>
      <c r="F500" s="819">
        <v>1500</v>
      </c>
      <c r="G500" s="819">
        <f t="shared" si="83"/>
        <v>0</v>
      </c>
      <c r="H500" s="819">
        <v>4977</v>
      </c>
      <c r="I500" s="819">
        <f t="shared" si="84"/>
        <v>0</v>
      </c>
      <c r="J500" s="785">
        <f t="shared" ref="J500:J501" si="87">G500+I500</f>
        <v>0</v>
      </c>
    </row>
    <row r="501" spans="1:10" hidden="1" outlineLevel="1" x14ac:dyDescent="0.2">
      <c r="A501" s="818">
        <v>473</v>
      </c>
      <c r="B501" s="823" t="s">
        <v>145</v>
      </c>
      <c r="C501" s="538"/>
      <c r="D501" s="533" t="s">
        <v>56</v>
      </c>
      <c r="E501" s="533"/>
      <c r="F501" s="819">
        <v>1875</v>
      </c>
      <c r="G501" s="819">
        <f t="shared" si="83"/>
        <v>0</v>
      </c>
      <c r="H501" s="819">
        <v>1190</v>
      </c>
      <c r="I501" s="819">
        <f t="shared" si="84"/>
        <v>0</v>
      </c>
      <c r="J501" s="785">
        <f t="shared" si="87"/>
        <v>0</v>
      </c>
    </row>
    <row r="502" spans="1:10" hidden="1" outlineLevel="1" x14ac:dyDescent="0.2">
      <c r="A502" s="818">
        <v>474</v>
      </c>
      <c r="B502" s="823" t="s">
        <v>184</v>
      </c>
      <c r="C502" s="538"/>
      <c r="D502" s="533" t="s">
        <v>137</v>
      </c>
      <c r="E502" s="533"/>
      <c r="F502" s="819"/>
      <c r="G502" s="819">
        <f t="shared" si="83"/>
        <v>0</v>
      </c>
      <c r="H502" s="819"/>
      <c r="I502" s="819">
        <f t="shared" si="84"/>
        <v>0</v>
      </c>
      <c r="J502" s="785"/>
    </row>
    <row r="503" spans="1:10" ht="25.5" hidden="1" outlineLevel="1" x14ac:dyDescent="0.2">
      <c r="A503" s="818">
        <v>475</v>
      </c>
      <c r="B503" s="823" t="s">
        <v>147</v>
      </c>
      <c r="C503" s="538"/>
      <c r="D503" s="533" t="s">
        <v>56</v>
      </c>
      <c r="E503" s="566"/>
      <c r="F503" s="819">
        <v>1875</v>
      </c>
      <c r="G503" s="819">
        <f t="shared" si="83"/>
        <v>0</v>
      </c>
      <c r="H503" s="819">
        <v>1764</v>
      </c>
      <c r="I503" s="819">
        <f t="shared" si="84"/>
        <v>0</v>
      </c>
      <c r="J503" s="785">
        <f t="shared" ref="J503:J504" si="88">G503+I503</f>
        <v>0</v>
      </c>
    </row>
    <row r="504" spans="1:10" hidden="1" outlineLevel="1" x14ac:dyDescent="0.2">
      <c r="A504" s="818">
        <v>476</v>
      </c>
      <c r="B504" s="823" t="s">
        <v>148</v>
      </c>
      <c r="C504" s="538"/>
      <c r="D504" s="533" t="s">
        <v>56</v>
      </c>
      <c r="E504" s="533"/>
      <c r="F504" s="819">
        <v>1875</v>
      </c>
      <c r="G504" s="819">
        <f t="shared" si="83"/>
        <v>0</v>
      </c>
      <c r="H504" s="819">
        <v>1428</v>
      </c>
      <c r="I504" s="819">
        <f t="shared" si="84"/>
        <v>0</v>
      </c>
      <c r="J504" s="785">
        <f t="shared" si="88"/>
        <v>0</v>
      </c>
    </row>
    <row r="505" spans="1:10" hidden="1" outlineLevel="1" x14ac:dyDescent="0.2">
      <c r="A505" s="818">
        <v>477</v>
      </c>
      <c r="B505" s="823" t="s">
        <v>185</v>
      </c>
      <c r="C505" s="538"/>
      <c r="D505" s="533" t="s">
        <v>137</v>
      </c>
      <c r="E505" s="533"/>
      <c r="F505" s="819"/>
      <c r="G505" s="819">
        <f t="shared" si="83"/>
        <v>0</v>
      </c>
      <c r="H505" s="819"/>
      <c r="I505" s="819">
        <f t="shared" si="84"/>
        <v>0</v>
      </c>
      <c r="J505" s="785"/>
    </row>
    <row r="506" spans="1:10" hidden="1" outlineLevel="1" x14ac:dyDescent="0.2">
      <c r="A506" s="818">
        <v>478</v>
      </c>
      <c r="B506" s="823" t="s">
        <v>150</v>
      </c>
      <c r="C506" s="538"/>
      <c r="D506" s="533" t="s">
        <v>56</v>
      </c>
      <c r="E506" s="566"/>
      <c r="F506" s="819">
        <v>1875</v>
      </c>
      <c r="G506" s="819">
        <f t="shared" si="83"/>
        <v>0</v>
      </c>
      <c r="H506" s="819">
        <v>2646</v>
      </c>
      <c r="I506" s="819">
        <f t="shared" si="84"/>
        <v>0</v>
      </c>
      <c r="J506" s="785">
        <f t="shared" ref="J506:J509" si="89">G506+I506</f>
        <v>0</v>
      </c>
    </row>
    <row r="507" spans="1:10" ht="25.5" hidden="1" outlineLevel="1" x14ac:dyDescent="0.2">
      <c r="A507" s="818">
        <v>479</v>
      </c>
      <c r="B507" s="823" t="s">
        <v>151</v>
      </c>
      <c r="C507" s="533" t="s">
        <v>152</v>
      </c>
      <c r="D507" s="533" t="s">
        <v>56</v>
      </c>
      <c r="E507" s="533"/>
      <c r="F507" s="819">
        <v>600</v>
      </c>
      <c r="G507" s="819">
        <f t="shared" si="83"/>
        <v>0</v>
      </c>
      <c r="H507" s="819">
        <v>381</v>
      </c>
      <c r="I507" s="819">
        <f t="shared" si="84"/>
        <v>0</v>
      </c>
      <c r="J507" s="785">
        <f t="shared" si="89"/>
        <v>0</v>
      </c>
    </row>
    <row r="508" spans="1:10" hidden="1" outlineLevel="1" x14ac:dyDescent="0.2">
      <c r="A508" s="818">
        <v>480</v>
      </c>
      <c r="B508" s="823" t="s">
        <v>153</v>
      </c>
      <c r="C508" s="538"/>
      <c r="D508" s="533" t="s">
        <v>56</v>
      </c>
      <c r="E508" s="533"/>
      <c r="F508" s="819">
        <v>1000</v>
      </c>
      <c r="G508" s="819">
        <f t="shared" si="83"/>
        <v>0</v>
      </c>
      <c r="H508" s="819">
        <v>123</v>
      </c>
      <c r="I508" s="819">
        <f t="shared" si="84"/>
        <v>0</v>
      </c>
      <c r="J508" s="785">
        <f t="shared" si="89"/>
        <v>0</v>
      </c>
    </row>
    <row r="509" spans="1:10" hidden="1" outlineLevel="1" x14ac:dyDescent="0.2">
      <c r="A509" s="818">
        <v>481</v>
      </c>
      <c r="B509" s="823" t="s">
        <v>60</v>
      </c>
      <c r="C509" s="538"/>
      <c r="D509" s="533" t="s">
        <v>5</v>
      </c>
      <c r="E509" s="533"/>
      <c r="F509" s="819">
        <v>0</v>
      </c>
      <c r="G509" s="819">
        <f t="shared" si="83"/>
        <v>0</v>
      </c>
      <c r="H509" s="819">
        <v>14017</v>
      </c>
      <c r="I509" s="819">
        <f t="shared" si="84"/>
        <v>0</v>
      </c>
      <c r="J509" s="785">
        <f t="shared" si="89"/>
        <v>0</v>
      </c>
    </row>
    <row r="510" spans="1:10" collapsed="1" x14ac:dyDescent="0.2">
      <c r="A510" s="818">
        <v>482</v>
      </c>
      <c r="B510" s="567" t="s">
        <v>186</v>
      </c>
      <c r="C510" s="538"/>
      <c r="D510" s="533"/>
      <c r="E510" s="533"/>
      <c r="F510" s="533"/>
      <c r="G510" s="819"/>
      <c r="H510" s="820"/>
      <c r="I510" s="819"/>
      <c r="J510" s="821"/>
    </row>
    <row r="511" spans="1:10" ht="38.25" x14ac:dyDescent="0.2">
      <c r="A511" s="818">
        <v>483</v>
      </c>
      <c r="B511" s="823" t="s">
        <v>187</v>
      </c>
      <c r="C511" s="533" t="s">
        <v>458</v>
      </c>
      <c r="D511" s="533" t="s">
        <v>14</v>
      </c>
      <c r="E511" s="533">
        <v>10</v>
      </c>
      <c r="F511" s="819">
        <v>315576</v>
      </c>
      <c r="G511" s="819">
        <f t="shared" si="83"/>
        <v>3155760</v>
      </c>
      <c r="H511" s="819">
        <v>0</v>
      </c>
      <c r="I511" s="819">
        <f t="shared" si="84"/>
        <v>0</v>
      </c>
      <c r="J511" s="785">
        <f t="shared" ref="J511:J517" si="90">G511+I511</f>
        <v>3155760</v>
      </c>
    </row>
    <row r="512" spans="1:10" x14ac:dyDescent="0.2">
      <c r="A512" s="818">
        <v>484</v>
      </c>
      <c r="B512" s="823" t="s">
        <v>188</v>
      </c>
      <c r="C512" s="533" t="s">
        <v>189</v>
      </c>
      <c r="D512" s="533" t="s">
        <v>14</v>
      </c>
      <c r="E512" s="533">
        <v>10</v>
      </c>
      <c r="F512" s="819">
        <v>129211</v>
      </c>
      <c r="G512" s="819">
        <f t="shared" si="83"/>
        <v>1292110</v>
      </c>
      <c r="H512" s="819">
        <v>0</v>
      </c>
      <c r="I512" s="819">
        <f t="shared" si="84"/>
        <v>0</v>
      </c>
      <c r="J512" s="785">
        <f t="shared" si="90"/>
        <v>1292110</v>
      </c>
    </row>
    <row r="513" spans="1:10" outlineLevel="1" x14ac:dyDescent="0.2">
      <c r="A513" s="829">
        <v>485</v>
      </c>
      <c r="B513" s="830" t="s">
        <v>190</v>
      </c>
      <c r="C513" s="82" t="s">
        <v>191</v>
      </c>
      <c r="D513" s="82" t="s">
        <v>14</v>
      </c>
      <c r="E513" s="82">
        <v>100</v>
      </c>
      <c r="F513" s="831">
        <v>800</v>
      </c>
      <c r="G513" s="831">
        <f t="shared" si="83"/>
        <v>80000</v>
      </c>
      <c r="H513" s="831">
        <v>0</v>
      </c>
      <c r="I513" s="831">
        <f t="shared" si="84"/>
        <v>0</v>
      </c>
      <c r="J513" s="832">
        <f t="shared" si="90"/>
        <v>80000</v>
      </c>
    </row>
    <row r="514" spans="1:10" outlineLevel="1" x14ac:dyDescent="0.2">
      <c r="A514" s="829">
        <v>486</v>
      </c>
      <c r="B514" s="830" t="s">
        <v>192</v>
      </c>
      <c r="C514" s="82" t="s">
        <v>193</v>
      </c>
      <c r="D514" s="82" t="s">
        <v>14</v>
      </c>
      <c r="E514" s="82">
        <v>100</v>
      </c>
      <c r="F514" s="831">
        <v>800</v>
      </c>
      <c r="G514" s="831">
        <f t="shared" si="83"/>
        <v>80000</v>
      </c>
      <c r="H514" s="831">
        <v>0</v>
      </c>
      <c r="I514" s="831">
        <f t="shared" si="84"/>
        <v>0</v>
      </c>
      <c r="J514" s="832">
        <f t="shared" si="90"/>
        <v>80000</v>
      </c>
    </row>
    <row r="515" spans="1:10" ht="25.5" x14ac:dyDescent="0.2">
      <c r="A515" s="818">
        <v>487</v>
      </c>
      <c r="B515" s="823" t="s">
        <v>410</v>
      </c>
      <c r="C515" s="533" t="s">
        <v>411</v>
      </c>
      <c r="D515" s="533" t="s">
        <v>14</v>
      </c>
      <c r="E515" s="533">
        <v>10</v>
      </c>
      <c r="F515" s="819">
        <v>1199</v>
      </c>
      <c r="G515" s="819">
        <f t="shared" si="83"/>
        <v>11990</v>
      </c>
      <c r="H515" s="819">
        <v>0</v>
      </c>
      <c r="I515" s="819">
        <f t="shared" si="84"/>
        <v>0</v>
      </c>
      <c r="J515" s="785">
        <f t="shared" si="90"/>
        <v>11990</v>
      </c>
    </row>
    <row r="516" spans="1:10" x14ac:dyDescent="0.2">
      <c r="A516" s="818">
        <v>488</v>
      </c>
      <c r="B516" s="823" t="s">
        <v>412</v>
      </c>
      <c r="C516" s="533" t="s">
        <v>413</v>
      </c>
      <c r="D516" s="533" t="s">
        <v>14</v>
      </c>
      <c r="E516" s="533">
        <v>10</v>
      </c>
      <c r="F516" s="819">
        <v>3283</v>
      </c>
      <c r="G516" s="819">
        <f t="shared" si="83"/>
        <v>32830</v>
      </c>
      <c r="H516" s="819">
        <v>0</v>
      </c>
      <c r="I516" s="819">
        <f t="shared" si="84"/>
        <v>0</v>
      </c>
      <c r="J516" s="785">
        <f t="shared" si="90"/>
        <v>32830</v>
      </c>
    </row>
    <row r="517" spans="1:10" hidden="1" outlineLevel="1" x14ac:dyDescent="0.2">
      <c r="A517" s="818">
        <v>489</v>
      </c>
      <c r="B517" s="823" t="s">
        <v>135</v>
      </c>
      <c r="C517" s="538"/>
      <c r="D517" s="533" t="s">
        <v>56</v>
      </c>
      <c r="E517" s="533"/>
      <c r="F517" s="819">
        <v>1875</v>
      </c>
      <c r="G517" s="819">
        <f t="shared" si="83"/>
        <v>0</v>
      </c>
      <c r="H517" s="819">
        <v>869</v>
      </c>
      <c r="I517" s="819">
        <f t="shared" si="84"/>
        <v>0</v>
      </c>
      <c r="J517" s="785">
        <f t="shared" si="90"/>
        <v>0</v>
      </c>
    </row>
    <row r="518" spans="1:10" hidden="1" outlineLevel="1" x14ac:dyDescent="0.2">
      <c r="A518" s="818">
        <v>490</v>
      </c>
      <c r="B518" s="823" t="s">
        <v>160</v>
      </c>
      <c r="C518" s="538"/>
      <c r="D518" s="533" t="s">
        <v>137</v>
      </c>
      <c r="E518" s="533"/>
      <c r="F518" s="533"/>
      <c r="G518" s="819"/>
      <c r="H518" s="820"/>
      <c r="I518" s="819"/>
      <c r="J518" s="821"/>
    </row>
    <row r="519" spans="1:10" hidden="1" outlineLevel="1" x14ac:dyDescent="0.2">
      <c r="A519" s="818">
        <v>491</v>
      </c>
      <c r="B519" s="823" t="s">
        <v>139</v>
      </c>
      <c r="C519" s="538"/>
      <c r="D519" s="533" t="s">
        <v>56</v>
      </c>
      <c r="E519" s="566"/>
      <c r="F519" s="819">
        <v>1875</v>
      </c>
      <c r="G519" s="819">
        <f>E519*F519</f>
        <v>0</v>
      </c>
      <c r="H519" s="819">
        <v>1617</v>
      </c>
      <c r="I519" s="819">
        <f>E519*H519</f>
        <v>0</v>
      </c>
      <c r="J519" s="785">
        <f t="shared" ref="J519:J520" si="91">G519+I519</f>
        <v>0</v>
      </c>
    </row>
    <row r="520" spans="1:10" hidden="1" outlineLevel="1" x14ac:dyDescent="0.2">
      <c r="A520" s="818">
        <v>492</v>
      </c>
      <c r="B520" s="823" t="s">
        <v>60</v>
      </c>
      <c r="C520" s="538"/>
      <c r="D520" s="533" t="s">
        <v>5</v>
      </c>
      <c r="E520" s="533"/>
      <c r="F520" s="819">
        <v>0</v>
      </c>
      <c r="G520" s="819">
        <f>E520*F520</f>
        <v>0</v>
      </c>
      <c r="H520" s="819">
        <v>131146</v>
      </c>
      <c r="I520" s="819">
        <f>E520*H520</f>
        <v>0</v>
      </c>
      <c r="J520" s="785">
        <f t="shared" si="91"/>
        <v>0</v>
      </c>
    </row>
    <row r="521" spans="1:10" hidden="1" outlineLevel="1" x14ac:dyDescent="0.2">
      <c r="A521" s="818">
        <v>493</v>
      </c>
      <c r="B521" s="567" t="s">
        <v>194</v>
      </c>
      <c r="C521" s="538"/>
      <c r="D521" s="533"/>
      <c r="E521" s="533"/>
      <c r="F521" s="533"/>
      <c r="G521" s="819"/>
      <c r="H521" s="820"/>
      <c r="I521" s="819"/>
      <c r="J521" s="821"/>
    </row>
    <row r="522" spans="1:10" ht="38.25" hidden="1" outlineLevel="1" x14ac:dyDescent="0.2">
      <c r="A522" s="818">
        <v>494</v>
      </c>
      <c r="B522" s="823" t="s">
        <v>459</v>
      </c>
      <c r="C522" s="533" t="s">
        <v>437</v>
      </c>
      <c r="D522" s="533" t="s">
        <v>14</v>
      </c>
      <c r="E522" s="533"/>
      <c r="F522" s="819">
        <v>40266</v>
      </c>
      <c r="G522" s="819">
        <f>E522*F522</f>
        <v>0</v>
      </c>
      <c r="H522" s="819">
        <v>149591</v>
      </c>
      <c r="I522" s="819">
        <f>E522*H522</f>
        <v>0</v>
      </c>
      <c r="J522" s="785">
        <f t="shared" ref="J522:J523" si="92">G522+I522</f>
        <v>0</v>
      </c>
    </row>
    <row r="523" spans="1:10" hidden="1" outlineLevel="1" x14ac:dyDescent="0.2">
      <c r="A523" s="818">
        <v>495</v>
      </c>
      <c r="B523" s="823" t="s">
        <v>460</v>
      </c>
      <c r="C523" s="533"/>
      <c r="D523" s="533" t="s">
        <v>202</v>
      </c>
      <c r="E523" s="533"/>
      <c r="F523" s="819">
        <v>139</v>
      </c>
      <c r="G523" s="819">
        <f>E523*F523</f>
        <v>0</v>
      </c>
      <c r="H523" s="819">
        <v>151</v>
      </c>
      <c r="I523" s="819">
        <f>E523*H523</f>
        <v>0</v>
      </c>
      <c r="J523" s="785">
        <f t="shared" si="92"/>
        <v>0</v>
      </c>
    </row>
    <row r="524" spans="1:10" hidden="1" outlineLevel="1" x14ac:dyDescent="0.2">
      <c r="A524" s="818">
        <v>496</v>
      </c>
      <c r="B524" s="567" t="s">
        <v>195</v>
      </c>
      <c r="C524" s="538"/>
      <c r="D524" s="533"/>
      <c r="E524" s="533"/>
      <c r="F524" s="533"/>
      <c r="G524" s="819"/>
      <c r="H524" s="820"/>
      <c r="I524" s="819"/>
      <c r="J524" s="821"/>
    </row>
    <row r="525" spans="1:10" ht="24.75" hidden="1" customHeight="1" outlineLevel="1" x14ac:dyDescent="0.2">
      <c r="A525" s="818">
        <v>497</v>
      </c>
      <c r="B525" s="823" t="s">
        <v>196</v>
      </c>
      <c r="C525" s="533"/>
      <c r="D525" s="533" t="s">
        <v>7</v>
      </c>
      <c r="E525" s="533"/>
      <c r="F525" s="819">
        <v>800</v>
      </c>
      <c r="G525" s="819">
        <f t="shared" ref="G525:G547" si="93">E525*F525</f>
        <v>0</v>
      </c>
      <c r="H525" s="819">
        <v>2623</v>
      </c>
      <c r="I525" s="819">
        <f t="shared" ref="I525:I547" si="94">E525*H525</f>
        <v>0</v>
      </c>
      <c r="J525" s="785">
        <f t="shared" ref="J525:J533" si="95">G525+I525</f>
        <v>0</v>
      </c>
    </row>
    <row r="526" spans="1:10" ht="31.9" hidden="1" customHeight="1" outlineLevel="1" x14ac:dyDescent="0.2">
      <c r="A526" s="818">
        <v>498</v>
      </c>
      <c r="B526" s="823" t="s">
        <v>15</v>
      </c>
      <c r="C526" s="533"/>
      <c r="D526" s="533" t="s">
        <v>7</v>
      </c>
      <c r="E526" s="533"/>
      <c r="F526" s="819">
        <v>600</v>
      </c>
      <c r="G526" s="819">
        <f t="shared" si="93"/>
        <v>0</v>
      </c>
      <c r="H526" s="819">
        <v>335</v>
      </c>
      <c r="I526" s="819">
        <f t="shared" si="94"/>
        <v>0</v>
      </c>
      <c r="J526" s="785">
        <f t="shared" si="95"/>
        <v>0</v>
      </c>
    </row>
    <row r="527" spans="1:10" ht="31.9" hidden="1" customHeight="1" outlineLevel="1" x14ac:dyDescent="0.2">
      <c r="A527" s="818">
        <v>499</v>
      </c>
      <c r="B527" s="823" t="s">
        <v>19</v>
      </c>
      <c r="C527" s="533" t="s">
        <v>326</v>
      </c>
      <c r="D527" s="533" t="s">
        <v>7</v>
      </c>
      <c r="E527" s="533"/>
      <c r="F527" s="819">
        <v>600</v>
      </c>
      <c r="G527" s="819">
        <f t="shared" si="93"/>
        <v>0</v>
      </c>
      <c r="H527" s="819">
        <v>928</v>
      </c>
      <c r="I527" s="819">
        <f t="shared" si="94"/>
        <v>0</v>
      </c>
      <c r="J527" s="785">
        <f t="shared" si="95"/>
        <v>0</v>
      </c>
    </row>
    <row r="528" spans="1:10" ht="39.75" hidden="1" customHeight="1" outlineLevel="1" x14ac:dyDescent="0.2">
      <c r="A528" s="818">
        <v>500</v>
      </c>
      <c r="B528" s="823" t="s">
        <v>197</v>
      </c>
      <c r="C528" s="533"/>
      <c r="D528" s="533" t="s">
        <v>7</v>
      </c>
      <c r="E528" s="533"/>
      <c r="F528" s="819">
        <v>600</v>
      </c>
      <c r="G528" s="819">
        <f t="shared" si="93"/>
        <v>0</v>
      </c>
      <c r="H528" s="819">
        <v>1424</v>
      </c>
      <c r="I528" s="819">
        <f t="shared" si="94"/>
        <v>0</v>
      </c>
      <c r="J528" s="785">
        <f t="shared" si="95"/>
        <v>0</v>
      </c>
    </row>
    <row r="529" spans="1:10" ht="12" hidden="1" customHeight="1" outlineLevel="1" x14ac:dyDescent="0.2">
      <c r="A529" s="818">
        <v>501</v>
      </c>
      <c r="B529" s="823" t="s">
        <v>198</v>
      </c>
      <c r="C529" s="533"/>
      <c r="D529" s="533" t="s">
        <v>21</v>
      </c>
      <c r="E529" s="533"/>
      <c r="F529" s="819">
        <v>1300</v>
      </c>
      <c r="G529" s="819">
        <f t="shared" si="93"/>
        <v>0</v>
      </c>
      <c r="H529" s="819">
        <v>957</v>
      </c>
      <c r="I529" s="819">
        <f t="shared" si="94"/>
        <v>0</v>
      </c>
      <c r="J529" s="785">
        <f t="shared" si="95"/>
        <v>0</v>
      </c>
    </row>
    <row r="530" spans="1:10" ht="12" hidden="1" customHeight="1" outlineLevel="1" x14ac:dyDescent="0.2">
      <c r="A530" s="818">
        <v>502</v>
      </c>
      <c r="B530" s="823" t="s">
        <v>23</v>
      </c>
      <c r="C530" s="533"/>
      <c r="D530" s="533" t="s">
        <v>21</v>
      </c>
      <c r="E530" s="533"/>
      <c r="F530" s="819">
        <v>700</v>
      </c>
      <c r="G530" s="819">
        <f t="shared" si="93"/>
        <v>0</v>
      </c>
      <c r="H530" s="819">
        <v>421</v>
      </c>
      <c r="I530" s="819">
        <f t="shared" si="94"/>
        <v>0</v>
      </c>
      <c r="J530" s="785">
        <f t="shared" si="95"/>
        <v>0</v>
      </c>
    </row>
    <row r="531" spans="1:10" ht="12" hidden="1" customHeight="1" outlineLevel="1" x14ac:dyDescent="0.2">
      <c r="A531" s="818">
        <v>503</v>
      </c>
      <c r="B531" s="823" t="s">
        <v>31</v>
      </c>
      <c r="C531" s="538"/>
      <c r="D531" s="533" t="s">
        <v>32</v>
      </c>
      <c r="E531" s="533"/>
      <c r="F531" s="819">
        <v>0</v>
      </c>
      <c r="G531" s="819">
        <f t="shared" si="93"/>
        <v>0</v>
      </c>
      <c r="H531" s="819">
        <v>18051</v>
      </c>
      <c r="I531" s="819">
        <f t="shared" si="94"/>
        <v>0</v>
      </c>
      <c r="J531" s="785">
        <f t="shared" si="95"/>
        <v>0</v>
      </c>
    </row>
    <row r="532" spans="1:10" ht="12" hidden="1" customHeight="1" outlineLevel="1" x14ac:dyDescent="0.2">
      <c r="A532" s="818">
        <v>504</v>
      </c>
      <c r="B532" s="823" t="s">
        <v>201</v>
      </c>
      <c r="C532" s="538"/>
      <c r="D532" s="533" t="s">
        <v>202</v>
      </c>
      <c r="E532" s="533"/>
      <c r="F532" s="819">
        <v>2000</v>
      </c>
      <c r="G532" s="819">
        <f t="shared" si="93"/>
        <v>0</v>
      </c>
      <c r="H532" s="819">
        <v>629</v>
      </c>
      <c r="I532" s="819">
        <f t="shared" si="94"/>
        <v>0</v>
      </c>
      <c r="J532" s="785">
        <f t="shared" si="95"/>
        <v>0</v>
      </c>
    </row>
    <row r="533" spans="1:10" ht="12" hidden="1" customHeight="1" outlineLevel="1" x14ac:dyDescent="0.2">
      <c r="A533" s="818">
        <v>505</v>
      </c>
      <c r="B533" s="823" t="s">
        <v>40</v>
      </c>
      <c r="C533" s="538"/>
      <c r="D533" s="533" t="s">
        <v>41</v>
      </c>
      <c r="E533" s="533"/>
      <c r="F533" s="819">
        <v>0</v>
      </c>
      <c r="G533" s="819">
        <f t="shared" si="93"/>
        <v>0</v>
      </c>
      <c r="H533" s="819">
        <v>66966</v>
      </c>
      <c r="I533" s="819">
        <f t="shared" si="94"/>
        <v>0</v>
      </c>
      <c r="J533" s="785">
        <f t="shared" si="95"/>
        <v>0</v>
      </c>
    </row>
    <row r="534" spans="1:10" ht="12" hidden="1" customHeight="1" outlineLevel="1" x14ac:dyDescent="0.2">
      <c r="A534" s="818">
        <v>506</v>
      </c>
      <c r="B534" s="567" t="s">
        <v>203</v>
      </c>
      <c r="C534" s="538"/>
      <c r="D534" s="533"/>
      <c r="E534" s="533"/>
      <c r="F534" s="533"/>
      <c r="G534" s="819">
        <f t="shared" si="93"/>
        <v>0</v>
      </c>
      <c r="H534" s="820"/>
      <c r="I534" s="819">
        <f t="shared" si="94"/>
        <v>0</v>
      </c>
      <c r="J534" s="821"/>
    </row>
    <row r="535" spans="1:10" ht="12" hidden="1" customHeight="1" outlineLevel="1" x14ac:dyDescent="0.2">
      <c r="A535" s="818">
        <v>507</v>
      </c>
      <c r="B535" s="823" t="s">
        <v>204</v>
      </c>
      <c r="C535" s="533"/>
      <c r="D535" s="533" t="s">
        <v>7</v>
      </c>
      <c r="E535" s="533"/>
      <c r="F535" s="819">
        <v>1200</v>
      </c>
      <c r="G535" s="819">
        <f t="shared" si="93"/>
        <v>0</v>
      </c>
      <c r="H535" s="819">
        <v>1853</v>
      </c>
      <c r="I535" s="819">
        <f t="shared" si="94"/>
        <v>0</v>
      </c>
      <c r="J535" s="785">
        <f t="shared" ref="J535:J539" si="96">G535+I535</f>
        <v>0</v>
      </c>
    </row>
    <row r="536" spans="1:10" ht="12" hidden="1" customHeight="1" outlineLevel="1" x14ac:dyDescent="0.2">
      <c r="A536" s="818">
        <v>508</v>
      </c>
      <c r="B536" s="823" t="s">
        <v>15</v>
      </c>
      <c r="C536" s="533"/>
      <c r="D536" s="533" t="s">
        <v>7</v>
      </c>
      <c r="E536" s="533"/>
      <c r="F536" s="819">
        <v>600</v>
      </c>
      <c r="G536" s="819">
        <f t="shared" si="93"/>
        <v>0</v>
      </c>
      <c r="H536" s="819">
        <v>335</v>
      </c>
      <c r="I536" s="819">
        <f t="shared" si="94"/>
        <v>0</v>
      </c>
      <c r="J536" s="785">
        <f t="shared" si="96"/>
        <v>0</v>
      </c>
    </row>
    <row r="537" spans="1:10" hidden="1" outlineLevel="1" x14ac:dyDescent="0.2">
      <c r="A537" s="818">
        <v>509</v>
      </c>
      <c r="B537" s="823" t="s">
        <v>19</v>
      </c>
      <c r="C537" s="533" t="s">
        <v>326</v>
      </c>
      <c r="D537" s="533" t="s">
        <v>7</v>
      </c>
      <c r="E537" s="533"/>
      <c r="F537" s="819">
        <v>600</v>
      </c>
      <c r="G537" s="819">
        <f t="shared" si="93"/>
        <v>0</v>
      </c>
      <c r="H537" s="819">
        <v>928</v>
      </c>
      <c r="I537" s="819">
        <f t="shared" si="94"/>
        <v>0</v>
      </c>
      <c r="J537" s="785">
        <f t="shared" si="96"/>
        <v>0</v>
      </c>
    </row>
    <row r="538" spans="1:10" ht="26.25" hidden="1" customHeight="1" outlineLevel="1" x14ac:dyDescent="0.2">
      <c r="A538" s="818">
        <v>510</v>
      </c>
      <c r="B538" s="823" t="s">
        <v>198</v>
      </c>
      <c r="C538" s="533"/>
      <c r="D538" s="533" t="s">
        <v>21</v>
      </c>
      <c r="E538" s="533"/>
      <c r="F538" s="819">
        <v>1300</v>
      </c>
      <c r="G538" s="819">
        <f t="shared" si="93"/>
        <v>0</v>
      </c>
      <c r="H538" s="819">
        <v>957</v>
      </c>
      <c r="I538" s="819">
        <f t="shared" si="94"/>
        <v>0</v>
      </c>
      <c r="J538" s="785">
        <f t="shared" si="96"/>
        <v>0</v>
      </c>
    </row>
    <row r="539" spans="1:10" ht="31.9" hidden="1" customHeight="1" outlineLevel="1" x14ac:dyDescent="0.2">
      <c r="A539" s="818">
        <v>511</v>
      </c>
      <c r="B539" s="823" t="s">
        <v>31</v>
      </c>
      <c r="C539" s="538"/>
      <c r="D539" s="533" t="s">
        <v>32</v>
      </c>
      <c r="E539" s="533"/>
      <c r="F539" s="819">
        <v>0</v>
      </c>
      <c r="G539" s="819">
        <f t="shared" si="93"/>
        <v>0</v>
      </c>
      <c r="H539" s="819">
        <v>15695</v>
      </c>
      <c r="I539" s="819">
        <f t="shared" si="94"/>
        <v>0</v>
      </c>
      <c r="J539" s="785">
        <f t="shared" si="96"/>
        <v>0</v>
      </c>
    </row>
    <row r="540" spans="1:10" ht="31.9" hidden="1" customHeight="1" outlineLevel="1" x14ac:dyDescent="0.2">
      <c r="A540" s="818">
        <v>512</v>
      </c>
      <c r="B540" s="823" t="s">
        <v>199</v>
      </c>
      <c r="C540" s="533"/>
      <c r="D540" s="533"/>
      <c r="E540" s="533"/>
      <c r="F540" s="819"/>
      <c r="G540" s="819">
        <f t="shared" si="93"/>
        <v>0</v>
      </c>
      <c r="H540" s="819"/>
      <c r="I540" s="819">
        <f t="shared" si="94"/>
        <v>0</v>
      </c>
      <c r="J540" s="785"/>
    </row>
    <row r="541" spans="1:10" ht="38.25" hidden="1" customHeight="1" outlineLevel="1" x14ac:dyDescent="0.2">
      <c r="A541" s="818">
        <v>513</v>
      </c>
      <c r="B541" s="833" t="s">
        <v>200</v>
      </c>
      <c r="C541" s="533"/>
      <c r="D541" s="533" t="s">
        <v>21</v>
      </c>
      <c r="E541" s="533"/>
      <c r="F541" s="819">
        <v>350</v>
      </c>
      <c r="G541" s="819">
        <f t="shared" si="93"/>
        <v>0</v>
      </c>
      <c r="H541" s="819">
        <v>1212</v>
      </c>
      <c r="I541" s="819">
        <f t="shared" si="94"/>
        <v>0</v>
      </c>
      <c r="J541" s="785">
        <f t="shared" ref="J541:J544" si="97">G541+I541</f>
        <v>0</v>
      </c>
    </row>
    <row r="542" spans="1:10" ht="12" hidden="1" customHeight="1" outlineLevel="1" x14ac:dyDescent="0.2">
      <c r="A542" s="818">
        <v>514</v>
      </c>
      <c r="B542" s="823" t="s">
        <v>201</v>
      </c>
      <c r="C542" s="538"/>
      <c r="D542" s="533" t="s">
        <v>202</v>
      </c>
      <c r="E542" s="533"/>
      <c r="F542" s="819">
        <v>2000</v>
      </c>
      <c r="G542" s="819">
        <f t="shared" si="93"/>
        <v>0</v>
      </c>
      <c r="H542" s="819">
        <v>629</v>
      </c>
      <c r="I542" s="819">
        <f t="shared" si="94"/>
        <v>0</v>
      </c>
      <c r="J542" s="785">
        <f t="shared" si="97"/>
        <v>0</v>
      </c>
    </row>
    <row r="543" spans="1:10" ht="12" hidden="1" customHeight="1" outlineLevel="1" x14ac:dyDescent="0.2">
      <c r="A543" s="818">
        <v>515</v>
      </c>
      <c r="B543" s="823" t="s">
        <v>40</v>
      </c>
      <c r="C543" s="538"/>
      <c r="D543" s="533" t="s">
        <v>41</v>
      </c>
      <c r="E543" s="533"/>
      <c r="F543" s="819">
        <v>0</v>
      </c>
      <c r="G543" s="819">
        <f t="shared" si="93"/>
        <v>0</v>
      </c>
      <c r="H543" s="819">
        <v>53152</v>
      </c>
      <c r="I543" s="819">
        <f t="shared" si="94"/>
        <v>0</v>
      </c>
      <c r="J543" s="785">
        <f t="shared" si="97"/>
        <v>0</v>
      </c>
    </row>
    <row r="544" spans="1:10" ht="12" hidden="1" customHeight="1" outlineLevel="1" x14ac:dyDescent="0.2">
      <c r="A544" s="818">
        <v>516</v>
      </c>
      <c r="B544" s="823" t="s">
        <v>205</v>
      </c>
      <c r="C544" s="568"/>
      <c r="D544" s="533" t="s">
        <v>32</v>
      </c>
      <c r="E544" s="533"/>
      <c r="F544" s="819">
        <v>954853.5</v>
      </c>
      <c r="G544" s="819">
        <f t="shared" si="93"/>
        <v>0</v>
      </c>
      <c r="H544" s="819">
        <v>928267</v>
      </c>
      <c r="I544" s="819">
        <f t="shared" si="94"/>
        <v>0</v>
      </c>
      <c r="J544" s="785">
        <f t="shared" si="97"/>
        <v>0</v>
      </c>
    </row>
    <row r="545" spans="1:11" ht="12" hidden="1" customHeight="1" outlineLevel="1" x14ac:dyDescent="0.2">
      <c r="A545" s="818">
        <v>517</v>
      </c>
      <c r="B545" s="823"/>
      <c r="C545" s="568"/>
      <c r="D545" s="533"/>
      <c r="E545" s="533"/>
      <c r="F545" s="819"/>
      <c r="G545" s="819">
        <f t="shared" si="93"/>
        <v>0</v>
      </c>
      <c r="H545" s="819"/>
      <c r="I545" s="819">
        <f t="shared" si="94"/>
        <v>0</v>
      </c>
      <c r="J545" s="785"/>
    </row>
    <row r="546" spans="1:11" ht="12" hidden="1" customHeight="1" outlineLevel="1" x14ac:dyDescent="0.2">
      <c r="A546" s="818">
        <v>518</v>
      </c>
      <c r="B546" s="823" t="s">
        <v>206</v>
      </c>
      <c r="C546" s="538"/>
      <c r="D546" s="533" t="s">
        <v>207</v>
      </c>
      <c r="E546" s="533"/>
      <c r="F546" s="819">
        <v>576000</v>
      </c>
      <c r="G546" s="819">
        <f t="shared" si="93"/>
        <v>0</v>
      </c>
      <c r="H546" s="819">
        <v>0</v>
      </c>
      <c r="I546" s="819">
        <f t="shared" si="94"/>
        <v>0</v>
      </c>
      <c r="J546" s="785">
        <f t="shared" ref="J546:J547" si="98">G546+I546</f>
        <v>0</v>
      </c>
    </row>
    <row r="547" spans="1:11" ht="12" hidden="1" customHeight="1" outlineLevel="1" x14ac:dyDescent="0.2">
      <c r="A547" s="818">
        <v>519</v>
      </c>
      <c r="B547" s="823" t="s">
        <v>104</v>
      </c>
      <c r="C547" s="538"/>
      <c r="D547" s="533" t="s">
        <v>207</v>
      </c>
      <c r="E547" s="533"/>
      <c r="F547" s="819">
        <v>243000</v>
      </c>
      <c r="G547" s="819">
        <f t="shared" si="93"/>
        <v>0</v>
      </c>
      <c r="H547" s="819">
        <v>0</v>
      </c>
      <c r="I547" s="819">
        <f t="shared" si="94"/>
        <v>0</v>
      </c>
      <c r="J547" s="785">
        <f t="shared" si="98"/>
        <v>0</v>
      </c>
    </row>
    <row r="548" spans="1:11" ht="12" customHeight="1" collapsed="1" x14ac:dyDescent="0.2">
      <c r="A548" s="818">
        <v>520</v>
      </c>
      <c r="B548" s="823"/>
      <c r="C548" s="533"/>
      <c r="D548" s="533"/>
      <c r="E548" s="533"/>
      <c r="F548" s="819"/>
      <c r="G548" s="819"/>
      <c r="H548" s="819"/>
      <c r="I548" s="819"/>
      <c r="J548" s="785"/>
    </row>
    <row r="549" spans="1:11" ht="21.75" customHeight="1" thickBot="1" x14ac:dyDescent="0.25">
      <c r="A549" s="531">
        <v>521</v>
      </c>
      <c r="B549" s="676" t="s">
        <v>208</v>
      </c>
      <c r="C549" s="677"/>
      <c r="D549" s="813"/>
      <c r="E549" s="814"/>
      <c r="F549" s="815"/>
      <c r="G549" s="816">
        <f>SUM(G253:G548)</f>
        <v>8767855.6400000006</v>
      </c>
      <c r="H549" s="815"/>
      <c r="I549" s="816">
        <f>SUM(I253:I548)</f>
        <v>5541502.0788543765</v>
      </c>
      <c r="J549" s="817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x14ac:dyDescent="0.2">
      <c r="A809" s="806"/>
      <c r="B809" s="807" t="s">
        <v>616</v>
      </c>
      <c r="C809" s="808"/>
      <c r="D809" s="809"/>
      <c r="E809" s="809"/>
      <c r="F809" s="810"/>
      <c r="G809" s="810"/>
      <c r="H809" s="810"/>
      <c r="I809" s="810"/>
      <c r="J809" s="811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x14ac:dyDescent="0.2">
      <c r="A1092" s="531">
        <v>280</v>
      </c>
      <c r="B1092" s="535" t="s">
        <v>139</v>
      </c>
      <c r="C1092" s="538"/>
      <c r="D1092" s="533" t="s">
        <v>56</v>
      </c>
      <c r="E1092" s="812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x14ac:dyDescent="0.2">
      <c r="A1097" s="531">
        <v>285</v>
      </c>
      <c r="B1097" s="535" t="s">
        <v>144</v>
      </c>
      <c r="C1097" s="538"/>
      <c r="D1097" s="533" t="s">
        <v>56</v>
      </c>
      <c r="E1097" s="834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x14ac:dyDescent="0.2">
      <c r="A1218" s="531">
        <v>406</v>
      </c>
      <c r="B1218" s="535" t="s">
        <v>135</v>
      </c>
      <c r="C1218" s="538"/>
      <c r="D1218" s="533" t="s">
        <v>56</v>
      </c>
      <c r="E1218" s="835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customHeight="1" x14ac:dyDescent="0.2">
      <c r="A1249" s="531">
        <v>437</v>
      </c>
      <c r="B1249" s="535" t="s">
        <v>135</v>
      </c>
      <c r="C1249" s="538"/>
      <c r="D1249" s="533" t="s">
        <v>56</v>
      </c>
      <c r="E1249" s="835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customHeight="1" x14ac:dyDescent="0.2">
      <c r="A1253" s="531">
        <v>441</v>
      </c>
      <c r="B1253" s="535" t="s">
        <v>139</v>
      </c>
      <c r="C1253" s="538"/>
      <c r="D1253" s="533" t="s">
        <v>56</v>
      </c>
      <c r="E1253" s="836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customHeight="1" x14ac:dyDescent="0.2">
      <c r="A1256" s="531">
        <v>444</v>
      </c>
      <c r="B1256" s="535" t="s">
        <v>144</v>
      </c>
      <c r="C1256" s="538"/>
      <c r="D1256" s="533" t="s">
        <v>56</v>
      </c>
      <c r="E1256" s="837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x14ac:dyDescent="0.2">
      <c r="A1273" s="531">
        <v>461</v>
      </c>
      <c r="B1273" s="535" t="s">
        <v>139</v>
      </c>
      <c r="C1273" s="538"/>
      <c r="D1273" s="533" t="s">
        <v>56</v>
      </c>
      <c r="E1273" s="837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x14ac:dyDescent="0.2">
      <c r="A1280" s="531">
        <v>468</v>
      </c>
      <c r="B1280" s="535" t="s">
        <v>150</v>
      </c>
      <c r="C1280" s="538"/>
      <c r="D1280" s="533" t="s">
        <v>56</v>
      </c>
      <c r="E1280" s="837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06"/>
      <c r="B1593" s="807" t="s">
        <v>619</v>
      </c>
      <c r="C1593" s="808"/>
      <c r="D1593" s="809"/>
      <c r="E1593" s="809"/>
      <c r="F1593" s="810"/>
      <c r="G1593" s="810"/>
      <c r="H1593" s="810"/>
      <c r="I1593" s="810"/>
      <c r="J1593" s="811"/>
    </row>
    <row r="1594" spans="1:49" ht="13.5" thickBot="1" x14ac:dyDescent="0.25">
      <c r="A1594" s="581"/>
      <c r="B1594" s="571" t="s">
        <v>643</v>
      </c>
      <c r="C1594" s="572"/>
      <c r="D1594" s="573"/>
      <c r="E1594" s="574"/>
      <c r="F1594" s="575"/>
      <c r="G1594" s="927">
        <f>G1591-G807</f>
        <v>-98336.25</v>
      </c>
      <c r="H1594" s="928"/>
      <c r="I1594" s="927">
        <f>I1591-I807</f>
        <v>-98304.310999998823</v>
      </c>
      <c r="J1594" s="929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30">
        <f>G1594/1.2*0.2</f>
        <v>-16389.375</v>
      </c>
      <c r="H1595" s="931"/>
      <c r="I1595" s="930">
        <f>I1594/1.2*0.2</f>
        <v>-16384.051833333138</v>
      </c>
      <c r="J1595" s="932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839"/>
      <c r="D1597" s="1839"/>
      <c r="E1597" s="1839"/>
      <c r="F1597" s="1839"/>
      <c r="G1597" s="1839"/>
      <c r="H1597" s="1839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837" t="s">
        <v>561</v>
      </c>
      <c r="T1597" s="1837"/>
      <c r="U1597" s="1837"/>
      <c r="V1597" s="1837"/>
      <c r="W1597" s="1837"/>
      <c r="X1597" s="183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838" t="s">
        <v>551</v>
      </c>
      <c r="C1598" s="1838"/>
      <c r="D1598" s="1838"/>
      <c r="E1598" s="1838"/>
      <c r="F1598" s="1838"/>
      <c r="G1598" s="1838"/>
      <c r="H1598" s="1838"/>
      <c r="I1598" s="1838"/>
      <c r="J1598" s="1838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839"/>
      <c r="D1599" s="1839"/>
      <c r="E1599" s="1839"/>
      <c r="F1599" s="1839"/>
      <c r="G1599" s="1839"/>
      <c r="H1599" s="1839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837" t="s">
        <v>564</v>
      </c>
      <c r="T1599" s="1837"/>
      <c r="U1599" s="1837"/>
      <c r="V1599" s="1837"/>
      <c r="W1599" s="1837"/>
      <c r="X1599" s="1837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838" t="s">
        <v>551</v>
      </c>
      <c r="C1600" s="1838"/>
      <c r="D1600" s="1838"/>
      <c r="E1600" s="1838"/>
      <c r="F1600" s="1838"/>
      <c r="G1600" s="1838"/>
      <c r="H1600" s="1838"/>
      <c r="I1600" s="1838"/>
      <c r="J1600" s="1838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836"/>
      <c r="C1602" s="1836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835"/>
      <c r="C1606" s="1835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836"/>
      <c r="C1610" s="1836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1606:C1606"/>
    <mergeCell ref="B1610:C1610"/>
    <mergeCell ref="B18:G18"/>
    <mergeCell ref="S1597:X1597"/>
    <mergeCell ref="B1598:J1598"/>
    <mergeCell ref="C1599:H1599"/>
    <mergeCell ref="S1599:X1599"/>
    <mergeCell ref="B1600:J1600"/>
    <mergeCell ref="B1602:C1602"/>
    <mergeCell ref="B19:G19"/>
    <mergeCell ref="B20:G20"/>
    <mergeCell ref="H20:J20"/>
    <mergeCell ref="F21:G21"/>
    <mergeCell ref="H21:I21"/>
    <mergeCell ref="C1597:H1597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R1597:R1600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  <pageSetUpPr fitToPage="1"/>
  </sheetPr>
  <dimension ref="A1:AW1613"/>
  <sheetViews>
    <sheetView view="pageBreakPreview" topLeftCell="A1270" zoomScale="80" zoomScaleNormal="80" zoomScaleSheetLayoutView="80" workbookViewId="0">
      <selection activeCell="K1595" sqref="K1595"/>
    </sheetView>
  </sheetViews>
  <sheetFormatPr defaultColWidth="9.140625" defaultRowHeight="12.75" x14ac:dyDescent="0.2"/>
  <cols>
    <col min="1" max="1" width="20.5703125" style="80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6.42578125" style="665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642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802" t="s">
        <v>505</v>
      </c>
      <c r="J5" s="643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802"/>
      <c r="J6" s="644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802" t="s">
        <v>505</v>
      </c>
      <c r="J7" s="643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802"/>
      <c r="J8" s="645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646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646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802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02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8" t="s">
        <v>517</v>
      </c>
      <c r="I14" s="184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50" t="s">
        <v>518</v>
      </c>
      <c r="H15" s="1852" t="s">
        <v>519</v>
      </c>
      <c r="I15" s="1854" t="s">
        <v>520</v>
      </c>
      <c r="J15" s="1855"/>
    </row>
    <row r="16" spans="1:10" x14ac:dyDescent="0.2">
      <c r="A16" s="504"/>
      <c r="B16" s="505"/>
      <c r="C16" s="505"/>
      <c r="D16" s="506"/>
      <c r="E16" s="506"/>
      <c r="F16" s="506"/>
      <c r="G16" s="1851"/>
      <c r="H16" s="1853"/>
      <c r="I16" s="805" t="s">
        <v>521</v>
      </c>
      <c r="J16" s="642" t="s">
        <v>522</v>
      </c>
    </row>
    <row r="17" spans="1:49" x14ac:dyDescent="0.2">
      <c r="A17" s="504"/>
      <c r="B17" s="803"/>
      <c r="C17" s="803"/>
      <c r="D17" s="803"/>
      <c r="E17" s="803"/>
      <c r="F17" s="803"/>
      <c r="G17" s="805" t="s">
        <v>640</v>
      </c>
      <c r="H17" s="699" t="s">
        <v>642</v>
      </c>
      <c r="I17" s="520">
        <v>45372</v>
      </c>
      <c r="J17" s="649" t="s">
        <v>570</v>
      </c>
    </row>
    <row r="18" spans="1:49" ht="15" customHeight="1" x14ac:dyDescent="0.2">
      <c r="A18" s="523"/>
      <c r="B18" s="1840" t="s">
        <v>617</v>
      </c>
      <c r="C18" s="1840"/>
      <c r="D18" s="1840"/>
      <c r="E18" s="1840"/>
      <c r="F18" s="1840"/>
      <c r="G18" s="1840"/>
      <c r="H18" s="706"/>
      <c r="I18" s="707"/>
      <c r="J18" s="708"/>
      <c r="K18"/>
      <c r="L18"/>
      <c r="M18"/>
      <c r="N18"/>
    </row>
    <row r="19" spans="1:49" ht="15" customHeight="1" x14ac:dyDescent="0.2">
      <c r="A19" s="523"/>
      <c r="B19" s="1840" t="s">
        <v>620</v>
      </c>
      <c r="C19" s="1840"/>
      <c r="D19" s="1840"/>
      <c r="E19" s="1840"/>
      <c r="F19" s="1840"/>
      <c r="G19" s="1840"/>
      <c r="H19" s="706"/>
      <c r="I19" s="707"/>
      <c r="J19" s="708"/>
      <c r="K19"/>
      <c r="L19"/>
      <c r="M19"/>
      <c r="N19"/>
    </row>
    <row r="20" spans="1:49" ht="11.25" customHeight="1" thickBot="1" x14ac:dyDescent="0.25">
      <c r="A20" s="523"/>
      <c r="B20" s="803"/>
      <c r="C20" s="803"/>
      <c r="D20" s="803"/>
      <c r="E20" s="803"/>
      <c r="F20" s="803"/>
      <c r="G20" s="803"/>
      <c r="H20" s="706"/>
      <c r="I20" s="707"/>
      <c r="J20" s="708"/>
      <c r="K20"/>
      <c r="L20"/>
      <c r="M20"/>
      <c r="N20"/>
    </row>
    <row r="21" spans="1:49" s="665" customFormat="1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843" t="s">
        <v>444</v>
      </c>
      <c r="G21" s="1844"/>
      <c r="H21" s="1843" t="s">
        <v>445</v>
      </c>
      <c r="I21" s="1844"/>
      <c r="J21" s="650" t="s">
        <v>446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s="665" customFormat="1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s="665" customFormat="1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s="665" customFormat="1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665" customFormat="1" hidden="1" x14ac:dyDescent="0.2">
      <c r="A25" s="849"/>
      <c r="B25" s="850"/>
      <c r="C25" s="850"/>
      <c r="D25" s="851"/>
      <c r="E25" s="851"/>
      <c r="F25" s="851"/>
      <c r="G25" s="851"/>
      <c r="H25" s="851"/>
      <c r="I25" s="851"/>
      <c r="J25" s="852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">
      <c r="A26" s="806"/>
      <c r="B26" s="807" t="s">
        <v>615</v>
      </c>
      <c r="C26" s="808"/>
      <c r="D26" s="809"/>
      <c r="E26" s="809"/>
      <c r="F26" s="810"/>
      <c r="G26" s="810"/>
      <c r="H26" s="810"/>
      <c r="I26" s="810"/>
      <c r="J26" s="811"/>
      <c r="K26"/>
      <c r="L26"/>
      <c r="M26"/>
      <c r="N26"/>
    </row>
    <row r="27" spans="1:49" s="665" customFormat="1" ht="13.5" hidden="1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655"/>
      <c r="K27" s="661">
        <f>J24-K24</f>
        <v>9</v>
      </c>
    </row>
    <row r="28" spans="1:49" s="665" customFormat="1" ht="13.5" hidden="1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655"/>
    </row>
    <row r="29" spans="1:49" s="665" customFormat="1" ht="13.5" hidden="1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655"/>
    </row>
    <row r="30" spans="1:49" s="665" customFormat="1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 t="shared" ref="G30:G73" si="0">E30*F30</f>
        <v>0</v>
      </c>
      <c r="H30" s="536">
        <v>157054</v>
      </c>
      <c r="I30" s="536">
        <f t="shared" ref="I30:I73" si="1">E30*H30</f>
        <v>0</v>
      </c>
      <c r="J30" s="656">
        <f>G30+I30</f>
        <v>0</v>
      </c>
    </row>
    <row r="31" spans="1:49" s="665" customFormat="1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 t="shared" si="0"/>
        <v>0</v>
      </c>
      <c r="H31" s="536">
        <v>11167</v>
      </c>
      <c r="I31" s="536">
        <f t="shared" si="1"/>
        <v>0</v>
      </c>
      <c r="J31" s="656">
        <f>G31+I31</f>
        <v>0</v>
      </c>
    </row>
    <row r="32" spans="1:49" s="665" customFormat="1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656"/>
    </row>
    <row r="33" spans="1:10" s="665" customFormat="1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656">
        <f>G33+I33</f>
        <v>0</v>
      </c>
    </row>
    <row r="34" spans="1:10" s="665" customFormat="1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656">
        <f t="shared" ref="J34:J64" si="2">G34+I34</f>
        <v>0</v>
      </c>
    </row>
    <row r="35" spans="1:10" s="665" customFormat="1" ht="12.75" hidden="1" customHeight="1" x14ac:dyDescent="0.2">
      <c r="A35" s="531">
        <v>6</v>
      </c>
      <c r="B35" s="537" t="s">
        <v>9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656">
        <f t="shared" si="2"/>
        <v>0</v>
      </c>
    </row>
    <row r="36" spans="1:10" s="665" customFormat="1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656">
        <f t="shared" si="2"/>
        <v>0</v>
      </c>
    </row>
    <row r="37" spans="1:10" s="665" customFormat="1" ht="14.25" hidden="1" customHeight="1" x14ac:dyDescent="0.2">
      <c r="A37" s="531">
        <v>8</v>
      </c>
      <c r="B37" s="535" t="s">
        <v>11</v>
      </c>
      <c r="C37" s="533"/>
      <c r="D37" s="533" t="s">
        <v>5</v>
      </c>
      <c r="E37" s="533"/>
      <c r="F37" s="536">
        <v>0</v>
      </c>
      <c r="G37" s="536">
        <f t="shared" si="0"/>
        <v>0</v>
      </c>
      <c r="H37" s="536">
        <v>316</v>
      </c>
      <c r="I37" s="536">
        <f t="shared" si="1"/>
        <v>0</v>
      </c>
      <c r="J37" s="656">
        <f t="shared" si="2"/>
        <v>0</v>
      </c>
    </row>
    <row r="38" spans="1:10" s="665" customFormat="1" ht="39" hidden="1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/>
      <c r="F38" s="536">
        <v>2000</v>
      </c>
      <c r="G38" s="536">
        <f t="shared" si="0"/>
        <v>0</v>
      </c>
      <c r="H38" s="536">
        <v>3793</v>
      </c>
      <c r="I38" s="536">
        <f t="shared" si="1"/>
        <v>0</v>
      </c>
      <c r="J38" s="656">
        <f t="shared" si="2"/>
        <v>0</v>
      </c>
    </row>
    <row r="39" spans="1:10" s="665" customFormat="1" ht="14.25" hidden="1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/>
      <c r="F39" s="536">
        <v>1350</v>
      </c>
      <c r="G39" s="536">
        <f t="shared" si="0"/>
        <v>0</v>
      </c>
      <c r="H39" s="536">
        <v>24267.599999999999</v>
      </c>
      <c r="I39" s="536">
        <f t="shared" si="1"/>
        <v>0</v>
      </c>
      <c r="J39" s="656">
        <f t="shared" si="2"/>
        <v>0</v>
      </c>
    </row>
    <row r="40" spans="1:10" s="665" customFormat="1" ht="14.25" hidden="1" customHeight="1" x14ac:dyDescent="0.2">
      <c r="A40" s="531">
        <v>11</v>
      </c>
      <c r="B40" s="535" t="s">
        <v>385</v>
      </c>
      <c r="C40" s="533"/>
      <c r="D40" s="533" t="s">
        <v>7</v>
      </c>
      <c r="E40" s="533"/>
      <c r="F40" s="536">
        <v>1350</v>
      </c>
      <c r="G40" s="536">
        <f t="shared" si="0"/>
        <v>0</v>
      </c>
      <c r="H40" s="536">
        <v>3642</v>
      </c>
      <c r="I40" s="536">
        <f t="shared" si="1"/>
        <v>0</v>
      </c>
      <c r="J40" s="656">
        <f t="shared" si="2"/>
        <v>0</v>
      </c>
    </row>
    <row r="41" spans="1:10" s="665" customFormat="1" ht="14.25" hidden="1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/>
      <c r="F41" s="536">
        <v>1200</v>
      </c>
      <c r="G41" s="536">
        <f t="shared" si="0"/>
        <v>0</v>
      </c>
      <c r="H41" s="536">
        <v>14666.4</v>
      </c>
      <c r="I41" s="536">
        <f t="shared" si="1"/>
        <v>0</v>
      </c>
      <c r="J41" s="656">
        <f t="shared" si="2"/>
        <v>0</v>
      </c>
    </row>
    <row r="42" spans="1:10" s="665" customFormat="1" ht="14.25" hidden="1" customHeight="1" x14ac:dyDescent="0.2">
      <c r="A42" s="531">
        <v>13</v>
      </c>
      <c r="B42" s="535" t="s">
        <v>196</v>
      </c>
      <c r="C42" s="533"/>
      <c r="D42" s="533" t="s">
        <v>7</v>
      </c>
      <c r="E42" s="533"/>
      <c r="F42" s="536">
        <v>1200</v>
      </c>
      <c r="G42" s="536">
        <f t="shared" si="0"/>
        <v>0</v>
      </c>
      <c r="H42" s="536">
        <v>2288.52</v>
      </c>
      <c r="I42" s="536">
        <f t="shared" si="1"/>
        <v>0</v>
      </c>
      <c r="J42" s="656">
        <f t="shared" si="2"/>
        <v>0</v>
      </c>
    </row>
    <row r="43" spans="1:10" s="665" customFormat="1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656">
        <f t="shared" si="2"/>
        <v>0</v>
      </c>
    </row>
    <row r="44" spans="1:10" s="665" customFormat="1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656">
        <f t="shared" si="2"/>
        <v>0</v>
      </c>
    </row>
    <row r="45" spans="1:10" s="665" customFormat="1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656">
        <f t="shared" si="2"/>
        <v>0</v>
      </c>
    </row>
    <row r="46" spans="1:10" s="665" customFormat="1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656">
        <f t="shared" si="2"/>
        <v>0</v>
      </c>
    </row>
    <row r="47" spans="1:10" s="665" customFormat="1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656">
        <f t="shared" si="2"/>
        <v>0</v>
      </c>
    </row>
    <row r="48" spans="1:10" s="665" customFormat="1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656">
        <f t="shared" si="2"/>
        <v>0</v>
      </c>
    </row>
    <row r="49" spans="1:10" s="665" customFormat="1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656">
        <f t="shared" si="2"/>
        <v>0</v>
      </c>
    </row>
    <row r="50" spans="1:10" s="665" customFormat="1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656">
        <f t="shared" si="2"/>
        <v>0</v>
      </c>
    </row>
    <row r="51" spans="1:10" s="665" customFormat="1" ht="15.75" hidden="1" customHeight="1" x14ac:dyDescent="0.2">
      <c r="A51" s="531">
        <v>22</v>
      </c>
      <c r="B51" s="535" t="s">
        <v>22</v>
      </c>
      <c r="C51" s="533"/>
      <c r="D51" s="533" t="s">
        <v>21</v>
      </c>
      <c r="E51" s="533"/>
      <c r="F51" s="536">
        <v>1000</v>
      </c>
      <c r="G51" s="536">
        <f t="shared" si="0"/>
        <v>0</v>
      </c>
      <c r="H51" s="536">
        <v>504</v>
      </c>
      <c r="I51" s="536">
        <f t="shared" si="1"/>
        <v>0</v>
      </c>
      <c r="J51" s="656">
        <f t="shared" si="2"/>
        <v>0</v>
      </c>
    </row>
    <row r="52" spans="1:10" s="665" customFormat="1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656">
        <f t="shared" si="2"/>
        <v>0</v>
      </c>
    </row>
    <row r="53" spans="1:10" s="665" customFormat="1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656">
        <f t="shared" si="2"/>
        <v>0</v>
      </c>
    </row>
    <row r="54" spans="1:10" s="665" customFormat="1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656">
        <f t="shared" si="2"/>
        <v>0</v>
      </c>
    </row>
    <row r="55" spans="1:10" s="665" customFormat="1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656">
        <f t="shared" si="2"/>
        <v>0</v>
      </c>
    </row>
    <row r="56" spans="1:10" s="665" customFormat="1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656">
        <f t="shared" si="2"/>
        <v>0</v>
      </c>
    </row>
    <row r="57" spans="1:10" s="665" customFormat="1" ht="12.6" hidden="1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149</v>
      </c>
      <c r="I57" s="536">
        <f t="shared" si="1"/>
        <v>0</v>
      </c>
      <c r="J57" s="656">
        <f t="shared" si="2"/>
        <v>0</v>
      </c>
    </row>
    <row r="58" spans="1:10" s="665" customFormat="1" ht="12.6" hidden="1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88</v>
      </c>
      <c r="I58" s="536">
        <f t="shared" si="1"/>
        <v>0</v>
      </c>
      <c r="J58" s="656">
        <f t="shared" si="2"/>
        <v>0</v>
      </c>
    </row>
    <row r="59" spans="1:10" s="665" customFormat="1" ht="12.6" hidden="1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/>
      <c r="F59" s="536">
        <v>500</v>
      </c>
      <c r="G59" s="536">
        <f t="shared" si="0"/>
        <v>0</v>
      </c>
      <c r="H59" s="536">
        <v>60</v>
      </c>
      <c r="I59" s="536">
        <f t="shared" si="1"/>
        <v>0</v>
      </c>
      <c r="J59" s="656">
        <f t="shared" si="2"/>
        <v>0</v>
      </c>
    </row>
    <row r="60" spans="1:10" s="665" customFormat="1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656">
        <f t="shared" si="2"/>
        <v>0</v>
      </c>
    </row>
    <row r="61" spans="1:10" s="665" customFormat="1" ht="12.6" hidden="1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844</v>
      </c>
      <c r="I61" s="536">
        <f t="shared" si="1"/>
        <v>0</v>
      </c>
      <c r="J61" s="656">
        <f t="shared" si="2"/>
        <v>0</v>
      </c>
    </row>
    <row r="62" spans="1:10" s="665" customFormat="1" ht="12.6" hidden="1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471</v>
      </c>
      <c r="I62" s="536">
        <f t="shared" si="1"/>
        <v>0</v>
      </c>
      <c r="J62" s="656">
        <f t="shared" si="2"/>
        <v>0</v>
      </c>
    </row>
    <row r="63" spans="1:10" s="665" customFormat="1" hidden="1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305</v>
      </c>
      <c r="I63" s="536">
        <f t="shared" si="1"/>
        <v>0</v>
      </c>
      <c r="J63" s="656">
        <f t="shared" si="2"/>
        <v>0</v>
      </c>
    </row>
    <row r="64" spans="1:10" s="665" customFormat="1" hidden="1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237</v>
      </c>
      <c r="I64" s="536">
        <f t="shared" si="1"/>
        <v>0</v>
      </c>
      <c r="J64" s="656">
        <f t="shared" si="2"/>
        <v>0</v>
      </c>
    </row>
    <row r="65" spans="1:10" s="665" customFormat="1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655"/>
    </row>
    <row r="66" spans="1:10" s="665" customFormat="1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656">
        <f t="shared" ref="J66:J73" si="3">G66+I66</f>
        <v>0</v>
      </c>
    </row>
    <row r="67" spans="1:10" s="665" customFormat="1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656">
        <f t="shared" si="3"/>
        <v>0</v>
      </c>
    </row>
    <row r="68" spans="1:10" s="665" customFormat="1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656">
        <f t="shared" si="3"/>
        <v>0</v>
      </c>
    </row>
    <row r="69" spans="1:10" s="665" customFormat="1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s="665" customFormat="1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656">
        <f t="shared" si="3"/>
        <v>0</v>
      </c>
    </row>
    <row r="71" spans="1:10" s="665" customFormat="1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656">
        <f t="shared" si="3"/>
        <v>0</v>
      </c>
    </row>
    <row r="72" spans="1:10" s="665" customFormat="1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656">
        <f t="shared" si="3"/>
        <v>0</v>
      </c>
    </row>
    <row r="73" spans="1:10" s="665" customFormat="1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656">
        <f t="shared" si="3"/>
        <v>0</v>
      </c>
    </row>
    <row r="74" spans="1:10" s="665" customFormat="1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655"/>
    </row>
    <row r="75" spans="1:10" s="665" customFormat="1" ht="12" hidden="1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655"/>
    </row>
    <row r="76" spans="1:10" s="665" customFormat="1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656">
        <f t="shared" ref="J76:J82" si="6">G76+I76</f>
        <v>0</v>
      </c>
    </row>
    <row r="77" spans="1:10" s="665" customFormat="1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656">
        <f t="shared" si="6"/>
        <v>0</v>
      </c>
    </row>
    <row r="78" spans="1:10" s="665" customFormat="1" ht="36.75" hidden="1" customHeight="1" x14ac:dyDescent="0.2">
      <c r="A78" s="531">
        <v>49</v>
      </c>
      <c r="B78" s="535" t="s">
        <v>43</v>
      </c>
      <c r="C78" s="533"/>
      <c r="D78" s="533" t="s">
        <v>21</v>
      </c>
      <c r="E78" s="533"/>
      <c r="F78" s="536">
        <v>650</v>
      </c>
      <c r="G78" s="536">
        <f t="shared" si="4"/>
        <v>0</v>
      </c>
      <c r="H78" s="536">
        <v>237</v>
      </c>
      <c r="I78" s="536">
        <f t="shared" si="5"/>
        <v>0</v>
      </c>
      <c r="J78" s="656">
        <f t="shared" si="6"/>
        <v>0</v>
      </c>
    </row>
    <row r="79" spans="1:10" s="665" customFormat="1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656">
        <f t="shared" si="6"/>
        <v>0</v>
      </c>
    </row>
    <row r="80" spans="1:10" s="665" customFormat="1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656">
        <f t="shared" si="6"/>
        <v>0</v>
      </c>
    </row>
    <row r="81" spans="1:10" s="665" customFormat="1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656">
        <f t="shared" si="6"/>
        <v>0</v>
      </c>
    </row>
    <row r="82" spans="1:10" s="665" customFormat="1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656">
        <f t="shared" si="6"/>
        <v>0</v>
      </c>
    </row>
    <row r="83" spans="1:10" s="665" customFormat="1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s="665" customFormat="1" ht="12" hidden="1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655"/>
    </row>
    <row r="85" spans="1:10" s="665" customFormat="1" ht="12" hidden="1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655"/>
    </row>
    <row r="86" spans="1:10" s="665" customFormat="1" ht="12" hidden="1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655"/>
    </row>
    <row r="87" spans="1:10" s="665" customFormat="1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11" si="7">E87*F87</f>
        <v>0</v>
      </c>
      <c r="H87" s="536">
        <v>3517.6320000000001</v>
      </c>
      <c r="I87" s="536">
        <f t="shared" ref="I87:I111" si="8">E87*H87</f>
        <v>0</v>
      </c>
      <c r="J87" s="656">
        <f t="shared" ref="J87:J111" si="9">G87+I87</f>
        <v>0</v>
      </c>
    </row>
    <row r="88" spans="1:10" s="665" customFormat="1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656">
        <f t="shared" si="9"/>
        <v>0</v>
      </c>
    </row>
    <row r="89" spans="1:10" s="665" customFormat="1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656">
        <f t="shared" si="9"/>
        <v>0</v>
      </c>
    </row>
    <row r="90" spans="1:10" s="665" customFormat="1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656">
        <f t="shared" si="9"/>
        <v>0</v>
      </c>
    </row>
    <row r="91" spans="1:10" s="665" customFormat="1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656">
        <f t="shared" si="9"/>
        <v>0</v>
      </c>
    </row>
    <row r="92" spans="1:10" s="665" customFormat="1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656">
        <f t="shared" si="9"/>
        <v>0</v>
      </c>
    </row>
    <row r="93" spans="1:10" s="665" customFormat="1" ht="12" hidden="1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/>
      <c r="F93" s="536">
        <v>20865</v>
      </c>
      <c r="G93" s="536">
        <f t="shared" si="7"/>
        <v>0</v>
      </c>
      <c r="H93" s="536">
        <v>71535.599999999991</v>
      </c>
      <c r="I93" s="536">
        <f t="shared" si="8"/>
        <v>0</v>
      </c>
      <c r="J93" s="656">
        <f t="shared" si="9"/>
        <v>0</v>
      </c>
    </row>
    <row r="94" spans="1:10" s="665" customFormat="1" ht="13.5" hidden="1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16013.050000000001</v>
      </c>
      <c r="I94" s="536">
        <f t="shared" si="8"/>
        <v>0</v>
      </c>
      <c r="J94" s="657">
        <f t="shared" si="9"/>
        <v>0</v>
      </c>
    </row>
    <row r="95" spans="1:10" s="665" customFormat="1" ht="12" hidden="1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/>
      <c r="F95" s="543">
        <v>4500</v>
      </c>
      <c r="G95" s="536">
        <f t="shared" si="7"/>
        <v>0</v>
      </c>
      <c r="H95" s="543">
        <v>12276</v>
      </c>
      <c r="I95" s="536">
        <f t="shared" si="8"/>
        <v>0</v>
      </c>
      <c r="J95" s="657">
        <f t="shared" si="9"/>
        <v>0</v>
      </c>
    </row>
    <row r="96" spans="1:10" s="665" customFormat="1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657">
        <f t="shared" si="9"/>
        <v>0</v>
      </c>
    </row>
    <row r="97" spans="1:10" s="665" customFormat="1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657">
        <f t="shared" si="9"/>
        <v>0</v>
      </c>
    </row>
    <row r="98" spans="1:10" s="665" customFormat="1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657">
        <f t="shared" si="9"/>
        <v>0</v>
      </c>
    </row>
    <row r="99" spans="1:10" s="665" customFormat="1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657">
        <f t="shared" si="9"/>
        <v>0</v>
      </c>
    </row>
    <row r="100" spans="1:10" s="665" customFormat="1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657">
        <f t="shared" si="9"/>
        <v>0</v>
      </c>
    </row>
    <row r="101" spans="1:10" s="665" customFormat="1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657">
        <f t="shared" si="9"/>
        <v>0</v>
      </c>
    </row>
    <row r="102" spans="1:10" s="665" customFormat="1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657">
        <f t="shared" si="9"/>
        <v>0</v>
      </c>
    </row>
    <row r="103" spans="1:10" s="665" customFormat="1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656">
        <f t="shared" si="9"/>
        <v>0</v>
      </c>
    </row>
    <row r="104" spans="1:10" s="665" customFormat="1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656">
        <f t="shared" si="9"/>
        <v>0</v>
      </c>
    </row>
    <row r="105" spans="1:10" s="665" customFormat="1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656">
        <f t="shared" si="9"/>
        <v>0</v>
      </c>
    </row>
    <row r="106" spans="1:10" s="665" customFormat="1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656">
        <f t="shared" si="9"/>
        <v>0</v>
      </c>
    </row>
    <row r="107" spans="1:10" s="665" customFormat="1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656">
        <f t="shared" si="9"/>
        <v>0</v>
      </c>
    </row>
    <row r="108" spans="1:10" s="665" customFormat="1" ht="12" hidden="1" customHeight="1" x14ac:dyDescent="0.2">
      <c r="A108" s="531">
        <v>79</v>
      </c>
      <c r="B108" s="535" t="s">
        <v>57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1190</v>
      </c>
      <c r="I108" s="536">
        <f t="shared" si="8"/>
        <v>0</v>
      </c>
      <c r="J108" s="656">
        <f t="shared" si="9"/>
        <v>0</v>
      </c>
    </row>
    <row r="109" spans="1:10" s="665" customFormat="1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656">
        <f t="shared" si="9"/>
        <v>0</v>
      </c>
    </row>
    <row r="110" spans="1:10" s="665" customFormat="1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656">
        <f t="shared" si="9"/>
        <v>0</v>
      </c>
    </row>
    <row r="111" spans="1:10" s="665" customFormat="1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656">
        <f t="shared" si="9"/>
        <v>0</v>
      </c>
    </row>
    <row r="112" spans="1:10" s="665" customFormat="1" ht="13.5" hidden="1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655"/>
    </row>
    <row r="113" spans="1:10" s="665" customFormat="1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ref="G113:G127" si="10">E113*F113</f>
        <v>0</v>
      </c>
      <c r="H113" s="536">
        <v>7588.7999999999993</v>
      </c>
      <c r="I113" s="536">
        <f t="shared" ref="I113:I127" si="11">E113*H113</f>
        <v>0</v>
      </c>
      <c r="J113" s="656">
        <f t="shared" ref="J113:J127" si="12">G113+I113</f>
        <v>0</v>
      </c>
    </row>
    <row r="114" spans="1:10" s="665" customFormat="1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656">
        <f t="shared" si="12"/>
        <v>0</v>
      </c>
    </row>
    <row r="115" spans="1:10" s="665" customFormat="1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657">
        <f t="shared" si="12"/>
        <v>0</v>
      </c>
    </row>
    <row r="116" spans="1:10" s="665" customFormat="1" ht="12" hidden="1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/>
      <c r="F116" s="543">
        <v>4500</v>
      </c>
      <c r="G116" s="536">
        <f t="shared" si="10"/>
        <v>0</v>
      </c>
      <c r="H116" s="543">
        <v>11450.625</v>
      </c>
      <c r="I116" s="536">
        <f t="shared" si="11"/>
        <v>0</v>
      </c>
      <c r="J116" s="657">
        <f t="shared" si="12"/>
        <v>0</v>
      </c>
    </row>
    <row r="117" spans="1:10" s="665" customFormat="1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657">
        <f t="shared" si="12"/>
        <v>0</v>
      </c>
    </row>
    <row r="118" spans="1:10" s="665" customFormat="1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657">
        <f t="shared" si="12"/>
        <v>0</v>
      </c>
    </row>
    <row r="119" spans="1:10" s="665" customFormat="1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657">
        <f t="shared" si="12"/>
        <v>0</v>
      </c>
    </row>
    <row r="120" spans="1:10" s="665" customFormat="1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657">
        <f t="shared" si="12"/>
        <v>0</v>
      </c>
    </row>
    <row r="121" spans="1:10" s="665" customFormat="1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656">
        <f t="shared" si="12"/>
        <v>0</v>
      </c>
    </row>
    <row r="122" spans="1:10" s="665" customFormat="1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656">
        <f t="shared" si="12"/>
        <v>0</v>
      </c>
    </row>
    <row r="123" spans="1:10" s="665" customFormat="1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656">
        <f t="shared" si="12"/>
        <v>0</v>
      </c>
    </row>
    <row r="124" spans="1:10" s="665" customFormat="1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656">
        <f t="shared" si="12"/>
        <v>0</v>
      </c>
    </row>
    <row r="125" spans="1:10" s="665" customFormat="1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656">
        <f t="shared" si="12"/>
        <v>0</v>
      </c>
    </row>
    <row r="126" spans="1:10" s="665" customFormat="1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656">
        <f t="shared" si="12"/>
        <v>0</v>
      </c>
    </row>
    <row r="127" spans="1:10" s="665" customFormat="1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657">
        <f t="shared" si="12"/>
        <v>0</v>
      </c>
    </row>
    <row r="128" spans="1:10" s="665" customFormat="1" ht="12" hidden="1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655"/>
    </row>
    <row r="129" spans="1:10" s="665" customFormat="1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ref="G129:G141" si="13">E129*F129</f>
        <v>0</v>
      </c>
      <c r="H129" s="536">
        <v>5624.6399999999994</v>
      </c>
      <c r="I129" s="536">
        <f t="shared" ref="I129:I141" si="14">E129*H129</f>
        <v>0</v>
      </c>
      <c r="J129" s="656">
        <f t="shared" ref="J129:J141" si="15">G129+I129</f>
        <v>0</v>
      </c>
    </row>
    <row r="130" spans="1:10" s="665" customFormat="1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3"/>
        <v>0</v>
      </c>
      <c r="H130" s="536">
        <v>4575.5999999999995</v>
      </c>
      <c r="I130" s="536">
        <f t="shared" si="14"/>
        <v>0</v>
      </c>
      <c r="J130" s="656">
        <f t="shared" si="15"/>
        <v>0</v>
      </c>
    </row>
    <row r="131" spans="1:10" s="665" customFormat="1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3"/>
        <v>0</v>
      </c>
      <c r="H131" s="543">
        <v>4900</v>
      </c>
      <c r="I131" s="536">
        <f t="shared" si="14"/>
        <v>0</v>
      </c>
      <c r="J131" s="657">
        <f t="shared" si="15"/>
        <v>0</v>
      </c>
    </row>
    <row r="132" spans="1:10" s="665" customFormat="1" ht="12" hidden="1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/>
      <c r="F132" s="543">
        <v>4500</v>
      </c>
      <c r="G132" s="536">
        <f t="shared" si="13"/>
        <v>0</v>
      </c>
      <c r="H132" s="543">
        <v>11136.75</v>
      </c>
      <c r="I132" s="536">
        <f t="shared" si="14"/>
        <v>0</v>
      </c>
      <c r="J132" s="657">
        <f t="shared" si="15"/>
        <v>0</v>
      </c>
    </row>
    <row r="133" spans="1:10" s="665" customFormat="1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3"/>
        <v>0</v>
      </c>
      <c r="H133" s="543">
        <v>952.8</v>
      </c>
      <c r="I133" s="536">
        <f t="shared" si="14"/>
        <v>0</v>
      </c>
      <c r="J133" s="657">
        <f t="shared" si="15"/>
        <v>0</v>
      </c>
    </row>
    <row r="134" spans="1:10" s="665" customFormat="1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3"/>
        <v>0</v>
      </c>
      <c r="H134" s="543">
        <v>234</v>
      </c>
      <c r="I134" s="536">
        <f t="shared" si="14"/>
        <v>0</v>
      </c>
      <c r="J134" s="657">
        <f t="shared" si="15"/>
        <v>0</v>
      </c>
    </row>
    <row r="135" spans="1:10" s="665" customFormat="1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3"/>
        <v>0</v>
      </c>
      <c r="H135" s="543">
        <v>311.87692307692305</v>
      </c>
      <c r="I135" s="536">
        <f t="shared" si="14"/>
        <v>0</v>
      </c>
      <c r="J135" s="657">
        <f t="shared" si="15"/>
        <v>0</v>
      </c>
    </row>
    <row r="136" spans="1:10" s="665" customFormat="1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3"/>
        <v>0</v>
      </c>
      <c r="H136" s="536">
        <v>420</v>
      </c>
      <c r="I136" s="536">
        <f t="shared" si="14"/>
        <v>0</v>
      </c>
      <c r="J136" s="656">
        <f t="shared" si="15"/>
        <v>0</v>
      </c>
    </row>
    <row r="137" spans="1:10" s="665" customFormat="1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3"/>
        <v>0</v>
      </c>
      <c r="H137" s="536">
        <v>300</v>
      </c>
      <c r="I137" s="536">
        <f t="shared" si="14"/>
        <v>0</v>
      </c>
      <c r="J137" s="656">
        <f t="shared" si="15"/>
        <v>0</v>
      </c>
    </row>
    <row r="138" spans="1:10" s="665" customFormat="1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3"/>
        <v>0</v>
      </c>
      <c r="H138" s="536">
        <v>840</v>
      </c>
      <c r="I138" s="536">
        <f t="shared" si="14"/>
        <v>0</v>
      </c>
      <c r="J138" s="656">
        <f t="shared" si="15"/>
        <v>0</v>
      </c>
    </row>
    <row r="139" spans="1:10" s="665" customFormat="1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3"/>
        <v>0</v>
      </c>
      <c r="H139" s="536">
        <v>3080</v>
      </c>
      <c r="I139" s="536">
        <f t="shared" si="14"/>
        <v>0</v>
      </c>
      <c r="J139" s="656">
        <f t="shared" si="15"/>
        <v>0</v>
      </c>
    </row>
    <row r="140" spans="1:10" s="665" customFormat="1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3"/>
        <v>0</v>
      </c>
      <c r="H140" s="536">
        <v>1688</v>
      </c>
      <c r="I140" s="536">
        <f t="shared" si="14"/>
        <v>0</v>
      </c>
      <c r="J140" s="656">
        <f t="shared" si="15"/>
        <v>0</v>
      </c>
    </row>
    <row r="141" spans="1:10" s="665" customFormat="1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3"/>
        <v>0</v>
      </c>
      <c r="H141" s="543">
        <v>588</v>
      </c>
      <c r="I141" s="536">
        <f t="shared" si="14"/>
        <v>0</v>
      </c>
      <c r="J141" s="657">
        <f t="shared" si="15"/>
        <v>0</v>
      </c>
    </row>
    <row r="142" spans="1:10" s="665" customFormat="1" ht="18" hidden="1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655"/>
    </row>
    <row r="143" spans="1:10" s="665" customFormat="1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ref="G143:G159" si="16">E143*F143</f>
        <v>0</v>
      </c>
      <c r="H143" s="536">
        <v>7588.7999999999993</v>
      </c>
      <c r="I143" s="536">
        <f t="shared" ref="I143:I159" si="17">E143*H143</f>
        <v>0</v>
      </c>
      <c r="J143" s="656">
        <f t="shared" ref="J143:J159" si="18">G143+I143</f>
        <v>0</v>
      </c>
    </row>
    <row r="144" spans="1:10" s="665" customFormat="1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6"/>
        <v>0</v>
      </c>
      <c r="H144" s="536">
        <v>5133.5999999999995</v>
      </c>
      <c r="I144" s="536">
        <f t="shared" si="17"/>
        <v>0</v>
      </c>
      <c r="J144" s="656">
        <f t="shared" si="18"/>
        <v>0</v>
      </c>
    </row>
    <row r="145" spans="1:10" s="665" customFormat="1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6"/>
        <v>0</v>
      </c>
      <c r="H145" s="543">
        <v>4900</v>
      </c>
      <c r="I145" s="536">
        <f t="shared" si="17"/>
        <v>0</v>
      </c>
      <c r="J145" s="657">
        <f t="shared" si="18"/>
        <v>0</v>
      </c>
    </row>
    <row r="146" spans="1:10" s="665" customFormat="1" ht="12" hidden="1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/>
      <c r="F146" s="543">
        <v>4500</v>
      </c>
      <c r="G146" s="536">
        <f t="shared" si="16"/>
        <v>0</v>
      </c>
      <c r="H146" s="543">
        <v>12807.650000000001</v>
      </c>
      <c r="I146" s="536">
        <f t="shared" si="17"/>
        <v>0</v>
      </c>
      <c r="J146" s="657">
        <f t="shared" si="18"/>
        <v>0</v>
      </c>
    </row>
    <row r="147" spans="1:10" s="665" customFormat="1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6"/>
        <v>0</v>
      </c>
      <c r="H147" s="543">
        <v>952.8</v>
      </c>
      <c r="I147" s="536">
        <f t="shared" si="17"/>
        <v>0</v>
      </c>
      <c r="J147" s="657">
        <f t="shared" si="18"/>
        <v>0</v>
      </c>
    </row>
    <row r="148" spans="1:10" s="665" customFormat="1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6"/>
        <v>0</v>
      </c>
      <c r="H148" s="543">
        <v>234</v>
      </c>
      <c r="I148" s="536">
        <f t="shared" si="17"/>
        <v>0</v>
      </c>
      <c r="J148" s="657">
        <f t="shared" si="18"/>
        <v>0</v>
      </c>
    </row>
    <row r="149" spans="1:10" s="665" customFormat="1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6"/>
        <v>0</v>
      </c>
      <c r="H149" s="543">
        <v>347.2</v>
      </c>
      <c r="I149" s="536">
        <f t="shared" si="17"/>
        <v>0</v>
      </c>
      <c r="J149" s="657">
        <f t="shared" si="18"/>
        <v>0</v>
      </c>
    </row>
    <row r="150" spans="1:10" s="665" customFormat="1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6"/>
        <v>0</v>
      </c>
      <c r="H150" s="543">
        <v>316.39999999999998</v>
      </c>
      <c r="I150" s="536">
        <f t="shared" si="17"/>
        <v>0</v>
      </c>
      <c r="J150" s="657">
        <f t="shared" si="18"/>
        <v>0</v>
      </c>
    </row>
    <row r="151" spans="1:10" s="665" customFormat="1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311.87692307692305</v>
      </c>
      <c r="I151" s="536">
        <f t="shared" si="17"/>
        <v>0</v>
      </c>
      <c r="J151" s="657">
        <f t="shared" si="18"/>
        <v>0</v>
      </c>
    </row>
    <row r="152" spans="1:10" s="665" customFormat="1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656">
        <f t="shared" si="18"/>
        <v>0</v>
      </c>
    </row>
    <row r="153" spans="1:10" s="665" customFormat="1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656">
        <f t="shared" si="18"/>
        <v>0</v>
      </c>
    </row>
    <row r="154" spans="1:10" s="665" customFormat="1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656">
        <f t="shared" si="18"/>
        <v>0</v>
      </c>
    </row>
    <row r="155" spans="1:10" s="665" customFormat="1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656">
        <f t="shared" si="18"/>
        <v>0</v>
      </c>
    </row>
    <row r="156" spans="1:10" s="665" customFormat="1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656">
        <f t="shared" si="18"/>
        <v>0</v>
      </c>
    </row>
    <row r="157" spans="1:10" s="665" customFormat="1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656">
        <f t="shared" si="18"/>
        <v>0</v>
      </c>
    </row>
    <row r="158" spans="1:10" s="665" customFormat="1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656">
        <f t="shared" si="18"/>
        <v>0</v>
      </c>
    </row>
    <row r="159" spans="1:10" s="665" customFormat="1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657">
        <f t="shared" si="18"/>
        <v>0</v>
      </c>
    </row>
    <row r="160" spans="1:10" s="665" customFormat="1" hidden="1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655"/>
    </row>
    <row r="161" spans="1:10" s="665" customFormat="1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ref="G161:G175" si="19">E161*F161</f>
        <v>0</v>
      </c>
      <c r="H161" s="536">
        <v>7588.7999999999993</v>
      </c>
      <c r="I161" s="536">
        <f t="shared" ref="I161:I175" si="20">E161*H161</f>
        <v>0</v>
      </c>
      <c r="J161" s="656">
        <f t="shared" ref="J161:J175" si="21">G161+I161</f>
        <v>0</v>
      </c>
    </row>
    <row r="162" spans="1:10" s="665" customFormat="1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9"/>
        <v>0</v>
      </c>
      <c r="H162" s="536">
        <v>5133.5999999999995</v>
      </c>
      <c r="I162" s="536">
        <f t="shared" si="20"/>
        <v>0</v>
      </c>
      <c r="J162" s="656">
        <f t="shared" si="21"/>
        <v>0</v>
      </c>
    </row>
    <row r="163" spans="1:10" s="665" customFormat="1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9"/>
        <v>0</v>
      </c>
      <c r="H163" s="543">
        <v>4900</v>
      </c>
      <c r="I163" s="536">
        <f t="shared" si="20"/>
        <v>0</v>
      </c>
      <c r="J163" s="657">
        <f t="shared" si="21"/>
        <v>0</v>
      </c>
    </row>
    <row r="164" spans="1:10" s="665" customFormat="1" ht="26.25" hidden="1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/>
      <c r="F164" s="543">
        <v>4500</v>
      </c>
      <c r="G164" s="536">
        <f t="shared" si="19"/>
        <v>0</v>
      </c>
      <c r="H164" s="543">
        <v>12807.650000000001</v>
      </c>
      <c r="I164" s="536">
        <f t="shared" si="20"/>
        <v>0</v>
      </c>
      <c r="J164" s="657">
        <f t="shared" si="21"/>
        <v>0</v>
      </c>
    </row>
    <row r="165" spans="1:10" s="665" customFormat="1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9"/>
        <v>0</v>
      </c>
      <c r="H165" s="543">
        <v>952.8</v>
      </c>
      <c r="I165" s="536">
        <f t="shared" si="20"/>
        <v>0</v>
      </c>
      <c r="J165" s="657">
        <f t="shared" si="21"/>
        <v>0</v>
      </c>
    </row>
    <row r="166" spans="1:10" s="665" customFormat="1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9"/>
        <v>0</v>
      </c>
      <c r="H166" s="543">
        <v>234</v>
      </c>
      <c r="I166" s="536">
        <f t="shared" si="20"/>
        <v>0</v>
      </c>
      <c r="J166" s="657">
        <f t="shared" si="21"/>
        <v>0</v>
      </c>
    </row>
    <row r="167" spans="1:10" s="665" customFormat="1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9"/>
        <v>0</v>
      </c>
      <c r="H167" s="543">
        <v>347.2</v>
      </c>
      <c r="I167" s="536">
        <f t="shared" si="20"/>
        <v>0</v>
      </c>
      <c r="J167" s="657">
        <f t="shared" si="21"/>
        <v>0</v>
      </c>
    </row>
    <row r="168" spans="1:10" s="665" customFormat="1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9"/>
        <v>0</v>
      </c>
      <c r="H168" s="543">
        <v>311.87692307692305</v>
      </c>
      <c r="I168" s="536">
        <f t="shared" si="20"/>
        <v>0</v>
      </c>
      <c r="J168" s="657">
        <f t="shared" si="21"/>
        <v>0</v>
      </c>
    </row>
    <row r="169" spans="1:10" s="665" customFormat="1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9"/>
        <v>0</v>
      </c>
      <c r="H169" s="536">
        <v>784</v>
      </c>
      <c r="I169" s="536">
        <f t="shared" si="20"/>
        <v>0</v>
      </c>
      <c r="J169" s="656">
        <f t="shared" si="21"/>
        <v>0</v>
      </c>
    </row>
    <row r="170" spans="1:10" s="665" customFormat="1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9"/>
        <v>0</v>
      </c>
      <c r="H170" s="536">
        <v>420</v>
      </c>
      <c r="I170" s="536">
        <f t="shared" si="20"/>
        <v>0</v>
      </c>
      <c r="J170" s="656">
        <f t="shared" si="21"/>
        <v>0</v>
      </c>
    </row>
    <row r="171" spans="1:10" s="665" customFormat="1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9"/>
        <v>0</v>
      </c>
      <c r="H171" s="536">
        <v>450</v>
      </c>
      <c r="I171" s="536">
        <f t="shared" si="20"/>
        <v>0</v>
      </c>
      <c r="J171" s="656">
        <f t="shared" si="21"/>
        <v>0</v>
      </c>
    </row>
    <row r="172" spans="1:10" s="665" customFormat="1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9"/>
        <v>0</v>
      </c>
      <c r="H172" s="536">
        <v>840</v>
      </c>
      <c r="I172" s="536">
        <f t="shared" si="20"/>
        <v>0</v>
      </c>
      <c r="J172" s="656">
        <f t="shared" si="21"/>
        <v>0</v>
      </c>
    </row>
    <row r="173" spans="1:10" s="665" customFormat="1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9"/>
        <v>0</v>
      </c>
      <c r="H173" s="536">
        <v>3080</v>
      </c>
      <c r="I173" s="536">
        <f t="shared" si="20"/>
        <v>0</v>
      </c>
      <c r="J173" s="656">
        <f t="shared" si="21"/>
        <v>0</v>
      </c>
    </row>
    <row r="174" spans="1:10" s="665" customFormat="1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9"/>
        <v>0</v>
      </c>
      <c r="H174" s="536">
        <v>4701</v>
      </c>
      <c r="I174" s="536">
        <f t="shared" si="20"/>
        <v>0</v>
      </c>
      <c r="J174" s="656">
        <f t="shared" si="21"/>
        <v>0</v>
      </c>
    </row>
    <row r="175" spans="1:10" s="665" customFormat="1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9"/>
        <v>0</v>
      </c>
      <c r="H175" s="543">
        <v>588</v>
      </c>
      <c r="I175" s="536">
        <f t="shared" si="20"/>
        <v>0</v>
      </c>
      <c r="J175" s="657">
        <f t="shared" si="21"/>
        <v>0</v>
      </c>
    </row>
    <row r="176" spans="1:10" s="665" customFormat="1" ht="12" hidden="1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655"/>
    </row>
    <row r="177" spans="1:14" s="665" customFormat="1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ref="G177:G192" si="22">E177*F177</f>
        <v>0</v>
      </c>
      <c r="H177" s="536">
        <v>7588.7999999999993</v>
      </c>
      <c r="I177" s="536">
        <f t="shared" ref="I177:I192" si="23">E177*H177</f>
        <v>0</v>
      </c>
      <c r="J177" s="656">
        <f t="shared" ref="J177:J192" si="24">G177+I177</f>
        <v>0</v>
      </c>
    </row>
    <row r="178" spans="1:14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22"/>
        <v>0</v>
      </c>
      <c r="H178" s="536">
        <v>5133.5999999999995</v>
      </c>
      <c r="I178" s="536">
        <f t="shared" si="23"/>
        <v>0</v>
      </c>
      <c r="J178" s="656">
        <f t="shared" si="24"/>
        <v>0</v>
      </c>
    </row>
    <row r="179" spans="1:14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22"/>
        <v>0</v>
      </c>
      <c r="H179" s="543">
        <v>4900</v>
      </c>
      <c r="I179" s="536">
        <f t="shared" si="23"/>
        <v>0</v>
      </c>
      <c r="J179" s="657">
        <f t="shared" si="24"/>
        <v>0</v>
      </c>
      <c r="K179" s="666"/>
      <c r="L179" s="666"/>
      <c r="M179" s="666"/>
      <c r="N179" s="666"/>
    </row>
    <row r="180" spans="1:14" ht="12.75" hidden="1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/>
      <c r="F180" s="543">
        <v>4500</v>
      </c>
      <c r="G180" s="536">
        <f t="shared" si="22"/>
        <v>0</v>
      </c>
      <c r="H180" s="543">
        <v>12807.650000000001</v>
      </c>
      <c r="I180" s="536">
        <f t="shared" si="23"/>
        <v>0</v>
      </c>
      <c r="J180" s="657">
        <f t="shared" si="24"/>
        <v>0</v>
      </c>
    </row>
    <row r="181" spans="1:14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22"/>
        <v>0</v>
      </c>
      <c r="H181" s="543">
        <v>952.8</v>
      </c>
      <c r="I181" s="536">
        <f t="shared" si="23"/>
        <v>0</v>
      </c>
      <c r="J181" s="657">
        <f t="shared" si="24"/>
        <v>0</v>
      </c>
    </row>
    <row r="182" spans="1:14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22"/>
        <v>0</v>
      </c>
      <c r="H182" s="543">
        <v>234</v>
      </c>
      <c r="I182" s="536">
        <f t="shared" si="23"/>
        <v>0</v>
      </c>
      <c r="J182" s="657">
        <f t="shared" si="24"/>
        <v>0</v>
      </c>
    </row>
    <row r="183" spans="1:14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22"/>
        <v>0</v>
      </c>
      <c r="H183" s="543">
        <v>347.2</v>
      </c>
      <c r="I183" s="536">
        <f t="shared" si="23"/>
        <v>0</v>
      </c>
      <c r="J183" s="657">
        <f t="shared" si="24"/>
        <v>0</v>
      </c>
    </row>
    <row r="184" spans="1:14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22"/>
        <v>0</v>
      </c>
      <c r="H184" s="543">
        <v>316.39999999999998</v>
      </c>
      <c r="I184" s="536">
        <f t="shared" si="23"/>
        <v>0</v>
      </c>
      <c r="J184" s="657">
        <f t="shared" si="24"/>
        <v>0</v>
      </c>
    </row>
    <row r="185" spans="1:14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311.87692307692305</v>
      </c>
      <c r="I185" s="536">
        <f t="shared" si="23"/>
        <v>0</v>
      </c>
      <c r="J185" s="657">
        <f t="shared" si="24"/>
        <v>0</v>
      </c>
    </row>
    <row r="186" spans="1:14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22"/>
        <v>0</v>
      </c>
      <c r="H186" s="536">
        <v>784</v>
      </c>
      <c r="I186" s="536">
        <f t="shared" si="23"/>
        <v>0</v>
      </c>
      <c r="J186" s="656">
        <f t="shared" si="24"/>
        <v>0</v>
      </c>
    </row>
    <row r="187" spans="1:14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22"/>
        <v>0</v>
      </c>
      <c r="H187" s="536">
        <v>420</v>
      </c>
      <c r="I187" s="536">
        <f t="shared" si="23"/>
        <v>0</v>
      </c>
      <c r="J187" s="656">
        <f t="shared" si="24"/>
        <v>0</v>
      </c>
    </row>
    <row r="188" spans="1:14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22"/>
        <v>0</v>
      </c>
      <c r="H188" s="536">
        <v>450</v>
      </c>
      <c r="I188" s="536">
        <f t="shared" si="23"/>
        <v>0</v>
      </c>
      <c r="J188" s="656">
        <f t="shared" si="24"/>
        <v>0</v>
      </c>
    </row>
    <row r="189" spans="1:14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22"/>
        <v>0</v>
      </c>
      <c r="H189" s="536">
        <v>840</v>
      </c>
      <c r="I189" s="536">
        <f t="shared" si="23"/>
        <v>0</v>
      </c>
      <c r="J189" s="656">
        <f t="shared" si="24"/>
        <v>0</v>
      </c>
    </row>
    <row r="190" spans="1:14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22"/>
        <v>0</v>
      </c>
      <c r="H190" s="536">
        <v>3080</v>
      </c>
      <c r="I190" s="536">
        <f t="shared" si="23"/>
        <v>0</v>
      </c>
      <c r="J190" s="656">
        <f t="shared" si="24"/>
        <v>0</v>
      </c>
    </row>
    <row r="191" spans="1:14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22"/>
        <v>0</v>
      </c>
      <c r="H191" s="536">
        <v>4701</v>
      </c>
      <c r="I191" s="536">
        <f t="shared" si="23"/>
        <v>0</v>
      </c>
      <c r="J191" s="656">
        <f t="shared" si="24"/>
        <v>0</v>
      </c>
    </row>
    <row r="192" spans="1:14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22"/>
        <v>0</v>
      </c>
      <c r="H192" s="543">
        <v>588</v>
      </c>
      <c r="I192" s="536">
        <f t="shared" si="23"/>
        <v>0</v>
      </c>
      <c r="J192" s="657">
        <f t="shared" si="24"/>
        <v>0</v>
      </c>
    </row>
    <row r="193" spans="1:10" ht="40.5" hidden="1" customHeight="1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655"/>
    </row>
    <row r="194" spans="1:10" s="665" customFormat="1" ht="12" hidden="1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/>
      <c r="F194" s="536">
        <v>2829</v>
      </c>
      <c r="G194" s="536">
        <f t="shared" ref="G194:G205" si="25">E194*F194</f>
        <v>0</v>
      </c>
      <c r="H194" s="536">
        <v>5624.6399999999994</v>
      </c>
      <c r="I194" s="536">
        <f t="shared" ref="I194:I205" si="26">E194*H194</f>
        <v>0</v>
      </c>
      <c r="J194" s="656">
        <f t="shared" ref="J194:J205" si="27">G194+I194</f>
        <v>0</v>
      </c>
    </row>
    <row r="195" spans="1:10" s="665" customFormat="1" ht="12" hidden="1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/>
      <c r="F195" s="536">
        <v>1681</v>
      </c>
      <c r="G195" s="536">
        <f t="shared" si="25"/>
        <v>0</v>
      </c>
      <c r="H195" s="536">
        <v>4575.5999999999995</v>
      </c>
      <c r="I195" s="536">
        <f t="shared" si="26"/>
        <v>0</v>
      </c>
      <c r="J195" s="656">
        <f t="shared" si="27"/>
        <v>0</v>
      </c>
    </row>
    <row r="196" spans="1:10" s="665" customFormat="1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25"/>
        <v>0</v>
      </c>
      <c r="H196" s="543">
        <v>4900</v>
      </c>
      <c r="I196" s="536">
        <f t="shared" si="26"/>
        <v>0</v>
      </c>
      <c r="J196" s="657">
        <f t="shared" si="27"/>
        <v>0</v>
      </c>
    </row>
    <row r="197" spans="1:10" s="665" customFormat="1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25"/>
        <v>0</v>
      </c>
      <c r="H197" s="543">
        <v>11136.75</v>
      </c>
      <c r="I197" s="536">
        <f t="shared" si="26"/>
        <v>0</v>
      </c>
      <c r="J197" s="657">
        <f t="shared" si="27"/>
        <v>0</v>
      </c>
    </row>
    <row r="198" spans="1:10" s="665" customFormat="1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25"/>
        <v>0</v>
      </c>
      <c r="H198" s="543">
        <v>234</v>
      </c>
      <c r="I198" s="536">
        <f t="shared" si="26"/>
        <v>0</v>
      </c>
      <c r="J198" s="657">
        <f t="shared" si="27"/>
        <v>0</v>
      </c>
    </row>
    <row r="199" spans="1:10" s="665" customFormat="1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25"/>
        <v>0</v>
      </c>
      <c r="H199" s="543">
        <v>311.87692307692305</v>
      </c>
      <c r="I199" s="536">
        <f t="shared" si="26"/>
        <v>0</v>
      </c>
      <c r="J199" s="657">
        <f t="shared" si="27"/>
        <v>0</v>
      </c>
    </row>
    <row r="200" spans="1:10" s="665" customFormat="1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25"/>
        <v>0</v>
      </c>
      <c r="H200" s="536">
        <v>420</v>
      </c>
      <c r="I200" s="536">
        <f t="shared" si="26"/>
        <v>0</v>
      </c>
      <c r="J200" s="656">
        <f t="shared" si="27"/>
        <v>0</v>
      </c>
    </row>
    <row r="201" spans="1:10" s="665" customFormat="1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25"/>
        <v>0</v>
      </c>
      <c r="H201" s="536">
        <v>300</v>
      </c>
      <c r="I201" s="536">
        <f t="shared" si="26"/>
        <v>0</v>
      </c>
      <c r="J201" s="656">
        <f t="shared" si="27"/>
        <v>0</v>
      </c>
    </row>
    <row r="202" spans="1:10" s="665" customFormat="1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25"/>
        <v>0</v>
      </c>
      <c r="H202" s="536">
        <v>840</v>
      </c>
      <c r="I202" s="536">
        <f t="shared" si="26"/>
        <v>0</v>
      </c>
      <c r="J202" s="656">
        <f t="shared" si="27"/>
        <v>0</v>
      </c>
    </row>
    <row r="203" spans="1:10" s="665" customFormat="1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25"/>
        <v>0</v>
      </c>
      <c r="H203" s="536">
        <v>3080</v>
      </c>
      <c r="I203" s="536">
        <f t="shared" si="26"/>
        <v>0</v>
      </c>
      <c r="J203" s="656">
        <f t="shared" si="27"/>
        <v>0</v>
      </c>
    </row>
    <row r="204" spans="1:10" s="665" customFormat="1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25"/>
        <v>0</v>
      </c>
      <c r="H204" s="543">
        <v>588</v>
      </c>
      <c r="I204" s="536">
        <f t="shared" si="26"/>
        <v>0</v>
      </c>
      <c r="J204" s="657">
        <f t="shared" si="27"/>
        <v>0</v>
      </c>
    </row>
    <row r="205" spans="1:10" s="665" customFormat="1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25"/>
        <v>0</v>
      </c>
      <c r="H205" s="536">
        <v>1688</v>
      </c>
      <c r="I205" s="536">
        <f t="shared" si="26"/>
        <v>0</v>
      </c>
      <c r="J205" s="656">
        <f t="shared" si="27"/>
        <v>0</v>
      </c>
    </row>
    <row r="206" spans="1:10" s="665" customFormat="1" ht="40.5" hidden="1" customHeight="1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s="665" customFormat="1" ht="12" hidden="1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/>
      <c r="F207" s="536">
        <v>25108</v>
      </c>
      <c r="G207" s="536">
        <f t="shared" ref="G207:G228" si="28">E207*F207</f>
        <v>0</v>
      </c>
      <c r="H207" s="536">
        <v>69455.376000000004</v>
      </c>
      <c r="I207" s="536">
        <f t="shared" ref="I207:I228" si="29">E207*H207</f>
        <v>0</v>
      </c>
      <c r="J207" s="656">
        <f t="shared" ref="J207:J217" si="30">G207+I207</f>
        <v>0</v>
      </c>
    </row>
    <row r="208" spans="1:10" s="665" customFormat="1" ht="12" hidden="1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/>
      <c r="F208" s="536">
        <v>5616</v>
      </c>
      <c r="G208" s="536">
        <f t="shared" si="28"/>
        <v>0</v>
      </c>
      <c r="H208" s="536">
        <v>12134.640000000001</v>
      </c>
      <c r="I208" s="536">
        <f t="shared" si="29"/>
        <v>0</v>
      </c>
      <c r="J208" s="656">
        <f t="shared" si="30"/>
        <v>0</v>
      </c>
    </row>
    <row r="209" spans="1:10" s="665" customFormat="1" ht="40.5" hidden="1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/>
      <c r="F209" s="536">
        <v>5577</v>
      </c>
      <c r="G209" s="536">
        <f t="shared" si="28"/>
        <v>0</v>
      </c>
      <c r="H209" s="536">
        <v>12144.312</v>
      </c>
      <c r="I209" s="536">
        <f t="shared" si="29"/>
        <v>0</v>
      </c>
      <c r="J209" s="656">
        <f t="shared" si="30"/>
        <v>0</v>
      </c>
    </row>
    <row r="210" spans="1:10" s="665" customFormat="1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28"/>
        <v>0</v>
      </c>
      <c r="H210" s="536">
        <v>3826</v>
      </c>
      <c r="I210" s="536">
        <f t="shared" si="29"/>
        <v>0</v>
      </c>
      <c r="J210" s="656">
        <f t="shared" si="30"/>
        <v>0</v>
      </c>
    </row>
    <row r="211" spans="1:10" s="665" customFormat="1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28"/>
        <v>0</v>
      </c>
      <c r="H211" s="536">
        <v>5000</v>
      </c>
      <c r="I211" s="536">
        <f t="shared" si="29"/>
        <v>0</v>
      </c>
      <c r="J211" s="656">
        <f t="shared" si="30"/>
        <v>0</v>
      </c>
    </row>
    <row r="212" spans="1:10" s="665" customFormat="1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28"/>
        <v>0</v>
      </c>
      <c r="H212" s="536">
        <v>4557</v>
      </c>
      <c r="I212" s="536">
        <f t="shared" si="29"/>
        <v>0</v>
      </c>
      <c r="J212" s="656">
        <f t="shared" si="30"/>
        <v>0</v>
      </c>
    </row>
    <row r="213" spans="1:10" s="665" customFormat="1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28"/>
        <v>0</v>
      </c>
      <c r="H213" s="536">
        <v>2499</v>
      </c>
      <c r="I213" s="536">
        <f t="shared" si="29"/>
        <v>0</v>
      </c>
      <c r="J213" s="656">
        <f t="shared" si="30"/>
        <v>0</v>
      </c>
    </row>
    <row r="214" spans="1:10" s="665" customFormat="1" ht="12" hidden="1" customHeight="1" x14ac:dyDescent="0.2">
      <c r="A214" s="531">
        <v>185</v>
      </c>
      <c r="B214" s="535" t="s">
        <v>440</v>
      </c>
      <c r="C214" s="533"/>
      <c r="D214" s="533" t="s">
        <v>56</v>
      </c>
      <c r="E214" s="533"/>
      <c r="F214" s="536">
        <v>1200</v>
      </c>
      <c r="G214" s="536">
        <f t="shared" si="28"/>
        <v>0</v>
      </c>
      <c r="H214" s="536">
        <v>3017</v>
      </c>
      <c r="I214" s="536">
        <f t="shared" si="29"/>
        <v>0</v>
      </c>
      <c r="J214" s="656">
        <f t="shared" si="30"/>
        <v>0</v>
      </c>
    </row>
    <row r="215" spans="1:10" s="665" customFormat="1" ht="12" hidden="1" customHeight="1" x14ac:dyDescent="0.2">
      <c r="A215" s="531">
        <v>186</v>
      </c>
      <c r="B215" s="535" t="s">
        <v>441</v>
      </c>
      <c r="C215" s="533"/>
      <c r="D215" s="533" t="s">
        <v>56</v>
      </c>
      <c r="E215" s="533"/>
      <c r="F215" s="536">
        <v>1200</v>
      </c>
      <c r="G215" s="536">
        <f t="shared" si="28"/>
        <v>0</v>
      </c>
      <c r="H215" s="536">
        <v>1933</v>
      </c>
      <c r="I215" s="536">
        <f t="shared" si="29"/>
        <v>0</v>
      </c>
      <c r="J215" s="656">
        <f t="shared" si="30"/>
        <v>0</v>
      </c>
    </row>
    <row r="216" spans="1:10" s="665" customFormat="1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8"/>
        <v>0</v>
      </c>
      <c r="H216" s="536">
        <v>588</v>
      </c>
      <c r="I216" s="536">
        <f t="shared" si="29"/>
        <v>0</v>
      </c>
      <c r="J216" s="656">
        <f t="shared" si="30"/>
        <v>0</v>
      </c>
    </row>
    <row r="217" spans="1:10" s="665" customFormat="1" ht="12" hidden="1" customHeight="1" x14ac:dyDescent="0.2">
      <c r="A217" s="531">
        <v>188</v>
      </c>
      <c r="B217" s="535" t="s">
        <v>60</v>
      </c>
      <c r="C217" s="538"/>
      <c r="D217" s="533" t="s">
        <v>5</v>
      </c>
      <c r="E217" s="533"/>
      <c r="F217" s="536">
        <v>0</v>
      </c>
      <c r="G217" s="536">
        <f t="shared" si="28"/>
        <v>0</v>
      </c>
      <c r="H217" s="536">
        <v>35562</v>
      </c>
      <c r="I217" s="536">
        <f t="shared" si="29"/>
        <v>0</v>
      </c>
      <c r="J217" s="656">
        <f t="shared" si="30"/>
        <v>0</v>
      </c>
    </row>
    <row r="218" spans="1:10" s="665" customFormat="1" ht="38.25" hidden="1" customHeight="1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8"/>
        <v>0</v>
      </c>
      <c r="H218" s="147"/>
      <c r="I218" s="536">
        <f t="shared" si="29"/>
        <v>0</v>
      </c>
      <c r="J218" s="655"/>
    </row>
    <row r="219" spans="1:10" s="665" customFormat="1" ht="28.5" hidden="1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/>
      <c r="F219" s="536">
        <v>115637</v>
      </c>
      <c r="G219" s="536">
        <f t="shared" si="28"/>
        <v>0</v>
      </c>
      <c r="H219" s="536">
        <v>310498.728</v>
      </c>
      <c r="I219" s="536">
        <f t="shared" si="29"/>
        <v>0</v>
      </c>
      <c r="J219" s="656">
        <f t="shared" ref="J219:J228" si="31">G219+I219</f>
        <v>0</v>
      </c>
    </row>
    <row r="220" spans="1:10" s="665" customFormat="1" ht="24.75" hidden="1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/>
      <c r="F220" s="536">
        <v>6729</v>
      </c>
      <c r="G220" s="536">
        <f t="shared" si="28"/>
        <v>0</v>
      </c>
      <c r="H220" s="536">
        <v>14539.247999999998</v>
      </c>
      <c r="I220" s="536">
        <f t="shared" si="29"/>
        <v>0</v>
      </c>
      <c r="J220" s="656">
        <f t="shared" si="31"/>
        <v>0</v>
      </c>
    </row>
    <row r="221" spans="1:10" s="665" customFormat="1" ht="12" hidden="1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/>
      <c r="F221" s="536">
        <v>8615</v>
      </c>
      <c r="G221" s="536">
        <f t="shared" si="28"/>
        <v>0</v>
      </c>
      <c r="H221" s="536">
        <v>18744.335999999999</v>
      </c>
      <c r="I221" s="536">
        <f t="shared" si="29"/>
        <v>0</v>
      </c>
      <c r="J221" s="656">
        <f t="shared" si="31"/>
        <v>0</v>
      </c>
    </row>
    <row r="222" spans="1:10" s="665" customFormat="1" ht="12" hidden="1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/>
      <c r="F222" s="536">
        <v>3841</v>
      </c>
      <c r="G222" s="536">
        <f t="shared" si="28"/>
        <v>0</v>
      </c>
      <c r="H222" s="536">
        <v>8657</v>
      </c>
      <c r="I222" s="536">
        <f t="shared" si="29"/>
        <v>0</v>
      </c>
      <c r="J222" s="656">
        <f t="shared" si="31"/>
        <v>0</v>
      </c>
    </row>
    <row r="223" spans="1:10" s="665" customFormat="1" ht="40.5" hidden="1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/>
      <c r="F223" s="533">
        <v>1500</v>
      </c>
      <c r="G223" s="536">
        <f t="shared" si="28"/>
        <v>0</v>
      </c>
      <c r="H223" s="147">
        <v>3528</v>
      </c>
      <c r="I223" s="536">
        <f t="shared" si="29"/>
        <v>0</v>
      </c>
      <c r="J223" s="656">
        <f t="shared" si="31"/>
        <v>0</v>
      </c>
    </row>
    <row r="224" spans="1:10" s="665" customFormat="1" ht="25.5" hidden="1" customHeight="1" x14ac:dyDescent="0.2">
      <c r="A224" s="531">
        <v>195</v>
      </c>
      <c r="B224" s="535" t="s">
        <v>88</v>
      </c>
      <c r="C224" s="533"/>
      <c r="D224" s="533" t="s">
        <v>7</v>
      </c>
      <c r="E224" s="533"/>
      <c r="F224" s="536">
        <v>1560</v>
      </c>
      <c r="G224" s="536">
        <f t="shared" si="28"/>
        <v>0</v>
      </c>
      <c r="H224" s="536">
        <v>5971</v>
      </c>
      <c r="I224" s="536">
        <f t="shared" si="29"/>
        <v>0</v>
      </c>
      <c r="J224" s="656">
        <f t="shared" si="31"/>
        <v>0</v>
      </c>
    </row>
    <row r="225" spans="1:10" s="665" customFormat="1" ht="12" hidden="1" customHeight="1" x14ac:dyDescent="0.2">
      <c r="A225" s="531">
        <v>196</v>
      </c>
      <c r="B225" s="535" t="s">
        <v>89</v>
      </c>
      <c r="C225" s="533"/>
      <c r="D225" s="533" t="s">
        <v>56</v>
      </c>
      <c r="E225" s="533"/>
      <c r="F225" s="536">
        <v>1200</v>
      </c>
      <c r="G225" s="536">
        <f t="shared" si="28"/>
        <v>0</v>
      </c>
      <c r="H225" s="536">
        <v>3440</v>
      </c>
      <c r="I225" s="536">
        <f t="shared" si="29"/>
        <v>0</v>
      </c>
      <c r="J225" s="656">
        <f t="shared" si="31"/>
        <v>0</v>
      </c>
    </row>
    <row r="226" spans="1:10" s="665" customFormat="1" ht="12" hidden="1" customHeight="1" x14ac:dyDescent="0.2">
      <c r="A226" s="531">
        <v>197</v>
      </c>
      <c r="B226" s="535" t="s">
        <v>90</v>
      </c>
      <c r="C226" s="533"/>
      <c r="D226" s="533" t="s">
        <v>56</v>
      </c>
      <c r="E226" s="533"/>
      <c r="F226" s="536">
        <v>1200</v>
      </c>
      <c r="G226" s="536">
        <f t="shared" si="28"/>
        <v>0</v>
      </c>
      <c r="H226" s="536">
        <v>2078</v>
      </c>
      <c r="I226" s="536">
        <f t="shared" si="29"/>
        <v>0</v>
      </c>
      <c r="J226" s="656">
        <f t="shared" si="31"/>
        <v>0</v>
      </c>
    </row>
    <row r="227" spans="1:10" s="665" customFormat="1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8"/>
        <v>0</v>
      </c>
      <c r="H227" s="536">
        <v>588</v>
      </c>
      <c r="I227" s="536">
        <f t="shared" si="29"/>
        <v>0</v>
      </c>
      <c r="J227" s="656">
        <f t="shared" si="31"/>
        <v>0</v>
      </c>
    </row>
    <row r="228" spans="1:10" s="665" customFormat="1" hidden="1" x14ac:dyDescent="0.2">
      <c r="A228" s="531">
        <v>199</v>
      </c>
      <c r="B228" s="535" t="s">
        <v>60</v>
      </c>
      <c r="C228" s="538"/>
      <c r="D228" s="533" t="s">
        <v>5</v>
      </c>
      <c r="E228" s="533"/>
      <c r="F228" s="536">
        <v>0</v>
      </c>
      <c r="G228" s="536">
        <f t="shared" si="28"/>
        <v>0</v>
      </c>
      <c r="H228" s="536">
        <v>31415</v>
      </c>
      <c r="I228" s="536">
        <f t="shared" si="29"/>
        <v>0</v>
      </c>
      <c r="J228" s="656">
        <f t="shared" si="31"/>
        <v>0</v>
      </c>
    </row>
    <row r="229" spans="1:10" s="665" customFormat="1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s="665" customFormat="1" ht="39.75" hidden="1" customHeight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655"/>
    </row>
    <row r="231" spans="1:10" s="665" customFormat="1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655"/>
    </row>
    <row r="232" spans="1:10" s="665" customFormat="1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34" si="32">E232*F232</f>
        <v>0</v>
      </c>
      <c r="H232" s="536">
        <v>45868</v>
      </c>
      <c r="I232" s="536">
        <f t="shared" ref="I232:I234" si="33">E232*H232</f>
        <v>0</v>
      </c>
      <c r="J232" s="656">
        <f t="shared" ref="J232:J234" si="34">G232+I232</f>
        <v>0</v>
      </c>
    </row>
    <row r="233" spans="1:10" s="665" customFormat="1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32"/>
        <v>0</v>
      </c>
      <c r="H233" s="536">
        <v>37474</v>
      </c>
      <c r="I233" s="536">
        <f t="shared" si="33"/>
        <v>0</v>
      </c>
      <c r="J233" s="656">
        <f t="shared" si="34"/>
        <v>0</v>
      </c>
    </row>
    <row r="234" spans="1:10" s="665" customFormat="1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32"/>
        <v>0</v>
      </c>
      <c r="H234" s="536">
        <v>294438.13</v>
      </c>
      <c r="I234" s="536">
        <f t="shared" si="33"/>
        <v>0</v>
      </c>
      <c r="J234" s="656">
        <f t="shared" si="34"/>
        <v>0</v>
      </c>
    </row>
    <row r="235" spans="1:10" s="665" customFormat="1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656"/>
    </row>
    <row r="236" spans="1:10" s="665" customFormat="1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656"/>
    </row>
    <row r="237" spans="1:10" s="665" customFormat="1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ref="G237:G246" si="35">E237*F237</f>
        <v>0</v>
      </c>
      <c r="H237" s="536">
        <v>240</v>
      </c>
      <c r="I237" s="536">
        <f t="shared" ref="I237:I246" si="36">E237*H237</f>
        <v>0</v>
      </c>
      <c r="J237" s="656">
        <f t="shared" ref="J237:J246" si="37">G237+I237</f>
        <v>0</v>
      </c>
    </row>
    <row r="238" spans="1:10" s="665" customFormat="1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35"/>
        <v>0</v>
      </c>
      <c r="H238" s="536">
        <v>403</v>
      </c>
      <c r="I238" s="536">
        <f t="shared" si="36"/>
        <v>0</v>
      </c>
      <c r="J238" s="656">
        <f t="shared" si="37"/>
        <v>0</v>
      </c>
    </row>
    <row r="239" spans="1:10" s="665" customFormat="1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35"/>
        <v>0</v>
      </c>
      <c r="H239" s="536">
        <v>524</v>
      </c>
      <c r="I239" s="536">
        <f t="shared" si="36"/>
        <v>0</v>
      </c>
      <c r="J239" s="656">
        <f t="shared" si="37"/>
        <v>0</v>
      </c>
    </row>
    <row r="240" spans="1:10" s="665" customFormat="1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35"/>
        <v>0</v>
      </c>
      <c r="H240" s="536">
        <v>877</v>
      </c>
      <c r="I240" s="536">
        <f t="shared" si="36"/>
        <v>0</v>
      </c>
      <c r="J240" s="656">
        <f t="shared" si="37"/>
        <v>0</v>
      </c>
    </row>
    <row r="241" spans="1:10" s="665" customFormat="1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35"/>
        <v>0</v>
      </c>
      <c r="H241" s="536">
        <v>8211</v>
      </c>
      <c r="I241" s="536">
        <f t="shared" si="36"/>
        <v>0</v>
      </c>
      <c r="J241" s="656">
        <f t="shared" si="37"/>
        <v>0</v>
      </c>
    </row>
    <row r="242" spans="1:10" s="665" customFormat="1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35"/>
        <v>0</v>
      </c>
      <c r="H242" s="536">
        <v>5000</v>
      </c>
      <c r="I242" s="536">
        <f t="shared" si="36"/>
        <v>0</v>
      </c>
      <c r="J242" s="656">
        <f t="shared" si="37"/>
        <v>0</v>
      </c>
    </row>
    <row r="243" spans="1:10" s="665" customFormat="1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35"/>
        <v>0</v>
      </c>
      <c r="H243" s="536">
        <v>117</v>
      </c>
      <c r="I243" s="536">
        <f t="shared" si="36"/>
        <v>0</v>
      </c>
      <c r="J243" s="656">
        <f t="shared" si="37"/>
        <v>0</v>
      </c>
    </row>
    <row r="244" spans="1:10" s="665" customFormat="1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35"/>
        <v>0</v>
      </c>
      <c r="H244" s="536">
        <v>12600</v>
      </c>
      <c r="I244" s="536">
        <f t="shared" si="36"/>
        <v>0</v>
      </c>
      <c r="J244" s="656">
        <f t="shared" si="37"/>
        <v>0</v>
      </c>
    </row>
    <row r="245" spans="1:10" s="665" customFormat="1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35"/>
        <v>0</v>
      </c>
      <c r="H245" s="536">
        <v>0</v>
      </c>
      <c r="I245" s="536">
        <f t="shared" si="36"/>
        <v>0</v>
      </c>
      <c r="J245" s="656">
        <f t="shared" si="37"/>
        <v>0</v>
      </c>
    </row>
    <row r="246" spans="1:10" s="665" customFormat="1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35"/>
        <v>0</v>
      </c>
      <c r="H246" s="549">
        <v>0</v>
      </c>
      <c r="I246" s="549">
        <f t="shared" si="36"/>
        <v>0</v>
      </c>
      <c r="J246" s="658">
        <f t="shared" si="37"/>
        <v>0</v>
      </c>
    </row>
    <row r="247" spans="1:10" s="665" customFormat="1" ht="14.25" hidden="1" thickTop="1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0</v>
      </c>
      <c r="H247" s="554"/>
      <c r="I247" s="555">
        <f>SUM(I30:I246)</f>
        <v>0</v>
      </c>
      <c r="J247" s="659">
        <f>SUM(J30:J246)</f>
        <v>0</v>
      </c>
    </row>
    <row r="248" spans="1:10" s="665" customFormat="1" ht="13.5" hidden="1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660"/>
    </row>
    <row r="249" spans="1:10" s="665" customFormat="1" ht="13.5" x14ac:dyDescent="0.25">
      <c r="A249" s="787">
        <v>220</v>
      </c>
      <c r="B249" s="854" t="s">
        <v>105</v>
      </c>
      <c r="C249" s="855"/>
      <c r="D249" s="855"/>
      <c r="E249" s="855"/>
      <c r="F249" s="855"/>
      <c r="G249" s="856"/>
      <c r="H249" s="857"/>
      <c r="I249" s="856"/>
      <c r="J249" s="858"/>
    </row>
    <row r="250" spans="1:10" s="665" customFormat="1" x14ac:dyDescent="0.2">
      <c r="A250" s="787">
        <v>221</v>
      </c>
      <c r="B250" s="859" t="s">
        <v>44</v>
      </c>
      <c r="C250" s="860"/>
      <c r="D250" s="687"/>
      <c r="E250" s="687"/>
      <c r="F250" s="687"/>
      <c r="G250" s="856"/>
      <c r="H250" s="857"/>
      <c r="I250" s="856"/>
      <c r="J250" s="858"/>
    </row>
    <row r="251" spans="1:10" s="665" customFormat="1" x14ac:dyDescent="0.2">
      <c r="A251" s="787">
        <v>222</v>
      </c>
      <c r="B251" s="859" t="s">
        <v>106</v>
      </c>
      <c r="C251" s="860"/>
      <c r="D251" s="687"/>
      <c r="E251" s="687"/>
      <c r="F251" s="687"/>
      <c r="G251" s="856"/>
      <c r="H251" s="857"/>
      <c r="I251" s="856"/>
      <c r="J251" s="858"/>
    </row>
    <row r="252" spans="1:10" s="665" customFormat="1" x14ac:dyDescent="0.2">
      <c r="A252" s="787">
        <v>223</v>
      </c>
      <c r="B252" s="859" t="s">
        <v>107</v>
      </c>
      <c r="C252" s="860"/>
      <c r="D252" s="687"/>
      <c r="E252" s="687"/>
      <c r="F252" s="687"/>
      <c r="G252" s="856"/>
      <c r="H252" s="857"/>
      <c r="I252" s="856"/>
      <c r="J252" s="858"/>
    </row>
    <row r="253" spans="1:10" s="665" customFormat="1" hidden="1" x14ac:dyDescent="0.2">
      <c r="A253" s="787">
        <v>224</v>
      </c>
      <c r="B253" s="859" t="s">
        <v>108</v>
      </c>
      <c r="C253" s="860"/>
      <c r="D253" s="687"/>
      <c r="E253" s="687"/>
      <c r="F253" s="687"/>
      <c r="G253" s="856"/>
      <c r="H253" s="857"/>
      <c r="I253" s="856"/>
      <c r="J253" s="858"/>
    </row>
    <row r="254" spans="1:10" s="665" customFormat="1" ht="42" hidden="1" customHeight="1" x14ac:dyDescent="0.2">
      <c r="A254" s="787">
        <v>225</v>
      </c>
      <c r="B254" s="861" t="s">
        <v>109</v>
      </c>
      <c r="C254" s="687" t="s">
        <v>350</v>
      </c>
      <c r="D254" s="687" t="s">
        <v>14</v>
      </c>
      <c r="E254" s="687"/>
      <c r="F254" s="856">
        <v>228206.58</v>
      </c>
      <c r="G254" s="856">
        <f t="shared" ref="G254:G287" si="38">E254*F254</f>
        <v>0</v>
      </c>
      <c r="H254" s="856">
        <v>566028.50399999996</v>
      </c>
      <c r="I254" s="856">
        <f t="shared" ref="I254:I287" si="39">E254*H254</f>
        <v>0</v>
      </c>
      <c r="J254" s="862">
        <f t="shared" ref="J254:J256" si="40">G254+I254</f>
        <v>0</v>
      </c>
    </row>
    <row r="255" spans="1:10" s="665" customFormat="1" ht="37.5" hidden="1" customHeight="1" x14ac:dyDescent="0.2">
      <c r="A255" s="787">
        <v>226</v>
      </c>
      <c r="B255" s="861" t="s">
        <v>110</v>
      </c>
      <c r="C255" s="687" t="s">
        <v>351</v>
      </c>
      <c r="D255" s="687" t="s">
        <v>14</v>
      </c>
      <c r="E255" s="687"/>
      <c r="F255" s="856">
        <v>77780.28</v>
      </c>
      <c r="G255" s="856">
        <f t="shared" si="38"/>
        <v>0</v>
      </c>
      <c r="H255" s="856">
        <v>200330.92799999999</v>
      </c>
      <c r="I255" s="856">
        <f t="shared" si="39"/>
        <v>0</v>
      </c>
      <c r="J255" s="862">
        <f t="shared" si="40"/>
        <v>0</v>
      </c>
    </row>
    <row r="256" spans="1:10" s="665" customFormat="1" hidden="1" x14ac:dyDescent="0.2">
      <c r="A256" s="787">
        <v>227</v>
      </c>
      <c r="B256" s="861" t="s">
        <v>111</v>
      </c>
      <c r="C256" s="687" t="s">
        <v>352</v>
      </c>
      <c r="D256" s="687" t="s">
        <v>14</v>
      </c>
      <c r="E256" s="687"/>
      <c r="F256" s="856">
        <v>32933</v>
      </c>
      <c r="G256" s="856">
        <f t="shared" si="38"/>
        <v>0</v>
      </c>
      <c r="H256" s="856">
        <v>103503.048</v>
      </c>
      <c r="I256" s="856">
        <f t="shared" si="39"/>
        <v>0</v>
      </c>
      <c r="J256" s="862">
        <f t="shared" si="40"/>
        <v>0</v>
      </c>
    </row>
    <row r="257" spans="1:10" s="665" customFormat="1" hidden="1" x14ac:dyDescent="0.2">
      <c r="A257" s="787">
        <v>228</v>
      </c>
      <c r="B257" s="859" t="s">
        <v>112</v>
      </c>
      <c r="C257" s="860"/>
      <c r="D257" s="687"/>
      <c r="E257" s="687"/>
      <c r="F257" s="856"/>
      <c r="G257" s="856">
        <f t="shared" si="38"/>
        <v>0</v>
      </c>
      <c r="H257" s="856"/>
      <c r="I257" s="856">
        <f t="shared" si="39"/>
        <v>0</v>
      </c>
      <c r="J257" s="862"/>
    </row>
    <row r="258" spans="1:10" s="665" customFormat="1" ht="38.25" hidden="1" x14ac:dyDescent="0.2">
      <c r="A258" s="787">
        <v>229</v>
      </c>
      <c r="B258" s="861" t="s">
        <v>113</v>
      </c>
      <c r="C258" s="687" t="s">
        <v>353</v>
      </c>
      <c r="D258" s="687" t="s">
        <v>14</v>
      </c>
      <c r="E258" s="687"/>
      <c r="F258" s="856">
        <v>221688.18</v>
      </c>
      <c r="G258" s="856">
        <f t="shared" si="38"/>
        <v>0</v>
      </c>
      <c r="H258" s="856">
        <v>565704.12</v>
      </c>
      <c r="I258" s="856">
        <f t="shared" si="39"/>
        <v>0</v>
      </c>
      <c r="J258" s="862">
        <f t="shared" ref="J258:J260" si="41">G258+I258</f>
        <v>0</v>
      </c>
    </row>
    <row r="259" spans="1:10" s="665" customFormat="1" ht="38.25" hidden="1" x14ac:dyDescent="0.2">
      <c r="A259" s="787">
        <v>230</v>
      </c>
      <c r="B259" s="861" t="s">
        <v>110</v>
      </c>
      <c r="C259" s="687" t="s">
        <v>354</v>
      </c>
      <c r="D259" s="687" t="s">
        <v>14</v>
      </c>
      <c r="E259" s="687"/>
      <c r="F259" s="856">
        <v>77780.28</v>
      </c>
      <c r="G259" s="856">
        <f t="shared" si="38"/>
        <v>0</v>
      </c>
      <c r="H259" s="856">
        <v>200330.92799999999</v>
      </c>
      <c r="I259" s="856">
        <f t="shared" si="39"/>
        <v>0</v>
      </c>
      <c r="J259" s="862">
        <f t="shared" si="41"/>
        <v>0</v>
      </c>
    </row>
    <row r="260" spans="1:10" s="665" customFormat="1" hidden="1" x14ac:dyDescent="0.2">
      <c r="A260" s="787">
        <v>231</v>
      </c>
      <c r="B260" s="861" t="s">
        <v>111</v>
      </c>
      <c r="C260" s="687" t="s">
        <v>352</v>
      </c>
      <c r="D260" s="687" t="s">
        <v>14</v>
      </c>
      <c r="E260" s="687"/>
      <c r="F260" s="856">
        <v>32933</v>
      </c>
      <c r="G260" s="856">
        <f t="shared" si="38"/>
        <v>0</v>
      </c>
      <c r="H260" s="856">
        <v>103503.048</v>
      </c>
      <c r="I260" s="856">
        <f t="shared" si="39"/>
        <v>0</v>
      </c>
      <c r="J260" s="862">
        <f t="shared" si="41"/>
        <v>0</v>
      </c>
    </row>
    <row r="261" spans="1:10" s="665" customFormat="1" hidden="1" x14ac:dyDescent="0.2">
      <c r="A261" s="787">
        <v>232</v>
      </c>
      <c r="B261" s="859" t="s">
        <v>114</v>
      </c>
      <c r="C261" s="860"/>
      <c r="D261" s="687"/>
      <c r="E261" s="687"/>
      <c r="F261" s="856"/>
      <c r="G261" s="856">
        <f t="shared" si="38"/>
        <v>0</v>
      </c>
      <c r="H261" s="856"/>
      <c r="I261" s="856">
        <f t="shared" si="39"/>
        <v>0</v>
      </c>
      <c r="J261" s="862"/>
    </row>
    <row r="262" spans="1:10" s="665" customFormat="1" ht="38.25" hidden="1" x14ac:dyDescent="0.2">
      <c r="A262" s="787">
        <v>233</v>
      </c>
      <c r="B262" s="861" t="s">
        <v>115</v>
      </c>
      <c r="C262" s="687" t="s">
        <v>355</v>
      </c>
      <c r="D262" s="687" t="s">
        <v>14</v>
      </c>
      <c r="E262" s="687"/>
      <c r="F262" s="856">
        <v>174873.3</v>
      </c>
      <c r="G262" s="856">
        <f t="shared" si="38"/>
        <v>0</v>
      </c>
      <c r="H262" s="856">
        <v>469767.55200000003</v>
      </c>
      <c r="I262" s="856">
        <f t="shared" si="39"/>
        <v>0</v>
      </c>
      <c r="J262" s="862">
        <f t="shared" ref="J262:J264" si="42">G262+I262</f>
        <v>0</v>
      </c>
    </row>
    <row r="263" spans="1:10" s="665" customFormat="1" ht="38.25" hidden="1" x14ac:dyDescent="0.2">
      <c r="A263" s="787">
        <v>234</v>
      </c>
      <c r="B263" s="861" t="s">
        <v>110</v>
      </c>
      <c r="C263" s="687" t="s">
        <v>351</v>
      </c>
      <c r="D263" s="687" t="s">
        <v>14</v>
      </c>
      <c r="E263" s="687"/>
      <c r="F263" s="856">
        <v>77780.28</v>
      </c>
      <c r="G263" s="856">
        <f t="shared" si="38"/>
        <v>0</v>
      </c>
      <c r="H263" s="856">
        <v>160846.10400000002</v>
      </c>
      <c r="I263" s="856">
        <f t="shared" si="39"/>
        <v>0</v>
      </c>
      <c r="J263" s="862">
        <f t="shared" si="42"/>
        <v>0</v>
      </c>
    </row>
    <row r="264" spans="1:10" s="665" customFormat="1" hidden="1" x14ac:dyDescent="0.2">
      <c r="A264" s="787">
        <v>235</v>
      </c>
      <c r="B264" s="861" t="s">
        <v>111</v>
      </c>
      <c r="C264" s="687" t="s">
        <v>356</v>
      </c>
      <c r="D264" s="687" t="s">
        <v>14</v>
      </c>
      <c r="E264" s="687"/>
      <c r="F264" s="856">
        <v>22827</v>
      </c>
      <c r="G264" s="856">
        <f t="shared" si="38"/>
        <v>0</v>
      </c>
      <c r="H264" s="856">
        <v>62594.207999999991</v>
      </c>
      <c r="I264" s="856">
        <f t="shared" si="39"/>
        <v>0</v>
      </c>
      <c r="J264" s="862">
        <f t="shared" si="42"/>
        <v>0</v>
      </c>
    </row>
    <row r="265" spans="1:10" s="665" customFormat="1" hidden="1" x14ac:dyDescent="0.2">
      <c r="A265" s="787">
        <v>236</v>
      </c>
      <c r="B265" s="863"/>
      <c r="C265" s="864"/>
      <c r="D265" s="863"/>
      <c r="E265" s="863"/>
      <c r="F265" s="865"/>
      <c r="G265" s="856">
        <f t="shared" si="38"/>
        <v>0</v>
      </c>
      <c r="H265" s="865"/>
      <c r="I265" s="856">
        <f t="shared" si="39"/>
        <v>0</v>
      </c>
      <c r="J265" s="866"/>
    </row>
    <row r="266" spans="1:10" s="665" customFormat="1" hidden="1" x14ac:dyDescent="0.2">
      <c r="A266" s="787">
        <v>237</v>
      </c>
      <c r="B266" s="859" t="s">
        <v>116</v>
      </c>
      <c r="C266" s="860"/>
      <c r="D266" s="687"/>
      <c r="E266" s="687"/>
      <c r="F266" s="856"/>
      <c r="G266" s="856">
        <f t="shared" si="38"/>
        <v>0</v>
      </c>
      <c r="H266" s="856"/>
      <c r="I266" s="856">
        <f t="shared" si="39"/>
        <v>0</v>
      </c>
      <c r="J266" s="862"/>
    </row>
    <row r="267" spans="1:10" s="665" customFormat="1" ht="38.25" hidden="1" x14ac:dyDescent="0.2">
      <c r="A267" s="787">
        <v>238</v>
      </c>
      <c r="B267" s="861" t="s">
        <v>117</v>
      </c>
      <c r="C267" s="687" t="s">
        <v>357</v>
      </c>
      <c r="D267" s="687" t="s">
        <v>14</v>
      </c>
      <c r="E267" s="687"/>
      <c r="F267" s="856">
        <v>174873.3</v>
      </c>
      <c r="G267" s="856">
        <f t="shared" si="38"/>
        <v>0</v>
      </c>
      <c r="H267" s="856">
        <v>469474.41599999997</v>
      </c>
      <c r="I267" s="856">
        <f t="shared" si="39"/>
        <v>0</v>
      </c>
      <c r="J267" s="862">
        <f t="shared" ref="J267:J269" si="43">G267+I267</f>
        <v>0</v>
      </c>
    </row>
    <row r="268" spans="1:10" s="665" customFormat="1" ht="38.25" hidden="1" x14ac:dyDescent="0.2">
      <c r="A268" s="787">
        <v>239</v>
      </c>
      <c r="B268" s="861" t="s">
        <v>110</v>
      </c>
      <c r="C268" s="687" t="s">
        <v>351</v>
      </c>
      <c r="D268" s="687" t="s">
        <v>14</v>
      </c>
      <c r="E268" s="687"/>
      <c r="F268" s="856">
        <v>77780.28</v>
      </c>
      <c r="G268" s="856">
        <f t="shared" si="38"/>
        <v>0</v>
      </c>
      <c r="H268" s="856">
        <v>160846.10400000002</v>
      </c>
      <c r="I268" s="856">
        <f t="shared" si="39"/>
        <v>0</v>
      </c>
      <c r="J268" s="862">
        <f t="shared" si="43"/>
        <v>0</v>
      </c>
    </row>
    <row r="269" spans="1:10" s="665" customFormat="1" hidden="1" x14ac:dyDescent="0.2">
      <c r="A269" s="787">
        <v>240</v>
      </c>
      <c r="B269" s="861" t="s">
        <v>111</v>
      </c>
      <c r="C269" s="687" t="s">
        <v>356</v>
      </c>
      <c r="D269" s="687" t="s">
        <v>14</v>
      </c>
      <c r="E269" s="687"/>
      <c r="F269" s="856">
        <v>22827</v>
      </c>
      <c r="G269" s="856">
        <f t="shared" si="38"/>
        <v>0</v>
      </c>
      <c r="H269" s="856">
        <v>62594.207999999991</v>
      </c>
      <c r="I269" s="856">
        <f t="shared" si="39"/>
        <v>0</v>
      </c>
      <c r="J269" s="862">
        <f t="shared" si="43"/>
        <v>0</v>
      </c>
    </row>
    <row r="270" spans="1:10" s="665" customFormat="1" hidden="1" x14ac:dyDescent="0.2">
      <c r="A270" s="787">
        <v>241</v>
      </c>
      <c r="B270" s="859" t="s">
        <v>118</v>
      </c>
      <c r="C270" s="860"/>
      <c r="D270" s="687"/>
      <c r="E270" s="687"/>
      <c r="F270" s="856"/>
      <c r="G270" s="856">
        <f t="shared" si="38"/>
        <v>0</v>
      </c>
      <c r="H270" s="856"/>
      <c r="I270" s="856">
        <f t="shared" si="39"/>
        <v>0</v>
      </c>
      <c r="J270" s="862"/>
    </row>
    <row r="271" spans="1:10" s="665" customFormat="1" ht="38.25" hidden="1" x14ac:dyDescent="0.2">
      <c r="A271" s="787">
        <v>242</v>
      </c>
      <c r="B271" s="861" t="s">
        <v>119</v>
      </c>
      <c r="C271" s="687" t="s">
        <v>355</v>
      </c>
      <c r="D271" s="687" t="s">
        <v>14</v>
      </c>
      <c r="E271" s="687"/>
      <c r="F271" s="856">
        <v>174873.3</v>
      </c>
      <c r="G271" s="856">
        <f t="shared" si="38"/>
        <v>0</v>
      </c>
      <c r="H271" s="856">
        <v>469767.55200000003</v>
      </c>
      <c r="I271" s="856">
        <f t="shared" si="39"/>
        <v>0</v>
      </c>
      <c r="J271" s="862">
        <f t="shared" ref="J271:J273" si="44">G271+I271</f>
        <v>0</v>
      </c>
    </row>
    <row r="272" spans="1:10" s="665" customFormat="1" ht="38.25" hidden="1" x14ac:dyDescent="0.2">
      <c r="A272" s="787">
        <v>243</v>
      </c>
      <c r="B272" s="861" t="s">
        <v>110</v>
      </c>
      <c r="C272" s="687" t="s">
        <v>351</v>
      </c>
      <c r="D272" s="687" t="s">
        <v>14</v>
      </c>
      <c r="E272" s="687"/>
      <c r="F272" s="856">
        <v>77780.28</v>
      </c>
      <c r="G272" s="856">
        <f t="shared" si="38"/>
        <v>0</v>
      </c>
      <c r="H272" s="856">
        <v>160846.10400000002</v>
      </c>
      <c r="I272" s="856">
        <f t="shared" si="39"/>
        <v>0</v>
      </c>
      <c r="J272" s="862">
        <f t="shared" si="44"/>
        <v>0</v>
      </c>
    </row>
    <row r="273" spans="1:10" s="665" customFormat="1" hidden="1" x14ac:dyDescent="0.2">
      <c r="A273" s="787">
        <v>244</v>
      </c>
      <c r="B273" s="861" t="s">
        <v>111</v>
      </c>
      <c r="C273" s="687" t="s">
        <v>356</v>
      </c>
      <c r="D273" s="687" t="s">
        <v>14</v>
      </c>
      <c r="E273" s="687"/>
      <c r="F273" s="856">
        <v>22827</v>
      </c>
      <c r="G273" s="856">
        <f t="shared" si="38"/>
        <v>0</v>
      </c>
      <c r="H273" s="856">
        <v>62594.207999999991</v>
      </c>
      <c r="I273" s="856">
        <f t="shared" si="39"/>
        <v>0</v>
      </c>
      <c r="J273" s="862">
        <f t="shared" si="44"/>
        <v>0</v>
      </c>
    </row>
    <row r="274" spans="1:10" s="665" customFormat="1" hidden="1" x14ac:dyDescent="0.2">
      <c r="A274" s="787">
        <v>245</v>
      </c>
      <c r="B274" s="859" t="s">
        <v>120</v>
      </c>
      <c r="C274" s="860"/>
      <c r="D274" s="687"/>
      <c r="E274" s="687"/>
      <c r="F274" s="856"/>
      <c r="G274" s="856">
        <f t="shared" si="38"/>
        <v>0</v>
      </c>
      <c r="H274" s="856"/>
      <c r="I274" s="856">
        <f t="shared" si="39"/>
        <v>0</v>
      </c>
      <c r="J274" s="862"/>
    </row>
    <row r="275" spans="1:10" s="665" customFormat="1" ht="38.25" hidden="1" x14ac:dyDescent="0.2">
      <c r="A275" s="787">
        <v>246</v>
      </c>
      <c r="B275" s="861" t="s">
        <v>121</v>
      </c>
      <c r="C275" s="687" t="s">
        <v>358</v>
      </c>
      <c r="D275" s="687" t="s">
        <v>14</v>
      </c>
      <c r="E275" s="687"/>
      <c r="F275" s="856">
        <v>174873.3</v>
      </c>
      <c r="G275" s="856">
        <f t="shared" si="38"/>
        <v>0</v>
      </c>
      <c r="H275" s="856">
        <v>469767.55200000003</v>
      </c>
      <c r="I275" s="856">
        <f t="shared" si="39"/>
        <v>0</v>
      </c>
      <c r="J275" s="862">
        <f t="shared" ref="J275:J277" si="45">G275+I275</f>
        <v>0</v>
      </c>
    </row>
    <row r="276" spans="1:10" s="665" customFormat="1" ht="38.25" hidden="1" x14ac:dyDescent="0.2">
      <c r="A276" s="787">
        <v>247</v>
      </c>
      <c r="B276" s="861" t="s">
        <v>110</v>
      </c>
      <c r="C276" s="687" t="s">
        <v>351</v>
      </c>
      <c r="D276" s="687" t="s">
        <v>14</v>
      </c>
      <c r="E276" s="687"/>
      <c r="F276" s="856">
        <v>77780.28</v>
      </c>
      <c r="G276" s="856">
        <f t="shared" si="38"/>
        <v>0</v>
      </c>
      <c r="H276" s="856">
        <v>160846.10400000002</v>
      </c>
      <c r="I276" s="856">
        <f t="shared" si="39"/>
        <v>0</v>
      </c>
      <c r="J276" s="862">
        <f t="shared" si="45"/>
        <v>0</v>
      </c>
    </row>
    <row r="277" spans="1:10" s="665" customFormat="1" hidden="1" x14ac:dyDescent="0.2">
      <c r="A277" s="787">
        <v>248</v>
      </c>
      <c r="B277" s="861" t="s">
        <v>111</v>
      </c>
      <c r="C277" s="687" t="s">
        <v>356</v>
      </c>
      <c r="D277" s="687" t="s">
        <v>14</v>
      </c>
      <c r="E277" s="687"/>
      <c r="F277" s="856">
        <v>22827</v>
      </c>
      <c r="G277" s="856">
        <f t="shared" si="38"/>
        <v>0</v>
      </c>
      <c r="H277" s="856">
        <v>62594.207999999991</v>
      </c>
      <c r="I277" s="856">
        <f t="shared" si="39"/>
        <v>0</v>
      </c>
      <c r="J277" s="862">
        <f t="shared" si="45"/>
        <v>0</v>
      </c>
    </row>
    <row r="278" spans="1:10" s="665" customFormat="1" hidden="1" x14ac:dyDescent="0.2">
      <c r="A278" s="787">
        <v>249</v>
      </c>
      <c r="B278" s="859" t="s">
        <v>122</v>
      </c>
      <c r="C278" s="860"/>
      <c r="D278" s="687"/>
      <c r="E278" s="687"/>
      <c r="F278" s="687"/>
      <c r="G278" s="856">
        <f t="shared" si="38"/>
        <v>0</v>
      </c>
      <c r="H278" s="857"/>
      <c r="I278" s="856">
        <f t="shared" si="39"/>
        <v>0</v>
      </c>
      <c r="J278" s="858"/>
    </row>
    <row r="279" spans="1:10" s="665" customFormat="1" ht="25.5" hidden="1" x14ac:dyDescent="0.2">
      <c r="A279" s="787">
        <v>250</v>
      </c>
      <c r="B279" s="861" t="s">
        <v>123</v>
      </c>
      <c r="C279" s="687" t="s">
        <v>359</v>
      </c>
      <c r="D279" s="687" t="s">
        <v>14</v>
      </c>
      <c r="E279" s="687"/>
      <c r="F279" s="856">
        <v>134605.79999999999</v>
      </c>
      <c r="G279" s="856">
        <f t="shared" si="38"/>
        <v>0</v>
      </c>
      <c r="H279" s="856">
        <v>281150.90399999998</v>
      </c>
      <c r="I279" s="856">
        <f t="shared" si="39"/>
        <v>0</v>
      </c>
      <c r="J279" s="862">
        <f t="shared" ref="J279:J282" si="46">G279+I279</f>
        <v>0</v>
      </c>
    </row>
    <row r="280" spans="1:10" s="665" customFormat="1" hidden="1" x14ac:dyDescent="0.2">
      <c r="A280" s="787">
        <v>251</v>
      </c>
      <c r="B280" s="861" t="s">
        <v>110</v>
      </c>
      <c r="C280" s="687" t="s">
        <v>360</v>
      </c>
      <c r="D280" s="687" t="s">
        <v>14</v>
      </c>
      <c r="E280" s="687"/>
      <c r="F280" s="856">
        <v>49482.079999999994</v>
      </c>
      <c r="G280" s="856">
        <f t="shared" si="38"/>
        <v>0</v>
      </c>
      <c r="H280" s="856">
        <v>30335.111999999997</v>
      </c>
      <c r="I280" s="856">
        <f t="shared" si="39"/>
        <v>0</v>
      </c>
      <c r="J280" s="862">
        <f t="shared" si="46"/>
        <v>0</v>
      </c>
    </row>
    <row r="281" spans="1:10" s="665" customFormat="1" hidden="1" x14ac:dyDescent="0.2">
      <c r="A281" s="787">
        <v>252</v>
      </c>
      <c r="B281" s="861" t="s">
        <v>111</v>
      </c>
      <c r="C281" s="687" t="s">
        <v>361</v>
      </c>
      <c r="D281" s="687" t="s">
        <v>14</v>
      </c>
      <c r="E281" s="687"/>
      <c r="F281" s="856">
        <v>12559</v>
      </c>
      <c r="G281" s="856">
        <f t="shared" si="38"/>
        <v>0</v>
      </c>
      <c r="H281" s="856">
        <v>42774.791999999994</v>
      </c>
      <c r="I281" s="856">
        <f t="shared" si="39"/>
        <v>0</v>
      </c>
      <c r="J281" s="862">
        <f t="shared" si="46"/>
        <v>0</v>
      </c>
    </row>
    <row r="282" spans="1:10" s="665" customFormat="1" hidden="1" x14ac:dyDescent="0.2">
      <c r="A282" s="787">
        <v>253</v>
      </c>
      <c r="B282" s="861" t="s">
        <v>111</v>
      </c>
      <c r="C282" s="687" t="s">
        <v>361</v>
      </c>
      <c r="D282" s="687" t="s">
        <v>14</v>
      </c>
      <c r="E282" s="687"/>
      <c r="F282" s="856">
        <v>10969</v>
      </c>
      <c r="G282" s="856">
        <f t="shared" si="38"/>
        <v>0</v>
      </c>
      <c r="H282" s="856">
        <v>42774.791999999994</v>
      </c>
      <c r="I282" s="856">
        <f t="shared" si="39"/>
        <v>0</v>
      </c>
      <c r="J282" s="862">
        <f t="shared" si="46"/>
        <v>0</v>
      </c>
    </row>
    <row r="283" spans="1:10" s="665" customFormat="1" ht="12" hidden="1" customHeight="1" x14ac:dyDescent="0.2">
      <c r="A283" s="787">
        <v>254</v>
      </c>
      <c r="B283" s="859" t="s">
        <v>124</v>
      </c>
      <c r="C283" s="860"/>
      <c r="D283" s="687"/>
      <c r="E283" s="687"/>
      <c r="F283" s="687"/>
      <c r="G283" s="856">
        <f t="shared" si="38"/>
        <v>0</v>
      </c>
      <c r="H283" s="857"/>
      <c r="I283" s="856">
        <f t="shared" si="39"/>
        <v>0</v>
      </c>
      <c r="J283" s="858"/>
    </row>
    <row r="284" spans="1:10" s="665" customFormat="1" ht="38.25" hidden="1" x14ac:dyDescent="0.2">
      <c r="A284" s="787">
        <v>255</v>
      </c>
      <c r="B284" s="861" t="s">
        <v>125</v>
      </c>
      <c r="C284" s="687" t="s">
        <v>461</v>
      </c>
      <c r="D284" s="687" t="s">
        <v>14</v>
      </c>
      <c r="E284" s="687"/>
      <c r="F284" s="856">
        <v>69989.22</v>
      </c>
      <c r="G284" s="856">
        <f t="shared" si="38"/>
        <v>0</v>
      </c>
      <c r="H284" s="856">
        <v>236992</v>
      </c>
      <c r="I284" s="856">
        <f t="shared" si="39"/>
        <v>0</v>
      </c>
      <c r="J284" s="862">
        <f t="shared" ref="J284:J287" si="47">G284+I284</f>
        <v>0</v>
      </c>
    </row>
    <row r="285" spans="1:10" s="665" customFormat="1" ht="12" hidden="1" customHeight="1" x14ac:dyDescent="0.2">
      <c r="A285" s="787">
        <v>256</v>
      </c>
      <c r="B285" s="861" t="s">
        <v>126</v>
      </c>
      <c r="C285" s="687" t="s">
        <v>462</v>
      </c>
      <c r="D285" s="687" t="s">
        <v>14</v>
      </c>
      <c r="E285" s="687"/>
      <c r="F285" s="856">
        <v>18412.38</v>
      </c>
      <c r="G285" s="856">
        <f t="shared" si="38"/>
        <v>0</v>
      </c>
      <c r="H285" s="856">
        <v>47103</v>
      </c>
      <c r="I285" s="856">
        <f t="shared" si="39"/>
        <v>0</v>
      </c>
      <c r="J285" s="862">
        <f t="shared" si="47"/>
        <v>0</v>
      </c>
    </row>
    <row r="286" spans="1:10" s="665" customFormat="1" ht="25.5" hidden="1" x14ac:dyDescent="0.2">
      <c r="A286" s="787">
        <v>257</v>
      </c>
      <c r="B286" s="861" t="s">
        <v>110</v>
      </c>
      <c r="C286" s="687" t="s">
        <v>463</v>
      </c>
      <c r="D286" s="687" t="s">
        <v>14</v>
      </c>
      <c r="E286" s="687"/>
      <c r="F286" s="856">
        <v>21322.87</v>
      </c>
      <c r="G286" s="856">
        <f t="shared" si="38"/>
        <v>0</v>
      </c>
      <c r="H286" s="856">
        <v>39580</v>
      </c>
      <c r="I286" s="856">
        <f t="shared" si="39"/>
        <v>0</v>
      </c>
      <c r="J286" s="862">
        <f t="shared" si="47"/>
        <v>0</v>
      </c>
    </row>
    <row r="287" spans="1:10" s="665" customFormat="1" hidden="1" x14ac:dyDescent="0.2">
      <c r="A287" s="787">
        <v>258</v>
      </c>
      <c r="B287" s="861" t="s">
        <v>111</v>
      </c>
      <c r="C287" s="687" t="s">
        <v>464</v>
      </c>
      <c r="D287" s="687" t="s">
        <v>14</v>
      </c>
      <c r="E287" s="687"/>
      <c r="F287" s="856">
        <v>19916</v>
      </c>
      <c r="G287" s="856">
        <f t="shared" si="38"/>
        <v>0</v>
      </c>
      <c r="H287" s="856">
        <v>168216</v>
      </c>
      <c r="I287" s="856">
        <f t="shared" si="39"/>
        <v>0</v>
      </c>
      <c r="J287" s="862">
        <f t="shared" si="47"/>
        <v>0</v>
      </c>
    </row>
    <row r="288" spans="1:10" s="665" customFormat="1" x14ac:dyDescent="0.2">
      <c r="A288" s="787">
        <v>259</v>
      </c>
      <c r="B288" s="859" t="s">
        <v>127</v>
      </c>
      <c r="C288" s="860"/>
      <c r="D288" s="687"/>
      <c r="E288" s="687"/>
      <c r="F288" s="687"/>
      <c r="G288" s="856"/>
      <c r="H288" s="857"/>
      <c r="I288" s="856"/>
      <c r="J288" s="858"/>
    </row>
    <row r="289" spans="1:10" s="665" customFormat="1" ht="38.25" x14ac:dyDescent="0.2">
      <c r="A289" s="787">
        <v>260</v>
      </c>
      <c r="B289" s="861" t="s">
        <v>125</v>
      </c>
      <c r="C289" s="687" t="s">
        <v>362</v>
      </c>
      <c r="D289" s="687" t="s">
        <v>14</v>
      </c>
      <c r="E289" s="687">
        <v>2</v>
      </c>
      <c r="F289" s="856">
        <v>69989.22</v>
      </c>
      <c r="G289" s="856">
        <f t="shared" ref="G289:G292" si="48">E289*F289</f>
        <v>139978.44</v>
      </c>
      <c r="H289" s="856">
        <v>159975.62399999998</v>
      </c>
      <c r="I289" s="856">
        <f t="shared" ref="I289:I292" si="49">E289*H289</f>
        <v>319951.24799999996</v>
      </c>
      <c r="J289" s="862">
        <f t="shared" ref="J289:J292" si="50">G289+I289</f>
        <v>459929.68799999997</v>
      </c>
    </row>
    <row r="290" spans="1:10" s="665" customFormat="1" ht="25.5" x14ac:dyDescent="0.2">
      <c r="A290" s="787">
        <v>261</v>
      </c>
      <c r="B290" s="861" t="s">
        <v>126</v>
      </c>
      <c r="C290" s="687" t="s">
        <v>363</v>
      </c>
      <c r="D290" s="687" t="s">
        <v>14</v>
      </c>
      <c r="E290" s="687">
        <v>2</v>
      </c>
      <c r="F290" s="856">
        <v>18412.38</v>
      </c>
      <c r="G290" s="856">
        <f t="shared" si="48"/>
        <v>36824.76</v>
      </c>
      <c r="H290" s="856">
        <v>38478.191999999995</v>
      </c>
      <c r="I290" s="856">
        <f t="shared" si="49"/>
        <v>76956.383999999991</v>
      </c>
      <c r="J290" s="862">
        <f t="shared" si="50"/>
        <v>113781.144</v>
      </c>
    </row>
    <row r="291" spans="1:10" s="665" customFormat="1" ht="25.5" hidden="1" x14ac:dyDescent="0.2">
      <c r="A291" s="787">
        <v>262</v>
      </c>
      <c r="B291" s="861" t="s">
        <v>128</v>
      </c>
      <c r="C291" s="687" t="s">
        <v>365</v>
      </c>
      <c r="D291" s="687" t="s">
        <v>14</v>
      </c>
      <c r="E291" s="687"/>
      <c r="F291" s="856">
        <v>21322.87</v>
      </c>
      <c r="G291" s="856">
        <f t="shared" si="48"/>
        <v>0</v>
      </c>
      <c r="H291" s="856">
        <v>33285.072</v>
      </c>
      <c r="I291" s="856">
        <f t="shared" si="49"/>
        <v>0</v>
      </c>
      <c r="J291" s="862">
        <f t="shared" si="50"/>
        <v>0</v>
      </c>
    </row>
    <row r="292" spans="1:10" s="665" customFormat="1" hidden="1" x14ac:dyDescent="0.2">
      <c r="A292" s="787">
        <v>263</v>
      </c>
      <c r="B292" s="861" t="s">
        <v>111</v>
      </c>
      <c r="C292" s="687" t="s">
        <v>364</v>
      </c>
      <c r="D292" s="687" t="s">
        <v>14</v>
      </c>
      <c r="E292" s="687"/>
      <c r="F292" s="856">
        <v>19916</v>
      </c>
      <c r="G292" s="856">
        <f t="shared" si="48"/>
        <v>0</v>
      </c>
      <c r="H292" s="856">
        <v>62594.207999999991</v>
      </c>
      <c r="I292" s="856">
        <f t="shared" si="49"/>
        <v>0</v>
      </c>
      <c r="J292" s="862">
        <f t="shared" si="50"/>
        <v>0</v>
      </c>
    </row>
    <row r="293" spans="1:10" s="665" customFormat="1" x14ac:dyDescent="0.2">
      <c r="A293" s="787">
        <v>264</v>
      </c>
      <c r="B293" s="859" t="s">
        <v>409</v>
      </c>
      <c r="C293" s="860"/>
      <c r="D293" s="687"/>
      <c r="E293" s="687"/>
      <c r="F293" s="687"/>
      <c r="G293" s="856"/>
      <c r="H293" s="857"/>
      <c r="I293" s="856"/>
      <c r="J293" s="858"/>
    </row>
    <row r="294" spans="1:10" s="665" customFormat="1" ht="38.25" x14ac:dyDescent="0.2">
      <c r="A294" s="787">
        <v>265</v>
      </c>
      <c r="B294" s="861" t="s">
        <v>125</v>
      </c>
      <c r="C294" s="687" t="s">
        <v>362</v>
      </c>
      <c r="D294" s="687" t="s">
        <v>14</v>
      </c>
      <c r="E294" s="687">
        <v>2</v>
      </c>
      <c r="F294" s="867">
        <v>69989.22</v>
      </c>
      <c r="G294" s="856">
        <f t="shared" ref="G294:G297" si="51">E294*F294</f>
        <v>139978.44</v>
      </c>
      <c r="H294" s="867">
        <v>159975.62399999998</v>
      </c>
      <c r="I294" s="856">
        <f t="shared" ref="I294:I297" si="52">E294*H294</f>
        <v>319951.24799999996</v>
      </c>
      <c r="J294" s="868">
        <f t="shared" ref="J294:J297" si="53">G294+I294</f>
        <v>459929.68799999997</v>
      </c>
    </row>
    <row r="295" spans="1:10" s="665" customFormat="1" ht="25.5" x14ac:dyDescent="0.2">
      <c r="A295" s="787">
        <v>266</v>
      </c>
      <c r="B295" s="861" t="s">
        <v>126</v>
      </c>
      <c r="C295" s="687" t="s">
        <v>363</v>
      </c>
      <c r="D295" s="687" t="s">
        <v>14</v>
      </c>
      <c r="E295" s="687">
        <v>2</v>
      </c>
      <c r="F295" s="867">
        <v>18412.38</v>
      </c>
      <c r="G295" s="856">
        <f t="shared" si="51"/>
        <v>36824.76</v>
      </c>
      <c r="H295" s="867">
        <v>38478.191999999995</v>
      </c>
      <c r="I295" s="856">
        <f t="shared" si="52"/>
        <v>76956.383999999991</v>
      </c>
      <c r="J295" s="868">
        <f t="shared" si="53"/>
        <v>113781.144</v>
      </c>
    </row>
    <row r="296" spans="1:10" s="665" customFormat="1" ht="25.5" hidden="1" x14ac:dyDescent="0.2">
      <c r="A296" s="787">
        <v>267</v>
      </c>
      <c r="B296" s="861" t="s">
        <v>128</v>
      </c>
      <c r="C296" s="687" t="s">
        <v>365</v>
      </c>
      <c r="D296" s="687" t="s">
        <v>14</v>
      </c>
      <c r="E296" s="687"/>
      <c r="F296" s="867">
        <v>21322.87</v>
      </c>
      <c r="G296" s="856">
        <f t="shared" si="51"/>
        <v>0</v>
      </c>
      <c r="H296" s="867">
        <v>33285.072</v>
      </c>
      <c r="I296" s="856">
        <f t="shared" si="52"/>
        <v>0</v>
      </c>
      <c r="J296" s="868">
        <f t="shared" si="53"/>
        <v>0</v>
      </c>
    </row>
    <row r="297" spans="1:10" s="665" customFormat="1" hidden="1" x14ac:dyDescent="0.2">
      <c r="A297" s="787">
        <v>268</v>
      </c>
      <c r="B297" s="861" t="s">
        <v>111</v>
      </c>
      <c r="C297" s="687" t="s">
        <v>364</v>
      </c>
      <c r="D297" s="687" t="s">
        <v>14</v>
      </c>
      <c r="E297" s="687"/>
      <c r="F297" s="867">
        <v>19916</v>
      </c>
      <c r="G297" s="856">
        <f t="shared" si="51"/>
        <v>0</v>
      </c>
      <c r="H297" s="867">
        <v>62594.207999999991</v>
      </c>
      <c r="I297" s="856">
        <f t="shared" si="52"/>
        <v>0</v>
      </c>
      <c r="J297" s="868">
        <f t="shared" si="53"/>
        <v>0</v>
      </c>
    </row>
    <row r="298" spans="1:10" s="665" customFormat="1" hidden="1" x14ac:dyDescent="0.2">
      <c r="A298" s="787">
        <v>269</v>
      </c>
      <c r="B298" s="859"/>
      <c r="C298" s="860"/>
      <c r="D298" s="687"/>
      <c r="E298" s="687"/>
      <c r="F298" s="687"/>
      <c r="G298" s="856"/>
      <c r="H298" s="857"/>
      <c r="I298" s="856"/>
      <c r="J298" s="858"/>
    </row>
    <row r="299" spans="1:10" s="665" customFormat="1" x14ac:dyDescent="0.2">
      <c r="A299" s="787">
        <v>270</v>
      </c>
      <c r="B299" s="859" t="s">
        <v>129</v>
      </c>
      <c r="C299" s="860"/>
      <c r="D299" s="687"/>
      <c r="E299" s="687"/>
      <c r="F299" s="687"/>
      <c r="G299" s="856"/>
      <c r="H299" s="857"/>
      <c r="I299" s="856"/>
      <c r="J299" s="858"/>
    </row>
    <row r="300" spans="1:10" s="665" customFormat="1" x14ac:dyDescent="0.2">
      <c r="A300" s="787">
        <v>271</v>
      </c>
      <c r="B300" s="859" t="s">
        <v>108</v>
      </c>
      <c r="C300" s="860"/>
      <c r="D300" s="687"/>
      <c r="E300" s="687"/>
      <c r="F300" s="687"/>
      <c r="G300" s="856"/>
      <c r="H300" s="857"/>
      <c r="I300" s="856"/>
      <c r="J300" s="858"/>
    </row>
    <row r="301" spans="1:10" s="665" customFormat="1" ht="38.25" hidden="1" x14ac:dyDescent="0.2">
      <c r="A301" s="787">
        <v>272</v>
      </c>
      <c r="B301" s="861" t="s">
        <v>288</v>
      </c>
      <c r="C301" s="687" t="s">
        <v>376</v>
      </c>
      <c r="D301" s="687" t="s">
        <v>14</v>
      </c>
      <c r="E301" s="687"/>
      <c r="F301" s="856">
        <v>13504.75</v>
      </c>
      <c r="G301" s="856">
        <f t="shared" ref="G301:G323" si="54">E301*F301</f>
        <v>0</v>
      </c>
      <c r="H301" s="856">
        <v>36380.111999999994</v>
      </c>
      <c r="I301" s="856">
        <f t="shared" ref="I301:I323" si="55">E301*H301</f>
        <v>0</v>
      </c>
      <c r="J301" s="862">
        <f t="shared" ref="J301:J306" si="56">G301+I301</f>
        <v>0</v>
      </c>
    </row>
    <row r="302" spans="1:10" s="665" customFormat="1" ht="25.5" hidden="1" x14ac:dyDescent="0.2">
      <c r="A302" s="787">
        <v>273</v>
      </c>
      <c r="B302" s="861" t="s">
        <v>237</v>
      </c>
      <c r="C302" s="687" t="s">
        <v>366</v>
      </c>
      <c r="D302" s="687" t="s">
        <v>14</v>
      </c>
      <c r="E302" s="687"/>
      <c r="F302" s="856">
        <v>6467</v>
      </c>
      <c r="G302" s="856">
        <f t="shared" si="54"/>
        <v>0</v>
      </c>
      <c r="H302" s="856">
        <v>17422.248</v>
      </c>
      <c r="I302" s="856">
        <f t="shared" si="55"/>
        <v>0</v>
      </c>
      <c r="J302" s="862">
        <f t="shared" si="56"/>
        <v>0</v>
      </c>
    </row>
    <row r="303" spans="1:10" s="665" customFormat="1" hidden="1" x14ac:dyDescent="0.2">
      <c r="A303" s="787">
        <v>274</v>
      </c>
      <c r="B303" s="861" t="s">
        <v>130</v>
      </c>
      <c r="C303" s="860" t="s">
        <v>131</v>
      </c>
      <c r="D303" s="687" t="s">
        <v>14</v>
      </c>
      <c r="E303" s="687"/>
      <c r="F303" s="856">
        <v>3004.89</v>
      </c>
      <c r="G303" s="856">
        <f t="shared" si="54"/>
        <v>0</v>
      </c>
      <c r="H303" s="856">
        <v>7329</v>
      </c>
      <c r="I303" s="856">
        <f t="shared" si="55"/>
        <v>0</v>
      </c>
      <c r="J303" s="862">
        <f t="shared" si="56"/>
        <v>0</v>
      </c>
    </row>
    <row r="304" spans="1:10" s="665" customFormat="1" hidden="1" x14ac:dyDescent="0.2">
      <c r="A304" s="787">
        <v>275</v>
      </c>
      <c r="B304" s="861" t="s">
        <v>132</v>
      </c>
      <c r="C304" s="860" t="s">
        <v>133</v>
      </c>
      <c r="D304" s="687" t="s">
        <v>14</v>
      </c>
      <c r="E304" s="687"/>
      <c r="F304" s="856">
        <v>4003.24</v>
      </c>
      <c r="G304" s="856">
        <f t="shared" si="54"/>
        <v>0</v>
      </c>
      <c r="H304" s="856">
        <v>9764</v>
      </c>
      <c r="I304" s="856">
        <f t="shared" si="55"/>
        <v>0</v>
      </c>
      <c r="J304" s="862">
        <f t="shared" si="56"/>
        <v>0</v>
      </c>
    </row>
    <row r="305" spans="1:13" s="665" customFormat="1" hidden="1" x14ac:dyDescent="0.2">
      <c r="A305" s="787">
        <v>276</v>
      </c>
      <c r="B305" s="861" t="s">
        <v>134</v>
      </c>
      <c r="C305" s="860"/>
      <c r="D305" s="687" t="s">
        <v>14</v>
      </c>
      <c r="E305" s="687"/>
      <c r="F305" s="856">
        <v>800</v>
      </c>
      <c r="G305" s="856">
        <f t="shared" si="54"/>
        <v>0</v>
      </c>
      <c r="H305" s="856">
        <v>2142</v>
      </c>
      <c r="I305" s="856">
        <f t="shared" si="55"/>
        <v>0</v>
      </c>
      <c r="J305" s="862">
        <f t="shared" si="56"/>
        <v>0</v>
      </c>
    </row>
    <row r="306" spans="1:13" s="665" customFormat="1" hidden="1" x14ac:dyDescent="0.2">
      <c r="A306" s="787">
        <v>277</v>
      </c>
      <c r="B306" s="861" t="s">
        <v>135</v>
      </c>
      <c r="C306" s="860"/>
      <c r="D306" s="687" t="s">
        <v>56</v>
      </c>
      <c r="E306" s="687"/>
      <c r="F306" s="856">
        <v>1875</v>
      </c>
      <c r="G306" s="856">
        <f t="shared" si="54"/>
        <v>0</v>
      </c>
      <c r="H306" s="856">
        <v>869</v>
      </c>
      <c r="I306" s="856">
        <f t="shared" si="55"/>
        <v>0</v>
      </c>
      <c r="J306" s="862">
        <f t="shared" si="56"/>
        <v>0</v>
      </c>
    </row>
    <row r="307" spans="1:13" s="665" customFormat="1" hidden="1" x14ac:dyDescent="0.2">
      <c r="A307" s="787">
        <v>278</v>
      </c>
      <c r="B307" s="861" t="s">
        <v>136</v>
      </c>
      <c r="C307" s="860"/>
      <c r="D307" s="687" t="s">
        <v>137</v>
      </c>
      <c r="E307" s="687"/>
      <c r="F307" s="856"/>
      <c r="G307" s="856">
        <f t="shared" si="54"/>
        <v>0</v>
      </c>
      <c r="H307" s="856"/>
      <c r="I307" s="856">
        <f t="shared" si="55"/>
        <v>0</v>
      </c>
      <c r="J307" s="862"/>
    </row>
    <row r="308" spans="1:13" s="665" customFormat="1" hidden="1" x14ac:dyDescent="0.2">
      <c r="A308" s="787">
        <v>279</v>
      </c>
      <c r="B308" s="861" t="s">
        <v>138</v>
      </c>
      <c r="C308" s="860"/>
      <c r="D308" s="687" t="s">
        <v>137</v>
      </c>
      <c r="E308" s="687"/>
      <c r="F308" s="856"/>
      <c r="G308" s="856">
        <f t="shared" si="54"/>
        <v>0</v>
      </c>
      <c r="H308" s="856"/>
      <c r="I308" s="856">
        <f t="shared" si="55"/>
        <v>0</v>
      </c>
      <c r="J308" s="862"/>
    </row>
    <row r="309" spans="1:13" s="665" customFormat="1" hidden="1" x14ac:dyDescent="0.2">
      <c r="A309" s="787">
        <v>280</v>
      </c>
      <c r="B309" s="861" t="s">
        <v>139</v>
      </c>
      <c r="C309" s="860"/>
      <c r="D309" s="687" t="s">
        <v>56</v>
      </c>
      <c r="E309" s="756"/>
      <c r="F309" s="856">
        <v>1875</v>
      </c>
      <c r="G309" s="856">
        <f t="shared" si="54"/>
        <v>0</v>
      </c>
      <c r="H309" s="856">
        <v>1617</v>
      </c>
      <c r="I309" s="856">
        <f t="shared" si="55"/>
        <v>0</v>
      </c>
      <c r="J309" s="862">
        <f t="shared" ref="J309:J310" si="57">G309+I309</f>
        <v>0</v>
      </c>
    </row>
    <row r="310" spans="1:13" s="665" customFormat="1" hidden="1" x14ac:dyDescent="0.2">
      <c r="A310" s="787">
        <v>281</v>
      </c>
      <c r="B310" s="861" t="s">
        <v>140</v>
      </c>
      <c r="C310" s="860"/>
      <c r="D310" s="687" t="s">
        <v>56</v>
      </c>
      <c r="E310" s="687"/>
      <c r="F310" s="856">
        <v>1875</v>
      </c>
      <c r="G310" s="856">
        <f t="shared" si="54"/>
        <v>0</v>
      </c>
      <c r="H310" s="856">
        <v>1226</v>
      </c>
      <c r="I310" s="856">
        <f t="shared" si="55"/>
        <v>0</v>
      </c>
      <c r="J310" s="862">
        <f t="shared" si="57"/>
        <v>0</v>
      </c>
    </row>
    <row r="311" spans="1:13" s="665" customFormat="1" hidden="1" x14ac:dyDescent="0.2">
      <c r="A311" s="787">
        <v>282</v>
      </c>
      <c r="B311" s="861" t="s">
        <v>141</v>
      </c>
      <c r="C311" s="860"/>
      <c r="D311" s="687" t="s">
        <v>137</v>
      </c>
      <c r="E311" s="687"/>
      <c r="F311" s="856"/>
      <c r="G311" s="856">
        <f t="shared" si="54"/>
        <v>0</v>
      </c>
      <c r="H311" s="856"/>
      <c r="I311" s="856">
        <f t="shared" si="55"/>
        <v>0</v>
      </c>
      <c r="J311" s="862"/>
    </row>
    <row r="312" spans="1:13" s="665" customFormat="1" hidden="1" x14ac:dyDescent="0.2">
      <c r="A312" s="787">
        <v>283</v>
      </c>
      <c r="B312" s="861" t="s">
        <v>142</v>
      </c>
      <c r="C312" s="860"/>
      <c r="D312" s="687" t="s">
        <v>137</v>
      </c>
      <c r="E312" s="687"/>
      <c r="F312" s="856"/>
      <c r="G312" s="856">
        <f t="shared" si="54"/>
        <v>0</v>
      </c>
      <c r="H312" s="856"/>
      <c r="I312" s="856">
        <f t="shared" si="55"/>
        <v>0</v>
      </c>
      <c r="J312" s="862"/>
    </row>
    <row r="313" spans="1:13" s="665" customFormat="1" hidden="1" x14ac:dyDescent="0.2">
      <c r="A313" s="787">
        <v>284</v>
      </c>
      <c r="B313" s="861" t="s">
        <v>143</v>
      </c>
      <c r="C313" s="860"/>
      <c r="D313" s="687" t="s">
        <v>137</v>
      </c>
      <c r="E313" s="687"/>
      <c r="F313" s="856"/>
      <c r="G313" s="856">
        <f t="shared" si="54"/>
        <v>0</v>
      </c>
      <c r="H313" s="856"/>
      <c r="I313" s="856">
        <f t="shared" si="55"/>
        <v>0</v>
      </c>
      <c r="J313" s="862"/>
    </row>
    <row r="314" spans="1:13" s="665" customFormat="1" hidden="1" x14ac:dyDescent="0.2">
      <c r="A314" s="787">
        <v>285</v>
      </c>
      <c r="B314" s="861" t="s">
        <v>144</v>
      </c>
      <c r="C314" s="860"/>
      <c r="D314" s="687" t="s">
        <v>56</v>
      </c>
      <c r="E314" s="756"/>
      <c r="F314" s="856">
        <v>1875</v>
      </c>
      <c r="G314" s="856">
        <f t="shared" si="54"/>
        <v>0</v>
      </c>
      <c r="H314" s="856">
        <v>2132</v>
      </c>
      <c r="I314" s="856">
        <f t="shared" si="55"/>
        <v>0</v>
      </c>
      <c r="J314" s="862">
        <f t="shared" ref="J314:J315" si="58">G314+I314</f>
        <v>0</v>
      </c>
    </row>
    <row r="315" spans="1:13" s="665" customFormat="1" x14ac:dyDescent="0.2">
      <c r="A315" s="787">
        <v>286</v>
      </c>
      <c r="B315" s="861" t="s">
        <v>145</v>
      </c>
      <c r="C315" s="860"/>
      <c r="D315" s="687" t="s">
        <v>56</v>
      </c>
      <c r="E315" s="687">
        <v>15.2</v>
      </c>
      <c r="F315" s="856">
        <v>1875</v>
      </c>
      <c r="G315" s="856">
        <f t="shared" si="54"/>
        <v>28500</v>
      </c>
      <c r="H315" s="856">
        <v>1190</v>
      </c>
      <c r="I315" s="856">
        <f t="shared" si="55"/>
        <v>18088</v>
      </c>
      <c r="J315" s="862">
        <f t="shared" si="58"/>
        <v>46588</v>
      </c>
      <c r="K315" s="665">
        <f>E315+E318+E330+E334+E339+E342+E357+E364+E367+E383+E386+E396+E401+E404+E419+E424+E427+E448+E454+E486</f>
        <v>992.83899999999983</v>
      </c>
      <c r="L315" s="686">
        <f>E317+E320+E333+E338+E341+E344+E363+E366+E369+E388+E400+E403+E406+E423+E426+E429+E453+E456+E476+E490</f>
        <v>193.15700000000001</v>
      </c>
      <c r="M315" s="689">
        <f>K315+L315</f>
        <v>1185.9959999999999</v>
      </c>
    </row>
    <row r="316" spans="1:13" s="665" customFormat="1" hidden="1" x14ac:dyDescent="0.2">
      <c r="A316" s="787">
        <v>287</v>
      </c>
      <c r="B316" s="861" t="s">
        <v>146</v>
      </c>
      <c r="C316" s="860"/>
      <c r="D316" s="687" t="s">
        <v>137</v>
      </c>
      <c r="E316" s="687"/>
      <c r="F316" s="856"/>
      <c r="G316" s="856">
        <f t="shared" si="54"/>
        <v>0</v>
      </c>
      <c r="H316" s="856"/>
      <c r="I316" s="856">
        <f t="shared" si="55"/>
        <v>0</v>
      </c>
      <c r="J316" s="862"/>
    </row>
    <row r="317" spans="1:13" s="665" customFormat="1" ht="25.5" x14ac:dyDescent="0.2">
      <c r="A317" s="787">
        <v>288</v>
      </c>
      <c r="B317" s="861" t="s">
        <v>147</v>
      </c>
      <c r="C317" s="860"/>
      <c r="D317" s="687" t="s">
        <v>56</v>
      </c>
      <c r="E317" s="756">
        <v>5.92</v>
      </c>
      <c r="F317" s="856">
        <v>1875</v>
      </c>
      <c r="G317" s="856">
        <f t="shared" si="54"/>
        <v>11100</v>
      </c>
      <c r="H317" s="856">
        <v>1764</v>
      </c>
      <c r="I317" s="856">
        <f t="shared" si="55"/>
        <v>10442.879999999999</v>
      </c>
      <c r="J317" s="862">
        <f t="shared" ref="J317:J318" si="59">G317+I317</f>
        <v>21542.879999999997</v>
      </c>
    </row>
    <row r="318" spans="1:13" s="665" customFormat="1" x14ac:dyDescent="0.2">
      <c r="A318" s="787">
        <v>289</v>
      </c>
      <c r="B318" s="861" t="s">
        <v>148</v>
      </c>
      <c r="C318" s="860"/>
      <c r="D318" s="687" t="s">
        <v>56</v>
      </c>
      <c r="E318" s="687">
        <v>2.5</v>
      </c>
      <c r="F318" s="856">
        <v>1875</v>
      </c>
      <c r="G318" s="856">
        <f t="shared" si="54"/>
        <v>4687.5</v>
      </c>
      <c r="H318" s="856">
        <v>1428</v>
      </c>
      <c r="I318" s="856">
        <f t="shared" si="55"/>
        <v>3570</v>
      </c>
      <c r="J318" s="862">
        <f t="shared" si="59"/>
        <v>8257.5</v>
      </c>
    </row>
    <row r="319" spans="1:13" s="665" customFormat="1" x14ac:dyDescent="0.2">
      <c r="A319" s="787">
        <v>290</v>
      </c>
      <c r="B319" s="861" t="s">
        <v>149</v>
      </c>
      <c r="C319" s="860"/>
      <c r="D319" s="687" t="s">
        <v>137</v>
      </c>
      <c r="E319" s="687"/>
      <c r="F319" s="856"/>
      <c r="G319" s="856">
        <f t="shared" si="54"/>
        <v>0</v>
      </c>
      <c r="H319" s="856"/>
      <c r="I319" s="856">
        <f t="shared" si="55"/>
        <v>0</v>
      </c>
      <c r="J319" s="862"/>
    </row>
    <row r="320" spans="1:13" s="665" customFormat="1" x14ac:dyDescent="0.2">
      <c r="A320" s="787">
        <v>291</v>
      </c>
      <c r="B320" s="861" t="s">
        <v>150</v>
      </c>
      <c r="C320" s="860"/>
      <c r="D320" s="687" t="s">
        <v>56</v>
      </c>
      <c r="E320" s="756">
        <v>6.5600000000000005</v>
      </c>
      <c r="F320" s="856">
        <v>1875</v>
      </c>
      <c r="G320" s="856">
        <f t="shared" si="54"/>
        <v>12300.000000000002</v>
      </c>
      <c r="H320" s="856">
        <v>2646</v>
      </c>
      <c r="I320" s="856">
        <f t="shared" si="55"/>
        <v>17357.760000000002</v>
      </c>
      <c r="J320" s="862">
        <f t="shared" ref="J320:J323" si="60">G320+I320</f>
        <v>29657.760000000002</v>
      </c>
    </row>
    <row r="321" spans="1:10" s="665" customFormat="1" ht="25.5" hidden="1" x14ac:dyDescent="0.2">
      <c r="A321" s="787">
        <v>292</v>
      </c>
      <c r="B321" s="861" t="s">
        <v>151</v>
      </c>
      <c r="C321" s="687" t="s">
        <v>152</v>
      </c>
      <c r="D321" s="687" t="s">
        <v>56</v>
      </c>
      <c r="E321" s="687"/>
      <c r="F321" s="856">
        <v>600</v>
      </c>
      <c r="G321" s="856">
        <f t="shared" si="54"/>
        <v>0</v>
      </c>
      <c r="H321" s="856">
        <v>381</v>
      </c>
      <c r="I321" s="856">
        <f t="shared" si="55"/>
        <v>0</v>
      </c>
      <c r="J321" s="862">
        <f t="shared" si="60"/>
        <v>0</v>
      </c>
    </row>
    <row r="322" spans="1:10" s="665" customFormat="1" x14ac:dyDescent="0.2">
      <c r="A322" s="787">
        <v>293</v>
      </c>
      <c r="B322" s="861" t="s">
        <v>153</v>
      </c>
      <c r="C322" s="860"/>
      <c r="D322" s="687" t="s">
        <v>56</v>
      </c>
      <c r="E322" s="687">
        <v>1.26</v>
      </c>
      <c r="F322" s="856">
        <v>1000</v>
      </c>
      <c r="G322" s="856">
        <f t="shared" si="54"/>
        <v>1260</v>
      </c>
      <c r="H322" s="856">
        <v>123</v>
      </c>
      <c r="I322" s="856">
        <f t="shared" si="55"/>
        <v>154.97999999999999</v>
      </c>
      <c r="J322" s="862">
        <f t="shared" si="60"/>
        <v>1414.98</v>
      </c>
    </row>
    <row r="323" spans="1:10" s="665" customFormat="1" x14ac:dyDescent="0.2">
      <c r="A323" s="787">
        <v>294</v>
      </c>
      <c r="B323" s="861" t="s">
        <v>60</v>
      </c>
      <c r="C323" s="860"/>
      <c r="D323" s="687" t="s">
        <v>5</v>
      </c>
      <c r="E323" s="687">
        <v>0.21199999999999999</v>
      </c>
      <c r="F323" s="856">
        <v>0</v>
      </c>
      <c r="G323" s="856">
        <f t="shared" si="54"/>
        <v>0</v>
      </c>
      <c r="H323" s="856">
        <v>137961</v>
      </c>
      <c r="I323" s="856">
        <f t="shared" si="55"/>
        <v>29247.732</v>
      </c>
      <c r="J323" s="862">
        <f t="shared" si="60"/>
        <v>29247.732</v>
      </c>
    </row>
    <row r="324" spans="1:10" s="665" customFormat="1" x14ac:dyDescent="0.2">
      <c r="A324" s="787">
        <v>295</v>
      </c>
      <c r="B324" s="869" t="s">
        <v>112</v>
      </c>
      <c r="C324" s="860"/>
      <c r="D324" s="687"/>
      <c r="E324" s="687"/>
      <c r="F324" s="687"/>
      <c r="G324" s="856"/>
      <c r="H324" s="857"/>
      <c r="I324" s="856"/>
      <c r="J324" s="858"/>
    </row>
    <row r="325" spans="1:10" s="665" customFormat="1" ht="38.25" hidden="1" x14ac:dyDescent="0.2">
      <c r="A325" s="787">
        <v>296</v>
      </c>
      <c r="B325" s="861" t="s">
        <v>288</v>
      </c>
      <c r="C325" s="687" t="s">
        <v>376</v>
      </c>
      <c r="D325" s="687" t="s">
        <v>14</v>
      </c>
      <c r="E325" s="687"/>
      <c r="F325" s="856">
        <v>13504.75</v>
      </c>
      <c r="G325" s="856">
        <f t="shared" ref="G325:G347" si="61">E325*F325</f>
        <v>0</v>
      </c>
      <c r="H325" s="856">
        <v>36380.111999999994</v>
      </c>
      <c r="I325" s="856">
        <f t="shared" ref="I325:I347" si="62">E325*H325</f>
        <v>0</v>
      </c>
      <c r="J325" s="862">
        <f t="shared" ref="J325:J330" si="63">G325+I325</f>
        <v>0</v>
      </c>
    </row>
    <row r="326" spans="1:10" s="665" customFormat="1" ht="25.5" hidden="1" x14ac:dyDescent="0.2">
      <c r="A326" s="787">
        <v>297</v>
      </c>
      <c r="B326" s="861" t="s">
        <v>237</v>
      </c>
      <c r="C326" s="687" t="s">
        <v>366</v>
      </c>
      <c r="D326" s="687" t="s">
        <v>14</v>
      </c>
      <c r="E326" s="687"/>
      <c r="F326" s="856">
        <v>6467</v>
      </c>
      <c r="G326" s="856">
        <f t="shared" si="61"/>
        <v>0</v>
      </c>
      <c r="H326" s="856">
        <v>17422.248</v>
      </c>
      <c r="I326" s="856">
        <f t="shared" si="62"/>
        <v>0</v>
      </c>
      <c r="J326" s="862">
        <f t="shared" si="63"/>
        <v>0</v>
      </c>
    </row>
    <row r="327" spans="1:10" s="665" customFormat="1" hidden="1" x14ac:dyDescent="0.2">
      <c r="A327" s="787">
        <v>298</v>
      </c>
      <c r="B327" s="861" t="s">
        <v>130</v>
      </c>
      <c r="C327" s="860" t="s">
        <v>131</v>
      </c>
      <c r="D327" s="687" t="s">
        <v>14</v>
      </c>
      <c r="E327" s="687"/>
      <c r="F327" s="856">
        <v>3004.89</v>
      </c>
      <c r="G327" s="856">
        <f t="shared" si="61"/>
        <v>0</v>
      </c>
      <c r="H327" s="856">
        <v>7329</v>
      </c>
      <c r="I327" s="856">
        <f t="shared" si="62"/>
        <v>0</v>
      </c>
      <c r="J327" s="862">
        <f t="shared" si="63"/>
        <v>0</v>
      </c>
    </row>
    <row r="328" spans="1:10" s="665" customFormat="1" hidden="1" x14ac:dyDescent="0.2">
      <c r="A328" s="787">
        <v>299</v>
      </c>
      <c r="B328" s="861" t="s">
        <v>132</v>
      </c>
      <c r="C328" s="860" t="s">
        <v>133</v>
      </c>
      <c r="D328" s="687" t="s">
        <v>14</v>
      </c>
      <c r="E328" s="687"/>
      <c r="F328" s="856">
        <v>4003.24</v>
      </c>
      <c r="G328" s="856">
        <f t="shared" si="61"/>
        <v>0</v>
      </c>
      <c r="H328" s="856">
        <v>9764</v>
      </c>
      <c r="I328" s="856">
        <f t="shared" si="62"/>
        <v>0</v>
      </c>
      <c r="J328" s="862">
        <f t="shared" si="63"/>
        <v>0</v>
      </c>
    </row>
    <row r="329" spans="1:10" s="665" customFormat="1" x14ac:dyDescent="0.2">
      <c r="A329" s="787">
        <v>300</v>
      </c>
      <c r="B329" s="861" t="s">
        <v>134</v>
      </c>
      <c r="C329" s="860"/>
      <c r="D329" s="687" t="s">
        <v>14</v>
      </c>
      <c r="E329" s="687">
        <v>12</v>
      </c>
      <c r="F329" s="856">
        <v>800</v>
      </c>
      <c r="G329" s="856">
        <f t="shared" si="61"/>
        <v>9600</v>
      </c>
      <c r="H329" s="856">
        <v>2142</v>
      </c>
      <c r="I329" s="856">
        <f t="shared" si="62"/>
        <v>25704</v>
      </c>
      <c r="J329" s="862">
        <f t="shared" si="63"/>
        <v>35304</v>
      </c>
    </row>
    <row r="330" spans="1:10" s="665" customFormat="1" x14ac:dyDescent="0.2">
      <c r="A330" s="787">
        <v>301</v>
      </c>
      <c r="B330" s="861" t="s">
        <v>135</v>
      </c>
      <c r="C330" s="860"/>
      <c r="D330" s="687" t="s">
        <v>56</v>
      </c>
      <c r="E330" s="687">
        <v>117</v>
      </c>
      <c r="F330" s="856">
        <v>1875</v>
      </c>
      <c r="G330" s="856">
        <f t="shared" si="61"/>
        <v>219375</v>
      </c>
      <c r="H330" s="856">
        <v>869</v>
      </c>
      <c r="I330" s="856">
        <f t="shared" si="62"/>
        <v>101673</v>
      </c>
      <c r="J330" s="862">
        <f t="shared" si="63"/>
        <v>321048</v>
      </c>
    </row>
    <row r="331" spans="1:10" s="665" customFormat="1" hidden="1" x14ac:dyDescent="0.2">
      <c r="A331" s="787">
        <v>302</v>
      </c>
      <c r="B331" s="861" t="s">
        <v>136</v>
      </c>
      <c r="C331" s="860"/>
      <c r="D331" s="687" t="s">
        <v>137</v>
      </c>
      <c r="E331" s="687"/>
      <c r="F331" s="856"/>
      <c r="G331" s="856">
        <f t="shared" si="61"/>
        <v>0</v>
      </c>
      <c r="H331" s="856"/>
      <c r="I331" s="856">
        <f t="shared" si="62"/>
        <v>0</v>
      </c>
      <c r="J331" s="862"/>
    </row>
    <row r="332" spans="1:10" s="665" customFormat="1" hidden="1" x14ac:dyDescent="0.2">
      <c r="A332" s="787">
        <v>303</v>
      </c>
      <c r="B332" s="861" t="s">
        <v>138</v>
      </c>
      <c r="C332" s="860"/>
      <c r="D332" s="687" t="s">
        <v>137</v>
      </c>
      <c r="E332" s="687"/>
      <c r="F332" s="856"/>
      <c r="G332" s="856">
        <f t="shared" si="61"/>
        <v>0</v>
      </c>
      <c r="H332" s="856"/>
      <c r="I332" s="856">
        <f t="shared" si="62"/>
        <v>0</v>
      </c>
      <c r="J332" s="862"/>
    </row>
    <row r="333" spans="1:10" s="665" customFormat="1" x14ac:dyDescent="0.2">
      <c r="A333" s="787">
        <v>304</v>
      </c>
      <c r="B333" s="861" t="s">
        <v>139</v>
      </c>
      <c r="C333" s="860"/>
      <c r="D333" s="687" t="s">
        <v>56</v>
      </c>
      <c r="E333" s="756">
        <v>11.831000000000001</v>
      </c>
      <c r="F333" s="856">
        <v>1875</v>
      </c>
      <c r="G333" s="856">
        <f t="shared" si="61"/>
        <v>22183.125000000004</v>
      </c>
      <c r="H333" s="856">
        <v>1617</v>
      </c>
      <c r="I333" s="856">
        <f t="shared" si="62"/>
        <v>19130.727000000003</v>
      </c>
      <c r="J333" s="862">
        <f t="shared" ref="J333:J334" si="64">G333+I333</f>
        <v>41313.852000000006</v>
      </c>
    </row>
    <row r="334" spans="1:10" s="665" customFormat="1" x14ac:dyDescent="0.2">
      <c r="A334" s="787">
        <v>305</v>
      </c>
      <c r="B334" s="861" t="s">
        <v>140</v>
      </c>
      <c r="C334" s="860"/>
      <c r="D334" s="687" t="s">
        <v>56</v>
      </c>
      <c r="E334" s="687">
        <v>139</v>
      </c>
      <c r="F334" s="856">
        <v>1875</v>
      </c>
      <c r="G334" s="856">
        <f t="shared" si="61"/>
        <v>260625</v>
      </c>
      <c r="H334" s="856">
        <v>1226</v>
      </c>
      <c r="I334" s="856">
        <f t="shared" si="62"/>
        <v>170414</v>
      </c>
      <c r="J334" s="862">
        <f t="shared" si="64"/>
        <v>431039</v>
      </c>
    </row>
    <row r="335" spans="1:10" s="665" customFormat="1" hidden="1" x14ac:dyDescent="0.2">
      <c r="A335" s="787">
        <v>306</v>
      </c>
      <c r="B335" s="861" t="s">
        <v>141</v>
      </c>
      <c r="C335" s="860"/>
      <c r="D335" s="687" t="s">
        <v>137</v>
      </c>
      <c r="E335" s="687"/>
      <c r="F335" s="856"/>
      <c r="G335" s="856">
        <f t="shared" si="61"/>
        <v>0</v>
      </c>
      <c r="H335" s="856"/>
      <c r="I335" s="856">
        <f t="shared" si="62"/>
        <v>0</v>
      </c>
      <c r="J335" s="862"/>
    </row>
    <row r="336" spans="1:10" s="665" customFormat="1" hidden="1" x14ac:dyDescent="0.2">
      <c r="A336" s="787">
        <v>307</v>
      </c>
      <c r="B336" s="861" t="s">
        <v>142</v>
      </c>
      <c r="C336" s="860"/>
      <c r="D336" s="687" t="s">
        <v>137</v>
      </c>
      <c r="E336" s="687"/>
      <c r="F336" s="856"/>
      <c r="G336" s="856">
        <f t="shared" si="61"/>
        <v>0</v>
      </c>
      <c r="H336" s="856"/>
      <c r="I336" s="856">
        <f t="shared" si="62"/>
        <v>0</v>
      </c>
      <c r="J336" s="862"/>
    </row>
    <row r="337" spans="1:10" s="665" customFormat="1" hidden="1" x14ac:dyDescent="0.2">
      <c r="A337" s="787">
        <v>308</v>
      </c>
      <c r="B337" s="861" t="s">
        <v>143</v>
      </c>
      <c r="C337" s="860"/>
      <c r="D337" s="687" t="s">
        <v>137</v>
      </c>
      <c r="E337" s="687"/>
      <c r="F337" s="856"/>
      <c r="G337" s="856">
        <f t="shared" si="61"/>
        <v>0</v>
      </c>
      <c r="H337" s="856"/>
      <c r="I337" s="856">
        <f t="shared" si="62"/>
        <v>0</v>
      </c>
      <c r="J337" s="862"/>
    </row>
    <row r="338" spans="1:10" s="665" customFormat="1" x14ac:dyDescent="0.2">
      <c r="A338" s="787">
        <v>309</v>
      </c>
      <c r="B338" s="861" t="s">
        <v>144</v>
      </c>
      <c r="C338" s="860"/>
      <c r="D338" s="687" t="s">
        <v>56</v>
      </c>
      <c r="E338" s="756">
        <v>46.545999999999999</v>
      </c>
      <c r="F338" s="856">
        <v>1875</v>
      </c>
      <c r="G338" s="856">
        <f t="shared" si="61"/>
        <v>87273.75</v>
      </c>
      <c r="H338" s="856">
        <v>2132</v>
      </c>
      <c r="I338" s="856">
        <f t="shared" si="62"/>
        <v>99236.072</v>
      </c>
      <c r="J338" s="862">
        <f t="shared" ref="J338:J339" si="65">G338+I338</f>
        <v>186509.82199999999</v>
      </c>
    </row>
    <row r="339" spans="1:10" s="665" customFormat="1" x14ac:dyDescent="0.2">
      <c r="A339" s="787">
        <v>310</v>
      </c>
      <c r="B339" s="861" t="s">
        <v>145</v>
      </c>
      <c r="C339" s="860"/>
      <c r="D339" s="687" t="s">
        <v>56</v>
      </c>
      <c r="E339" s="687">
        <v>9.76</v>
      </c>
      <c r="F339" s="856">
        <v>1875</v>
      </c>
      <c r="G339" s="856">
        <f t="shared" si="61"/>
        <v>18300</v>
      </c>
      <c r="H339" s="856">
        <v>1190</v>
      </c>
      <c r="I339" s="856">
        <f t="shared" si="62"/>
        <v>11614.4</v>
      </c>
      <c r="J339" s="862">
        <f t="shared" si="65"/>
        <v>29914.400000000001</v>
      </c>
    </row>
    <row r="340" spans="1:10" s="665" customFormat="1" ht="30.75" hidden="1" customHeight="1" x14ac:dyDescent="0.2">
      <c r="A340" s="787">
        <v>311</v>
      </c>
      <c r="B340" s="861" t="s">
        <v>146</v>
      </c>
      <c r="C340" s="860"/>
      <c r="D340" s="687" t="s">
        <v>137</v>
      </c>
      <c r="E340" s="687"/>
      <c r="F340" s="856"/>
      <c r="G340" s="856">
        <f t="shared" si="61"/>
        <v>0</v>
      </c>
      <c r="H340" s="856"/>
      <c r="I340" s="856">
        <f t="shared" si="62"/>
        <v>0</v>
      </c>
      <c r="J340" s="862"/>
    </row>
    <row r="341" spans="1:10" s="665" customFormat="1" ht="25.5" x14ac:dyDescent="0.2">
      <c r="A341" s="787">
        <v>312</v>
      </c>
      <c r="B341" s="861" t="s">
        <v>147</v>
      </c>
      <c r="C341" s="860"/>
      <c r="D341" s="687" t="s">
        <v>56</v>
      </c>
      <c r="E341" s="756">
        <v>5.92</v>
      </c>
      <c r="F341" s="856">
        <v>1875</v>
      </c>
      <c r="G341" s="856">
        <f t="shared" si="61"/>
        <v>11100</v>
      </c>
      <c r="H341" s="856">
        <v>1764</v>
      </c>
      <c r="I341" s="856">
        <f t="shared" si="62"/>
        <v>10442.879999999999</v>
      </c>
      <c r="J341" s="862">
        <f t="shared" ref="J341:J342" si="66">G341+I341</f>
        <v>21542.879999999997</v>
      </c>
    </row>
    <row r="342" spans="1:10" s="665" customFormat="1" x14ac:dyDescent="0.2">
      <c r="A342" s="787">
        <v>313</v>
      </c>
      <c r="B342" s="861" t="s">
        <v>148</v>
      </c>
      <c r="C342" s="860"/>
      <c r="D342" s="687" t="s">
        <v>56</v>
      </c>
      <c r="E342" s="687">
        <v>2.5</v>
      </c>
      <c r="F342" s="856">
        <v>1875</v>
      </c>
      <c r="G342" s="856">
        <f t="shared" si="61"/>
        <v>4687.5</v>
      </c>
      <c r="H342" s="856">
        <v>1428</v>
      </c>
      <c r="I342" s="856">
        <f t="shared" si="62"/>
        <v>3570</v>
      </c>
      <c r="J342" s="862">
        <f t="shared" si="66"/>
        <v>8257.5</v>
      </c>
    </row>
    <row r="343" spans="1:10" s="665" customFormat="1" hidden="1" x14ac:dyDescent="0.2">
      <c r="A343" s="787">
        <v>314</v>
      </c>
      <c r="B343" s="861" t="s">
        <v>149</v>
      </c>
      <c r="C343" s="860"/>
      <c r="D343" s="687" t="s">
        <v>137</v>
      </c>
      <c r="E343" s="687"/>
      <c r="F343" s="856"/>
      <c r="G343" s="856">
        <f t="shared" si="61"/>
        <v>0</v>
      </c>
      <c r="H343" s="856"/>
      <c r="I343" s="856">
        <f t="shared" si="62"/>
        <v>0</v>
      </c>
      <c r="J343" s="862"/>
    </row>
    <row r="344" spans="1:10" s="665" customFormat="1" x14ac:dyDescent="0.2">
      <c r="A344" s="787">
        <v>315</v>
      </c>
      <c r="B344" s="861" t="s">
        <v>150</v>
      </c>
      <c r="C344" s="860"/>
      <c r="D344" s="687" t="s">
        <v>56</v>
      </c>
      <c r="E344" s="756">
        <v>7.1999999999999993</v>
      </c>
      <c r="F344" s="856">
        <v>1875</v>
      </c>
      <c r="G344" s="856">
        <f t="shared" si="61"/>
        <v>13499.999999999998</v>
      </c>
      <c r="H344" s="856">
        <v>2646</v>
      </c>
      <c r="I344" s="856">
        <f t="shared" si="62"/>
        <v>19051.199999999997</v>
      </c>
      <c r="J344" s="862">
        <f t="shared" ref="J344:J347" si="67">G344+I344</f>
        <v>32551.199999999997</v>
      </c>
    </row>
    <row r="345" spans="1:10" s="665" customFormat="1" ht="12" hidden="1" customHeight="1" x14ac:dyDescent="0.2">
      <c r="A345" s="787">
        <v>316</v>
      </c>
      <c r="B345" s="861" t="s">
        <v>151</v>
      </c>
      <c r="C345" s="687" t="s">
        <v>152</v>
      </c>
      <c r="D345" s="687" t="s">
        <v>56</v>
      </c>
      <c r="E345" s="687"/>
      <c r="F345" s="856">
        <v>600</v>
      </c>
      <c r="G345" s="856">
        <f t="shared" si="61"/>
        <v>0</v>
      </c>
      <c r="H345" s="856">
        <v>381</v>
      </c>
      <c r="I345" s="856">
        <f t="shared" si="62"/>
        <v>0</v>
      </c>
      <c r="J345" s="862">
        <f t="shared" si="67"/>
        <v>0</v>
      </c>
    </row>
    <row r="346" spans="1:10" s="665" customFormat="1" x14ac:dyDescent="0.2">
      <c r="A346" s="787">
        <v>317</v>
      </c>
      <c r="B346" s="861" t="s">
        <v>153</v>
      </c>
      <c r="C346" s="860"/>
      <c r="D346" s="687" t="s">
        <v>56</v>
      </c>
      <c r="E346" s="687">
        <v>1.26</v>
      </c>
      <c r="F346" s="856">
        <v>1000</v>
      </c>
      <c r="G346" s="856">
        <f t="shared" si="61"/>
        <v>1260</v>
      </c>
      <c r="H346" s="856">
        <v>123</v>
      </c>
      <c r="I346" s="856">
        <f t="shared" si="62"/>
        <v>154.97999999999999</v>
      </c>
      <c r="J346" s="862">
        <f t="shared" si="67"/>
        <v>1414.98</v>
      </c>
    </row>
    <row r="347" spans="1:10" s="665" customFormat="1" ht="12" customHeight="1" x14ac:dyDescent="0.2">
      <c r="A347" s="787">
        <v>318</v>
      </c>
      <c r="B347" s="861" t="s">
        <v>60</v>
      </c>
      <c r="C347" s="860"/>
      <c r="D347" s="687" t="s">
        <v>5</v>
      </c>
      <c r="E347" s="687">
        <v>1</v>
      </c>
      <c r="F347" s="856">
        <v>0</v>
      </c>
      <c r="G347" s="856">
        <f t="shared" si="61"/>
        <v>0</v>
      </c>
      <c r="H347" s="856">
        <v>137961</v>
      </c>
      <c r="I347" s="856">
        <f t="shared" si="62"/>
        <v>137961</v>
      </c>
      <c r="J347" s="862">
        <f t="shared" si="67"/>
        <v>137961</v>
      </c>
    </row>
    <row r="348" spans="1:10" s="665" customFormat="1" x14ac:dyDescent="0.2">
      <c r="A348" s="787">
        <v>319</v>
      </c>
      <c r="B348" s="869" t="s">
        <v>114</v>
      </c>
      <c r="C348" s="860"/>
      <c r="D348" s="687"/>
      <c r="E348" s="687"/>
      <c r="F348" s="687"/>
      <c r="G348" s="856"/>
      <c r="H348" s="857"/>
      <c r="I348" s="856"/>
      <c r="J348" s="858"/>
    </row>
    <row r="349" spans="1:10" s="665" customFormat="1" ht="25.5" hidden="1" x14ac:dyDescent="0.2">
      <c r="A349" s="787">
        <v>320</v>
      </c>
      <c r="B349" s="861" t="s">
        <v>289</v>
      </c>
      <c r="C349" s="687" t="s">
        <v>367</v>
      </c>
      <c r="D349" s="687" t="s">
        <v>14</v>
      </c>
      <c r="E349" s="687"/>
      <c r="F349" s="856">
        <v>8293.6</v>
      </c>
      <c r="G349" s="856">
        <f t="shared" ref="G349:G372" si="68">E349*F349</f>
        <v>0</v>
      </c>
      <c r="H349" s="856">
        <v>22342.319999999996</v>
      </c>
      <c r="I349" s="856">
        <f t="shared" ref="I349:I372" si="69">E349*H349</f>
        <v>0</v>
      </c>
      <c r="J349" s="862">
        <f t="shared" ref="J349:J354" si="70">G349+I349</f>
        <v>0</v>
      </c>
    </row>
    <row r="350" spans="1:10" s="665" customFormat="1" hidden="1" x14ac:dyDescent="0.2">
      <c r="A350" s="787">
        <v>321</v>
      </c>
      <c r="B350" s="861" t="s">
        <v>154</v>
      </c>
      <c r="C350" s="860" t="s">
        <v>155</v>
      </c>
      <c r="D350" s="687" t="s">
        <v>14</v>
      </c>
      <c r="E350" s="687"/>
      <c r="F350" s="856">
        <v>800</v>
      </c>
      <c r="G350" s="856">
        <f t="shared" si="68"/>
        <v>0</v>
      </c>
      <c r="H350" s="856">
        <v>1021</v>
      </c>
      <c r="I350" s="856">
        <f t="shared" si="69"/>
        <v>0</v>
      </c>
      <c r="J350" s="862">
        <f t="shared" si="70"/>
        <v>0</v>
      </c>
    </row>
    <row r="351" spans="1:10" s="665" customFormat="1" hidden="1" x14ac:dyDescent="0.2">
      <c r="A351" s="787">
        <v>322</v>
      </c>
      <c r="B351" s="861" t="s">
        <v>132</v>
      </c>
      <c r="C351" s="860" t="s">
        <v>133</v>
      </c>
      <c r="D351" s="687" t="s">
        <v>14</v>
      </c>
      <c r="E351" s="687"/>
      <c r="F351" s="856">
        <v>4003.24</v>
      </c>
      <c r="G351" s="856">
        <f t="shared" si="68"/>
        <v>0</v>
      </c>
      <c r="H351" s="856">
        <v>9764</v>
      </c>
      <c r="I351" s="856">
        <f t="shared" si="69"/>
        <v>0</v>
      </c>
      <c r="J351" s="862">
        <f t="shared" si="70"/>
        <v>0</v>
      </c>
    </row>
    <row r="352" spans="1:10" s="665" customFormat="1" hidden="1" x14ac:dyDescent="0.2">
      <c r="A352" s="787">
        <v>323</v>
      </c>
      <c r="B352" s="861" t="s">
        <v>156</v>
      </c>
      <c r="C352" s="860"/>
      <c r="D352" s="687" t="s">
        <v>14</v>
      </c>
      <c r="E352" s="687"/>
      <c r="F352" s="856">
        <v>600</v>
      </c>
      <c r="G352" s="856">
        <f t="shared" si="68"/>
        <v>0</v>
      </c>
      <c r="H352" s="856">
        <v>595</v>
      </c>
      <c r="I352" s="856">
        <f t="shared" si="69"/>
        <v>0</v>
      </c>
      <c r="J352" s="862">
        <f t="shared" si="70"/>
        <v>0</v>
      </c>
    </row>
    <row r="353" spans="1:10" s="665" customFormat="1" x14ac:dyDescent="0.2">
      <c r="A353" s="787">
        <v>324</v>
      </c>
      <c r="B353" s="861" t="s">
        <v>134</v>
      </c>
      <c r="C353" s="860"/>
      <c r="D353" s="687" t="s">
        <v>14</v>
      </c>
      <c r="E353" s="687">
        <v>5</v>
      </c>
      <c r="F353" s="856">
        <v>800</v>
      </c>
      <c r="G353" s="856">
        <f t="shared" si="68"/>
        <v>4000</v>
      </c>
      <c r="H353" s="856">
        <v>2142</v>
      </c>
      <c r="I353" s="856">
        <f t="shared" si="69"/>
        <v>10710</v>
      </c>
      <c r="J353" s="862">
        <f t="shared" si="70"/>
        <v>14710</v>
      </c>
    </row>
    <row r="354" spans="1:10" s="665" customFormat="1" hidden="1" x14ac:dyDescent="0.2">
      <c r="A354" s="787">
        <v>325</v>
      </c>
      <c r="B354" s="861" t="s">
        <v>157</v>
      </c>
      <c r="C354" s="687"/>
      <c r="D354" s="687" t="s">
        <v>56</v>
      </c>
      <c r="E354" s="687"/>
      <c r="F354" s="856">
        <v>900</v>
      </c>
      <c r="G354" s="856">
        <f t="shared" si="68"/>
        <v>0</v>
      </c>
      <c r="H354" s="856">
        <v>840</v>
      </c>
      <c r="I354" s="856">
        <f t="shared" si="69"/>
        <v>0</v>
      </c>
      <c r="J354" s="862">
        <f t="shared" si="70"/>
        <v>0</v>
      </c>
    </row>
    <row r="355" spans="1:10" s="665" customFormat="1" hidden="1" x14ac:dyDescent="0.2">
      <c r="A355" s="787">
        <v>326</v>
      </c>
      <c r="B355" s="861" t="s">
        <v>158</v>
      </c>
      <c r="C355" s="860"/>
      <c r="D355" s="687" t="s">
        <v>137</v>
      </c>
      <c r="E355" s="687"/>
      <c r="F355" s="856"/>
      <c r="G355" s="856">
        <f t="shared" si="68"/>
        <v>0</v>
      </c>
      <c r="H355" s="856"/>
      <c r="I355" s="856">
        <f t="shared" si="69"/>
        <v>0</v>
      </c>
      <c r="J355" s="862"/>
    </row>
    <row r="356" spans="1:10" s="665" customFormat="1" hidden="1" x14ac:dyDescent="0.2">
      <c r="A356" s="787">
        <v>327</v>
      </c>
      <c r="B356" s="861" t="s">
        <v>159</v>
      </c>
      <c r="C356" s="687"/>
      <c r="D356" s="687" t="s">
        <v>56</v>
      </c>
      <c r="E356" s="756"/>
      <c r="F356" s="856">
        <v>900</v>
      </c>
      <c r="G356" s="856">
        <f t="shared" si="68"/>
        <v>0</v>
      </c>
      <c r="H356" s="856">
        <v>3080</v>
      </c>
      <c r="I356" s="856">
        <f t="shared" si="69"/>
        <v>0</v>
      </c>
      <c r="J356" s="862">
        <f t="shared" ref="J356:J357" si="71">G356+I356</f>
        <v>0</v>
      </c>
    </row>
    <row r="357" spans="1:10" s="665" customFormat="1" x14ac:dyDescent="0.2">
      <c r="A357" s="787">
        <v>328</v>
      </c>
      <c r="B357" s="861" t="s">
        <v>135</v>
      </c>
      <c r="C357" s="860"/>
      <c r="D357" s="687" t="s">
        <v>56</v>
      </c>
      <c r="E357" s="687">
        <v>66.969000000000008</v>
      </c>
      <c r="F357" s="856">
        <v>1875</v>
      </c>
      <c r="G357" s="856">
        <f t="shared" si="68"/>
        <v>125566.87500000001</v>
      </c>
      <c r="H357" s="856">
        <v>869</v>
      </c>
      <c r="I357" s="856">
        <f t="shared" si="69"/>
        <v>58196.061000000009</v>
      </c>
      <c r="J357" s="862">
        <f t="shared" si="71"/>
        <v>183762.93600000002</v>
      </c>
    </row>
    <row r="358" spans="1:10" s="665" customFormat="1" hidden="1" x14ac:dyDescent="0.2">
      <c r="A358" s="787">
        <v>329</v>
      </c>
      <c r="B358" s="861" t="s">
        <v>136</v>
      </c>
      <c r="C358" s="860"/>
      <c r="D358" s="687" t="s">
        <v>137</v>
      </c>
      <c r="E358" s="687"/>
      <c r="F358" s="856"/>
      <c r="G358" s="856">
        <f t="shared" si="68"/>
        <v>0</v>
      </c>
      <c r="H358" s="856"/>
      <c r="I358" s="856">
        <f t="shared" si="69"/>
        <v>0</v>
      </c>
      <c r="J358" s="862"/>
    </row>
    <row r="359" spans="1:10" s="665" customFormat="1" hidden="1" x14ac:dyDescent="0.2">
      <c r="A359" s="787">
        <v>330</v>
      </c>
      <c r="B359" s="861" t="s">
        <v>160</v>
      </c>
      <c r="C359" s="860"/>
      <c r="D359" s="687" t="s">
        <v>137</v>
      </c>
      <c r="E359" s="687"/>
      <c r="F359" s="856"/>
      <c r="G359" s="856">
        <f t="shared" si="68"/>
        <v>0</v>
      </c>
      <c r="H359" s="856"/>
      <c r="I359" s="856">
        <f t="shared" si="69"/>
        <v>0</v>
      </c>
      <c r="J359" s="862"/>
    </row>
    <row r="360" spans="1:10" s="665" customFormat="1" hidden="1" x14ac:dyDescent="0.2">
      <c r="A360" s="787">
        <v>331</v>
      </c>
      <c r="B360" s="861" t="s">
        <v>161</v>
      </c>
      <c r="C360" s="860"/>
      <c r="D360" s="687" t="s">
        <v>137</v>
      </c>
      <c r="E360" s="687"/>
      <c r="F360" s="856"/>
      <c r="G360" s="856">
        <f t="shared" si="68"/>
        <v>0</v>
      </c>
      <c r="H360" s="856"/>
      <c r="I360" s="856">
        <f t="shared" si="69"/>
        <v>0</v>
      </c>
      <c r="J360" s="862"/>
    </row>
    <row r="361" spans="1:10" s="665" customFormat="1" hidden="1" x14ac:dyDescent="0.2">
      <c r="A361" s="787">
        <v>332</v>
      </c>
      <c r="B361" s="861" t="s">
        <v>138</v>
      </c>
      <c r="C361" s="860"/>
      <c r="D361" s="687" t="s">
        <v>137</v>
      </c>
      <c r="E361" s="687"/>
      <c r="F361" s="856"/>
      <c r="G361" s="856">
        <f t="shared" si="68"/>
        <v>0</v>
      </c>
      <c r="H361" s="856"/>
      <c r="I361" s="856">
        <f t="shared" si="69"/>
        <v>0</v>
      </c>
      <c r="J361" s="862"/>
    </row>
    <row r="362" spans="1:10" s="665" customFormat="1" hidden="1" x14ac:dyDescent="0.2">
      <c r="A362" s="787">
        <v>333</v>
      </c>
      <c r="B362" s="861" t="s">
        <v>162</v>
      </c>
      <c r="C362" s="860"/>
      <c r="D362" s="687" t="s">
        <v>137</v>
      </c>
      <c r="E362" s="687"/>
      <c r="F362" s="856"/>
      <c r="G362" s="856">
        <f t="shared" si="68"/>
        <v>0</v>
      </c>
      <c r="H362" s="856"/>
      <c r="I362" s="856">
        <f t="shared" si="69"/>
        <v>0</v>
      </c>
      <c r="J362" s="862"/>
    </row>
    <row r="363" spans="1:10" s="665" customFormat="1" x14ac:dyDescent="0.2">
      <c r="A363" s="787">
        <v>334</v>
      </c>
      <c r="B363" s="861" t="s">
        <v>139</v>
      </c>
      <c r="C363" s="860"/>
      <c r="D363" s="687" t="s">
        <v>56</v>
      </c>
      <c r="E363" s="756">
        <v>6.944</v>
      </c>
      <c r="F363" s="856">
        <v>1875</v>
      </c>
      <c r="G363" s="856">
        <f t="shared" si="68"/>
        <v>13020</v>
      </c>
      <c r="H363" s="856">
        <v>1617</v>
      </c>
      <c r="I363" s="856">
        <f t="shared" si="69"/>
        <v>11228.448</v>
      </c>
      <c r="J363" s="862">
        <f t="shared" ref="J363:J364" si="72">G363+I363</f>
        <v>24248.448</v>
      </c>
    </row>
    <row r="364" spans="1:10" s="665" customFormat="1" x14ac:dyDescent="0.2">
      <c r="A364" s="787">
        <v>335</v>
      </c>
      <c r="B364" s="861" t="s">
        <v>140</v>
      </c>
      <c r="C364" s="860"/>
      <c r="D364" s="687" t="s">
        <v>56</v>
      </c>
      <c r="E364" s="687">
        <v>63.168999999999997</v>
      </c>
      <c r="F364" s="856">
        <v>1875</v>
      </c>
      <c r="G364" s="856">
        <f t="shared" si="68"/>
        <v>118441.875</v>
      </c>
      <c r="H364" s="856">
        <v>1226</v>
      </c>
      <c r="I364" s="856">
        <f t="shared" si="69"/>
        <v>77445.194000000003</v>
      </c>
      <c r="J364" s="862">
        <f t="shared" si="72"/>
        <v>195887.06900000002</v>
      </c>
    </row>
    <row r="365" spans="1:10" s="665" customFormat="1" hidden="1" x14ac:dyDescent="0.2">
      <c r="A365" s="787">
        <v>336</v>
      </c>
      <c r="B365" s="861" t="s">
        <v>163</v>
      </c>
      <c r="C365" s="860"/>
      <c r="D365" s="687" t="s">
        <v>137</v>
      </c>
      <c r="E365" s="687"/>
      <c r="F365" s="856"/>
      <c r="G365" s="856">
        <f t="shared" si="68"/>
        <v>0</v>
      </c>
      <c r="H365" s="856"/>
      <c r="I365" s="856">
        <f t="shared" si="69"/>
        <v>0</v>
      </c>
      <c r="J365" s="862"/>
    </row>
    <row r="366" spans="1:10" s="665" customFormat="1" x14ac:dyDescent="0.2">
      <c r="A366" s="787">
        <v>337</v>
      </c>
      <c r="B366" s="861" t="s">
        <v>144</v>
      </c>
      <c r="C366" s="860"/>
      <c r="D366" s="687" t="s">
        <v>56</v>
      </c>
      <c r="E366" s="756">
        <v>3.1030000000000002</v>
      </c>
      <c r="F366" s="856">
        <v>1875</v>
      </c>
      <c r="G366" s="856">
        <f t="shared" si="68"/>
        <v>5818.125</v>
      </c>
      <c r="H366" s="856">
        <v>2132</v>
      </c>
      <c r="I366" s="856">
        <f t="shared" si="69"/>
        <v>6615.5960000000005</v>
      </c>
      <c r="J366" s="862">
        <f t="shared" ref="J366:J367" si="73">G366+I366</f>
        <v>12433.721000000001</v>
      </c>
    </row>
    <row r="367" spans="1:10" s="665" customFormat="1" x14ac:dyDescent="0.2">
      <c r="A367" s="787">
        <v>338</v>
      </c>
      <c r="B367" s="861" t="s">
        <v>148</v>
      </c>
      <c r="C367" s="860"/>
      <c r="D367" s="687" t="s">
        <v>56</v>
      </c>
      <c r="E367" s="687">
        <v>2.52</v>
      </c>
      <c r="F367" s="856">
        <v>1875</v>
      </c>
      <c r="G367" s="856">
        <f t="shared" si="68"/>
        <v>4725</v>
      </c>
      <c r="H367" s="856">
        <v>1428</v>
      </c>
      <c r="I367" s="856">
        <f t="shared" si="69"/>
        <v>3598.56</v>
      </c>
      <c r="J367" s="862">
        <f t="shared" si="73"/>
        <v>8323.56</v>
      </c>
    </row>
    <row r="368" spans="1:10" s="665" customFormat="1" hidden="1" x14ac:dyDescent="0.2">
      <c r="A368" s="787">
        <v>339</v>
      </c>
      <c r="B368" s="861" t="s">
        <v>164</v>
      </c>
      <c r="C368" s="860"/>
      <c r="D368" s="687" t="s">
        <v>137</v>
      </c>
      <c r="E368" s="687"/>
      <c r="F368" s="856"/>
      <c r="G368" s="856">
        <f t="shared" si="68"/>
        <v>0</v>
      </c>
      <c r="H368" s="856"/>
      <c r="I368" s="856">
        <f t="shared" si="69"/>
        <v>0</v>
      </c>
      <c r="J368" s="862"/>
    </row>
    <row r="369" spans="1:14" s="665" customFormat="1" x14ac:dyDescent="0.2">
      <c r="A369" s="787">
        <v>340</v>
      </c>
      <c r="B369" s="861" t="s">
        <v>150</v>
      </c>
      <c r="C369" s="860"/>
      <c r="D369" s="687" t="s">
        <v>56</v>
      </c>
      <c r="E369" s="756">
        <v>1.1000000000000001</v>
      </c>
      <c r="F369" s="856">
        <v>1875</v>
      </c>
      <c r="G369" s="856">
        <f t="shared" si="68"/>
        <v>2062.5</v>
      </c>
      <c r="H369" s="856">
        <v>2646</v>
      </c>
      <c r="I369" s="856">
        <f t="shared" si="69"/>
        <v>2910.6000000000004</v>
      </c>
      <c r="J369" s="862">
        <f t="shared" ref="J369:J372" si="74">G369+I369</f>
        <v>4973.1000000000004</v>
      </c>
    </row>
    <row r="370" spans="1:14" ht="25.5" hidden="1" x14ac:dyDescent="0.2">
      <c r="A370" s="787">
        <v>341</v>
      </c>
      <c r="B370" s="861" t="s">
        <v>151</v>
      </c>
      <c r="C370" s="687" t="s">
        <v>152</v>
      </c>
      <c r="D370" s="687" t="s">
        <v>56</v>
      </c>
      <c r="E370" s="687"/>
      <c r="F370" s="856">
        <v>600</v>
      </c>
      <c r="G370" s="856">
        <f t="shared" si="68"/>
        <v>0</v>
      </c>
      <c r="H370" s="856">
        <v>381</v>
      </c>
      <c r="I370" s="856">
        <f t="shared" si="69"/>
        <v>0</v>
      </c>
      <c r="J370" s="862">
        <f t="shared" si="74"/>
        <v>0</v>
      </c>
    </row>
    <row r="371" spans="1:14" x14ac:dyDescent="0.2">
      <c r="A371" s="787">
        <v>342</v>
      </c>
      <c r="B371" s="861" t="s">
        <v>153</v>
      </c>
      <c r="C371" s="860"/>
      <c r="D371" s="687" t="s">
        <v>56</v>
      </c>
      <c r="E371" s="687">
        <v>1.04</v>
      </c>
      <c r="F371" s="856">
        <v>1000</v>
      </c>
      <c r="G371" s="856">
        <f t="shared" si="68"/>
        <v>1040</v>
      </c>
      <c r="H371" s="856">
        <v>123</v>
      </c>
      <c r="I371" s="856">
        <f t="shared" si="69"/>
        <v>127.92</v>
      </c>
      <c r="J371" s="862">
        <f t="shared" si="74"/>
        <v>1167.92</v>
      </c>
    </row>
    <row r="372" spans="1:14" x14ac:dyDescent="0.2">
      <c r="A372" s="787">
        <v>343</v>
      </c>
      <c r="B372" s="861" t="s">
        <v>60</v>
      </c>
      <c r="C372" s="860"/>
      <c r="D372" s="687" t="s">
        <v>5</v>
      </c>
      <c r="E372" s="687">
        <v>0.44400000000000001</v>
      </c>
      <c r="F372" s="856">
        <v>0</v>
      </c>
      <c r="G372" s="856">
        <f t="shared" si="68"/>
        <v>0</v>
      </c>
      <c r="H372" s="856">
        <v>101443</v>
      </c>
      <c r="I372" s="856">
        <f t="shared" si="69"/>
        <v>45040.692000000003</v>
      </c>
      <c r="J372" s="862">
        <f t="shared" si="74"/>
        <v>45040.692000000003</v>
      </c>
    </row>
    <row r="373" spans="1:14" x14ac:dyDescent="0.2">
      <c r="A373" s="787">
        <v>344</v>
      </c>
      <c r="B373" s="869" t="s">
        <v>116</v>
      </c>
      <c r="C373" s="860"/>
      <c r="D373" s="687"/>
      <c r="E373" s="687"/>
      <c r="F373" s="687"/>
      <c r="G373" s="856"/>
      <c r="H373" s="857"/>
      <c r="I373" s="856"/>
      <c r="J373" s="858"/>
    </row>
    <row r="374" spans="1:14" ht="25.5" hidden="1" x14ac:dyDescent="0.2">
      <c r="A374" s="787">
        <v>345</v>
      </c>
      <c r="B374" s="861" t="s">
        <v>289</v>
      </c>
      <c r="C374" s="687" t="s">
        <v>367</v>
      </c>
      <c r="D374" s="687" t="s">
        <v>14</v>
      </c>
      <c r="E374" s="687"/>
      <c r="F374" s="856">
        <v>8293.6</v>
      </c>
      <c r="G374" s="856">
        <f t="shared" ref="G374:G391" si="75">E374*F374</f>
        <v>0</v>
      </c>
      <c r="H374" s="856">
        <v>22342.319999999996</v>
      </c>
      <c r="I374" s="856">
        <f t="shared" ref="I374:I391" si="76">E374*H374</f>
        <v>0</v>
      </c>
      <c r="J374" s="862">
        <f t="shared" ref="J374:J377" si="77">G374+I374</f>
        <v>0</v>
      </c>
    </row>
    <row r="375" spans="1:14" hidden="1" x14ac:dyDescent="0.2">
      <c r="A375" s="787">
        <v>346</v>
      </c>
      <c r="B375" s="861" t="s">
        <v>132</v>
      </c>
      <c r="C375" s="860" t="s">
        <v>133</v>
      </c>
      <c r="D375" s="687" t="s">
        <v>14</v>
      </c>
      <c r="E375" s="687"/>
      <c r="F375" s="856">
        <v>4003.24</v>
      </c>
      <c r="G375" s="856">
        <f t="shared" si="75"/>
        <v>0</v>
      </c>
      <c r="H375" s="856">
        <v>9764</v>
      </c>
      <c r="I375" s="856">
        <f t="shared" si="76"/>
        <v>0</v>
      </c>
      <c r="J375" s="862">
        <f t="shared" si="77"/>
        <v>0</v>
      </c>
    </row>
    <row r="376" spans="1:14" hidden="1" x14ac:dyDescent="0.2">
      <c r="A376" s="787">
        <v>347</v>
      </c>
      <c r="B376" s="861" t="s">
        <v>134</v>
      </c>
      <c r="C376" s="860"/>
      <c r="D376" s="687" t="s">
        <v>14</v>
      </c>
      <c r="E376" s="687"/>
      <c r="F376" s="856">
        <v>800</v>
      </c>
      <c r="G376" s="856">
        <f t="shared" si="75"/>
        <v>0</v>
      </c>
      <c r="H376" s="856">
        <v>2142</v>
      </c>
      <c r="I376" s="856">
        <f t="shared" si="76"/>
        <v>0</v>
      </c>
      <c r="J376" s="862">
        <f t="shared" si="77"/>
        <v>0</v>
      </c>
    </row>
    <row r="377" spans="1:14" hidden="1" x14ac:dyDescent="0.2">
      <c r="A377" s="787">
        <v>348</v>
      </c>
      <c r="B377" s="861" t="s">
        <v>135</v>
      </c>
      <c r="C377" s="860"/>
      <c r="D377" s="687" t="s">
        <v>56</v>
      </c>
      <c r="E377" s="687"/>
      <c r="F377" s="856">
        <v>1875</v>
      </c>
      <c r="G377" s="856">
        <f t="shared" si="75"/>
        <v>0</v>
      </c>
      <c r="H377" s="856">
        <v>869</v>
      </c>
      <c r="I377" s="856">
        <f t="shared" si="76"/>
        <v>0</v>
      </c>
      <c r="J377" s="862">
        <f t="shared" si="77"/>
        <v>0</v>
      </c>
    </row>
    <row r="378" spans="1:14" hidden="1" x14ac:dyDescent="0.2">
      <c r="A378" s="787">
        <v>349</v>
      </c>
      <c r="B378" s="861" t="s">
        <v>136</v>
      </c>
      <c r="C378" s="860"/>
      <c r="D378" s="687" t="s">
        <v>137</v>
      </c>
      <c r="E378" s="687"/>
      <c r="F378" s="856"/>
      <c r="G378" s="856">
        <f t="shared" si="75"/>
        <v>0</v>
      </c>
      <c r="H378" s="856"/>
      <c r="I378" s="856">
        <f t="shared" si="76"/>
        <v>0</v>
      </c>
      <c r="J378" s="862"/>
    </row>
    <row r="379" spans="1:14" hidden="1" x14ac:dyDescent="0.2">
      <c r="A379" s="787">
        <v>350</v>
      </c>
      <c r="B379" s="861" t="s">
        <v>161</v>
      </c>
      <c r="C379" s="860"/>
      <c r="D379" s="687" t="s">
        <v>137</v>
      </c>
      <c r="E379" s="687"/>
      <c r="F379" s="856"/>
      <c r="G379" s="856">
        <f t="shared" si="75"/>
        <v>0</v>
      </c>
      <c r="H379" s="856"/>
      <c r="I379" s="856">
        <f t="shared" si="76"/>
        <v>0</v>
      </c>
      <c r="J379" s="862"/>
    </row>
    <row r="380" spans="1:14" hidden="1" x14ac:dyDescent="0.2">
      <c r="A380" s="787">
        <v>351</v>
      </c>
      <c r="B380" s="861" t="s">
        <v>138</v>
      </c>
      <c r="C380" s="860"/>
      <c r="D380" s="687" t="s">
        <v>137</v>
      </c>
      <c r="E380" s="687"/>
      <c r="F380" s="856"/>
      <c r="G380" s="856">
        <f t="shared" si="75"/>
        <v>0</v>
      </c>
      <c r="H380" s="856"/>
      <c r="I380" s="856">
        <f t="shared" si="76"/>
        <v>0</v>
      </c>
      <c r="J380" s="862"/>
    </row>
    <row r="381" spans="1:14" hidden="1" x14ac:dyDescent="0.2">
      <c r="A381" s="787">
        <v>352</v>
      </c>
      <c r="B381" s="861" t="s">
        <v>162</v>
      </c>
      <c r="C381" s="860"/>
      <c r="D381" s="687" t="s">
        <v>137</v>
      </c>
      <c r="E381" s="687"/>
      <c r="F381" s="856"/>
      <c r="G381" s="856">
        <f t="shared" si="75"/>
        <v>0</v>
      </c>
      <c r="H381" s="856"/>
      <c r="I381" s="856">
        <f t="shared" si="76"/>
        <v>0</v>
      </c>
      <c r="J381" s="862"/>
    </row>
    <row r="382" spans="1:14" hidden="1" x14ac:dyDescent="0.2">
      <c r="A382" s="787">
        <v>353</v>
      </c>
      <c r="B382" s="861" t="s">
        <v>139</v>
      </c>
      <c r="C382" s="860"/>
      <c r="D382" s="687" t="s">
        <v>56</v>
      </c>
      <c r="E382" s="756"/>
      <c r="F382" s="856">
        <v>1875</v>
      </c>
      <c r="G382" s="856">
        <f t="shared" si="75"/>
        <v>0</v>
      </c>
      <c r="H382" s="856">
        <v>1617</v>
      </c>
      <c r="I382" s="856">
        <f t="shared" si="76"/>
        <v>0</v>
      </c>
      <c r="J382" s="862">
        <f t="shared" ref="J382:J383" si="78">G382+I382</f>
        <v>0</v>
      </c>
    </row>
    <row r="383" spans="1:14" s="735" customFormat="1" x14ac:dyDescent="0.2">
      <c r="A383" s="787">
        <v>354</v>
      </c>
      <c r="B383" s="861" t="s">
        <v>140</v>
      </c>
      <c r="C383" s="870"/>
      <c r="D383" s="871" t="s">
        <v>56</v>
      </c>
      <c r="E383" s="871">
        <v>23.7</v>
      </c>
      <c r="F383" s="856">
        <v>1875</v>
      </c>
      <c r="G383" s="856">
        <f t="shared" si="75"/>
        <v>44437.5</v>
      </c>
      <c r="H383" s="856">
        <v>1226</v>
      </c>
      <c r="I383" s="856">
        <f t="shared" si="76"/>
        <v>29056.2</v>
      </c>
      <c r="J383" s="862">
        <f t="shared" si="78"/>
        <v>73493.7</v>
      </c>
      <c r="K383" s="734"/>
      <c r="L383" s="734"/>
      <c r="M383" s="734"/>
      <c r="N383" s="734"/>
    </row>
    <row r="384" spans="1:14" hidden="1" x14ac:dyDescent="0.2">
      <c r="A384" s="787">
        <v>355</v>
      </c>
      <c r="B384" s="861" t="s">
        <v>163</v>
      </c>
      <c r="C384" s="860"/>
      <c r="D384" s="687" t="s">
        <v>137</v>
      </c>
      <c r="E384" s="687"/>
      <c r="F384" s="856"/>
      <c r="G384" s="856">
        <f t="shared" si="75"/>
        <v>0</v>
      </c>
      <c r="H384" s="856"/>
      <c r="I384" s="856">
        <f t="shared" si="76"/>
        <v>0</v>
      </c>
      <c r="J384" s="862"/>
    </row>
    <row r="385" spans="1:10" hidden="1" x14ac:dyDescent="0.2">
      <c r="A385" s="787">
        <v>356</v>
      </c>
      <c r="B385" s="861" t="s">
        <v>144</v>
      </c>
      <c r="C385" s="860"/>
      <c r="D385" s="687" t="s">
        <v>56</v>
      </c>
      <c r="E385" s="756"/>
      <c r="F385" s="856">
        <v>1875</v>
      </c>
      <c r="G385" s="856">
        <f t="shared" si="75"/>
        <v>0</v>
      </c>
      <c r="H385" s="856">
        <v>2132</v>
      </c>
      <c r="I385" s="856">
        <f t="shared" si="76"/>
        <v>0</v>
      </c>
      <c r="J385" s="862">
        <f t="shared" ref="J385:J386" si="79">G385+I385</f>
        <v>0</v>
      </c>
    </row>
    <row r="386" spans="1:10" s="665" customFormat="1" x14ac:dyDescent="0.2">
      <c r="A386" s="787">
        <v>357</v>
      </c>
      <c r="B386" s="861" t="s">
        <v>148</v>
      </c>
      <c r="C386" s="860"/>
      <c r="D386" s="687" t="s">
        <v>56</v>
      </c>
      <c r="E386" s="687">
        <v>2.52</v>
      </c>
      <c r="F386" s="856">
        <v>1875</v>
      </c>
      <c r="G386" s="856">
        <f t="shared" si="75"/>
        <v>4725</v>
      </c>
      <c r="H386" s="856">
        <v>1428</v>
      </c>
      <c r="I386" s="856">
        <f t="shared" si="76"/>
        <v>3598.56</v>
      </c>
      <c r="J386" s="862">
        <f t="shared" si="79"/>
        <v>8323.56</v>
      </c>
    </row>
    <row r="387" spans="1:10" s="665" customFormat="1" x14ac:dyDescent="0.2">
      <c r="A387" s="787">
        <v>358</v>
      </c>
      <c r="B387" s="861" t="s">
        <v>164</v>
      </c>
      <c r="C387" s="860"/>
      <c r="D387" s="687" t="s">
        <v>137</v>
      </c>
      <c r="E387" s="687"/>
      <c r="F387" s="856"/>
      <c r="G387" s="856">
        <f t="shared" si="75"/>
        <v>0</v>
      </c>
      <c r="H387" s="856"/>
      <c r="I387" s="856">
        <f t="shared" si="76"/>
        <v>0</v>
      </c>
      <c r="J387" s="862"/>
    </row>
    <row r="388" spans="1:10" s="665" customFormat="1" x14ac:dyDescent="0.2">
      <c r="A388" s="787">
        <v>359</v>
      </c>
      <c r="B388" s="861" t="s">
        <v>150</v>
      </c>
      <c r="C388" s="860"/>
      <c r="D388" s="687" t="s">
        <v>56</v>
      </c>
      <c r="E388" s="756">
        <v>1.3</v>
      </c>
      <c r="F388" s="856">
        <v>1875</v>
      </c>
      <c r="G388" s="856">
        <f t="shared" si="75"/>
        <v>2437.5</v>
      </c>
      <c r="H388" s="856">
        <v>2646</v>
      </c>
      <c r="I388" s="856">
        <f t="shared" si="76"/>
        <v>3439.8</v>
      </c>
      <c r="J388" s="862">
        <f t="shared" ref="J388:J391" si="80">G388+I388</f>
        <v>5877.3</v>
      </c>
    </row>
    <row r="389" spans="1:10" s="665" customFormat="1" ht="25.5" hidden="1" x14ac:dyDescent="0.2">
      <c r="A389" s="787">
        <v>360</v>
      </c>
      <c r="B389" s="861" t="s">
        <v>151</v>
      </c>
      <c r="C389" s="687" t="s">
        <v>152</v>
      </c>
      <c r="D389" s="687" t="s">
        <v>56</v>
      </c>
      <c r="E389" s="687"/>
      <c r="F389" s="856">
        <v>600</v>
      </c>
      <c r="G389" s="856">
        <f t="shared" si="75"/>
        <v>0</v>
      </c>
      <c r="H389" s="856">
        <v>381</v>
      </c>
      <c r="I389" s="856">
        <f t="shared" si="76"/>
        <v>0</v>
      </c>
      <c r="J389" s="862">
        <f t="shared" si="80"/>
        <v>0</v>
      </c>
    </row>
    <row r="390" spans="1:10" s="665" customFormat="1" x14ac:dyDescent="0.2">
      <c r="A390" s="787">
        <v>361</v>
      </c>
      <c r="B390" s="861" t="s">
        <v>153</v>
      </c>
      <c r="C390" s="860"/>
      <c r="D390" s="687" t="s">
        <v>56</v>
      </c>
      <c r="E390" s="687">
        <v>1.2</v>
      </c>
      <c r="F390" s="856">
        <v>1000</v>
      </c>
      <c r="G390" s="856">
        <f t="shared" si="75"/>
        <v>1200</v>
      </c>
      <c r="H390" s="856">
        <v>123</v>
      </c>
      <c r="I390" s="856">
        <f t="shared" si="76"/>
        <v>147.6</v>
      </c>
      <c r="J390" s="862">
        <f t="shared" si="80"/>
        <v>1347.6</v>
      </c>
    </row>
    <row r="391" spans="1:10" s="665" customFormat="1" x14ac:dyDescent="0.2">
      <c r="A391" s="787">
        <v>362</v>
      </c>
      <c r="B391" s="861" t="s">
        <v>60</v>
      </c>
      <c r="C391" s="870"/>
      <c r="D391" s="871" t="s">
        <v>5</v>
      </c>
      <c r="E391" s="872">
        <v>0.25059999999999999</v>
      </c>
      <c r="F391" s="856">
        <v>0</v>
      </c>
      <c r="G391" s="856">
        <f t="shared" si="75"/>
        <v>0</v>
      </c>
      <c r="H391" s="856">
        <v>96507</v>
      </c>
      <c r="I391" s="856">
        <f t="shared" si="76"/>
        <v>24184.654199999997</v>
      </c>
      <c r="J391" s="862">
        <f t="shared" si="80"/>
        <v>24184.654199999997</v>
      </c>
    </row>
    <row r="392" spans="1:10" s="665" customFormat="1" ht="12" customHeight="1" x14ac:dyDescent="0.2">
      <c r="A392" s="787">
        <v>363</v>
      </c>
      <c r="B392" s="869" t="s">
        <v>118</v>
      </c>
      <c r="C392" s="860"/>
      <c r="D392" s="687"/>
      <c r="E392" s="687"/>
      <c r="F392" s="687"/>
      <c r="G392" s="856"/>
      <c r="H392" s="857"/>
      <c r="I392" s="856"/>
      <c r="J392" s="858"/>
    </row>
    <row r="393" spans="1:10" s="665" customFormat="1" ht="25.5" hidden="1" x14ac:dyDescent="0.2">
      <c r="A393" s="787">
        <v>364</v>
      </c>
      <c r="B393" s="861" t="s">
        <v>289</v>
      </c>
      <c r="C393" s="687" t="s">
        <v>367</v>
      </c>
      <c r="D393" s="687" t="s">
        <v>14</v>
      </c>
      <c r="E393" s="687"/>
      <c r="F393" s="856">
        <v>8293.6</v>
      </c>
      <c r="G393" s="856">
        <f t="shared" ref="G393:G409" si="81">E393*F393</f>
        <v>0</v>
      </c>
      <c r="H393" s="856">
        <v>22342.319999999996</v>
      </c>
      <c r="I393" s="856">
        <f t="shared" ref="I393:I409" si="82">E393*H393</f>
        <v>0</v>
      </c>
      <c r="J393" s="862">
        <f t="shared" ref="J393:J396" si="83">G393+I393</f>
        <v>0</v>
      </c>
    </row>
    <row r="394" spans="1:10" s="665" customFormat="1" ht="12" hidden="1" customHeight="1" x14ac:dyDescent="0.2">
      <c r="A394" s="787">
        <v>365</v>
      </c>
      <c r="B394" s="861" t="s">
        <v>132</v>
      </c>
      <c r="C394" s="860" t="s">
        <v>133</v>
      </c>
      <c r="D394" s="687" t="s">
        <v>14</v>
      </c>
      <c r="E394" s="687"/>
      <c r="F394" s="856">
        <v>4003.24</v>
      </c>
      <c r="G394" s="856">
        <f t="shared" si="81"/>
        <v>0</v>
      </c>
      <c r="H394" s="856">
        <v>9764</v>
      </c>
      <c r="I394" s="856">
        <f t="shared" si="82"/>
        <v>0</v>
      </c>
      <c r="J394" s="862">
        <f t="shared" si="83"/>
        <v>0</v>
      </c>
    </row>
    <row r="395" spans="1:10" s="665" customFormat="1" x14ac:dyDescent="0.2">
      <c r="A395" s="787">
        <v>366</v>
      </c>
      <c r="B395" s="861" t="s">
        <v>134</v>
      </c>
      <c r="C395" s="860"/>
      <c r="D395" s="687" t="s">
        <v>14</v>
      </c>
      <c r="E395" s="687">
        <v>7</v>
      </c>
      <c r="F395" s="856">
        <v>800</v>
      </c>
      <c r="G395" s="856">
        <f t="shared" si="81"/>
        <v>5600</v>
      </c>
      <c r="H395" s="856">
        <v>2142</v>
      </c>
      <c r="I395" s="856">
        <f t="shared" si="82"/>
        <v>14994</v>
      </c>
      <c r="J395" s="862">
        <f t="shared" si="83"/>
        <v>20594</v>
      </c>
    </row>
    <row r="396" spans="1:10" s="665" customFormat="1" x14ac:dyDescent="0.2">
      <c r="A396" s="787">
        <v>367</v>
      </c>
      <c r="B396" s="861" t="s">
        <v>135</v>
      </c>
      <c r="C396" s="860"/>
      <c r="D396" s="687" t="s">
        <v>56</v>
      </c>
      <c r="E396" s="687">
        <v>102.43199999999999</v>
      </c>
      <c r="F396" s="856">
        <v>1875</v>
      </c>
      <c r="G396" s="856">
        <f t="shared" si="81"/>
        <v>192059.99999999997</v>
      </c>
      <c r="H396" s="856">
        <v>869</v>
      </c>
      <c r="I396" s="856">
        <f t="shared" si="82"/>
        <v>89013.407999999996</v>
      </c>
      <c r="J396" s="862">
        <f t="shared" si="83"/>
        <v>281073.40799999994</v>
      </c>
    </row>
    <row r="397" spans="1:10" s="665" customFormat="1" hidden="1" x14ac:dyDescent="0.2">
      <c r="A397" s="787">
        <v>368</v>
      </c>
      <c r="B397" s="861" t="s">
        <v>136</v>
      </c>
      <c r="C397" s="860"/>
      <c r="D397" s="687" t="s">
        <v>137</v>
      </c>
      <c r="E397" s="687"/>
      <c r="F397" s="856"/>
      <c r="G397" s="856">
        <f t="shared" si="81"/>
        <v>0</v>
      </c>
      <c r="H397" s="856"/>
      <c r="I397" s="856">
        <f t="shared" si="82"/>
        <v>0</v>
      </c>
      <c r="J397" s="862"/>
    </row>
    <row r="398" spans="1:10" s="665" customFormat="1" hidden="1" x14ac:dyDescent="0.2">
      <c r="A398" s="787">
        <v>369</v>
      </c>
      <c r="B398" s="861" t="s">
        <v>161</v>
      </c>
      <c r="C398" s="860"/>
      <c r="D398" s="687" t="s">
        <v>137</v>
      </c>
      <c r="E398" s="687"/>
      <c r="F398" s="856"/>
      <c r="G398" s="856">
        <f t="shared" si="81"/>
        <v>0</v>
      </c>
      <c r="H398" s="856"/>
      <c r="I398" s="856">
        <f t="shared" si="82"/>
        <v>0</v>
      </c>
      <c r="J398" s="862"/>
    </row>
    <row r="399" spans="1:10" s="665" customFormat="1" hidden="1" x14ac:dyDescent="0.2">
      <c r="A399" s="787">
        <v>370</v>
      </c>
      <c r="B399" s="861" t="s">
        <v>138</v>
      </c>
      <c r="C399" s="860"/>
      <c r="D399" s="687" t="s">
        <v>137</v>
      </c>
      <c r="E399" s="687"/>
      <c r="F399" s="856"/>
      <c r="G399" s="856">
        <f t="shared" si="81"/>
        <v>0</v>
      </c>
      <c r="H399" s="856"/>
      <c r="I399" s="856">
        <f t="shared" si="82"/>
        <v>0</v>
      </c>
      <c r="J399" s="862"/>
    </row>
    <row r="400" spans="1:10" s="665" customFormat="1" x14ac:dyDescent="0.2">
      <c r="A400" s="787">
        <v>371</v>
      </c>
      <c r="B400" s="861" t="s">
        <v>139</v>
      </c>
      <c r="C400" s="860"/>
      <c r="D400" s="687" t="s">
        <v>56</v>
      </c>
      <c r="E400" s="756">
        <v>18.250000000000004</v>
      </c>
      <c r="F400" s="856">
        <v>1875</v>
      </c>
      <c r="G400" s="856">
        <f t="shared" si="81"/>
        <v>34218.750000000007</v>
      </c>
      <c r="H400" s="856">
        <v>1617</v>
      </c>
      <c r="I400" s="856">
        <f t="shared" si="82"/>
        <v>29510.250000000007</v>
      </c>
      <c r="J400" s="862">
        <f t="shared" ref="J400:J401" si="84">G400+I400</f>
        <v>63729.000000000015</v>
      </c>
    </row>
    <row r="401" spans="1:10" s="665" customFormat="1" x14ac:dyDescent="0.2">
      <c r="A401" s="787">
        <v>372</v>
      </c>
      <c r="B401" s="861" t="s">
        <v>140</v>
      </c>
      <c r="C401" s="860"/>
      <c r="D401" s="687" t="s">
        <v>56</v>
      </c>
      <c r="E401" s="687">
        <v>94</v>
      </c>
      <c r="F401" s="856">
        <v>1875</v>
      </c>
      <c r="G401" s="856">
        <f t="shared" si="81"/>
        <v>176250</v>
      </c>
      <c r="H401" s="856">
        <v>1226</v>
      </c>
      <c r="I401" s="856">
        <f t="shared" si="82"/>
        <v>115244</v>
      </c>
      <c r="J401" s="862">
        <f t="shared" si="84"/>
        <v>291494</v>
      </c>
    </row>
    <row r="402" spans="1:10" s="665" customFormat="1" hidden="1" x14ac:dyDescent="0.2">
      <c r="A402" s="787">
        <v>373</v>
      </c>
      <c r="B402" s="861" t="s">
        <v>163</v>
      </c>
      <c r="C402" s="860"/>
      <c r="D402" s="687" t="s">
        <v>137</v>
      </c>
      <c r="E402" s="687"/>
      <c r="F402" s="856"/>
      <c r="G402" s="856">
        <f t="shared" si="81"/>
        <v>0</v>
      </c>
      <c r="H402" s="856"/>
      <c r="I402" s="856">
        <f t="shared" si="82"/>
        <v>0</v>
      </c>
      <c r="J402" s="862"/>
    </row>
    <row r="403" spans="1:10" s="665" customFormat="1" x14ac:dyDescent="0.2">
      <c r="A403" s="787">
        <v>374</v>
      </c>
      <c r="B403" s="861" t="s">
        <v>144</v>
      </c>
      <c r="C403" s="860"/>
      <c r="D403" s="687" t="s">
        <v>56</v>
      </c>
      <c r="E403" s="756">
        <v>17.8</v>
      </c>
      <c r="F403" s="856">
        <v>1875</v>
      </c>
      <c r="G403" s="856">
        <f t="shared" si="81"/>
        <v>33375</v>
      </c>
      <c r="H403" s="856">
        <v>2132</v>
      </c>
      <c r="I403" s="856">
        <f t="shared" si="82"/>
        <v>37949.599999999999</v>
      </c>
      <c r="J403" s="862">
        <f t="shared" ref="J403:J404" si="85">G403+I403</f>
        <v>71324.600000000006</v>
      </c>
    </row>
    <row r="404" spans="1:10" s="665" customFormat="1" x14ac:dyDescent="0.2">
      <c r="A404" s="787">
        <v>375</v>
      </c>
      <c r="B404" s="861" t="s">
        <v>148</v>
      </c>
      <c r="C404" s="860"/>
      <c r="D404" s="687" t="s">
        <v>56</v>
      </c>
      <c r="E404" s="687">
        <v>2.52</v>
      </c>
      <c r="F404" s="856">
        <v>1875</v>
      </c>
      <c r="G404" s="856">
        <f t="shared" si="81"/>
        <v>4725</v>
      </c>
      <c r="H404" s="856">
        <v>1428</v>
      </c>
      <c r="I404" s="856">
        <f t="shared" si="82"/>
        <v>3598.56</v>
      </c>
      <c r="J404" s="862">
        <f t="shared" si="85"/>
        <v>8323.56</v>
      </c>
    </row>
    <row r="405" spans="1:10" s="665" customFormat="1" hidden="1" x14ac:dyDescent="0.2">
      <c r="A405" s="787">
        <v>376</v>
      </c>
      <c r="B405" s="861" t="s">
        <v>164</v>
      </c>
      <c r="C405" s="860"/>
      <c r="D405" s="687" t="s">
        <v>137</v>
      </c>
      <c r="E405" s="687"/>
      <c r="F405" s="856"/>
      <c r="G405" s="856">
        <f t="shared" si="81"/>
        <v>0</v>
      </c>
      <c r="H405" s="856"/>
      <c r="I405" s="856">
        <f t="shared" si="82"/>
        <v>0</v>
      </c>
      <c r="J405" s="862"/>
    </row>
    <row r="406" spans="1:10" s="665" customFormat="1" x14ac:dyDescent="0.2">
      <c r="A406" s="787">
        <v>377</v>
      </c>
      <c r="B406" s="861" t="s">
        <v>150</v>
      </c>
      <c r="C406" s="860"/>
      <c r="D406" s="687" t="s">
        <v>56</v>
      </c>
      <c r="E406" s="756">
        <v>1.4</v>
      </c>
      <c r="F406" s="856">
        <v>1875</v>
      </c>
      <c r="G406" s="856">
        <f t="shared" si="81"/>
        <v>2625</v>
      </c>
      <c r="H406" s="856">
        <v>2646</v>
      </c>
      <c r="I406" s="856">
        <f t="shared" si="82"/>
        <v>3704.3999999999996</v>
      </c>
      <c r="J406" s="862">
        <f t="shared" ref="J406:J409" si="86">G406+I406</f>
        <v>6329.4</v>
      </c>
    </row>
    <row r="407" spans="1:10" s="665" customFormat="1" ht="25.5" hidden="1" x14ac:dyDescent="0.2">
      <c r="A407" s="787">
        <v>378</v>
      </c>
      <c r="B407" s="861" t="s">
        <v>151</v>
      </c>
      <c r="C407" s="687" t="s">
        <v>152</v>
      </c>
      <c r="D407" s="687" t="s">
        <v>56</v>
      </c>
      <c r="E407" s="687"/>
      <c r="F407" s="856">
        <v>600</v>
      </c>
      <c r="G407" s="856">
        <f t="shared" si="81"/>
        <v>0</v>
      </c>
      <c r="H407" s="856">
        <v>381</v>
      </c>
      <c r="I407" s="856">
        <f t="shared" si="82"/>
        <v>0</v>
      </c>
      <c r="J407" s="862">
        <f t="shared" si="86"/>
        <v>0</v>
      </c>
    </row>
    <row r="408" spans="1:10" s="665" customFormat="1" x14ac:dyDescent="0.2">
      <c r="A408" s="787">
        <v>379</v>
      </c>
      <c r="B408" s="861" t="s">
        <v>153</v>
      </c>
      <c r="C408" s="860"/>
      <c r="D408" s="687" t="s">
        <v>56</v>
      </c>
      <c r="E408" s="687">
        <v>1.04</v>
      </c>
      <c r="F408" s="856">
        <v>1000</v>
      </c>
      <c r="G408" s="856">
        <f t="shared" si="81"/>
        <v>1040</v>
      </c>
      <c r="H408" s="856">
        <v>123</v>
      </c>
      <c r="I408" s="856">
        <f t="shared" si="82"/>
        <v>127.92</v>
      </c>
      <c r="J408" s="862">
        <f t="shared" si="86"/>
        <v>1167.92</v>
      </c>
    </row>
    <row r="409" spans="1:10" s="665" customFormat="1" x14ac:dyDescent="0.2">
      <c r="A409" s="787">
        <v>380</v>
      </c>
      <c r="B409" s="861" t="s">
        <v>60</v>
      </c>
      <c r="C409" s="860"/>
      <c r="D409" s="687" t="s">
        <v>5</v>
      </c>
      <c r="E409" s="687">
        <v>0.84199999999999997</v>
      </c>
      <c r="F409" s="856">
        <v>0</v>
      </c>
      <c r="G409" s="856">
        <f t="shared" si="81"/>
        <v>0</v>
      </c>
      <c r="H409" s="856">
        <v>84698</v>
      </c>
      <c r="I409" s="856">
        <f t="shared" si="82"/>
        <v>71315.716</v>
      </c>
      <c r="J409" s="862">
        <f t="shared" si="86"/>
        <v>71315.716</v>
      </c>
    </row>
    <row r="410" spans="1:10" s="665" customFormat="1" x14ac:dyDescent="0.2">
      <c r="A410" s="787">
        <v>381</v>
      </c>
      <c r="B410" s="869" t="s">
        <v>120</v>
      </c>
      <c r="C410" s="860"/>
      <c r="D410" s="687"/>
      <c r="E410" s="687"/>
      <c r="F410" s="687"/>
      <c r="G410" s="856"/>
      <c r="H410" s="857"/>
      <c r="I410" s="856"/>
      <c r="J410" s="858"/>
    </row>
    <row r="411" spans="1:10" s="665" customFormat="1" ht="25.5" hidden="1" x14ac:dyDescent="0.2">
      <c r="A411" s="787">
        <v>382</v>
      </c>
      <c r="B411" s="861" t="s">
        <v>289</v>
      </c>
      <c r="C411" s="687" t="s">
        <v>367</v>
      </c>
      <c r="D411" s="687" t="s">
        <v>14</v>
      </c>
      <c r="E411" s="687"/>
      <c r="F411" s="856">
        <v>8293.6</v>
      </c>
      <c r="G411" s="856">
        <f t="shared" ref="G411:G432" si="87">E411*F411</f>
        <v>0</v>
      </c>
      <c r="H411" s="856">
        <v>22342.319999999996</v>
      </c>
      <c r="I411" s="856">
        <f t="shared" ref="I411:I432" si="88">E411*H411</f>
        <v>0</v>
      </c>
      <c r="J411" s="862">
        <f t="shared" ref="J411:J416" si="89">G411+I411</f>
        <v>0</v>
      </c>
    </row>
    <row r="412" spans="1:10" s="665" customFormat="1" ht="12" hidden="1" customHeight="1" x14ac:dyDescent="0.2">
      <c r="A412" s="787">
        <v>383</v>
      </c>
      <c r="B412" s="861" t="s">
        <v>165</v>
      </c>
      <c r="C412" s="860" t="s">
        <v>166</v>
      </c>
      <c r="D412" s="687" t="s">
        <v>14</v>
      </c>
      <c r="E412" s="687"/>
      <c r="F412" s="856">
        <v>800</v>
      </c>
      <c r="G412" s="856">
        <f t="shared" si="87"/>
        <v>0</v>
      </c>
      <c r="H412" s="856">
        <v>813</v>
      </c>
      <c r="I412" s="856">
        <f t="shared" si="88"/>
        <v>0</v>
      </c>
      <c r="J412" s="862">
        <f t="shared" si="89"/>
        <v>0</v>
      </c>
    </row>
    <row r="413" spans="1:10" s="665" customFormat="1" hidden="1" x14ac:dyDescent="0.2">
      <c r="A413" s="787">
        <v>384</v>
      </c>
      <c r="B413" s="861" t="s">
        <v>132</v>
      </c>
      <c r="C413" s="860" t="s">
        <v>133</v>
      </c>
      <c r="D413" s="687" t="s">
        <v>14</v>
      </c>
      <c r="E413" s="687"/>
      <c r="F413" s="856">
        <v>4003.24</v>
      </c>
      <c r="G413" s="856">
        <f t="shared" si="87"/>
        <v>0</v>
      </c>
      <c r="H413" s="856">
        <v>9764</v>
      </c>
      <c r="I413" s="856">
        <f t="shared" si="88"/>
        <v>0</v>
      </c>
      <c r="J413" s="862">
        <f t="shared" si="89"/>
        <v>0</v>
      </c>
    </row>
    <row r="414" spans="1:10" s="665" customFormat="1" ht="12" hidden="1" customHeight="1" x14ac:dyDescent="0.2">
      <c r="A414" s="787">
        <v>385</v>
      </c>
      <c r="B414" s="861" t="s">
        <v>167</v>
      </c>
      <c r="C414" s="860"/>
      <c r="D414" s="687" t="s">
        <v>14</v>
      </c>
      <c r="E414" s="687"/>
      <c r="F414" s="856">
        <v>600</v>
      </c>
      <c r="G414" s="856">
        <f t="shared" si="87"/>
        <v>0</v>
      </c>
      <c r="H414" s="856">
        <v>532</v>
      </c>
      <c r="I414" s="856">
        <f t="shared" si="88"/>
        <v>0</v>
      </c>
      <c r="J414" s="862">
        <f t="shared" si="89"/>
        <v>0</v>
      </c>
    </row>
    <row r="415" spans="1:10" s="665" customFormat="1" ht="16.5" customHeight="1" x14ac:dyDescent="0.2">
      <c r="A415" s="787">
        <v>386</v>
      </c>
      <c r="B415" s="861" t="s">
        <v>134</v>
      </c>
      <c r="C415" s="860"/>
      <c r="D415" s="687" t="s">
        <v>14</v>
      </c>
      <c r="E415" s="687">
        <v>6</v>
      </c>
      <c r="F415" s="856">
        <v>800</v>
      </c>
      <c r="G415" s="856">
        <f t="shared" si="87"/>
        <v>4800</v>
      </c>
      <c r="H415" s="856">
        <v>2142</v>
      </c>
      <c r="I415" s="856">
        <f t="shared" si="88"/>
        <v>12852</v>
      </c>
      <c r="J415" s="862">
        <f t="shared" si="89"/>
        <v>17652</v>
      </c>
    </row>
    <row r="416" spans="1:10" s="665" customFormat="1" hidden="1" x14ac:dyDescent="0.2">
      <c r="A416" s="787">
        <v>387</v>
      </c>
      <c r="B416" s="861" t="s">
        <v>157</v>
      </c>
      <c r="C416" s="687"/>
      <c r="D416" s="687" t="s">
        <v>56</v>
      </c>
      <c r="E416" s="687"/>
      <c r="F416" s="856">
        <v>1875</v>
      </c>
      <c r="G416" s="856">
        <f t="shared" si="87"/>
        <v>0</v>
      </c>
      <c r="H416" s="856">
        <v>840</v>
      </c>
      <c r="I416" s="856">
        <f t="shared" si="88"/>
        <v>0</v>
      </c>
      <c r="J416" s="862">
        <f t="shared" si="89"/>
        <v>0</v>
      </c>
    </row>
    <row r="417" spans="1:10" s="665" customFormat="1" hidden="1" x14ac:dyDescent="0.2">
      <c r="A417" s="787">
        <v>388</v>
      </c>
      <c r="B417" s="861" t="s">
        <v>168</v>
      </c>
      <c r="C417" s="860"/>
      <c r="D417" s="687" t="s">
        <v>137</v>
      </c>
      <c r="E417" s="687"/>
      <c r="F417" s="856"/>
      <c r="G417" s="856">
        <f t="shared" si="87"/>
        <v>0</v>
      </c>
      <c r="H417" s="856"/>
      <c r="I417" s="856">
        <f t="shared" si="88"/>
        <v>0</v>
      </c>
      <c r="J417" s="862"/>
    </row>
    <row r="418" spans="1:10" s="665" customFormat="1" hidden="1" x14ac:dyDescent="0.2">
      <c r="A418" s="787">
        <v>389</v>
      </c>
      <c r="B418" s="861" t="s">
        <v>159</v>
      </c>
      <c r="C418" s="687"/>
      <c r="D418" s="687" t="s">
        <v>56</v>
      </c>
      <c r="E418" s="756"/>
      <c r="F418" s="856">
        <v>1875</v>
      </c>
      <c r="G418" s="856">
        <f t="shared" si="87"/>
        <v>0</v>
      </c>
      <c r="H418" s="856">
        <v>3080</v>
      </c>
      <c r="I418" s="856">
        <f t="shared" si="88"/>
        <v>0</v>
      </c>
      <c r="J418" s="862">
        <f t="shared" ref="J418:J419" si="90">G418+I418</f>
        <v>0</v>
      </c>
    </row>
    <row r="419" spans="1:10" s="665" customFormat="1" x14ac:dyDescent="0.2">
      <c r="A419" s="787">
        <v>390</v>
      </c>
      <c r="B419" s="861" t="s">
        <v>135</v>
      </c>
      <c r="C419" s="860"/>
      <c r="D419" s="687" t="s">
        <v>56</v>
      </c>
      <c r="E419" s="687">
        <v>45.058999999999997</v>
      </c>
      <c r="F419" s="856">
        <v>1875</v>
      </c>
      <c r="G419" s="856">
        <f t="shared" si="87"/>
        <v>84485.625</v>
      </c>
      <c r="H419" s="856">
        <v>869</v>
      </c>
      <c r="I419" s="856">
        <f t="shared" si="88"/>
        <v>39156.271000000001</v>
      </c>
      <c r="J419" s="862">
        <f t="shared" si="90"/>
        <v>123641.89600000001</v>
      </c>
    </row>
    <row r="420" spans="1:10" s="665" customFormat="1" hidden="1" x14ac:dyDescent="0.2">
      <c r="A420" s="787">
        <v>391</v>
      </c>
      <c r="B420" s="861" t="s">
        <v>136</v>
      </c>
      <c r="C420" s="860"/>
      <c r="D420" s="687" t="s">
        <v>137</v>
      </c>
      <c r="E420" s="687"/>
      <c r="F420" s="856"/>
      <c r="G420" s="856">
        <f t="shared" si="87"/>
        <v>0</v>
      </c>
      <c r="H420" s="856"/>
      <c r="I420" s="856">
        <f t="shared" si="88"/>
        <v>0</v>
      </c>
      <c r="J420" s="862"/>
    </row>
    <row r="421" spans="1:10" s="665" customFormat="1" hidden="1" x14ac:dyDescent="0.2">
      <c r="A421" s="787">
        <v>392</v>
      </c>
      <c r="B421" s="861" t="s">
        <v>161</v>
      </c>
      <c r="C421" s="860"/>
      <c r="D421" s="687" t="s">
        <v>137</v>
      </c>
      <c r="E421" s="687"/>
      <c r="F421" s="856"/>
      <c r="G421" s="856">
        <f t="shared" si="87"/>
        <v>0</v>
      </c>
      <c r="H421" s="856"/>
      <c r="I421" s="856">
        <f t="shared" si="88"/>
        <v>0</v>
      </c>
      <c r="J421" s="862"/>
    </row>
    <row r="422" spans="1:10" s="665" customFormat="1" hidden="1" x14ac:dyDescent="0.2">
      <c r="A422" s="787">
        <v>393</v>
      </c>
      <c r="B422" s="861" t="s">
        <v>138</v>
      </c>
      <c r="C422" s="860"/>
      <c r="D422" s="687" t="s">
        <v>137</v>
      </c>
      <c r="E422" s="687"/>
      <c r="F422" s="856"/>
      <c r="G422" s="856">
        <f t="shared" si="87"/>
        <v>0</v>
      </c>
      <c r="H422" s="856"/>
      <c r="I422" s="856">
        <f t="shared" si="88"/>
        <v>0</v>
      </c>
      <c r="J422" s="862"/>
    </row>
    <row r="423" spans="1:10" s="665" customFormat="1" x14ac:dyDescent="0.2">
      <c r="A423" s="787">
        <v>394</v>
      </c>
      <c r="B423" s="861" t="s">
        <v>139</v>
      </c>
      <c r="C423" s="860"/>
      <c r="D423" s="687" t="s">
        <v>56</v>
      </c>
      <c r="E423" s="756">
        <v>8.6720000000000006</v>
      </c>
      <c r="F423" s="856">
        <v>1875</v>
      </c>
      <c r="G423" s="856">
        <f t="shared" si="87"/>
        <v>16260.000000000002</v>
      </c>
      <c r="H423" s="856">
        <v>1617</v>
      </c>
      <c r="I423" s="856">
        <f t="shared" si="88"/>
        <v>14022.624000000002</v>
      </c>
      <c r="J423" s="862">
        <f t="shared" ref="J423:J424" si="91">G423+I423</f>
        <v>30282.624000000003</v>
      </c>
    </row>
    <row r="424" spans="1:10" s="665" customFormat="1" x14ac:dyDescent="0.2">
      <c r="A424" s="787">
        <v>395</v>
      </c>
      <c r="B424" s="861" t="s">
        <v>140</v>
      </c>
      <c r="C424" s="860"/>
      <c r="D424" s="687" t="s">
        <v>56</v>
      </c>
      <c r="E424" s="687">
        <v>136</v>
      </c>
      <c r="F424" s="856">
        <v>1875</v>
      </c>
      <c r="G424" s="856">
        <f t="shared" si="87"/>
        <v>255000</v>
      </c>
      <c r="H424" s="856">
        <v>1226</v>
      </c>
      <c r="I424" s="856">
        <f t="shared" si="88"/>
        <v>166736</v>
      </c>
      <c r="J424" s="862">
        <f t="shared" si="91"/>
        <v>421736</v>
      </c>
    </row>
    <row r="425" spans="1:10" s="665" customFormat="1" x14ac:dyDescent="0.2">
      <c r="A425" s="787">
        <v>396</v>
      </c>
      <c r="B425" s="861" t="s">
        <v>163</v>
      </c>
      <c r="C425" s="860"/>
      <c r="D425" s="687" t="s">
        <v>137</v>
      </c>
      <c r="E425" s="687"/>
      <c r="F425" s="856"/>
      <c r="G425" s="856">
        <f t="shared" si="87"/>
        <v>0</v>
      </c>
      <c r="H425" s="856"/>
      <c r="I425" s="856">
        <f t="shared" si="88"/>
        <v>0</v>
      </c>
      <c r="J425" s="862"/>
    </row>
    <row r="426" spans="1:10" s="665" customFormat="1" x14ac:dyDescent="0.2">
      <c r="A426" s="787">
        <v>397</v>
      </c>
      <c r="B426" s="861" t="s">
        <v>144</v>
      </c>
      <c r="C426" s="860"/>
      <c r="D426" s="687" t="s">
        <v>56</v>
      </c>
      <c r="E426" s="756">
        <v>22.599999999999998</v>
      </c>
      <c r="F426" s="856">
        <v>1875</v>
      </c>
      <c r="G426" s="856">
        <f t="shared" si="87"/>
        <v>42374.999999999993</v>
      </c>
      <c r="H426" s="856">
        <v>2132</v>
      </c>
      <c r="I426" s="856">
        <f t="shared" si="88"/>
        <v>48183.199999999997</v>
      </c>
      <c r="J426" s="862">
        <f t="shared" ref="J426:J427" si="92">G426+I426</f>
        <v>90558.199999999983</v>
      </c>
    </row>
    <row r="427" spans="1:10" s="665" customFormat="1" hidden="1" x14ac:dyDescent="0.2">
      <c r="A427" s="787">
        <v>398</v>
      </c>
      <c r="B427" s="861" t="s">
        <v>148</v>
      </c>
      <c r="C427" s="860"/>
      <c r="D427" s="687" t="s">
        <v>56</v>
      </c>
      <c r="E427" s="687">
        <v>0</v>
      </c>
      <c r="F427" s="856">
        <v>1875</v>
      </c>
      <c r="G427" s="856">
        <f t="shared" si="87"/>
        <v>0</v>
      </c>
      <c r="H427" s="856">
        <v>1428</v>
      </c>
      <c r="I427" s="856">
        <f t="shared" si="88"/>
        <v>0</v>
      </c>
      <c r="J427" s="862">
        <f t="shared" si="92"/>
        <v>0</v>
      </c>
    </row>
    <row r="428" spans="1:10" s="665" customFormat="1" x14ac:dyDescent="0.2">
      <c r="A428" s="787">
        <v>399</v>
      </c>
      <c r="B428" s="861" t="s">
        <v>164</v>
      </c>
      <c r="C428" s="860"/>
      <c r="D428" s="687" t="s">
        <v>137</v>
      </c>
      <c r="E428" s="687"/>
      <c r="F428" s="856"/>
      <c r="G428" s="856">
        <f t="shared" si="87"/>
        <v>0</v>
      </c>
      <c r="H428" s="856"/>
      <c r="I428" s="856">
        <f t="shared" si="88"/>
        <v>0</v>
      </c>
      <c r="J428" s="862"/>
    </row>
    <row r="429" spans="1:10" s="665" customFormat="1" x14ac:dyDescent="0.2">
      <c r="A429" s="787">
        <v>400</v>
      </c>
      <c r="B429" s="861" t="s">
        <v>150</v>
      </c>
      <c r="C429" s="860"/>
      <c r="D429" s="687" t="s">
        <v>56</v>
      </c>
      <c r="E429" s="756">
        <v>1.3</v>
      </c>
      <c r="F429" s="856">
        <v>1875</v>
      </c>
      <c r="G429" s="856">
        <f t="shared" si="87"/>
        <v>2437.5</v>
      </c>
      <c r="H429" s="856">
        <v>2646</v>
      </c>
      <c r="I429" s="856">
        <f t="shared" si="88"/>
        <v>3439.8</v>
      </c>
      <c r="J429" s="862">
        <f t="shared" ref="J429:J432" si="93">G429+I429</f>
        <v>5877.3</v>
      </c>
    </row>
    <row r="430" spans="1:10" s="665" customFormat="1" ht="25.5" hidden="1" x14ac:dyDescent="0.2">
      <c r="A430" s="787">
        <v>401</v>
      </c>
      <c r="B430" s="861" t="s">
        <v>151</v>
      </c>
      <c r="C430" s="687" t="s">
        <v>152</v>
      </c>
      <c r="D430" s="687" t="s">
        <v>56</v>
      </c>
      <c r="E430" s="687"/>
      <c r="F430" s="856">
        <v>600</v>
      </c>
      <c r="G430" s="856">
        <f t="shared" si="87"/>
        <v>0</v>
      </c>
      <c r="H430" s="856">
        <v>381</v>
      </c>
      <c r="I430" s="856">
        <f t="shared" si="88"/>
        <v>0</v>
      </c>
      <c r="J430" s="862">
        <f t="shared" si="93"/>
        <v>0</v>
      </c>
    </row>
    <row r="431" spans="1:10" s="665" customFormat="1" x14ac:dyDescent="0.2">
      <c r="A431" s="787">
        <v>402</v>
      </c>
      <c r="B431" s="861" t="s">
        <v>153</v>
      </c>
      <c r="C431" s="860"/>
      <c r="D431" s="687" t="s">
        <v>56</v>
      </c>
      <c r="E431" s="687">
        <v>1.04</v>
      </c>
      <c r="F431" s="856">
        <v>1000</v>
      </c>
      <c r="G431" s="856">
        <f t="shared" si="87"/>
        <v>1040</v>
      </c>
      <c r="H431" s="856">
        <v>123</v>
      </c>
      <c r="I431" s="856">
        <f t="shared" si="88"/>
        <v>127.92</v>
      </c>
      <c r="J431" s="862">
        <f t="shared" si="93"/>
        <v>1167.92</v>
      </c>
    </row>
    <row r="432" spans="1:10" s="665" customFormat="1" x14ac:dyDescent="0.2">
      <c r="A432" s="787">
        <v>403</v>
      </c>
      <c r="B432" s="861" t="s">
        <v>60</v>
      </c>
      <c r="C432" s="860"/>
      <c r="D432" s="687" t="s">
        <v>5</v>
      </c>
      <c r="E432" s="687">
        <v>0.69299999999999995</v>
      </c>
      <c r="F432" s="856">
        <v>0</v>
      </c>
      <c r="G432" s="856">
        <f t="shared" si="87"/>
        <v>0</v>
      </c>
      <c r="H432" s="856">
        <v>103023</v>
      </c>
      <c r="I432" s="856">
        <f t="shared" si="88"/>
        <v>71394.938999999998</v>
      </c>
      <c r="J432" s="862">
        <f t="shared" si="93"/>
        <v>71394.938999999998</v>
      </c>
    </row>
    <row r="433" spans="1:10" s="665" customFormat="1" hidden="1" x14ac:dyDescent="0.2">
      <c r="A433" s="787">
        <v>404</v>
      </c>
      <c r="B433" s="869" t="s">
        <v>169</v>
      </c>
      <c r="C433" s="860"/>
      <c r="D433" s="687"/>
      <c r="E433" s="687"/>
      <c r="F433" s="687"/>
      <c r="G433" s="856"/>
      <c r="H433" s="857"/>
      <c r="I433" s="856"/>
      <c r="J433" s="858"/>
    </row>
    <row r="434" spans="1:10" s="665" customFormat="1" hidden="1" x14ac:dyDescent="0.2">
      <c r="A434" s="787">
        <v>405</v>
      </c>
      <c r="B434" s="861" t="s">
        <v>134</v>
      </c>
      <c r="C434" s="860"/>
      <c r="D434" s="687" t="s">
        <v>14</v>
      </c>
      <c r="E434" s="687"/>
      <c r="F434" s="856">
        <v>800</v>
      </c>
      <c r="G434" s="856">
        <f t="shared" ref="G434:G445" si="94">E434*F434</f>
        <v>0</v>
      </c>
      <c r="H434" s="856">
        <v>2142</v>
      </c>
      <c r="I434" s="856">
        <f t="shared" ref="I434:I445" si="95">E434*H434</f>
        <v>0</v>
      </c>
      <c r="J434" s="862">
        <f t="shared" ref="J434:J435" si="96">G434+I434</f>
        <v>0</v>
      </c>
    </row>
    <row r="435" spans="1:10" s="665" customFormat="1" hidden="1" x14ac:dyDescent="0.2">
      <c r="A435" s="787">
        <v>406</v>
      </c>
      <c r="B435" s="861" t="s">
        <v>135</v>
      </c>
      <c r="C435" s="860"/>
      <c r="D435" s="687" t="s">
        <v>56</v>
      </c>
      <c r="E435" s="687"/>
      <c r="F435" s="856">
        <v>1875</v>
      </c>
      <c r="G435" s="856">
        <f t="shared" si="94"/>
        <v>0</v>
      </c>
      <c r="H435" s="856">
        <v>869</v>
      </c>
      <c r="I435" s="856">
        <f t="shared" si="95"/>
        <v>0</v>
      </c>
      <c r="J435" s="862">
        <f t="shared" si="96"/>
        <v>0</v>
      </c>
    </row>
    <row r="436" spans="1:10" s="665" customFormat="1" hidden="1" x14ac:dyDescent="0.2">
      <c r="A436" s="787">
        <v>407</v>
      </c>
      <c r="B436" s="861" t="s">
        <v>136</v>
      </c>
      <c r="C436" s="860"/>
      <c r="D436" s="687" t="s">
        <v>137</v>
      </c>
      <c r="E436" s="687"/>
      <c r="F436" s="856"/>
      <c r="G436" s="856">
        <f t="shared" si="94"/>
        <v>0</v>
      </c>
      <c r="H436" s="856"/>
      <c r="I436" s="856">
        <f t="shared" si="95"/>
        <v>0</v>
      </c>
      <c r="J436" s="862"/>
    </row>
    <row r="437" spans="1:10" s="665" customFormat="1" hidden="1" x14ac:dyDescent="0.2">
      <c r="A437" s="787">
        <v>408</v>
      </c>
      <c r="B437" s="861" t="s">
        <v>161</v>
      </c>
      <c r="C437" s="860"/>
      <c r="D437" s="687" t="s">
        <v>137</v>
      </c>
      <c r="E437" s="687"/>
      <c r="F437" s="856"/>
      <c r="G437" s="856">
        <f t="shared" si="94"/>
        <v>0</v>
      </c>
      <c r="H437" s="856"/>
      <c r="I437" s="856">
        <f t="shared" si="95"/>
        <v>0</v>
      </c>
      <c r="J437" s="862"/>
    </row>
    <row r="438" spans="1:10" s="665" customFormat="1" hidden="1" x14ac:dyDescent="0.2">
      <c r="A438" s="787">
        <v>409</v>
      </c>
      <c r="B438" s="861" t="s">
        <v>138</v>
      </c>
      <c r="C438" s="860"/>
      <c r="D438" s="687" t="s">
        <v>137</v>
      </c>
      <c r="E438" s="687"/>
      <c r="F438" s="856"/>
      <c r="G438" s="856">
        <f t="shared" si="94"/>
        <v>0</v>
      </c>
      <c r="H438" s="856"/>
      <c r="I438" s="856">
        <f t="shared" si="95"/>
        <v>0</v>
      </c>
      <c r="J438" s="862"/>
    </row>
    <row r="439" spans="1:10" s="665" customFormat="1" hidden="1" x14ac:dyDescent="0.2">
      <c r="A439" s="787">
        <v>410</v>
      </c>
      <c r="B439" s="861" t="s">
        <v>162</v>
      </c>
      <c r="C439" s="860"/>
      <c r="D439" s="687" t="s">
        <v>137</v>
      </c>
      <c r="E439" s="687"/>
      <c r="F439" s="856"/>
      <c r="G439" s="856">
        <f t="shared" si="94"/>
        <v>0</v>
      </c>
      <c r="H439" s="856"/>
      <c r="I439" s="856">
        <f t="shared" si="95"/>
        <v>0</v>
      </c>
      <c r="J439" s="862"/>
    </row>
    <row r="440" spans="1:10" s="665" customFormat="1" hidden="1" x14ac:dyDescent="0.2">
      <c r="A440" s="787">
        <v>411</v>
      </c>
      <c r="B440" s="861" t="s">
        <v>139</v>
      </c>
      <c r="C440" s="860"/>
      <c r="D440" s="687" t="s">
        <v>56</v>
      </c>
      <c r="E440" s="756"/>
      <c r="F440" s="856">
        <v>1875</v>
      </c>
      <c r="G440" s="856">
        <f t="shared" si="94"/>
        <v>0</v>
      </c>
      <c r="H440" s="856">
        <v>1617</v>
      </c>
      <c r="I440" s="856">
        <f t="shared" si="95"/>
        <v>0</v>
      </c>
      <c r="J440" s="862">
        <f t="shared" ref="J440:J441" si="97">G440+I440</f>
        <v>0</v>
      </c>
    </row>
    <row r="441" spans="1:10" s="665" customFormat="1" ht="22.5" hidden="1" customHeight="1" x14ac:dyDescent="0.2">
      <c r="A441" s="787">
        <v>412</v>
      </c>
      <c r="B441" s="861" t="s">
        <v>148</v>
      </c>
      <c r="C441" s="860"/>
      <c r="D441" s="687" t="s">
        <v>56</v>
      </c>
      <c r="E441" s="687"/>
      <c r="F441" s="856">
        <v>1875</v>
      </c>
      <c r="G441" s="856">
        <f t="shared" si="94"/>
        <v>0</v>
      </c>
      <c r="H441" s="856">
        <v>1428</v>
      </c>
      <c r="I441" s="856">
        <f t="shared" si="95"/>
        <v>0</v>
      </c>
      <c r="J441" s="862">
        <f t="shared" si="97"/>
        <v>0</v>
      </c>
    </row>
    <row r="442" spans="1:10" s="665" customFormat="1" ht="15" hidden="1" customHeight="1" x14ac:dyDescent="0.2">
      <c r="A442" s="787">
        <v>413</v>
      </c>
      <c r="B442" s="861" t="s">
        <v>170</v>
      </c>
      <c r="C442" s="860"/>
      <c r="D442" s="687" t="s">
        <v>137</v>
      </c>
      <c r="E442" s="687"/>
      <c r="F442" s="856"/>
      <c r="G442" s="856">
        <f t="shared" si="94"/>
        <v>0</v>
      </c>
      <c r="H442" s="856"/>
      <c r="I442" s="856">
        <f t="shared" si="95"/>
        <v>0</v>
      </c>
      <c r="J442" s="862"/>
    </row>
    <row r="443" spans="1:10" s="665" customFormat="1" ht="15" hidden="1" customHeight="1" x14ac:dyDescent="0.2">
      <c r="A443" s="787">
        <v>414</v>
      </c>
      <c r="B443" s="861" t="s">
        <v>150</v>
      </c>
      <c r="C443" s="860"/>
      <c r="D443" s="687" t="s">
        <v>56</v>
      </c>
      <c r="E443" s="756"/>
      <c r="F443" s="856">
        <v>1875</v>
      </c>
      <c r="G443" s="856">
        <f t="shared" si="94"/>
        <v>0</v>
      </c>
      <c r="H443" s="856">
        <v>2646</v>
      </c>
      <c r="I443" s="856">
        <f t="shared" si="95"/>
        <v>0</v>
      </c>
      <c r="J443" s="862">
        <f t="shared" ref="J443:J445" si="98">G443+I443</f>
        <v>0</v>
      </c>
    </row>
    <row r="444" spans="1:10" s="665" customFormat="1" ht="15" hidden="1" customHeight="1" x14ac:dyDescent="0.2">
      <c r="A444" s="787">
        <v>415</v>
      </c>
      <c r="B444" s="861" t="s">
        <v>171</v>
      </c>
      <c r="C444" s="860"/>
      <c r="D444" s="687" t="s">
        <v>172</v>
      </c>
      <c r="E444" s="687"/>
      <c r="F444" s="856">
        <v>1000</v>
      </c>
      <c r="G444" s="856">
        <f t="shared" si="94"/>
        <v>0</v>
      </c>
      <c r="H444" s="856">
        <v>95</v>
      </c>
      <c r="I444" s="856">
        <f t="shared" si="95"/>
        <v>0</v>
      </c>
      <c r="J444" s="862">
        <f t="shared" si="98"/>
        <v>0</v>
      </c>
    </row>
    <row r="445" spans="1:10" s="665" customFormat="1" ht="15" hidden="1" customHeight="1" x14ac:dyDescent="0.2">
      <c r="A445" s="787">
        <v>416</v>
      </c>
      <c r="B445" s="861" t="s">
        <v>60</v>
      </c>
      <c r="C445" s="860"/>
      <c r="D445" s="687" t="s">
        <v>5</v>
      </c>
      <c r="E445" s="687"/>
      <c r="F445" s="856">
        <v>0</v>
      </c>
      <c r="G445" s="856">
        <f t="shared" si="94"/>
        <v>0</v>
      </c>
      <c r="H445" s="856">
        <v>49673</v>
      </c>
      <c r="I445" s="856">
        <f t="shared" si="95"/>
        <v>0</v>
      </c>
      <c r="J445" s="862">
        <f t="shared" si="98"/>
        <v>0</v>
      </c>
    </row>
    <row r="446" spans="1:10" s="665" customFormat="1" ht="15" customHeight="1" x14ac:dyDescent="0.2">
      <c r="A446" s="787">
        <v>417</v>
      </c>
      <c r="B446" s="869" t="s">
        <v>173</v>
      </c>
      <c r="C446" s="860"/>
      <c r="D446" s="687"/>
      <c r="E446" s="687"/>
      <c r="F446" s="687"/>
      <c r="G446" s="856"/>
      <c r="H446" s="857"/>
      <c r="I446" s="856"/>
      <c r="J446" s="858"/>
    </row>
    <row r="447" spans="1:10" s="665" customFormat="1" ht="15" customHeight="1" x14ac:dyDescent="0.2">
      <c r="A447" s="787">
        <v>418</v>
      </c>
      <c r="B447" s="861" t="s">
        <v>134</v>
      </c>
      <c r="C447" s="860"/>
      <c r="D447" s="687" t="s">
        <v>14</v>
      </c>
      <c r="E447" s="687">
        <v>8</v>
      </c>
      <c r="F447" s="856">
        <v>800</v>
      </c>
      <c r="G447" s="856">
        <f t="shared" ref="G447:G458" si="99">E447*F447</f>
        <v>6400</v>
      </c>
      <c r="H447" s="856">
        <v>2142</v>
      </c>
      <c r="I447" s="856">
        <f t="shared" ref="I447:I458" si="100">E447*H447</f>
        <v>17136</v>
      </c>
      <c r="J447" s="862">
        <f t="shared" ref="J447:J448" si="101">G447+I447</f>
        <v>23536</v>
      </c>
    </row>
    <row r="448" spans="1:10" s="665" customFormat="1" ht="25.5" customHeight="1" x14ac:dyDescent="0.2">
      <c r="A448" s="787">
        <v>419</v>
      </c>
      <c r="B448" s="861" t="s">
        <v>135</v>
      </c>
      <c r="C448" s="860"/>
      <c r="D448" s="687" t="s">
        <v>56</v>
      </c>
      <c r="E448" s="687">
        <v>152</v>
      </c>
      <c r="F448" s="856">
        <v>1875</v>
      </c>
      <c r="G448" s="856">
        <f t="shared" si="99"/>
        <v>285000</v>
      </c>
      <c r="H448" s="856">
        <v>869</v>
      </c>
      <c r="I448" s="856">
        <f t="shared" si="100"/>
        <v>132088</v>
      </c>
      <c r="J448" s="862">
        <f t="shared" si="101"/>
        <v>417088</v>
      </c>
    </row>
    <row r="449" spans="1:10" s="665" customFormat="1" hidden="1" x14ac:dyDescent="0.2">
      <c r="A449" s="787">
        <v>420</v>
      </c>
      <c r="B449" s="861" t="s">
        <v>136</v>
      </c>
      <c r="C449" s="860"/>
      <c r="D449" s="687" t="s">
        <v>137</v>
      </c>
      <c r="E449" s="687"/>
      <c r="F449" s="856"/>
      <c r="G449" s="856">
        <f t="shared" si="99"/>
        <v>0</v>
      </c>
      <c r="H449" s="856"/>
      <c r="I449" s="856">
        <f t="shared" si="100"/>
        <v>0</v>
      </c>
      <c r="J449" s="862"/>
    </row>
    <row r="450" spans="1:10" s="665" customFormat="1" hidden="1" x14ac:dyDescent="0.2">
      <c r="A450" s="787">
        <v>421</v>
      </c>
      <c r="B450" s="861" t="s">
        <v>161</v>
      </c>
      <c r="C450" s="860"/>
      <c r="D450" s="687" t="s">
        <v>137</v>
      </c>
      <c r="E450" s="687"/>
      <c r="F450" s="856"/>
      <c r="G450" s="856">
        <f t="shared" si="99"/>
        <v>0</v>
      </c>
      <c r="H450" s="856"/>
      <c r="I450" s="856">
        <f t="shared" si="100"/>
        <v>0</v>
      </c>
      <c r="J450" s="862"/>
    </row>
    <row r="451" spans="1:10" s="665" customFormat="1" hidden="1" x14ac:dyDescent="0.2">
      <c r="A451" s="787">
        <v>422</v>
      </c>
      <c r="B451" s="861" t="s">
        <v>138</v>
      </c>
      <c r="C451" s="860"/>
      <c r="D451" s="687" t="s">
        <v>137</v>
      </c>
      <c r="E451" s="687"/>
      <c r="F451" s="856"/>
      <c r="G451" s="856">
        <f t="shared" si="99"/>
        <v>0</v>
      </c>
      <c r="H451" s="856"/>
      <c r="I451" s="856">
        <f t="shared" si="100"/>
        <v>0</v>
      </c>
      <c r="J451" s="862"/>
    </row>
    <row r="452" spans="1:10" s="665" customFormat="1" hidden="1" x14ac:dyDescent="0.2">
      <c r="A452" s="787">
        <v>423</v>
      </c>
      <c r="B452" s="861" t="s">
        <v>162</v>
      </c>
      <c r="C452" s="860"/>
      <c r="D452" s="687" t="s">
        <v>137</v>
      </c>
      <c r="E452" s="687"/>
      <c r="F452" s="856"/>
      <c r="G452" s="856">
        <f t="shared" si="99"/>
        <v>0</v>
      </c>
      <c r="H452" s="856"/>
      <c r="I452" s="856">
        <f t="shared" si="100"/>
        <v>0</v>
      </c>
      <c r="J452" s="862"/>
    </row>
    <row r="453" spans="1:10" s="665" customFormat="1" x14ac:dyDescent="0.2">
      <c r="A453" s="787">
        <v>424</v>
      </c>
      <c r="B453" s="861" t="s">
        <v>139</v>
      </c>
      <c r="C453" s="860"/>
      <c r="D453" s="687" t="s">
        <v>56</v>
      </c>
      <c r="E453" s="756">
        <v>17.16</v>
      </c>
      <c r="F453" s="856">
        <v>1875</v>
      </c>
      <c r="G453" s="856">
        <f t="shared" si="99"/>
        <v>32175</v>
      </c>
      <c r="H453" s="856">
        <v>1617</v>
      </c>
      <c r="I453" s="856">
        <f t="shared" si="100"/>
        <v>27747.72</v>
      </c>
      <c r="J453" s="862">
        <f t="shared" ref="J453:J454" si="102">G453+I453</f>
        <v>59922.720000000001</v>
      </c>
    </row>
    <row r="454" spans="1:10" s="665" customFormat="1" x14ac:dyDescent="0.2">
      <c r="A454" s="787">
        <v>425</v>
      </c>
      <c r="B454" s="861" t="s">
        <v>148</v>
      </c>
      <c r="C454" s="860"/>
      <c r="D454" s="687" t="s">
        <v>56</v>
      </c>
      <c r="E454" s="687">
        <v>6</v>
      </c>
      <c r="F454" s="856">
        <v>1875</v>
      </c>
      <c r="G454" s="856">
        <f t="shared" si="99"/>
        <v>11250</v>
      </c>
      <c r="H454" s="856">
        <v>1428</v>
      </c>
      <c r="I454" s="856">
        <f t="shared" si="100"/>
        <v>8568</v>
      </c>
      <c r="J454" s="862">
        <f t="shared" si="102"/>
        <v>19818</v>
      </c>
    </row>
    <row r="455" spans="1:10" s="665" customFormat="1" ht="29.25" hidden="1" customHeight="1" x14ac:dyDescent="0.2">
      <c r="A455" s="787">
        <v>426</v>
      </c>
      <c r="B455" s="861" t="s">
        <v>170</v>
      </c>
      <c r="C455" s="860"/>
      <c r="D455" s="687" t="s">
        <v>137</v>
      </c>
      <c r="E455" s="687"/>
      <c r="F455" s="856"/>
      <c r="G455" s="856">
        <f t="shared" si="99"/>
        <v>0</v>
      </c>
      <c r="H455" s="856"/>
      <c r="I455" s="856">
        <f t="shared" si="100"/>
        <v>0</v>
      </c>
      <c r="J455" s="862"/>
    </row>
    <row r="456" spans="1:10" s="665" customFormat="1" ht="29.25" customHeight="1" x14ac:dyDescent="0.2">
      <c r="A456" s="787">
        <v>427</v>
      </c>
      <c r="B456" s="861" t="s">
        <v>150</v>
      </c>
      <c r="C456" s="860"/>
      <c r="D456" s="687" t="s">
        <v>56</v>
      </c>
      <c r="E456" s="756">
        <v>1.4</v>
      </c>
      <c r="F456" s="856">
        <v>1875</v>
      </c>
      <c r="G456" s="856">
        <f t="shared" si="99"/>
        <v>2625</v>
      </c>
      <c r="H456" s="856">
        <v>2646</v>
      </c>
      <c r="I456" s="856">
        <f t="shared" si="100"/>
        <v>3704.3999999999996</v>
      </c>
      <c r="J456" s="862">
        <f t="shared" ref="J456:J458" si="103">G456+I456</f>
        <v>6329.4</v>
      </c>
    </row>
    <row r="457" spans="1:10" s="665" customFormat="1" x14ac:dyDescent="0.2">
      <c r="A457" s="787">
        <v>428</v>
      </c>
      <c r="B457" s="861" t="s">
        <v>171</v>
      </c>
      <c r="C457" s="860"/>
      <c r="D457" s="687" t="s">
        <v>172</v>
      </c>
      <c r="E457" s="687">
        <v>1.57</v>
      </c>
      <c r="F457" s="856">
        <v>1000</v>
      </c>
      <c r="G457" s="856">
        <f t="shared" si="99"/>
        <v>1570</v>
      </c>
      <c r="H457" s="856">
        <v>95</v>
      </c>
      <c r="I457" s="856">
        <f t="shared" si="100"/>
        <v>149.15</v>
      </c>
      <c r="J457" s="862">
        <f t="shared" si="103"/>
        <v>1719.15</v>
      </c>
    </row>
    <row r="458" spans="1:10" s="665" customFormat="1" x14ac:dyDescent="0.2">
      <c r="A458" s="787">
        <v>429</v>
      </c>
      <c r="B458" s="861" t="s">
        <v>60</v>
      </c>
      <c r="C458" s="860"/>
      <c r="D458" s="687" t="s">
        <v>5</v>
      </c>
      <c r="E458" s="687">
        <v>1</v>
      </c>
      <c r="F458" s="856">
        <v>0</v>
      </c>
      <c r="G458" s="856">
        <f t="shared" si="99"/>
        <v>0</v>
      </c>
      <c r="H458" s="856">
        <v>49673</v>
      </c>
      <c r="I458" s="856">
        <f t="shared" si="100"/>
        <v>49673</v>
      </c>
      <c r="J458" s="862">
        <f t="shared" si="103"/>
        <v>49673</v>
      </c>
    </row>
    <row r="459" spans="1:10" s="665" customFormat="1" ht="15.75" customHeight="1" x14ac:dyDescent="0.2">
      <c r="A459" s="787">
        <v>430</v>
      </c>
      <c r="B459" s="869" t="s">
        <v>174</v>
      </c>
      <c r="C459" s="860"/>
      <c r="D459" s="687"/>
      <c r="E459" s="687"/>
      <c r="F459" s="687"/>
      <c r="G459" s="856"/>
      <c r="H459" s="857"/>
      <c r="I459" s="856"/>
      <c r="J459" s="858"/>
    </row>
    <row r="460" spans="1:10" s="665" customFormat="1" ht="15.75" hidden="1" customHeight="1" x14ac:dyDescent="0.2">
      <c r="A460" s="787">
        <v>431</v>
      </c>
      <c r="B460" s="861" t="s">
        <v>175</v>
      </c>
      <c r="C460" s="860" t="s">
        <v>176</v>
      </c>
      <c r="D460" s="687" t="s">
        <v>14</v>
      </c>
      <c r="E460" s="687"/>
      <c r="F460" s="856">
        <v>800</v>
      </c>
      <c r="G460" s="856">
        <f t="shared" ref="G460:G478" si="104">E460*F460</f>
        <v>0</v>
      </c>
      <c r="H460" s="856">
        <v>627</v>
      </c>
      <c r="I460" s="856">
        <f t="shared" ref="I460:I478" si="105">E460*H460</f>
        <v>0</v>
      </c>
      <c r="J460" s="862">
        <f t="shared" ref="J460:J463" si="106">G460+I460</f>
        <v>0</v>
      </c>
    </row>
    <row r="461" spans="1:10" s="665" customFormat="1" ht="12.75" hidden="1" customHeight="1" x14ac:dyDescent="0.2">
      <c r="A461" s="787">
        <v>432</v>
      </c>
      <c r="B461" s="861" t="s">
        <v>156</v>
      </c>
      <c r="C461" s="860"/>
      <c r="D461" s="687" t="s">
        <v>14</v>
      </c>
      <c r="E461" s="687"/>
      <c r="F461" s="856">
        <v>600</v>
      </c>
      <c r="G461" s="856">
        <f t="shared" si="104"/>
        <v>0</v>
      </c>
      <c r="H461" s="856">
        <v>595</v>
      </c>
      <c r="I461" s="856">
        <f t="shared" si="105"/>
        <v>0</v>
      </c>
      <c r="J461" s="862">
        <f t="shared" si="106"/>
        <v>0</v>
      </c>
    </row>
    <row r="462" spans="1:10" s="665" customFormat="1" ht="12.75" customHeight="1" x14ac:dyDescent="0.2">
      <c r="A462" s="787">
        <v>433</v>
      </c>
      <c r="B462" s="861" t="s">
        <v>177</v>
      </c>
      <c r="C462" s="860"/>
      <c r="D462" s="687" t="s">
        <v>14</v>
      </c>
      <c r="E462" s="687">
        <v>1</v>
      </c>
      <c r="F462" s="856">
        <v>800</v>
      </c>
      <c r="G462" s="856">
        <f t="shared" si="104"/>
        <v>800</v>
      </c>
      <c r="H462" s="856">
        <v>2975</v>
      </c>
      <c r="I462" s="856">
        <f t="shared" si="105"/>
        <v>2975</v>
      </c>
      <c r="J462" s="862">
        <f t="shared" si="106"/>
        <v>3775</v>
      </c>
    </row>
    <row r="463" spans="1:10" s="665" customFormat="1" ht="15" hidden="1" customHeight="1" x14ac:dyDescent="0.2">
      <c r="A463" s="787">
        <v>434</v>
      </c>
      <c r="B463" s="861" t="s">
        <v>157</v>
      </c>
      <c r="C463" s="687"/>
      <c r="D463" s="687" t="s">
        <v>56</v>
      </c>
      <c r="E463" s="687"/>
      <c r="F463" s="856">
        <v>1875</v>
      </c>
      <c r="G463" s="856">
        <f t="shared" si="104"/>
        <v>0</v>
      </c>
      <c r="H463" s="856">
        <v>840</v>
      </c>
      <c r="I463" s="856">
        <f t="shared" si="105"/>
        <v>0</v>
      </c>
      <c r="J463" s="862">
        <f t="shared" si="106"/>
        <v>0</v>
      </c>
    </row>
    <row r="464" spans="1:10" s="665" customFormat="1" ht="15" hidden="1" customHeight="1" x14ac:dyDescent="0.2">
      <c r="A464" s="787">
        <v>435</v>
      </c>
      <c r="B464" s="861" t="s">
        <v>158</v>
      </c>
      <c r="C464" s="860"/>
      <c r="D464" s="687" t="s">
        <v>137</v>
      </c>
      <c r="E464" s="687"/>
      <c r="F464" s="856"/>
      <c r="G464" s="856">
        <f t="shared" si="104"/>
        <v>0</v>
      </c>
      <c r="H464" s="856"/>
      <c r="I464" s="856">
        <f t="shared" si="105"/>
        <v>0</v>
      </c>
      <c r="J464" s="862"/>
    </row>
    <row r="465" spans="1:10" s="665" customFormat="1" ht="12.6" hidden="1" customHeight="1" x14ac:dyDescent="0.2">
      <c r="A465" s="787">
        <v>436</v>
      </c>
      <c r="B465" s="861" t="s">
        <v>159</v>
      </c>
      <c r="C465" s="687"/>
      <c r="D465" s="687" t="s">
        <v>56</v>
      </c>
      <c r="E465" s="756"/>
      <c r="F465" s="856">
        <v>1875</v>
      </c>
      <c r="G465" s="856">
        <f t="shared" si="104"/>
        <v>0</v>
      </c>
      <c r="H465" s="856">
        <v>3080</v>
      </c>
      <c r="I465" s="856">
        <f t="shared" si="105"/>
        <v>0</v>
      </c>
      <c r="J465" s="862">
        <f t="shared" ref="J465:J466" si="107">G465+I465</f>
        <v>0</v>
      </c>
    </row>
    <row r="466" spans="1:10" s="665" customFormat="1" ht="30" hidden="1" customHeight="1" x14ac:dyDescent="0.2">
      <c r="A466" s="787">
        <v>437</v>
      </c>
      <c r="B466" s="861" t="s">
        <v>135</v>
      </c>
      <c r="C466" s="860"/>
      <c r="D466" s="687" t="s">
        <v>56</v>
      </c>
      <c r="E466" s="687"/>
      <c r="F466" s="856">
        <v>1875</v>
      </c>
      <c r="G466" s="856">
        <f t="shared" si="104"/>
        <v>0</v>
      </c>
      <c r="H466" s="856">
        <v>869</v>
      </c>
      <c r="I466" s="856">
        <f t="shared" si="105"/>
        <v>0</v>
      </c>
      <c r="J466" s="862">
        <f t="shared" si="107"/>
        <v>0</v>
      </c>
    </row>
    <row r="467" spans="1:10" s="665" customFormat="1" hidden="1" x14ac:dyDescent="0.2">
      <c r="A467" s="787">
        <v>438</v>
      </c>
      <c r="B467" s="861" t="s">
        <v>161</v>
      </c>
      <c r="C467" s="860"/>
      <c r="D467" s="687" t="s">
        <v>137</v>
      </c>
      <c r="E467" s="687"/>
      <c r="F467" s="856"/>
      <c r="G467" s="856">
        <f t="shared" si="104"/>
        <v>0</v>
      </c>
      <c r="H467" s="856"/>
      <c r="I467" s="856">
        <f t="shared" si="105"/>
        <v>0</v>
      </c>
      <c r="J467" s="862"/>
    </row>
    <row r="468" spans="1:10" s="665" customFormat="1" hidden="1" x14ac:dyDescent="0.2">
      <c r="A468" s="787">
        <v>439</v>
      </c>
      <c r="B468" s="861" t="s">
        <v>138</v>
      </c>
      <c r="C468" s="860"/>
      <c r="D468" s="687" t="s">
        <v>137</v>
      </c>
      <c r="E468" s="687"/>
      <c r="F468" s="856"/>
      <c r="G468" s="856">
        <f t="shared" si="104"/>
        <v>0</v>
      </c>
      <c r="H468" s="856"/>
      <c r="I468" s="856">
        <f t="shared" si="105"/>
        <v>0</v>
      </c>
      <c r="J468" s="862"/>
    </row>
    <row r="469" spans="1:10" s="665" customFormat="1" ht="15" hidden="1" customHeight="1" x14ac:dyDescent="0.2">
      <c r="A469" s="787">
        <v>440</v>
      </c>
      <c r="B469" s="861" t="s">
        <v>162</v>
      </c>
      <c r="C469" s="860"/>
      <c r="D469" s="687" t="s">
        <v>137</v>
      </c>
      <c r="E469" s="687"/>
      <c r="F469" s="856"/>
      <c r="G469" s="856">
        <f t="shared" si="104"/>
        <v>0</v>
      </c>
      <c r="H469" s="856"/>
      <c r="I469" s="856">
        <f t="shared" si="105"/>
        <v>0</v>
      </c>
      <c r="J469" s="862"/>
    </row>
    <row r="470" spans="1:10" s="665" customFormat="1" ht="15" hidden="1" customHeight="1" x14ac:dyDescent="0.2">
      <c r="A470" s="787">
        <v>441</v>
      </c>
      <c r="B470" s="861" t="s">
        <v>139</v>
      </c>
      <c r="C470" s="860"/>
      <c r="D470" s="687" t="s">
        <v>56</v>
      </c>
      <c r="E470" s="756"/>
      <c r="F470" s="856">
        <v>1875</v>
      </c>
      <c r="G470" s="856">
        <f t="shared" si="104"/>
        <v>0</v>
      </c>
      <c r="H470" s="856">
        <v>1617</v>
      </c>
      <c r="I470" s="856">
        <f t="shared" si="105"/>
        <v>0</v>
      </c>
      <c r="J470" s="862">
        <f t="shared" ref="J470:J471" si="108">G470+I470</f>
        <v>0</v>
      </c>
    </row>
    <row r="471" spans="1:10" s="665" customFormat="1" ht="12.75" hidden="1" customHeight="1" x14ac:dyDescent="0.2">
      <c r="A471" s="787">
        <v>442</v>
      </c>
      <c r="B471" s="861" t="s">
        <v>140</v>
      </c>
      <c r="C471" s="860"/>
      <c r="D471" s="687" t="s">
        <v>56</v>
      </c>
      <c r="E471" s="687"/>
      <c r="F471" s="856">
        <v>1875</v>
      </c>
      <c r="G471" s="856">
        <f t="shared" si="104"/>
        <v>0</v>
      </c>
      <c r="H471" s="856">
        <v>1226</v>
      </c>
      <c r="I471" s="856">
        <f t="shared" si="105"/>
        <v>0</v>
      </c>
      <c r="J471" s="862">
        <f t="shared" si="108"/>
        <v>0</v>
      </c>
    </row>
    <row r="472" spans="1:10" s="665" customFormat="1" ht="15" hidden="1" customHeight="1" x14ac:dyDescent="0.2">
      <c r="A472" s="787">
        <v>443</v>
      </c>
      <c r="B472" s="861" t="s">
        <v>141</v>
      </c>
      <c r="C472" s="860"/>
      <c r="D472" s="687" t="s">
        <v>137</v>
      </c>
      <c r="E472" s="687"/>
      <c r="F472" s="856"/>
      <c r="G472" s="856">
        <f t="shared" si="104"/>
        <v>0</v>
      </c>
      <c r="H472" s="856"/>
      <c r="I472" s="856">
        <f t="shared" si="105"/>
        <v>0</v>
      </c>
      <c r="J472" s="862"/>
    </row>
    <row r="473" spans="1:10" s="665" customFormat="1" ht="12.6" hidden="1" customHeight="1" x14ac:dyDescent="0.2">
      <c r="A473" s="787">
        <v>444</v>
      </c>
      <c r="B473" s="861" t="s">
        <v>144</v>
      </c>
      <c r="C473" s="860"/>
      <c r="D473" s="687" t="s">
        <v>56</v>
      </c>
      <c r="E473" s="756"/>
      <c r="F473" s="856">
        <v>1875</v>
      </c>
      <c r="G473" s="856">
        <f t="shared" si="104"/>
        <v>0</v>
      </c>
      <c r="H473" s="856">
        <v>2132</v>
      </c>
      <c r="I473" s="856">
        <f t="shared" si="105"/>
        <v>0</v>
      </c>
      <c r="J473" s="862">
        <f t="shared" ref="J473:J474" si="109">G473+I473</f>
        <v>0</v>
      </c>
    </row>
    <row r="474" spans="1:10" s="665" customFormat="1" ht="12.6" hidden="1" customHeight="1" x14ac:dyDescent="0.2">
      <c r="A474" s="787">
        <v>445</v>
      </c>
      <c r="B474" s="861" t="s">
        <v>148</v>
      </c>
      <c r="C474" s="860"/>
      <c r="D474" s="687" t="s">
        <v>56</v>
      </c>
      <c r="E474" s="687"/>
      <c r="F474" s="856">
        <v>1875</v>
      </c>
      <c r="G474" s="856">
        <f t="shared" si="104"/>
        <v>0</v>
      </c>
      <c r="H474" s="856">
        <v>1428</v>
      </c>
      <c r="I474" s="856">
        <f t="shared" si="105"/>
        <v>0</v>
      </c>
      <c r="J474" s="862">
        <f t="shared" si="109"/>
        <v>0</v>
      </c>
    </row>
    <row r="475" spans="1:10" s="665" customFormat="1" ht="12.6" hidden="1" customHeight="1" x14ac:dyDescent="0.2">
      <c r="A475" s="787">
        <v>446</v>
      </c>
      <c r="B475" s="861" t="s">
        <v>178</v>
      </c>
      <c r="C475" s="860"/>
      <c r="D475" s="687" t="s">
        <v>137</v>
      </c>
      <c r="E475" s="687"/>
      <c r="F475" s="856"/>
      <c r="G475" s="856">
        <f t="shared" si="104"/>
        <v>0</v>
      </c>
      <c r="H475" s="856"/>
      <c r="I475" s="856">
        <f t="shared" si="105"/>
        <v>0</v>
      </c>
      <c r="J475" s="862"/>
    </row>
    <row r="476" spans="1:10" s="665" customFormat="1" ht="25.5" customHeight="1" x14ac:dyDescent="0.2">
      <c r="A476" s="787">
        <v>447</v>
      </c>
      <c r="B476" s="861" t="s">
        <v>150</v>
      </c>
      <c r="C476" s="860"/>
      <c r="D476" s="687" t="s">
        <v>56</v>
      </c>
      <c r="E476" s="756">
        <v>1.78</v>
      </c>
      <c r="F476" s="856">
        <v>1875</v>
      </c>
      <c r="G476" s="856">
        <f t="shared" si="104"/>
        <v>3337.5</v>
      </c>
      <c r="H476" s="856">
        <v>2646</v>
      </c>
      <c r="I476" s="856">
        <f t="shared" si="105"/>
        <v>4709.88</v>
      </c>
      <c r="J476" s="862">
        <f t="shared" ref="J476:J478" si="110">G476+I476</f>
        <v>8047.38</v>
      </c>
    </row>
    <row r="477" spans="1:10" s="665" customFormat="1" x14ac:dyDescent="0.2">
      <c r="A477" s="787">
        <v>448</v>
      </c>
      <c r="B477" s="861" t="s">
        <v>171</v>
      </c>
      <c r="C477" s="860"/>
      <c r="D477" s="687" t="s">
        <v>172</v>
      </c>
      <c r="E477" s="687">
        <v>0.311</v>
      </c>
      <c r="F477" s="856">
        <v>1000</v>
      </c>
      <c r="G477" s="856">
        <f t="shared" si="104"/>
        <v>311</v>
      </c>
      <c r="H477" s="856">
        <v>95</v>
      </c>
      <c r="I477" s="856">
        <f t="shared" si="105"/>
        <v>29.544999999999998</v>
      </c>
      <c r="J477" s="862">
        <f t="shared" si="110"/>
        <v>340.54500000000002</v>
      </c>
    </row>
    <row r="478" spans="1:10" s="665" customFormat="1" ht="12.75" customHeight="1" x14ac:dyDescent="0.2">
      <c r="A478" s="787">
        <v>449</v>
      </c>
      <c r="B478" s="861" t="s">
        <v>60</v>
      </c>
      <c r="C478" s="860"/>
      <c r="D478" s="687" t="s">
        <v>5</v>
      </c>
      <c r="E478" s="687">
        <v>6.2E-2</v>
      </c>
      <c r="F478" s="856">
        <v>0</v>
      </c>
      <c r="G478" s="856">
        <f t="shared" si="104"/>
        <v>0</v>
      </c>
      <c r="H478" s="856">
        <v>68052</v>
      </c>
      <c r="I478" s="856">
        <f t="shared" si="105"/>
        <v>4219.2240000000002</v>
      </c>
      <c r="J478" s="862">
        <f t="shared" si="110"/>
        <v>4219.2240000000002</v>
      </c>
    </row>
    <row r="479" spans="1:10" s="665" customFormat="1" ht="15" customHeight="1" x14ac:dyDescent="0.2">
      <c r="A479" s="787">
        <v>450</v>
      </c>
      <c r="B479" s="869" t="s">
        <v>179</v>
      </c>
      <c r="C479" s="860"/>
      <c r="D479" s="687"/>
      <c r="E479" s="687"/>
      <c r="F479" s="687"/>
      <c r="G479" s="856"/>
      <c r="H479" s="857"/>
      <c r="I479" s="856"/>
      <c r="J479" s="858"/>
    </row>
    <row r="480" spans="1:10" s="665" customFormat="1" hidden="1" x14ac:dyDescent="0.2">
      <c r="A480" s="787">
        <v>451</v>
      </c>
      <c r="B480" s="861" t="s">
        <v>180</v>
      </c>
      <c r="C480" s="860" t="s">
        <v>181</v>
      </c>
      <c r="D480" s="687" t="s">
        <v>14</v>
      </c>
      <c r="E480" s="687"/>
      <c r="F480" s="856">
        <v>800</v>
      </c>
      <c r="G480" s="856">
        <f t="shared" ref="G480:G510" si="111">E480*F480</f>
        <v>0</v>
      </c>
      <c r="H480" s="856">
        <v>508</v>
      </c>
      <c r="I480" s="856">
        <f t="shared" ref="I480:I510" si="112">E480*H480</f>
        <v>0</v>
      </c>
      <c r="J480" s="862">
        <f t="shared" ref="J480:J483" si="113">G480+I480</f>
        <v>0</v>
      </c>
    </row>
    <row r="481" spans="1:10" s="665" customFormat="1" hidden="1" x14ac:dyDescent="0.2">
      <c r="A481" s="787">
        <v>452</v>
      </c>
      <c r="B481" s="861" t="s">
        <v>167</v>
      </c>
      <c r="C481" s="860"/>
      <c r="D481" s="687" t="s">
        <v>14</v>
      </c>
      <c r="E481" s="687"/>
      <c r="F481" s="856">
        <v>600</v>
      </c>
      <c r="G481" s="856">
        <f t="shared" si="111"/>
        <v>0</v>
      </c>
      <c r="H481" s="856">
        <v>532</v>
      </c>
      <c r="I481" s="856">
        <f t="shared" si="112"/>
        <v>0</v>
      </c>
      <c r="J481" s="862">
        <f t="shared" si="113"/>
        <v>0</v>
      </c>
    </row>
    <row r="482" spans="1:10" s="665" customFormat="1" x14ac:dyDescent="0.2">
      <c r="A482" s="787">
        <v>453</v>
      </c>
      <c r="B482" s="861" t="s">
        <v>177</v>
      </c>
      <c r="C482" s="860"/>
      <c r="D482" s="687" t="s">
        <v>14</v>
      </c>
      <c r="E482" s="687">
        <v>3</v>
      </c>
      <c r="F482" s="856">
        <v>800</v>
      </c>
      <c r="G482" s="856">
        <f t="shared" si="111"/>
        <v>2400</v>
      </c>
      <c r="H482" s="856">
        <v>2975</v>
      </c>
      <c r="I482" s="856">
        <f t="shared" si="112"/>
        <v>8925</v>
      </c>
      <c r="J482" s="862">
        <f t="shared" si="113"/>
        <v>11325</v>
      </c>
    </row>
    <row r="483" spans="1:10" s="665" customFormat="1" hidden="1" x14ac:dyDescent="0.2">
      <c r="A483" s="787">
        <v>454</v>
      </c>
      <c r="B483" s="861" t="s">
        <v>157</v>
      </c>
      <c r="C483" s="687"/>
      <c r="D483" s="687" t="s">
        <v>56</v>
      </c>
      <c r="E483" s="687"/>
      <c r="F483" s="856">
        <v>1875</v>
      </c>
      <c r="G483" s="856">
        <f t="shared" si="111"/>
        <v>0</v>
      </c>
      <c r="H483" s="856">
        <v>840</v>
      </c>
      <c r="I483" s="856">
        <f t="shared" si="112"/>
        <v>0</v>
      </c>
      <c r="J483" s="862">
        <f t="shared" si="113"/>
        <v>0</v>
      </c>
    </row>
    <row r="484" spans="1:10" s="665" customFormat="1" hidden="1" x14ac:dyDescent="0.2">
      <c r="A484" s="787">
        <v>455</v>
      </c>
      <c r="B484" s="861" t="s">
        <v>168</v>
      </c>
      <c r="C484" s="860"/>
      <c r="D484" s="687" t="s">
        <v>137</v>
      </c>
      <c r="E484" s="687"/>
      <c r="F484" s="856"/>
      <c r="G484" s="856">
        <f t="shared" si="111"/>
        <v>0</v>
      </c>
      <c r="H484" s="856"/>
      <c r="I484" s="856">
        <f t="shared" si="112"/>
        <v>0</v>
      </c>
      <c r="J484" s="862"/>
    </row>
    <row r="485" spans="1:10" s="665" customFormat="1" hidden="1" x14ac:dyDescent="0.2">
      <c r="A485" s="787">
        <v>456</v>
      </c>
      <c r="B485" s="861" t="s">
        <v>159</v>
      </c>
      <c r="C485" s="687"/>
      <c r="D485" s="687" t="s">
        <v>56</v>
      </c>
      <c r="E485" s="756"/>
      <c r="F485" s="856">
        <v>1875</v>
      </c>
      <c r="G485" s="856">
        <f t="shared" si="111"/>
        <v>0</v>
      </c>
      <c r="H485" s="856">
        <v>3080</v>
      </c>
      <c r="I485" s="856">
        <f t="shared" si="112"/>
        <v>0</v>
      </c>
      <c r="J485" s="862">
        <f t="shared" ref="J485:J486" si="114">G485+I485</f>
        <v>0</v>
      </c>
    </row>
    <row r="486" spans="1:10" s="665" customFormat="1" x14ac:dyDescent="0.2">
      <c r="A486" s="787">
        <v>457</v>
      </c>
      <c r="B486" s="861" t="s">
        <v>135</v>
      </c>
      <c r="C486" s="860"/>
      <c r="D486" s="687" t="s">
        <v>56</v>
      </c>
      <c r="E486" s="687">
        <v>9.99</v>
      </c>
      <c r="F486" s="856">
        <v>1875</v>
      </c>
      <c r="G486" s="856">
        <f t="shared" si="111"/>
        <v>18731.25</v>
      </c>
      <c r="H486" s="856">
        <v>869</v>
      </c>
      <c r="I486" s="856">
        <f t="shared" si="112"/>
        <v>8681.31</v>
      </c>
      <c r="J486" s="862">
        <f t="shared" si="114"/>
        <v>27412.559999999998</v>
      </c>
    </row>
    <row r="487" spans="1:10" s="665" customFormat="1" hidden="1" x14ac:dyDescent="0.2">
      <c r="A487" s="787">
        <v>458</v>
      </c>
      <c r="B487" s="861" t="s">
        <v>161</v>
      </c>
      <c r="C487" s="860"/>
      <c r="D487" s="687" t="s">
        <v>137</v>
      </c>
      <c r="E487" s="687"/>
      <c r="F487" s="856"/>
      <c r="G487" s="856">
        <f t="shared" si="111"/>
        <v>0</v>
      </c>
      <c r="H487" s="856"/>
      <c r="I487" s="856">
        <f t="shared" si="112"/>
        <v>0</v>
      </c>
      <c r="J487" s="862"/>
    </row>
    <row r="488" spans="1:10" s="665" customFormat="1" hidden="1" x14ac:dyDescent="0.2">
      <c r="A488" s="787">
        <v>459</v>
      </c>
      <c r="B488" s="861" t="s">
        <v>138</v>
      </c>
      <c r="C488" s="860"/>
      <c r="D488" s="687" t="s">
        <v>137</v>
      </c>
      <c r="E488" s="687"/>
      <c r="F488" s="856"/>
      <c r="G488" s="856">
        <f t="shared" si="111"/>
        <v>0</v>
      </c>
      <c r="H488" s="856"/>
      <c r="I488" s="856">
        <f t="shared" si="112"/>
        <v>0</v>
      </c>
      <c r="J488" s="862"/>
    </row>
    <row r="489" spans="1:10" s="665" customFormat="1" hidden="1" x14ac:dyDescent="0.2">
      <c r="A489" s="787">
        <v>460</v>
      </c>
      <c r="B489" s="861" t="s">
        <v>162</v>
      </c>
      <c r="C489" s="860"/>
      <c r="D489" s="687" t="s">
        <v>137</v>
      </c>
      <c r="E489" s="687"/>
      <c r="F489" s="856"/>
      <c r="G489" s="856">
        <f t="shared" si="111"/>
        <v>0</v>
      </c>
      <c r="H489" s="856"/>
      <c r="I489" s="856">
        <f t="shared" si="112"/>
        <v>0</v>
      </c>
      <c r="J489" s="862"/>
    </row>
    <row r="490" spans="1:10" s="665" customFormat="1" x14ac:dyDescent="0.2">
      <c r="A490" s="787">
        <v>461</v>
      </c>
      <c r="B490" s="861" t="s">
        <v>139</v>
      </c>
      <c r="C490" s="860"/>
      <c r="D490" s="687" t="s">
        <v>56</v>
      </c>
      <c r="E490" s="756">
        <v>6.3710000000000004</v>
      </c>
      <c r="F490" s="856">
        <v>1875</v>
      </c>
      <c r="G490" s="856">
        <f t="shared" si="111"/>
        <v>11945.625</v>
      </c>
      <c r="H490" s="856">
        <v>1617</v>
      </c>
      <c r="I490" s="856">
        <f t="shared" si="112"/>
        <v>10301.907000000001</v>
      </c>
      <c r="J490" s="862">
        <f t="shared" ref="J490:J491" si="115">G490+I490</f>
        <v>22247.531999999999</v>
      </c>
    </row>
    <row r="491" spans="1:10" s="665" customFormat="1" hidden="1" x14ac:dyDescent="0.2">
      <c r="A491" s="787">
        <v>462</v>
      </c>
      <c r="B491" s="861" t="s">
        <v>140</v>
      </c>
      <c r="C491" s="860"/>
      <c r="D491" s="687" t="s">
        <v>56</v>
      </c>
      <c r="E491" s="687"/>
      <c r="F491" s="856">
        <v>1875</v>
      </c>
      <c r="G491" s="856">
        <f t="shared" si="111"/>
        <v>0</v>
      </c>
      <c r="H491" s="856">
        <v>1226</v>
      </c>
      <c r="I491" s="856">
        <f t="shared" si="112"/>
        <v>0</v>
      </c>
      <c r="J491" s="862">
        <f t="shared" si="115"/>
        <v>0</v>
      </c>
    </row>
    <row r="492" spans="1:10" s="665" customFormat="1" hidden="1" x14ac:dyDescent="0.2">
      <c r="A492" s="787">
        <v>463</v>
      </c>
      <c r="B492" s="861" t="s">
        <v>141</v>
      </c>
      <c r="C492" s="860"/>
      <c r="D492" s="687" t="s">
        <v>137</v>
      </c>
      <c r="E492" s="687"/>
      <c r="F492" s="856"/>
      <c r="G492" s="856">
        <f t="shared" si="111"/>
        <v>0</v>
      </c>
      <c r="H492" s="856"/>
      <c r="I492" s="856">
        <f t="shared" si="112"/>
        <v>0</v>
      </c>
      <c r="J492" s="862"/>
    </row>
    <row r="493" spans="1:10" s="665" customFormat="1" hidden="1" x14ac:dyDescent="0.2">
      <c r="A493" s="787">
        <v>464</v>
      </c>
      <c r="B493" s="861" t="s">
        <v>143</v>
      </c>
      <c r="C493" s="860"/>
      <c r="D493" s="687" t="s">
        <v>137</v>
      </c>
      <c r="E493" s="687"/>
      <c r="F493" s="856"/>
      <c r="G493" s="856">
        <f t="shared" si="111"/>
        <v>0</v>
      </c>
      <c r="H493" s="856"/>
      <c r="I493" s="856">
        <f t="shared" si="112"/>
        <v>0</v>
      </c>
      <c r="J493" s="862"/>
    </row>
    <row r="494" spans="1:10" s="665" customFormat="1" hidden="1" x14ac:dyDescent="0.2">
      <c r="A494" s="787">
        <v>465</v>
      </c>
      <c r="B494" s="861" t="s">
        <v>144</v>
      </c>
      <c r="C494" s="860"/>
      <c r="D494" s="687" t="s">
        <v>56</v>
      </c>
      <c r="E494" s="756"/>
      <c r="F494" s="856">
        <v>1875</v>
      </c>
      <c r="G494" s="856">
        <f t="shared" si="111"/>
        <v>0</v>
      </c>
      <c r="H494" s="856">
        <v>2132</v>
      </c>
      <c r="I494" s="856">
        <f t="shared" si="112"/>
        <v>0</v>
      </c>
      <c r="J494" s="862">
        <f t="shared" ref="J494:J495" si="116">G494+I494</f>
        <v>0</v>
      </c>
    </row>
    <row r="495" spans="1:10" s="665" customFormat="1" hidden="1" x14ac:dyDescent="0.2">
      <c r="A495" s="787">
        <v>466</v>
      </c>
      <c r="B495" s="861" t="s">
        <v>148</v>
      </c>
      <c r="C495" s="860"/>
      <c r="D495" s="687" t="s">
        <v>56</v>
      </c>
      <c r="E495" s="687"/>
      <c r="F495" s="856">
        <v>1875</v>
      </c>
      <c r="G495" s="856">
        <f t="shared" si="111"/>
        <v>0</v>
      </c>
      <c r="H495" s="856">
        <v>1428</v>
      </c>
      <c r="I495" s="856">
        <f t="shared" si="112"/>
        <v>0</v>
      </c>
      <c r="J495" s="862">
        <f t="shared" si="116"/>
        <v>0</v>
      </c>
    </row>
    <row r="496" spans="1:10" s="665" customFormat="1" hidden="1" x14ac:dyDescent="0.2">
      <c r="A496" s="787">
        <v>467</v>
      </c>
      <c r="B496" s="861" t="s">
        <v>178</v>
      </c>
      <c r="C496" s="860"/>
      <c r="D496" s="687" t="s">
        <v>137</v>
      </c>
      <c r="E496" s="687"/>
      <c r="F496" s="856"/>
      <c r="G496" s="856">
        <f t="shared" si="111"/>
        <v>0</v>
      </c>
      <c r="H496" s="856"/>
      <c r="I496" s="856">
        <f t="shared" si="112"/>
        <v>0</v>
      </c>
      <c r="J496" s="862"/>
    </row>
    <row r="497" spans="1:10" s="665" customFormat="1" hidden="1" x14ac:dyDescent="0.2">
      <c r="A497" s="787">
        <v>468</v>
      </c>
      <c r="B497" s="861" t="s">
        <v>150</v>
      </c>
      <c r="C497" s="860"/>
      <c r="D497" s="687" t="s">
        <v>56</v>
      </c>
      <c r="E497" s="756"/>
      <c r="F497" s="856">
        <v>1875</v>
      </c>
      <c r="G497" s="856">
        <f t="shared" si="111"/>
        <v>0</v>
      </c>
      <c r="H497" s="856">
        <v>2646</v>
      </c>
      <c r="I497" s="856">
        <f t="shared" si="112"/>
        <v>0</v>
      </c>
      <c r="J497" s="862">
        <f t="shared" ref="J497:J499" si="117">G497+I497</f>
        <v>0</v>
      </c>
    </row>
    <row r="498" spans="1:10" s="665" customFormat="1" ht="28.5" customHeight="1" x14ac:dyDescent="0.2">
      <c r="A498" s="787">
        <v>469</v>
      </c>
      <c r="B498" s="861" t="s">
        <v>171</v>
      </c>
      <c r="C498" s="860"/>
      <c r="D498" s="687" t="s">
        <v>172</v>
      </c>
      <c r="E498" s="687">
        <v>0.93</v>
      </c>
      <c r="F498" s="856">
        <v>1000</v>
      </c>
      <c r="G498" s="856">
        <f t="shared" si="111"/>
        <v>930</v>
      </c>
      <c r="H498" s="856">
        <v>95</v>
      </c>
      <c r="I498" s="856">
        <f t="shared" si="112"/>
        <v>88.350000000000009</v>
      </c>
      <c r="J498" s="862">
        <f t="shared" si="117"/>
        <v>1018.35</v>
      </c>
    </row>
    <row r="499" spans="1:10" s="665" customFormat="1" ht="26.25" customHeight="1" x14ac:dyDescent="0.2">
      <c r="A499" s="787">
        <v>470</v>
      </c>
      <c r="B499" s="861" t="s">
        <v>60</v>
      </c>
      <c r="C499" s="860"/>
      <c r="D499" s="687" t="s">
        <v>5</v>
      </c>
      <c r="E499" s="687">
        <v>0.19900000000000001</v>
      </c>
      <c r="F499" s="856">
        <v>0</v>
      </c>
      <c r="G499" s="856">
        <f t="shared" si="111"/>
        <v>0</v>
      </c>
      <c r="H499" s="856">
        <v>67567</v>
      </c>
      <c r="I499" s="856">
        <f t="shared" si="112"/>
        <v>13445.833000000001</v>
      </c>
      <c r="J499" s="862">
        <f t="shared" si="117"/>
        <v>13445.833000000001</v>
      </c>
    </row>
    <row r="500" spans="1:10" s="665" customFormat="1" hidden="1" x14ac:dyDescent="0.2">
      <c r="A500" s="787">
        <v>471</v>
      </c>
      <c r="B500" s="869" t="s">
        <v>122</v>
      </c>
      <c r="C500" s="860"/>
      <c r="D500" s="687"/>
      <c r="E500" s="687"/>
      <c r="F500" s="687"/>
      <c r="G500" s="856">
        <f t="shared" si="111"/>
        <v>0</v>
      </c>
      <c r="H500" s="857"/>
      <c r="I500" s="856">
        <f t="shared" si="112"/>
        <v>0</v>
      </c>
      <c r="J500" s="858"/>
    </row>
    <row r="501" spans="1:10" s="665" customFormat="1" hidden="1" x14ac:dyDescent="0.2">
      <c r="A501" s="787">
        <v>472</v>
      </c>
      <c r="B501" s="861" t="s">
        <v>182</v>
      </c>
      <c r="C501" s="860" t="s">
        <v>183</v>
      </c>
      <c r="D501" s="687" t="s">
        <v>14</v>
      </c>
      <c r="E501" s="687"/>
      <c r="F501" s="856">
        <v>1500</v>
      </c>
      <c r="G501" s="856">
        <f t="shared" si="111"/>
        <v>0</v>
      </c>
      <c r="H501" s="856">
        <v>4977</v>
      </c>
      <c r="I501" s="856">
        <f t="shared" si="112"/>
        <v>0</v>
      </c>
      <c r="J501" s="862">
        <f t="shared" ref="J501:J502" si="118">G501+I501</f>
        <v>0</v>
      </c>
    </row>
    <row r="502" spans="1:10" s="665" customFormat="1" hidden="1" x14ac:dyDescent="0.2">
      <c r="A502" s="787">
        <v>473</v>
      </c>
      <c r="B502" s="861" t="s">
        <v>145</v>
      </c>
      <c r="C502" s="860"/>
      <c r="D502" s="687" t="s">
        <v>56</v>
      </c>
      <c r="E502" s="687"/>
      <c r="F502" s="856">
        <v>1875</v>
      </c>
      <c r="G502" s="856">
        <f t="shared" si="111"/>
        <v>0</v>
      </c>
      <c r="H502" s="856">
        <v>1190</v>
      </c>
      <c r="I502" s="856">
        <f t="shared" si="112"/>
        <v>0</v>
      </c>
      <c r="J502" s="862">
        <f t="shared" si="118"/>
        <v>0</v>
      </c>
    </row>
    <row r="503" spans="1:10" s="665" customFormat="1" hidden="1" x14ac:dyDescent="0.2">
      <c r="A503" s="787">
        <v>474</v>
      </c>
      <c r="B503" s="861" t="s">
        <v>184</v>
      </c>
      <c r="C503" s="860"/>
      <c r="D503" s="687" t="s">
        <v>137</v>
      </c>
      <c r="E503" s="687"/>
      <c r="F503" s="856"/>
      <c r="G503" s="856">
        <f t="shared" si="111"/>
        <v>0</v>
      </c>
      <c r="H503" s="856"/>
      <c r="I503" s="856">
        <f t="shared" si="112"/>
        <v>0</v>
      </c>
      <c r="J503" s="862"/>
    </row>
    <row r="504" spans="1:10" s="665" customFormat="1" ht="25.5" hidden="1" x14ac:dyDescent="0.2">
      <c r="A504" s="787">
        <v>475</v>
      </c>
      <c r="B504" s="861" t="s">
        <v>147</v>
      </c>
      <c r="C504" s="860"/>
      <c r="D504" s="687" t="s">
        <v>56</v>
      </c>
      <c r="E504" s="756"/>
      <c r="F504" s="856">
        <v>1875</v>
      </c>
      <c r="G504" s="856">
        <f t="shared" si="111"/>
        <v>0</v>
      </c>
      <c r="H504" s="856">
        <v>1764</v>
      </c>
      <c r="I504" s="856">
        <f t="shared" si="112"/>
        <v>0</v>
      </c>
      <c r="J504" s="862">
        <f t="shared" ref="J504:J505" si="119">G504+I504</f>
        <v>0</v>
      </c>
    </row>
    <row r="505" spans="1:10" s="665" customFormat="1" hidden="1" x14ac:dyDescent="0.2">
      <c r="A505" s="787">
        <v>476</v>
      </c>
      <c r="B505" s="861" t="s">
        <v>148</v>
      </c>
      <c r="C505" s="860"/>
      <c r="D505" s="687" t="s">
        <v>56</v>
      </c>
      <c r="E505" s="687"/>
      <c r="F505" s="856">
        <v>1875</v>
      </c>
      <c r="G505" s="856">
        <f t="shared" si="111"/>
        <v>0</v>
      </c>
      <c r="H505" s="856">
        <v>1428</v>
      </c>
      <c r="I505" s="856">
        <f t="shared" si="112"/>
        <v>0</v>
      </c>
      <c r="J505" s="862">
        <f t="shared" si="119"/>
        <v>0</v>
      </c>
    </row>
    <row r="506" spans="1:10" s="665" customFormat="1" hidden="1" x14ac:dyDescent="0.2">
      <c r="A506" s="787">
        <v>477</v>
      </c>
      <c r="B506" s="861" t="s">
        <v>185</v>
      </c>
      <c r="C506" s="860"/>
      <c r="D506" s="687" t="s">
        <v>137</v>
      </c>
      <c r="E506" s="687"/>
      <c r="F506" s="856"/>
      <c r="G506" s="856">
        <f t="shared" si="111"/>
        <v>0</v>
      </c>
      <c r="H506" s="856"/>
      <c r="I506" s="856">
        <f t="shared" si="112"/>
        <v>0</v>
      </c>
      <c r="J506" s="862"/>
    </row>
    <row r="507" spans="1:10" s="665" customFormat="1" hidden="1" x14ac:dyDescent="0.2">
      <c r="A507" s="787">
        <v>478</v>
      </c>
      <c r="B507" s="861" t="s">
        <v>150</v>
      </c>
      <c r="C507" s="860"/>
      <c r="D507" s="687" t="s">
        <v>56</v>
      </c>
      <c r="E507" s="756"/>
      <c r="F507" s="856">
        <v>1875</v>
      </c>
      <c r="G507" s="856">
        <f t="shared" si="111"/>
        <v>0</v>
      </c>
      <c r="H507" s="856">
        <v>2646</v>
      </c>
      <c r="I507" s="856">
        <f t="shared" si="112"/>
        <v>0</v>
      </c>
      <c r="J507" s="862">
        <f t="shared" ref="J507:J510" si="120">G507+I507</f>
        <v>0</v>
      </c>
    </row>
    <row r="508" spans="1:10" s="665" customFormat="1" ht="25.5" hidden="1" x14ac:dyDescent="0.2">
      <c r="A508" s="787">
        <v>479</v>
      </c>
      <c r="B508" s="861" t="s">
        <v>151</v>
      </c>
      <c r="C508" s="687" t="s">
        <v>152</v>
      </c>
      <c r="D508" s="687" t="s">
        <v>56</v>
      </c>
      <c r="E508" s="687"/>
      <c r="F508" s="856">
        <v>600</v>
      </c>
      <c r="G508" s="856">
        <f t="shared" si="111"/>
        <v>0</v>
      </c>
      <c r="H508" s="856">
        <v>381</v>
      </c>
      <c r="I508" s="856">
        <f t="shared" si="112"/>
        <v>0</v>
      </c>
      <c r="J508" s="862">
        <f t="shared" si="120"/>
        <v>0</v>
      </c>
    </row>
    <row r="509" spans="1:10" s="665" customFormat="1" hidden="1" x14ac:dyDescent="0.2">
      <c r="A509" s="787">
        <v>480</v>
      </c>
      <c r="B509" s="861" t="s">
        <v>153</v>
      </c>
      <c r="C509" s="860"/>
      <c r="D509" s="687" t="s">
        <v>56</v>
      </c>
      <c r="E509" s="687"/>
      <c r="F509" s="856">
        <v>1000</v>
      </c>
      <c r="G509" s="856">
        <f t="shared" si="111"/>
        <v>0</v>
      </c>
      <c r="H509" s="856">
        <v>123</v>
      </c>
      <c r="I509" s="856">
        <f t="shared" si="112"/>
        <v>0</v>
      </c>
      <c r="J509" s="862">
        <f t="shared" si="120"/>
        <v>0</v>
      </c>
    </row>
    <row r="510" spans="1:10" s="665" customFormat="1" hidden="1" x14ac:dyDescent="0.2">
      <c r="A510" s="787">
        <v>481</v>
      </c>
      <c r="B510" s="861" t="s">
        <v>60</v>
      </c>
      <c r="C510" s="860"/>
      <c r="D510" s="687" t="s">
        <v>5</v>
      </c>
      <c r="E510" s="687"/>
      <c r="F510" s="856">
        <v>0</v>
      </c>
      <c r="G510" s="856">
        <f t="shared" si="111"/>
        <v>0</v>
      </c>
      <c r="H510" s="856">
        <v>14017</v>
      </c>
      <c r="I510" s="856">
        <f t="shared" si="112"/>
        <v>0</v>
      </c>
      <c r="J510" s="862">
        <f t="shared" si="120"/>
        <v>0</v>
      </c>
    </row>
    <row r="511" spans="1:10" s="665" customFormat="1" x14ac:dyDescent="0.2">
      <c r="A511" s="787">
        <v>482</v>
      </c>
      <c r="B511" s="869" t="s">
        <v>186</v>
      </c>
      <c r="C511" s="860"/>
      <c r="D511" s="687"/>
      <c r="E511" s="687"/>
      <c r="F511" s="687"/>
      <c r="G511" s="856"/>
      <c r="H511" s="857"/>
      <c r="I511" s="856"/>
      <c r="J511" s="858"/>
    </row>
    <row r="512" spans="1:10" s="665" customFormat="1" ht="38.25" x14ac:dyDescent="0.2">
      <c r="A512" s="787">
        <v>483</v>
      </c>
      <c r="B512" s="861" t="s">
        <v>187</v>
      </c>
      <c r="C512" s="687" t="s">
        <v>458</v>
      </c>
      <c r="D512" s="687" t="s">
        <v>14</v>
      </c>
      <c r="E512" s="687">
        <v>2</v>
      </c>
      <c r="F512" s="856">
        <v>315576</v>
      </c>
      <c r="G512" s="856">
        <f t="shared" ref="G512:G518" si="121">E512*F512</f>
        <v>631152</v>
      </c>
      <c r="H512" s="856">
        <v>0</v>
      </c>
      <c r="I512" s="856">
        <f t="shared" ref="I512:I518" si="122">E512*H512</f>
        <v>0</v>
      </c>
      <c r="J512" s="862">
        <f t="shared" ref="J512:J518" si="123">G512+I512</f>
        <v>631152</v>
      </c>
    </row>
    <row r="513" spans="1:14" s="665" customFormat="1" x14ac:dyDescent="0.2">
      <c r="A513" s="787">
        <v>484</v>
      </c>
      <c r="B513" s="861" t="s">
        <v>188</v>
      </c>
      <c r="C513" s="687" t="s">
        <v>189</v>
      </c>
      <c r="D513" s="687" t="s">
        <v>14</v>
      </c>
      <c r="E513" s="687">
        <v>2</v>
      </c>
      <c r="F513" s="856">
        <v>129211</v>
      </c>
      <c r="G513" s="856">
        <f t="shared" si="121"/>
        <v>258422</v>
      </c>
      <c r="H513" s="856">
        <v>0</v>
      </c>
      <c r="I513" s="856">
        <f t="shared" si="122"/>
        <v>0</v>
      </c>
      <c r="J513" s="862">
        <f t="shared" si="123"/>
        <v>258422</v>
      </c>
    </row>
    <row r="514" spans="1:14" s="3" customFormat="1" x14ac:dyDescent="0.2">
      <c r="A514" s="787">
        <v>485</v>
      </c>
      <c r="B514" s="861" t="s">
        <v>190</v>
      </c>
      <c r="C514" s="687" t="s">
        <v>191</v>
      </c>
      <c r="D514" s="687" t="s">
        <v>14</v>
      </c>
      <c r="E514" s="687">
        <v>20</v>
      </c>
      <c r="F514" s="856">
        <v>800</v>
      </c>
      <c r="G514" s="856">
        <f t="shared" si="121"/>
        <v>16000</v>
      </c>
      <c r="H514" s="856">
        <v>0</v>
      </c>
      <c r="I514" s="856">
        <f t="shared" si="122"/>
        <v>0</v>
      </c>
      <c r="J514" s="862">
        <f t="shared" si="123"/>
        <v>16000</v>
      </c>
      <c r="K514" s="685"/>
      <c r="L514" s="685"/>
      <c r="M514" s="685"/>
      <c r="N514" s="685"/>
    </row>
    <row r="515" spans="1:14" s="3" customFormat="1" x14ac:dyDescent="0.2">
      <c r="A515" s="787">
        <v>486</v>
      </c>
      <c r="B515" s="861" t="s">
        <v>192</v>
      </c>
      <c r="C515" s="687" t="s">
        <v>193</v>
      </c>
      <c r="D515" s="687" t="s">
        <v>14</v>
      </c>
      <c r="E515" s="687">
        <v>20</v>
      </c>
      <c r="F515" s="856">
        <v>800</v>
      </c>
      <c r="G515" s="856">
        <f t="shared" si="121"/>
        <v>16000</v>
      </c>
      <c r="H515" s="856">
        <v>0</v>
      </c>
      <c r="I515" s="856">
        <f t="shared" si="122"/>
        <v>0</v>
      </c>
      <c r="J515" s="862">
        <f t="shared" si="123"/>
        <v>16000</v>
      </c>
      <c r="K515" s="685"/>
      <c r="L515" s="685"/>
      <c r="M515" s="685"/>
      <c r="N515" s="685"/>
    </row>
    <row r="516" spans="1:14" ht="25.5" x14ac:dyDescent="0.2">
      <c r="A516" s="787">
        <v>487</v>
      </c>
      <c r="B516" s="861" t="s">
        <v>410</v>
      </c>
      <c r="C516" s="687" t="s">
        <v>411</v>
      </c>
      <c r="D516" s="687" t="s">
        <v>14</v>
      </c>
      <c r="E516" s="687">
        <v>2</v>
      </c>
      <c r="F516" s="856">
        <v>1199</v>
      </c>
      <c r="G516" s="856">
        <f t="shared" si="121"/>
        <v>2398</v>
      </c>
      <c r="H516" s="856">
        <v>0</v>
      </c>
      <c r="I516" s="856">
        <f t="shared" si="122"/>
        <v>0</v>
      </c>
      <c r="J516" s="862">
        <f t="shared" si="123"/>
        <v>2398</v>
      </c>
    </row>
    <row r="517" spans="1:14" x14ac:dyDescent="0.2">
      <c r="A517" s="787">
        <v>488</v>
      </c>
      <c r="B517" s="861" t="s">
        <v>412</v>
      </c>
      <c r="C517" s="687" t="s">
        <v>413</v>
      </c>
      <c r="D517" s="687" t="s">
        <v>14</v>
      </c>
      <c r="E517" s="687">
        <v>2</v>
      </c>
      <c r="F517" s="856">
        <v>3283</v>
      </c>
      <c r="G517" s="856">
        <f t="shared" si="121"/>
        <v>6566</v>
      </c>
      <c r="H517" s="856">
        <v>0</v>
      </c>
      <c r="I517" s="856">
        <f t="shared" si="122"/>
        <v>0</v>
      </c>
      <c r="J517" s="862">
        <f t="shared" si="123"/>
        <v>6566</v>
      </c>
    </row>
    <row r="518" spans="1:14" x14ac:dyDescent="0.2">
      <c r="A518" s="787">
        <v>489</v>
      </c>
      <c r="B518" s="861" t="s">
        <v>135</v>
      </c>
      <c r="C518" s="860"/>
      <c r="D518" s="687" t="s">
        <v>56</v>
      </c>
      <c r="E518" s="687">
        <v>500</v>
      </c>
      <c r="F518" s="856">
        <v>1875</v>
      </c>
      <c r="G518" s="856">
        <f t="shared" si="121"/>
        <v>937500</v>
      </c>
      <c r="H518" s="856">
        <v>869</v>
      </c>
      <c r="I518" s="856">
        <f t="shared" si="122"/>
        <v>434500</v>
      </c>
      <c r="J518" s="862">
        <f t="shared" si="123"/>
        <v>1372000</v>
      </c>
    </row>
    <row r="519" spans="1:14" hidden="1" x14ac:dyDescent="0.2">
      <c r="A519" s="787">
        <v>490</v>
      </c>
      <c r="B519" s="861" t="s">
        <v>160</v>
      </c>
      <c r="C519" s="860"/>
      <c r="D519" s="687" t="s">
        <v>137</v>
      </c>
      <c r="E519" s="687"/>
      <c r="F519" s="687"/>
      <c r="G519" s="856"/>
      <c r="H519" s="857"/>
      <c r="I519" s="856"/>
      <c r="J519" s="858"/>
    </row>
    <row r="520" spans="1:14" hidden="1" x14ac:dyDescent="0.2">
      <c r="A520" s="787">
        <v>491</v>
      </c>
      <c r="B520" s="861" t="s">
        <v>139</v>
      </c>
      <c r="C520" s="860"/>
      <c r="D520" s="687" t="s">
        <v>56</v>
      </c>
      <c r="E520" s="756"/>
      <c r="F520" s="856">
        <v>1875</v>
      </c>
      <c r="G520" s="856">
        <f>E520*F520</f>
        <v>0</v>
      </c>
      <c r="H520" s="856">
        <v>1617</v>
      </c>
      <c r="I520" s="856">
        <f>E520*H520</f>
        <v>0</v>
      </c>
      <c r="J520" s="862">
        <f t="shared" ref="J520:J521" si="124">G520+I520</f>
        <v>0</v>
      </c>
    </row>
    <row r="521" spans="1:14" x14ac:dyDescent="0.2">
      <c r="A521" s="787">
        <v>492</v>
      </c>
      <c r="B521" s="861" t="s">
        <v>60</v>
      </c>
      <c r="C521" s="860"/>
      <c r="D521" s="687" t="s">
        <v>5</v>
      </c>
      <c r="E521" s="687">
        <v>1</v>
      </c>
      <c r="F521" s="856">
        <v>0</v>
      </c>
      <c r="G521" s="856">
        <f>E521*F521</f>
        <v>0</v>
      </c>
      <c r="H521" s="856">
        <v>131146</v>
      </c>
      <c r="I521" s="856">
        <f>E521*H521</f>
        <v>131146</v>
      </c>
      <c r="J521" s="862">
        <f t="shared" si="124"/>
        <v>131146</v>
      </c>
    </row>
    <row r="522" spans="1:14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655"/>
    </row>
    <row r="523" spans="1:14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656">
        <f t="shared" ref="J523:J524" si="125">G523+I523</f>
        <v>0</v>
      </c>
    </row>
    <row r="524" spans="1:14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656">
        <f t="shared" si="125"/>
        <v>0</v>
      </c>
    </row>
    <row r="525" spans="1:14" hidden="1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655"/>
    </row>
    <row r="526" spans="1:14" ht="24.75" hidden="1" customHeight="1" x14ac:dyDescent="0.2">
      <c r="A526" s="531">
        <v>497</v>
      </c>
      <c r="B526" s="535" t="s">
        <v>196</v>
      </c>
      <c r="C526" s="533"/>
      <c r="D526" s="533" t="s">
        <v>7</v>
      </c>
      <c r="E526" s="533"/>
      <c r="F526" s="536">
        <v>800</v>
      </c>
      <c r="G526" s="536">
        <f t="shared" ref="G526:G548" si="126">E526*F526</f>
        <v>0</v>
      </c>
      <c r="H526" s="536">
        <v>2623</v>
      </c>
      <c r="I526" s="536">
        <f t="shared" ref="I526:I548" si="127">E526*H526</f>
        <v>0</v>
      </c>
      <c r="J526" s="656">
        <f t="shared" ref="J526:J534" si="128">G526+I526</f>
        <v>0</v>
      </c>
    </row>
    <row r="527" spans="1:14" ht="31.9" hidden="1" customHeight="1" x14ac:dyDescent="0.2">
      <c r="A527" s="531">
        <v>498</v>
      </c>
      <c r="B527" s="535" t="s">
        <v>15</v>
      </c>
      <c r="C527" s="533"/>
      <c r="D527" s="533" t="s">
        <v>7</v>
      </c>
      <c r="E527" s="533"/>
      <c r="F527" s="536">
        <v>600</v>
      </c>
      <c r="G527" s="536">
        <f t="shared" si="126"/>
        <v>0</v>
      </c>
      <c r="H527" s="536">
        <v>335</v>
      </c>
      <c r="I527" s="536">
        <f t="shared" si="127"/>
        <v>0</v>
      </c>
      <c r="J527" s="656">
        <f t="shared" si="128"/>
        <v>0</v>
      </c>
    </row>
    <row r="528" spans="1:14" ht="31.9" hidden="1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/>
      <c r="F528" s="536">
        <v>600</v>
      </c>
      <c r="G528" s="536">
        <f t="shared" si="126"/>
        <v>0</v>
      </c>
      <c r="H528" s="536">
        <v>928</v>
      </c>
      <c r="I528" s="536">
        <f t="shared" si="127"/>
        <v>0</v>
      </c>
      <c r="J528" s="656">
        <f t="shared" si="128"/>
        <v>0</v>
      </c>
    </row>
    <row r="529" spans="1:10" ht="39.75" hidden="1" customHeight="1" x14ac:dyDescent="0.2">
      <c r="A529" s="531">
        <v>500</v>
      </c>
      <c r="B529" s="535" t="s">
        <v>197</v>
      </c>
      <c r="C529" s="533"/>
      <c r="D529" s="533" t="s">
        <v>7</v>
      </c>
      <c r="E529" s="533"/>
      <c r="F529" s="536">
        <v>600</v>
      </c>
      <c r="G529" s="536">
        <f t="shared" si="126"/>
        <v>0</v>
      </c>
      <c r="H529" s="536">
        <v>1424</v>
      </c>
      <c r="I529" s="536">
        <f t="shared" si="127"/>
        <v>0</v>
      </c>
      <c r="J529" s="656">
        <f t="shared" si="128"/>
        <v>0</v>
      </c>
    </row>
    <row r="530" spans="1:10" s="665" customFormat="1" ht="12" hidden="1" customHeight="1" x14ac:dyDescent="0.2">
      <c r="A530" s="531">
        <v>501</v>
      </c>
      <c r="B530" s="535" t="s">
        <v>198</v>
      </c>
      <c r="C530" s="533"/>
      <c r="D530" s="533" t="s">
        <v>21</v>
      </c>
      <c r="E530" s="533"/>
      <c r="F530" s="536">
        <v>1300</v>
      </c>
      <c r="G530" s="536">
        <f t="shared" si="126"/>
        <v>0</v>
      </c>
      <c r="H530" s="536">
        <v>957</v>
      </c>
      <c r="I530" s="536">
        <f t="shared" si="127"/>
        <v>0</v>
      </c>
      <c r="J530" s="656">
        <f t="shared" si="128"/>
        <v>0</v>
      </c>
    </row>
    <row r="531" spans="1:10" s="665" customFormat="1" ht="12" hidden="1" customHeight="1" x14ac:dyDescent="0.2">
      <c r="A531" s="531">
        <v>502</v>
      </c>
      <c r="B531" s="535" t="s">
        <v>23</v>
      </c>
      <c r="C531" s="533"/>
      <c r="D531" s="533" t="s">
        <v>21</v>
      </c>
      <c r="E531" s="533"/>
      <c r="F531" s="536">
        <v>700</v>
      </c>
      <c r="G531" s="536">
        <f t="shared" si="126"/>
        <v>0</v>
      </c>
      <c r="H531" s="536">
        <v>421</v>
      </c>
      <c r="I531" s="536">
        <f t="shared" si="127"/>
        <v>0</v>
      </c>
      <c r="J531" s="656">
        <f t="shared" si="128"/>
        <v>0</v>
      </c>
    </row>
    <row r="532" spans="1:10" s="665" customFormat="1" ht="12" hidden="1" customHeight="1" x14ac:dyDescent="0.2">
      <c r="A532" s="531">
        <v>503</v>
      </c>
      <c r="B532" s="535" t="s">
        <v>31</v>
      </c>
      <c r="C532" s="538"/>
      <c r="D532" s="533" t="s">
        <v>32</v>
      </c>
      <c r="E532" s="533"/>
      <c r="F532" s="536">
        <v>0</v>
      </c>
      <c r="G532" s="536">
        <f t="shared" si="126"/>
        <v>0</v>
      </c>
      <c r="H532" s="536">
        <v>18051</v>
      </c>
      <c r="I532" s="536">
        <f t="shared" si="127"/>
        <v>0</v>
      </c>
      <c r="J532" s="656">
        <f t="shared" si="128"/>
        <v>0</v>
      </c>
    </row>
    <row r="533" spans="1:10" s="665" customFormat="1" ht="12" hidden="1" customHeight="1" x14ac:dyDescent="0.2">
      <c r="A533" s="531">
        <v>504</v>
      </c>
      <c r="B533" s="535" t="s">
        <v>201</v>
      </c>
      <c r="C533" s="538"/>
      <c r="D533" s="533" t="s">
        <v>202</v>
      </c>
      <c r="E533" s="533"/>
      <c r="F533" s="536">
        <v>2000</v>
      </c>
      <c r="G533" s="536">
        <f t="shared" si="126"/>
        <v>0</v>
      </c>
      <c r="H533" s="536">
        <v>629</v>
      </c>
      <c r="I533" s="536">
        <f t="shared" si="127"/>
        <v>0</v>
      </c>
      <c r="J533" s="656">
        <f t="shared" si="128"/>
        <v>0</v>
      </c>
    </row>
    <row r="534" spans="1:10" s="665" customFormat="1" ht="12" hidden="1" customHeight="1" x14ac:dyDescent="0.2">
      <c r="A534" s="531">
        <v>505</v>
      </c>
      <c r="B534" s="535" t="s">
        <v>40</v>
      </c>
      <c r="C534" s="538"/>
      <c r="D534" s="533" t="s">
        <v>41</v>
      </c>
      <c r="E534" s="533"/>
      <c r="F534" s="536">
        <v>0</v>
      </c>
      <c r="G534" s="536">
        <f t="shared" si="126"/>
        <v>0</v>
      </c>
      <c r="H534" s="536">
        <v>66966</v>
      </c>
      <c r="I534" s="536">
        <f t="shared" si="127"/>
        <v>0</v>
      </c>
      <c r="J534" s="656">
        <f t="shared" si="128"/>
        <v>0</v>
      </c>
    </row>
    <row r="535" spans="1:10" s="665" customFormat="1" ht="12" hidden="1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126"/>
        <v>0</v>
      </c>
      <c r="H535" s="147"/>
      <c r="I535" s="536">
        <f t="shared" si="127"/>
        <v>0</v>
      </c>
      <c r="J535" s="655"/>
    </row>
    <row r="536" spans="1:10" s="665" customFormat="1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126"/>
        <v>0</v>
      </c>
      <c r="H536" s="536">
        <v>1853</v>
      </c>
      <c r="I536" s="536">
        <f t="shared" si="127"/>
        <v>0</v>
      </c>
      <c r="J536" s="656">
        <f t="shared" ref="J536:J540" si="129">G536+I536</f>
        <v>0</v>
      </c>
    </row>
    <row r="537" spans="1:10" s="665" customFormat="1" ht="12" hidden="1" customHeight="1" x14ac:dyDescent="0.2">
      <c r="A537" s="531">
        <v>508</v>
      </c>
      <c r="B537" s="535" t="s">
        <v>15</v>
      </c>
      <c r="C537" s="533"/>
      <c r="D537" s="533" t="s">
        <v>7</v>
      </c>
      <c r="E537" s="533"/>
      <c r="F537" s="536">
        <v>600</v>
      </c>
      <c r="G537" s="536">
        <f t="shared" si="126"/>
        <v>0</v>
      </c>
      <c r="H537" s="536">
        <v>335</v>
      </c>
      <c r="I537" s="536">
        <f t="shared" si="127"/>
        <v>0</v>
      </c>
      <c r="J537" s="656">
        <f t="shared" si="129"/>
        <v>0</v>
      </c>
    </row>
    <row r="538" spans="1:10" s="665" customFormat="1" hidden="1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/>
      <c r="F538" s="536">
        <v>600</v>
      </c>
      <c r="G538" s="536">
        <f t="shared" si="126"/>
        <v>0</v>
      </c>
      <c r="H538" s="536">
        <v>928</v>
      </c>
      <c r="I538" s="536">
        <f t="shared" si="127"/>
        <v>0</v>
      </c>
      <c r="J538" s="656">
        <f t="shared" si="129"/>
        <v>0</v>
      </c>
    </row>
    <row r="539" spans="1:10" s="665" customFormat="1" ht="26.25" hidden="1" customHeight="1" x14ac:dyDescent="0.2">
      <c r="A539" s="531">
        <v>510</v>
      </c>
      <c r="B539" s="535" t="s">
        <v>198</v>
      </c>
      <c r="C539" s="533"/>
      <c r="D539" s="533" t="s">
        <v>21</v>
      </c>
      <c r="E539" s="533"/>
      <c r="F539" s="536">
        <v>1300</v>
      </c>
      <c r="G539" s="536">
        <f t="shared" si="126"/>
        <v>0</v>
      </c>
      <c r="H539" s="536">
        <v>957</v>
      </c>
      <c r="I539" s="536">
        <f t="shared" si="127"/>
        <v>0</v>
      </c>
      <c r="J539" s="656">
        <f t="shared" si="129"/>
        <v>0</v>
      </c>
    </row>
    <row r="540" spans="1:10" s="665" customFormat="1" ht="31.9" hidden="1" customHeight="1" x14ac:dyDescent="0.2">
      <c r="A540" s="531">
        <v>511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26"/>
        <v>0</v>
      </c>
      <c r="H540" s="536">
        <v>15695</v>
      </c>
      <c r="I540" s="536">
        <f t="shared" si="127"/>
        <v>0</v>
      </c>
      <c r="J540" s="656">
        <f t="shared" si="129"/>
        <v>0</v>
      </c>
    </row>
    <row r="541" spans="1:10" s="665" customFormat="1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126"/>
        <v>0</v>
      </c>
      <c r="H541" s="536"/>
      <c r="I541" s="536">
        <f t="shared" si="127"/>
        <v>0</v>
      </c>
      <c r="J541" s="656"/>
    </row>
    <row r="542" spans="1:10" s="665" customFormat="1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126"/>
        <v>0</v>
      </c>
      <c r="H542" s="536">
        <v>1212</v>
      </c>
      <c r="I542" s="536">
        <f t="shared" si="127"/>
        <v>0</v>
      </c>
      <c r="J542" s="656">
        <f t="shared" ref="J542:J545" si="130">G542+I542</f>
        <v>0</v>
      </c>
    </row>
    <row r="543" spans="1:10" s="665" customFormat="1" ht="12" hidden="1" customHeight="1" x14ac:dyDescent="0.2">
      <c r="A543" s="531">
        <v>514</v>
      </c>
      <c r="B543" s="535" t="s">
        <v>201</v>
      </c>
      <c r="C543" s="538"/>
      <c r="D543" s="533" t="s">
        <v>202</v>
      </c>
      <c r="E543" s="533"/>
      <c r="F543" s="536">
        <v>2000</v>
      </c>
      <c r="G543" s="536">
        <f t="shared" si="126"/>
        <v>0</v>
      </c>
      <c r="H543" s="536">
        <v>629</v>
      </c>
      <c r="I543" s="536">
        <f t="shared" si="127"/>
        <v>0</v>
      </c>
      <c r="J543" s="656">
        <f t="shared" si="130"/>
        <v>0</v>
      </c>
    </row>
    <row r="544" spans="1:10" s="665" customFormat="1" ht="12" hidden="1" customHeight="1" x14ac:dyDescent="0.2">
      <c r="A544" s="531">
        <v>515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26"/>
        <v>0</v>
      </c>
      <c r="H544" s="536">
        <v>53152</v>
      </c>
      <c r="I544" s="536">
        <f t="shared" si="127"/>
        <v>0</v>
      </c>
      <c r="J544" s="656">
        <f t="shared" si="130"/>
        <v>0</v>
      </c>
    </row>
    <row r="545" spans="1:11" s="665" customFormat="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533"/>
      <c r="F545" s="536">
        <v>954853.5</v>
      </c>
      <c r="G545" s="536">
        <f t="shared" si="126"/>
        <v>0</v>
      </c>
      <c r="H545" s="536">
        <v>928267</v>
      </c>
      <c r="I545" s="536">
        <f t="shared" si="127"/>
        <v>0</v>
      </c>
      <c r="J545" s="656">
        <f t="shared" si="130"/>
        <v>0</v>
      </c>
    </row>
    <row r="546" spans="1:11" s="665" customFormat="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126"/>
        <v>0</v>
      </c>
      <c r="H546" s="536"/>
      <c r="I546" s="536">
        <f t="shared" si="127"/>
        <v>0</v>
      </c>
      <c r="J546" s="656"/>
    </row>
    <row r="547" spans="1:11" s="665" customFormat="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126"/>
        <v>0</v>
      </c>
      <c r="H547" s="536">
        <v>0</v>
      </c>
      <c r="I547" s="536">
        <f t="shared" si="127"/>
        <v>0</v>
      </c>
      <c r="J547" s="656">
        <f t="shared" ref="J547:J548" si="131">G547+I547</f>
        <v>0</v>
      </c>
    </row>
    <row r="548" spans="1:11" s="665" customFormat="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126"/>
        <v>0</v>
      </c>
      <c r="H548" s="536">
        <v>0</v>
      </c>
      <c r="I548" s="536">
        <f t="shared" si="127"/>
        <v>0</v>
      </c>
      <c r="J548" s="656">
        <f t="shared" si="131"/>
        <v>0</v>
      </c>
    </row>
    <row r="549" spans="1:11" s="665" customFormat="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656"/>
    </row>
    <row r="550" spans="1:11" s="665" customFormat="1" ht="21.75" customHeight="1" thickBot="1" x14ac:dyDescent="0.25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4488637.9000000004</v>
      </c>
      <c r="H550" s="536"/>
      <c r="I550" s="679">
        <f>SUM(I254:I549)</f>
        <v>3327387.6871999996</v>
      </c>
      <c r="J550" s="680">
        <f t="shared" ref="J550" si="132">SUM(J254:J549)</f>
        <v>7816025.587199999</v>
      </c>
      <c r="K550" s="661">
        <f>'кс-2№2'!J807</f>
        <v>7816025.587199999</v>
      </c>
    </row>
    <row r="551" spans="1:11" s="665" customFormat="1" hidden="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655"/>
    </row>
    <row r="552" spans="1:11" s="665" customFormat="1" ht="26.25" hidden="1" customHeight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s="665" customFormat="1" ht="31.9" hidden="1" customHeight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655"/>
    </row>
    <row r="554" spans="1:11" s="665" customFormat="1" ht="31.9" hidden="1" customHeight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560" si="133">E554*F554</f>
        <v>0</v>
      </c>
      <c r="H554" s="536">
        <v>928</v>
      </c>
      <c r="I554" s="536">
        <f t="shared" ref="I554:I560" si="134">E554*H554</f>
        <v>0</v>
      </c>
      <c r="J554" s="656">
        <f t="shared" ref="J554:J560" si="135">G554+I554</f>
        <v>0</v>
      </c>
    </row>
    <row r="555" spans="1:11" s="665" customFormat="1" ht="31.9" hidden="1" customHeight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33"/>
        <v>0</v>
      </c>
      <c r="H555" s="536">
        <v>1026</v>
      </c>
      <c r="I555" s="536">
        <f t="shared" si="134"/>
        <v>0</v>
      </c>
      <c r="J555" s="656">
        <f t="shared" si="135"/>
        <v>0</v>
      </c>
    </row>
    <row r="556" spans="1:11" s="665" customFormat="1" ht="36.75" hidden="1" customHeight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33"/>
        <v>0</v>
      </c>
      <c r="H556" s="536">
        <v>237</v>
      </c>
      <c r="I556" s="536">
        <f t="shared" si="134"/>
        <v>0</v>
      </c>
      <c r="J556" s="656">
        <f t="shared" si="135"/>
        <v>0</v>
      </c>
    </row>
    <row r="557" spans="1:11" s="665" customFormat="1" ht="12" hidden="1" customHeight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33"/>
        <v>0</v>
      </c>
      <c r="H557" s="536">
        <v>45</v>
      </c>
      <c r="I557" s="536">
        <f t="shared" si="134"/>
        <v>0</v>
      </c>
      <c r="J557" s="656">
        <f t="shared" si="135"/>
        <v>0</v>
      </c>
    </row>
    <row r="558" spans="1:11" s="665" customFormat="1" ht="12" hidden="1" customHeight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33"/>
        <v>0</v>
      </c>
      <c r="H558" s="536">
        <v>1896</v>
      </c>
      <c r="I558" s="536">
        <f t="shared" si="134"/>
        <v>0</v>
      </c>
      <c r="J558" s="656">
        <f t="shared" si="135"/>
        <v>0</v>
      </c>
    </row>
    <row r="559" spans="1:11" s="665" customFormat="1" ht="12" hidden="1" customHeight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33"/>
        <v>0</v>
      </c>
      <c r="H559" s="536">
        <v>1976</v>
      </c>
      <c r="I559" s="536">
        <f t="shared" si="134"/>
        <v>0</v>
      </c>
      <c r="J559" s="656">
        <f t="shared" si="135"/>
        <v>0</v>
      </c>
    </row>
    <row r="560" spans="1:11" s="665" customFormat="1" ht="12" hidden="1" customHeight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33"/>
        <v>0</v>
      </c>
      <c r="H560" s="536">
        <v>335</v>
      </c>
      <c r="I560" s="536">
        <f t="shared" si="134"/>
        <v>0</v>
      </c>
      <c r="J560" s="656">
        <f t="shared" si="135"/>
        <v>0</v>
      </c>
    </row>
    <row r="561" spans="1:10" s="665" customFormat="1" ht="12" hidden="1" customHeight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s="665" customFormat="1" ht="12" hidden="1" customHeight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655"/>
    </row>
    <row r="563" spans="1:10" s="665" customFormat="1" ht="12" hidden="1" customHeight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ref="G563:G611" si="136">E563*F563</f>
        <v>0</v>
      </c>
      <c r="H563" s="536">
        <v>61094.303999999996</v>
      </c>
      <c r="I563" s="536">
        <f t="shared" ref="I563:I611" si="137">E563*H563</f>
        <v>0</v>
      </c>
      <c r="J563" s="656">
        <f t="shared" ref="J563:J592" si="138">G563+I563</f>
        <v>0</v>
      </c>
    </row>
    <row r="564" spans="1:10" s="665" customFormat="1" ht="38.25" hidden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36"/>
        <v>0</v>
      </c>
      <c r="H564" s="536">
        <v>13392</v>
      </c>
      <c r="I564" s="536">
        <f t="shared" si="137"/>
        <v>0</v>
      </c>
      <c r="J564" s="656">
        <f t="shared" si="138"/>
        <v>0</v>
      </c>
    </row>
    <row r="565" spans="1:10" s="665" customFormat="1" ht="24.75" hidden="1" customHeight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36"/>
        <v>0</v>
      </c>
      <c r="H565" s="536">
        <v>31296.359999999997</v>
      </c>
      <c r="I565" s="536">
        <f t="shared" si="137"/>
        <v>0</v>
      </c>
      <c r="J565" s="656">
        <f t="shared" si="138"/>
        <v>0</v>
      </c>
    </row>
    <row r="566" spans="1:10" s="665" customFormat="1" ht="31.9" hidden="1" customHeight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36"/>
        <v>0</v>
      </c>
      <c r="H566" s="536">
        <v>3678.3360000000002</v>
      </c>
      <c r="I566" s="536">
        <f t="shared" si="137"/>
        <v>0</v>
      </c>
      <c r="J566" s="656">
        <f t="shared" si="138"/>
        <v>0</v>
      </c>
    </row>
    <row r="567" spans="1:10" s="665" customFormat="1" ht="31.9" hidden="1" customHeight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36"/>
        <v>0</v>
      </c>
      <c r="H567" s="536">
        <v>26159.040000000001</v>
      </c>
      <c r="I567" s="536">
        <f t="shared" si="137"/>
        <v>0</v>
      </c>
      <c r="J567" s="656">
        <f t="shared" si="138"/>
        <v>0</v>
      </c>
    </row>
    <row r="568" spans="1:10" s="665" customFormat="1" ht="38.25" hidden="1" customHeight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36"/>
        <v>0</v>
      </c>
      <c r="H568" s="536">
        <v>99212.4</v>
      </c>
      <c r="I568" s="536">
        <f t="shared" si="137"/>
        <v>0</v>
      </c>
      <c r="J568" s="656">
        <f t="shared" si="138"/>
        <v>0</v>
      </c>
    </row>
    <row r="569" spans="1:10" s="665" customFormat="1" ht="12" hidden="1" customHeight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36"/>
        <v>0</v>
      </c>
      <c r="H569" s="536">
        <v>21450</v>
      </c>
      <c r="I569" s="536">
        <f t="shared" si="137"/>
        <v>0</v>
      </c>
      <c r="J569" s="656">
        <f t="shared" si="138"/>
        <v>0</v>
      </c>
    </row>
    <row r="570" spans="1:10" s="665" customFormat="1" ht="12" hidden="1" customHeight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36"/>
        <v>0</v>
      </c>
      <c r="H570" s="543">
        <v>12169.05</v>
      </c>
      <c r="I570" s="536">
        <f t="shared" si="137"/>
        <v>0</v>
      </c>
      <c r="J570" s="657">
        <f t="shared" si="138"/>
        <v>0</v>
      </c>
    </row>
    <row r="571" spans="1:10" s="665" customFormat="1" ht="12" hidden="1" customHeight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36"/>
        <v>0</v>
      </c>
      <c r="H571" s="543">
        <v>12435.650000000001</v>
      </c>
      <c r="I571" s="536">
        <f t="shared" si="137"/>
        <v>0</v>
      </c>
      <c r="J571" s="657">
        <f t="shared" si="138"/>
        <v>0</v>
      </c>
    </row>
    <row r="572" spans="1:10" s="665" customFormat="1" ht="12" hidden="1" customHeight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36"/>
        <v>0</v>
      </c>
      <c r="H572" s="543">
        <v>11769.15</v>
      </c>
      <c r="I572" s="536">
        <f t="shared" si="137"/>
        <v>0</v>
      </c>
      <c r="J572" s="657">
        <f t="shared" si="138"/>
        <v>0</v>
      </c>
    </row>
    <row r="573" spans="1:10" s="665" customFormat="1" ht="12" hidden="1" customHeight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36"/>
        <v>0</v>
      </c>
      <c r="H573" s="543">
        <v>10968.575000000001</v>
      </c>
      <c r="I573" s="536">
        <f t="shared" si="137"/>
        <v>0</v>
      </c>
      <c r="J573" s="657">
        <f t="shared" si="138"/>
        <v>0</v>
      </c>
    </row>
    <row r="574" spans="1:10" s="665" customFormat="1" ht="12" hidden="1" customHeight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36"/>
        <v>0</v>
      </c>
      <c r="H574" s="543">
        <v>10701.199999999999</v>
      </c>
      <c r="I574" s="536">
        <f t="shared" si="137"/>
        <v>0</v>
      </c>
      <c r="J574" s="657">
        <f t="shared" si="138"/>
        <v>0</v>
      </c>
    </row>
    <row r="575" spans="1:10" s="665" customFormat="1" ht="12" hidden="1" customHeight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36"/>
        <v>0</v>
      </c>
      <c r="H575" s="543">
        <v>10701.199999999999</v>
      </c>
      <c r="I575" s="536">
        <f t="shared" si="137"/>
        <v>0</v>
      </c>
      <c r="J575" s="657">
        <f t="shared" si="138"/>
        <v>0</v>
      </c>
    </row>
    <row r="576" spans="1:10" s="665" customFormat="1" ht="25.5" hidden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36"/>
        <v>0</v>
      </c>
      <c r="H576" s="543">
        <v>10567.9</v>
      </c>
      <c r="I576" s="536">
        <f t="shared" si="137"/>
        <v>0</v>
      </c>
      <c r="J576" s="657">
        <f t="shared" si="138"/>
        <v>0</v>
      </c>
    </row>
    <row r="577" spans="1:10" s="665" customFormat="1" ht="26.25" hidden="1" customHeight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36"/>
        <v>0</v>
      </c>
      <c r="H577" s="543">
        <v>588</v>
      </c>
      <c r="I577" s="536">
        <f t="shared" si="137"/>
        <v>0</v>
      </c>
      <c r="J577" s="657">
        <f t="shared" si="138"/>
        <v>0</v>
      </c>
    </row>
    <row r="578" spans="1:10" s="665" customFormat="1" ht="31.9" hidden="1" customHeight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36"/>
        <v>0</v>
      </c>
      <c r="H578" s="543">
        <v>381</v>
      </c>
      <c r="I578" s="536">
        <f t="shared" si="137"/>
        <v>0</v>
      </c>
      <c r="J578" s="657">
        <f t="shared" si="138"/>
        <v>0</v>
      </c>
    </row>
    <row r="579" spans="1:10" s="665" customFormat="1" ht="36.75" hidden="1" customHeight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36"/>
        <v>0</v>
      </c>
      <c r="H579" s="543">
        <v>900</v>
      </c>
      <c r="I579" s="536">
        <f t="shared" si="137"/>
        <v>0</v>
      </c>
      <c r="J579" s="657">
        <f t="shared" si="138"/>
        <v>0</v>
      </c>
    </row>
    <row r="580" spans="1:10" s="665" customFormat="1" ht="12" hidden="1" customHeight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36"/>
        <v>0</v>
      </c>
      <c r="H580" s="543">
        <v>234</v>
      </c>
      <c r="I580" s="536">
        <f t="shared" si="137"/>
        <v>0</v>
      </c>
      <c r="J580" s="657">
        <f t="shared" si="138"/>
        <v>0</v>
      </c>
    </row>
    <row r="581" spans="1:10" s="665" customFormat="1" ht="12" hidden="1" customHeight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36"/>
        <v>0</v>
      </c>
      <c r="H581" s="543">
        <v>899.84999999999991</v>
      </c>
      <c r="I581" s="536">
        <f t="shared" si="137"/>
        <v>0</v>
      </c>
      <c r="J581" s="657">
        <f t="shared" si="138"/>
        <v>0</v>
      </c>
    </row>
    <row r="582" spans="1:10" s="665" customFormat="1" ht="12" hidden="1" customHeight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36"/>
        <v>0</v>
      </c>
      <c r="H582" s="543">
        <v>738.5</v>
      </c>
      <c r="I582" s="536">
        <f t="shared" si="137"/>
        <v>0</v>
      </c>
      <c r="J582" s="657">
        <f t="shared" si="138"/>
        <v>0</v>
      </c>
    </row>
    <row r="583" spans="1:10" s="665" customFormat="1" ht="12" hidden="1" customHeight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36"/>
        <v>0</v>
      </c>
      <c r="H583" s="543">
        <v>600.21818181818185</v>
      </c>
      <c r="I583" s="536">
        <f t="shared" si="137"/>
        <v>0</v>
      </c>
      <c r="J583" s="657">
        <f t="shared" si="138"/>
        <v>0</v>
      </c>
    </row>
    <row r="584" spans="1:10" s="665" customFormat="1" ht="12" hidden="1" customHeight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36"/>
        <v>0</v>
      </c>
      <c r="H584" s="543">
        <v>509.44444444444446</v>
      </c>
      <c r="I584" s="536">
        <f t="shared" si="137"/>
        <v>0</v>
      </c>
      <c r="J584" s="657">
        <f t="shared" si="138"/>
        <v>0</v>
      </c>
    </row>
    <row r="585" spans="1:10" s="665" customFormat="1" ht="12" hidden="1" customHeight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36"/>
        <v>0</v>
      </c>
      <c r="H585" s="536">
        <v>4557</v>
      </c>
      <c r="I585" s="536">
        <f t="shared" si="137"/>
        <v>0</v>
      </c>
      <c r="J585" s="656">
        <f t="shared" si="138"/>
        <v>0</v>
      </c>
    </row>
    <row r="586" spans="1:10" s="665" customFormat="1" ht="12" hidden="1" customHeight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36"/>
        <v>0</v>
      </c>
      <c r="H586" s="536">
        <v>832</v>
      </c>
      <c r="I586" s="536">
        <f t="shared" si="137"/>
        <v>0</v>
      </c>
      <c r="J586" s="656">
        <f t="shared" si="138"/>
        <v>0</v>
      </c>
    </row>
    <row r="587" spans="1:10" s="665" customFormat="1" ht="12" hidden="1" customHeight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36"/>
        <v>0</v>
      </c>
      <c r="H587" s="536">
        <v>507</v>
      </c>
      <c r="I587" s="536">
        <f t="shared" si="137"/>
        <v>0</v>
      </c>
      <c r="J587" s="656">
        <f t="shared" si="138"/>
        <v>0</v>
      </c>
    </row>
    <row r="588" spans="1:10" s="665" customFormat="1" hidden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36"/>
        <v>0</v>
      </c>
      <c r="H588" s="536">
        <v>840</v>
      </c>
      <c r="I588" s="536">
        <f t="shared" si="137"/>
        <v>0</v>
      </c>
      <c r="J588" s="656">
        <f t="shared" si="138"/>
        <v>0</v>
      </c>
    </row>
    <row r="589" spans="1:10" s="665" customFormat="1" hidden="1" x14ac:dyDescent="0.2">
      <c r="A589" s="531">
        <v>560</v>
      </c>
      <c r="B589" s="535" t="s">
        <v>429</v>
      </c>
      <c r="C589" s="538"/>
      <c r="D589" s="533" t="s">
        <v>56</v>
      </c>
      <c r="E589" s="533"/>
      <c r="F589" s="536">
        <v>1800</v>
      </c>
      <c r="G589" s="536">
        <f t="shared" si="136"/>
        <v>0</v>
      </c>
      <c r="H589" s="536">
        <v>1460</v>
      </c>
      <c r="I589" s="536">
        <f t="shared" si="137"/>
        <v>0</v>
      </c>
      <c r="J589" s="656">
        <f t="shared" si="138"/>
        <v>0</v>
      </c>
    </row>
    <row r="590" spans="1:10" s="665" customFormat="1" ht="25.5" hidden="1" x14ac:dyDescent="0.2">
      <c r="A590" s="531">
        <v>561</v>
      </c>
      <c r="B590" s="535" t="s">
        <v>431</v>
      </c>
      <c r="C590" s="538"/>
      <c r="D590" s="533" t="s">
        <v>56</v>
      </c>
      <c r="E590" s="533"/>
      <c r="F590" s="536">
        <v>1800</v>
      </c>
      <c r="G590" s="536">
        <f t="shared" si="136"/>
        <v>0</v>
      </c>
      <c r="H590" s="536">
        <v>2920</v>
      </c>
      <c r="I590" s="536">
        <f t="shared" si="137"/>
        <v>0</v>
      </c>
      <c r="J590" s="656">
        <f t="shared" si="138"/>
        <v>0</v>
      </c>
    </row>
    <row r="591" spans="1:10" s="665" customFormat="1" hidden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36"/>
        <v>0</v>
      </c>
      <c r="H591" s="536">
        <v>3080</v>
      </c>
      <c r="I591" s="536">
        <f t="shared" si="137"/>
        <v>0</v>
      </c>
      <c r="J591" s="656">
        <f t="shared" si="138"/>
        <v>0</v>
      </c>
    </row>
    <row r="592" spans="1:10" s="665" customFormat="1" hidden="1" x14ac:dyDescent="0.2">
      <c r="A592" s="531">
        <v>563</v>
      </c>
      <c r="B592" s="535" t="s">
        <v>60</v>
      </c>
      <c r="C592" s="538"/>
      <c r="D592" s="533" t="s">
        <v>5</v>
      </c>
      <c r="E592" s="533"/>
      <c r="F592" s="536">
        <v>0</v>
      </c>
      <c r="G592" s="536">
        <f t="shared" si="136"/>
        <v>0</v>
      </c>
      <c r="H592" s="536">
        <v>97337</v>
      </c>
      <c r="I592" s="536">
        <f t="shared" si="137"/>
        <v>0</v>
      </c>
      <c r="J592" s="656">
        <f t="shared" si="138"/>
        <v>0</v>
      </c>
    </row>
    <row r="593" spans="1:10" s="665" customFormat="1" hidden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36"/>
        <v>0</v>
      </c>
      <c r="H593" s="147"/>
      <c r="I593" s="536">
        <f t="shared" si="137"/>
        <v>0</v>
      </c>
      <c r="J593" s="655"/>
    </row>
    <row r="594" spans="1:10" s="665" customFormat="1" ht="25.5" hidden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36"/>
        <v>0</v>
      </c>
      <c r="H594" s="536">
        <v>47854.080000000002</v>
      </c>
      <c r="I594" s="536">
        <f t="shared" si="137"/>
        <v>0</v>
      </c>
      <c r="J594" s="656">
        <f t="shared" ref="J594:J611" si="139">G594+I594</f>
        <v>0</v>
      </c>
    </row>
    <row r="595" spans="1:10" s="665" customFormat="1" hidden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36"/>
        <v>0</v>
      </c>
      <c r="H595" s="536">
        <v>18729</v>
      </c>
      <c r="I595" s="536">
        <f t="shared" si="137"/>
        <v>0</v>
      </c>
      <c r="J595" s="656">
        <f t="shared" si="139"/>
        <v>0</v>
      </c>
    </row>
    <row r="596" spans="1:10" s="665" customFormat="1" ht="25.5" hidden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36"/>
        <v>0</v>
      </c>
      <c r="H596" s="543">
        <v>14304.174999999999</v>
      </c>
      <c r="I596" s="536">
        <f t="shared" si="137"/>
        <v>0</v>
      </c>
      <c r="J596" s="657">
        <f t="shared" si="139"/>
        <v>0</v>
      </c>
    </row>
    <row r="597" spans="1:10" s="665" customFormat="1" ht="25.5" hidden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36"/>
        <v>0</v>
      </c>
      <c r="H597" s="543">
        <v>10701.199999999999</v>
      </c>
      <c r="I597" s="536">
        <f t="shared" si="137"/>
        <v>0</v>
      </c>
      <c r="J597" s="657">
        <f t="shared" si="139"/>
        <v>0</v>
      </c>
    </row>
    <row r="598" spans="1:10" s="665" customFormat="1" ht="25.5" hidden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36"/>
        <v>0</v>
      </c>
      <c r="H598" s="543">
        <v>10701.199999999999</v>
      </c>
      <c r="I598" s="536">
        <f t="shared" si="137"/>
        <v>0</v>
      </c>
      <c r="J598" s="657">
        <f t="shared" si="139"/>
        <v>0</v>
      </c>
    </row>
    <row r="599" spans="1:10" s="665" customFormat="1" ht="25.5" hidden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36"/>
        <v>0</v>
      </c>
      <c r="H599" s="543">
        <v>10567.9</v>
      </c>
      <c r="I599" s="536">
        <f t="shared" si="137"/>
        <v>0</v>
      </c>
      <c r="J599" s="657">
        <f t="shared" si="139"/>
        <v>0</v>
      </c>
    </row>
    <row r="600" spans="1:10" s="665" customFormat="1" ht="25.5" hidden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542"/>
      <c r="F600" s="543">
        <v>600</v>
      </c>
      <c r="G600" s="536">
        <f t="shared" si="136"/>
        <v>0</v>
      </c>
      <c r="H600" s="543">
        <v>588</v>
      </c>
      <c r="I600" s="536">
        <f t="shared" si="137"/>
        <v>0</v>
      </c>
      <c r="J600" s="657">
        <f t="shared" si="139"/>
        <v>0</v>
      </c>
    </row>
    <row r="601" spans="1:10" s="665" customFormat="1" hidden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542"/>
      <c r="F601" s="543">
        <v>400</v>
      </c>
      <c r="G601" s="536">
        <f t="shared" si="136"/>
        <v>0</v>
      </c>
      <c r="H601" s="543">
        <v>900</v>
      </c>
      <c r="I601" s="536">
        <f t="shared" si="137"/>
        <v>0</v>
      </c>
      <c r="J601" s="657">
        <f t="shared" si="139"/>
        <v>0</v>
      </c>
    </row>
    <row r="602" spans="1:10" s="665" customFormat="1" ht="28.5" hidden="1" customHeight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542"/>
      <c r="F602" s="543">
        <v>300</v>
      </c>
      <c r="G602" s="536">
        <f t="shared" si="136"/>
        <v>0</v>
      </c>
      <c r="H602" s="543">
        <v>234</v>
      </c>
      <c r="I602" s="536">
        <f t="shared" si="137"/>
        <v>0</v>
      </c>
      <c r="J602" s="657">
        <f t="shared" si="139"/>
        <v>0</v>
      </c>
    </row>
    <row r="603" spans="1:10" s="665" customFormat="1" ht="12" hidden="1" customHeight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544"/>
      <c r="F603" s="543">
        <v>1250</v>
      </c>
      <c r="G603" s="536">
        <f t="shared" si="136"/>
        <v>0</v>
      </c>
      <c r="H603" s="543">
        <v>738.5</v>
      </c>
      <c r="I603" s="536">
        <f t="shared" si="137"/>
        <v>0</v>
      </c>
      <c r="J603" s="657">
        <f t="shared" si="139"/>
        <v>0</v>
      </c>
    </row>
    <row r="604" spans="1:10" s="665" customFormat="1" ht="12" hidden="1" customHeight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544"/>
      <c r="F604" s="543">
        <v>1150</v>
      </c>
      <c r="G604" s="536">
        <f t="shared" si="136"/>
        <v>0</v>
      </c>
      <c r="H604" s="543">
        <v>600.21818181818185</v>
      </c>
      <c r="I604" s="536">
        <f t="shared" si="137"/>
        <v>0</v>
      </c>
      <c r="J604" s="657">
        <f t="shared" si="139"/>
        <v>0</v>
      </c>
    </row>
    <row r="605" spans="1:10" s="665" customFormat="1" ht="12" hidden="1" customHeight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544"/>
      <c r="F605" s="543">
        <v>850</v>
      </c>
      <c r="G605" s="536">
        <f t="shared" si="136"/>
        <v>0</v>
      </c>
      <c r="H605" s="543">
        <v>509.44444444444446</v>
      </c>
      <c r="I605" s="536">
        <f t="shared" si="137"/>
        <v>0</v>
      </c>
      <c r="J605" s="657">
        <f t="shared" si="139"/>
        <v>0</v>
      </c>
    </row>
    <row r="606" spans="1:10" s="665" customFormat="1" ht="12" hidden="1" customHeight="1" x14ac:dyDescent="0.2">
      <c r="A606" s="531">
        <v>577</v>
      </c>
      <c r="B606" s="535" t="s">
        <v>244</v>
      </c>
      <c r="C606" s="533"/>
      <c r="D606" s="533" t="s">
        <v>14</v>
      </c>
      <c r="E606" s="533"/>
      <c r="F606" s="536">
        <v>800</v>
      </c>
      <c r="G606" s="536">
        <f t="shared" si="136"/>
        <v>0</v>
      </c>
      <c r="H606" s="536">
        <v>507</v>
      </c>
      <c r="I606" s="536">
        <f t="shared" si="137"/>
        <v>0</v>
      </c>
      <c r="J606" s="656">
        <f t="shared" si="139"/>
        <v>0</v>
      </c>
    </row>
    <row r="607" spans="1:10" s="665" customFormat="1" hidden="1" x14ac:dyDescent="0.2">
      <c r="A607" s="531">
        <v>578</v>
      </c>
      <c r="B607" s="535" t="s">
        <v>243</v>
      </c>
      <c r="C607" s="533"/>
      <c r="D607" s="533" t="s">
        <v>14</v>
      </c>
      <c r="E607" s="533"/>
      <c r="F607" s="536">
        <v>800</v>
      </c>
      <c r="G607" s="536">
        <f t="shared" si="136"/>
        <v>0</v>
      </c>
      <c r="H607" s="536">
        <v>507</v>
      </c>
      <c r="I607" s="536">
        <f t="shared" si="137"/>
        <v>0</v>
      </c>
      <c r="J607" s="656">
        <f t="shared" si="139"/>
        <v>0</v>
      </c>
    </row>
    <row r="608" spans="1:10" s="665" customFormat="1" hidden="1" x14ac:dyDescent="0.2">
      <c r="A608" s="531">
        <v>579</v>
      </c>
      <c r="B608" s="535" t="s">
        <v>304</v>
      </c>
      <c r="C608" s="533"/>
      <c r="D608" s="533" t="s">
        <v>14</v>
      </c>
      <c r="E608" s="533"/>
      <c r="F608" s="536">
        <v>600</v>
      </c>
      <c r="G608" s="536">
        <f t="shared" si="136"/>
        <v>0</v>
      </c>
      <c r="H608" s="536">
        <v>15460</v>
      </c>
      <c r="I608" s="536">
        <f t="shared" si="137"/>
        <v>0</v>
      </c>
      <c r="J608" s="656">
        <f t="shared" si="139"/>
        <v>0</v>
      </c>
    </row>
    <row r="609" spans="1:10" s="665" customFormat="1" hidden="1" x14ac:dyDescent="0.2">
      <c r="A609" s="531">
        <v>580</v>
      </c>
      <c r="B609" s="535" t="s">
        <v>429</v>
      </c>
      <c r="C609" s="538"/>
      <c r="D609" s="533" t="s">
        <v>56</v>
      </c>
      <c r="E609" s="533"/>
      <c r="F609" s="536">
        <v>1800</v>
      </c>
      <c r="G609" s="536">
        <f t="shared" si="136"/>
        <v>0</v>
      </c>
      <c r="H609" s="536">
        <v>1460</v>
      </c>
      <c r="I609" s="536">
        <f t="shared" si="137"/>
        <v>0</v>
      </c>
      <c r="J609" s="656">
        <f t="shared" si="139"/>
        <v>0</v>
      </c>
    </row>
    <row r="610" spans="1:10" s="665" customFormat="1" ht="25.5" hidden="1" x14ac:dyDescent="0.2">
      <c r="A610" s="531">
        <v>581</v>
      </c>
      <c r="B610" s="535" t="s">
        <v>430</v>
      </c>
      <c r="C610" s="538"/>
      <c r="D610" s="533" t="s">
        <v>56</v>
      </c>
      <c r="E610" s="533"/>
      <c r="F610" s="536">
        <v>1800</v>
      </c>
      <c r="G610" s="536">
        <f t="shared" si="136"/>
        <v>0</v>
      </c>
      <c r="H610" s="536">
        <v>2920</v>
      </c>
      <c r="I610" s="536">
        <f t="shared" si="137"/>
        <v>0</v>
      </c>
      <c r="J610" s="656">
        <f t="shared" si="139"/>
        <v>0</v>
      </c>
    </row>
    <row r="611" spans="1:10" s="665" customFormat="1" ht="24" hidden="1" customHeight="1" x14ac:dyDescent="0.2">
      <c r="A611" s="531">
        <v>582</v>
      </c>
      <c r="B611" s="535" t="s">
        <v>60</v>
      </c>
      <c r="C611" s="538"/>
      <c r="D611" s="533" t="s">
        <v>5</v>
      </c>
      <c r="E611" s="533"/>
      <c r="F611" s="536">
        <v>0</v>
      </c>
      <c r="G611" s="536">
        <f t="shared" si="136"/>
        <v>0</v>
      </c>
      <c r="H611" s="536">
        <v>59701</v>
      </c>
      <c r="I611" s="536">
        <f t="shared" si="137"/>
        <v>0</v>
      </c>
      <c r="J611" s="656">
        <f t="shared" si="139"/>
        <v>0</v>
      </c>
    </row>
    <row r="612" spans="1:10" s="665" customFormat="1" hidden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655"/>
    </row>
    <row r="613" spans="1:10" s="665" customFormat="1" ht="25.5" hidden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ref="G613:G632" si="140">E613*F613</f>
        <v>0</v>
      </c>
      <c r="H613" s="536">
        <v>96511.679999999993</v>
      </c>
      <c r="I613" s="536">
        <f t="shared" ref="I613:I632" si="141">E613*H613</f>
        <v>0</v>
      </c>
      <c r="J613" s="656">
        <f t="shared" ref="J613:J632" si="142">G613+I613</f>
        <v>0</v>
      </c>
    </row>
    <row r="614" spans="1:10" s="665" customFormat="1" hidden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40"/>
        <v>0</v>
      </c>
      <c r="H614" s="536">
        <v>18729</v>
      </c>
      <c r="I614" s="536">
        <f t="shared" si="141"/>
        <v>0</v>
      </c>
      <c r="J614" s="656">
        <f t="shared" si="142"/>
        <v>0</v>
      </c>
    </row>
    <row r="615" spans="1:10" s="665" customFormat="1" ht="25.5" hidden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40"/>
        <v>0</v>
      </c>
      <c r="H615" s="543">
        <v>16972.5</v>
      </c>
      <c r="I615" s="536">
        <f t="shared" si="141"/>
        <v>0</v>
      </c>
      <c r="J615" s="657">
        <f t="shared" si="142"/>
        <v>0</v>
      </c>
    </row>
    <row r="616" spans="1:10" s="665" customFormat="1" ht="25.5" hidden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40"/>
        <v>0</v>
      </c>
      <c r="H616" s="543">
        <v>11769.15</v>
      </c>
      <c r="I616" s="536">
        <f t="shared" si="141"/>
        <v>0</v>
      </c>
      <c r="J616" s="657">
        <f t="shared" si="142"/>
        <v>0</v>
      </c>
    </row>
    <row r="617" spans="1:10" s="665" customFormat="1" ht="25.5" hidden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40"/>
        <v>0</v>
      </c>
      <c r="H617" s="543">
        <v>10968.575000000001</v>
      </c>
      <c r="I617" s="536">
        <f t="shared" si="141"/>
        <v>0</v>
      </c>
      <c r="J617" s="657">
        <f t="shared" si="142"/>
        <v>0</v>
      </c>
    </row>
    <row r="618" spans="1:10" s="665" customFormat="1" ht="25.5" hidden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si="140"/>
        <v>0</v>
      </c>
      <c r="H618" s="543">
        <v>10701.199999999999</v>
      </c>
      <c r="I618" s="536">
        <f t="shared" si="141"/>
        <v>0</v>
      </c>
      <c r="J618" s="657">
        <f t="shared" si="142"/>
        <v>0</v>
      </c>
    </row>
    <row r="619" spans="1:10" s="665" customFormat="1" ht="25.5" hidden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40"/>
        <v>0</v>
      </c>
      <c r="H619" s="543">
        <v>10701.199999999999</v>
      </c>
      <c r="I619" s="536">
        <f t="shared" si="141"/>
        <v>0</v>
      </c>
      <c r="J619" s="657">
        <f t="shared" si="142"/>
        <v>0</v>
      </c>
    </row>
    <row r="620" spans="1:10" s="665" customFormat="1" ht="25.5" hidden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/>
      <c r="F620" s="543">
        <v>600</v>
      </c>
      <c r="G620" s="536">
        <f t="shared" si="140"/>
        <v>0</v>
      </c>
      <c r="H620" s="543">
        <v>588</v>
      </c>
      <c r="I620" s="536">
        <f t="shared" si="141"/>
        <v>0</v>
      </c>
      <c r="J620" s="657">
        <f t="shared" si="142"/>
        <v>0</v>
      </c>
    </row>
    <row r="621" spans="1:10" s="665" customFormat="1" hidden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40"/>
        <v>0</v>
      </c>
      <c r="H621" s="543">
        <v>900</v>
      </c>
      <c r="I621" s="536">
        <f t="shared" si="141"/>
        <v>0</v>
      </c>
      <c r="J621" s="657">
        <f t="shared" si="142"/>
        <v>0</v>
      </c>
    </row>
    <row r="622" spans="1:10" s="665" customFormat="1" hidden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40"/>
        <v>0</v>
      </c>
      <c r="H622" s="543">
        <v>234</v>
      </c>
      <c r="I622" s="536">
        <f t="shared" si="141"/>
        <v>0</v>
      </c>
      <c r="J622" s="657">
        <f t="shared" si="142"/>
        <v>0</v>
      </c>
    </row>
    <row r="623" spans="1:10" s="665" customFormat="1" hidden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40"/>
        <v>0</v>
      </c>
      <c r="H623" s="543">
        <v>1234.8</v>
      </c>
      <c r="I623" s="536">
        <f t="shared" si="141"/>
        <v>0</v>
      </c>
      <c r="J623" s="657">
        <f t="shared" si="142"/>
        <v>0</v>
      </c>
    </row>
    <row r="624" spans="1:10" s="665" customFormat="1" hidden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40"/>
        <v>0</v>
      </c>
      <c r="H624" s="543">
        <v>899.73333333333323</v>
      </c>
      <c r="I624" s="536">
        <f t="shared" si="141"/>
        <v>0</v>
      </c>
      <c r="J624" s="657">
        <f t="shared" si="142"/>
        <v>0</v>
      </c>
    </row>
    <row r="625" spans="1:10" s="665" customFormat="1" hidden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40"/>
        <v>0</v>
      </c>
      <c r="H625" s="543">
        <v>600.13333333333333</v>
      </c>
      <c r="I625" s="536">
        <f t="shared" si="141"/>
        <v>0</v>
      </c>
      <c r="J625" s="657">
        <f t="shared" si="142"/>
        <v>0</v>
      </c>
    </row>
    <row r="626" spans="1:10" s="665" customFormat="1" hidden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40"/>
        <v>0</v>
      </c>
      <c r="H626" s="543">
        <v>509.13333333333333</v>
      </c>
      <c r="I626" s="536">
        <f t="shared" si="141"/>
        <v>0</v>
      </c>
      <c r="J626" s="657">
        <f t="shared" si="142"/>
        <v>0</v>
      </c>
    </row>
    <row r="627" spans="1:10" s="665" customFormat="1" hidden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40"/>
        <v>0</v>
      </c>
      <c r="H627" s="536">
        <v>832</v>
      </c>
      <c r="I627" s="536">
        <f t="shared" si="141"/>
        <v>0</v>
      </c>
      <c r="J627" s="656">
        <f t="shared" si="142"/>
        <v>0</v>
      </c>
    </row>
    <row r="628" spans="1:10" s="665" customFormat="1" hidden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40"/>
        <v>0</v>
      </c>
      <c r="H628" s="536">
        <v>507</v>
      </c>
      <c r="I628" s="536">
        <f t="shared" si="141"/>
        <v>0</v>
      </c>
      <c r="J628" s="656">
        <f t="shared" si="142"/>
        <v>0</v>
      </c>
    </row>
    <row r="629" spans="1:10" s="665" customFormat="1" hidden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40"/>
        <v>0</v>
      </c>
      <c r="H629" s="536">
        <v>19275</v>
      </c>
      <c r="I629" s="536">
        <f t="shared" si="141"/>
        <v>0</v>
      </c>
      <c r="J629" s="656">
        <f t="shared" si="142"/>
        <v>0</v>
      </c>
    </row>
    <row r="630" spans="1:10" s="665" customFormat="1" hidden="1" x14ac:dyDescent="0.2">
      <c r="A630" s="531">
        <v>601</v>
      </c>
      <c r="B630" s="535" t="s">
        <v>429</v>
      </c>
      <c r="C630" s="538"/>
      <c r="D630" s="533" t="s">
        <v>56</v>
      </c>
      <c r="E630" s="533"/>
      <c r="F630" s="536">
        <v>1800</v>
      </c>
      <c r="G630" s="536">
        <f t="shared" si="140"/>
        <v>0</v>
      </c>
      <c r="H630" s="536">
        <v>1460</v>
      </c>
      <c r="I630" s="536">
        <f t="shared" si="141"/>
        <v>0</v>
      </c>
      <c r="J630" s="656">
        <f t="shared" si="142"/>
        <v>0</v>
      </c>
    </row>
    <row r="631" spans="1:10" s="665" customFormat="1" ht="27" hidden="1" customHeight="1" x14ac:dyDescent="0.2">
      <c r="A631" s="531">
        <v>602</v>
      </c>
      <c r="B631" s="535" t="s">
        <v>430</v>
      </c>
      <c r="C631" s="538"/>
      <c r="D631" s="533" t="s">
        <v>56</v>
      </c>
      <c r="E631" s="533"/>
      <c r="F631" s="536">
        <v>1800</v>
      </c>
      <c r="G631" s="536">
        <f t="shared" si="140"/>
        <v>0</v>
      </c>
      <c r="H631" s="536">
        <v>2920</v>
      </c>
      <c r="I631" s="536">
        <f t="shared" si="141"/>
        <v>0</v>
      </c>
      <c r="J631" s="656">
        <f t="shared" si="142"/>
        <v>0</v>
      </c>
    </row>
    <row r="632" spans="1:10" s="665" customFormat="1" ht="27" hidden="1" customHeight="1" x14ac:dyDescent="0.2">
      <c r="A632" s="531">
        <v>603</v>
      </c>
      <c r="B632" s="535" t="s">
        <v>60</v>
      </c>
      <c r="C632" s="538"/>
      <c r="D632" s="533" t="s">
        <v>5</v>
      </c>
      <c r="E632" s="533"/>
      <c r="F632" s="536">
        <v>0</v>
      </c>
      <c r="G632" s="536">
        <f t="shared" si="140"/>
        <v>0</v>
      </c>
      <c r="H632" s="536">
        <v>77968</v>
      </c>
      <c r="I632" s="536">
        <f t="shared" si="141"/>
        <v>0</v>
      </c>
      <c r="J632" s="656">
        <f t="shared" si="142"/>
        <v>0</v>
      </c>
    </row>
    <row r="633" spans="1:10" s="665" customFormat="1" ht="25.5" hidden="1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s="665" customFormat="1" ht="25.5" hidden="1" customHeight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655"/>
    </row>
    <row r="635" spans="1:10" s="665" customFormat="1" ht="25.5" hidden="1" customHeight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ref="G635:G697" si="143">E635*F635</f>
        <v>0</v>
      </c>
      <c r="H635" s="147"/>
      <c r="I635" s="536">
        <f t="shared" ref="I635:I697" si="144">E635*H635</f>
        <v>0</v>
      </c>
      <c r="J635" s="655"/>
    </row>
    <row r="636" spans="1:10" s="665" customFormat="1" ht="25.5" hidden="1" customHeight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43"/>
        <v>0</v>
      </c>
      <c r="H636" s="536">
        <v>37474</v>
      </c>
      <c r="I636" s="536">
        <f t="shared" si="144"/>
        <v>0</v>
      </c>
      <c r="J636" s="656">
        <f t="shared" ref="J636:J638" si="145">G636+I636</f>
        <v>0</v>
      </c>
    </row>
    <row r="637" spans="1:10" s="665" customFormat="1" ht="25.5" hidden="1" customHeight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43"/>
        <v>0</v>
      </c>
      <c r="H637" s="536">
        <v>45868</v>
      </c>
      <c r="I637" s="536">
        <f t="shared" si="144"/>
        <v>0</v>
      </c>
      <c r="J637" s="656">
        <f t="shared" si="145"/>
        <v>0</v>
      </c>
    </row>
    <row r="638" spans="1:10" s="665" customFormat="1" ht="25.5" hidden="1" customHeight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43"/>
        <v>0</v>
      </c>
      <c r="H638" s="536">
        <v>294438</v>
      </c>
      <c r="I638" s="536">
        <f t="shared" si="144"/>
        <v>0</v>
      </c>
      <c r="J638" s="656">
        <f t="shared" si="145"/>
        <v>0</v>
      </c>
    </row>
    <row r="639" spans="1:10" s="665" customFormat="1" ht="25.5" hidden="1" customHeight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43"/>
        <v>0</v>
      </c>
      <c r="H639" s="147"/>
      <c r="I639" s="536">
        <f t="shared" si="144"/>
        <v>0</v>
      </c>
      <c r="J639" s="655"/>
    </row>
    <row r="640" spans="1:10" s="665" customFormat="1" ht="25.5" hidden="1" customHeight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43"/>
        <v>0</v>
      </c>
      <c r="H640" s="147"/>
      <c r="I640" s="536">
        <f t="shared" si="144"/>
        <v>0</v>
      </c>
      <c r="J640" s="655"/>
    </row>
    <row r="641" spans="1:10" s="665" customFormat="1" ht="25.5" hidden="1" customHeight="1" x14ac:dyDescent="0.2">
      <c r="A641" s="531">
        <v>612</v>
      </c>
      <c r="B641" s="537" t="s">
        <v>307</v>
      </c>
      <c r="C641" s="533"/>
      <c r="D641" s="533" t="s">
        <v>96</v>
      </c>
      <c r="E641" s="533"/>
      <c r="F641" s="536">
        <f>250+105</f>
        <v>355</v>
      </c>
      <c r="G641" s="536">
        <f t="shared" si="143"/>
        <v>0</v>
      </c>
      <c r="H641" s="536">
        <v>240</v>
      </c>
      <c r="I641" s="536">
        <f t="shared" si="144"/>
        <v>0</v>
      </c>
      <c r="J641" s="656">
        <f t="shared" ref="J641:J647" si="146">G641+I641</f>
        <v>0</v>
      </c>
    </row>
    <row r="642" spans="1:10" s="665" customFormat="1" ht="25.5" hidden="1" customHeight="1" x14ac:dyDescent="0.2">
      <c r="A642" s="531">
        <v>613</v>
      </c>
      <c r="B642" s="537" t="s">
        <v>308</v>
      </c>
      <c r="C642" s="533"/>
      <c r="D642" s="533" t="s">
        <v>96</v>
      </c>
      <c r="E642" s="533"/>
      <c r="F642" s="536">
        <f>330+105</f>
        <v>435</v>
      </c>
      <c r="G642" s="536">
        <f t="shared" si="143"/>
        <v>0</v>
      </c>
      <c r="H642" s="536">
        <v>403</v>
      </c>
      <c r="I642" s="536">
        <f t="shared" si="144"/>
        <v>0</v>
      </c>
      <c r="J642" s="656">
        <f t="shared" si="146"/>
        <v>0</v>
      </c>
    </row>
    <row r="643" spans="1:10" s="665" customFormat="1" ht="25.5" hidden="1" customHeight="1" x14ac:dyDescent="0.2">
      <c r="A643" s="531">
        <v>614</v>
      </c>
      <c r="B643" s="537" t="s">
        <v>97</v>
      </c>
      <c r="C643" s="533"/>
      <c r="D643" s="533" t="s">
        <v>96</v>
      </c>
      <c r="E643" s="533"/>
      <c r="F643" s="536">
        <f>352+105</f>
        <v>457</v>
      </c>
      <c r="G643" s="536">
        <f t="shared" si="143"/>
        <v>0</v>
      </c>
      <c r="H643" s="536">
        <v>524</v>
      </c>
      <c r="I643" s="536">
        <f t="shared" si="144"/>
        <v>0</v>
      </c>
      <c r="J643" s="656">
        <f t="shared" si="146"/>
        <v>0</v>
      </c>
    </row>
    <row r="644" spans="1:10" s="665" customFormat="1" ht="25.5" hidden="1" customHeight="1" x14ac:dyDescent="0.2">
      <c r="A644" s="531">
        <v>615</v>
      </c>
      <c r="B644" s="537" t="s">
        <v>309</v>
      </c>
      <c r="C644" s="533"/>
      <c r="D644" s="533" t="s">
        <v>96</v>
      </c>
      <c r="E644" s="533"/>
      <c r="F644" s="536">
        <f>396+105</f>
        <v>501</v>
      </c>
      <c r="G644" s="536">
        <f t="shared" si="143"/>
        <v>0</v>
      </c>
      <c r="H644" s="536">
        <v>877</v>
      </c>
      <c r="I644" s="536">
        <f t="shared" si="144"/>
        <v>0</v>
      </c>
      <c r="J644" s="656">
        <f t="shared" si="146"/>
        <v>0</v>
      </c>
    </row>
    <row r="645" spans="1:10" s="665" customFormat="1" ht="25.5" hidden="1" customHeight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/>
      <c r="F645" s="536">
        <v>2500</v>
      </c>
      <c r="G645" s="536">
        <f t="shared" si="143"/>
        <v>0</v>
      </c>
      <c r="H645" s="536">
        <v>8211</v>
      </c>
      <c r="I645" s="536">
        <f t="shared" si="144"/>
        <v>0</v>
      </c>
      <c r="J645" s="656">
        <f t="shared" si="146"/>
        <v>0</v>
      </c>
    </row>
    <row r="646" spans="1:10" s="665" customFormat="1" ht="25.5" hidden="1" customHeight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43"/>
        <v>0</v>
      </c>
      <c r="H646" s="536">
        <v>5000</v>
      </c>
      <c r="I646" s="536">
        <f t="shared" si="144"/>
        <v>0</v>
      </c>
      <c r="J646" s="656">
        <f t="shared" si="146"/>
        <v>0</v>
      </c>
    </row>
    <row r="647" spans="1:10" s="665" customFormat="1" ht="25.5" hidden="1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43"/>
        <v>0</v>
      </c>
      <c r="H647" s="536">
        <v>0</v>
      </c>
      <c r="I647" s="536">
        <f t="shared" si="144"/>
        <v>0</v>
      </c>
      <c r="J647" s="656">
        <f t="shared" si="146"/>
        <v>0</v>
      </c>
    </row>
    <row r="648" spans="1:10" s="665" customFormat="1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43"/>
        <v>0</v>
      </c>
      <c r="H648" s="147"/>
      <c r="I648" s="536">
        <f t="shared" si="144"/>
        <v>0</v>
      </c>
      <c r="J648" s="655"/>
    </row>
    <row r="649" spans="1:10" s="665" customFormat="1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43"/>
        <v>0</v>
      </c>
      <c r="H649" s="536">
        <v>37474</v>
      </c>
      <c r="I649" s="536">
        <f t="shared" si="144"/>
        <v>0</v>
      </c>
      <c r="J649" s="656">
        <f t="shared" ref="J649:J651" si="147">G649+I649</f>
        <v>0</v>
      </c>
    </row>
    <row r="650" spans="1:10" s="665" customFormat="1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43"/>
        <v>0</v>
      </c>
      <c r="H650" s="536">
        <v>34605</v>
      </c>
      <c r="I650" s="536">
        <f t="shared" si="144"/>
        <v>0</v>
      </c>
      <c r="J650" s="656">
        <f t="shared" si="147"/>
        <v>0</v>
      </c>
    </row>
    <row r="651" spans="1:10" s="665" customFormat="1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43"/>
        <v>0</v>
      </c>
      <c r="H651" s="536">
        <v>268606</v>
      </c>
      <c r="I651" s="536">
        <f t="shared" si="144"/>
        <v>0</v>
      </c>
      <c r="J651" s="656">
        <f t="shared" si="147"/>
        <v>0</v>
      </c>
    </row>
    <row r="652" spans="1:10" s="665" customFormat="1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43"/>
        <v>0</v>
      </c>
      <c r="H652" s="536"/>
      <c r="I652" s="536">
        <f t="shared" si="144"/>
        <v>0</v>
      </c>
      <c r="J652" s="656"/>
    </row>
    <row r="653" spans="1:10" s="665" customFormat="1" ht="25.5" hidden="1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43"/>
        <v>0</v>
      </c>
      <c r="H653" s="536"/>
      <c r="I653" s="536">
        <f t="shared" si="144"/>
        <v>0</v>
      </c>
      <c r="J653" s="656"/>
    </row>
    <row r="654" spans="1:10" s="665" customFormat="1" ht="25.5" hidden="1" customHeight="1" x14ac:dyDescent="0.2">
      <c r="A654" s="531">
        <v>625</v>
      </c>
      <c r="B654" s="537" t="s">
        <v>307</v>
      </c>
      <c r="C654" s="533"/>
      <c r="D654" s="533" t="s">
        <v>96</v>
      </c>
      <c r="E654" s="533"/>
      <c r="F654" s="536">
        <f>250+105</f>
        <v>355</v>
      </c>
      <c r="G654" s="536">
        <f t="shared" si="143"/>
        <v>0</v>
      </c>
      <c r="H654" s="536">
        <v>240</v>
      </c>
      <c r="I654" s="536">
        <f t="shared" si="144"/>
        <v>0</v>
      </c>
      <c r="J654" s="656">
        <f t="shared" ref="J654:J660" si="148">G654+I654</f>
        <v>0</v>
      </c>
    </row>
    <row r="655" spans="1:10" s="665" customFormat="1" ht="25.5" hidden="1" customHeight="1" x14ac:dyDescent="0.2">
      <c r="A655" s="531">
        <v>626</v>
      </c>
      <c r="B655" s="537" t="s">
        <v>308</v>
      </c>
      <c r="C655" s="533"/>
      <c r="D655" s="533" t="s">
        <v>96</v>
      </c>
      <c r="E655" s="533"/>
      <c r="F655" s="536">
        <f>330+105</f>
        <v>435</v>
      </c>
      <c r="G655" s="536">
        <f t="shared" si="143"/>
        <v>0</v>
      </c>
      <c r="H655" s="536">
        <v>403</v>
      </c>
      <c r="I655" s="536">
        <f t="shared" si="144"/>
        <v>0</v>
      </c>
      <c r="J655" s="656">
        <f t="shared" si="148"/>
        <v>0</v>
      </c>
    </row>
    <row r="656" spans="1:10" s="665" customFormat="1" ht="25.5" hidden="1" customHeight="1" x14ac:dyDescent="0.2">
      <c r="A656" s="531">
        <v>627</v>
      </c>
      <c r="B656" s="537" t="s">
        <v>97</v>
      </c>
      <c r="C656" s="533"/>
      <c r="D656" s="533" t="s">
        <v>96</v>
      </c>
      <c r="E656" s="533"/>
      <c r="F656" s="536">
        <f>352+105</f>
        <v>457</v>
      </c>
      <c r="G656" s="536">
        <f t="shared" si="143"/>
        <v>0</v>
      </c>
      <c r="H656" s="536">
        <v>524</v>
      </c>
      <c r="I656" s="536">
        <f t="shared" si="144"/>
        <v>0</v>
      </c>
      <c r="J656" s="656">
        <f t="shared" si="148"/>
        <v>0</v>
      </c>
    </row>
    <row r="657" spans="1:10" s="665" customFormat="1" ht="25.5" hidden="1" customHeight="1" x14ac:dyDescent="0.2">
      <c r="A657" s="531">
        <v>628</v>
      </c>
      <c r="B657" s="537" t="s">
        <v>311</v>
      </c>
      <c r="C657" s="533"/>
      <c r="D657" s="533" t="s">
        <v>96</v>
      </c>
      <c r="E657" s="533"/>
      <c r="F657" s="536">
        <v>556</v>
      </c>
      <c r="G657" s="536">
        <f t="shared" si="143"/>
        <v>0</v>
      </c>
      <c r="H657" s="536">
        <v>877</v>
      </c>
      <c r="I657" s="536">
        <f t="shared" si="144"/>
        <v>0</v>
      </c>
      <c r="J657" s="656">
        <f t="shared" si="148"/>
        <v>0</v>
      </c>
    </row>
    <row r="658" spans="1:10" s="665" customFormat="1" ht="25.5" hidden="1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/>
      <c r="F658" s="536">
        <v>2500</v>
      </c>
      <c r="G658" s="536">
        <f t="shared" si="143"/>
        <v>0</v>
      </c>
      <c r="H658" s="536">
        <v>8211</v>
      </c>
      <c r="I658" s="536">
        <f t="shared" si="144"/>
        <v>0</v>
      </c>
      <c r="J658" s="656">
        <f t="shared" si="148"/>
        <v>0</v>
      </c>
    </row>
    <row r="659" spans="1:10" s="665" customFormat="1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43"/>
        <v>0</v>
      </c>
      <c r="H659" s="536">
        <v>5000</v>
      </c>
      <c r="I659" s="536">
        <f t="shared" si="144"/>
        <v>0</v>
      </c>
      <c r="J659" s="656">
        <f t="shared" si="148"/>
        <v>0</v>
      </c>
    </row>
    <row r="660" spans="1:10" s="665" customFormat="1" ht="25.5" hidden="1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43"/>
        <v>0</v>
      </c>
      <c r="H660" s="536">
        <v>0</v>
      </c>
      <c r="I660" s="536">
        <f t="shared" si="144"/>
        <v>0</v>
      </c>
      <c r="J660" s="656">
        <f t="shared" si="148"/>
        <v>0</v>
      </c>
    </row>
    <row r="661" spans="1:10" s="665" customFormat="1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43"/>
        <v>0</v>
      </c>
      <c r="H661" s="147"/>
      <c r="I661" s="536">
        <f t="shared" si="144"/>
        <v>0</v>
      </c>
      <c r="J661" s="655"/>
    </row>
    <row r="662" spans="1:10" s="665" customFormat="1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43"/>
        <v>0</v>
      </c>
      <c r="H662" s="536">
        <v>34605</v>
      </c>
      <c r="I662" s="536">
        <f t="shared" si="144"/>
        <v>0</v>
      </c>
      <c r="J662" s="656">
        <f t="shared" ref="J662:J665" si="149">G662+I662</f>
        <v>0</v>
      </c>
    </row>
    <row r="663" spans="1:10" s="665" customFormat="1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43"/>
        <v>0</v>
      </c>
      <c r="H663" s="536">
        <v>45868</v>
      </c>
      <c r="I663" s="536">
        <f t="shared" si="144"/>
        <v>0</v>
      </c>
      <c r="J663" s="656">
        <f t="shared" si="149"/>
        <v>0</v>
      </c>
    </row>
    <row r="664" spans="1:10" s="665" customFormat="1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43"/>
        <v>0</v>
      </c>
      <c r="H664" s="536">
        <v>37474</v>
      </c>
      <c r="I664" s="536">
        <f t="shared" si="144"/>
        <v>0</v>
      </c>
      <c r="J664" s="656">
        <f t="shared" si="149"/>
        <v>0</v>
      </c>
    </row>
    <row r="665" spans="1:10" s="665" customFormat="1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43"/>
        <v>0</v>
      </c>
      <c r="H665" s="536">
        <v>268606</v>
      </c>
      <c r="I665" s="536">
        <f t="shared" si="144"/>
        <v>0</v>
      </c>
      <c r="J665" s="656">
        <f t="shared" si="149"/>
        <v>0</v>
      </c>
    </row>
    <row r="666" spans="1:10" s="665" customFormat="1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43"/>
        <v>0</v>
      </c>
      <c r="H666" s="536"/>
      <c r="I666" s="536">
        <f t="shared" si="144"/>
        <v>0</v>
      </c>
      <c r="J666" s="656"/>
    </row>
    <row r="667" spans="1:10" s="665" customFormat="1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43"/>
        <v>0</v>
      </c>
      <c r="H667" s="536"/>
      <c r="I667" s="536">
        <f t="shared" si="144"/>
        <v>0</v>
      </c>
      <c r="J667" s="656"/>
    </row>
    <row r="668" spans="1:10" s="665" customFormat="1" ht="25.5" hidden="1" customHeight="1" x14ac:dyDescent="0.2">
      <c r="A668" s="531">
        <v>639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43"/>
        <v>0</v>
      </c>
      <c r="H668" s="536">
        <v>240</v>
      </c>
      <c r="I668" s="536">
        <f t="shared" si="144"/>
        <v>0</v>
      </c>
      <c r="J668" s="656">
        <f t="shared" ref="J668:J673" si="150">G668+I668</f>
        <v>0</v>
      </c>
    </row>
    <row r="669" spans="1:10" s="665" customFormat="1" ht="25.5" hidden="1" customHeight="1" x14ac:dyDescent="0.2">
      <c r="A669" s="531">
        <v>640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43"/>
        <v>0</v>
      </c>
      <c r="H669" s="536">
        <v>403</v>
      </c>
      <c r="I669" s="536">
        <f t="shared" si="144"/>
        <v>0</v>
      </c>
      <c r="J669" s="656">
        <f t="shared" si="150"/>
        <v>0</v>
      </c>
    </row>
    <row r="670" spans="1:10" s="665" customFormat="1" ht="25.5" hidden="1" customHeight="1" x14ac:dyDescent="0.2">
      <c r="A670" s="531">
        <v>641</v>
      </c>
      <c r="B670" s="537" t="s">
        <v>309</v>
      </c>
      <c r="C670" s="533"/>
      <c r="D670" s="533" t="s">
        <v>96</v>
      </c>
      <c r="E670" s="533"/>
      <c r="F670" s="536">
        <f>396+105</f>
        <v>501</v>
      </c>
      <c r="G670" s="536">
        <f t="shared" si="143"/>
        <v>0</v>
      </c>
      <c r="H670" s="536">
        <v>877</v>
      </c>
      <c r="I670" s="536">
        <f t="shared" si="144"/>
        <v>0</v>
      </c>
      <c r="J670" s="656">
        <f t="shared" si="150"/>
        <v>0</v>
      </c>
    </row>
    <row r="671" spans="1:10" s="665" customFormat="1" ht="25.5" hidden="1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/>
      <c r="F671" s="536">
        <v>2500</v>
      </c>
      <c r="G671" s="536">
        <f t="shared" si="143"/>
        <v>0</v>
      </c>
      <c r="H671" s="536">
        <v>8211</v>
      </c>
      <c r="I671" s="536">
        <f t="shared" si="144"/>
        <v>0</v>
      </c>
      <c r="J671" s="656">
        <f t="shared" si="150"/>
        <v>0</v>
      </c>
    </row>
    <row r="672" spans="1:10" s="665" customFormat="1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43"/>
        <v>0</v>
      </c>
      <c r="H672" s="536">
        <v>5000</v>
      </c>
      <c r="I672" s="536">
        <f t="shared" si="144"/>
        <v>0</v>
      </c>
      <c r="J672" s="656">
        <f t="shared" si="150"/>
        <v>0</v>
      </c>
    </row>
    <row r="673" spans="1:10" s="665" customFormat="1" ht="25.5" hidden="1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43"/>
        <v>0</v>
      </c>
      <c r="H673" s="536">
        <v>0</v>
      </c>
      <c r="I673" s="536">
        <f t="shared" si="144"/>
        <v>0</v>
      </c>
      <c r="J673" s="656">
        <f t="shared" si="150"/>
        <v>0</v>
      </c>
    </row>
    <row r="674" spans="1:10" s="665" customFormat="1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43"/>
        <v>0</v>
      </c>
      <c r="H674" s="536"/>
      <c r="I674" s="536">
        <f t="shared" si="144"/>
        <v>0</v>
      </c>
      <c r="J674" s="656"/>
    </row>
    <row r="675" spans="1:10" s="665" customFormat="1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43"/>
        <v>0</v>
      </c>
      <c r="H675" s="536">
        <v>37474</v>
      </c>
      <c r="I675" s="536">
        <f t="shared" si="144"/>
        <v>0</v>
      </c>
      <c r="J675" s="656">
        <f t="shared" ref="J675:J677" si="151">G675+I675</f>
        <v>0</v>
      </c>
    </row>
    <row r="676" spans="1:10" s="665" customFormat="1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43"/>
        <v>0</v>
      </c>
      <c r="H676" s="536">
        <v>45868</v>
      </c>
      <c r="I676" s="536">
        <f t="shared" si="144"/>
        <v>0</v>
      </c>
      <c r="J676" s="656">
        <f t="shared" si="151"/>
        <v>0</v>
      </c>
    </row>
    <row r="677" spans="1:10" s="665" customFormat="1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43"/>
        <v>0</v>
      </c>
      <c r="H677" s="536">
        <v>268606</v>
      </c>
      <c r="I677" s="536">
        <f t="shared" si="144"/>
        <v>0</v>
      </c>
      <c r="J677" s="656">
        <f t="shared" si="151"/>
        <v>0</v>
      </c>
    </row>
    <row r="678" spans="1:10" s="665" customFormat="1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43"/>
        <v>0</v>
      </c>
      <c r="H678" s="536"/>
      <c r="I678" s="536">
        <f t="shared" si="144"/>
        <v>0</v>
      </c>
      <c r="J678" s="656"/>
    </row>
    <row r="679" spans="1:10" s="665" customFormat="1" ht="25.5" hidden="1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43"/>
        <v>0</v>
      </c>
      <c r="H679" s="536"/>
      <c r="I679" s="536">
        <f t="shared" si="144"/>
        <v>0</v>
      </c>
      <c r="J679" s="656"/>
    </row>
    <row r="680" spans="1:10" s="665" customFormat="1" ht="25.5" hidden="1" customHeight="1" x14ac:dyDescent="0.2">
      <c r="A680" s="531">
        <v>651</v>
      </c>
      <c r="B680" s="537" t="s">
        <v>307</v>
      </c>
      <c r="C680" s="533"/>
      <c r="D680" s="533" t="s">
        <v>96</v>
      </c>
      <c r="E680" s="533"/>
      <c r="F680" s="536">
        <f>250+105</f>
        <v>355</v>
      </c>
      <c r="G680" s="536">
        <f t="shared" si="143"/>
        <v>0</v>
      </c>
      <c r="H680" s="536">
        <v>240</v>
      </c>
      <c r="I680" s="536">
        <f t="shared" si="144"/>
        <v>0</v>
      </c>
      <c r="J680" s="656">
        <f t="shared" ref="J680:J685" si="152">G680+I680</f>
        <v>0</v>
      </c>
    </row>
    <row r="681" spans="1:10" s="665" customFormat="1" ht="25.5" hidden="1" customHeight="1" x14ac:dyDescent="0.2">
      <c r="A681" s="531">
        <v>652</v>
      </c>
      <c r="B681" s="537" t="s">
        <v>308</v>
      </c>
      <c r="C681" s="533"/>
      <c r="D681" s="533" t="s">
        <v>96</v>
      </c>
      <c r="E681" s="533"/>
      <c r="F681" s="536">
        <f>330+105</f>
        <v>435</v>
      </c>
      <c r="G681" s="536">
        <f t="shared" si="143"/>
        <v>0</v>
      </c>
      <c r="H681" s="536">
        <v>403</v>
      </c>
      <c r="I681" s="536">
        <f t="shared" si="144"/>
        <v>0</v>
      </c>
      <c r="J681" s="656">
        <f t="shared" si="152"/>
        <v>0</v>
      </c>
    </row>
    <row r="682" spans="1:10" s="665" customFormat="1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si="143"/>
        <v>0</v>
      </c>
      <c r="H682" s="536">
        <v>877</v>
      </c>
      <c r="I682" s="536">
        <f t="shared" si="144"/>
        <v>0</v>
      </c>
      <c r="J682" s="656">
        <f t="shared" si="152"/>
        <v>0</v>
      </c>
    </row>
    <row r="683" spans="1:10" s="665" customFormat="1" ht="25.5" hidden="1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/>
      <c r="F683" s="536">
        <v>2500</v>
      </c>
      <c r="G683" s="536">
        <f t="shared" si="143"/>
        <v>0</v>
      </c>
      <c r="H683" s="536">
        <v>8211</v>
      </c>
      <c r="I683" s="536">
        <f t="shared" si="144"/>
        <v>0</v>
      </c>
      <c r="J683" s="656">
        <f t="shared" si="152"/>
        <v>0</v>
      </c>
    </row>
    <row r="684" spans="1:10" s="665" customFormat="1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43"/>
        <v>0</v>
      </c>
      <c r="H684" s="536">
        <v>5000</v>
      </c>
      <c r="I684" s="536">
        <f t="shared" si="144"/>
        <v>0</v>
      </c>
      <c r="J684" s="656">
        <f t="shared" si="152"/>
        <v>0</v>
      </c>
    </row>
    <row r="685" spans="1:10" s="665" customFormat="1" ht="25.5" hidden="1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43"/>
        <v>0</v>
      </c>
      <c r="H685" s="536">
        <v>0</v>
      </c>
      <c r="I685" s="536">
        <f t="shared" si="144"/>
        <v>0</v>
      </c>
      <c r="J685" s="656">
        <f t="shared" si="152"/>
        <v>0</v>
      </c>
    </row>
    <row r="686" spans="1:10" s="665" customFormat="1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43"/>
        <v>0</v>
      </c>
      <c r="H686" s="536"/>
      <c r="I686" s="536">
        <f t="shared" si="144"/>
        <v>0</v>
      </c>
      <c r="J686" s="656"/>
    </row>
    <row r="687" spans="1:10" s="665" customFormat="1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43"/>
        <v>0</v>
      </c>
      <c r="H687" s="536">
        <v>37474</v>
      </c>
      <c r="I687" s="536">
        <f t="shared" si="144"/>
        <v>0</v>
      </c>
      <c r="J687" s="656">
        <f t="shared" ref="J687:J688" si="153">G687+I687</f>
        <v>0</v>
      </c>
    </row>
    <row r="688" spans="1:10" s="665" customFormat="1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43"/>
        <v>0</v>
      </c>
      <c r="H688" s="536">
        <v>268606</v>
      </c>
      <c r="I688" s="536">
        <f t="shared" si="144"/>
        <v>0</v>
      </c>
      <c r="J688" s="656">
        <f t="shared" si="153"/>
        <v>0</v>
      </c>
    </row>
    <row r="689" spans="1:10" s="665" customFormat="1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43"/>
        <v>0</v>
      </c>
      <c r="H689" s="536"/>
      <c r="I689" s="536">
        <f t="shared" si="144"/>
        <v>0</v>
      </c>
      <c r="J689" s="656"/>
    </row>
    <row r="690" spans="1:10" s="665" customFormat="1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43"/>
        <v>0</v>
      </c>
      <c r="H690" s="536"/>
      <c r="I690" s="536">
        <f t="shared" si="144"/>
        <v>0</v>
      </c>
      <c r="J690" s="656"/>
    </row>
    <row r="691" spans="1:10" s="665" customFormat="1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43"/>
        <v>0</v>
      </c>
      <c r="H691" s="536">
        <v>240</v>
      </c>
      <c r="I691" s="536">
        <f t="shared" si="144"/>
        <v>0</v>
      </c>
      <c r="J691" s="656">
        <f t="shared" ref="J691:J697" si="154">G691+I691</f>
        <v>0</v>
      </c>
    </row>
    <row r="692" spans="1:10" s="665" customFormat="1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43"/>
        <v>0</v>
      </c>
      <c r="H692" s="536">
        <v>403</v>
      </c>
      <c r="I692" s="536">
        <f t="shared" si="144"/>
        <v>0</v>
      </c>
      <c r="J692" s="656">
        <f t="shared" si="154"/>
        <v>0</v>
      </c>
    </row>
    <row r="693" spans="1:10" s="665" customFormat="1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43"/>
        <v>0</v>
      </c>
      <c r="H693" s="536">
        <v>524</v>
      </c>
      <c r="I693" s="536">
        <f t="shared" si="144"/>
        <v>0</v>
      </c>
      <c r="J693" s="656">
        <f t="shared" si="154"/>
        <v>0</v>
      </c>
    </row>
    <row r="694" spans="1:10" s="665" customFormat="1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43"/>
        <v>0</v>
      </c>
      <c r="H694" s="536">
        <v>877</v>
      </c>
      <c r="I694" s="536">
        <f t="shared" si="144"/>
        <v>0</v>
      </c>
      <c r="J694" s="656">
        <f t="shared" si="154"/>
        <v>0</v>
      </c>
    </row>
    <row r="695" spans="1:10" s="665" customFormat="1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43"/>
        <v>0</v>
      </c>
      <c r="H695" s="536">
        <v>8211</v>
      </c>
      <c r="I695" s="536">
        <f t="shared" si="144"/>
        <v>0</v>
      </c>
      <c r="J695" s="656">
        <f t="shared" si="154"/>
        <v>0</v>
      </c>
    </row>
    <row r="696" spans="1:10" s="665" customFormat="1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43"/>
        <v>0</v>
      </c>
      <c r="H696" s="536">
        <v>5000</v>
      </c>
      <c r="I696" s="536">
        <f t="shared" si="144"/>
        <v>0</v>
      </c>
      <c r="J696" s="656">
        <f t="shared" si="154"/>
        <v>0</v>
      </c>
    </row>
    <row r="697" spans="1:10" s="665" customFormat="1" ht="25.5" hidden="1" customHeight="1" x14ac:dyDescent="0.2">
      <c r="A697" s="531">
        <v>668</v>
      </c>
      <c r="B697" s="535" t="s">
        <v>101</v>
      </c>
      <c r="C697" s="533"/>
      <c r="D697" s="533" t="s">
        <v>5</v>
      </c>
      <c r="E697" s="533"/>
      <c r="F697" s="536">
        <v>0</v>
      </c>
      <c r="G697" s="536">
        <f t="shared" si="143"/>
        <v>0</v>
      </c>
      <c r="H697" s="536">
        <v>53055</v>
      </c>
      <c r="I697" s="536">
        <f t="shared" si="144"/>
        <v>0</v>
      </c>
      <c r="J697" s="656">
        <f t="shared" si="154"/>
        <v>0</v>
      </c>
    </row>
    <row r="698" spans="1:10" s="665" customFormat="1" hidden="1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655"/>
    </row>
    <row r="699" spans="1:10" s="665" customFormat="1" hidden="1" x14ac:dyDescent="0.2">
      <c r="A699" s="531">
        <v>670</v>
      </c>
      <c r="B699" s="535" t="s">
        <v>249</v>
      </c>
      <c r="C699" s="533"/>
      <c r="D699" s="533" t="s">
        <v>96</v>
      </c>
      <c r="E699" s="533"/>
      <c r="F699" s="536">
        <v>500</v>
      </c>
      <c r="G699" s="536">
        <f t="shared" ref="G699:G703" si="155">E699*F699</f>
        <v>0</v>
      </c>
      <c r="H699" s="536">
        <v>117</v>
      </c>
      <c r="I699" s="536">
        <f t="shared" ref="I699:I703" si="156">E699*H699</f>
        <v>0</v>
      </c>
      <c r="J699" s="656">
        <f t="shared" ref="J699:J703" si="157">G699+I699</f>
        <v>0</v>
      </c>
    </row>
    <row r="700" spans="1:10" s="665" customFormat="1" hidden="1" x14ac:dyDescent="0.2">
      <c r="A700" s="531">
        <v>671</v>
      </c>
      <c r="B700" s="535" t="s">
        <v>250</v>
      </c>
      <c r="C700" s="533"/>
      <c r="D700" s="533" t="s">
        <v>96</v>
      </c>
      <c r="E700" s="533"/>
      <c r="F700" s="536">
        <v>500</v>
      </c>
      <c r="G700" s="536">
        <f t="shared" si="155"/>
        <v>0</v>
      </c>
      <c r="H700" s="536">
        <v>200</v>
      </c>
      <c r="I700" s="536">
        <f t="shared" si="156"/>
        <v>0</v>
      </c>
      <c r="J700" s="656">
        <f t="shared" si="157"/>
        <v>0</v>
      </c>
    </row>
    <row r="701" spans="1:10" s="665" customFormat="1" hidden="1" x14ac:dyDescent="0.2">
      <c r="A701" s="531">
        <v>672</v>
      </c>
      <c r="B701" s="535" t="s">
        <v>251</v>
      </c>
      <c r="C701" s="533"/>
      <c r="D701" s="533" t="s">
        <v>96</v>
      </c>
      <c r="E701" s="533"/>
      <c r="F701" s="536">
        <v>500</v>
      </c>
      <c r="G701" s="536">
        <f t="shared" si="155"/>
        <v>0</v>
      </c>
      <c r="H701" s="536">
        <v>326</v>
      </c>
      <c r="I701" s="536">
        <f t="shared" si="156"/>
        <v>0</v>
      </c>
      <c r="J701" s="656">
        <f t="shared" si="157"/>
        <v>0</v>
      </c>
    </row>
    <row r="702" spans="1:10" s="665" customFormat="1" hidden="1" x14ac:dyDescent="0.2">
      <c r="A702" s="531">
        <v>673</v>
      </c>
      <c r="B702" s="535" t="s">
        <v>252</v>
      </c>
      <c r="C702" s="533"/>
      <c r="D702" s="533" t="s">
        <v>96</v>
      </c>
      <c r="E702" s="533"/>
      <c r="F702" s="536">
        <v>500</v>
      </c>
      <c r="G702" s="536">
        <f t="shared" si="155"/>
        <v>0</v>
      </c>
      <c r="H702" s="536">
        <v>512</v>
      </c>
      <c r="I702" s="536">
        <f t="shared" si="156"/>
        <v>0</v>
      </c>
      <c r="J702" s="656">
        <f t="shared" si="157"/>
        <v>0</v>
      </c>
    </row>
    <row r="703" spans="1:10" s="665" customFormat="1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55"/>
        <v>0</v>
      </c>
      <c r="H703" s="536">
        <v>915</v>
      </c>
      <c r="I703" s="536">
        <f t="shared" si="156"/>
        <v>0</v>
      </c>
      <c r="J703" s="656">
        <f t="shared" si="157"/>
        <v>0</v>
      </c>
    </row>
    <row r="704" spans="1:10" s="665" customFormat="1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656"/>
    </row>
    <row r="705" spans="1:10" s="665" customFormat="1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ref="G705:G706" si="158">E705*F705</f>
        <v>0</v>
      </c>
      <c r="H705" s="536">
        <v>0</v>
      </c>
      <c r="I705" s="536">
        <f t="shared" ref="I705:I706" si="159">E705*H705</f>
        <v>0</v>
      </c>
      <c r="J705" s="656">
        <f t="shared" ref="J705:J706" si="160">G705+I705</f>
        <v>0</v>
      </c>
    </row>
    <row r="706" spans="1:10" s="665" customFormat="1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58"/>
        <v>0</v>
      </c>
      <c r="H706" s="536">
        <v>0</v>
      </c>
      <c r="I706" s="536">
        <f t="shared" si="159"/>
        <v>0</v>
      </c>
      <c r="J706" s="656">
        <f t="shared" si="160"/>
        <v>0</v>
      </c>
    </row>
    <row r="707" spans="1:10" s="665" customFormat="1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656"/>
    </row>
    <row r="708" spans="1:10" s="665" customFormat="1" ht="13.5" hidden="1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655"/>
    </row>
    <row r="709" spans="1:10" s="665" customFormat="1" ht="13.5" hidden="1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0</v>
      </c>
      <c r="H709" s="575"/>
      <c r="I709" s="576">
        <f>SUM(I554:I707)</f>
        <v>0</v>
      </c>
      <c r="J709" s="663">
        <f>SUM(J554:J707)</f>
        <v>0</v>
      </c>
    </row>
    <row r="710" spans="1:10" s="665" customFormat="1" hidden="1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655"/>
    </row>
    <row r="711" spans="1:10" s="665" customFormat="1" ht="13.5" hidden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655"/>
    </row>
    <row r="712" spans="1:10" s="665" customFormat="1" ht="25.5" hidden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656">
        <f t="shared" ref="J712:J728" si="161">G712+I712</f>
        <v>0</v>
      </c>
    </row>
    <row r="713" spans="1:10" s="665" customFormat="1" hidden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62">E713*F713</f>
        <v>0</v>
      </c>
      <c r="H713" s="536">
        <v>532</v>
      </c>
      <c r="I713" s="536">
        <f t="shared" ref="I713:I728" si="163">E713*H713</f>
        <v>0</v>
      </c>
      <c r="J713" s="656">
        <f t="shared" si="161"/>
        <v>0</v>
      </c>
    </row>
    <row r="714" spans="1:10" s="665" customFormat="1" hidden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62"/>
        <v>0</v>
      </c>
      <c r="H714" s="536">
        <v>4220</v>
      </c>
      <c r="I714" s="536">
        <f t="shared" si="163"/>
        <v>0</v>
      </c>
      <c r="J714" s="656">
        <f t="shared" si="161"/>
        <v>0</v>
      </c>
    </row>
    <row r="715" spans="1:10" s="665" customFormat="1" hidden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62"/>
        <v>0</v>
      </c>
      <c r="H715" s="536">
        <v>189</v>
      </c>
      <c r="I715" s="536">
        <f t="shared" si="163"/>
        <v>0</v>
      </c>
      <c r="J715" s="656">
        <f t="shared" si="161"/>
        <v>0</v>
      </c>
    </row>
    <row r="716" spans="1:10" s="665" customFormat="1" hidden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62"/>
        <v>0</v>
      </c>
      <c r="H716" s="536">
        <v>324</v>
      </c>
      <c r="I716" s="536">
        <f t="shared" si="163"/>
        <v>0</v>
      </c>
      <c r="J716" s="656">
        <f t="shared" si="161"/>
        <v>0</v>
      </c>
    </row>
    <row r="717" spans="1:10" s="665" customFormat="1" hidden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62"/>
        <v>0</v>
      </c>
      <c r="H717" s="536">
        <v>30</v>
      </c>
      <c r="I717" s="536">
        <f t="shared" si="163"/>
        <v>0</v>
      </c>
      <c r="J717" s="656">
        <f t="shared" si="161"/>
        <v>0</v>
      </c>
    </row>
    <row r="718" spans="1:10" s="665" customFormat="1" hidden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62"/>
        <v>0</v>
      </c>
      <c r="H718" s="536">
        <v>45</v>
      </c>
      <c r="I718" s="536">
        <f t="shared" si="163"/>
        <v>0</v>
      </c>
      <c r="J718" s="656">
        <f t="shared" si="161"/>
        <v>0</v>
      </c>
    </row>
    <row r="719" spans="1:10" s="665" customFormat="1" hidden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62"/>
        <v>0</v>
      </c>
      <c r="H719" s="536">
        <v>32</v>
      </c>
      <c r="I719" s="536">
        <f t="shared" si="163"/>
        <v>0</v>
      </c>
      <c r="J719" s="656">
        <f t="shared" si="161"/>
        <v>0</v>
      </c>
    </row>
    <row r="720" spans="1:10" s="665" customFormat="1" hidden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62"/>
        <v>0</v>
      </c>
      <c r="H720" s="536">
        <v>34</v>
      </c>
      <c r="I720" s="536">
        <f t="shared" si="163"/>
        <v>0</v>
      </c>
      <c r="J720" s="656">
        <f t="shared" si="161"/>
        <v>0</v>
      </c>
    </row>
    <row r="721" spans="1:10" s="665" customFormat="1" ht="25.5" hidden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62"/>
        <v>0</v>
      </c>
      <c r="H721" s="536">
        <v>151613.06399999998</v>
      </c>
      <c r="I721" s="536">
        <f t="shared" si="163"/>
        <v>0</v>
      </c>
      <c r="J721" s="656">
        <f t="shared" si="161"/>
        <v>0</v>
      </c>
    </row>
    <row r="722" spans="1:10" s="665" customFormat="1" hidden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62"/>
        <v>0</v>
      </c>
      <c r="H722" s="536">
        <v>227</v>
      </c>
      <c r="I722" s="536">
        <f t="shared" si="163"/>
        <v>0</v>
      </c>
      <c r="J722" s="656">
        <f t="shared" si="161"/>
        <v>0</v>
      </c>
    </row>
    <row r="723" spans="1:10" s="665" customFormat="1" hidden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62"/>
        <v>0</v>
      </c>
      <c r="H723" s="536">
        <v>135</v>
      </c>
      <c r="I723" s="536">
        <f t="shared" si="163"/>
        <v>0</v>
      </c>
      <c r="J723" s="656">
        <f t="shared" si="161"/>
        <v>0</v>
      </c>
    </row>
    <row r="724" spans="1:10" s="665" customFormat="1" hidden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62"/>
        <v>0</v>
      </c>
      <c r="H724" s="536">
        <v>270</v>
      </c>
      <c r="I724" s="536">
        <f t="shared" si="163"/>
        <v>0</v>
      </c>
      <c r="J724" s="656">
        <f t="shared" si="161"/>
        <v>0</v>
      </c>
    </row>
    <row r="725" spans="1:10" s="665" customFormat="1" hidden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62"/>
        <v>0</v>
      </c>
      <c r="H725" s="536">
        <v>221</v>
      </c>
      <c r="I725" s="536">
        <f t="shared" si="163"/>
        <v>0</v>
      </c>
      <c r="J725" s="656">
        <f t="shared" si="161"/>
        <v>0</v>
      </c>
    </row>
    <row r="726" spans="1:10" s="665" customFormat="1" hidden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62"/>
        <v>0</v>
      </c>
      <c r="H726" s="536">
        <v>33</v>
      </c>
      <c r="I726" s="536">
        <f t="shared" si="163"/>
        <v>0</v>
      </c>
      <c r="J726" s="656">
        <f t="shared" si="161"/>
        <v>0</v>
      </c>
    </row>
    <row r="727" spans="1:10" s="665" customFormat="1" hidden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62"/>
        <v>0</v>
      </c>
      <c r="H727" s="536">
        <v>30</v>
      </c>
      <c r="I727" s="536">
        <f t="shared" si="163"/>
        <v>0</v>
      </c>
      <c r="J727" s="656">
        <f t="shared" si="161"/>
        <v>0</v>
      </c>
    </row>
    <row r="728" spans="1:10" s="665" customFormat="1" ht="13.5" hidden="1" thickBot="1" x14ac:dyDescent="0.25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62"/>
        <v>0</v>
      </c>
      <c r="H728" s="536">
        <v>99318</v>
      </c>
      <c r="I728" s="536">
        <f t="shared" si="163"/>
        <v>0</v>
      </c>
      <c r="J728" s="656">
        <f t="shared" si="161"/>
        <v>0</v>
      </c>
    </row>
    <row r="729" spans="1:10" s="665" customFormat="1" ht="13.5" hidden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663">
        <f>SUM(J712:J728)</f>
        <v>0</v>
      </c>
    </row>
    <row r="730" spans="1:10" s="665" customFormat="1" hidden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s="665" customFormat="1" ht="13.5" hidden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655"/>
    </row>
    <row r="732" spans="1:10" s="665" customFormat="1" hidden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655"/>
    </row>
    <row r="733" spans="1:10" s="665" customFormat="1" ht="25.5" hidden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656">
        <f t="shared" ref="J733:J774" si="164">G733+I733</f>
        <v>0</v>
      </c>
    </row>
    <row r="734" spans="1:10" s="665" customFormat="1" hidden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65">E734*H734</f>
        <v>0</v>
      </c>
      <c r="J734" s="656">
        <f t="shared" si="164"/>
        <v>0</v>
      </c>
    </row>
    <row r="735" spans="1:10" s="665" customFormat="1" hidden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65"/>
        <v>0</v>
      </c>
      <c r="J735" s="656">
        <f t="shared" si="164"/>
        <v>0</v>
      </c>
    </row>
    <row r="736" spans="1:10" s="665" customFormat="1" hidden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65"/>
        <v>0</v>
      </c>
      <c r="J736" s="656">
        <f t="shared" si="164"/>
        <v>0</v>
      </c>
    </row>
    <row r="737" spans="1:10" s="665" customFormat="1" hidden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65"/>
        <v>0</v>
      </c>
      <c r="J737" s="656">
        <f t="shared" si="164"/>
        <v>0</v>
      </c>
    </row>
    <row r="738" spans="1:10" s="665" customFormat="1" hidden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65"/>
        <v>0</v>
      </c>
      <c r="J738" s="656">
        <f t="shared" si="164"/>
        <v>0</v>
      </c>
    </row>
    <row r="739" spans="1:10" s="665" customFormat="1" hidden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65"/>
        <v>0</v>
      </c>
      <c r="J739" s="656">
        <f t="shared" si="164"/>
        <v>0</v>
      </c>
    </row>
    <row r="740" spans="1:10" s="665" customFormat="1" hidden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65"/>
        <v>0</v>
      </c>
      <c r="J740" s="656">
        <f t="shared" si="164"/>
        <v>0</v>
      </c>
    </row>
    <row r="741" spans="1:10" s="665" customFormat="1" ht="51" hidden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65"/>
        <v>0</v>
      </c>
      <c r="J741" s="656">
        <f t="shared" si="164"/>
        <v>0</v>
      </c>
    </row>
    <row r="742" spans="1:10" s="665" customFormat="1" ht="51" hidden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66">E742*F742</f>
        <v>0</v>
      </c>
      <c r="H742" s="536">
        <v>43909</v>
      </c>
      <c r="I742" s="536">
        <f t="shared" si="165"/>
        <v>0</v>
      </c>
      <c r="J742" s="656">
        <f t="shared" si="164"/>
        <v>0</v>
      </c>
    </row>
    <row r="743" spans="1:10" s="665" customFormat="1" ht="25.5" hidden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/>
      <c r="F743" s="536">
        <v>38090.69</v>
      </c>
      <c r="G743" s="536">
        <f t="shared" si="166"/>
        <v>0</v>
      </c>
      <c r="H743" s="536">
        <v>127558.79999999999</v>
      </c>
      <c r="I743" s="536">
        <f t="shared" si="165"/>
        <v>0</v>
      </c>
      <c r="J743" s="656">
        <f t="shared" si="164"/>
        <v>0</v>
      </c>
    </row>
    <row r="744" spans="1:10" s="665" customFormat="1" ht="25.5" hidden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66"/>
        <v>0</v>
      </c>
      <c r="H744" s="536">
        <v>171529.19999999998</v>
      </c>
      <c r="I744" s="536">
        <f t="shared" si="165"/>
        <v>0</v>
      </c>
      <c r="J744" s="656">
        <f t="shared" si="164"/>
        <v>0</v>
      </c>
    </row>
    <row r="745" spans="1:10" s="665" customFormat="1" ht="25.5" hidden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/>
      <c r="F745" s="536">
        <v>51220.74</v>
      </c>
      <c r="G745" s="536">
        <f t="shared" si="166"/>
        <v>0</v>
      </c>
      <c r="H745" s="536">
        <v>171529.19999999998</v>
      </c>
      <c r="I745" s="536">
        <f t="shared" si="165"/>
        <v>0</v>
      </c>
      <c r="J745" s="656">
        <f t="shared" si="164"/>
        <v>0</v>
      </c>
    </row>
    <row r="746" spans="1:10" s="665" customFormat="1" ht="25.5" hidden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/>
      <c r="F746" s="536">
        <v>38090.69</v>
      </c>
      <c r="G746" s="536">
        <f t="shared" si="166"/>
        <v>0</v>
      </c>
      <c r="H746" s="536">
        <v>127558.79999999999</v>
      </c>
      <c r="I746" s="536">
        <f t="shared" si="165"/>
        <v>0</v>
      </c>
      <c r="J746" s="656">
        <f t="shared" si="164"/>
        <v>0</v>
      </c>
    </row>
    <row r="747" spans="1:10" s="665" customFormat="1" hidden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65"/>
        <v>0</v>
      </c>
      <c r="J747" s="656">
        <f t="shared" si="164"/>
        <v>0</v>
      </c>
    </row>
    <row r="748" spans="1:10" s="665" customFormat="1" ht="25.5" hidden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65"/>
        <v>0</v>
      </c>
      <c r="J748" s="656">
        <f t="shared" si="164"/>
        <v>0</v>
      </c>
    </row>
    <row r="749" spans="1:10" s="665" customFormat="1" hidden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65"/>
        <v>0</v>
      </c>
      <c r="J749" s="656">
        <f t="shared" si="164"/>
        <v>0</v>
      </c>
    </row>
    <row r="750" spans="1:10" s="665" customFormat="1" hidden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65"/>
        <v>0</v>
      </c>
      <c r="J750" s="656">
        <f t="shared" si="164"/>
        <v>0</v>
      </c>
    </row>
    <row r="751" spans="1:10" s="665" customFormat="1" hidden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65"/>
        <v>0</v>
      </c>
      <c r="J751" s="656">
        <f t="shared" si="164"/>
        <v>0</v>
      </c>
    </row>
    <row r="752" spans="1:10" s="665" customFormat="1" hidden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65"/>
        <v>0</v>
      </c>
      <c r="J752" s="656">
        <f t="shared" si="164"/>
        <v>0</v>
      </c>
    </row>
    <row r="753" spans="1:10" s="665" customFormat="1" hidden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65"/>
        <v>0</v>
      </c>
      <c r="J753" s="656">
        <f t="shared" si="164"/>
        <v>0</v>
      </c>
    </row>
    <row r="754" spans="1:10" s="665" customFormat="1" hidden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65"/>
        <v>0</v>
      </c>
      <c r="J754" s="656">
        <f t="shared" si="164"/>
        <v>0</v>
      </c>
    </row>
    <row r="755" spans="1:10" s="665" customFormat="1" hidden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65"/>
        <v>0</v>
      </c>
      <c r="J755" s="656">
        <f t="shared" si="164"/>
        <v>0</v>
      </c>
    </row>
    <row r="756" spans="1:10" s="665" customFormat="1" hidden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65"/>
        <v>0</v>
      </c>
      <c r="J756" s="656">
        <f t="shared" si="164"/>
        <v>0</v>
      </c>
    </row>
    <row r="757" spans="1:10" s="665" customFormat="1" hidden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67">E757*F757</f>
        <v>0</v>
      </c>
      <c r="H757" s="536">
        <v>22</v>
      </c>
      <c r="I757" s="536">
        <f t="shared" si="165"/>
        <v>0</v>
      </c>
      <c r="J757" s="656">
        <f t="shared" si="164"/>
        <v>0</v>
      </c>
    </row>
    <row r="758" spans="1:10" s="665" customFormat="1" hidden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67"/>
        <v>0</v>
      </c>
      <c r="H758" s="536">
        <v>30</v>
      </c>
      <c r="I758" s="536">
        <f t="shared" si="165"/>
        <v>0</v>
      </c>
      <c r="J758" s="656">
        <f t="shared" si="164"/>
        <v>0</v>
      </c>
    </row>
    <row r="759" spans="1:10" s="665" customFormat="1" hidden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67"/>
        <v>0</v>
      </c>
      <c r="H759" s="536">
        <v>45</v>
      </c>
      <c r="I759" s="536">
        <f t="shared" si="165"/>
        <v>0</v>
      </c>
      <c r="J759" s="656">
        <f t="shared" si="164"/>
        <v>0</v>
      </c>
    </row>
    <row r="760" spans="1:10" s="665" customFormat="1" hidden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67"/>
        <v>0</v>
      </c>
      <c r="H760" s="536">
        <v>31</v>
      </c>
      <c r="I760" s="536">
        <f t="shared" si="165"/>
        <v>0</v>
      </c>
      <c r="J760" s="656">
        <f t="shared" si="164"/>
        <v>0</v>
      </c>
    </row>
    <row r="761" spans="1:10" s="665" customFormat="1" hidden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67"/>
        <v>0</v>
      </c>
      <c r="H761" s="536">
        <v>32</v>
      </c>
      <c r="I761" s="536">
        <f t="shared" si="165"/>
        <v>0</v>
      </c>
      <c r="J761" s="656">
        <f t="shared" si="164"/>
        <v>0</v>
      </c>
    </row>
    <row r="762" spans="1:10" s="665" customFormat="1" ht="15" hidden="1" customHeight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67"/>
        <v>0</v>
      </c>
      <c r="H762" s="536">
        <v>34</v>
      </c>
      <c r="I762" s="536">
        <f t="shared" si="165"/>
        <v>0</v>
      </c>
      <c r="J762" s="656">
        <f t="shared" si="164"/>
        <v>0</v>
      </c>
    </row>
    <row r="763" spans="1:10" s="665" customFormat="1" ht="15" hidden="1" customHeight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67"/>
        <v>0</v>
      </c>
      <c r="H763" s="536">
        <v>227</v>
      </c>
      <c r="I763" s="536">
        <f t="shared" si="165"/>
        <v>0</v>
      </c>
      <c r="J763" s="656">
        <f t="shared" si="164"/>
        <v>0</v>
      </c>
    </row>
    <row r="764" spans="1:10" s="665" customFormat="1" ht="15" hidden="1" customHeight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67"/>
        <v>0</v>
      </c>
      <c r="H764" s="536">
        <v>281</v>
      </c>
      <c r="I764" s="536">
        <f t="shared" si="165"/>
        <v>0</v>
      </c>
      <c r="J764" s="656">
        <f t="shared" si="164"/>
        <v>0</v>
      </c>
    </row>
    <row r="765" spans="1:10" s="665" customFormat="1" hidden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67"/>
        <v>0</v>
      </c>
      <c r="H765" s="536">
        <v>217</v>
      </c>
      <c r="I765" s="536">
        <f t="shared" si="165"/>
        <v>0</v>
      </c>
      <c r="J765" s="656">
        <f t="shared" si="164"/>
        <v>0</v>
      </c>
    </row>
    <row r="766" spans="1:10" s="665" customFormat="1" hidden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67"/>
        <v>0</v>
      </c>
      <c r="H766" s="536">
        <v>392</v>
      </c>
      <c r="I766" s="536">
        <f t="shared" si="165"/>
        <v>0</v>
      </c>
      <c r="J766" s="656">
        <f t="shared" si="164"/>
        <v>0</v>
      </c>
    </row>
    <row r="767" spans="1:10" s="665" customFormat="1" ht="15" hidden="1" customHeight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67"/>
        <v>0</v>
      </c>
      <c r="H767" s="536">
        <v>250</v>
      </c>
      <c r="I767" s="536">
        <f t="shared" si="165"/>
        <v>0</v>
      </c>
      <c r="J767" s="656">
        <f t="shared" si="164"/>
        <v>0</v>
      </c>
    </row>
    <row r="768" spans="1:10" s="665" customFormat="1" hidden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67"/>
        <v>0</v>
      </c>
      <c r="H768" s="536">
        <v>276</v>
      </c>
      <c r="I768" s="536">
        <f t="shared" si="165"/>
        <v>0</v>
      </c>
      <c r="J768" s="656">
        <f t="shared" si="164"/>
        <v>0</v>
      </c>
    </row>
    <row r="769" spans="1:10" s="665" customFormat="1" hidden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67"/>
        <v>0</v>
      </c>
      <c r="H769" s="536">
        <v>157</v>
      </c>
      <c r="I769" s="536">
        <f t="shared" si="165"/>
        <v>0</v>
      </c>
      <c r="J769" s="656">
        <f t="shared" si="164"/>
        <v>0</v>
      </c>
    </row>
    <row r="770" spans="1:10" s="665" customFormat="1" hidden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67"/>
        <v>0</v>
      </c>
      <c r="H770" s="536">
        <v>308</v>
      </c>
      <c r="I770" s="536">
        <f t="shared" si="165"/>
        <v>0</v>
      </c>
      <c r="J770" s="656">
        <f t="shared" si="164"/>
        <v>0</v>
      </c>
    </row>
    <row r="771" spans="1:10" s="665" customFormat="1" hidden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67"/>
        <v>0</v>
      </c>
      <c r="H771" s="536">
        <v>248</v>
      </c>
      <c r="I771" s="536">
        <f t="shared" si="165"/>
        <v>0</v>
      </c>
      <c r="J771" s="656">
        <f t="shared" si="164"/>
        <v>0</v>
      </c>
    </row>
    <row r="772" spans="1:10" s="665" customFormat="1" hidden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67"/>
        <v>0</v>
      </c>
      <c r="H772" s="536">
        <v>33</v>
      </c>
      <c r="I772" s="536">
        <f t="shared" si="165"/>
        <v>0</v>
      </c>
      <c r="J772" s="656">
        <f t="shared" si="164"/>
        <v>0</v>
      </c>
    </row>
    <row r="773" spans="1:10" s="665" customFormat="1" hidden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67"/>
        <v>0</v>
      </c>
      <c r="H773" s="536">
        <v>30</v>
      </c>
      <c r="I773" s="536">
        <f t="shared" si="165"/>
        <v>0</v>
      </c>
      <c r="J773" s="656">
        <f t="shared" si="164"/>
        <v>0</v>
      </c>
    </row>
    <row r="774" spans="1:10" s="665" customFormat="1" hidden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67"/>
        <v>0</v>
      </c>
      <c r="H774" s="536">
        <v>469251</v>
      </c>
      <c r="I774" s="536">
        <f t="shared" si="165"/>
        <v>0</v>
      </c>
      <c r="J774" s="656">
        <f t="shared" si="164"/>
        <v>0</v>
      </c>
    </row>
    <row r="775" spans="1:10" s="665" customFormat="1" hidden="1" x14ac:dyDescent="0.2">
      <c r="A775" s="531">
        <v>746</v>
      </c>
      <c r="B775" s="570"/>
      <c r="C775" s="568"/>
      <c r="D775" s="568"/>
      <c r="E775" s="568"/>
      <c r="F775" s="536"/>
      <c r="G775" s="536">
        <f t="shared" si="167"/>
        <v>0</v>
      </c>
      <c r="H775" s="536"/>
      <c r="I775" s="536">
        <f t="shared" si="165"/>
        <v>0</v>
      </c>
      <c r="J775" s="656"/>
    </row>
    <row r="776" spans="1:10" s="665" customFormat="1" hidden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67"/>
        <v>0</v>
      </c>
      <c r="H776" s="536">
        <v>0</v>
      </c>
      <c r="I776" s="536">
        <f t="shared" si="165"/>
        <v>0</v>
      </c>
      <c r="J776" s="656">
        <f t="shared" ref="J776:J777" si="168">G776+I776</f>
        <v>0</v>
      </c>
    </row>
    <row r="777" spans="1:10" s="665" customFormat="1" hidden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67"/>
        <v>0</v>
      </c>
      <c r="H777" s="536">
        <v>0</v>
      </c>
      <c r="I777" s="536">
        <f t="shared" si="165"/>
        <v>0</v>
      </c>
      <c r="J777" s="656">
        <f t="shared" si="168"/>
        <v>0</v>
      </c>
    </row>
    <row r="778" spans="1:10" s="665" customFormat="1" ht="13.5" hidden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656"/>
    </row>
    <row r="779" spans="1:10" s="665" customFormat="1" ht="13.5" hidden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0</v>
      </c>
      <c r="H779" s="575"/>
      <c r="I779" s="579">
        <f>SUM(I733:I778)</f>
        <v>0</v>
      </c>
      <c r="J779" s="663">
        <f>SUM(J733:J778)</f>
        <v>0</v>
      </c>
    </row>
    <row r="780" spans="1:10" s="665" customFormat="1" hidden="1" x14ac:dyDescent="0.2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s="665" customFormat="1" ht="13.5" hidden="1" x14ac:dyDescent="0.25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655"/>
    </row>
    <row r="782" spans="1:10" s="665" customFormat="1" hidden="1" x14ac:dyDescent="0.2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655"/>
    </row>
    <row r="783" spans="1:10" s="665" customFormat="1" ht="25.5" hidden="1" x14ac:dyDescent="0.2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656">
        <f t="shared" ref="J783:J801" si="169">G783+I783</f>
        <v>0</v>
      </c>
    </row>
    <row r="784" spans="1:10" s="665" customFormat="1" hidden="1" x14ac:dyDescent="0.2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1" si="170">E784*F784</f>
        <v>0</v>
      </c>
      <c r="H784" s="536">
        <v>532</v>
      </c>
      <c r="I784" s="536">
        <f t="shared" ref="I784:I801" si="171">E784*H784</f>
        <v>0</v>
      </c>
      <c r="J784" s="656">
        <f t="shared" si="169"/>
        <v>0</v>
      </c>
    </row>
    <row r="785" spans="1:10" s="665" customFormat="1" hidden="1" x14ac:dyDescent="0.2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70"/>
        <v>0</v>
      </c>
      <c r="H785" s="536">
        <v>4220</v>
      </c>
      <c r="I785" s="536">
        <f t="shared" si="171"/>
        <v>0</v>
      </c>
      <c r="J785" s="656">
        <f t="shared" si="169"/>
        <v>0</v>
      </c>
    </row>
    <row r="786" spans="1:10" s="665" customFormat="1" hidden="1" x14ac:dyDescent="0.2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70"/>
        <v>0</v>
      </c>
      <c r="H786" s="536">
        <v>189</v>
      </c>
      <c r="I786" s="536">
        <f t="shared" si="171"/>
        <v>0</v>
      </c>
      <c r="J786" s="656">
        <f t="shared" si="169"/>
        <v>0</v>
      </c>
    </row>
    <row r="787" spans="1:10" s="665" customFormat="1" hidden="1" x14ac:dyDescent="0.2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70"/>
        <v>0</v>
      </c>
      <c r="H787" s="536">
        <v>324</v>
      </c>
      <c r="I787" s="536">
        <f t="shared" si="171"/>
        <v>0</v>
      </c>
      <c r="J787" s="656">
        <f t="shared" si="169"/>
        <v>0</v>
      </c>
    </row>
    <row r="788" spans="1:10" s="665" customFormat="1" hidden="1" x14ac:dyDescent="0.2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70"/>
        <v>0</v>
      </c>
      <c r="H788" s="536">
        <v>30</v>
      </c>
      <c r="I788" s="536">
        <f t="shared" si="171"/>
        <v>0</v>
      </c>
      <c r="J788" s="656">
        <f t="shared" si="169"/>
        <v>0</v>
      </c>
    </row>
    <row r="789" spans="1:10" s="665" customFormat="1" hidden="1" x14ac:dyDescent="0.2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70"/>
        <v>0</v>
      </c>
      <c r="H789" s="536">
        <v>45</v>
      </c>
      <c r="I789" s="536">
        <f t="shared" si="171"/>
        <v>0</v>
      </c>
      <c r="J789" s="656">
        <f t="shared" si="169"/>
        <v>0</v>
      </c>
    </row>
    <row r="790" spans="1:10" s="665" customFormat="1" hidden="1" x14ac:dyDescent="0.2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70"/>
        <v>0</v>
      </c>
      <c r="H790" s="536">
        <v>32</v>
      </c>
      <c r="I790" s="536">
        <f t="shared" si="171"/>
        <v>0</v>
      </c>
      <c r="J790" s="656">
        <f t="shared" si="169"/>
        <v>0</v>
      </c>
    </row>
    <row r="791" spans="1:10" s="665" customFormat="1" hidden="1" x14ac:dyDescent="0.2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70"/>
        <v>0</v>
      </c>
      <c r="H791" s="536">
        <v>34</v>
      </c>
      <c r="I791" s="536">
        <f t="shared" si="171"/>
        <v>0</v>
      </c>
      <c r="J791" s="656">
        <f t="shared" si="169"/>
        <v>0</v>
      </c>
    </row>
    <row r="792" spans="1:10" s="665" customFormat="1" ht="25.5" hidden="1" x14ac:dyDescent="0.2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70"/>
        <v>0</v>
      </c>
      <c r="H792" s="536">
        <v>151613.06399999998</v>
      </c>
      <c r="I792" s="536">
        <f t="shared" si="171"/>
        <v>0</v>
      </c>
      <c r="J792" s="656">
        <f t="shared" si="169"/>
        <v>0</v>
      </c>
    </row>
    <row r="793" spans="1:10" s="665" customFormat="1" ht="25.5" hidden="1" x14ac:dyDescent="0.2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70"/>
        <v>0</v>
      </c>
      <c r="H793" s="536">
        <v>69805.8</v>
      </c>
      <c r="I793" s="536">
        <f t="shared" si="171"/>
        <v>0</v>
      </c>
      <c r="J793" s="656">
        <f t="shared" si="169"/>
        <v>0</v>
      </c>
    </row>
    <row r="794" spans="1:10" s="665" customFormat="1" ht="25.5" hidden="1" x14ac:dyDescent="0.2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70"/>
        <v>0</v>
      </c>
      <c r="H794" s="536">
        <v>73109.903999999995</v>
      </c>
      <c r="I794" s="536">
        <f t="shared" si="171"/>
        <v>0</v>
      </c>
      <c r="J794" s="656">
        <f t="shared" si="169"/>
        <v>0</v>
      </c>
    </row>
    <row r="795" spans="1:10" s="665" customFormat="1" hidden="1" x14ac:dyDescent="0.2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70"/>
        <v>0</v>
      </c>
      <c r="H795" s="536">
        <v>227</v>
      </c>
      <c r="I795" s="536">
        <f t="shared" si="171"/>
        <v>0</v>
      </c>
      <c r="J795" s="656">
        <f t="shared" si="169"/>
        <v>0</v>
      </c>
    </row>
    <row r="796" spans="1:10" s="665" customFormat="1" hidden="1" x14ac:dyDescent="0.2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70"/>
        <v>0</v>
      </c>
      <c r="H796" s="536">
        <v>234</v>
      </c>
      <c r="I796" s="536">
        <f t="shared" si="171"/>
        <v>0</v>
      </c>
      <c r="J796" s="656">
        <f t="shared" si="169"/>
        <v>0</v>
      </c>
    </row>
    <row r="797" spans="1:10" s="665" customFormat="1" hidden="1" x14ac:dyDescent="0.2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70"/>
        <v>0</v>
      </c>
      <c r="H797" s="536">
        <v>157</v>
      </c>
      <c r="I797" s="536">
        <f t="shared" si="171"/>
        <v>0</v>
      </c>
      <c r="J797" s="656">
        <f t="shared" si="169"/>
        <v>0</v>
      </c>
    </row>
    <row r="798" spans="1:10" s="665" customFormat="1" hidden="1" x14ac:dyDescent="0.2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70"/>
        <v>0</v>
      </c>
      <c r="H798" s="536">
        <v>221</v>
      </c>
      <c r="I798" s="536">
        <f t="shared" si="171"/>
        <v>0</v>
      </c>
      <c r="J798" s="656">
        <f t="shared" si="169"/>
        <v>0</v>
      </c>
    </row>
    <row r="799" spans="1:10" s="665" customFormat="1" hidden="1" x14ac:dyDescent="0.2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70"/>
        <v>0</v>
      </c>
      <c r="H799" s="536">
        <v>33</v>
      </c>
      <c r="I799" s="536">
        <f t="shared" si="171"/>
        <v>0</v>
      </c>
      <c r="J799" s="656">
        <f t="shared" si="169"/>
        <v>0</v>
      </c>
    </row>
    <row r="800" spans="1:10" s="665" customFormat="1" hidden="1" x14ac:dyDescent="0.2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70"/>
        <v>0</v>
      </c>
      <c r="H800" s="536">
        <v>30</v>
      </c>
      <c r="I800" s="536">
        <f t="shared" si="171"/>
        <v>0</v>
      </c>
      <c r="J800" s="656">
        <f t="shared" si="169"/>
        <v>0</v>
      </c>
    </row>
    <row r="801" spans="1:14" s="665" customFormat="1" hidden="1" x14ac:dyDescent="0.2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70"/>
        <v>0</v>
      </c>
      <c r="H801" s="536">
        <v>247337</v>
      </c>
      <c r="I801" s="536">
        <f t="shared" si="171"/>
        <v>0</v>
      </c>
      <c r="J801" s="656">
        <f t="shared" si="169"/>
        <v>0</v>
      </c>
    </row>
    <row r="802" spans="1:14" hidden="1" x14ac:dyDescent="0.2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656"/>
    </row>
    <row r="803" spans="1:14" hidden="1" x14ac:dyDescent="0.2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ref="G803:G804" si="172">E803*F803</f>
        <v>0</v>
      </c>
      <c r="H803" s="536">
        <v>0</v>
      </c>
      <c r="I803" s="536">
        <f t="shared" ref="I803:I804" si="173">E803*H803</f>
        <v>0</v>
      </c>
      <c r="J803" s="656">
        <f t="shared" ref="J803:J804" si="174">G803+I803</f>
        <v>0</v>
      </c>
    </row>
    <row r="804" spans="1:14" hidden="1" x14ac:dyDescent="0.2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72"/>
        <v>0</v>
      </c>
      <c r="H804" s="536">
        <v>0</v>
      </c>
      <c r="I804" s="536">
        <f t="shared" si="173"/>
        <v>0</v>
      </c>
      <c r="J804" s="656">
        <f t="shared" si="174"/>
        <v>0</v>
      </c>
    </row>
    <row r="805" spans="1:14" ht="13.5" hidden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656"/>
    </row>
    <row r="806" spans="1:14" ht="13.5" hidden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663">
        <f>SUM(J783:J805)</f>
        <v>0</v>
      </c>
    </row>
    <row r="807" spans="1:14" ht="13.5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664"/>
    </row>
    <row r="808" spans="1:14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4488637.9000000004</v>
      </c>
      <c r="H808" s="575"/>
      <c r="I808" s="576">
        <f>I806+I779+I729+I709+I550+I247</f>
        <v>3327387.6871999996</v>
      </c>
      <c r="J808" s="663">
        <f>J806+J779+J729+J709+J550+J247</f>
        <v>7816025.587199999</v>
      </c>
    </row>
    <row r="809" spans="1:14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748106.31666666688</v>
      </c>
      <c r="H809" s="672"/>
      <c r="I809" s="673">
        <f>I808/1.2*0.2</f>
        <v>554564.61453333334</v>
      </c>
      <c r="J809" s="674">
        <f>J808/1.2*0.2</f>
        <v>1302670.9312</v>
      </c>
    </row>
    <row r="810" spans="1:14" x14ac:dyDescent="0.2">
      <c r="A810" s="806"/>
      <c r="B810" s="807" t="s">
        <v>616</v>
      </c>
      <c r="C810" s="808"/>
      <c r="D810" s="809"/>
      <c r="E810" s="809"/>
      <c r="F810" s="810"/>
      <c r="G810" s="810"/>
      <c r="H810" s="810"/>
      <c r="I810" s="810"/>
      <c r="J810" s="811"/>
      <c r="K810"/>
      <c r="L810"/>
      <c r="M810"/>
      <c r="N810"/>
    </row>
    <row r="811" spans="1:14" s="665" customFormat="1" ht="13.5" hidden="1" x14ac:dyDescent="0.25">
      <c r="A811" s="159"/>
      <c r="B811" s="528" t="s">
        <v>1</v>
      </c>
      <c r="C811" s="529"/>
      <c r="D811" s="530"/>
      <c r="E811" s="530"/>
      <c r="F811" s="530"/>
      <c r="G811" s="147"/>
      <c r="H811" s="147"/>
      <c r="I811" s="147"/>
      <c r="J811" s="655"/>
    </row>
    <row r="812" spans="1:14" s="665" customFormat="1" ht="13.5" hidden="1" x14ac:dyDescent="0.25">
      <c r="A812" s="531"/>
      <c r="B812" s="532" t="s">
        <v>2</v>
      </c>
      <c r="C812" s="533"/>
      <c r="D812" s="533"/>
      <c r="E812" s="533"/>
      <c r="F812" s="533"/>
      <c r="G812" s="147"/>
      <c r="H812" s="147"/>
      <c r="I812" s="147"/>
      <c r="J812" s="655"/>
    </row>
    <row r="813" spans="1:14" s="665" customFormat="1" ht="13.5" hidden="1" x14ac:dyDescent="0.25">
      <c r="A813" s="531"/>
      <c r="B813" s="534" t="s">
        <v>3</v>
      </c>
      <c r="C813" s="533"/>
      <c r="D813" s="533"/>
      <c r="E813" s="533"/>
      <c r="F813" s="533"/>
      <c r="G813" s="147"/>
      <c r="H813" s="147"/>
      <c r="I813" s="147"/>
      <c r="J813" s="655"/>
    </row>
    <row r="814" spans="1:14" s="665" customFormat="1" ht="25.5" hidden="1" x14ac:dyDescent="0.2">
      <c r="A814" s="531">
        <v>1</v>
      </c>
      <c r="B814" s="535" t="s">
        <v>233</v>
      </c>
      <c r="C814" s="533" t="s">
        <v>234</v>
      </c>
      <c r="D814" s="533" t="s">
        <v>7</v>
      </c>
      <c r="E814" s="533"/>
      <c r="F814" s="536">
        <v>29840</v>
      </c>
      <c r="G814" s="536">
        <f t="shared" ref="G814:G857" si="175">E814*F814</f>
        <v>0</v>
      </c>
      <c r="H814" s="536">
        <v>157054</v>
      </c>
      <c r="I814" s="536">
        <f t="shared" ref="I814:I857" si="176">E814*H814</f>
        <v>0</v>
      </c>
      <c r="J814" s="656">
        <f>G814+I814</f>
        <v>0</v>
      </c>
    </row>
    <row r="815" spans="1:14" s="665" customFormat="1" hidden="1" x14ac:dyDescent="0.2">
      <c r="A815" s="531">
        <v>2</v>
      </c>
      <c r="B815" s="535" t="s">
        <v>235</v>
      </c>
      <c r="C815" s="533" t="s">
        <v>236</v>
      </c>
      <c r="D815" s="533" t="s">
        <v>7</v>
      </c>
      <c r="E815" s="533"/>
      <c r="F815" s="536">
        <v>2500</v>
      </c>
      <c r="G815" s="536">
        <f t="shared" si="175"/>
        <v>0</v>
      </c>
      <c r="H815" s="536">
        <v>11167</v>
      </c>
      <c r="I815" s="536">
        <f t="shared" si="176"/>
        <v>0</v>
      </c>
      <c r="J815" s="656">
        <f>G815+I815</f>
        <v>0</v>
      </c>
    </row>
    <row r="816" spans="1:14" s="665" customFormat="1" ht="26.25" hidden="1" customHeight="1" x14ac:dyDescent="0.2">
      <c r="A816" s="531">
        <v>3</v>
      </c>
      <c r="B816" s="535" t="s">
        <v>328</v>
      </c>
      <c r="C816" s="533" t="s">
        <v>4</v>
      </c>
      <c r="D816" s="533" t="s">
        <v>5</v>
      </c>
      <c r="E816" s="533"/>
      <c r="F816" s="536"/>
      <c r="G816" s="536">
        <f t="shared" si="175"/>
        <v>0</v>
      </c>
      <c r="H816" s="536"/>
      <c r="I816" s="536">
        <f t="shared" si="176"/>
        <v>0</v>
      </c>
      <c r="J816" s="656"/>
    </row>
    <row r="817" spans="1:10" s="665" customFormat="1" ht="12.75" hidden="1" customHeight="1" x14ac:dyDescent="0.2">
      <c r="A817" s="531">
        <v>4</v>
      </c>
      <c r="B817" s="537" t="s">
        <v>6</v>
      </c>
      <c r="C817" s="533"/>
      <c r="D817" s="533" t="s">
        <v>7</v>
      </c>
      <c r="E817" s="533"/>
      <c r="F817" s="536">
        <v>3500</v>
      </c>
      <c r="G817" s="536">
        <f t="shared" si="175"/>
        <v>0</v>
      </c>
      <c r="H817" s="536">
        <v>12534</v>
      </c>
      <c r="I817" s="536">
        <f t="shared" si="176"/>
        <v>0</v>
      </c>
      <c r="J817" s="656">
        <f>G817+I817</f>
        <v>0</v>
      </c>
    </row>
    <row r="818" spans="1:10" s="665" customFormat="1" ht="12.75" hidden="1" customHeight="1" x14ac:dyDescent="0.2">
      <c r="A818" s="531">
        <v>5</v>
      </c>
      <c r="B818" s="537" t="s">
        <v>8</v>
      </c>
      <c r="C818" s="533"/>
      <c r="D818" s="533" t="s">
        <v>7</v>
      </c>
      <c r="E818" s="533"/>
      <c r="F818" s="536">
        <v>3500</v>
      </c>
      <c r="G818" s="536">
        <f t="shared" si="175"/>
        <v>0</v>
      </c>
      <c r="H818" s="536">
        <v>10744</v>
      </c>
      <c r="I818" s="536">
        <f t="shared" si="176"/>
        <v>0</v>
      </c>
      <c r="J818" s="656">
        <f t="shared" ref="J818:J848" si="177">G818+I818</f>
        <v>0</v>
      </c>
    </row>
    <row r="819" spans="1:10" s="665" customFormat="1" ht="12.75" hidden="1" customHeight="1" x14ac:dyDescent="0.2">
      <c r="A819" s="531">
        <v>6</v>
      </c>
      <c r="B819" s="537" t="s">
        <v>9</v>
      </c>
      <c r="C819" s="533"/>
      <c r="D819" s="533" t="s">
        <v>7</v>
      </c>
      <c r="E819" s="533"/>
      <c r="F819" s="536">
        <v>3500</v>
      </c>
      <c r="G819" s="536">
        <f t="shared" si="175"/>
        <v>0</v>
      </c>
      <c r="H819" s="536">
        <v>8953</v>
      </c>
      <c r="I819" s="536">
        <f t="shared" si="176"/>
        <v>0</v>
      </c>
      <c r="J819" s="656">
        <f t="shared" si="177"/>
        <v>0</v>
      </c>
    </row>
    <row r="820" spans="1:10" s="665" customFormat="1" ht="12.75" hidden="1" customHeight="1" x14ac:dyDescent="0.2">
      <c r="A820" s="531">
        <v>7</v>
      </c>
      <c r="B820" s="537" t="s">
        <v>10</v>
      </c>
      <c r="C820" s="533"/>
      <c r="D820" s="533" t="s">
        <v>7</v>
      </c>
      <c r="E820" s="533"/>
      <c r="F820" s="536">
        <v>3500</v>
      </c>
      <c r="G820" s="536">
        <f t="shared" si="175"/>
        <v>0</v>
      </c>
      <c r="H820" s="536">
        <v>7162</v>
      </c>
      <c r="I820" s="536">
        <f t="shared" si="176"/>
        <v>0</v>
      </c>
      <c r="J820" s="656">
        <f t="shared" si="177"/>
        <v>0</v>
      </c>
    </row>
    <row r="821" spans="1:10" s="665" customFormat="1" ht="14.25" hidden="1" customHeight="1" x14ac:dyDescent="0.2">
      <c r="A821" s="531">
        <v>8</v>
      </c>
      <c r="B821" s="535" t="s">
        <v>11</v>
      </c>
      <c r="C821" s="533"/>
      <c r="D821" s="533" t="s">
        <v>5</v>
      </c>
      <c r="E821" s="533"/>
      <c r="F821" s="536">
        <v>0</v>
      </c>
      <c r="G821" s="536">
        <f t="shared" si="175"/>
        <v>0</v>
      </c>
      <c r="H821" s="536">
        <v>316</v>
      </c>
      <c r="I821" s="536">
        <f t="shared" si="176"/>
        <v>0</v>
      </c>
      <c r="J821" s="656">
        <f t="shared" si="177"/>
        <v>0</v>
      </c>
    </row>
    <row r="822" spans="1:10" s="665" customFormat="1" ht="39" hidden="1" customHeight="1" x14ac:dyDescent="0.2">
      <c r="A822" s="531">
        <v>9</v>
      </c>
      <c r="B822" s="535" t="s">
        <v>12</v>
      </c>
      <c r="C822" s="533" t="s">
        <v>13</v>
      </c>
      <c r="D822" s="533" t="s">
        <v>14</v>
      </c>
      <c r="E822" s="533"/>
      <c r="F822" s="536">
        <v>2000</v>
      </c>
      <c r="G822" s="536">
        <f t="shared" si="175"/>
        <v>0</v>
      </c>
      <c r="H822" s="536">
        <v>3793</v>
      </c>
      <c r="I822" s="536">
        <f t="shared" si="176"/>
        <v>0</v>
      </c>
      <c r="J822" s="656">
        <f t="shared" si="177"/>
        <v>0</v>
      </c>
    </row>
    <row r="823" spans="1:10" s="665" customFormat="1" ht="14.25" hidden="1" customHeight="1" x14ac:dyDescent="0.2">
      <c r="A823" s="531">
        <v>10</v>
      </c>
      <c r="B823" s="535" t="s">
        <v>384</v>
      </c>
      <c r="C823" s="533" t="s">
        <v>433</v>
      </c>
      <c r="D823" s="533" t="s">
        <v>7</v>
      </c>
      <c r="E823" s="533"/>
      <c r="F823" s="536">
        <v>1350</v>
      </c>
      <c r="G823" s="536">
        <f t="shared" si="175"/>
        <v>0</v>
      </c>
      <c r="H823" s="536">
        <v>24267.599999999999</v>
      </c>
      <c r="I823" s="536">
        <f t="shared" si="176"/>
        <v>0</v>
      </c>
      <c r="J823" s="656">
        <f t="shared" si="177"/>
        <v>0</v>
      </c>
    </row>
    <row r="824" spans="1:10" s="665" customFormat="1" ht="14.25" hidden="1" customHeight="1" x14ac:dyDescent="0.2">
      <c r="A824" s="531">
        <v>11</v>
      </c>
      <c r="B824" s="535" t="s">
        <v>385</v>
      </c>
      <c r="C824" s="533"/>
      <c r="D824" s="533" t="s">
        <v>7</v>
      </c>
      <c r="E824" s="533"/>
      <c r="F824" s="536">
        <v>1350</v>
      </c>
      <c r="G824" s="536">
        <f t="shared" si="175"/>
        <v>0</v>
      </c>
      <c r="H824" s="536">
        <v>3642</v>
      </c>
      <c r="I824" s="536">
        <f t="shared" si="176"/>
        <v>0</v>
      </c>
      <c r="J824" s="656">
        <f t="shared" si="177"/>
        <v>0</v>
      </c>
    </row>
    <row r="825" spans="1:10" s="665" customFormat="1" ht="14.25" hidden="1" customHeight="1" x14ac:dyDescent="0.2">
      <c r="A825" s="531">
        <v>12</v>
      </c>
      <c r="B825" s="535" t="s">
        <v>386</v>
      </c>
      <c r="C825" s="533" t="s">
        <v>433</v>
      </c>
      <c r="D825" s="533" t="s">
        <v>7</v>
      </c>
      <c r="E825" s="533"/>
      <c r="F825" s="536">
        <v>1200</v>
      </c>
      <c r="G825" s="536">
        <f t="shared" si="175"/>
        <v>0</v>
      </c>
      <c r="H825" s="536">
        <v>14666.4</v>
      </c>
      <c r="I825" s="536">
        <f t="shared" si="176"/>
        <v>0</v>
      </c>
      <c r="J825" s="656">
        <f t="shared" si="177"/>
        <v>0</v>
      </c>
    </row>
    <row r="826" spans="1:10" s="665" customFormat="1" ht="14.25" hidden="1" customHeight="1" x14ac:dyDescent="0.2">
      <c r="A826" s="531">
        <v>13</v>
      </c>
      <c r="B826" s="535" t="s">
        <v>196</v>
      </c>
      <c r="C826" s="533"/>
      <c r="D826" s="533" t="s">
        <v>7</v>
      </c>
      <c r="E826" s="533"/>
      <c r="F826" s="536">
        <v>1200</v>
      </c>
      <c r="G826" s="536">
        <f t="shared" si="175"/>
        <v>0</v>
      </c>
      <c r="H826" s="536">
        <v>2288.52</v>
      </c>
      <c r="I826" s="536">
        <f t="shared" si="176"/>
        <v>0</v>
      </c>
      <c r="J826" s="656">
        <f t="shared" si="177"/>
        <v>0</v>
      </c>
    </row>
    <row r="827" spans="1:10" s="665" customFormat="1" ht="12.75" hidden="1" customHeight="1" x14ac:dyDescent="0.2">
      <c r="A827" s="531">
        <v>14</v>
      </c>
      <c r="B827" s="535" t="s">
        <v>15</v>
      </c>
      <c r="C827" s="533"/>
      <c r="D827" s="533" t="s">
        <v>7</v>
      </c>
      <c r="E827" s="533"/>
      <c r="F827" s="536">
        <v>600</v>
      </c>
      <c r="G827" s="536">
        <f t="shared" si="175"/>
        <v>0</v>
      </c>
      <c r="H827" s="536">
        <v>335</v>
      </c>
      <c r="I827" s="536">
        <f t="shared" si="176"/>
        <v>0</v>
      </c>
      <c r="J827" s="656">
        <f t="shared" si="177"/>
        <v>0</v>
      </c>
    </row>
    <row r="828" spans="1:10" s="665" customFormat="1" ht="15" hidden="1" customHeight="1" x14ac:dyDescent="0.2">
      <c r="A828" s="531">
        <v>15</v>
      </c>
      <c r="B828" s="535" t="s">
        <v>16</v>
      </c>
      <c r="C828" s="533"/>
      <c r="D828" s="533" t="s">
        <v>7</v>
      </c>
      <c r="E828" s="533"/>
      <c r="F828" s="536">
        <v>600</v>
      </c>
      <c r="G828" s="536">
        <f t="shared" si="175"/>
        <v>0</v>
      </c>
      <c r="H828" s="536">
        <v>534</v>
      </c>
      <c r="I828" s="536">
        <f t="shared" si="176"/>
        <v>0</v>
      </c>
      <c r="J828" s="656">
        <f t="shared" si="177"/>
        <v>0</v>
      </c>
    </row>
    <row r="829" spans="1:10" s="665" customFormat="1" ht="15" hidden="1" customHeight="1" x14ac:dyDescent="0.2">
      <c r="A829" s="531">
        <v>16</v>
      </c>
      <c r="B829" s="535" t="s">
        <v>17</v>
      </c>
      <c r="C829" s="533"/>
      <c r="D829" s="533" t="s">
        <v>7</v>
      </c>
      <c r="E829" s="533"/>
      <c r="F829" s="536">
        <v>600</v>
      </c>
      <c r="G829" s="536">
        <f t="shared" si="175"/>
        <v>0</v>
      </c>
      <c r="H829" s="536">
        <v>1026</v>
      </c>
      <c r="I829" s="536">
        <f t="shared" si="176"/>
        <v>0</v>
      </c>
      <c r="J829" s="656">
        <f t="shared" si="177"/>
        <v>0</v>
      </c>
    </row>
    <row r="830" spans="1:10" s="665" customFormat="1" ht="15" hidden="1" customHeight="1" x14ac:dyDescent="0.2">
      <c r="A830" s="531">
        <v>17</v>
      </c>
      <c r="B830" s="535" t="s">
        <v>196</v>
      </c>
      <c r="C830" s="533"/>
      <c r="D830" s="533" t="s">
        <v>7</v>
      </c>
      <c r="E830" s="533"/>
      <c r="F830" s="536">
        <v>1200</v>
      </c>
      <c r="G830" s="536">
        <f t="shared" si="175"/>
        <v>0</v>
      </c>
      <c r="H830" s="536">
        <v>2288.52</v>
      </c>
      <c r="I830" s="536">
        <f t="shared" si="176"/>
        <v>0</v>
      </c>
      <c r="J830" s="656">
        <f t="shared" si="177"/>
        <v>0</v>
      </c>
    </row>
    <row r="831" spans="1:10" s="665" customFormat="1" ht="15" hidden="1" customHeight="1" x14ac:dyDescent="0.2">
      <c r="A831" s="531">
        <v>18</v>
      </c>
      <c r="B831" s="535" t="s">
        <v>385</v>
      </c>
      <c r="C831" s="533"/>
      <c r="D831" s="533" t="s">
        <v>7</v>
      </c>
      <c r="E831" s="533"/>
      <c r="F831" s="536">
        <v>1350</v>
      </c>
      <c r="G831" s="536">
        <f t="shared" si="175"/>
        <v>0</v>
      </c>
      <c r="H831" s="536">
        <v>3277.7999999999997</v>
      </c>
      <c r="I831" s="536">
        <f t="shared" si="176"/>
        <v>0</v>
      </c>
      <c r="J831" s="656">
        <f t="shared" si="177"/>
        <v>0</v>
      </c>
    </row>
    <row r="832" spans="1:10" s="665" customFormat="1" ht="15" hidden="1" customHeight="1" x14ac:dyDescent="0.2">
      <c r="A832" s="531">
        <v>19</v>
      </c>
      <c r="B832" s="535" t="s">
        <v>18</v>
      </c>
      <c r="C832" s="533"/>
      <c r="D832" s="533" t="s">
        <v>7</v>
      </c>
      <c r="E832" s="533"/>
      <c r="F832" s="536">
        <v>1409</v>
      </c>
      <c r="G832" s="536">
        <f t="shared" si="175"/>
        <v>0</v>
      </c>
      <c r="H832" s="536">
        <v>7047</v>
      </c>
      <c r="I832" s="536">
        <f t="shared" si="176"/>
        <v>0</v>
      </c>
      <c r="J832" s="656">
        <f t="shared" si="177"/>
        <v>0</v>
      </c>
    </row>
    <row r="833" spans="1:10" s="665" customFormat="1" ht="15" hidden="1" customHeight="1" x14ac:dyDescent="0.2">
      <c r="A833" s="531">
        <v>20</v>
      </c>
      <c r="B833" s="535" t="s">
        <v>19</v>
      </c>
      <c r="C833" s="533" t="s">
        <v>326</v>
      </c>
      <c r="D833" s="533" t="s">
        <v>7</v>
      </c>
      <c r="E833" s="533"/>
      <c r="F833" s="536">
        <v>600</v>
      </c>
      <c r="G833" s="536">
        <f t="shared" si="175"/>
        <v>0</v>
      </c>
      <c r="H833" s="536">
        <v>928</v>
      </c>
      <c r="I833" s="536">
        <f t="shared" si="176"/>
        <v>0</v>
      </c>
      <c r="J833" s="656">
        <f t="shared" si="177"/>
        <v>0</v>
      </c>
    </row>
    <row r="834" spans="1:10" s="665" customFormat="1" ht="15" hidden="1" customHeight="1" x14ac:dyDescent="0.2">
      <c r="A834" s="531">
        <v>21</v>
      </c>
      <c r="B834" s="535" t="s">
        <v>20</v>
      </c>
      <c r="C834" s="533"/>
      <c r="D834" s="533" t="s">
        <v>21</v>
      </c>
      <c r="E834" s="533"/>
      <c r="F834" s="536">
        <v>1150</v>
      </c>
      <c r="G834" s="536">
        <f t="shared" si="175"/>
        <v>0</v>
      </c>
      <c r="H834" s="536">
        <v>755</v>
      </c>
      <c r="I834" s="536">
        <f t="shared" si="176"/>
        <v>0</v>
      </c>
      <c r="J834" s="656">
        <f t="shared" si="177"/>
        <v>0</v>
      </c>
    </row>
    <row r="835" spans="1:10" s="665" customFormat="1" ht="15.75" hidden="1" customHeight="1" x14ac:dyDescent="0.2">
      <c r="A835" s="531">
        <v>22</v>
      </c>
      <c r="B835" s="535" t="s">
        <v>22</v>
      </c>
      <c r="C835" s="533"/>
      <c r="D835" s="533" t="s">
        <v>21</v>
      </c>
      <c r="E835" s="533"/>
      <c r="F835" s="536">
        <v>1000</v>
      </c>
      <c r="G835" s="536">
        <f t="shared" si="175"/>
        <v>0</v>
      </c>
      <c r="H835" s="536">
        <v>504</v>
      </c>
      <c r="I835" s="536">
        <f t="shared" si="176"/>
        <v>0</v>
      </c>
      <c r="J835" s="656">
        <f t="shared" si="177"/>
        <v>0</v>
      </c>
    </row>
    <row r="836" spans="1:10" s="665" customFormat="1" ht="15.75" hidden="1" customHeight="1" x14ac:dyDescent="0.2">
      <c r="A836" s="531">
        <v>23</v>
      </c>
      <c r="B836" s="535" t="s">
        <v>23</v>
      </c>
      <c r="C836" s="533"/>
      <c r="D836" s="533" t="s">
        <v>21</v>
      </c>
      <c r="E836" s="533"/>
      <c r="F836" s="536">
        <v>700</v>
      </c>
      <c r="G836" s="536">
        <f t="shared" si="175"/>
        <v>0</v>
      </c>
      <c r="H836" s="536">
        <v>421</v>
      </c>
      <c r="I836" s="536">
        <f t="shared" si="176"/>
        <v>0</v>
      </c>
      <c r="J836" s="656">
        <f t="shared" si="177"/>
        <v>0</v>
      </c>
    </row>
    <row r="837" spans="1:10" s="665" customFormat="1" ht="15.75" hidden="1" customHeight="1" x14ac:dyDescent="0.2">
      <c r="A837" s="531">
        <v>24</v>
      </c>
      <c r="B837" s="535" t="s">
        <v>24</v>
      </c>
      <c r="C837" s="533"/>
      <c r="D837" s="533" t="s">
        <v>21</v>
      </c>
      <c r="E837" s="533"/>
      <c r="F837" s="536">
        <v>700</v>
      </c>
      <c r="G837" s="536">
        <f t="shared" si="175"/>
        <v>0</v>
      </c>
      <c r="H837" s="536">
        <v>332</v>
      </c>
      <c r="I837" s="536">
        <f t="shared" si="176"/>
        <v>0</v>
      </c>
      <c r="J837" s="656">
        <f t="shared" si="177"/>
        <v>0</v>
      </c>
    </row>
    <row r="838" spans="1:10" s="665" customFormat="1" ht="12.6" hidden="1" customHeight="1" x14ac:dyDescent="0.2">
      <c r="A838" s="531">
        <v>25</v>
      </c>
      <c r="B838" s="535" t="s">
        <v>25</v>
      </c>
      <c r="C838" s="533"/>
      <c r="D838" s="533" t="s">
        <v>21</v>
      </c>
      <c r="E838" s="533"/>
      <c r="F838" s="536">
        <v>650</v>
      </c>
      <c r="G838" s="536">
        <f t="shared" si="175"/>
        <v>0</v>
      </c>
      <c r="H838" s="536">
        <v>237</v>
      </c>
      <c r="I838" s="536">
        <f t="shared" si="176"/>
        <v>0</v>
      </c>
      <c r="J838" s="656">
        <f t="shared" si="177"/>
        <v>0</v>
      </c>
    </row>
    <row r="839" spans="1:10" s="665" customFormat="1" ht="12.6" hidden="1" customHeight="1" x14ac:dyDescent="0.2">
      <c r="A839" s="531">
        <v>26</v>
      </c>
      <c r="B839" s="535" t="s">
        <v>26</v>
      </c>
      <c r="C839" s="533"/>
      <c r="D839" s="533" t="s">
        <v>21</v>
      </c>
      <c r="E839" s="533"/>
      <c r="F839" s="536">
        <v>650</v>
      </c>
      <c r="G839" s="536">
        <f t="shared" si="175"/>
        <v>0</v>
      </c>
      <c r="H839" s="536">
        <v>199</v>
      </c>
      <c r="I839" s="536">
        <f t="shared" si="176"/>
        <v>0</v>
      </c>
      <c r="J839" s="656">
        <f t="shared" si="177"/>
        <v>0</v>
      </c>
    </row>
    <row r="840" spans="1:10" s="665" customFormat="1" ht="12.6" hidden="1" customHeight="1" x14ac:dyDescent="0.2">
      <c r="A840" s="531">
        <v>27</v>
      </c>
      <c r="B840" s="535" t="s">
        <v>27</v>
      </c>
      <c r="C840" s="533"/>
      <c r="D840" s="533" t="s">
        <v>21</v>
      </c>
      <c r="E840" s="533"/>
      <c r="F840" s="536">
        <v>650</v>
      </c>
      <c r="G840" s="536">
        <f t="shared" si="175"/>
        <v>0</v>
      </c>
      <c r="H840" s="536">
        <v>153</v>
      </c>
      <c r="I840" s="536">
        <f t="shared" si="176"/>
        <v>0</v>
      </c>
      <c r="J840" s="656">
        <f t="shared" si="177"/>
        <v>0</v>
      </c>
    </row>
    <row r="841" spans="1:10" s="665" customFormat="1" ht="12.6" hidden="1" customHeight="1" x14ac:dyDescent="0.2">
      <c r="A841" s="531">
        <v>28</v>
      </c>
      <c r="B841" s="535" t="s">
        <v>291</v>
      </c>
      <c r="C841" s="533" t="s">
        <v>28</v>
      </c>
      <c r="D841" s="533" t="s">
        <v>21</v>
      </c>
      <c r="E841" s="533"/>
      <c r="F841" s="536">
        <v>500</v>
      </c>
      <c r="G841" s="536">
        <f t="shared" si="175"/>
        <v>0</v>
      </c>
      <c r="H841" s="536">
        <v>149</v>
      </c>
      <c r="I841" s="536">
        <f t="shared" si="176"/>
        <v>0</v>
      </c>
      <c r="J841" s="656">
        <f t="shared" si="177"/>
        <v>0</v>
      </c>
    </row>
    <row r="842" spans="1:10" s="665" customFormat="1" ht="12.6" hidden="1" customHeight="1" x14ac:dyDescent="0.2">
      <c r="A842" s="531">
        <v>29</v>
      </c>
      <c r="B842" s="535" t="s">
        <v>291</v>
      </c>
      <c r="C842" s="533" t="s">
        <v>29</v>
      </c>
      <c r="D842" s="533" t="s">
        <v>21</v>
      </c>
      <c r="E842" s="533"/>
      <c r="F842" s="536">
        <v>500</v>
      </c>
      <c r="G842" s="536">
        <f t="shared" si="175"/>
        <v>0</v>
      </c>
      <c r="H842" s="536">
        <v>88</v>
      </c>
      <c r="I842" s="536">
        <f t="shared" si="176"/>
        <v>0</v>
      </c>
      <c r="J842" s="656">
        <f t="shared" si="177"/>
        <v>0</v>
      </c>
    </row>
    <row r="843" spans="1:10" s="665" customFormat="1" ht="12.6" hidden="1" customHeight="1" x14ac:dyDescent="0.2">
      <c r="A843" s="531">
        <v>30</v>
      </c>
      <c r="B843" s="535" t="s">
        <v>291</v>
      </c>
      <c r="C843" s="533" t="s">
        <v>30</v>
      </c>
      <c r="D843" s="533" t="s">
        <v>21</v>
      </c>
      <c r="E843" s="533"/>
      <c r="F843" s="536">
        <v>500</v>
      </c>
      <c r="G843" s="536">
        <f t="shared" si="175"/>
        <v>0</v>
      </c>
      <c r="H843" s="536">
        <v>60</v>
      </c>
      <c r="I843" s="536">
        <f t="shared" si="176"/>
        <v>0</v>
      </c>
      <c r="J843" s="656">
        <f t="shared" si="177"/>
        <v>0</v>
      </c>
    </row>
    <row r="844" spans="1:10" s="665" customFormat="1" ht="12.6" hidden="1" customHeight="1" x14ac:dyDescent="0.2">
      <c r="A844" s="531">
        <v>31</v>
      </c>
      <c r="B844" s="535" t="s">
        <v>31</v>
      </c>
      <c r="C844" s="538"/>
      <c r="D844" s="533" t="s">
        <v>32</v>
      </c>
      <c r="E844" s="533"/>
      <c r="F844" s="536">
        <v>143680</v>
      </c>
      <c r="G844" s="536">
        <f t="shared" si="175"/>
        <v>0</v>
      </c>
      <c r="H844" s="536">
        <v>65776</v>
      </c>
      <c r="I844" s="536">
        <f t="shared" si="176"/>
        <v>0</v>
      </c>
      <c r="J844" s="656">
        <f t="shared" si="177"/>
        <v>0</v>
      </c>
    </row>
    <row r="845" spans="1:10" s="665" customFormat="1" ht="12.6" hidden="1" customHeight="1" x14ac:dyDescent="0.2">
      <c r="A845" s="531">
        <v>32</v>
      </c>
      <c r="B845" s="535" t="s">
        <v>33</v>
      </c>
      <c r="C845" s="533" t="s">
        <v>34</v>
      </c>
      <c r="D845" s="533" t="s">
        <v>35</v>
      </c>
      <c r="E845" s="533"/>
      <c r="F845" s="536">
        <v>0</v>
      </c>
      <c r="G845" s="536">
        <f t="shared" si="175"/>
        <v>0</v>
      </c>
      <c r="H845" s="536">
        <v>844</v>
      </c>
      <c r="I845" s="536">
        <f t="shared" si="176"/>
        <v>0</v>
      </c>
      <c r="J845" s="656">
        <f t="shared" si="177"/>
        <v>0</v>
      </c>
    </row>
    <row r="846" spans="1:10" s="665" customFormat="1" ht="12.6" hidden="1" customHeight="1" x14ac:dyDescent="0.2">
      <c r="A846" s="531">
        <v>33</v>
      </c>
      <c r="B846" s="535" t="s">
        <v>33</v>
      </c>
      <c r="C846" s="533" t="s">
        <v>36</v>
      </c>
      <c r="D846" s="533" t="s">
        <v>35</v>
      </c>
      <c r="E846" s="533"/>
      <c r="F846" s="536">
        <v>0</v>
      </c>
      <c r="G846" s="536">
        <f t="shared" si="175"/>
        <v>0</v>
      </c>
      <c r="H846" s="536">
        <v>471</v>
      </c>
      <c r="I846" s="536">
        <f t="shared" si="176"/>
        <v>0</v>
      </c>
      <c r="J846" s="656">
        <f t="shared" si="177"/>
        <v>0</v>
      </c>
    </row>
    <row r="847" spans="1:10" s="665" customFormat="1" hidden="1" x14ac:dyDescent="0.2">
      <c r="A847" s="531">
        <v>34</v>
      </c>
      <c r="B847" s="535" t="s">
        <v>33</v>
      </c>
      <c r="C847" s="533" t="s">
        <v>37</v>
      </c>
      <c r="D847" s="533" t="s">
        <v>35</v>
      </c>
      <c r="E847" s="533"/>
      <c r="F847" s="536">
        <v>0</v>
      </c>
      <c r="G847" s="536">
        <f t="shared" si="175"/>
        <v>0</v>
      </c>
      <c r="H847" s="536">
        <v>305</v>
      </c>
      <c r="I847" s="536">
        <f t="shared" si="176"/>
        <v>0</v>
      </c>
      <c r="J847" s="656">
        <f t="shared" si="177"/>
        <v>0</v>
      </c>
    </row>
    <row r="848" spans="1:10" s="665" customFormat="1" hidden="1" x14ac:dyDescent="0.2">
      <c r="A848" s="531">
        <v>35</v>
      </c>
      <c r="B848" s="535" t="s">
        <v>33</v>
      </c>
      <c r="C848" s="533" t="s">
        <v>38</v>
      </c>
      <c r="D848" s="533" t="s">
        <v>35</v>
      </c>
      <c r="E848" s="533"/>
      <c r="F848" s="536">
        <v>0</v>
      </c>
      <c r="G848" s="536">
        <f t="shared" si="175"/>
        <v>0</v>
      </c>
      <c r="H848" s="536">
        <v>237</v>
      </c>
      <c r="I848" s="536">
        <f t="shared" si="176"/>
        <v>0</v>
      </c>
      <c r="J848" s="656">
        <f t="shared" si="177"/>
        <v>0</v>
      </c>
    </row>
    <row r="849" spans="1:10" s="665" customFormat="1" hidden="1" x14ac:dyDescent="0.2">
      <c r="A849" s="531">
        <v>36</v>
      </c>
      <c r="B849" s="535" t="s">
        <v>320</v>
      </c>
      <c r="C849" s="533"/>
      <c r="D849" s="533"/>
      <c r="E849" s="533"/>
      <c r="F849" s="533"/>
      <c r="G849" s="536">
        <f t="shared" si="175"/>
        <v>0</v>
      </c>
      <c r="H849" s="147"/>
      <c r="I849" s="536">
        <f t="shared" si="176"/>
        <v>0</v>
      </c>
      <c r="J849" s="655"/>
    </row>
    <row r="850" spans="1:10" s="665" customFormat="1" hidden="1" x14ac:dyDescent="0.2">
      <c r="A850" s="531">
        <v>37</v>
      </c>
      <c r="B850" s="537" t="s">
        <v>39</v>
      </c>
      <c r="C850" s="533"/>
      <c r="D850" s="533" t="s">
        <v>21</v>
      </c>
      <c r="E850" s="533"/>
      <c r="F850" s="536">
        <v>290</v>
      </c>
      <c r="G850" s="536">
        <f t="shared" si="175"/>
        <v>0</v>
      </c>
      <c r="H850" s="536">
        <v>115</v>
      </c>
      <c r="I850" s="536">
        <f t="shared" si="176"/>
        <v>0</v>
      </c>
      <c r="J850" s="656">
        <f t="shared" ref="J850:J857" si="178">G850+I850</f>
        <v>0</v>
      </c>
    </row>
    <row r="851" spans="1:10" s="665" customFormat="1" hidden="1" x14ac:dyDescent="0.2">
      <c r="A851" s="531">
        <v>38</v>
      </c>
      <c r="B851" s="537" t="s">
        <v>319</v>
      </c>
      <c r="C851" s="533"/>
      <c r="D851" s="533" t="s">
        <v>21</v>
      </c>
      <c r="E851" s="533"/>
      <c r="F851" s="536">
        <v>290</v>
      </c>
      <c r="G851" s="536">
        <f t="shared" si="175"/>
        <v>0</v>
      </c>
      <c r="H851" s="536">
        <v>89</v>
      </c>
      <c r="I851" s="536">
        <f t="shared" si="176"/>
        <v>0</v>
      </c>
      <c r="J851" s="656">
        <f t="shared" si="178"/>
        <v>0</v>
      </c>
    </row>
    <row r="852" spans="1:10" s="665" customFormat="1" ht="12" hidden="1" customHeight="1" x14ac:dyDescent="0.2">
      <c r="A852" s="531">
        <v>39</v>
      </c>
      <c r="B852" s="537" t="s">
        <v>321</v>
      </c>
      <c r="C852" s="533"/>
      <c r="D852" s="533" t="s">
        <v>21</v>
      </c>
      <c r="E852" s="533"/>
      <c r="F852" s="536">
        <v>290</v>
      </c>
      <c r="G852" s="536">
        <f t="shared" si="175"/>
        <v>0</v>
      </c>
      <c r="H852" s="536">
        <v>70</v>
      </c>
      <c r="I852" s="536">
        <f t="shared" si="176"/>
        <v>0</v>
      </c>
      <c r="J852" s="656">
        <f t="shared" si="178"/>
        <v>0</v>
      </c>
    </row>
    <row r="853" spans="1:10" s="665" customFormat="1" ht="12" hidden="1" customHeight="1" x14ac:dyDescent="0.2">
      <c r="A853" s="531">
        <v>40</v>
      </c>
      <c r="B853" s="537" t="s">
        <v>322</v>
      </c>
      <c r="C853" s="533"/>
      <c r="D853" s="533" t="s">
        <v>21</v>
      </c>
      <c r="E853" s="533"/>
      <c r="F853" s="536">
        <v>290</v>
      </c>
      <c r="G853" s="536">
        <f t="shared" si="175"/>
        <v>0</v>
      </c>
      <c r="H853" s="536">
        <v>59</v>
      </c>
      <c r="I853" s="536">
        <f t="shared" si="176"/>
        <v>0</v>
      </c>
      <c r="J853" s="656">
        <f t="shared" si="178"/>
        <v>0</v>
      </c>
    </row>
    <row r="854" spans="1:10" s="665" customFormat="1" ht="13.5" hidden="1" customHeight="1" x14ac:dyDescent="0.2">
      <c r="A854" s="531">
        <v>41</v>
      </c>
      <c r="B854" s="537" t="s">
        <v>323</v>
      </c>
      <c r="C854" s="533"/>
      <c r="D854" s="533" t="s">
        <v>21</v>
      </c>
      <c r="E854" s="533"/>
      <c r="F854" s="536">
        <v>290</v>
      </c>
      <c r="G854" s="536">
        <f t="shared" si="175"/>
        <v>0</v>
      </c>
      <c r="H854" s="536">
        <v>59</v>
      </c>
      <c r="I854" s="536">
        <f t="shared" si="176"/>
        <v>0</v>
      </c>
      <c r="J854" s="656">
        <f t="shared" si="178"/>
        <v>0</v>
      </c>
    </row>
    <row r="855" spans="1:10" s="665" customFormat="1" ht="12" hidden="1" customHeight="1" x14ac:dyDescent="0.2">
      <c r="A855" s="531">
        <v>42</v>
      </c>
      <c r="B855" s="537" t="s">
        <v>324</v>
      </c>
      <c r="C855" s="533"/>
      <c r="D855" s="533" t="s">
        <v>21</v>
      </c>
      <c r="E855" s="533"/>
      <c r="F855" s="536">
        <v>290</v>
      </c>
      <c r="G855" s="536">
        <f t="shared" si="175"/>
        <v>0</v>
      </c>
      <c r="H855" s="536">
        <v>45</v>
      </c>
      <c r="I855" s="536">
        <f t="shared" si="176"/>
        <v>0</v>
      </c>
      <c r="J855" s="656">
        <f t="shared" si="178"/>
        <v>0</v>
      </c>
    </row>
    <row r="856" spans="1:10" s="665" customFormat="1" ht="12" hidden="1" customHeight="1" x14ac:dyDescent="0.2">
      <c r="A856" s="531">
        <v>43</v>
      </c>
      <c r="B856" s="537" t="s">
        <v>325</v>
      </c>
      <c r="C856" s="533"/>
      <c r="D856" s="533" t="s">
        <v>21</v>
      </c>
      <c r="E856" s="533"/>
      <c r="F856" s="536">
        <v>290</v>
      </c>
      <c r="G856" s="536">
        <f t="shared" si="175"/>
        <v>0</v>
      </c>
      <c r="H856" s="536">
        <v>37</v>
      </c>
      <c r="I856" s="536">
        <f t="shared" si="176"/>
        <v>0</v>
      </c>
      <c r="J856" s="656">
        <f t="shared" si="178"/>
        <v>0</v>
      </c>
    </row>
    <row r="857" spans="1:10" s="665" customFormat="1" ht="12.6" hidden="1" customHeight="1" x14ac:dyDescent="0.2">
      <c r="A857" s="531">
        <v>44</v>
      </c>
      <c r="B857" s="535" t="s">
        <v>40</v>
      </c>
      <c r="C857" s="538"/>
      <c r="D857" s="533" t="s">
        <v>41</v>
      </c>
      <c r="E857" s="533"/>
      <c r="F857" s="536">
        <v>0</v>
      </c>
      <c r="G857" s="536">
        <f t="shared" si="175"/>
        <v>0</v>
      </c>
      <c r="H857" s="536">
        <v>66809</v>
      </c>
      <c r="I857" s="536">
        <f t="shared" si="176"/>
        <v>0</v>
      </c>
      <c r="J857" s="656">
        <f t="shared" si="178"/>
        <v>0</v>
      </c>
    </row>
    <row r="858" spans="1:10" s="665" customFormat="1" hidden="1" x14ac:dyDescent="0.2">
      <c r="A858" s="531">
        <v>45</v>
      </c>
      <c r="B858" s="535"/>
      <c r="C858" s="538"/>
      <c r="D858" s="533"/>
      <c r="E858" s="533"/>
      <c r="F858" s="533"/>
      <c r="G858" s="536"/>
      <c r="H858" s="147"/>
      <c r="I858" s="536"/>
      <c r="J858" s="655"/>
    </row>
    <row r="859" spans="1:10" s="665" customFormat="1" ht="12" hidden="1" customHeight="1" x14ac:dyDescent="0.2">
      <c r="A859" s="531">
        <v>46</v>
      </c>
      <c r="B859" s="539" t="s">
        <v>42</v>
      </c>
      <c r="C859" s="533"/>
      <c r="D859" s="533"/>
      <c r="E859" s="533"/>
      <c r="F859" s="533"/>
      <c r="G859" s="536"/>
      <c r="H859" s="147"/>
      <c r="I859" s="536"/>
      <c r="J859" s="655"/>
    </row>
    <row r="860" spans="1:10" s="665" customFormat="1" ht="12" hidden="1" customHeight="1" x14ac:dyDescent="0.2">
      <c r="A860" s="531">
        <v>47</v>
      </c>
      <c r="B860" s="535" t="s">
        <v>19</v>
      </c>
      <c r="C860" s="533" t="s">
        <v>326</v>
      </c>
      <c r="D860" s="533" t="s">
        <v>14</v>
      </c>
      <c r="E860" s="533"/>
      <c r="F860" s="536">
        <v>600</v>
      </c>
      <c r="G860" s="536">
        <f t="shared" ref="G860:G866" si="179">E860*F860</f>
        <v>0</v>
      </c>
      <c r="H860" s="536">
        <v>928</v>
      </c>
      <c r="I860" s="536">
        <f t="shared" ref="I860:I866" si="180">E860*H860</f>
        <v>0</v>
      </c>
      <c r="J860" s="656">
        <f t="shared" ref="J860:J866" si="181">G860+I860</f>
        <v>0</v>
      </c>
    </row>
    <row r="861" spans="1:10" s="665" customFormat="1" ht="16.5" hidden="1" customHeight="1" x14ac:dyDescent="0.2">
      <c r="A861" s="531">
        <v>48</v>
      </c>
      <c r="B861" s="535" t="s">
        <v>17</v>
      </c>
      <c r="C861" s="533"/>
      <c r="D861" s="533" t="s">
        <v>14</v>
      </c>
      <c r="E861" s="533"/>
      <c r="F861" s="536">
        <v>600</v>
      </c>
      <c r="G861" s="536">
        <f t="shared" si="179"/>
        <v>0</v>
      </c>
      <c r="H861" s="536">
        <v>1026</v>
      </c>
      <c r="I861" s="536">
        <f t="shared" si="180"/>
        <v>0</v>
      </c>
      <c r="J861" s="656">
        <f t="shared" si="181"/>
        <v>0</v>
      </c>
    </row>
    <row r="862" spans="1:10" s="665" customFormat="1" ht="36.75" hidden="1" customHeight="1" x14ac:dyDescent="0.2">
      <c r="A862" s="531">
        <v>49</v>
      </c>
      <c r="B862" s="535" t="s">
        <v>43</v>
      </c>
      <c r="C862" s="533"/>
      <c r="D862" s="533" t="s">
        <v>21</v>
      </c>
      <c r="E862" s="533"/>
      <c r="F862" s="536">
        <v>650</v>
      </c>
      <c r="G862" s="536">
        <f t="shared" si="179"/>
        <v>0</v>
      </c>
      <c r="H862" s="536">
        <v>237</v>
      </c>
      <c r="I862" s="536">
        <f t="shared" si="180"/>
        <v>0</v>
      </c>
      <c r="J862" s="656">
        <f t="shared" si="181"/>
        <v>0</v>
      </c>
    </row>
    <row r="863" spans="1:10" s="665" customFormat="1" ht="39" hidden="1" customHeight="1" x14ac:dyDescent="0.2">
      <c r="A863" s="531">
        <v>50</v>
      </c>
      <c r="B863" s="535" t="s">
        <v>327</v>
      </c>
      <c r="C863" s="540"/>
      <c r="D863" s="533" t="s">
        <v>21</v>
      </c>
      <c r="E863" s="533"/>
      <c r="F863" s="536">
        <v>290</v>
      </c>
      <c r="G863" s="536">
        <f t="shared" si="179"/>
        <v>0</v>
      </c>
      <c r="H863" s="536">
        <v>45</v>
      </c>
      <c r="I863" s="536">
        <f t="shared" si="180"/>
        <v>0</v>
      </c>
      <c r="J863" s="656">
        <f t="shared" si="181"/>
        <v>0</v>
      </c>
    </row>
    <row r="864" spans="1:10" s="665" customFormat="1" ht="24.75" hidden="1" customHeight="1" x14ac:dyDescent="0.2">
      <c r="A864" s="531">
        <v>51</v>
      </c>
      <c r="B864" s="535" t="s">
        <v>31</v>
      </c>
      <c r="C864" s="538"/>
      <c r="D864" s="533" t="s">
        <v>32</v>
      </c>
      <c r="E864" s="533"/>
      <c r="F864" s="536">
        <v>0</v>
      </c>
      <c r="G864" s="536">
        <f t="shared" si="179"/>
        <v>0</v>
      </c>
      <c r="H864" s="536">
        <v>18486</v>
      </c>
      <c r="I864" s="536">
        <f t="shared" si="180"/>
        <v>0</v>
      </c>
      <c r="J864" s="656">
        <f t="shared" si="181"/>
        <v>0</v>
      </c>
    </row>
    <row r="865" spans="1:10" s="665" customFormat="1" ht="26.25" hidden="1" customHeight="1" x14ac:dyDescent="0.2">
      <c r="A865" s="531">
        <v>52</v>
      </c>
      <c r="B865" s="535" t="s">
        <v>40</v>
      </c>
      <c r="C865" s="538"/>
      <c r="D865" s="533" t="s">
        <v>41</v>
      </c>
      <c r="E865" s="533"/>
      <c r="F865" s="536">
        <v>0</v>
      </c>
      <c r="G865" s="536">
        <f t="shared" si="179"/>
        <v>0</v>
      </c>
      <c r="H865" s="536">
        <v>19270</v>
      </c>
      <c r="I865" s="536">
        <f t="shared" si="180"/>
        <v>0</v>
      </c>
      <c r="J865" s="656">
        <f t="shared" si="181"/>
        <v>0</v>
      </c>
    </row>
    <row r="866" spans="1:10" s="665" customFormat="1" ht="16.5" hidden="1" customHeight="1" x14ac:dyDescent="0.2">
      <c r="A866" s="531">
        <v>53</v>
      </c>
      <c r="B866" s="535" t="s">
        <v>15</v>
      </c>
      <c r="C866" s="533"/>
      <c r="D866" s="533" t="s">
        <v>14</v>
      </c>
      <c r="E866" s="533"/>
      <c r="F866" s="536">
        <v>600</v>
      </c>
      <c r="G866" s="536">
        <f t="shared" si="179"/>
        <v>0</v>
      </c>
      <c r="H866" s="536">
        <v>1026</v>
      </c>
      <c r="I866" s="536">
        <f t="shared" si="180"/>
        <v>0</v>
      </c>
      <c r="J866" s="656">
        <f t="shared" si="181"/>
        <v>0</v>
      </c>
    </row>
    <row r="867" spans="1:10" s="665" customFormat="1" ht="26.25" hidden="1" customHeight="1" x14ac:dyDescent="0.2">
      <c r="A867" s="531">
        <v>54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s="665" customFormat="1" ht="12" hidden="1" customHeight="1" x14ac:dyDescent="0.2">
      <c r="A868" s="531">
        <v>55</v>
      </c>
      <c r="B868" s="535"/>
      <c r="C868" s="538"/>
      <c r="D868" s="533"/>
      <c r="E868" s="533"/>
      <c r="F868" s="533"/>
      <c r="G868" s="536"/>
      <c r="H868" s="147"/>
      <c r="I868" s="536"/>
      <c r="J868" s="655"/>
    </row>
    <row r="869" spans="1:10" s="665" customFormat="1" ht="12" hidden="1" customHeight="1" x14ac:dyDescent="0.2">
      <c r="A869" s="531">
        <v>56</v>
      </c>
      <c r="B869" s="539" t="s">
        <v>44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s="665" customFormat="1" ht="12" hidden="1" customHeight="1" x14ac:dyDescent="0.2">
      <c r="A870" s="531">
        <v>57</v>
      </c>
      <c r="B870" s="539" t="s">
        <v>45</v>
      </c>
      <c r="C870" s="533"/>
      <c r="D870" s="533"/>
      <c r="E870" s="533"/>
      <c r="F870" s="533"/>
      <c r="G870" s="536"/>
      <c r="H870" s="147"/>
      <c r="I870" s="536"/>
      <c r="J870" s="655"/>
    </row>
    <row r="871" spans="1:10" s="665" customFormat="1" ht="12" hidden="1" customHeight="1" x14ac:dyDescent="0.2">
      <c r="A871" s="531">
        <v>58</v>
      </c>
      <c r="B871" s="535" t="s">
        <v>46</v>
      </c>
      <c r="C871" s="533" t="s">
        <v>329</v>
      </c>
      <c r="D871" s="533" t="s">
        <v>14</v>
      </c>
      <c r="E871" s="533"/>
      <c r="F871" s="536">
        <v>1502</v>
      </c>
      <c r="G871" s="536">
        <f t="shared" ref="G871:G934" si="182">E871*F871</f>
        <v>0</v>
      </c>
      <c r="H871" s="536">
        <v>3517.6320000000001</v>
      </c>
      <c r="I871" s="536">
        <f t="shared" ref="I871:I934" si="183">E871*H871</f>
        <v>0</v>
      </c>
      <c r="J871" s="656">
        <f t="shared" ref="J871:J895" si="184">G871+I871</f>
        <v>0</v>
      </c>
    </row>
    <row r="872" spans="1:10" s="665" customFormat="1" ht="12" hidden="1" customHeight="1" x14ac:dyDescent="0.2">
      <c r="A872" s="531">
        <v>59</v>
      </c>
      <c r="B872" s="535" t="s">
        <v>239</v>
      </c>
      <c r="C872" s="533" t="s">
        <v>330</v>
      </c>
      <c r="D872" s="533" t="s">
        <v>14</v>
      </c>
      <c r="E872" s="533"/>
      <c r="F872" s="536">
        <v>11286</v>
      </c>
      <c r="G872" s="536">
        <f t="shared" si="182"/>
        <v>0</v>
      </c>
      <c r="H872" s="536">
        <v>30822.432000000001</v>
      </c>
      <c r="I872" s="536">
        <f t="shared" si="183"/>
        <v>0</v>
      </c>
      <c r="J872" s="656">
        <f t="shared" si="184"/>
        <v>0</v>
      </c>
    </row>
    <row r="873" spans="1:10" s="665" customFormat="1" ht="12" hidden="1" customHeight="1" x14ac:dyDescent="0.2">
      <c r="A873" s="531">
        <v>60</v>
      </c>
      <c r="B873" s="535" t="s">
        <v>292</v>
      </c>
      <c r="C873" s="533" t="s">
        <v>331</v>
      </c>
      <c r="D873" s="533" t="s">
        <v>14</v>
      </c>
      <c r="E873" s="533"/>
      <c r="F873" s="536">
        <f>3796+1227</f>
        <v>5023</v>
      </c>
      <c r="G873" s="536">
        <f t="shared" si="182"/>
        <v>0</v>
      </c>
      <c r="H873" s="536">
        <v>11761.895999999999</v>
      </c>
      <c r="I873" s="536">
        <f t="shared" si="183"/>
        <v>0</v>
      </c>
      <c r="J873" s="656">
        <f t="shared" si="184"/>
        <v>0</v>
      </c>
    </row>
    <row r="874" spans="1:10" s="665" customFormat="1" ht="30" hidden="1" customHeight="1" x14ac:dyDescent="0.2">
      <c r="A874" s="531">
        <v>61</v>
      </c>
      <c r="B874" s="535" t="s">
        <v>47</v>
      </c>
      <c r="C874" s="533" t="s">
        <v>332</v>
      </c>
      <c r="D874" s="533" t="s">
        <v>14</v>
      </c>
      <c r="E874" s="533"/>
      <c r="F874" s="536">
        <v>10638</v>
      </c>
      <c r="G874" s="536">
        <f t="shared" si="182"/>
        <v>0</v>
      </c>
      <c r="H874" s="536">
        <v>24909.119999999999</v>
      </c>
      <c r="I874" s="536">
        <f t="shared" si="183"/>
        <v>0</v>
      </c>
      <c r="J874" s="656">
        <f t="shared" si="184"/>
        <v>0</v>
      </c>
    </row>
    <row r="875" spans="1:10" s="665" customFormat="1" ht="12" hidden="1" customHeight="1" x14ac:dyDescent="0.2">
      <c r="A875" s="531">
        <v>62</v>
      </c>
      <c r="B875" s="535" t="s">
        <v>290</v>
      </c>
      <c r="C875" s="533" t="s">
        <v>333</v>
      </c>
      <c r="D875" s="533" t="s">
        <v>14</v>
      </c>
      <c r="E875" s="533"/>
      <c r="F875" s="536">
        <v>37939</v>
      </c>
      <c r="G875" s="536">
        <f t="shared" si="182"/>
        <v>0</v>
      </c>
      <c r="H875" s="536">
        <v>88833.599999999991</v>
      </c>
      <c r="I875" s="536">
        <f t="shared" si="183"/>
        <v>0</v>
      </c>
      <c r="J875" s="656">
        <f t="shared" si="184"/>
        <v>0</v>
      </c>
    </row>
    <row r="876" spans="1:10" s="665" customFormat="1" hidden="1" x14ac:dyDescent="0.2">
      <c r="A876" s="531">
        <v>63</v>
      </c>
      <c r="B876" s="535" t="s">
        <v>46</v>
      </c>
      <c r="C876" s="533" t="s">
        <v>329</v>
      </c>
      <c r="D876" s="533" t="s">
        <v>14</v>
      </c>
      <c r="E876" s="533"/>
      <c r="F876" s="536">
        <v>1502</v>
      </c>
      <c r="G876" s="536">
        <f t="shared" si="182"/>
        <v>0</v>
      </c>
      <c r="H876" s="536">
        <v>3517.6320000000001</v>
      </c>
      <c r="I876" s="536">
        <f t="shared" si="183"/>
        <v>0</v>
      </c>
      <c r="J876" s="656">
        <f t="shared" si="184"/>
        <v>0</v>
      </c>
    </row>
    <row r="877" spans="1:10" s="665" customFormat="1" ht="12" hidden="1" customHeight="1" x14ac:dyDescent="0.2">
      <c r="A877" s="531">
        <v>64</v>
      </c>
      <c r="B877" s="535" t="s">
        <v>49</v>
      </c>
      <c r="C877" s="533" t="s">
        <v>334</v>
      </c>
      <c r="D877" s="533" t="s">
        <v>14</v>
      </c>
      <c r="E877" s="533"/>
      <c r="F877" s="536">
        <v>20865</v>
      </c>
      <c r="G877" s="536">
        <f t="shared" si="182"/>
        <v>0</v>
      </c>
      <c r="H877" s="536">
        <v>71535.599999999991</v>
      </c>
      <c r="I877" s="536">
        <f t="shared" si="183"/>
        <v>0</v>
      </c>
      <c r="J877" s="656">
        <f t="shared" si="184"/>
        <v>0</v>
      </c>
    </row>
    <row r="878" spans="1:10" s="665" customFormat="1" ht="13.5" hidden="1" customHeight="1" x14ac:dyDescent="0.2">
      <c r="A878" s="531">
        <v>65</v>
      </c>
      <c r="B878" s="541" t="s">
        <v>387</v>
      </c>
      <c r="C878" s="542" t="s">
        <v>388</v>
      </c>
      <c r="D878" s="542" t="s">
        <v>14</v>
      </c>
      <c r="E878" s="542"/>
      <c r="F878" s="543">
        <v>4500</v>
      </c>
      <c r="G878" s="536">
        <f t="shared" si="182"/>
        <v>0</v>
      </c>
      <c r="H878" s="543">
        <v>16013.050000000001</v>
      </c>
      <c r="I878" s="536">
        <f t="shared" si="183"/>
        <v>0</v>
      </c>
      <c r="J878" s="657">
        <f t="shared" si="184"/>
        <v>0</v>
      </c>
    </row>
    <row r="879" spans="1:10" s="665" customFormat="1" ht="12" hidden="1" customHeight="1" x14ac:dyDescent="0.2">
      <c r="A879" s="531">
        <v>66</v>
      </c>
      <c r="B879" s="541" t="s">
        <v>387</v>
      </c>
      <c r="C879" s="542" t="s">
        <v>389</v>
      </c>
      <c r="D879" s="542" t="s">
        <v>14</v>
      </c>
      <c r="E879" s="542"/>
      <c r="F879" s="543">
        <v>4500</v>
      </c>
      <c r="G879" s="536">
        <f t="shared" si="182"/>
        <v>0</v>
      </c>
      <c r="H879" s="543">
        <v>12276</v>
      </c>
      <c r="I879" s="536">
        <f t="shared" si="183"/>
        <v>0</v>
      </c>
      <c r="J879" s="657">
        <f t="shared" si="184"/>
        <v>0</v>
      </c>
    </row>
    <row r="880" spans="1:10" s="665" customFormat="1" ht="12" hidden="1" customHeight="1" x14ac:dyDescent="0.2">
      <c r="A880" s="531">
        <v>67</v>
      </c>
      <c r="B880" s="541" t="s">
        <v>82</v>
      </c>
      <c r="C880" s="542" t="s">
        <v>83</v>
      </c>
      <c r="D880" s="542" t="s">
        <v>56</v>
      </c>
      <c r="E880" s="542"/>
      <c r="F880" s="543">
        <v>600</v>
      </c>
      <c r="G880" s="536">
        <f t="shared" si="182"/>
        <v>0</v>
      </c>
      <c r="H880" s="543">
        <v>588</v>
      </c>
      <c r="I880" s="536">
        <f t="shared" si="183"/>
        <v>0</v>
      </c>
      <c r="J880" s="657">
        <f t="shared" si="184"/>
        <v>0</v>
      </c>
    </row>
    <row r="881" spans="1:10" s="665" customFormat="1" ht="12" hidden="1" customHeight="1" x14ac:dyDescent="0.2">
      <c r="A881" s="531">
        <v>68</v>
      </c>
      <c r="B881" s="541" t="s">
        <v>151</v>
      </c>
      <c r="C881" s="542" t="s">
        <v>152</v>
      </c>
      <c r="D881" s="542" t="s">
        <v>56</v>
      </c>
      <c r="E881" s="542"/>
      <c r="F881" s="543">
        <v>600</v>
      </c>
      <c r="G881" s="536">
        <f t="shared" si="182"/>
        <v>0</v>
      </c>
      <c r="H881" s="543">
        <v>381</v>
      </c>
      <c r="I881" s="536">
        <f t="shared" si="183"/>
        <v>0</v>
      </c>
      <c r="J881" s="657">
        <f t="shared" si="184"/>
        <v>0</v>
      </c>
    </row>
    <row r="882" spans="1:10" s="665" customFormat="1" ht="12" hidden="1" customHeight="1" x14ac:dyDescent="0.2">
      <c r="A882" s="531">
        <v>69</v>
      </c>
      <c r="B882" s="541" t="s">
        <v>390</v>
      </c>
      <c r="C882" s="542" t="s">
        <v>391</v>
      </c>
      <c r="D882" s="542" t="s">
        <v>14</v>
      </c>
      <c r="E882" s="542"/>
      <c r="F882" s="543">
        <v>400</v>
      </c>
      <c r="G882" s="536">
        <f t="shared" si="182"/>
        <v>0</v>
      </c>
      <c r="H882" s="543">
        <v>900</v>
      </c>
      <c r="I882" s="536">
        <f t="shared" si="183"/>
        <v>0</v>
      </c>
      <c r="J882" s="657">
        <f t="shared" si="184"/>
        <v>0</v>
      </c>
    </row>
    <row r="883" spans="1:10" s="665" customFormat="1" ht="12" hidden="1" customHeight="1" x14ac:dyDescent="0.2">
      <c r="A883" s="531">
        <v>70</v>
      </c>
      <c r="B883" s="541" t="s">
        <v>392</v>
      </c>
      <c r="C883" s="542" t="s">
        <v>393</v>
      </c>
      <c r="D883" s="542" t="s">
        <v>14</v>
      </c>
      <c r="E883" s="542"/>
      <c r="F883" s="543">
        <v>300</v>
      </c>
      <c r="G883" s="536">
        <f t="shared" si="182"/>
        <v>0</v>
      </c>
      <c r="H883" s="543">
        <v>234</v>
      </c>
      <c r="I883" s="536">
        <f t="shared" si="183"/>
        <v>0</v>
      </c>
      <c r="J883" s="657">
        <f t="shared" si="184"/>
        <v>0</v>
      </c>
    </row>
    <row r="884" spans="1:10" s="665" customFormat="1" ht="12" hidden="1" customHeight="1" x14ac:dyDescent="0.2">
      <c r="A884" s="531">
        <v>71</v>
      </c>
      <c r="B884" s="541" t="s">
        <v>394</v>
      </c>
      <c r="C884" s="544" t="s">
        <v>395</v>
      </c>
      <c r="D884" s="544" t="s">
        <v>14</v>
      </c>
      <c r="E884" s="544"/>
      <c r="F884" s="543">
        <v>1250</v>
      </c>
      <c r="G884" s="536">
        <f t="shared" si="182"/>
        <v>0</v>
      </c>
      <c r="H884" s="543">
        <v>1163.3999999999999</v>
      </c>
      <c r="I884" s="536">
        <f t="shared" si="183"/>
        <v>0</v>
      </c>
      <c r="J884" s="657">
        <f t="shared" si="184"/>
        <v>0</v>
      </c>
    </row>
    <row r="885" spans="1:10" s="665" customFormat="1" hidden="1" x14ac:dyDescent="0.2">
      <c r="A885" s="531">
        <v>72</v>
      </c>
      <c r="B885" s="541" t="s">
        <v>394</v>
      </c>
      <c r="C885" s="544" t="s">
        <v>296</v>
      </c>
      <c r="D885" s="544" t="s">
        <v>14</v>
      </c>
      <c r="E885" s="544"/>
      <c r="F885" s="543">
        <v>850</v>
      </c>
      <c r="G885" s="536">
        <f t="shared" si="182"/>
        <v>0</v>
      </c>
      <c r="H885" s="543">
        <v>347.2</v>
      </c>
      <c r="I885" s="536">
        <f t="shared" si="183"/>
        <v>0</v>
      </c>
      <c r="J885" s="657">
        <f t="shared" si="184"/>
        <v>0</v>
      </c>
    </row>
    <row r="886" spans="1:10" s="665" customFormat="1" ht="12" hidden="1" customHeight="1" x14ac:dyDescent="0.2">
      <c r="A886" s="531">
        <v>73</v>
      </c>
      <c r="B886" s="541" t="s">
        <v>394</v>
      </c>
      <c r="C886" s="544" t="s">
        <v>168</v>
      </c>
      <c r="D886" s="544" t="s">
        <v>14</v>
      </c>
      <c r="E886" s="544"/>
      <c r="F886" s="543">
        <v>850</v>
      </c>
      <c r="G886" s="536">
        <f t="shared" si="182"/>
        <v>0</v>
      </c>
      <c r="H886" s="543">
        <v>311.87692307692305</v>
      </c>
      <c r="I886" s="536">
        <f t="shared" si="183"/>
        <v>0</v>
      </c>
      <c r="J886" s="657">
        <f t="shared" si="184"/>
        <v>0</v>
      </c>
    </row>
    <row r="887" spans="1:10" s="665" customFormat="1" ht="13.5" hidden="1" customHeight="1" x14ac:dyDescent="0.2">
      <c r="A887" s="531">
        <v>74</v>
      </c>
      <c r="B887" s="535" t="s">
        <v>50</v>
      </c>
      <c r="C887" s="533" t="s">
        <v>184</v>
      </c>
      <c r="D887" s="533" t="s">
        <v>7</v>
      </c>
      <c r="E887" s="533"/>
      <c r="F887" s="536">
        <v>1500</v>
      </c>
      <c r="G887" s="536">
        <f t="shared" si="182"/>
        <v>0</v>
      </c>
      <c r="H887" s="536">
        <v>4175</v>
      </c>
      <c r="I887" s="536">
        <f t="shared" si="183"/>
        <v>0</v>
      </c>
      <c r="J887" s="656">
        <f t="shared" si="184"/>
        <v>0</v>
      </c>
    </row>
    <row r="888" spans="1:10" s="665" customFormat="1" ht="15.6" hidden="1" customHeight="1" x14ac:dyDescent="0.2">
      <c r="A888" s="531">
        <v>75</v>
      </c>
      <c r="B888" s="535" t="s">
        <v>51</v>
      </c>
      <c r="C888" s="533" t="s">
        <v>52</v>
      </c>
      <c r="D888" s="533" t="s">
        <v>7</v>
      </c>
      <c r="E888" s="533"/>
      <c r="F888" s="536">
        <v>600</v>
      </c>
      <c r="G888" s="536">
        <f t="shared" si="182"/>
        <v>0</v>
      </c>
      <c r="H888" s="536">
        <v>784</v>
      </c>
      <c r="I888" s="536">
        <f t="shared" si="183"/>
        <v>0</v>
      </c>
      <c r="J888" s="656">
        <f t="shared" si="184"/>
        <v>0</v>
      </c>
    </row>
    <row r="889" spans="1:10" s="665" customFormat="1" ht="12" hidden="1" customHeight="1" x14ac:dyDescent="0.2">
      <c r="A889" s="531">
        <v>76</v>
      </c>
      <c r="B889" s="535" t="s">
        <v>51</v>
      </c>
      <c r="C889" s="533" t="s">
        <v>53</v>
      </c>
      <c r="D889" s="533" t="s">
        <v>7</v>
      </c>
      <c r="E889" s="533"/>
      <c r="F889" s="536">
        <v>600</v>
      </c>
      <c r="G889" s="536">
        <f t="shared" si="182"/>
        <v>0</v>
      </c>
      <c r="H889" s="536">
        <v>420</v>
      </c>
      <c r="I889" s="536">
        <f t="shared" si="183"/>
        <v>0</v>
      </c>
      <c r="J889" s="656">
        <f t="shared" si="184"/>
        <v>0</v>
      </c>
    </row>
    <row r="890" spans="1:10" s="665" customFormat="1" ht="12" hidden="1" customHeight="1" x14ac:dyDescent="0.2">
      <c r="A890" s="531">
        <v>77</v>
      </c>
      <c r="B890" s="535" t="s">
        <v>54</v>
      </c>
      <c r="C890" s="533" t="s">
        <v>293</v>
      </c>
      <c r="D890" s="533" t="s">
        <v>7</v>
      </c>
      <c r="E890" s="533"/>
      <c r="F890" s="536">
        <v>800</v>
      </c>
      <c r="G890" s="536">
        <f t="shared" si="182"/>
        <v>0</v>
      </c>
      <c r="H890" s="536">
        <v>721</v>
      </c>
      <c r="I890" s="536">
        <f t="shared" si="183"/>
        <v>0</v>
      </c>
      <c r="J890" s="656">
        <f t="shared" si="184"/>
        <v>0</v>
      </c>
    </row>
    <row r="891" spans="1:10" s="665" customFormat="1" ht="12" hidden="1" customHeight="1" x14ac:dyDescent="0.2">
      <c r="A891" s="531">
        <v>78</v>
      </c>
      <c r="B891" s="535" t="s">
        <v>55</v>
      </c>
      <c r="C891" s="533"/>
      <c r="D891" s="533" t="s">
        <v>56</v>
      </c>
      <c r="E891" s="533"/>
      <c r="F891" s="536">
        <v>1050</v>
      </c>
      <c r="G891" s="536">
        <f t="shared" si="182"/>
        <v>0</v>
      </c>
      <c r="H891" s="536">
        <v>840</v>
      </c>
      <c r="I891" s="536">
        <f t="shared" si="183"/>
        <v>0</v>
      </c>
      <c r="J891" s="656">
        <f t="shared" si="184"/>
        <v>0</v>
      </c>
    </row>
    <row r="892" spans="1:10" s="665" customFormat="1" ht="12" hidden="1" customHeight="1" x14ac:dyDescent="0.2">
      <c r="A892" s="531">
        <v>79</v>
      </c>
      <c r="B892" s="535" t="s">
        <v>57</v>
      </c>
      <c r="C892" s="538"/>
      <c r="D892" s="533" t="s">
        <v>56</v>
      </c>
      <c r="E892" s="533"/>
      <c r="F892" s="536">
        <v>1050</v>
      </c>
      <c r="G892" s="536">
        <f t="shared" si="182"/>
        <v>0</v>
      </c>
      <c r="H892" s="536">
        <v>1190</v>
      </c>
      <c r="I892" s="536">
        <f t="shared" si="183"/>
        <v>0</v>
      </c>
      <c r="J892" s="656">
        <f t="shared" si="184"/>
        <v>0</v>
      </c>
    </row>
    <row r="893" spans="1:10" s="665" customFormat="1" ht="12" hidden="1" customHeight="1" x14ac:dyDescent="0.2">
      <c r="A893" s="531">
        <v>80</v>
      </c>
      <c r="B893" s="535" t="s">
        <v>58</v>
      </c>
      <c r="C893" s="538"/>
      <c r="D893" s="533" t="s">
        <v>56</v>
      </c>
      <c r="E893" s="533"/>
      <c r="F893" s="536">
        <v>1050</v>
      </c>
      <c r="G893" s="536">
        <f t="shared" si="182"/>
        <v>0</v>
      </c>
      <c r="H893" s="536">
        <v>2380</v>
      </c>
      <c r="I893" s="536">
        <f t="shared" si="183"/>
        <v>0</v>
      </c>
      <c r="J893" s="656">
        <f t="shared" si="184"/>
        <v>0</v>
      </c>
    </row>
    <row r="894" spans="1:10" s="665" customFormat="1" hidden="1" x14ac:dyDescent="0.2">
      <c r="A894" s="531">
        <v>81</v>
      </c>
      <c r="B894" s="535" t="s">
        <v>59</v>
      </c>
      <c r="C894" s="533"/>
      <c r="D894" s="533" t="s">
        <v>56</v>
      </c>
      <c r="E894" s="533"/>
      <c r="F894" s="536">
        <v>1050</v>
      </c>
      <c r="G894" s="536">
        <f t="shared" si="182"/>
        <v>0</v>
      </c>
      <c r="H894" s="536">
        <v>3080</v>
      </c>
      <c r="I894" s="536">
        <f t="shared" si="183"/>
        <v>0</v>
      </c>
      <c r="J894" s="656">
        <f t="shared" si="184"/>
        <v>0</v>
      </c>
    </row>
    <row r="895" spans="1:10" s="665" customFormat="1" ht="12" hidden="1" customHeight="1" x14ac:dyDescent="0.2">
      <c r="A895" s="531">
        <v>82</v>
      </c>
      <c r="B895" s="535" t="s">
        <v>60</v>
      </c>
      <c r="C895" s="538"/>
      <c r="D895" s="533" t="s">
        <v>5</v>
      </c>
      <c r="E895" s="533"/>
      <c r="F895" s="536">
        <v>0</v>
      </c>
      <c r="G895" s="536">
        <f t="shared" si="182"/>
        <v>0</v>
      </c>
      <c r="H895" s="536">
        <v>32642</v>
      </c>
      <c r="I895" s="536">
        <f t="shared" si="183"/>
        <v>0</v>
      </c>
      <c r="J895" s="656">
        <f t="shared" si="184"/>
        <v>0</v>
      </c>
    </row>
    <row r="896" spans="1:10" s="665" customFormat="1" ht="13.5" hidden="1" customHeight="1" x14ac:dyDescent="0.2">
      <c r="A896" s="531">
        <v>83</v>
      </c>
      <c r="B896" s="539" t="s">
        <v>61</v>
      </c>
      <c r="C896" s="533"/>
      <c r="D896" s="533"/>
      <c r="E896" s="533"/>
      <c r="F896" s="533"/>
      <c r="G896" s="536"/>
      <c r="H896" s="147"/>
      <c r="I896" s="536"/>
      <c r="J896" s="655"/>
    </row>
    <row r="897" spans="1:10" s="665" customFormat="1" ht="12" hidden="1" customHeight="1" x14ac:dyDescent="0.2">
      <c r="A897" s="531">
        <v>84</v>
      </c>
      <c r="B897" s="535" t="s">
        <v>294</v>
      </c>
      <c r="C897" s="533" t="s">
        <v>335</v>
      </c>
      <c r="D897" s="533" t="s">
        <v>14</v>
      </c>
      <c r="E897" s="533"/>
      <c r="F897" s="536">
        <v>3518</v>
      </c>
      <c r="G897" s="536">
        <f t="shared" si="182"/>
        <v>0</v>
      </c>
      <c r="H897" s="536">
        <v>7588.7999999999993</v>
      </c>
      <c r="I897" s="536">
        <f t="shared" si="183"/>
        <v>0</v>
      </c>
      <c r="J897" s="656">
        <f t="shared" ref="J897:J911" si="185">G897+I897</f>
        <v>0</v>
      </c>
    </row>
    <row r="898" spans="1:10" s="665" customFormat="1" ht="12" hidden="1" customHeight="1" x14ac:dyDescent="0.2">
      <c r="A898" s="531">
        <v>85</v>
      </c>
      <c r="B898" s="535" t="s">
        <v>62</v>
      </c>
      <c r="C898" s="533" t="s">
        <v>336</v>
      </c>
      <c r="D898" s="533" t="s">
        <v>14</v>
      </c>
      <c r="E898" s="533"/>
      <c r="F898" s="536">
        <v>2005</v>
      </c>
      <c r="G898" s="536">
        <f t="shared" si="182"/>
        <v>0</v>
      </c>
      <c r="H898" s="536">
        <v>4910.3999999999996</v>
      </c>
      <c r="I898" s="536">
        <f t="shared" si="183"/>
        <v>0</v>
      </c>
      <c r="J898" s="656">
        <f t="shared" si="185"/>
        <v>0</v>
      </c>
    </row>
    <row r="899" spans="1:10" s="665" customFormat="1" ht="12" hidden="1" customHeight="1" x14ac:dyDescent="0.2">
      <c r="A899" s="531">
        <v>86</v>
      </c>
      <c r="B899" s="541" t="s">
        <v>396</v>
      </c>
      <c r="C899" s="542" t="s">
        <v>296</v>
      </c>
      <c r="D899" s="542" t="s">
        <v>14</v>
      </c>
      <c r="E899" s="542"/>
      <c r="F899" s="543">
        <v>4500</v>
      </c>
      <c r="G899" s="536">
        <f t="shared" si="182"/>
        <v>0</v>
      </c>
      <c r="H899" s="543">
        <v>4900</v>
      </c>
      <c r="I899" s="536">
        <f t="shared" si="183"/>
        <v>0</v>
      </c>
      <c r="J899" s="657">
        <f t="shared" si="185"/>
        <v>0</v>
      </c>
    </row>
    <row r="900" spans="1:10" s="665" customFormat="1" ht="12" hidden="1" customHeight="1" x14ac:dyDescent="0.2">
      <c r="A900" s="531">
        <v>87</v>
      </c>
      <c r="B900" s="541" t="s">
        <v>387</v>
      </c>
      <c r="C900" s="542" t="s">
        <v>397</v>
      </c>
      <c r="D900" s="542" t="s">
        <v>14</v>
      </c>
      <c r="E900" s="542"/>
      <c r="F900" s="543">
        <v>4500</v>
      </c>
      <c r="G900" s="536">
        <f t="shared" si="182"/>
        <v>0</v>
      </c>
      <c r="H900" s="543">
        <v>11450.625</v>
      </c>
      <c r="I900" s="536">
        <f t="shared" si="183"/>
        <v>0</v>
      </c>
      <c r="J900" s="657">
        <f t="shared" si="185"/>
        <v>0</v>
      </c>
    </row>
    <row r="901" spans="1:10" s="665" customFormat="1" ht="12" hidden="1" customHeight="1" x14ac:dyDescent="0.2">
      <c r="A901" s="531">
        <v>88</v>
      </c>
      <c r="B901" s="541" t="s">
        <v>398</v>
      </c>
      <c r="C901" s="542" t="s">
        <v>399</v>
      </c>
      <c r="D901" s="542" t="s">
        <v>14</v>
      </c>
      <c r="E901" s="542"/>
      <c r="F901" s="543">
        <v>400</v>
      </c>
      <c r="G901" s="536">
        <f t="shared" si="182"/>
        <v>0</v>
      </c>
      <c r="H901" s="543">
        <v>952.8</v>
      </c>
      <c r="I901" s="536">
        <f t="shared" si="183"/>
        <v>0</v>
      </c>
      <c r="J901" s="657">
        <f t="shared" si="185"/>
        <v>0</v>
      </c>
    </row>
    <row r="902" spans="1:10" s="665" customFormat="1" ht="12" hidden="1" customHeight="1" x14ac:dyDescent="0.2">
      <c r="A902" s="531">
        <v>89</v>
      </c>
      <c r="B902" s="541" t="s">
        <v>392</v>
      </c>
      <c r="C902" s="542" t="s">
        <v>393</v>
      </c>
      <c r="D902" s="542" t="s">
        <v>14</v>
      </c>
      <c r="E902" s="542"/>
      <c r="F902" s="543">
        <v>300</v>
      </c>
      <c r="G902" s="536">
        <f t="shared" si="182"/>
        <v>0</v>
      </c>
      <c r="H902" s="543">
        <v>234</v>
      </c>
      <c r="I902" s="536">
        <f t="shared" si="183"/>
        <v>0</v>
      </c>
      <c r="J902" s="657">
        <f t="shared" si="185"/>
        <v>0</v>
      </c>
    </row>
    <row r="903" spans="1:10" s="665" customFormat="1" ht="12" hidden="1" customHeight="1" x14ac:dyDescent="0.2">
      <c r="A903" s="531">
        <v>90</v>
      </c>
      <c r="B903" s="541" t="s">
        <v>394</v>
      </c>
      <c r="C903" s="544" t="s">
        <v>158</v>
      </c>
      <c r="D903" s="544" t="s">
        <v>14</v>
      </c>
      <c r="E903" s="544"/>
      <c r="F903" s="543">
        <v>850</v>
      </c>
      <c r="G903" s="536">
        <f t="shared" si="182"/>
        <v>0</v>
      </c>
      <c r="H903" s="543">
        <v>316.39999999999998</v>
      </c>
      <c r="I903" s="536">
        <f t="shared" si="183"/>
        <v>0</v>
      </c>
      <c r="J903" s="657">
        <f t="shared" si="185"/>
        <v>0</v>
      </c>
    </row>
    <row r="904" spans="1:10" s="665" customFormat="1" hidden="1" x14ac:dyDescent="0.2">
      <c r="A904" s="531">
        <v>91</v>
      </c>
      <c r="B904" s="541" t="s">
        <v>394</v>
      </c>
      <c r="C904" s="544" t="s">
        <v>168</v>
      </c>
      <c r="D904" s="544" t="s">
        <v>14</v>
      </c>
      <c r="E904" s="544"/>
      <c r="F904" s="543">
        <v>850</v>
      </c>
      <c r="G904" s="536">
        <f t="shared" si="182"/>
        <v>0</v>
      </c>
      <c r="H904" s="543">
        <v>311.87692307692305</v>
      </c>
      <c r="I904" s="536">
        <f t="shared" si="183"/>
        <v>0</v>
      </c>
      <c r="J904" s="657">
        <f t="shared" si="185"/>
        <v>0</v>
      </c>
    </row>
    <row r="905" spans="1:10" s="665" customFormat="1" ht="12" hidden="1" customHeight="1" x14ac:dyDescent="0.2">
      <c r="A905" s="531">
        <v>92</v>
      </c>
      <c r="B905" s="535" t="s">
        <v>63</v>
      </c>
      <c r="C905" s="533" t="s">
        <v>67</v>
      </c>
      <c r="D905" s="533" t="s">
        <v>14</v>
      </c>
      <c r="E905" s="533"/>
      <c r="F905" s="536">
        <v>600</v>
      </c>
      <c r="G905" s="536">
        <f t="shared" si="182"/>
        <v>0</v>
      </c>
      <c r="H905" s="536">
        <v>630</v>
      </c>
      <c r="I905" s="536">
        <f t="shared" si="183"/>
        <v>0</v>
      </c>
      <c r="J905" s="656">
        <f t="shared" si="185"/>
        <v>0</v>
      </c>
    </row>
    <row r="906" spans="1:10" s="665" customFormat="1" ht="13.5" hidden="1" customHeight="1" x14ac:dyDescent="0.2">
      <c r="A906" s="531">
        <v>93</v>
      </c>
      <c r="B906" s="535" t="s">
        <v>63</v>
      </c>
      <c r="C906" s="533" t="s">
        <v>64</v>
      </c>
      <c r="D906" s="533" t="s">
        <v>14</v>
      </c>
      <c r="E906" s="533"/>
      <c r="F906" s="536">
        <v>600</v>
      </c>
      <c r="G906" s="536">
        <f t="shared" si="182"/>
        <v>0</v>
      </c>
      <c r="H906" s="536">
        <v>420</v>
      </c>
      <c r="I906" s="536">
        <f t="shared" si="183"/>
        <v>0</v>
      </c>
      <c r="J906" s="656">
        <f t="shared" si="185"/>
        <v>0</v>
      </c>
    </row>
    <row r="907" spans="1:10" s="665" customFormat="1" ht="12" hidden="1" customHeight="1" x14ac:dyDescent="0.2">
      <c r="A907" s="531">
        <v>94</v>
      </c>
      <c r="B907" s="535" t="s">
        <v>295</v>
      </c>
      <c r="C907" s="533" t="s">
        <v>296</v>
      </c>
      <c r="D907" s="533" t="s">
        <v>7</v>
      </c>
      <c r="E907" s="533"/>
      <c r="F907" s="536">
        <v>1200</v>
      </c>
      <c r="G907" s="536">
        <f t="shared" si="182"/>
        <v>0</v>
      </c>
      <c r="H907" s="536">
        <v>350</v>
      </c>
      <c r="I907" s="536">
        <f t="shared" si="183"/>
        <v>0</v>
      </c>
      <c r="J907" s="656">
        <f t="shared" si="185"/>
        <v>0</v>
      </c>
    </row>
    <row r="908" spans="1:10" s="665" customFormat="1" ht="12" hidden="1" customHeight="1" x14ac:dyDescent="0.2">
      <c r="A908" s="531">
        <v>95</v>
      </c>
      <c r="B908" s="535" t="s">
        <v>72</v>
      </c>
      <c r="C908" s="533"/>
      <c r="D908" s="533" t="s">
        <v>56</v>
      </c>
      <c r="E908" s="533"/>
      <c r="F908" s="536">
        <v>1050</v>
      </c>
      <c r="G908" s="536">
        <f t="shared" si="182"/>
        <v>0</v>
      </c>
      <c r="H908" s="536">
        <v>840</v>
      </c>
      <c r="I908" s="536">
        <f t="shared" si="183"/>
        <v>0</v>
      </c>
      <c r="J908" s="656">
        <f t="shared" si="185"/>
        <v>0</v>
      </c>
    </row>
    <row r="909" spans="1:10" s="665" customFormat="1" ht="13.9" hidden="1" customHeight="1" x14ac:dyDescent="0.2">
      <c r="A909" s="531">
        <v>96</v>
      </c>
      <c r="B909" s="535" t="s">
        <v>73</v>
      </c>
      <c r="C909" s="533"/>
      <c r="D909" s="533" t="s">
        <v>56</v>
      </c>
      <c r="E909" s="533"/>
      <c r="F909" s="536">
        <v>1050</v>
      </c>
      <c r="G909" s="536">
        <f t="shared" si="182"/>
        <v>0</v>
      </c>
      <c r="H909" s="536">
        <v>3080</v>
      </c>
      <c r="I909" s="536">
        <f t="shared" si="183"/>
        <v>0</v>
      </c>
      <c r="J909" s="656">
        <f t="shared" si="185"/>
        <v>0</v>
      </c>
    </row>
    <row r="910" spans="1:10" s="665" customFormat="1" ht="12" hidden="1" customHeight="1" x14ac:dyDescent="0.2">
      <c r="A910" s="531">
        <v>97</v>
      </c>
      <c r="B910" s="535" t="s">
        <v>60</v>
      </c>
      <c r="C910" s="538"/>
      <c r="D910" s="533" t="s">
        <v>5</v>
      </c>
      <c r="E910" s="533"/>
      <c r="F910" s="536">
        <v>0</v>
      </c>
      <c r="G910" s="536">
        <f t="shared" si="182"/>
        <v>0</v>
      </c>
      <c r="H910" s="536">
        <v>1218</v>
      </c>
      <c r="I910" s="536">
        <f t="shared" si="183"/>
        <v>0</v>
      </c>
      <c r="J910" s="656">
        <f t="shared" si="185"/>
        <v>0</v>
      </c>
    </row>
    <row r="911" spans="1:10" s="665" customFormat="1" ht="12" hidden="1" customHeight="1" x14ac:dyDescent="0.2">
      <c r="A911" s="531">
        <v>98</v>
      </c>
      <c r="B911" s="541" t="s">
        <v>82</v>
      </c>
      <c r="C911" s="542" t="s">
        <v>83</v>
      </c>
      <c r="D911" s="542" t="s">
        <v>56</v>
      </c>
      <c r="E911" s="533"/>
      <c r="F911" s="543">
        <v>600</v>
      </c>
      <c r="G911" s="536">
        <f t="shared" si="182"/>
        <v>0</v>
      </c>
      <c r="H911" s="543">
        <v>588</v>
      </c>
      <c r="I911" s="536">
        <f t="shared" si="183"/>
        <v>0</v>
      </c>
      <c r="J911" s="657">
        <f t="shared" si="185"/>
        <v>0</v>
      </c>
    </row>
    <row r="912" spans="1:10" s="665" customFormat="1" ht="12" hidden="1" customHeight="1" x14ac:dyDescent="0.2">
      <c r="A912" s="531">
        <v>99</v>
      </c>
      <c r="B912" s="539" t="s">
        <v>66</v>
      </c>
      <c r="C912" s="533"/>
      <c r="D912" s="533"/>
      <c r="E912" s="533"/>
      <c r="F912" s="533"/>
      <c r="G912" s="536"/>
      <c r="H912" s="147"/>
      <c r="I912" s="536"/>
      <c r="J912" s="655"/>
    </row>
    <row r="913" spans="1:10" s="665" customFormat="1" hidden="1" x14ac:dyDescent="0.2">
      <c r="A913" s="531">
        <v>100</v>
      </c>
      <c r="B913" s="535" t="s">
        <v>297</v>
      </c>
      <c r="C913" s="533" t="s">
        <v>338</v>
      </c>
      <c r="D913" s="533" t="s">
        <v>14</v>
      </c>
      <c r="E913" s="533"/>
      <c r="F913" s="536">
        <v>2829</v>
      </c>
      <c r="G913" s="536">
        <f t="shared" si="182"/>
        <v>0</v>
      </c>
      <c r="H913" s="536">
        <v>5624.6399999999994</v>
      </c>
      <c r="I913" s="536">
        <f t="shared" si="183"/>
        <v>0</v>
      </c>
      <c r="J913" s="656">
        <f t="shared" ref="J913:J925" si="186">G913+I913</f>
        <v>0</v>
      </c>
    </row>
    <row r="914" spans="1:10" s="665" customFormat="1" hidden="1" x14ac:dyDescent="0.2">
      <c r="A914" s="531">
        <v>101</v>
      </c>
      <c r="B914" s="535" t="s">
        <v>62</v>
      </c>
      <c r="C914" s="533" t="s">
        <v>337</v>
      </c>
      <c r="D914" s="533" t="s">
        <v>14</v>
      </c>
      <c r="E914" s="533"/>
      <c r="F914" s="536">
        <v>1681</v>
      </c>
      <c r="G914" s="536">
        <f t="shared" si="182"/>
        <v>0</v>
      </c>
      <c r="H914" s="536">
        <v>4575.5999999999995</v>
      </c>
      <c r="I914" s="536">
        <f t="shared" si="183"/>
        <v>0</v>
      </c>
      <c r="J914" s="656">
        <f t="shared" si="186"/>
        <v>0</v>
      </c>
    </row>
    <row r="915" spans="1:10" s="665" customFormat="1" ht="13.5" hidden="1" customHeight="1" x14ac:dyDescent="0.2">
      <c r="A915" s="531">
        <v>102</v>
      </c>
      <c r="B915" s="541" t="s">
        <v>396</v>
      </c>
      <c r="C915" s="542" t="s">
        <v>296</v>
      </c>
      <c r="D915" s="542" t="s">
        <v>14</v>
      </c>
      <c r="E915" s="542"/>
      <c r="F915" s="543">
        <v>4500</v>
      </c>
      <c r="G915" s="536">
        <f t="shared" si="182"/>
        <v>0</v>
      </c>
      <c r="H915" s="543">
        <v>4900</v>
      </c>
      <c r="I915" s="536">
        <f t="shared" si="183"/>
        <v>0</v>
      </c>
      <c r="J915" s="657">
        <f t="shared" si="186"/>
        <v>0</v>
      </c>
    </row>
    <row r="916" spans="1:10" s="665" customFormat="1" ht="12" hidden="1" customHeight="1" x14ac:dyDescent="0.2">
      <c r="A916" s="531">
        <v>103</v>
      </c>
      <c r="B916" s="541" t="s">
        <v>387</v>
      </c>
      <c r="C916" s="542" t="s">
        <v>400</v>
      </c>
      <c r="D916" s="542" t="s">
        <v>14</v>
      </c>
      <c r="E916" s="542"/>
      <c r="F916" s="543">
        <v>4500</v>
      </c>
      <c r="G916" s="536">
        <f t="shared" si="182"/>
        <v>0</v>
      </c>
      <c r="H916" s="543">
        <v>11136.75</v>
      </c>
      <c r="I916" s="536">
        <f t="shared" si="183"/>
        <v>0</v>
      </c>
      <c r="J916" s="657">
        <f t="shared" si="186"/>
        <v>0</v>
      </c>
    </row>
    <row r="917" spans="1:10" s="665" customFormat="1" ht="12" hidden="1" customHeight="1" x14ac:dyDescent="0.2">
      <c r="A917" s="531">
        <v>104</v>
      </c>
      <c r="B917" s="541" t="s">
        <v>398</v>
      </c>
      <c r="C917" s="542" t="s">
        <v>401</v>
      </c>
      <c r="D917" s="542" t="s">
        <v>14</v>
      </c>
      <c r="E917" s="542"/>
      <c r="F917" s="543">
        <v>400</v>
      </c>
      <c r="G917" s="536">
        <f t="shared" si="182"/>
        <v>0</v>
      </c>
      <c r="H917" s="543">
        <v>952.8</v>
      </c>
      <c r="I917" s="536">
        <f t="shared" si="183"/>
        <v>0</v>
      </c>
      <c r="J917" s="657">
        <f t="shared" si="186"/>
        <v>0</v>
      </c>
    </row>
    <row r="918" spans="1:10" s="665" customFormat="1" ht="13.9" hidden="1" customHeight="1" x14ac:dyDescent="0.2">
      <c r="A918" s="531">
        <v>105</v>
      </c>
      <c r="B918" s="541" t="s">
        <v>392</v>
      </c>
      <c r="C918" s="542" t="s">
        <v>393</v>
      </c>
      <c r="D918" s="542" t="s">
        <v>14</v>
      </c>
      <c r="E918" s="542"/>
      <c r="F918" s="543">
        <v>300</v>
      </c>
      <c r="G918" s="536">
        <f t="shared" si="182"/>
        <v>0</v>
      </c>
      <c r="H918" s="543">
        <v>234</v>
      </c>
      <c r="I918" s="536">
        <f t="shared" si="183"/>
        <v>0</v>
      </c>
      <c r="J918" s="657">
        <f t="shared" si="186"/>
        <v>0</v>
      </c>
    </row>
    <row r="919" spans="1:10" s="665" customFormat="1" ht="12" hidden="1" customHeight="1" x14ac:dyDescent="0.2">
      <c r="A919" s="531">
        <v>106</v>
      </c>
      <c r="B919" s="541" t="s">
        <v>394</v>
      </c>
      <c r="C919" s="544" t="s">
        <v>168</v>
      </c>
      <c r="D919" s="544" t="s">
        <v>14</v>
      </c>
      <c r="E919" s="544"/>
      <c r="F919" s="543">
        <v>850</v>
      </c>
      <c r="G919" s="536">
        <f t="shared" si="182"/>
        <v>0</v>
      </c>
      <c r="H919" s="543">
        <v>311.87692307692305</v>
      </c>
      <c r="I919" s="536">
        <f t="shared" si="183"/>
        <v>0</v>
      </c>
      <c r="J919" s="657">
        <f t="shared" si="186"/>
        <v>0</v>
      </c>
    </row>
    <row r="920" spans="1:10" s="665" customFormat="1" ht="12" hidden="1" customHeight="1" x14ac:dyDescent="0.2">
      <c r="A920" s="531">
        <v>107</v>
      </c>
      <c r="B920" s="535" t="s">
        <v>63</v>
      </c>
      <c r="C920" s="533" t="s">
        <v>64</v>
      </c>
      <c r="D920" s="533" t="s">
        <v>7</v>
      </c>
      <c r="E920" s="533"/>
      <c r="F920" s="536">
        <v>600</v>
      </c>
      <c r="G920" s="536">
        <f t="shared" si="182"/>
        <v>0</v>
      </c>
      <c r="H920" s="536">
        <v>420</v>
      </c>
      <c r="I920" s="536">
        <f t="shared" si="183"/>
        <v>0</v>
      </c>
      <c r="J920" s="656">
        <f t="shared" si="186"/>
        <v>0</v>
      </c>
    </row>
    <row r="921" spans="1:10" s="665" customFormat="1" ht="12" hidden="1" customHeight="1" x14ac:dyDescent="0.2">
      <c r="A921" s="531">
        <v>108</v>
      </c>
      <c r="B921" s="535" t="s">
        <v>295</v>
      </c>
      <c r="C921" s="533" t="s">
        <v>168</v>
      </c>
      <c r="D921" s="533" t="s">
        <v>7</v>
      </c>
      <c r="E921" s="533"/>
      <c r="F921" s="536">
        <v>1200</v>
      </c>
      <c r="G921" s="536">
        <f t="shared" si="182"/>
        <v>0</v>
      </c>
      <c r="H921" s="536">
        <v>300</v>
      </c>
      <c r="I921" s="536">
        <f t="shared" si="183"/>
        <v>0</v>
      </c>
      <c r="J921" s="656">
        <f t="shared" si="186"/>
        <v>0</v>
      </c>
    </row>
    <row r="922" spans="1:10" s="665" customFormat="1" hidden="1" x14ac:dyDescent="0.2">
      <c r="A922" s="531">
        <v>109</v>
      </c>
      <c r="B922" s="535" t="s">
        <v>74</v>
      </c>
      <c r="C922" s="533"/>
      <c r="D922" s="533" t="s">
        <v>56</v>
      </c>
      <c r="E922" s="533"/>
      <c r="F922" s="536">
        <v>1050</v>
      </c>
      <c r="G922" s="536">
        <f t="shared" si="182"/>
        <v>0</v>
      </c>
      <c r="H922" s="536">
        <v>840</v>
      </c>
      <c r="I922" s="536">
        <f t="shared" si="183"/>
        <v>0</v>
      </c>
      <c r="J922" s="656">
        <f t="shared" si="186"/>
        <v>0</v>
      </c>
    </row>
    <row r="923" spans="1:10" s="665" customFormat="1" ht="12" hidden="1" customHeight="1" x14ac:dyDescent="0.2">
      <c r="A923" s="531">
        <v>110</v>
      </c>
      <c r="B923" s="535" t="s">
        <v>65</v>
      </c>
      <c r="C923" s="533"/>
      <c r="D923" s="533" t="s">
        <v>56</v>
      </c>
      <c r="E923" s="533"/>
      <c r="F923" s="536">
        <v>1050</v>
      </c>
      <c r="G923" s="536">
        <f t="shared" si="182"/>
        <v>0</v>
      </c>
      <c r="H923" s="536">
        <v>3080</v>
      </c>
      <c r="I923" s="536">
        <f t="shared" si="183"/>
        <v>0</v>
      </c>
      <c r="J923" s="656">
        <f t="shared" si="186"/>
        <v>0</v>
      </c>
    </row>
    <row r="924" spans="1:10" s="665" customFormat="1" hidden="1" x14ac:dyDescent="0.2">
      <c r="A924" s="531">
        <v>111</v>
      </c>
      <c r="B924" s="535" t="s">
        <v>60</v>
      </c>
      <c r="C924" s="538"/>
      <c r="D924" s="533" t="s">
        <v>5</v>
      </c>
      <c r="E924" s="533"/>
      <c r="F924" s="536">
        <v>0</v>
      </c>
      <c r="G924" s="536">
        <f t="shared" si="182"/>
        <v>0</v>
      </c>
      <c r="H924" s="536">
        <v>1688</v>
      </c>
      <c r="I924" s="536">
        <f t="shared" si="183"/>
        <v>0</v>
      </c>
      <c r="J924" s="656">
        <f t="shared" si="186"/>
        <v>0</v>
      </c>
    </row>
    <row r="925" spans="1:10" s="665" customFormat="1" ht="25.5" hidden="1" x14ac:dyDescent="0.2">
      <c r="A925" s="531">
        <v>112</v>
      </c>
      <c r="B925" s="541" t="s">
        <v>82</v>
      </c>
      <c r="C925" s="542" t="s">
        <v>83</v>
      </c>
      <c r="D925" s="542" t="s">
        <v>56</v>
      </c>
      <c r="E925" s="533"/>
      <c r="F925" s="543">
        <v>600</v>
      </c>
      <c r="G925" s="536">
        <f t="shared" si="182"/>
        <v>0</v>
      </c>
      <c r="H925" s="543">
        <v>588</v>
      </c>
      <c r="I925" s="536">
        <f t="shared" si="183"/>
        <v>0</v>
      </c>
      <c r="J925" s="657">
        <f t="shared" si="186"/>
        <v>0</v>
      </c>
    </row>
    <row r="926" spans="1:10" s="665" customFormat="1" ht="18" hidden="1" customHeight="1" x14ac:dyDescent="0.2">
      <c r="A926" s="531">
        <v>113</v>
      </c>
      <c r="B926" s="539" t="s">
        <v>68</v>
      </c>
      <c r="C926" s="533"/>
      <c r="D926" s="533"/>
      <c r="E926" s="533"/>
      <c r="F926" s="533"/>
      <c r="G926" s="536"/>
      <c r="H926" s="147"/>
      <c r="I926" s="536"/>
      <c r="J926" s="655"/>
    </row>
    <row r="927" spans="1:10" s="665" customFormat="1" ht="12" hidden="1" customHeight="1" x14ac:dyDescent="0.2">
      <c r="A927" s="531">
        <v>114</v>
      </c>
      <c r="B927" s="535" t="s">
        <v>345</v>
      </c>
      <c r="C927" s="533" t="s">
        <v>340</v>
      </c>
      <c r="D927" s="533" t="s">
        <v>14</v>
      </c>
      <c r="E927" s="533"/>
      <c r="F927" s="536">
        <v>4518</v>
      </c>
      <c r="G927" s="536">
        <f t="shared" si="182"/>
        <v>0</v>
      </c>
      <c r="H927" s="536">
        <v>7588.7999999999993</v>
      </c>
      <c r="I927" s="536">
        <f t="shared" si="183"/>
        <v>0</v>
      </c>
      <c r="J927" s="656">
        <f t="shared" ref="J927:J943" si="187">G927+I927</f>
        <v>0</v>
      </c>
    </row>
    <row r="928" spans="1:10" s="665" customFormat="1" ht="12" hidden="1" customHeight="1" x14ac:dyDescent="0.2">
      <c r="A928" s="531">
        <v>115</v>
      </c>
      <c r="B928" s="535" t="s">
        <v>62</v>
      </c>
      <c r="C928" s="533" t="s">
        <v>339</v>
      </c>
      <c r="D928" s="533" t="s">
        <v>14</v>
      </c>
      <c r="E928" s="533"/>
      <c r="F928" s="536">
        <v>3005</v>
      </c>
      <c r="G928" s="536">
        <f t="shared" si="182"/>
        <v>0</v>
      </c>
      <c r="H928" s="536">
        <v>5133.5999999999995</v>
      </c>
      <c r="I928" s="536">
        <f t="shared" si="183"/>
        <v>0</v>
      </c>
      <c r="J928" s="656">
        <f t="shared" si="187"/>
        <v>0</v>
      </c>
    </row>
    <row r="929" spans="1:10" s="665" customFormat="1" ht="12" hidden="1" customHeight="1" x14ac:dyDescent="0.2">
      <c r="A929" s="531">
        <v>116</v>
      </c>
      <c r="B929" s="541" t="s">
        <v>402</v>
      </c>
      <c r="C929" s="542" t="s">
        <v>298</v>
      </c>
      <c r="D929" s="542" t="s">
        <v>14</v>
      </c>
      <c r="E929" s="542"/>
      <c r="F929" s="543">
        <v>4500</v>
      </c>
      <c r="G929" s="536">
        <f t="shared" si="182"/>
        <v>0</v>
      </c>
      <c r="H929" s="543">
        <v>4900</v>
      </c>
      <c r="I929" s="536">
        <f t="shared" si="183"/>
        <v>0</v>
      </c>
      <c r="J929" s="657">
        <f t="shared" si="187"/>
        <v>0</v>
      </c>
    </row>
    <row r="930" spans="1:10" s="665" customFormat="1" ht="12" hidden="1" customHeight="1" x14ac:dyDescent="0.2">
      <c r="A930" s="531">
        <v>117</v>
      </c>
      <c r="B930" s="541" t="s">
        <v>387</v>
      </c>
      <c r="C930" s="542" t="s">
        <v>403</v>
      </c>
      <c r="D930" s="542" t="s">
        <v>14</v>
      </c>
      <c r="E930" s="542"/>
      <c r="F930" s="543">
        <v>4500</v>
      </c>
      <c r="G930" s="536">
        <f t="shared" si="182"/>
        <v>0</v>
      </c>
      <c r="H930" s="543">
        <v>12807.650000000001</v>
      </c>
      <c r="I930" s="536">
        <f t="shared" si="183"/>
        <v>0</v>
      </c>
      <c r="J930" s="657">
        <f t="shared" si="187"/>
        <v>0</v>
      </c>
    </row>
    <row r="931" spans="1:10" s="665" customFormat="1" ht="13.5" hidden="1" customHeight="1" x14ac:dyDescent="0.2">
      <c r="A931" s="531">
        <v>118</v>
      </c>
      <c r="B931" s="541" t="s">
        <v>398</v>
      </c>
      <c r="C931" s="542" t="s">
        <v>404</v>
      </c>
      <c r="D931" s="542" t="s">
        <v>14</v>
      </c>
      <c r="E931" s="542"/>
      <c r="F931" s="543">
        <v>400</v>
      </c>
      <c r="G931" s="536">
        <f t="shared" si="182"/>
        <v>0</v>
      </c>
      <c r="H931" s="543">
        <v>952.8</v>
      </c>
      <c r="I931" s="536">
        <f t="shared" si="183"/>
        <v>0</v>
      </c>
      <c r="J931" s="657">
        <f t="shared" si="187"/>
        <v>0</v>
      </c>
    </row>
    <row r="932" spans="1:10" s="665" customFormat="1" ht="12" hidden="1" customHeight="1" x14ac:dyDescent="0.2">
      <c r="A932" s="531">
        <v>119</v>
      </c>
      <c r="B932" s="541" t="s">
        <v>392</v>
      </c>
      <c r="C932" s="542" t="s">
        <v>393</v>
      </c>
      <c r="D932" s="542" t="s">
        <v>14</v>
      </c>
      <c r="E932" s="542"/>
      <c r="F932" s="543">
        <v>300</v>
      </c>
      <c r="G932" s="536">
        <f t="shared" si="182"/>
        <v>0</v>
      </c>
      <c r="H932" s="543">
        <v>234</v>
      </c>
      <c r="I932" s="536">
        <f t="shared" si="183"/>
        <v>0</v>
      </c>
      <c r="J932" s="657">
        <f t="shared" si="187"/>
        <v>0</v>
      </c>
    </row>
    <row r="933" spans="1:10" s="665" customFormat="1" hidden="1" x14ac:dyDescent="0.2">
      <c r="A933" s="531">
        <v>120</v>
      </c>
      <c r="B933" s="541" t="s">
        <v>394</v>
      </c>
      <c r="C933" s="544" t="s">
        <v>296</v>
      </c>
      <c r="D933" s="544" t="s">
        <v>14</v>
      </c>
      <c r="E933" s="544"/>
      <c r="F933" s="543">
        <v>850</v>
      </c>
      <c r="G933" s="536">
        <f t="shared" si="182"/>
        <v>0</v>
      </c>
      <c r="H933" s="543">
        <v>347.2</v>
      </c>
      <c r="I933" s="536">
        <f t="shared" si="183"/>
        <v>0</v>
      </c>
      <c r="J933" s="657">
        <f t="shared" si="187"/>
        <v>0</v>
      </c>
    </row>
    <row r="934" spans="1:10" s="665" customFormat="1" hidden="1" x14ac:dyDescent="0.2">
      <c r="A934" s="531">
        <v>121</v>
      </c>
      <c r="B934" s="541" t="s">
        <v>394</v>
      </c>
      <c r="C934" s="544" t="s">
        <v>158</v>
      </c>
      <c r="D934" s="544" t="s">
        <v>14</v>
      </c>
      <c r="E934" s="544"/>
      <c r="F934" s="543">
        <v>850</v>
      </c>
      <c r="G934" s="536">
        <f t="shared" si="182"/>
        <v>0</v>
      </c>
      <c r="H934" s="543">
        <v>316.39999999999998</v>
      </c>
      <c r="I934" s="536">
        <f t="shared" si="183"/>
        <v>0</v>
      </c>
      <c r="J934" s="657">
        <f t="shared" si="187"/>
        <v>0</v>
      </c>
    </row>
    <row r="935" spans="1:10" s="665" customFormat="1" hidden="1" x14ac:dyDescent="0.2">
      <c r="A935" s="531">
        <v>122</v>
      </c>
      <c r="B935" s="541" t="s">
        <v>394</v>
      </c>
      <c r="C935" s="544" t="s">
        <v>168</v>
      </c>
      <c r="D935" s="544" t="s">
        <v>14</v>
      </c>
      <c r="E935" s="544"/>
      <c r="F935" s="543">
        <v>850</v>
      </c>
      <c r="G935" s="536">
        <f t="shared" ref="G935:G998" si="188">E935*F935</f>
        <v>0</v>
      </c>
      <c r="H935" s="543">
        <v>311.87692307692305</v>
      </c>
      <c r="I935" s="536">
        <f t="shared" ref="I935:I998" si="189">E935*H935</f>
        <v>0</v>
      </c>
      <c r="J935" s="657">
        <f t="shared" si="187"/>
        <v>0</v>
      </c>
    </row>
    <row r="936" spans="1:10" s="665" customFormat="1" ht="36.75" hidden="1" customHeight="1" x14ac:dyDescent="0.2">
      <c r="A936" s="531">
        <v>123</v>
      </c>
      <c r="B936" s="535" t="s">
        <v>63</v>
      </c>
      <c r="C936" s="533" t="s">
        <v>71</v>
      </c>
      <c r="D936" s="533" t="s">
        <v>7</v>
      </c>
      <c r="E936" s="533"/>
      <c r="F936" s="536">
        <v>600</v>
      </c>
      <c r="G936" s="536">
        <f t="shared" si="188"/>
        <v>0</v>
      </c>
      <c r="H936" s="536">
        <v>784</v>
      </c>
      <c r="I936" s="536">
        <f t="shared" si="189"/>
        <v>0</v>
      </c>
      <c r="J936" s="656">
        <f t="shared" si="187"/>
        <v>0</v>
      </c>
    </row>
    <row r="937" spans="1:10" s="665" customFormat="1" ht="40.5" hidden="1" customHeight="1" x14ac:dyDescent="0.2">
      <c r="A937" s="531">
        <v>124</v>
      </c>
      <c r="B937" s="535" t="s">
        <v>63</v>
      </c>
      <c r="C937" s="533" t="s">
        <v>67</v>
      </c>
      <c r="D937" s="533" t="s">
        <v>7</v>
      </c>
      <c r="E937" s="533"/>
      <c r="F937" s="536">
        <v>600</v>
      </c>
      <c r="G937" s="536">
        <f t="shared" si="188"/>
        <v>0</v>
      </c>
      <c r="H937" s="536">
        <v>630</v>
      </c>
      <c r="I937" s="536">
        <f t="shared" si="189"/>
        <v>0</v>
      </c>
      <c r="J937" s="656">
        <f t="shared" si="187"/>
        <v>0</v>
      </c>
    </row>
    <row r="938" spans="1:10" s="665" customFormat="1" ht="40.5" hidden="1" customHeight="1" x14ac:dyDescent="0.2">
      <c r="A938" s="531">
        <v>125</v>
      </c>
      <c r="B938" s="535" t="s">
        <v>63</v>
      </c>
      <c r="C938" s="533" t="s">
        <v>64</v>
      </c>
      <c r="D938" s="533" t="s">
        <v>7</v>
      </c>
      <c r="E938" s="533"/>
      <c r="F938" s="536">
        <v>600</v>
      </c>
      <c r="G938" s="536">
        <f t="shared" si="188"/>
        <v>0</v>
      </c>
      <c r="H938" s="536">
        <v>420</v>
      </c>
      <c r="I938" s="536">
        <f t="shared" si="189"/>
        <v>0</v>
      </c>
      <c r="J938" s="656">
        <f t="shared" si="187"/>
        <v>0</v>
      </c>
    </row>
    <row r="939" spans="1:10" s="665" customFormat="1" ht="12" hidden="1" customHeight="1" x14ac:dyDescent="0.2">
      <c r="A939" s="531">
        <v>126</v>
      </c>
      <c r="B939" s="535" t="s">
        <v>295</v>
      </c>
      <c r="C939" s="533" t="s">
        <v>298</v>
      </c>
      <c r="D939" s="533" t="s">
        <v>7</v>
      </c>
      <c r="E939" s="533"/>
      <c r="F939" s="536">
        <v>1200</v>
      </c>
      <c r="G939" s="536">
        <f t="shared" si="188"/>
        <v>0</v>
      </c>
      <c r="H939" s="536">
        <v>450</v>
      </c>
      <c r="I939" s="536">
        <f t="shared" si="189"/>
        <v>0</v>
      </c>
      <c r="J939" s="656">
        <f t="shared" si="187"/>
        <v>0</v>
      </c>
    </row>
    <row r="940" spans="1:10" s="665" customFormat="1" ht="12" hidden="1" customHeight="1" x14ac:dyDescent="0.2">
      <c r="A940" s="531">
        <v>127</v>
      </c>
      <c r="B940" s="535" t="s">
        <v>299</v>
      </c>
      <c r="C940" s="533"/>
      <c r="D940" s="533" t="s">
        <v>56</v>
      </c>
      <c r="E940" s="533"/>
      <c r="F940" s="536">
        <v>1050</v>
      </c>
      <c r="G940" s="536">
        <f t="shared" si="188"/>
        <v>0</v>
      </c>
      <c r="H940" s="536">
        <v>840</v>
      </c>
      <c r="I940" s="536">
        <f t="shared" si="189"/>
        <v>0</v>
      </c>
      <c r="J940" s="656">
        <f t="shared" si="187"/>
        <v>0</v>
      </c>
    </row>
    <row r="941" spans="1:10" s="665" customFormat="1" ht="12" hidden="1" customHeight="1" x14ac:dyDescent="0.2">
      <c r="A941" s="531">
        <v>128</v>
      </c>
      <c r="B941" s="535" t="s">
        <v>300</v>
      </c>
      <c r="C941" s="533"/>
      <c r="D941" s="533" t="s">
        <v>56</v>
      </c>
      <c r="E941" s="533"/>
      <c r="F941" s="536">
        <v>1050</v>
      </c>
      <c r="G941" s="536">
        <f t="shared" si="188"/>
        <v>0</v>
      </c>
      <c r="H941" s="536">
        <v>3080</v>
      </c>
      <c r="I941" s="536">
        <f t="shared" si="189"/>
        <v>0</v>
      </c>
      <c r="J941" s="656">
        <f t="shared" si="187"/>
        <v>0</v>
      </c>
    </row>
    <row r="942" spans="1:10" s="665" customFormat="1" ht="23.25" hidden="1" customHeight="1" x14ac:dyDescent="0.2">
      <c r="A942" s="531">
        <v>129</v>
      </c>
      <c r="B942" s="535" t="s">
        <v>60</v>
      </c>
      <c r="C942" s="538"/>
      <c r="D942" s="533" t="s">
        <v>5</v>
      </c>
      <c r="E942" s="533"/>
      <c r="F942" s="536">
        <v>0</v>
      </c>
      <c r="G942" s="536">
        <f t="shared" si="188"/>
        <v>0</v>
      </c>
      <c r="H942" s="536">
        <v>4701</v>
      </c>
      <c r="I942" s="536">
        <f t="shared" si="189"/>
        <v>0</v>
      </c>
      <c r="J942" s="656">
        <f t="shared" si="187"/>
        <v>0</v>
      </c>
    </row>
    <row r="943" spans="1:10" s="665" customFormat="1" ht="25.5" hidden="1" x14ac:dyDescent="0.2">
      <c r="A943" s="531">
        <v>130</v>
      </c>
      <c r="B943" s="541" t="s">
        <v>82</v>
      </c>
      <c r="C943" s="542" t="s">
        <v>83</v>
      </c>
      <c r="D943" s="542" t="s">
        <v>56</v>
      </c>
      <c r="E943" s="533"/>
      <c r="F943" s="543">
        <v>600</v>
      </c>
      <c r="G943" s="536">
        <f t="shared" si="188"/>
        <v>0</v>
      </c>
      <c r="H943" s="543">
        <v>588</v>
      </c>
      <c r="I943" s="536">
        <f t="shared" si="189"/>
        <v>0</v>
      </c>
      <c r="J943" s="657">
        <f t="shared" si="187"/>
        <v>0</v>
      </c>
    </row>
    <row r="944" spans="1:10" s="665" customFormat="1" hidden="1" x14ac:dyDescent="0.2">
      <c r="A944" s="531">
        <v>131</v>
      </c>
      <c r="B944" s="539" t="s">
        <v>69</v>
      </c>
      <c r="C944" s="533"/>
      <c r="D944" s="533"/>
      <c r="E944" s="533"/>
      <c r="F944" s="533"/>
      <c r="G944" s="536"/>
      <c r="H944" s="147"/>
      <c r="I944" s="536"/>
      <c r="J944" s="655"/>
    </row>
    <row r="945" spans="1:10" s="665" customFormat="1" hidden="1" x14ac:dyDescent="0.2">
      <c r="A945" s="531">
        <v>132</v>
      </c>
      <c r="B945" s="535" t="s">
        <v>346</v>
      </c>
      <c r="C945" s="533" t="s">
        <v>341</v>
      </c>
      <c r="D945" s="533" t="s">
        <v>14</v>
      </c>
      <c r="E945" s="533"/>
      <c r="F945" s="536">
        <v>4518</v>
      </c>
      <c r="G945" s="536">
        <f t="shared" si="188"/>
        <v>0</v>
      </c>
      <c r="H945" s="536">
        <v>7588.7999999999993</v>
      </c>
      <c r="I945" s="536">
        <f t="shared" si="189"/>
        <v>0</v>
      </c>
      <c r="J945" s="656">
        <f t="shared" ref="J945:J959" si="190">G945+I945</f>
        <v>0</v>
      </c>
    </row>
    <row r="946" spans="1:10" s="665" customFormat="1" hidden="1" x14ac:dyDescent="0.2">
      <c r="A946" s="531">
        <v>133</v>
      </c>
      <c r="B946" s="535" t="s">
        <v>62</v>
      </c>
      <c r="C946" s="533" t="s">
        <v>339</v>
      </c>
      <c r="D946" s="533" t="s">
        <v>14</v>
      </c>
      <c r="E946" s="533"/>
      <c r="F946" s="536">
        <v>3005</v>
      </c>
      <c r="G946" s="536">
        <f t="shared" si="188"/>
        <v>0</v>
      </c>
      <c r="H946" s="536">
        <v>5133.5999999999995</v>
      </c>
      <c r="I946" s="536">
        <f t="shared" si="189"/>
        <v>0</v>
      </c>
      <c r="J946" s="656">
        <f t="shared" si="190"/>
        <v>0</v>
      </c>
    </row>
    <row r="947" spans="1:10" s="665" customFormat="1" hidden="1" x14ac:dyDescent="0.2">
      <c r="A947" s="531">
        <v>134</v>
      </c>
      <c r="B947" s="541" t="s">
        <v>402</v>
      </c>
      <c r="C947" s="542" t="s">
        <v>298</v>
      </c>
      <c r="D947" s="542" t="s">
        <v>14</v>
      </c>
      <c r="E947" s="542"/>
      <c r="F947" s="543">
        <v>4500</v>
      </c>
      <c r="G947" s="536">
        <f t="shared" si="188"/>
        <v>0</v>
      </c>
      <c r="H947" s="543">
        <v>4900</v>
      </c>
      <c r="I947" s="536">
        <f t="shared" si="189"/>
        <v>0</v>
      </c>
      <c r="J947" s="657">
        <f t="shared" si="190"/>
        <v>0</v>
      </c>
    </row>
    <row r="948" spans="1:10" s="665" customFormat="1" ht="26.25" hidden="1" customHeight="1" x14ac:dyDescent="0.2">
      <c r="A948" s="531">
        <v>135</v>
      </c>
      <c r="B948" s="541" t="s">
        <v>387</v>
      </c>
      <c r="C948" s="542" t="s">
        <v>403</v>
      </c>
      <c r="D948" s="542" t="s">
        <v>14</v>
      </c>
      <c r="E948" s="542"/>
      <c r="F948" s="543">
        <v>4500</v>
      </c>
      <c r="G948" s="536">
        <f t="shared" si="188"/>
        <v>0</v>
      </c>
      <c r="H948" s="543">
        <v>12807.650000000001</v>
      </c>
      <c r="I948" s="536">
        <f t="shared" si="189"/>
        <v>0</v>
      </c>
      <c r="J948" s="657">
        <f t="shared" si="190"/>
        <v>0</v>
      </c>
    </row>
    <row r="949" spans="1:10" s="665" customFormat="1" ht="27.75" hidden="1" customHeight="1" x14ac:dyDescent="0.2">
      <c r="A949" s="531">
        <v>136</v>
      </c>
      <c r="B949" s="541" t="s">
        <v>398</v>
      </c>
      <c r="C949" s="542" t="s">
        <v>404</v>
      </c>
      <c r="D949" s="542" t="s">
        <v>14</v>
      </c>
      <c r="E949" s="542"/>
      <c r="F949" s="543">
        <v>400</v>
      </c>
      <c r="G949" s="536">
        <f t="shared" si="188"/>
        <v>0</v>
      </c>
      <c r="H949" s="543">
        <v>952.8</v>
      </c>
      <c r="I949" s="536">
        <f t="shared" si="189"/>
        <v>0</v>
      </c>
      <c r="J949" s="657">
        <f t="shared" si="190"/>
        <v>0</v>
      </c>
    </row>
    <row r="950" spans="1:10" s="665" customFormat="1" ht="27.75" hidden="1" customHeight="1" x14ac:dyDescent="0.2">
      <c r="A950" s="531">
        <v>137</v>
      </c>
      <c r="B950" s="541" t="s">
        <v>392</v>
      </c>
      <c r="C950" s="542" t="s">
        <v>393</v>
      </c>
      <c r="D950" s="542" t="s">
        <v>14</v>
      </c>
      <c r="E950" s="542"/>
      <c r="F950" s="543">
        <v>300</v>
      </c>
      <c r="G950" s="536">
        <f t="shared" si="188"/>
        <v>0</v>
      </c>
      <c r="H950" s="543">
        <v>234</v>
      </c>
      <c r="I950" s="536">
        <f t="shared" si="189"/>
        <v>0</v>
      </c>
      <c r="J950" s="657">
        <f t="shared" si="190"/>
        <v>0</v>
      </c>
    </row>
    <row r="951" spans="1:10" s="665" customFormat="1" ht="37.5" hidden="1" customHeight="1" x14ac:dyDescent="0.2">
      <c r="A951" s="531">
        <v>138</v>
      </c>
      <c r="B951" s="541" t="s">
        <v>394</v>
      </c>
      <c r="C951" s="544" t="s">
        <v>296</v>
      </c>
      <c r="D951" s="544" t="s">
        <v>14</v>
      </c>
      <c r="E951" s="544"/>
      <c r="F951" s="543">
        <v>850</v>
      </c>
      <c r="G951" s="536">
        <f t="shared" si="188"/>
        <v>0</v>
      </c>
      <c r="H951" s="543">
        <v>347.2</v>
      </c>
      <c r="I951" s="536">
        <f t="shared" si="189"/>
        <v>0</v>
      </c>
      <c r="J951" s="657">
        <f t="shared" si="190"/>
        <v>0</v>
      </c>
    </row>
    <row r="952" spans="1:10" s="665" customFormat="1" ht="12" hidden="1" customHeight="1" x14ac:dyDescent="0.2">
      <c r="A952" s="531">
        <v>139</v>
      </c>
      <c r="B952" s="541" t="s">
        <v>394</v>
      </c>
      <c r="C952" s="544" t="s">
        <v>168</v>
      </c>
      <c r="D952" s="544" t="s">
        <v>14</v>
      </c>
      <c r="E952" s="544"/>
      <c r="F952" s="543">
        <v>850</v>
      </c>
      <c r="G952" s="536">
        <f t="shared" si="188"/>
        <v>0</v>
      </c>
      <c r="H952" s="543">
        <v>311.87692307692305</v>
      </c>
      <c r="I952" s="536">
        <f t="shared" si="189"/>
        <v>0</v>
      </c>
      <c r="J952" s="657">
        <f t="shared" si="190"/>
        <v>0</v>
      </c>
    </row>
    <row r="953" spans="1:10" s="665" customFormat="1" ht="12" hidden="1" customHeight="1" x14ac:dyDescent="0.2">
      <c r="A953" s="531">
        <v>140</v>
      </c>
      <c r="B953" s="535" t="s">
        <v>63</v>
      </c>
      <c r="C953" s="533" t="s">
        <v>71</v>
      </c>
      <c r="D953" s="533" t="s">
        <v>7</v>
      </c>
      <c r="E953" s="533"/>
      <c r="F953" s="536">
        <v>600</v>
      </c>
      <c r="G953" s="536">
        <f t="shared" si="188"/>
        <v>0</v>
      </c>
      <c r="H953" s="536">
        <v>784</v>
      </c>
      <c r="I953" s="536">
        <f t="shared" si="189"/>
        <v>0</v>
      </c>
      <c r="J953" s="656">
        <f t="shared" si="190"/>
        <v>0</v>
      </c>
    </row>
    <row r="954" spans="1:10" s="665" customFormat="1" ht="12" hidden="1" customHeight="1" x14ac:dyDescent="0.2">
      <c r="A954" s="531">
        <v>141</v>
      </c>
      <c r="B954" s="535" t="s">
        <v>63</v>
      </c>
      <c r="C954" s="533" t="s">
        <v>64</v>
      </c>
      <c r="D954" s="533" t="s">
        <v>7</v>
      </c>
      <c r="E954" s="533"/>
      <c r="F954" s="536">
        <v>600</v>
      </c>
      <c r="G954" s="536">
        <f t="shared" si="188"/>
        <v>0</v>
      </c>
      <c r="H954" s="536">
        <v>420</v>
      </c>
      <c r="I954" s="536">
        <f t="shared" si="189"/>
        <v>0</v>
      </c>
      <c r="J954" s="656">
        <f t="shared" si="190"/>
        <v>0</v>
      </c>
    </row>
    <row r="955" spans="1:10" s="665" customFormat="1" ht="12" hidden="1" customHeight="1" x14ac:dyDescent="0.2">
      <c r="A955" s="531">
        <v>142</v>
      </c>
      <c r="B955" s="535" t="s">
        <v>295</v>
      </c>
      <c r="C955" s="533" t="s">
        <v>298</v>
      </c>
      <c r="D955" s="533" t="s">
        <v>7</v>
      </c>
      <c r="E955" s="533"/>
      <c r="F955" s="536">
        <v>1200</v>
      </c>
      <c r="G955" s="536">
        <f t="shared" si="188"/>
        <v>0</v>
      </c>
      <c r="H955" s="536">
        <v>450</v>
      </c>
      <c r="I955" s="536">
        <f t="shared" si="189"/>
        <v>0</v>
      </c>
      <c r="J955" s="656">
        <f t="shared" si="190"/>
        <v>0</v>
      </c>
    </row>
    <row r="956" spans="1:10" s="665" customFormat="1" ht="12" hidden="1" customHeight="1" x14ac:dyDescent="0.2">
      <c r="A956" s="531">
        <v>143</v>
      </c>
      <c r="B956" s="535" t="s">
        <v>299</v>
      </c>
      <c r="C956" s="533"/>
      <c r="D956" s="533" t="s">
        <v>56</v>
      </c>
      <c r="E956" s="533"/>
      <c r="F956" s="536">
        <v>1050</v>
      </c>
      <c r="G956" s="536">
        <f t="shared" si="188"/>
        <v>0</v>
      </c>
      <c r="H956" s="536">
        <v>840</v>
      </c>
      <c r="I956" s="536">
        <f t="shared" si="189"/>
        <v>0</v>
      </c>
      <c r="J956" s="656">
        <f t="shared" si="190"/>
        <v>0</v>
      </c>
    </row>
    <row r="957" spans="1:10" s="665" customFormat="1" ht="12" hidden="1" customHeight="1" x14ac:dyDescent="0.2">
      <c r="A957" s="531">
        <v>144</v>
      </c>
      <c r="B957" s="535" t="s">
        <v>300</v>
      </c>
      <c r="C957" s="533"/>
      <c r="D957" s="533" t="s">
        <v>56</v>
      </c>
      <c r="E957" s="533"/>
      <c r="F957" s="536">
        <v>1050</v>
      </c>
      <c r="G957" s="536">
        <f t="shared" si="188"/>
        <v>0</v>
      </c>
      <c r="H957" s="536">
        <v>3080</v>
      </c>
      <c r="I957" s="536">
        <f t="shared" si="189"/>
        <v>0</v>
      </c>
      <c r="J957" s="656">
        <f t="shared" si="190"/>
        <v>0</v>
      </c>
    </row>
    <row r="958" spans="1:10" s="665" customFormat="1" ht="12" hidden="1" customHeight="1" x14ac:dyDescent="0.2">
      <c r="A958" s="531">
        <v>145</v>
      </c>
      <c r="B958" s="535" t="s">
        <v>60</v>
      </c>
      <c r="C958" s="538"/>
      <c r="D958" s="533" t="s">
        <v>5</v>
      </c>
      <c r="E958" s="533"/>
      <c r="F958" s="536">
        <v>0</v>
      </c>
      <c r="G958" s="536">
        <f t="shared" si="188"/>
        <v>0</v>
      </c>
      <c r="H958" s="536">
        <v>4701</v>
      </c>
      <c r="I958" s="536">
        <f t="shared" si="189"/>
        <v>0</v>
      </c>
      <c r="J958" s="656">
        <f t="shared" si="190"/>
        <v>0</v>
      </c>
    </row>
    <row r="959" spans="1:10" s="665" customFormat="1" ht="12" hidden="1" customHeight="1" x14ac:dyDescent="0.2">
      <c r="A959" s="531">
        <v>146</v>
      </c>
      <c r="B959" s="541" t="s">
        <v>82</v>
      </c>
      <c r="C959" s="542" t="s">
        <v>83</v>
      </c>
      <c r="D959" s="542" t="s">
        <v>56</v>
      </c>
      <c r="E959" s="533"/>
      <c r="F959" s="543">
        <v>600</v>
      </c>
      <c r="G959" s="536">
        <f t="shared" si="188"/>
        <v>0</v>
      </c>
      <c r="H959" s="543">
        <v>588</v>
      </c>
      <c r="I959" s="536">
        <f t="shared" si="189"/>
        <v>0</v>
      </c>
      <c r="J959" s="657">
        <f t="shared" si="190"/>
        <v>0</v>
      </c>
    </row>
    <row r="960" spans="1:10" s="665" customFormat="1" ht="12" hidden="1" customHeight="1" x14ac:dyDescent="0.2">
      <c r="A960" s="531">
        <v>147</v>
      </c>
      <c r="B960" s="539" t="s">
        <v>70</v>
      </c>
      <c r="C960" s="533"/>
      <c r="D960" s="533"/>
      <c r="E960" s="533"/>
      <c r="F960" s="533"/>
      <c r="G960" s="536"/>
      <c r="H960" s="147"/>
      <c r="I960" s="536"/>
      <c r="J960" s="655"/>
    </row>
    <row r="961" spans="1:14" s="665" customFormat="1" ht="12" hidden="1" customHeight="1" x14ac:dyDescent="0.2">
      <c r="A961" s="531">
        <v>148</v>
      </c>
      <c r="B961" s="535" t="s">
        <v>347</v>
      </c>
      <c r="C961" s="533" t="s">
        <v>341</v>
      </c>
      <c r="D961" s="533" t="s">
        <v>14</v>
      </c>
      <c r="E961" s="533"/>
      <c r="F961" s="536">
        <v>4518</v>
      </c>
      <c r="G961" s="536">
        <f t="shared" si="188"/>
        <v>0</v>
      </c>
      <c r="H961" s="536">
        <v>7588.7999999999993</v>
      </c>
      <c r="I961" s="536">
        <f t="shared" si="189"/>
        <v>0</v>
      </c>
      <c r="J961" s="656">
        <f t="shared" ref="J961:J976" si="191">G961+I961</f>
        <v>0</v>
      </c>
    </row>
    <row r="962" spans="1:14" hidden="1" x14ac:dyDescent="0.2">
      <c r="A962" s="531">
        <v>149</v>
      </c>
      <c r="B962" s="535" t="s">
        <v>62</v>
      </c>
      <c r="C962" s="533" t="s">
        <v>339</v>
      </c>
      <c r="D962" s="533" t="s">
        <v>14</v>
      </c>
      <c r="E962" s="533"/>
      <c r="F962" s="536">
        <v>3005</v>
      </c>
      <c r="G962" s="536">
        <f t="shared" si="188"/>
        <v>0</v>
      </c>
      <c r="H962" s="536">
        <v>5133.5999999999995</v>
      </c>
      <c r="I962" s="536">
        <f t="shared" si="189"/>
        <v>0</v>
      </c>
      <c r="J962" s="656">
        <f t="shared" si="191"/>
        <v>0</v>
      </c>
    </row>
    <row r="963" spans="1:14" s="545" customFormat="1" ht="13.5" hidden="1" customHeight="1" x14ac:dyDescent="0.2">
      <c r="A963" s="531">
        <v>150</v>
      </c>
      <c r="B963" s="541" t="s">
        <v>402</v>
      </c>
      <c r="C963" s="542" t="s">
        <v>298</v>
      </c>
      <c r="D963" s="542" t="s">
        <v>14</v>
      </c>
      <c r="E963" s="542"/>
      <c r="F963" s="543">
        <v>4500</v>
      </c>
      <c r="G963" s="536">
        <f t="shared" si="188"/>
        <v>0</v>
      </c>
      <c r="H963" s="543">
        <v>4900</v>
      </c>
      <c r="I963" s="536">
        <f t="shared" si="189"/>
        <v>0</v>
      </c>
      <c r="J963" s="657">
        <f t="shared" si="191"/>
        <v>0</v>
      </c>
      <c r="K963" s="666"/>
      <c r="L963" s="666"/>
      <c r="M963" s="666"/>
      <c r="N963" s="666"/>
    </row>
    <row r="964" spans="1:14" ht="12.75" hidden="1" customHeight="1" x14ac:dyDescent="0.2">
      <c r="A964" s="531">
        <v>151</v>
      </c>
      <c r="B964" s="541" t="s">
        <v>387</v>
      </c>
      <c r="C964" s="542" t="s">
        <v>403</v>
      </c>
      <c r="D964" s="542" t="s">
        <v>14</v>
      </c>
      <c r="E964" s="542"/>
      <c r="F964" s="543">
        <v>4500</v>
      </c>
      <c r="G964" s="536">
        <f t="shared" si="188"/>
        <v>0</v>
      </c>
      <c r="H964" s="543">
        <v>12807.650000000001</v>
      </c>
      <c r="I964" s="536">
        <f t="shared" si="189"/>
        <v>0</v>
      </c>
      <c r="J964" s="657">
        <f t="shared" si="191"/>
        <v>0</v>
      </c>
    </row>
    <row r="965" spans="1:14" hidden="1" x14ac:dyDescent="0.2">
      <c r="A965" s="531">
        <v>152</v>
      </c>
      <c r="B965" s="541" t="s">
        <v>398</v>
      </c>
      <c r="C965" s="542" t="s">
        <v>404</v>
      </c>
      <c r="D965" s="542" t="s">
        <v>14</v>
      </c>
      <c r="E965" s="542"/>
      <c r="F965" s="543">
        <v>400</v>
      </c>
      <c r="G965" s="536">
        <f t="shared" si="188"/>
        <v>0</v>
      </c>
      <c r="H965" s="543">
        <v>952.8</v>
      </c>
      <c r="I965" s="536">
        <f t="shared" si="189"/>
        <v>0</v>
      </c>
      <c r="J965" s="657">
        <f t="shared" si="191"/>
        <v>0</v>
      </c>
    </row>
    <row r="966" spans="1:14" hidden="1" x14ac:dyDescent="0.2">
      <c r="A966" s="531">
        <v>153</v>
      </c>
      <c r="B966" s="541" t="s">
        <v>392</v>
      </c>
      <c r="C966" s="542" t="s">
        <v>393</v>
      </c>
      <c r="D966" s="542" t="s">
        <v>14</v>
      </c>
      <c r="E966" s="542"/>
      <c r="F966" s="543">
        <v>300</v>
      </c>
      <c r="G966" s="536">
        <f t="shared" si="188"/>
        <v>0</v>
      </c>
      <c r="H966" s="543">
        <v>234</v>
      </c>
      <c r="I966" s="536">
        <f t="shared" si="189"/>
        <v>0</v>
      </c>
      <c r="J966" s="657">
        <f t="shared" si="191"/>
        <v>0</v>
      </c>
    </row>
    <row r="967" spans="1:14" hidden="1" x14ac:dyDescent="0.2">
      <c r="A967" s="531">
        <v>154</v>
      </c>
      <c r="B967" s="541" t="s">
        <v>394</v>
      </c>
      <c r="C967" s="544" t="s">
        <v>296</v>
      </c>
      <c r="D967" s="544" t="s">
        <v>14</v>
      </c>
      <c r="E967" s="544"/>
      <c r="F967" s="543">
        <v>850</v>
      </c>
      <c r="G967" s="536">
        <f t="shared" si="188"/>
        <v>0</v>
      </c>
      <c r="H967" s="543">
        <v>347.2</v>
      </c>
      <c r="I967" s="536">
        <f t="shared" si="189"/>
        <v>0</v>
      </c>
      <c r="J967" s="657">
        <f t="shared" si="191"/>
        <v>0</v>
      </c>
    </row>
    <row r="968" spans="1:14" hidden="1" x14ac:dyDescent="0.2">
      <c r="A968" s="531">
        <v>155</v>
      </c>
      <c r="B968" s="541" t="s">
        <v>394</v>
      </c>
      <c r="C968" s="544" t="s">
        <v>158</v>
      </c>
      <c r="D968" s="544" t="s">
        <v>14</v>
      </c>
      <c r="E968" s="544"/>
      <c r="F968" s="543">
        <v>850</v>
      </c>
      <c r="G968" s="536">
        <f t="shared" si="188"/>
        <v>0</v>
      </c>
      <c r="H968" s="543">
        <v>316.39999999999998</v>
      </c>
      <c r="I968" s="536">
        <f t="shared" si="189"/>
        <v>0</v>
      </c>
      <c r="J968" s="657">
        <f t="shared" si="191"/>
        <v>0</v>
      </c>
    </row>
    <row r="969" spans="1:14" hidden="1" x14ac:dyDescent="0.2">
      <c r="A969" s="531">
        <v>156</v>
      </c>
      <c r="B969" s="541" t="s">
        <v>394</v>
      </c>
      <c r="C969" s="544" t="s">
        <v>168</v>
      </c>
      <c r="D969" s="544" t="s">
        <v>14</v>
      </c>
      <c r="E969" s="544"/>
      <c r="F969" s="543">
        <v>850</v>
      </c>
      <c r="G969" s="536">
        <f t="shared" si="188"/>
        <v>0</v>
      </c>
      <c r="H969" s="543">
        <v>311.87692307692305</v>
      </c>
      <c r="I969" s="536">
        <f t="shared" si="189"/>
        <v>0</v>
      </c>
      <c r="J969" s="657">
        <f t="shared" si="191"/>
        <v>0</v>
      </c>
    </row>
    <row r="970" spans="1:14" hidden="1" x14ac:dyDescent="0.2">
      <c r="A970" s="531">
        <v>157</v>
      </c>
      <c r="B970" s="535" t="s">
        <v>63</v>
      </c>
      <c r="C970" s="533" t="s">
        <v>71</v>
      </c>
      <c r="D970" s="533" t="s">
        <v>7</v>
      </c>
      <c r="E970" s="533"/>
      <c r="F970" s="536">
        <v>600</v>
      </c>
      <c r="G970" s="536">
        <f t="shared" si="188"/>
        <v>0</v>
      </c>
      <c r="H970" s="536">
        <v>784</v>
      </c>
      <c r="I970" s="536">
        <f t="shared" si="189"/>
        <v>0</v>
      </c>
      <c r="J970" s="656">
        <f t="shared" si="191"/>
        <v>0</v>
      </c>
    </row>
    <row r="971" spans="1:14" hidden="1" x14ac:dyDescent="0.2">
      <c r="A971" s="531">
        <v>158</v>
      </c>
      <c r="B971" s="535" t="s">
        <v>63</v>
      </c>
      <c r="C971" s="533" t="s">
        <v>64</v>
      </c>
      <c r="D971" s="533" t="s">
        <v>7</v>
      </c>
      <c r="E971" s="533"/>
      <c r="F971" s="536">
        <v>600</v>
      </c>
      <c r="G971" s="536">
        <f t="shared" si="188"/>
        <v>0</v>
      </c>
      <c r="H971" s="536">
        <v>420</v>
      </c>
      <c r="I971" s="536">
        <f t="shared" si="189"/>
        <v>0</v>
      </c>
      <c r="J971" s="656">
        <f t="shared" si="191"/>
        <v>0</v>
      </c>
    </row>
    <row r="972" spans="1:14" ht="40.5" hidden="1" customHeight="1" x14ac:dyDescent="0.2">
      <c r="A972" s="531">
        <v>159</v>
      </c>
      <c r="B972" s="535" t="s">
        <v>295</v>
      </c>
      <c r="C972" s="533" t="s">
        <v>298</v>
      </c>
      <c r="D972" s="533" t="s">
        <v>7</v>
      </c>
      <c r="E972" s="533"/>
      <c r="F972" s="536">
        <v>1200</v>
      </c>
      <c r="G972" s="536">
        <f t="shared" si="188"/>
        <v>0</v>
      </c>
      <c r="H972" s="536">
        <v>450</v>
      </c>
      <c r="I972" s="536">
        <f t="shared" si="189"/>
        <v>0</v>
      </c>
      <c r="J972" s="656">
        <f t="shared" si="191"/>
        <v>0</v>
      </c>
    </row>
    <row r="973" spans="1:14" ht="40.5" hidden="1" customHeight="1" x14ac:dyDescent="0.2">
      <c r="A973" s="531">
        <v>160</v>
      </c>
      <c r="B973" s="535" t="s">
        <v>299</v>
      </c>
      <c r="C973" s="533"/>
      <c r="D973" s="533" t="s">
        <v>56</v>
      </c>
      <c r="E973" s="533"/>
      <c r="F973" s="536">
        <v>1050</v>
      </c>
      <c r="G973" s="536">
        <f t="shared" si="188"/>
        <v>0</v>
      </c>
      <c r="H973" s="536">
        <v>840</v>
      </c>
      <c r="I973" s="536">
        <f t="shared" si="189"/>
        <v>0</v>
      </c>
      <c r="J973" s="656">
        <f t="shared" si="191"/>
        <v>0</v>
      </c>
    </row>
    <row r="974" spans="1:14" ht="12" hidden="1" customHeight="1" x14ac:dyDescent="0.2">
      <c r="A974" s="531">
        <v>161</v>
      </c>
      <c r="B974" s="535" t="s">
        <v>300</v>
      </c>
      <c r="C974" s="533"/>
      <c r="D974" s="533" t="s">
        <v>56</v>
      </c>
      <c r="E974" s="533"/>
      <c r="F974" s="536">
        <v>1050</v>
      </c>
      <c r="G974" s="536">
        <f t="shared" si="188"/>
        <v>0</v>
      </c>
      <c r="H974" s="536">
        <v>3080</v>
      </c>
      <c r="I974" s="536">
        <f t="shared" si="189"/>
        <v>0</v>
      </c>
      <c r="J974" s="656">
        <f t="shared" si="191"/>
        <v>0</v>
      </c>
    </row>
    <row r="975" spans="1:14" ht="12" hidden="1" customHeight="1" x14ac:dyDescent="0.2">
      <c r="A975" s="531">
        <v>162</v>
      </c>
      <c r="B975" s="535" t="s">
        <v>60</v>
      </c>
      <c r="C975" s="538"/>
      <c r="D975" s="533" t="s">
        <v>5</v>
      </c>
      <c r="E975" s="533"/>
      <c r="F975" s="536">
        <v>0</v>
      </c>
      <c r="G975" s="536">
        <f t="shared" si="188"/>
        <v>0</v>
      </c>
      <c r="H975" s="536">
        <v>4701</v>
      </c>
      <c r="I975" s="536">
        <f t="shared" si="189"/>
        <v>0</v>
      </c>
      <c r="J975" s="656">
        <f t="shared" si="191"/>
        <v>0</v>
      </c>
    </row>
    <row r="976" spans="1:14" ht="40.5" hidden="1" customHeight="1" x14ac:dyDescent="0.2">
      <c r="A976" s="531">
        <v>163</v>
      </c>
      <c r="B976" s="541" t="s">
        <v>82</v>
      </c>
      <c r="C976" s="542" t="s">
        <v>83</v>
      </c>
      <c r="D976" s="542" t="s">
        <v>56</v>
      </c>
      <c r="E976" s="533"/>
      <c r="F976" s="543">
        <v>600</v>
      </c>
      <c r="G976" s="536">
        <f t="shared" si="188"/>
        <v>0</v>
      </c>
      <c r="H976" s="543">
        <v>588</v>
      </c>
      <c r="I976" s="536">
        <f t="shared" si="189"/>
        <v>0</v>
      </c>
      <c r="J976" s="657">
        <f t="shared" si="191"/>
        <v>0</v>
      </c>
    </row>
    <row r="977" spans="1:10" ht="40.5" hidden="1" customHeight="1" x14ac:dyDescent="0.25">
      <c r="A977" s="531">
        <v>164</v>
      </c>
      <c r="B977" s="532" t="s">
        <v>405</v>
      </c>
      <c r="C977" s="533"/>
      <c r="D977" s="533"/>
      <c r="E977" s="533"/>
      <c r="F977" s="533"/>
      <c r="G977" s="536"/>
      <c r="H977" s="147"/>
      <c r="I977" s="536"/>
      <c r="J977" s="655"/>
    </row>
    <row r="978" spans="1:10" s="665" customFormat="1" ht="12" hidden="1" customHeight="1" x14ac:dyDescent="0.2">
      <c r="A978" s="531">
        <v>165</v>
      </c>
      <c r="B978" s="535" t="s">
        <v>297</v>
      </c>
      <c r="C978" s="533" t="s">
        <v>338</v>
      </c>
      <c r="D978" s="533" t="s">
        <v>14</v>
      </c>
      <c r="E978" s="533"/>
      <c r="F978" s="536">
        <v>2829</v>
      </c>
      <c r="G978" s="536">
        <f t="shared" si="188"/>
        <v>0</v>
      </c>
      <c r="H978" s="536">
        <v>5624.6399999999994</v>
      </c>
      <c r="I978" s="536">
        <f t="shared" si="189"/>
        <v>0</v>
      </c>
      <c r="J978" s="656">
        <f t="shared" ref="J978:J989" si="192">G978+I978</f>
        <v>0</v>
      </c>
    </row>
    <row r="979" spans="1:10" s="665" customFormat="1" ht="12" hidden="1" customHeight="1" x14ac:dyDescent="0.2">
      <c r="A979" s="531">
        <v>166</v>
      </c>
      <c r="B979" s="535" t="s">
        <v>62</v>
      </c>
      <c r="C979" s="533" t="s">
        <v>337</v>
      </c>
      <c r="D979" s="533" t="s">
        <v>14</v>
      </c>
      <c r="E979" s="533"/>
      <c r="F979" s="536">
        <v>1681</v>
      </c>
      <c r="G979" s="536">
        <f t="shared" si="188"/>
        <v>0</v>
      </c>
      <c r="H979" s="536">
        <v>4575.5999999999995</v>
      </c>
      <c r="I979" s="536">
        <f t="shared" si="189"/>
        <v>0</v>
      </c>
      <c r="J979" s="656">
        <f t="shared" si="192"/>
        <v>0</v>
      </c>
    </row>
    <row r="980" spans="1:10" s="665" customFormat="1" ht="40.5" hidden="1" customHeight="1" x14ac:dyDescent="0.2">
      <c r="A980" s="531">
        <v>167</v>
      </c>
      <c r="B980" s="541" t="s">
        <v>396</v>
      </c>
      <c r="C980" s="542" t="s">
        <v>296</v>
      </c>
      <c r="D980" s="542" t="s">
        <v>14</v>
      </c>
      <c r="E980" s="542"/>
      <c r="F980" s="543">
        <v>4500</v>
      </c>
      <c r="G980" s="536">
        <f t="shared" si="188"/>
        <v>0</v>
      </c>
      <c r="H980" s="543">
        <v>4900</v>
      </c>
      <c r="I980" s="536">
        <f t="shared" si="189"/>
        <v>0</v>
      </c>
      <c r="J980" s="657">
        <f t="shared" si="192"/>
        <v>0</v>
      </c>
    </row>
    <row r="981" spans="1:10" s="665" customFormat="1" ht="40.5" hidden="1" customHeight="1" x14ac:dyDescent="0.2">
      <c r="A981" s="531">
        <v>168</v>
      </c>
      <c r="B981" s="541" t="s">
        <v>387</v>
      </c>
      <c r="C981" s="542" t="s">
        <v>400</v>
      </c>
      <c r="D981" s="542" t="s">
        <v>14</v>
      </c>
      <c r="E981" s="542"/>
      <c r="F981" s="543">
        <v>4500</v>
      </c>
      <c r="G981" s="536">
        <f t="shared" si="188"/>
        <v>0</v>
      </c>
      <c r="H981" s="543">
        <v>11136.75</v>
      </c>
      <c r="I981" s="536">
        <f t="shared" si="189"/>
        <v>0</v>
      </c>
      <c r="J981" s="657">
        <f t="shared" si="192"/>
        <v>0</v>
      </c>
    </row>
    <row r="982" spans="1:10" s="665" customFormat="1" ht="12" hidden="1" customHeight="1" x14ac:dyDescent="0.2">
      <c r="A982" s="531">
        <v>169</v>
      </c>
      <c r="B982" s="541" t="s">
        <v>392</v>
      </c>
      <c r="C982" s="542" t="s">
        <v>393</v>
      </c>
      <c r="D982" s="542" t="s">
        <v>14</v>
      </c>
      <c r="E982" s="542"/>
      <c r="F982" s="543">
        <v>300</v>
      </c>
      <c r="G982" s="536">
        <f t="shared" si="188"/>
        <v>0</v>
      </c>
      <c r="H982" s="543">
        <v>234</v>
      </c>
      <c r="I982" s="536">
        <f t="shared" si="189"/>
        <v>0</v>
      </c>
      <c r="J982" s="657">
        <f t="shared" si="192"/>
        <v>0</v>
      </c>
    </row>
    <row r="983" spans="1:10" s="665" customFormat="1" ht="12" hidden="1" customHeight="1" x14ac:dyDescent="0.2">
      <c r="A983" s="531">
        <v>170</v>
      </c>
      <c r="B983" s="541" t="s">
        <v>394</v>
      </c>
      <c r="C983" s="544" t="s">
        <v>168</v>
      </c>
      <c r="D983" s="544" t="s">
        <v>14</v>
      </c>
      <c r="E983" s="544"/>
      <c r="F983" s="543">
        <v>850</v>
      </c>
      <c r="G983" s="536">
        <f t="shared" si="188"/>
        <v>0</v>
      </c>
      <c r="H983" s="543">
        <v>311.87692307692305</v>
      </c>
      <c r="I983" s="536">
        <f t="shared" si="189"/>
        <v>0</v>
      </c>
      <c r="J983" s="657">
        <f t="shared" si="192"/>
        <v>0</v>
      </c>
    </row>
    <row r="984" spans="1:10" s="665" customFormat="1" ht="12" hidden="1" customHeight="1" x14ac:dyDescent="0.2">
      <c r="A984" s="531">
        <v>171</v>
      </c>
      <c r="B984" s="535" t="s">
        <v>63</v>
      </c>
      <c r="C984" s="533" t="s">
        <v>64</v>
      </c>
      <c r="D984" s="533" t="s">
        <v>7</v>
      </c>
      <c r="E984" s="533"/>
      <c r="F984" s="536">
        <v>600</v>
      </c>
      <c r="G984" s="536">
        <f t="shared" si="188"/>
        <v>0</v>
      </c>
      <c r="H984" s="536">
        <v>420</v>
      </c>
      <c r="I984" s="536">
        <f t="shared" si="189"/>
        <v>0</v>
      </c>
      <c r="J984" s="656">
        <f t="shared" si="192"/>
        <v>0</v>
      </c>
    </row>
    <row r="985" spans="1:10" s="665" customFormat="1" ht="40.5" hidden="1" customHeight="1" x14ac:dyDescent="0.2">
      <c r="A985" s="531">
        <v>172</v>
      </c>
      <c r="B985" s="535" t="s">
        <v>295</v>
      </c>
      <c r="C985" s="533" t="s">
        <v>168</v>
      </c>
      <c r="D985" s="533" t="s">
        <v>7</v>
      </c>
      <c r="E985" s="533"/>
      <c r="F985" s="536">
        <v>1200</v>
      </c>
      <c r="G985" s="536">
        <f t="shared" si="188"/>
        <v>0</v>
      </c>
      <c r="H985" s="536">
        <v>300</v>
      </c>
      <c r="I985" s="536">
        <f t="shared" si="189"/>
        <v>0</v>
      </c>
      <c r="J985" s="656">
        <f t="shared" si="192"/>
        <v>0</v>
      </c>
    </row>
    <row r="986" spans="1:10" s="665" customFormat="1" ht="40.5" hidden="1" customHeight="1" x14ac:dyDescent="0.2">
      <c r="A986" s="531">
        <v>173</v>
      </c>
      <c r="B986" s="535" t="s">
        <v>74</v>
      </c>
      <c r="C986" s="533"/>
      <c r="D986" s="533" t="s">
        <v>56</v>
      </c>
      <c r="E986" s="533"/>
      <c r="F986" s="536">
        <v>1050</v>
      </c>
      <c r="G986" s="536">
        <f t="shared" si="188"/>
        <v>0</v>
      </c>
      <c r="H986" s="536">
        <v>840</v>
      </c>
      <c r="I986" s="536">
        <f t="shared" si="189"/>
        <v>0</v>
      </c>
      <c r="J986" s="656">
        <f t="shared" si="192"/>
        <v>0</v>
      </c>
    </row>
    <row r="987" spans="1:10" s="665" customFormat="1" ht="12" hidden="1" customHeight="1" x14ac:dyDescent="0.2">
      <c r="A987" s="531">
        <v>174</v>
      </c>
      <c r="B987" s="535" t="s">
        <v>65</v>
      </c>
      <c r="C987" s="533"/>
      <c r="D987" s="533" t="s">
        <v>56</v>
      </c>
      <c r="E987" s="533"/>
      <c r="F987" s="536">
        <v>1050</v>
      </c>
      <c r="G987" s="536">
        <f t="shared" si="188"/>
        <v>0</v>
      </c>
      <c r="H987" s="536">
        <v>3080</v>
      </c>
      <c r="I987" s="536">
        <f t="shared" si="189"/>
        <v>0</v>
      </c>
      <c r="J987" s="656">
        <f t="shared" si="192"/>
        <v>0</v>
      </c>
    </row>
    <row r="988" spans="1:10" s="665" customFormat="1" ht="12" hidden="1" customHeight="1" x14ac:dyDescent="0.2">
      <c r="A988" s="531">
        <v>175</v>
      </c>
      <c r="B988" s="541" t="s">
        <v>82</v>
      </c>
      <c r="C988" s="542" t="s">
        <v>83</v>
      </c>
      <c r="D988" s="542" t="s">
        <v>56</v>
      </c>
      <c r="E988" s="542"/>
      <c r="F988" s="543">
        <v>600</v>
      </c>
      <c r="G988" s="536">
        <f t="shared" si="188"/>
        <v>0</v>
      </c>
      <c r="H988" s="543">
        <v>588</v>
      </c>
      <c r="I988" s="536">
        <f t="shared" si="189"/>
        <v>0</v>
      </c>
      <c r="J988" s="657">
        <f t="shared" si="192"/>
        <v>0</v>
      </c>
    </row>
    <row r="989" spans="1:10" s="665" customFormat="1" ht="40.5" hidden="1" customHeight="1" x14ac:dyDescent="0.2">
      <c r="A989" s="531">
        <v>176</v>
      </c>
      <c r="B989" s="535" t="s">
        <v>60</v>
      </c>
      <c r="C989" s="538"/>
      <c r="D989" s="533" t="s">
        <v>5</v>
      </c>
      <c r="E989" s="533"/>
      <c r="F989" s="536">
        <v>0</v>
      </c>
      <c r="G989" s="536">
        <f t="shared" si="188"/>
        <v>0</v>
      </c>
      <c r="H989" s="536">
        <v>1688</v>
      </c>
      <c r="I989" s="536">
        <f t="shared" si="189"/>
        <v>0</v>
      </c>
      <c r="J989" s="656">
        <f t="shared" si="192"/>
        <v>0</v>
      </c>
    </row>
    <row r="990" spans="1:10" s="665" customFormat="1" ht="40.5" hidden="1" customHeight="1" x14ac:dyDescent="0.2">
      <c r="A990" s="531">
        <v>177</v>
      </c>
      <c r="B990" s="539" t="s">
        <v>75</v>
      </c>
      <c r="C990" s="533"/>
      <c r="D990" s="533"/>
      <c r="E990" s="533"/>
      <c r="F990" s="533"/>
      <c r="G990" s="536"/>
      <c r="H990" s="147"/>
      <c r="I990" s="536"/>
      <c r="J990" s="655"/>
    </row>
    <row r="991" spans="1:10" s="665" customFormat="1" ht="12" hidden="1" customHeight="1" x14ac:dyDescent="0.2">
      <c r="A991" s="531">
        <v>178</v>
      </c>
      <c r="B991" s="535" t="s">
        <v>76</v>
      </c>
      <c r="C991" s="533" t="s">
        <v>342</v>
      </c>
      <c r="D991" s="533" t="s">
        <v>7</v>
      </c>
      <c r="E991" s="533"/>
      <c r="F991" s="536">
        <v>25108</v>
      </c>
      <c r="G991" s="536">
        <f t="shared" si="188"/>
        <v>0</v>
      </c>
      <c r="H991" s="536">
        <v>69455.376000000004</v>
      </c>
      <c r="I991" s="536">
        <f t="shared" si="189"/>
        <v>0</v>
      </c>
      <c r="J991" s="656">
        <f t="shared" ref="J991:J1001" si="193">G991+I991</f>
        <v>0</v>
      </c>
    </row>
    <row r="992" spans="1:10" s="665" customFormat="1" ht="12" hidden="1" customHeight="1" x14ac:dyDescent="0.2">
      <c r="A992" s="531">
        <v>179</v>
      </c>
      <c r="B992" s="546" t="s">
        <v>285</v>
      </c>
      <c r="C992" s="533" t="s">
        <v>343</v>
      </c>
      <c r="D992" s="533" t="s">
        <v>7</v>
      </c>
      <c r="E992" s="533"/>
      <c r="F992" s="536">
        <v>5616</v>
      </c>
      <c r="G992" s="536">
        <f t="shared" si="188"/>
        <v>0</v>
      </c>
      <c r="H992" s="536">
        <v>12134.640000000001</v>
      </c>
      <c r="I992" s="536">
        <f t="shared" si="189"/>
        <v>0</v>
      </c>
      <c r="J992" s="656">
        <f t="shared" si="193"/>
        <v>0</v>
      </c>
    </row>
    <row r="993" spans="1:10" s="665" customFormat="1" ht="40.5" hidden="1" customHeight="1" x14ac:dyDescent="0.2">
      <c r="A993" s="531">
        <v>180</v>
      </c>
      <c r="B993" s="546" t="s">
        <v>286</v>
      </c>
      <c r="C993" s="533" t="s">
        <v>344</v>
      </c>
      <c r="D993" s="533" t="s">
        <v>7</v>
      </c>
      <c r="E993" s="533"/>
      <c r="F993" s="536">
        <v>5577</v>
      </c>
      <c r="G993" s="536">
        <f t="shared" si="188"/>
        <v>0</v>
      </c>
      <c r="H993" s="536">
        <v>12144.312</v>
      </c>
      <c r="I993" s="536">
        <f t="shared" si="189"/>
        <v>0</v>
      </c>
      <c r="J993" s="656">
        <f t="shared" si="193"/>
        <v>0</v>
      </c>
    </row>
    <row r="994" spans="1:10" s="665" customFormat="1" ht="40.5" hidden="1" customHeight="1" x14ac:dyDescent="0.2">
      <c r="A994" s="531">
        <v>181</v>
      </c>
      <c r="B994" s="535" t="s">
        <v>77</v>
      </c>
      <c r="C994" s="533" t="s">
        <v>78</v>
      </c>
      <c r="D994" s="533" t="s">
        <v>7</v>
      </c>
      <c r="E994" s="533"/>
      <c r="F994" s="536">
        <v>1554</v>
      </c>
      <c r="G994" s="536">
        <f t="shared" si="188"/>
        <v>0</v>
      </c>
      <c r="H994" s="536">
        <v>3826</v>
      </c>
      <c r="I994" s="536">
        <f t="shared" si="189"/>
        <v>0</v>
      </c>
      <c r="J994" s="656">
        <f t="shared" si="193"/>
        <v>0</v>
      </c>
    </row>
    <row r="995" spans="1:10" s="665" customFormat="1" ht="12" hidden="1" customHeight="1" x14ac:dyDescent="0.2">
      <c r="A995" s="531">
        <v>182</v>
      </c>
      <c r="B995" s="535" t="s">
        <v>79</v>
      </c>
      <c r="C995" s="533" t="s">
        <v>78</v>
      </c>
      <c r="D995" s="533" t="s">
        <v>7</v>
      </c>
      <c r="E995" s="533"/>
      <c r="F995" s="536">
        <v>2032</v>
      </c>
      <c r="G995" s="536">
        <f t="shared" si="188"/>
        <v>0</v>
      </c>
      <c r="H995" s="536">
        <v>5000</v>
      </c>
      <c r="I995" s="536">
        <f t="shared" si="189"/>
        <v>0</v>
      </c>
      <c r="J995" s="656">
        <f t="shared" si="193"/>
        <v>0</v>
      </c>
    </row>
    <row r="996" spans="1:10" s="665" customFormat="1" ht="12" hidden="1" customHeight="1" x14ac:dyDescent="0.2">
      <c r="A996" s="531">
        <v>183</v>
      </c>
      <c r="B996" s="535" t="s">
        <v>50</v>
      </c>
      <c r="C996" s="533" t="s">
        <v>78</v>
      </c>
      <c r="D996" s="533" t="s">
        <v>7</v>
      </c>
      <c r="E996" s="533"/>
      <c r="F996" s="536">
        <v>1500</v>
      </c>
      <c r="G996" s="536">
        <f t="shared" si="188"/>
        <v>0</v>
      </c>
      <c r="H996" s="536">
        <v>4557</v>
      </c>
      <c r="I996" s="536">
        <f t="shared" si="189"/>
        <v>0</v>
      </c>
      <c r="J996" s="656">
        <f t="shared" si="193"/>
        <v>0</v>
      </c>
    </row>
    <row r="997" spans="1:10" s="665" customFormat="1" ht="12" hidden="1" customHeight="1" x14ac:dyDescent="0.2">
      <c r="A997" s="531">
        <v>184</v>
      </c>
      <c r="B997" s="535" t="s">
        <v>80</v>
      </c>
      <c r="C997" s="533" t="s">
        <v>81</v>
      </c>
      <c r="D997" s="533" t="s">
        <v>7</v>
      </c>
      <c r="E997" s="533"/>
      <c r="F997" s="536">
        <v>1500</v>
      </c>
      <c r="G997" s="536">
        <f t="shared" si="188"/>
        <v>0</v>
      </c>
      <c r="H997" s="536">
        <v>2499</v>
      </c>
      <c r="I997" s="536">
        <f t="shared" si="189"/>
        <v>0</v>
      </c>
      <c r="J997" s="656">
        <f t="shared" si="193"/>
        <v>0</v>
      </c>
    </row>
    <row r="998" spans="1:10" s="665" customFormat="1" ht="12" hidden="1" customHeight="1" x14ac:dyDescent="0.2">
      <c r="A998" s="531">
        <v>185</v>
      </c>
      <c r="B998" s="535" t="s">
        <v>440</v>
      </c>
      <c r="C998" s="533"/>
      <c r="D998" s="533" t="s">
        <v>56</v>
      </c>
      <c r="E998" s="533"/>
      <c r="F998" s="536">
        <v>1200</v>
      </c>
      <c r="G998" s="536">
        <f t="shared" si="188"/>
        <v>0</v>
      </c>
      <c r="H998" s="536">
        <v>3017</v>
      </c>
      <c r="I998" s="536">
        <f t="shared" si="189"/>
        <v>0</v>
      </c>
      <c r="J998" s="656">
        <f t="shared" si="193"/>
        <v>0</v>
      </c>
    </row>
    <row r="999" spans="1:10" s="665" customFormat="1" ht="12" hidden="1" customHeight="1" x14ac:dyDescent="0.2">
      <c r="A999" s="531">
        <v>186</v>
      </c>
      <c r="B999" s="535" t="s">
        <v>441</v>
      </c>
      <c r="C999" s="533"/>
      <c r="D999" s="533" t="s">
        <v>56</v>
      </c>
      <c r="E999" s="533"/>
      <c r="F999" s="536">
        <v>1200</v>
      </c>
      <c r="G999" s="536">
        <f t="shared" ref="G999:G1012" si="194">E999*F999</f>
        <v>0</v>
      </c>
      <c r="H999" s="536">
        <v>1933</v>
      </c>
      <c r="I999" s="536">
        <f t="shared" ref="I999:I1012" si="195">E999*H999</f>
        <v>0</v>
      </c>
      <c r="J999" s="656">
        <f t="shared" si="193"/>
        <v>0</v>
      </c>
    </row>
    <row r="1000" spans="1:10" s="665" customFormat="1" ht="12" hidden="1" customHeight="1" x14ac:dyDescent="0.2">
      <c r="A1000" s="531">
        <v>187</v>
      </c>
      <c r="B1000" s="535" t="s">
        <v>82</v>
      </c>
      <c r="C1000" s="533" t="s">
        <v>83</v>
      </c>
      <c r="D1000" s="533" t="s">
        <v>56</v>
      </c>
      <c r="E1000" s="533"/>
      <c r="F1000" s="536">
        <v>600</v>
      </c>
      <c r="G1000" s="536">
        <f t="shared" si="194"/>
        <v>0</v>
      </c>
      <c r="H1000" s="536">
        <v>588</v>
      </c>
      <c r="I1000" s="536">
        <f t="shared" si="195"/>
        <v>0</v>
      </c>
      <c r="J1000" s="656">
        <f t="shared" si="193"/>
        <v>0</v>
      </c>
    </row>
    <row r="1001" spans="1:10" s="665" customFormat="1" ht="12" hidden="1" customHeight="1" x14ac:dyDescent="0.2">
      <c r="A1001" s="531">
        <v>188</v>
      </c>
      <c r="B1001" s="535" t="s">
        <v>60</v>
      </c>
      <c r="C1001" s="538"/>
      <c r="D1001" s="533" t="s">
        <v>5</v>
      </c>
      <c r="E1001" s="533"/>
      <c r="F1001" s="536">
        <v>0</v>
      </c>
      <c r="G1001" s="536">
        <f t="shared" si="194"/>
        <v>0</v>
      </c>
      <c r="H1001" s="536">
        <v>35562</v>
      </c>
      <c r="I1001" s="536">
        <f t="shared" si="195"/>
        <v>0</v>
      </c>
      <c r="J1001" s="656">
        <f t="shared" si="193"/>
        <v>0</v>
      </c>
    </row>
    <row r="1002" spans="1:10" s="665" customFormat="1" ht="38.25" hidden="1" customHeight="1" x14ac:dyDescent="0.2">
      <c r="A1002" s="531">
        <v>189</v>
      </c>
      <c r="B1002" s="539" t="s">
        <v>84</v>
      </c>
      <c r="C1002" s="533"/>
      <c r="D1002" s="533"/>
      <c r="E1002" s="533"/>
      <c r="F1002" s="533"/>
      <c r="G1002" s="536">
        <f t="shared" si="194"/>
        <v>0</v>
      </c>
      <c r="H1002" s="147"/>
      <c r="I1002" s="536">
        <f t="shared" si="195"/>
        <v>0</v>
      </c>
      <c r="J1002" s="655"/>
    </row>
    <row r="1003" spans="1:10" s="665" customFormat="1" ht="28.5" hidden="1" customHeight="1" x14ac:dyDescent="0.2">
      <c r="A1003" s="531">
        <v>190</v>
      </c>
      <c r="B1003" s="535" t="s">
        <v>85</v>
      </c>
      <c r="C1003" s="533" t="s">
        <v>348</v>
      </c>
      <c r="D1003" s="533" t="s">
        <v>7</v>
      </c>
      <c r="E1003" s="533"/>
      <c r="F1003" s="536">
        <v>115637</v>
      </c>
      <c r="G1003" s="536">
        <f t="shared" si="194"/>
        <v>0</v>
      </c>
      <c r="H1003" s="536">
        <v>310498.728</v>
      </c>
      <c r="I1003" s="536">
        <f t="shared" si="195"/>
        <v>0</v>
      </c>
      <c r="J1003" s="656">
        <f t="shared" ref="J1003:J1012" si="196">G1003+I1003</f>
        <v>0</v>
      </c>
    </row>
    <row r="1004" spans="1:10" s="665" customFormat="1" ht="24.75" hidden="1" customHeight="1" x14ac:dyDescent="0.2">
      <c r="A1004" s="531">
        <v>191</v>
      </c>
      <c r="B1004" s="546" t="s">
        <v>406</v>
      </c>
      <c r="C1004" s="533" t="s">
        <v>407</v>
      </c>
      <c r="D1004" s="533" t="s">
        <v>7</v>
      </c>
      <c r="E1004" s="533"/>
      <c r="F1004" s="536">
        <v>6729</v>
      </c>
      <c r="G1004" s="536">
        <f t="shared" si="194"/>
        <v>0</v>
      </c>
      <c r="H1004" s="536">
        <v>14539.247999999998</v>
      </c>
      <c r="I1004" s="536">
        <f t="shared" si="195"/>
        <v>0</v>
      </c>
      <c r="J1004" s="656">
        <f t="shared" si="196"/>
        <v>0</v>
      </c>
    </row>
    <row r="1005" spans="1:10" s="665" customFormat="1" ht="12" hidden="1" customHeight="1" x14ac:dyDescent="0.2">
      <c r="A1005" s="531">
        <v>192</v>
      </c>
      <c r="B1005" s="546" t="s">
        <v>287</v>
      </c>
      <c r="C1005" s="533" t="s">
        <v>349</v>
      </c>
      <c r="D1005" s="533" t="s">
        <v>7</v>
      </c>
      <c r="E1005" s="533"/>
      <c r="F1005" s="536">
        <v>8615</v>
      </c>
      <c r="G1005" s="536">
        <f t="shared" si="194"/>
        <v>0</v>
      </c>
      <c r="H1005" s="536">
        <v>18744.335999999999</v>
      </c>
      <c r="I1005" s="536">
        <f t="shared" si="195"/>
        <v>0</v>
      </c>
      <c r="J1005" s="656">
        <f t="shared" si="196"/>
        <v>0</v>
      </c>
    </row>
    <row r="1006" spans="1:10" s="665" customFormat="1" ht="12" hidden="1" customHeight="1" x14ac:dyDescent="0.2">
      <c r="A1006" s="531">
        <v>193</v>
      </c>
      <c r="B1006" s="535" t="s">
        <v>86</v>
      </c>
      <c r="C1006" s="533" t="s">
        <v>87</v>
      </c>
      <c r="D1006" s="533" t="s">
        <v>7</v>
      </c>
      <c r="E1006" s="533"/>
      <c r="F1006" s="536">
        <v>3841</v>
      </c>
      <c r="G1006" s="536">
        <f t="shared" si="194"/>
        <v>0</v>
      </c>
      <c r="H1006" s="536">
        <v>8657</v>
      </c>
      <c r="I1006" s="536">
        <f t="shared" si="195"/>
        <v>0</v>
      </c>
      <c r="J1006" s="656">
        <f t="shared" si="196"/>
        <v>0</v>
      </c>
    </row>
    <row r="1007" spans="1:10" s="665" customFormat="1" ht="40.5" hidden="1" customHeight="1" x14ac:dyDescent="0.2">
      <c r="A1007" s="531">
        <v>194</v>
      </c>
      <c r="B1007" s="535" t="s">
        <v>80</v>
      </c>
      <c r="C1007" s="533" t="s">
        <v>408</v>
      </c>
      <c r="D1007" s="533" t="s">
        <v>7</v>
      </c>
      <c r="E1007" s="533"/>
      <c r="F1007" s="533">
        <v>1500</v>
      </c>
      <c r="G1007" s="536">
        <f t="shared" si="194"/>
        <v>0</v>
      </c>
      <c r="H1007" s="147">
        <v>3528</v>
      </c>
      <c r="I1007" s="536">
        <f t="shared" si="195"/>
        <v>0</v>
      </c>
      <c r="J1007" s="656">
        <f t="shared" si="196"/>
        <v>0</v>
      </c>
    </row>
    <row r="1008" spans="1:10" s="665" customFormat="1" ht="25.5" hidden="1" customHeight="1" x14ac:dyDescent="0.2">
      <c r="A1008" s="531">
        <v>195</v>
      </c>
      <c r="B1008" s="535" t="s">
        <v>88</v>
      </c>
      <c r="C1008" s="533"/>
      <c r="D1008" s="533" t="s">
        <v>7</v>
      </c>
      <c r="E1008" s="533"/>
      <c r="F1008" s="536">
        <v>1560</v>
      </c>
      <c r="G1008" s="536">
        <f t="shared" si="194"/>
        <v>0</v>
      </c>
      <c r="H1008" s="536">
        <v>5971</v>
      </c>
      <c r="I1008" s="536">
        <f t="shared" si="195"/>
        <v>0</v>
      </c>
      <c r="J1008" s="656">
        <f t="shared" si="196"/>
        <v>0</v>
      </c>
    </row>
    <row r="1009" spans="1:10" s="665" customFormat="1" ht="12" hidden="1" customHeight="1" x14ac:dyDescent="0.2">
      <c r="A1009" s="531">
        <v>196</v>
      </c>
      <c r="B1009" s="535" t="s">
        <v>89</v>
      </c>
      <c r="C1009" s="533"/>
      <c r="D1009" s="533" t="s">
        <v>56</v>
      </c>
      <c r="E1009" s="533"/>
      <c r="F1009" s="536">
        <v>1200</v>
      </c>
      <c r="G1009" s="536">
        <f t="shared" si="194"/>
        <v>0</v>
      </c>
      <c r="H1009" s="536">
        <v>3440</v>
      </c>
      <c r="I1009" s="536">
        <f t="shared" si="195"/>
        <v>0</v>
      </c>
      <c r="J1009" s="656">
        <f t="shared" si="196"/>
        <v>0</v>
      </c>
    </row>
    <row r="1010" spans="1:10" s="665" customFormat="1" ht="12" hidden="1" customHeight="1" x14ac:dyDescent="0.2">
      <c r="A1010" s="531">
        <v>197</v>
      </c>
      <c r="B1010" s="535" t="s">
        <v>90</v>
      </c>
      <c r="C1010" s="533"/>
      <c r="D1010" s="533" t="s">
        <v>56</v>
      </c>
      <c r="E1010" s="533"/>
      <c r="F1010" s="536">
        <v>1200</v>
      </c>
      <c r="G1010" s="536">
        <f t="shared" si="194"/>
        <v>0</v>
      </c>
      <c r="H1010" s="536">
        <v>2078</v>
      </c>
      <c r="I1010" s="536">
        <f t="shared" si="195"/>
        <v>0</v>
      </c>
      <c r="J1010" s="656">
        <f t="shared" si="196"/>
        <v>0</v>
      </c>
    </row>
    <row r="1011" spans="1:10" s="665" customFormat="1" ht="25.5" hidden="1" x14ac:dyDescent="0.2">
      <c r="A1011" s="531">
        <v>198</v>
      </c>
      <c r="B1011" s="535" t="s">
        <v>82</v>
      </c>
      <c r="C1011" s="533" t="s">
        <v>83</v>
      </c>
      <c r="D1011" s="533" t="s">
        <v>56</v>
      </c>
      <c r="E1011" s="533"/>
      <c r="F1011" s="536">
        <v>600</v>
      </c>
      <c r="G1011" s="536">
        <f t="shared" si="194"/>
        <v>0</v>
      </c>
      <c r="H1011" s="536">
        <v>588</v>
      </c>
      <c r="I1011" s="536">
        <f t="shared" si="195"/>
        <v>0</v>
      </c>
      <c r="J1011" s="656">
        <f t="shared" si="196"/>
        <v>0</v>
      </c>
    </row>
    <row r="1012" spans="1:10" s="665" customFormat="1" hidden="1" x14ac:dyDescent="0.2">
      <c r="A1012" s="531">
        <v>199</v>
      </c>
      <c r="B1012" s="535" t="s">
        <v>60</v>
      </c>
      <c r="C1012" s="538"/>
      <c r="D1012" s="533" t="s">
        <v>5</v>
      </c>
      <c r="E1012" s="533"/>
      <c r="F1012" s="536">
        <v>0</v>
      </c>
      <c r="G1012" s="536">
        <f t="shared" si="194"/>
        <v>0</v>
      </c>
      <c r="H1012" s="536">
        <v>31415</v>
      </c>
      <c r="I1012" s="536">
        <f t="shared" si="195"/>
        <v>0</v>
      </c>
      <c r="J1012" s="656">
        <f t="shared" si="196"/>
        <v>0</v>
      </c>
    </row>
    <row r="1013" spans="1:10" s="665" customFormat="1" hidden="1" x14ac:dyDescent="0.2">
      <c r="A1013" s="531">
        <v>200</v>
      </c>
      <c r="B1013" s="539" t="s">
        <v>91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s="665" customFormat="1" ht="39.75" hidden="1" customHeight="1" x14ac:dyDescent="0.2">
      <c r="A1014" s="531">
        <v>201</v>
      </c>
      <c r="B1014" s="539" t="s">
        <v>92</v>
      </c>
      <c r="C1014" s="533"/>
      <c r="D1014" s="533"/>
      <c r="E1014" s="533"/>
      <c r="F1014" s="533"/>
      <c r="G1014" s="536"/>
      <c r="H1014" s="147"/>
      <c r="I1014" s="536"/>
      <c r="J1014" s="655"/>
    </row>
    <row r="1015" spans="1:10" s="665" customFormat="1" ht="39.75" hidden="1" customHeight="1" x14ac:dyDescent="0.2">
      <c r="A1015" s="531">
        <v>202</v>
      </c>
      <c r="B1015" s="535" t="s">
        <v>312</v>
      </c>
      <c r="C1015" s="533"/>
      <c r="D1015" s="533" t="s">
        <v>5</v>
      </c>
      <c r="E1015" s="533"/>
      <c r="F1015" s="533"/>
      <c r="G1015" s="536"/>
      <c r="H1015" s="147"/>
      <c r="I1015" s="536"/>
      <c r="J1015" s="655"/>
    </row>
    <row r="1016" spans="1:10" s="665" customFormat="1" ht="25.5" hidden="1" x14ac:dyDescent="0.2">
      <c r="A1016" s="531">
        <v>203</v>
      </c>
      <c r="B1016" s="537" t="s">
        <v>93</v>
      </c>
      <c r="C1016" s="533" t="s">
        <v>313</v>
      </c>
      <c r="D1016" s="533" t="s">
        <v>7</v>
      </c>
      <c r="E1016" s="533"/>
      <c r="F1016" s="536">
        <v>14000</v>
      </c>
      <c r="G1016" s="536">
        <f t="shared" ref="G1016:G1030" si="197">E1016*F1016</f>
        <v>0</v>
      </c>
      <c r="H1016" s="536">
        <v>45868</v>
      </c>
      <c r="I1016" s="536">
        <f t="shared" ref="I1016:I1030" si="198">E1016*H1016</f>
        <v>0</v>
      </c>
      <c r="J1016" s="656">
        <f t="shared" ref="J1016:J1018" si="199">G1016+I1016</f>
        <v>0</v>
      </c>
    </row>
    <row r="1017" spans="1:10" s="665" customFormat="1" ht="25.5" hidden="1" x14ac:dyDescent="0.2">
      <c r="A1017" s="531">
        <v>204</v>
      </c>
      <c r="B1017" s="537" t="s">
        <v>93</v>
      </c>
      <c r="C1017" s="533" t="s">
        <v>314</v>
      </c>
      <c r="D1017" s="533" t="s">
        <v>7</v>
      </c>
      <c r="E1017" s="533"/>
      <c r="F1017" s="536">
        <v>14000</v>
      </c>
      <c r="G1017" s="536">
        <f t="shared" si="197"/>
        <v>0</v>
      </c>
      <c r="H1017" s="536">
        <v>37474</v>
      </c>
      <c r="I1017" s="536">
        <f t="shared" si="198"/>
        <v>0</v>
      </c>
      <c r="J1017" s="656">
        <f t="shared" si="199"/>
        <v>0</v>
      </c>
    </row>
    <row r="1018" spans="1:10" s="665" customFormat="1" ht="38.25" hidden="1" x14ac:dyDescent="0.2">
      <c r="A1018" s="531">
        <v>205</v>
      </c>
      <c r="B1018" s="537" t="s">
        <v>94</v>
      </c>
      <c r="C1018" s="533" t="s">
        <v>315</v>
      </c>
      <c r="D1018" s="533" t="s">
        <v>7</v>
      </c>
      <c r="E1018" s="533"/>
      <c r="F1018" s="536">
        <v>44166</v>
      </c>
      <c r="G1018" s="536">
        <f t="shared" si="197"/>
        <v>0</v>
      </c>
      <c r="H1018" s="536">
        <v>294438.13</v>
      </c>
      <c r="I1018" s="536">
        <f t="shared" si="198"/>
        <v>0</v>
      </c>
      <c r="J1018" s="656">
        <f t="shared" si="199"/>
        <v>0</v>
      </c>
    </row>
    <row r="1019" spans="1:10" s="665" customFormat="1" hidden="1" x14ac:dyDescent="0.2">
      <c r="A1019" s="531">
        <v>206</v>
      </c>
      <c r="B1019" s="537" t="s">
        <v>95</v>
      </c>
      <c r="C1019" s="533"/>
      <c r="D1019" s="533" t="s">
        <v>7</v>
      </c>
      <c r="E1019" s="533"/>
      <c r="F1019" s="536"/>
      <c r="G1019" s="536"/>
      <c r="H1019" s="536"/>
      <c r="I1019" s="536"/>
      <c r="J1019" s="656"/>
    </row>
    <row r="1020" spans="1:10" s="665" customFormat="1" hidden="1" x14ac:dyDescent="0.2">
      <c r="A1020" s="531">
        <v>207</v>
      </c>
      <c r="B1020" s="535" t="s">
        <v>245</v>
      </c>
      <c r="C1020" s="533"/>
      <c r="D1020" s="533"/>
      <c r="E1020" s="533"/>
      <c r="F1020" s="536"/>
      <c r="G1020" s="536"/>
      <c r="H1020" s="536"/>
      <c r="I1020" s="536"/>
      <c r="J1020" s="656"/>
    </row>
    <row r="1021" spans="1:10" s="665" customFormat="1" hidden="1" x14ac:dyDescent="0.2">
      <c r="A1021" s="531">
        <v>208</v>
      </c>
      <c r="B1021" s="537" t="s">
        <v>307</v>
      </c>
      <c r="C1021" s="533"/>
      <c r="D1021" s="533" t="s">
        <v>96</v>
      </c>
      <c r="E1021" s="533"/>
      <c r="F1021" s="536">
        <f>250+105</f>
        <v>355</v>
      </c>
      <c r="G1021" s="536">
        <f t="shared" si="197"/>
        <v>0</v>
      </c>
      <c r="H1021" s="536">
        <v>240</v>
      </c>
      <c r="I1021" s="536">
        <f t="shared" si="198"/>
        <v>0</v>
      </c>
      <c r="J1021" s="656">
        <f t="shared" ref="J1021:J1030" si="200">G1021+I1021</f>
        <v>0</v>
      </c>
    </row>
    <row r="1022" spans="1:10" s="665" customFormat="1" hidden="1" x14ac:dyDescent="0.2">
      <c r="A1022" s="531">
        <v>209</v>
      </c>
      <c r="B1022" s="537" t="s">
        <v>308</v>
      </c>
      <c r="C1022" s="533"/>
      <c r="D1022" s="533" t="s">
        <v>96</v>
      </c>
      <c r="E1022" s="533"/>
      <c r="F1022" s="536">
        <f>330+105</f>
        <v>435</v>
      </c>
      <c r="G1022" s="536">
        <f t="shared" si="197"/>
        <v>0</v>
      </c>
      <c r="H1022" s="536">
        <v>403</v>
      </c>
      <c r="I1022" s="536">
        <f t="shared" si="198"/>
        <v>0</v>
      </c>
      <c r="J1022" s="656">
        <f t="shared" si="200"/>
        <v>0</v>
      </c>
    </row>
    <row r="1023" spans="1:10" s="665" customFormat="1" hidden="1" x14ac:dyDescent="0.2">
      <c r="A1023" s="531">
        <v>210</v>
      </c>
      <c r="B1023" s="537" t="s">
        <v>97</v>
      </c>
      <c r="C1023" s="533"/>
      <c r="D1023" s="533" t="s">
        <v>96</v>
      </c>
      <c r="E1023" s="533"/>
      <c r="F1023" s="536">
        <f>352+105</f>
        <v>457</v>
      </c>
      <c r="G1023" s="536">
        <f t="shared" si="197"/>
        <v>0</v>
      </c>
      <c r="H1023" s="536">
        <v>524</v>
      </c>
      <c r="I1023" s="536">
        <f t="shared" si="198"/>
        <v>0</v>
      </c>
      <c r="J1023" s="656">
        <f t="shared" si="200"/>
        <v>0</v>
      </c>
    </row>
    <row r="1024" spans="1:10" s="665" customFormat="1" hidden="1" x14ac:dyDescent="0.2">
      <c r="A1024" s="531">
        <v>211</v>
      </c>
      <c r="B1024" s="537" t="s">
        <v>309</v>
      </c>
      <c r="C1024" s="533"/>
      <c r="D1024" s="533" t="s">
        <v>96</v>
      </c>
      <c r="E1024" s="533"/>
      <c r="F1024" s="536">
        <f>396+105</f>
        <v>501</v>
      </c>
      <c r="G1024" s="536">
        <f t="shared" si="197"/>
        <v>0</v>
      </c>
      <c r="H1024" s="536">
        <v>877</v>
      </c>
      <c r="I1024" s="536">
        <f t="shared" si="198"/>
        <v>0</v>
      </c>
      <c r="J1024" s="656">
        <f t="shared" si="200"/>
        <v>0</v>
      </c>
    </row>
    <row r="1025" spans="1:10" s="665" customFormat="1" hidden="1" x14ac:dyDescent="0.2">
      <c r="A1025" s="531">
        <v>212</v>
      </c>
      <c r="B1025" s="535" t="s">
        <v>98</v>
      </c>
      <c r="C1025" s="533" t="s">
        <v>99</v>
      </c>
      <c r="D1025" s="533" t="s">
        <v>7</v>
      </c>
      <c r="E1025" s="533"/>
      <c r="F1025" s="536">
        <v>2500</v>
      </c>
      <c r="G1025" s="536">
        <f t="shared" si="197"/>
        <v>0</v>
      </c>
      <c r="H1025" s="536">
        <v>8211</v>
      </c>
      <c r="I1025" s="536">
        <f t="shared" si="198"/>
        <v>0</v>
      </c>
      <c r="J1025" s="656">
        <f t="shared" si="200"/>
        <v>0</v>
      </c>
    </row>
    <row r="1026" spans="1:10" s="665" customFormat="1" hidden="1" x14ac:dyDescent="0.2">
      <c r="A1026" s="531">
        <v>213</v>
      </c>
      <c r="B1026" s="535" t="s">
        <v>310</v>
      </c>
      <c r="C1026" s="533"/>
      <c r="D1026" s="533" t="s">
        <v>7</v>
      </c>
      <c r="E1026" s="533"/>
      <c r="F1026" s="536">
        <v>2500</v>
      </c>
      <c r="G1026" s="536">
        <f t="shared" si="197"/>
        <v>0</v>
      </c>
      <c r="H1026" s="536">
        <v>5000</v>
      </c>
      <c r="I1026" s="536">
        <f t="shared" si="198"/>
        <v>0</v>
      </c>
      <c r="J1026" s="656">
        <f t="shared" si="200"/>
        <v>0</v>
      </c>
    </row>
    <row r="1027" spans="1:10" s="665" customFormat="1" hidden="1" x14ac:dyDescent="0.2">
      <c r="A1027" s="531">
        <v>214</v>
      </c>
      <c r="B1027" s="535" t="s">
        <v>100</v>
      </c>
      <c r="C1027" s="533" t="s">
        <v>30</v>
      </c>
      <c r="D1027" s="533" t="s">
        <v>96</v>
      </c>
      <c r="E1027" s="533"/>
      <c r="F1027" s="536">
        <v>500</v>
      </c>
      <c r="G1027" s="536">
        <f t="shared" si="197"/>
        <v>0</v>
      </c>
      <c r="H1027" s="536">
        <v>117</v>
      </c>
      <c r="I1027" s="536">
        <f t="shared" si="198"/>
        <v>0</v>
      </c>
      <c r="J1027" s="656">
        <f t="shared" si="200"/>
        <v>0</v>
      </c>
    </row>
    <row r="1028" spans="1:10" s="665" customFormat="1" hidden="1" x14ac:dyDescent="0.2">
      <c r="A1028" s="531">
        <v>215</v>
      </c>
      <c r="B1028" s="535" t="s">
        <v>101</v>
      </c>
      <c r="C1028" s="533"/>
      <c r="D1028" s="533" t="s">
        <v>5</v>
      </c>
      <c r="E1028" s="533"/>
      <c r="F1028" s="536">
        <v>0</v>
      </c>
      <c r="G1028" s="536">
        <f t="shared" si="197"/>
        <v>0</v>
      </c>
      <c r="H1028" s="536">
        <v>12600</v>
      </c>
      <c r="I1028" s="536">
        <f t="shared" si="198"/>
        <v>0</v>
      </c>
      <c r="J1028" s="656">
        <f t="shared" si="200"/>
        <v>0</v>
      </c>
    </row>
    <row r="1029" spans="1:10" s="665" customFormat="1" hidden="1" x14ac:dyDescent="0.2">
      <c r="A1029" s="531">
        <v>216</v>
      </c>
      <c r="B1029" s="541" t="s">
        <v>432</v>
      </c>
      <c r="C1029" s="542"/>
      <c r="D1029" s="542" t="s">
        <v>32</v>
      </c>
      <c r="E1029" s="533"/>
      <c r="F1029" s="536">
        <v>366000</v>
      </c>
      <c r="G1029" s="536">
        <f t="shared" si="197"/>
        <v>0</v>
      </c>
      <c r="H1029" s="536">
        <v>0</v>
      </c>
      <c r="I1029" s="536">
        <f t="shared" si="198"/>
        <v>0</v>
      </c>
      <c r="J1029" s="656">
        <f t="shared" si="200"/>
        <v>0</v>
      </c>
    </row>
    <row r="1030" spans="1:10" s="665" customFormat="1" ht="14.25" hidden="1" customHeight="1" thickBot="1" x14ac:dyDescent="0.25">
      <c r="A1030" s="531">
        <v>217</v>
      </c>
      <c r="B1030" s="547" t="s">
        <v>104</v>
      </c>
      <c r="C1030" s="548"/>
      <c r="D1030" s="548" t="s">
        <v>32</v>
      </c>
      <c r="E1030" s="548"/>
      <c r="F1030" s="549">
        <v>162000</v>
      </c>
      <c r="G1030" s="549">
        <f t="shared" si="197"/>
        <v>0</v>
      </c>
      <c r="H1030" s="549">
        <v>0</v>
      </c>
      <c r="I1030" s="549">
        <f t="shared" si="198"/>
        <v>0</v>
      </c>
      <c r="J1030" s="658">
        <f t="shared" si="200"/>
        <v>0</v>
      </c>
    </row>
    <row r="1031" spans="1:10" s="665" customFormat="1" ht="14.25" hidden="1" thickTop="1" thickBot="1" x14ac:dyDescent="0.25">
      <c r="A1031" s="531">
        <v>218</v>
      </c>
      <c r="B1031" s="550" t="s">
        <v>436</v>
      </c>
      <c r="C1031" s="551"/>
      <c r="D1031" s="552"/>
      <c r="E1031" s="553"/>
      <c r="F1031" s="554"/>
      <c r="G1031" s="555">
        <f>SUM(G814:G1030)</f>
        <v>0</v>
      </c>
      <c r="H1031" s="554"/>
      <c r="I1031" s="555">
        <f>SUM(I814:I1030)</f>
        <v>0</v>
      </c>
      <c r="J1031" s="659">
        <f>SUM(J814:J1030)</f>
        <v>0</v>
      </c>
    </row>
    <row r="1032" spans="1:10" s="665" customFormat="1" x14ac:dyDescent="0.2">
      <c r="A1032" s="531">
        <v>219</v>
      </c>
      <c r="B1032" s="556"/>
      <c r="C1032" s="557"/>
      <c r="D1032" s="558"/>
      <c r="E1032" s="559"/>
      <c r="F1032" s="559"/>
      <c r="G1032" s="560"/>
      <c r="H1032" s="561"/>
      <c r="I1032" s="560"/>
      <c r="J1032" s="660"/>
    </row>
    <row r="1033" spans="1:10" s="665" customFormat="1" ht="13.5" x14ac:dyDescent="0.25">
      <c r="A1033" s="531">
        <v>220</v>
      </c>
      <c r="B1033" s="528" t="s">
        <v>105</v>
      </c>
      <c r="C1033" s="529"/>
      <c r="D1033" s="530"/>
      <c r="E1033" s="530"/>
      <c r="F1033" s="530"/>
      <c r="G1033" s="536"/>
      <c r="H1033" s="147"/>
      <c r="I1033" s="536"/>
      <c r="J1033" s="655"/>
    </row>
    <row r="1034" spans="1:10" s="665" customFormat="1" x14ac:dyDescent="0.2">
      <c r="A1034" s="531">
        <v>221</v>
      </c>
      <c r="B1034" s="562" t="s">
        <v>44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s="665" customFormat="1" x14ac:dyDescent="0.2">
      <c r="A1035" s="531">
        <v>222</v>
      </c>
      <c r="B1035" s="562" t="s">
        <v>106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s="665" customFormat="1" x14ac:dyDescent="0.2">
      <c r="A1036" s="531">
        <v>223</v>
      </c>
      <c r="B1036" s="562" t="s">
        <v>107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s="665" customFormat="1" hidden="1" x14ac:dyDescent="0.2">
      <c r="A1037" s="531">
        <v>224</v>
      </c>
      <c r="B1037" s="562" t="s">
        <v>108</v>
      </c>
      <c r="C1037" s="538"/>
      <c r="D1037" s="533"/>
      <c r="E1037" s="533"/>
      <c r="F1037" s="533"/>
      <c r="G1037" s="536"/>
      <c r="H1037" s="147"/>
      <c r="I1037" s="536"/>
      <c r="J1037" s="655"/>
    </row>
    <row r="1038" spans="1:10" s="665" customFormat="1" ht="42" hidden="1" customHeight="1" x14ac:dyDescent="0.2">
      <c r="A1038" s="531">
        <v>225</v>
      </c>
      <c r="B1038" s="535" t="s">
        <v>109</v>
      </c>
      <c r="C1038" s="533" t="s">
        <v>350</v>
      </c>
      <c r="D1038" s="533" t="s">
        <v>14</v>
      </c>
      <c r="E1038" s="533"/>
      <c r="F1038" s="536">
        <v>228206.58</v>
      </c>
      <c r="G1038" s="536">
        <f t="shared" ref="G1038:G1081" si="201">E1038*F1038</f>
        <v>0</v>
      </c>
      <c r="H1038" s="536">
        <v>566028.50399999996</v>
      </c>
      <c r="I1038" s="536">
        <f t="shared" ref="I1038:I1081" si="202">E1038*H1038</f>
        <v>0</v>
      </c>
      <c r="J1038" s="656">
        <f t="shared" ref="J1038:J1048" si="203">G1038+I1038</f>
        <v>0</v>
      </c>
    </row>
    <row r="1039" spans="1:10" s="665" customFormat="1" ht="37.5" hidden="1" customHeight="1" x14ac:dyDescent="0.2">
      <c r="A1039" s="531">
        <v>226</v>
      </c>
      <c r="B1039" s="535" t="s">
        <v>110</v>
      </c>
      <c r="C1039" s="533" t="s">
        <v>351</v>
      </c>
      <c r="D1039" s="533" t="s">
        <v>14</v>
      </c>
      <c r="E1039" s="533"/>
      <c r="F1039" s="536">
        <v>77780.28</v>
      </c>
      <c r="G1039" s="536">
        <f t="shared" si="201"/>
        <v>0</v>
      </c>
      <c r="H1039" s="536">
        <v>200330.92799999999</v>
      </c>
      <c r="I1039" s="536">
        <f t="shared" si="202"/>
        <v>0</v>
      </c>
      <c r="J1039" s="656">
        <f t="shared" si="203"/>
        <v>0</v>
      </c>
    </row>
    <row r="1040" spans="1:10" s="665" customFormat="1" hidden="1" x14ac:dyDescent="0.2">
      <c r="A1040" s="531">
        <v>227</v>
      </c>
      <c r="B1040" s="535" t="s">
        <v>111</v>
      </c>
      <c r="C1040" s="533" t="s">
        <v>352</v>
      </c>
      <c r="D1040" s="533" t="s">
        <v>14</v>
      </c>
      <c r="E1040" s="533"/>
      <c r="F1040" s="536">
        <v>32933</v>
      </c>
      <c r="G1040" s="536">
        <f t="shared" si="201"/>
        <v>0</v>
      </c>
      <c r="H1040" s="536">
        <v>103503.048</v>
      </c>
      <c r="I1040" s="536">
        <f t="shared" si="202"/>
        <v>0</v>
      </c>
      <c r="J1040" s="656">
        <f t="shared" si="203"/>
        <v>0</v>
      </c>
    </row>
    <row r="1041" spans="1:10" s="665" customFormat="1" hidden="1" x14ac:dyDescent="0.2">
      <c r="A1041" s="531">
        <v>228</v>
      </c>
      <c r="B1041" s="562" t="s">
        <v>112</v>
      </c>
      <c r="C1041" s="538"/>
      <c r="D1041" s="533"/>
      <c r="E1041" s="533"/>
      <c r="F1041" s="536"/>
      <c r="G1041" s="536">
        <f t="shared" si="201"/>
        <v>0</v>
      </c>
      <c r="H1041" s="536"/>
      <c r="I1041" s="536">
        <f t="shared" si="202"/>
        <v>0</v>
      </c>
      <c r="J1041" s="656"/>
    </row>
    <row r="1042" spans="1:10" s="665" customFormat="1" ht="38.25" hidden="1" x14ac:dyDescent="0.2">
      <c r="A1042" s="531">
        <v>229</v>
      </c>
      <c r="B1042" s="535" t="s">
        <v>113</v>
      </c>
      <c r="C1042" s="533" t="s">
        <v>353</v>
      </c>
      <c r="D1042" s="533" t="s">
        <v>14</v>
      </c>
      <c r="E1042" s="533"/>
      <c r="F1042" s="536">
        <v>221688.18</v>
      </c>
      <c r="G1042" s="536">
        <f t="shared" si="201"/>
        <v>0</v>
      </c>
      <c r="H1042" s="536">
        <v>565704.12</v>
      </c>
      <c r="I1042" s="536">
        <f t="shared" si="202"/>
        <v>0</v>
      </c>
      <c r="J1042" s="656">
        <f t="shared" si="203"/>
        <v>0</v>
      </c>
    </row>
    <row r="1043" spans="1:10" s="665" customFormat="1" ht="38.25" hidden="1" x14ac:dyDescent="0.2">
      <c r="A1043" s="531">
        <v>230</v>
      </c>
      <c r="B1043" s="535" t="s">
        <v>110</v>
      </c>
      <c r="C1043" s="533" t="s">
        <v>354</v>
      </c>
      <c r="D1043" s="533" t="s">
        <v>14</v>
      </c>
      <c r="E1043" s="533"/>
      <c r="F1043" s="536">
        <v>77780.28</v>
      </c>
      <c r="G1043" s="536">
        <f t="shared" si="201"/>
        <v>0</v>
      </c>
      <c r="H1043" s="536">
        <v>200330.92799999999</v>
      </c>
      <c r="I1043" s="536">
        <f t="shared" si="202"/>
        <v>0</v>
      </c>
      <c r="J1043" s="656">
        <f t="shared" si="203"/>
        <v>0</v>
      </c>
    </row>
    <row r="1044" spans="1:10" s="665" customFormat="1" hidden="1" x14ac:dyDescent="0.2">
      <c r="A1044" s="531">
        <v>231</v>
      </c>
      <c r="B1044" s="535" t="s">
        <v>111</v>
      </c>
      <c r="C1044" s="533" t="s">
        <v>352</v>
      </c>
      <c r="D1044" s="533" t="s">
        <v>14</v>
      </c>
      <c r="E1044" s="533"/>
      <c r="F1044" s="536">
        <v>32933</v>
      </c>
      <c r="G1044" s="536">
        <f t="shared" si="201"/>
        <v>0</v>
      </c>
      <c r="H1044" s="536">
        <v>103503.048</v>
      </c>
      <c r="I1044" s="536">
        <f t="shared" si="202"/>
        <v>0</v>
      </c>
      <c r="J1044" s="656">
        <f t="shared" si="203"/>
        <v>0</v>
      </c>
    </row>
    <row r="1045" spans="1:10" s="665" customFormat="1" hidden="1" x14ac:dyDescent="0.2">
      <c r="A1045" s="531">
        <v>232</v>
      </c>
      <c r="B1045" s="562" t="s">
        <v>114</v>
      </c>
      <c r="C1045" s="538"/>
      <c r="D1045" s="533"/>
      <c r="E1045" s="533"/>
      <c r="F1045" s="536"/>
      <c r="G1045" s="536">
        <f t="shared" si="201"/>
        <v>0</v>
      </c>
      <c r="H1045" s="536"/>
      <c r="I1045" s="536">
        <f t="shared" si="202"/>
        <v>0</v>
      </c>
      <c r="J1045" s="656"/>
    </row>
    <row r="1046" spans="1:10" s="665" customFormat="1" ht="38.25" hidden="1" x14ac:dyDescent="0.2">
      <c r="A1046" s="531">
        <v>233</v>
      </c>
      <c r="B1046" s="535" t="s">
        <v>115</v>
      </c>
      <c r="C1046" s="533" t="s">
        <v>355</v>
      </c>
      <c r="D1046" s="533" t="s">
        <v>14</v>
      </c>
      <c r="E1046" s="533"/>
      <c r="F1046" s="536">
        <v>174873.3</v>
      </c>
      <c r="G1046" s="536">
        <f t="shared" si="201"/>
        <v>0</v>
      </c>
      <c r="H1046" s="536">
        <v>469767.55200000003</v>
      </c>
      <c r="I1046" s="536">
        <f t="shared" si="202"/>
        <v>0</v>
      </c>
      <c r="J1046" s="656">
        <f t="shared" si="203"/>
        <v>0</v>
      </c>
    </row>
    <row r="1047" spans="1:10" s="665" customFormat="1" ht="38.25" hidden="1" x14ac:dyDescent="0.2">
      <c r="A1047" s="531">
        <v>234</v>
      </c>
      <c r="B1047" s="535" t="s">
        <v>110</v>
      </c>
      <c r="C1047" s="533" t="s">
        <v>351</v>
      </c>
      <c r="D1047" s="533" t="s">
        <v>14</v>
      </c>
      <c r="E1047" s="533"/>
      <c r="F1047" s="536">
        <v>77780.28</v>
      </c>
      <c r="G1047" s="536">
        <f t="shared" si="201"/>
        <v>0</v>
      </c>
      <c r="H1047" s="536">
        <v>160846.10400000002</v>
      </c>
      <c r="I1047" s="536">
        <f t="shared" si="202"/>
        <v>0</v>
      </c>
      <c r="J1047" s="656">
        <f t="shared" si="203"/>
        <v>0</v>
      </c>
    </row>
    <row r="1048" spans="1:10" s="665" customFormat="1" hidden="1" x14ac:dyDescent="0.2">
      <c r="A1048" s="531">
        <v>235</v>
      </c>
      <c r="B1048" s="535" t="s">
        <v>111</v>
      </c>
      <c r="C1048" s="533" t="s">
        <v>356</v>
      </c>
      <c r="D1048" s="533" t="s">
        <v>14</v>
      </c>
      <c r="E1048" s="533"/>
      <c r="F1048" s="536">
        <v>22827</v>
      </c>
      <c r="G1048" s="536">
        <f t="shared" si="201"/>
        <v>0</v>
      </c>
      <c r="H1048" s="536">
        <v>62594.207999999991</v>
      </c>
      <c r="I1048" s="536">
        <f t="shared" si="202"/>
        <v>0</v>
      </c>
      <c r="J1048" s="656">
        <f t="shared" si="203"/>
        <v>0</v>
      </c>
    </row>
    <row r="1049" spans="1:10" s="665" customFormat="1" hidden="1" x14ac:dyDescent="0.2">
      <c r="A1049" s="531">
        <v>236</v>
      </c>
      <c r="B1049"/>
      <c r="C1049" s="563"/>
      <c r="D1049"/>
      <c r="E1049"/>
      <c r="F1049" s="564"/>
      <c r="G1049" s="536">
        <f t="shared" si="201"/>
        <v>0</v>
      </c>
      <c r="H1049" s="564"/>
      <c r="I1049" s="536">
        <f t="shared" si="202"/>
        <v>0</v>
      </c>
      <c r="J1049" s="661"/>
    </row>
    <row r="1050" spans="1:10" s="665" customFormat="1" hidden="1" x14ac:dyDescent="0.2">
      <c r="A1050" s="531">
        <v>237</v>
      </c>
      <c r="B1050" s="562" t="s">
        <v>116</v>
      </c>
      <c r="C1050" s="538"/>
      <c r="D1050" s="533"/>
      <c r="E1050" s="533"/>
      <c r="F1050" s="536"/>
      <c r="G1050" s="536">
        <f t="shared" si="201"/>
        <v>0</v>
      </c>
      <c r="H1050" s="536"/>
      <c r="I1050" s="536">
        <f t="shared" si="202"/>
        <v>0</v>
      </c>
      <c r="J1050" s="656"/>
    </row>
    <row r="1051" spans="1:10" s="665" customFormat="1" ht="38.25" hidden="1" x14ac:dyDescent="0.2">
      <c r="A1051" s="531">
        <v>238</v>
      </c>
      <c r="B1051" s="535" t="s">
        <v>117</v>
      </c>
      <c r="C1051" s="533" t="s">
        <v>357</v>
      </c>
      <c r="D1051" s="533" t="s">
        <v>14</v>
      </c>
      <c r="E1051" s="533"/>
      <c r="F1051" s="536">
        <v>174873.3</v>
      </c>
      <c r="G1051" s="536">
        <f t="shared" si="201"/>
        <v>0</v>
      </c>
      <c r="H1051" s="536">
        <v>469474.41599999997</v>
      </c>
      <c r="I1051" s="536">
        <f t="shared" si="202"/>
        <v>0</v>
      </c>
      <c r="J1051" s="656">
        <f t="shared" ref="J1051:J1053" si="204">G1051+I1051</f>
        <v>0</v>
      </c>
    </row>
    <row r="1052" spans="1:10" s="665" customFormat="1" ht="38.25" hidden="1" x14ac:dyDescent="0.2">
      <c r="A1052" s="531">
        <v>239</v>
      </c>
      <c r="B1052" s="535" t="s">
        <v>110</v>
      </c>
      <c r="C1052" s="533" t="s">
        <v>351</v>
      </c>
      <c r="D1052" s="533" t="s">
        <v>14</v>
      </c>
      <c r="E1052" s="533"/>
      <c r="F1052" s="536">
        <v>77780.28</v>
      </c>
      <c r="G1052" s="536">
        <f t="shared" si="201"/>
        <v>0</v>
      </c>
      <c r="H1052" s="536">
        <v>160846.10400000002</v>
      </c>
      <c r="I1052" s="536">
        <f t="shared" si="202"/>
        <v>0</v>
      </c>
      <c r="J1052" s="656">
        <f t="shared" si="204"/>
        <v>0</v>
      </c>
    </row>
    <row r="1053" spans="1:10" s="665" customFormat="1" hidden="1" x14ac:dyDescent="0.2">
      <c r="A1053" s="531">
        <v>240</v>
      </c>
      <c r="B1053" s="535" t="s">
        <v>111</v>
      </c>
      <c r="C1053" s="533" t="s">
        <v>356</v>
      </c>
      <c r="D1053" s="533" t="s">
        <v>14</v>
      </c>
      <c r="E1053" s="533"/>
      <c r="F1053" s="536">
        <v>22827</v>
      </c>
      <c r="G1053" s="536">
        <f t="shared" si="201"/>
        <v>0</v>
      </c>
      <c r="H1053" s="536">
        <v>62594.207999999991</v>
      </c>
      <c r="I1053" s="536">
        <f t="shared" si="202"/>
        <v>0</v>
      </c>
      <c r="J1053" s="656">
        <f t="shared" si="204"/>
        <v>0</v>
      </c>
    </row>
    <row r="1054" spans="1:10" s="665" customFormat="1" hidden="1" x14ac:dyDescent="0.2">
      <c r="A1054" s="531">
        <v>241</v>
      </c>
      <c r="B1054" s="562" t="s">
        <v>118</v>
      </c>
      <c r="C1054" s="538"/>
      <c r="D1054" s="533"/>
      <c r="E1054" s="533"/>
      <c r="F1054" s="536"/>
      <c r="G1054" s="536">
        <f t="shared" si="201"/>
        <v>0</v>
      </c>
      <c r="H1054" s="536"/>
      <c r="I1054" s="536">
        <f t="shared" si="202"/>
        <v>0</v>
      </c>
      <c r="J1054" s="656"/>
    </row>
    <row r="1055" spans="1:10" s="665" customFormat="1" ht="38.25" hidden="1" x14ac:dyDescent="0.2">
      <c r="A1055" s="531">
        <v>242</v>
      </c>
      <c r="B1055" s="535" t="s">
        <v>119</v>
      </c>
      <c r="C1055" s="533" t="s">
        <v>355</v>
      </c>
      <c r="D1055" s="533" t="s">
        <v>14</v>
      </c>
      <c r="E1055" s="533"/>
      <c r="F1055" s="536">
        <v>174873.3</v>
      </c>
      <c r="G1055" s="536">
        <f t="shared" si="201"/>
        <v>0</v>
      </c>
      <c r="H1055" s="536">
        <v>469767.55200000003</v>
      </c>
      <c r="I1055" s="536">
        <f t="shared" si="202"/>
        <v>0</v>
      </c>
      <c r="J1055" s="656">
        <f t="shared" ref="J1055:J1061" si="205">G1055+I1055</f>
        <v>0</v>
      </c>
    </row>
    <row r="1056" spans="1:10" s="665" customFormat="1" ht="38.25" hidden="1" x14ac:dyDescent="0.2">
      <c r="A1056" s="531">
        <v>243</v>
      </c>
      <c r="B1056" s="535" t="s">
        <v>110</v>
      </c>
      <c r="C1056" s="533" t="s">
        <v>351</v>
      </c>
      <c r="D1056" s="533" t="s">
        <v>14</v>
      </c>
      <c r="E1056" s="533"/>
      <c r="F1056" s="536">
        <v>77780.28</v>
      </c>
      <c r="G1056" s="536">
        <f t="shared" si="201"/>
        <v>0</v>
      </c>
      <c r="H1056" s="536">
        <v>160846.10400000002</v>
      </c>
      <c r="I1056" s="536">
        <f t="shared" si="202"/>
        <v>0</v>
      </c>
      <c r="J1056" s="656">
        <f t="shared" si="205"/>
        <v>0</v>
      </c>
    </row>
    <row r="1057" spans="1:10" s="665" customFormat="1" hidden="1" x14ac:dyDescent="0.2">
      <c r="A1057" s="531">
        <v>244</v>
      </c>
      <c r="B1057" s="535" t="s">
        <v>111</v>
      </c>
      <c r="C1057" s="533" t="s">
        <v>356</v>
      </c>
      <c r="D1057" s="533" t="s">
        <v>14</v>
      </c>
      <c r="E1057" s="533"/>
      <c r="F1057" s="536">
        <v>22827</v>
      </c>
      <c r="G1057" s="536">
        <f t="shared" si="201"/>
        <v>0</v>
      </c>
      <c r="H1057" s="536">
        <v>62594.207999999991</v>
      </c>
      <c r="I1057" s="536">
        <f t="shared" si="202"/>
        <v>0</v>
      </c>
      <c r="J1057" s="656">
        <f t="shared" si="205"/>
        <v>0</v>
      </c>
    </row>
    <row r="1058" spans="1:10" s="665" customFormat="1" hidden="1" x14ac:dyDescent="0.2">
      <c r="A1058" s="531">
        <v>245</v>
      </c>
      <c r="B1058" s="562" t="s">
        <v>120</v>
      </c>
      <c r="C1058" s="538"/>
      <c r="D1058" s="533"/>
      <c r="E1058" s="533"/>
      <c r="F1058" s="536"/>
      <c r="G1058" s="536">
        <f t="shared" si="201"/>
        <v>0</v>
      </c>
      <c r="H1058" s="536"/>
      <c r="I1058" s="536">
        <f t="shared" si="202"/>
        <v>0</v>
      </c>
      <c r="J1058" s="656"/>
    </row>
    <row r="1059" spans="1:10" s="665" customFormat="1" ht="38.25" hidden="1" x14ac:dyDescent="0.2">
      <c r="A1059" s="531">
        <v>246</v>
      </c>
      <c r="B1059" s="535" t="s">
        <v>121</v>
      </c>
      <c r="C1059" s="533" t="s">
        <v>358</v>
      </c>
      <c r="D1059" s="533" t="s">
        <v>14</v>
      </c>
      <c r="E1059" s="533"/>
      <c r="F1059" s="536">
        <v>174873.3</v>
      </c>
      <c r="G1059" s="536">
        <f t="shared" si="201"/>
        <v>0</v>
      </c>
      <c r="H1059" s="536">
        <v>469767.55200000003</v>
      </c>
      <c r="I1059" s="536">
        <f t="shared" si="202"/>
        <v>0</v>
      </c>
      <c r="J1059" s="656">
        <f t="shared" si="205"/>
        <v>0</v>
      </c>
    </row>
    <row r="1060" spans="1:10" s="665" customFormat="1" ht="38.25" hidden="1" x14ac:dyDescent="0.2">
      <c r="A1060" s="531">
        <v>247</v>
      </c>
      <c r="B1060" s="535" t="s">
        <v>110</v>
      </c>
      <c r="C1060" s="533" t="s">
        <v>351</v>
      </c>
      <c r="D1060" s="533" t="s">
        <v>14</v>
      </c>
      <c r="E1060" s="533"/>
      <c r="F1060" s="536">
        <v>77780.28</v>
      </c>
      <c r="G1060" s="536">
        <f t="shared" si="201"/>
        <v>0</v>
      </c>
      <c r="H1060" s="536">
        <v>160846.10400000002</v>
      </c>
      <c r="I1060" s="536">
        <f t="shared" si="202"/>
        <v>0</v>
      </c>
      <c r="J1060" s="656">
        <f t="shared" si="205"/>
        <v>0</v>
      </c>
    </row>
    <row r="1061" spans="1:10" s="665" customFormat="1" hidden="1" x14ac:dyDescent="0.2">
      <c r="A1061" s="531">
        <v>248</v>
      </c>
      <c r="B1061" s="535" t="s">
        <v>111</v>
      </c>
      <c r="C1061" s="533" t="s">
        <v>356</v>
      </c>
      <c r="D1061" s="533" t="s">
        <v>14</v>
      </c>
      <c r="E1061" s="533"/>
      <c r="F1061" s="536">
        <v>22827</v>
      </c>
      <c r="G1061" s="536">
        <f t="shared" si="201"/>
        <v>0</v>
      </c>
      <c r="H1061" s="536">
        <v>62594.207999999991</v>
      </c>
      <c r="I1061" s="536">
        <f t="shared" si="202"/>
        <v>0</v>
      </c>
      <c r="J1061" s="656">
        <f t="shared" si="205"/>
        <v>0</v>
      </c>
    </row>
    <row r="1062" spans="1:10" s="665" customFormat="1" hidden="1" x14ac:dyDescent="0.2">
      <c r="A1062" s="531">
        <v>249</v>
      </c>
      <c r="B1062" s="562" t="s">
        <v>122</v>
      </c>
      <c r="C1062" s="538"/>
      <c r="D1062" s="533"/>
      <c r="E1062" s="533"/>
      <c r="F1062" s="533"/>
      <c r="G1062" s="536">
        <f t="shared" si="201"/>
        <v>0</v>
      </c>
      <c r="H1062" s="147"/>
      <c r="I1062" s="536">
        <f t="shared" si="202"/>
        <v>0</v>
      </c>
      <c r="J1062" s="655"/>
    </row>
    <row r="1063" spans="1:10" s="665" customFormat="1" ht="25.5" hidden="1" x14ac:dyDescent="0.2">
      <c r="A1063" s="531">
        <v>250</v>
      </c>
      <c r="B1063" s="535" t="s">
        <v>123</v>
      </c>
      <c r="C1063" s="533" t="s">
        <v>359</v>
      </c>
      <c r="D1063" s="533" t="s">
        <v>14</v>
      </c>
      <c r="E1063" s="533"/>
      <c r="F1063" s="536">
        <v>134605.79999999999</v>
      </c>
      <c r="G1063" s="536">
        <f t="shared" si="201"/>
        <v>0</v>
      </c>
      <c r="H1063" s="536">
        <v>281150.90399999998</v>
      </c>
      <c r="I1063" s="536">
        <f t="shared" si="202"/>
        <v>0</v>
      </c>
      <c r="J1063" s="656">
        <f t="shared" ref="J1063:J1066" si="206">G1063+I1063</f>
        <v>0</v>
      </c>
    </row>
    <row r="1064" spans="1:10" s="665" customFormat="1" hidden="1" x14ac:dyDescent="0.2">
      <c r="A1064" s="531">
        <v>251</v>
      </c>
      <c r="B1064" s="535" t="s">
        <v>110</v>
      </c>
      <c r="C1064" s="533" t="s">
        <v>360</v>
      </c>
      <c r="D1064" s="533" t="s">
        <v>14</v>
      </c>
      <c r="E1064" s="533"/>
      <c r="F1064" s="536">
        <v>49482.079999999994</v>
      </c>
      <c r="G1064" s="536">
        <f t="shared" si="201"/>
        <v>0</v>
      </c>
      <c r="H1064" s="536">
        <v>30335.111999999997</v>
      </c>
      <c r="I1064" s="536">
        <f t="shared" si="202"/>
        <v>0</v>
      </c>
      <c r="J1064" s="656">
        <f t="shared" si="206"/>
        <v>0</v>
      </c>
    </row>
    <row r="1065" spans="1:10" s="665" customFormat="1" hidden="1" x14ac:dyDescent="0.2">
      <c r="A1065" s="531">
        <v>252</v>
      </c>
      <c r="B1065" s="535" t="s">
        <v>111</v>
      </c>
      <c r="C1065" s="533" t="s">
        <v>361</v>
      </c>
      <c r="D1065" s="533" t="s">
        <v>14</v>
      </c>
      <c r="E1065" s="533"/>
      <c r="F1065" s="536">
        <v>12559</v>
      </c>
      <c r="G1065" s="536">
        <f t="shared" si="201"/>
        <v>0</v>
      </c>
      <c r="H1065" s="536">
        <v>42774.791999999994</v>
      </c>
      <c r="I1065" s="536">
        <f t="shared" si="202"/>
        <v>0</v>
      </c>
      <c r="J1065" s="656">
        <f t="shared" si="206"/>
        <v>0</v>
      </c>
    </row>
    <row r="1066" spans="1:10" s="665" customFormat="1" hidden="1" x14ac:dyDescent="0.2">
      <c r="A1066" s="531">
        <v>253</v>
      </c>
      <c r="B1066" s="535" t="s">
        <v>111</v>
      </c>
      <c r="C1066" s="533" t="s">
        <v>361</v>
      </c>
      <c r="D1066" s="533" t="s">
        <v>14</v>
      </c>
      <c r="E1066" s="533"/>
      <c r="F1066" s="536">
        <v>10969</v>
      </c>
      <c r="G1066" s="536">
        <f t="shared" si="201"/>
        <v>0</v>
      </c>
      <c r="H1066" s="536">
        <v>42774.791999999994</v>
      </c>
      <c r="I1066" s="536">
        <f t="shared" si="202"/>
        <v>0</v>
      </c>
      <c r="J1066" s="656">
        <f t="shared" si="206"/>
        <v>0</v>
      </c>
    </row>
    <row r="1067" spans="1:10" s="665" customFormat="1" ht="12" hidden="1" customHeight="1" x14ac:dyDescent="0.2">
      <c r="A1067" s="531">
        <v>254</v>
      </c>
      <c r="B1067" s="562" t="s">
        <v>124</v>
      </c>
      <c r="C1067" s="538"/>
      <c r="D1067" s="533"/>
      <c r="E1067" s="533"/>
      <c r="F1067" s="533"/>
      <c r="G1067" s="536">
        <f t="shared" si="201"/>
        <v>0</v>
      </c>
      <c r="H1067" s="147"/>
      <c r="I1067" s="536">
        <f t="shared" si="202"/>
        <v>0</v>
      </c>
      <c r="J1067" s="655"/>
    </row>
    <row r="1068" spans="1:10" s="665" customFormat="1" ht="38.25" hidden="1" x14ac:dyDescent="0.2">
      <c r="A1068" s="531">
        <v>255</v>
      </c>
      <c r="B1068" s="535" t="s">
        <v>125</v>
      </c>
      <c r="C1068" s="533" t="s">
        <v>461</v>
      </c>
      <c r="D1068" s="533" t="s">
        <v>14</v>
      </c>
      <c r="E1068" s="687"/>
      <c r="F1068" s="536">
        <v>69989.22</v>
      </c>
      <c r="G1068" s="536">
        <f t="shared" si="201"/>
        <v>0</v>
      </c>
      <c r="H1068" s="536">
        <v>236992</v>
      </c>
      <c r="I1068" s="536">
        <f t="shared" si="202"/>
        <v>0</v>
      </c>
      <c r="J1068" s="656">
        <f t="shared" ref="J1068:J1071" si="207">G1068+I1068</f>
        <v>0</v>
      </c>
    </row>
    <row r="1069" spans="1:10" s="665" customFormat="1" ht="12" hidden="1" customHeight="1" x14ac:dyDescent="0.2">
      <c r="A1069" s="531">
        <v>256</v>
      </c>
      <c r="B1069" s="535" t="s">
        <v>126</v>
      </c>
      <c r="C1069" s="533" t="s">
        <v>462</v>
      </c>
      <c r="D1069" s="533" t="s">
        <v>14</v>
      </c>
      <c r="E1069" s="687"/>
      <c r="F1069" s="536">
        <v>18412.38</v>
      </c>
      <c r="G1069" s="536">
        <f t="shared" si="201"/>
        <v>0</v>
      </c>
      <c r="H1069" s="536">
        <v>47103</v>
      </c>
      <c r="I1069" s="536">
        <f t="shared" si="202"/>
        <v>0</v>
      </c>
      <c r="J1069" s="656">
        <f t="shared" si="207"/>
        <v>0</v>
      </c>
    </row>
    <row r="1070" spans="1:10" s="665" customFormat="1" ht="25.5" hidden="1" x14ac:dyDescent="0.2">
      <c r="A1070" s="531">
        <v>257</v>
      </c>
      <c r="B1070" s="535" t="s">
        <v>110</v>
      </c>
      <c r="C1070" s="533" t="s">
        <v>463</v>
      </c>
      <c r="D1070" s="533" t="s">
        <v>14</v>
      </c>
      <c r="E1070" s="533"/>
      <c r="F1070" s="536">
        <v>21322.87</v>
      </c>
      <c r="G1070" s="536">
        <f t="shared" si="201"/>
        <v>0</v>
      </c>
      <c r="H1070" s="536">
        <v>39580</v>
      </c>
      <c r="I1070" s="536">
        <f t="shared" si="202"/>
        <v>0</v>
      </c>
      <c r="J1070" s="656">
        <f t="shared" si="207"/>
        <v>0</v>
      </c>
    </row>
    <row r="1071" spans="1:10" s="665" customFormat="1" hidden="1" x14ac:dyDescent="0.2">
      <c r="A1071" s="531">
        <v>258</v>
      </c>
      <c r="B1071" s="535" t="s">
        <v>111</v>
      </c>
      <c r="C1071" s="533" t="s">
        <v>464</v>
      </c>
      <c r="D1071" s="533" t="s">
        <v>14</v>
      </c>
      <c r="E1071" s="533"/>
      <c r="F1071" s="536">
        <v>19916</v>
      </c>
      <c r="G1071" s="536">
        <f t="shared" si="201"/>
        <v>0</v>
      </c>
      <c r="H1071" s="536">
        <v>168216</v>
      </c>
      <c r="I1071" s="536">
        <f t="shared" si="202"/>
        <v>0</v>
      </c>
      <c r="J1071" s="656">
        <f t="shared" si="207"/>
        <v>0</v>
      </c>
    </row>
    <row r="1072" spans="1:10" s="665" customFormat="1" x14ac:dyDescent="0.2">
      <c r="A1072" s="531">
        <v>259</v>
      </c>
      <c r="B1072" s="562" t="s">
        <v>127</v>
      </c>
      <c r="C1072" s="538"/>
      <c r="D1072" s="533"/>
      <c r="E1072" s="533"/>
      <c r="F1072" s="533"/>
      <c r="G1072" s="536"/>
      <c r="H1072" s="147"/>
      <c r="I1072" s="536"/>
      <c r="J1072" s="655"/>
    </row>
    <row r="1073" spans="1:10" s="665" customFormat="1" ht="38.25" x14ac:dyDescent="0.2">
      <c r="A1073" s="531">
        <v>260</v>
      </c>
      <c r="B1073" s="535" t="s">
        <v>125</v>
      </c>
      <c r="C1073" s="533" t="s">
        <v>362</v>
      </c>
      <c r="D1073" s="533" t="s">
        <v>14</v>
      </c>
      <c r="E1073" s="687">
        <v>2</v>
      </c>
      <c r="F1073" s="536">
        <v>69989.22</v>
      </c>
      <c r="G1073" s="536">
        <f t="shared" si="201"/>
        <v>139978.44</v>
      </c>
      <c r="H1073" s="536">
        <v>159975.62399999998</v>
      </c>
      <c r="I1073" s="536">
        <f t="shared" si="202"/>
        <v>319951.24799999996</v>
      </c>
      <c r="J1073" s="656">
        <f t="shared" ref="J1073:J1076" si="208">G1073+I1073</f>
        <v>459929.68799999997</v>
      </c>
    </row>
    <row r="1074" spans="1:10" s="665" customFormat="1" ht="25.5" x14ac:dyDescent="0.2">
      <c r="A1074" s="531">
        <v>261</v>
      </c>
      <c r="B1074" s="535" t="s">
        <v>126</v>
      </c>
      <c r="C1074" s="533" t="s">
        <v>363</v>
      </c>
      <c r="D1074" s="533" t="s">
        <v>14</v>
      </c>
      <c r="E1074" s="687">
        <v>2</v>
      </c>
      <c r="F1074" s="536">
        <v>18412.38</v>
      </c>
      <c r="G1074" s="536">
        <f t="shared" si="201"/>
        <v>36824.76</v>
      </c>
      <c r="H1074" s="536">
        <v>38478.191999999995</v>
      </c>
      <c r="I1074" s="536">
        <f t="shared" si="202"/>
        <v>76956.383999999991</v>
      </c>
      <c r="J1074" s="656">
        <f t="shared" si="208"/>
        <v>113781.144</v>
      </c>
    </row>
    <row r="1075" spans="1:10" s="665" customFormat="1" ht="25.5" hidden="1" x14ac:dyDescent="0.2">
      <c r="A1075" s="531">
        <v>262</v>
      </c>
      <c r="B1075" s="535" t="s">
        <v>128</v>
      </c>
      <c r="C1075" s="533" t="s">
        <v>365</v>
      </c>
      <c r="D1075" s="533" t="s">
        <v>14</v>
      </c>
      <c r="E1075" s="687"/>
      <c r="F1075" s="536">
        <v>21322.87</v>
      </c>
      <c r="G1075" s="536">
        <f t="shared" si="201"/>
        <v>0</v>
      </c>
      <c r="H1075" s="536">
        <v>33285.072</v>
      </c>
      <c r="I1075" s="536">
        <f t="shared" si="202"/>
        <v>0</v>
      </c>
      <c r="J1075" s="656">
        <f t="shared" si="208"/>
        <v>0</v>
      </c>
    </row>
    <row r="1076" spans="1:10" s="665" customFormat="1" hidden="1" x14ac:dyDescent="0.2">
      <c r="A1076" s="531">
        <v>263</v>
      </c>
      <c r="B1076" s="535" t="s">
        <v>111</v>
      </c>
      <c r="C1076" s="533" t="s">
        <v>364</v>
      </c>
      <c r="D1076" s="533" t="s">
        <v>14</v>
      </c>
      <c r="E1076" s="687"/>
      <c r="F1076" s="536">
        <v>19916</v>
      </c>
      <c r="G1076" s="536">
        <f t="shared" si="201"/>
        <v>0</v>
      </c>
      <c r="H1076" s="536">
        <v>62594.207999999991</v>
      </c>
      <c r="I1076" s="536">
        <f t="shared" si="202"/>
        <v>0</v>
      </c>
      <c r="J1076" s="656">
        <f t="shared" si="208"/>
        <v>0</v>
      </c>
    </row>
    <row r="1077" spans="1:10" s="665" customFormat="1" x14ac:dyDescent="0.2">
      <c r="A1077" s="531">
        <v>264</v>
      </c>
      <c r="B1077" s="562" t="s">
        <v>409</v>
      </c>
      <c r="C1077" s="538"/>
      <c r="D1077" s="533"/>
      <c r="E1077" s="687"/>
      <c r="F1077" s="533"/>
      <c r="G1077" s="536"/>
      <c r="H1077" s="147"/>
      <c r="I1077" s="536"/>
      <c r="J1077" s="655"/>
    </row>
    <row r="1078" spans="1:10" s="665" customFormat="1" ht="38.25" x14ac:dyDescent="0.2">
      <c r="A1078" s="531">
        <v>265</v>
      </c>
      <c r="B1078" s="535" t="s">
        <v>125</v>
      </c>
      <c r="C1078" s="533" t="s">
        <v>362</v>
      </c>
      <c r="D1078" s="533" t="s">
        <v>14</v>
      </c>
      <c r="E1078" s="687">
        <v>2</v>
      </c>
      <c r="F1078" s="565">
        <v>69989.22</v>
      </c>
      <c r="G1078" s="536">
        <f t="shared" si="201"/>
        <v>139978.44</v>
      </c>
      <c r="H1078" s="565">
        <v>159975.62399999998</v>
      </c>
      <c r="I1078" s="536">
        <f t="shared" si="202"/>
        <v>319951.24799999996</v>
      </c>
      <c r="J1078" s="662">
        <f t="shared" ref="J1078:J1081" si="209">G1078+I1078</f>
        <v>459929.68799999997</v>
      </c>
    </row>
    <row r="1079" spans="1:10" s="665" customFormat="1" ht="25.5" x14ac:dyDescent="0.2">
      <c r="A1079" s="531">
        <v>266</v>
      </c>
      <c r="B1079" s="535" t="s">
        <v>126</v>
      </c>
      <c r="C1079" s="533" t="s">
        <v>363</v>
      </c>
      <c r="D1079" s="533" t="s">
        <v>14</v>
      </c>
      <c r="E1079" s="687">
        <v>2</v>
      </c>
      <c r="F1079" s="565">
        <v>18412.38</v>
      </c>
      <c r="G1079" s="536">
        <f t="shared" si="201"/>
        <v>36824.76</v>
      </c>
      <c r="H1079" s="565">
        <v>38478.191999999995</v>
      </c>
      <c r="I1079" s="536">
        <f t="shared" si="202"/>
        <v>76956.383999999991</v>
      </c>
      <c r="J1079" s="662">
        <f t="shared" si="209"/>
        <v>113781.144</v>
      </c>
    </row>
    <row r="1080" spans="1:10" s="665" customFormat="1" ht="25.5" hidden="1" x14ac:dyDescent="0.2">
      <c r="A1080" s="531">
        <v>267</v>
      </c>
      <c r="B1080" s="535" t="s">
        <v>128</v>
      </c>
      <c r="C1080" s="533" t="s">
        <v>365</v>
      </c>
      <c r="D1080" s="533" t="s">
        <v>14</v>
      </c>
      <c r="E1080" s="687"/>
      <c r="F1080" s="565">
        <v>21322.87</v>
      </c>
      <c r="G1080" s="536">
        <f t="shared" si="201"/>
        <v>0</v>
      </c>
      <c r="H1080" s="565">
        <v>33285.072</v>
      </c>
      <c r="I1080" s="536">
        <f t="shared" si="202"/>
        <v>0</v>
      </c>
      <c r="J1080" s="662">
        <f t="shared" si="209"/>
        <v>0</v>
      </c>
    </row>
    <row r="1081" spans="1:10" s="665" customFormat="1" hidden="1" x14ac:dyDescent="0.2">
      <c r="A1081" s="531">
        <v>268</v>
      </c>
      <c r="B1081" s="535" t="s">
        <v>111</v>
      </c>
      <c r="C1081" s="533" t="s">
        <v>364</v>
      </c>
      <c r="D1081" s="533" t="s">
        <v>14</v>
      </c>
      <c r="E1081" s="533"/>
      <c r="F1081" s="565">
        <v>19916</v>
      </c>
      <c r="G1081" s="536">
        <f t="shared" si="201"/>
        <v>0</v>
      </c>
      <c r="H1081" s="565">
        <v>62594.207999999991</v>
      </c>
      <c r="I1081" s="536">
        <f t="shared" si="202"/>
        <v>0</v>
      </c>
      <c r="J1081" s="662">
        <f t="shared" si="209"/>
        <v>0</v>
      </c>
    </row>
    <row r="1082" spans="1:10" s="665" customFormat="1" x14ac:dyDescent="0.2">
      <c r="A1082" s="531">
        <v>269</v>
      </c>
      <c r="B1082" s="562"/>
      <c r="C1082" s="538"/>
      <c r="D1082" s="533"/>
      <c r="E1082" s="533"/>
      <c r="F1082" s="533"/>
      <c r="G1082" s="536"/>
      <c r="H1082" s="147"/>
      <c r="I1082" s="536"/>
      <c r="J1082" s="655"/>
    </row>
    <row r="1083" spans="1:10" s="665" customFormat="1" x14ac:dyDescent="0.2">
      <c r="A1083" s="531">
        <v>270</v>
      </c>
      <c r="B1083" s="562" t="s">
        <v>129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s="665" customFormat="1" x14ac:dyDescent="0.2">
      <c r="A1084" s="531">
        <v>271</v>
      </c>
      <c r="B1084" s="562" t="s">
        <v>108</v>
      </c>
      <c r="C1084" s="538"/>
      <c r="D1084" s="533"/>
      <c r="E1084" s="533"/>
      <c r="F1084" s="533"/>
      <c r="G1084" s="536"/>
      <c r="H1084" s="147"/>
      <c r="I1084" s="536"/>
      <c r="J1084" s="655"/>
    </row>
    <row r="1085" spans="1:10" s="665" customFormat="1" ht="38.25" hidden="1" x14ac:dyDescent="0.2">
      <c r="A1085" s="531">
        <v>272</v>
      </c>
      <c r="B1085" s="535" t="s">
        <v>288</v>
      </c>
      <c r="C1085" s="533" t="s">
        <v>376</v>
      </c>
      <c r="D1085" s="533" t="s">
        <v>14</v>
      </c>
      <c r="E1085" s="533"/>
      <c r="F1085" s="536">
        <v>13504.75</v>
      </c>
      <c r="G1085" s="536">
        <f t="shared" ref="G1085:G1148" si="210">E1085*F1085</f>
        <v>0</v>
      </c>
      <c r="H1085" s="536">
        <v>36380.111999999994</v>
      </c>
      <c r="I1085" s="536">
        <f t="shared" ref="I1085:I1148" si="211">E1085*H1085</f>
        <v>0</v>
      </c>
      <c r="J1085" s="656">
        <f t="shared" ref="J1085:J1090" si="212">G1085+I1085</f>
        <v>0</v>
      </c>
    </row>
    <row r="1086" spans="1:10" s="665" customFormat="1" ht="25.5" hidden="1" x14ac:dyDescent="0.2">
      <c r="A1086" s="531">
        <v>273</v>
      </c>
      <c r="B1086" s="535" t="s">
        <v>237</v>
      </c>
      <c r="C1086" s="533" t="s">
        <v>366</v>
      </c>
      <c r="D1086" s="533" t="s">
        <v>14</v>
      </c>
      <c r="E1086" s="533"/>
      <c r="F1086" s="536">
        <v>6467</v>
      </c>
      <c r="G1086" s="536">
        <f t="shared" si="210"/>
        <v>0</v>
      </c>
      <c r="H1086" s="536">
        <v>17422.248</v>
      </c>
      <c r="I1086" s="536">
        <f t="shared" si="211"/>
        <v>0</v>
      </c>
      <c r="J1086" s="656">
        <f t="shared" si="212"/>
        <v>0</v>
      </c>
    </row>
    <row r="1087" spans="1:10" s="665" customFormat="1" hidden="1" x14ac:dyDescent="0.2">
      <c r="A1087" s="531">
        <v>274</v>
      </c>
      <c r="B1087" s="535" t="s">
        <v>130</v>
      </c>
      <c r="C1087" s="538" t="s">
        <v>131</v>
      </c>
      <c r="D1087" s="533" t="s">
        <v>14</v>
      </c>
      <c r="E1087" s="533"/>
      <c r="F1087" s="536">
        <v>3004.89</v>
      </c>
      <c r="G1087" s="536">
        <f t="shared" si="210"/>
        <v>0</v>
      </c>
      <c r="H1087" s="536">
        <v>7329</v>
      </c>
      <c r="I1087" s="536">
        <f t="shared" si="211"/>
        <v>0</v>
      </c>
      <c r="J1087" s="656">
        <f t="shared" si="212"/>
        <v>0</v>
      </c>
    </row>
    <row r="1088" spans="1:10" s="665" customFormat="1" hidden="1" x14ac:dyDescent="0.2">
      <c r="A1088" s="531">
        <v>275</v>
      </c>
      <c r="B1088" s="535" t="s">
        <v>132</v>
      </c>
      <c r="C1088" s="538" t="s">
        <v>133</v>
      </c>
      <c r="D1088" s="533" t="s">
        <v>14</v>
      </c>
      <c r="E1088" s="533"/>
      <c r="F1088" s="536">
        <v>4003.24</v>
      </c>
      <c r="G1088" s="536">
        <f t="shared" si="210"/>
        <v>0</v>
      </c>
      <c r="H1088" s="536">
        <v>9764</v>
      </c>
      <c r="I1088" s="536">
        <f t="shared" si="211"/>
        <v>0</v>
      </c>
      <c r="J1088" s="656">
        <f t="shared" si="212"/>
        <v>0</v>
      </c>
    </row>
    <row r="1089" spans="1:13" s="665" customFormat="1" hidden="1" x14ac:dyDescent="0.2">
      <c r="A1089" s="531">
        <v>276</v>
      </c>
      <c r="B1089" s="535" t="s">
        <v>134</v>
      </c>
      <c r="C1089" s="538"/>
      <c r="D1089" s="533" t="s">
        <v>14</v>
      </c>
      <c r="E1089" s="533"/>
      <c r="F1089" s="536">
        <v>800</v>
      </c>
      <c r="G1089" s="536">
        <f t="shared" si="210"/>
        <v>0</v>
      </c>
      <c r="H1089" s="536">
        <v>2142</v>
      </c>
      <c r="I1089" s="536">
        <f t="shared" si="211"/>
        <v>0</v>
      </c>
      <c r="J1089" s="656">
        <f t="shared" si="212"/>
        <v>0</v>
      </c>
    </row>
    <row r="1090" spans="1:13" s="665" customFormat="1" hidden="1" x14ac:dyDescent="0.2">
      <c r="A1090" s="531">
        <v>277</v>
      </c>
      <c r="B1090" s="535" t="s">
        <v>135</v>
      </c>
      <c r="C1090" s="538"/>
      <c r="D1090" s="533" t="s">
        <v>56</v>
      </c>
      <c r="E1090" s="533"/>
      <c r="F1090" s="536">
        <v>1875</v>
      </c>
      <c r="G1090" s="536">
        <f t="shared" si="210"/>
        <v>0</v>
      </c>
      <c r="H1090" s="536">
        <v>869</v>
      </c>
      <c r="I1090" s="536">
        <f t="shared" si="211"/>
        <v>0</v>
      </c>
      <c r="J1090" s="656">
        <f t="shared" si="212"/>
        <v>0</v>
      </c>
    </row>
    <row r="1091" spans="1:13" s="665" customFormat="1" hidden="1" x14ac:dyDescent="0.2">
      <c r="A1091" s="531">
        <v>278</v>
      </c>
      <c r="B1091" s="535" t="s">
        <v>136</v>
      </c>
      <c r="C1091" s="538"/>
      <c r="D1091" s="533" t="s">
        <v>137</v>
      </c>
      <c r="E1091" s="533"/>
      <c r="F1091" s="536"/>
      <c r="G1091" s="536">
        <f t="shared" si="210"/>
        <v>0</v>
      </c>
      <c r="H1091" s="536"/>
      <c r="I1091" s="536">
        <f t="shared" si="211"/>
        <v>0</v>
      </c>
      <c r="J1091" s="656"/>
    </row>
    <row r="1092" spans="1:13" s="665" customFormat="1" hidden="1" x14ac:dyDescent="0.2">
      <c r="A1092" s="531">
        <v>279</v>
      </c>
      <c r="B1092" s="535" t="s">
        <v>138</v>
      </c>
      <c r="C1092" s="538"/>
      <c r="D1092" s="533" t="s">
        <v>137</v>
      </c>
      <c r="E1092" s="533"/>
      <c r="F1092" s="536"/>
      <c r="G1092" s="536">
        <f t="shared" si="210"/>
        <v>0</v>
      </c>
      <c r="H1092" s="536"/>
      <c r="I1092" s="536">
        <f t="shared" si="211"/>
        <v>0</v>
      </c>
      <c r="J1092" s="656"/>
    </row>
    <row r="1093" spans="1:13" s="665" customFormat="1" hidden="1" x14ac:dyDescent="0.2">
      <c r="A1093" s="531">
        <v>280</v>
      </c>
      <c r="B1093" s="535" t="s">
        <v>139</v>
      </c>
      <c r="C1093" s="538"/>
      <c r="D1093" s="533" t="s">
        <v>56</v>
      </c>
      <c r="E1093" s="566"/>
      <c r="F1093" s="536">
        <v>1875</v>
      </c>
      <c r="G1093" s="536">
        <f t="shared" si="210"/>
        <v>0</v>
      </c>
      <c r="H1093" s="536">
        <v>1617</v>
      </c>
      <c r="I1093" s="536">
        <f t="shared" si="211"/>
        <v>0</v>
      </c>
      <c r="J1093" s="656">
        <f t="shared" ref="J1093:J1094" si="213">G1093+I1093</f>
        <v>0</v>
      </c>
    </row>
    <row r="1094" spans="1:13" s="665" customFormat="1" hidden="1" x14ac:dyDescent="0.2">
      <c r="A1094" s="531">
        <v>281</v>
      </c>
      <c r="B1094" s="535" t="s">
        <v>140</v>
      </c>
      <c r="C1094" s="538"/>
      <c r="D1094" s="533" t="s">
        <v>56</v>
      </c>
      <c r="E1094" s="533"/>
      <c r="F1094" s="536">
        <v>1875</v>
      </c>
      <c r="G1094" s="536">
        <f t="shared" si="210"/>
        <v>0</v>
      </c>
      <c r="H1094" s="536">
        <v>1226</v>
      </c>
      <c r="I1094" s="536">
        <f t="shared" si="211"/>
        <v>0</v>
      </c>
      <c r="J1094" s="656">
        <f t="shared" si="213"/>
        <v>0</v>
      </c>
    </row>
    <row r="1095" spans="1:13" s="665" customFormat="1" hidden="1" x14ac:dyDescent="0.2">
      <c r="A1095" s="531">
        <v>282</v>
      </c>
      <c r="B1095" s="535" t="s">
        <v>141</v>
      </c>
      <c r="C1095" s="538"/>
      <c r="D1095" s="533" t="s">
        <v>137</v>
      </c>
      <c r="E1095" s="533"/>
      <c r="F1095" s="536"/>
      <c r="G1095" s="536">
        <f t="shared" si="210"/>
        <v>0</v>
      </c>
      <c r="H1095" s="536"/>
      <c r="I1095" s="536">
        <f t="shared" si="211"/>
        <v>0</v>
      </c>
      <c r="J1095" s="656"/>
    </row>
    <row r="1096" spans="1:13" s="665" customFormat="1" hidden="1" x14ac:dyDescent="0.2">
      <c r="A1096" s="531">
        <v>283</v>
      </c>
      <c r="B1096" s="535" t="s">
        <v>142</v>
      </c>
      <c r="C1096" s="538"/>
      <c r="D1096" s="533" t="s">
        <v>137</v>
      </c>
      <c r="E1096" s="533"/>
      <c r="F1096" s="536"/>
      <c r="G1096" s="536">
        <f t="shared" si="210"/>
        <v>0</v>
      </c>
      <c r="H1096" s="536"/>
      <c r="I1096" s="536">
        <f t="shared" si="211"/>
        <v>0</v>
      </c>
      <c r="J1096" s="656"/>
    </row>
    <row r="1097" spans="1:13" s="665" customFormat="1" hidden="1" x14ac:dyDescent="0.2">
      <c r="A1097" s="531">
        <v>284</v>
      </c>
      <c r="B1097" s="535" t="s">
        <v>143</v>
      </c>
      <c r="C1097" s="538"/>
      <c r="D1097" s="533" t="s">
        <v>137</v>
      </c>
      <c r="E1097" s="533"/>
      <c r="F1097" s="536"/>
      <c r="G1097" s="536">
        <f t="shared" si="210"/>
        <v>0</v>
      </c>
      <c r="H1097" s="536"/>
      <c r="I1097" s="536">
        <f t="shared" si="211"/>
        <v>0</v>
      </c>
      <c r="J1097" s="656"/>
    </row>
    <row r="1098" spans="1:13" s="665" customFormat="1" hidden="1" x14ac:dyDescent="0.2">
      <c r="A1098" s="531">
        <v>285</v>
      </c>
      <c r="B1098" s="535" t="s">
        <v>144</v>
      </c>
      <c r="C1098" s="538"/>
      <c r="D1098" s="533" t="s">
        <v>56</v>
      </c>
      <c r="E1098" s="566"/>
      <c r="F1098" s="536">
        <v>1875</v>
      </c>
      <c r="G1098" s="536">
        <f t="shared" si="210"/>
        <v>0</v>
      </c>
      <c r="H1098" s="536">
        <v>2132</v>
      </c>
      <c r="I1098" s="536">
        <f t="shared" si="211"/>
        <v>0</v>
      </c>
      <c r="J1098" s="656">
        <f t="shared" ref="J1098:J1099" si="214">G1098+I1098</f>
        <v>0</v>
      </c>
    </row>
    <row r="1099" spans="1:13" s="665" customFormat="1" x14ac:dyDescent="0.2">
      <c r="A1099" s="531">
        <v>286</v>
      </c>
      <c r="B1099" s="535" t="s">
        <v>145</v>
      </c>
      <c r="C1099" s="538"/>
      <c r="D1099" s="533" t="s">
        <v>56</v>
      </c>
      <c r="E1099" s="533">
        <v>15.2</v>
      </c>
      <c r="F1099" s="536">
        <v>1875</v>
      </c>
      <c r="G1099" s="536">
        <f t="shared" si="210"/>
        <v>28500</v>
      </c>
      <c r="H1099" s="536">
        <v>1190</v>
      </c>
      <c r="I1099" s="536">
        <f t="shared" si="211"/>
        <v>18088</v>
      </c>
      <c r="J1099" s="656">
        <f t="shared" si="214"/>
        <v>46588</v>
      </c>
      <c r="K1099" s="665">
        <f>E1099+E1102+E1114+E1118+E1123+E1126+E1141+E1148+E1151+E1167+E1170+E1180+E1185+E1188+E1203+E1208+E1211+E1232+E1238+E1270</f>
        <v>992.83899999999983</v>
      </c>
      <c r="L1099" s="686">
        <f>E1101+E1104+E1117+E1122+E1125+E1128+E1147+E1150+E1153+E1172+E1184+E1187+E1190+E1207+E1210+E1213+E1237+E1240+E1260+E1274</f>
        <v>160.48700000000002</v>
      </c>
      <c r="M1099" s="689">
        <f>K1099+L1099</f>
        <v>1153.3259999999998</v>
      </c>
    </row>
    <row r="1100" spans="1:13" s="665" customFormat="1" hidden="1" x14ac:dyDescent="0.2">
      <c r="A1100" s="531">
        <v>287</v>
      </c>
      <c r="B1100" s="535" t="s">
        <v>146</v>
      </c>
      <c r="C1100" s="538"/>
      <c r="D1100" s="533" t="s">
        <v>137</v>
      </c>
      <c r="E1100" s="533"/>
      <c r="F1100" s="536"/>
      <c r="G1100" s="536">
        <f t="shared" si="210"/>
        <v>0</v>
      </c>
      <c r="H1100" s="536"/>
      <c r="I1100" s="536">
        <f t="shared" si="211"/>
        <v>0</v>
      </c>
      <c r="J1100" s="656"/>
    </row>
    <row r="1101" spans="1:13" s="665" customFormat="1" ht="25.5" x14ac:dyDescent="0.2">
      <c r="A1101" s="531">
        <v>288</v>
      </c>
      <c r="B1101" s="535" t="s">
        <v>147</v>
      </c>
      <c r="C1101" s="538"/>
      <c r="D1101" s="533" t="s">
        <v>56</v>
      </c>
      <c r="E1101" s="566">
        <v>5.92</v>
      </c>
      <c r="F1101" s="536">
        <v>1875</v>
      </c>
      <c r="G1101" s="536">
        <f t="shared" si="210"/>
        <v>11100</v>
      </c>
      <c r="H1101" s="536">
        <v>1764</v>
      </c>
      <c r="I1101" s="536">
        <f t="shared" si="211"/>
        <v>10442.879999999999</v>
      </c>
      <c r="J1101" s="656">
        <f t="shared" ref="J1101:J1102" si="215">G1101+I1101</f>
        <v>21542.879999999997</v>
      </c>
    </row>
    <row r="1102" spans="1:13" s="665" customFormat="1" x14ac:dyDescent="0.2">
      <c r="A1102" s="531">
        <v>289</v>
      </c>
      <c r="B1102" s="535" t="s">
        <v>148</v>
      </c>
      <c r="C1102" s="538"/>
      <c r="D1102" s="533" t="s">
        <v>56</v>
      </c>
      <c r="E1102" s="533">
        <v>2.5</v>
      </c>
      <c r="F1102" s="536">
        <v>1875</v>
      </c>
      <c r="G1102" s="536">
        <f t="shared" si="210"/>
        <v>4687.5</v>
      </c>
      <c r="H1102" s="536">
        <v>1428</v>
      </c>
      <c r="I1102" s="536">
        <f t="shared" si="211"/>
        <v>3570</v>
      </c>
      <c r="J1102" s="656">
        <f t="shared" si="215"/>
        <v>8257.5</v>
      </c>
    </row>
    <row r="1103" spans="1:13" s="665" customFormat="1" hidden="1" x14ac:dyDescent="0.2">
      <c r="A1103" s="531">
        <v>290</v>
      </c>
      <c r="B1103" s="535" t="s">
        <v>149</v>
      </c>
      <c r="C1103" s="538"/>
      <c r="D1103" s="533" t="s">
        <v>137</v>
      </c>
      <c r="E1103" s="533"/>
      <c r="F1103" s="536"/>
      <c r="G1103" s="536">
        <f t="shared" si="210"/>
        <v>0</v>
      </c>
      <c r="H1103" s="536"/>
      <c r="I1103" s="536">
        <f t="shared" si="211"/>
        <v>0</v>
      </c>
      <c r="J1103" s="656"/>
    </row>
    <row r="1104" spans="1:13" s="665" customFormat="1" x14ac:dyDescent="0.2">
      <c r="A1104" s="531">
        <v>291</v>
      </c>
      <c r="B1104" s="535" t="s">
        <v>150</v>
      </c>
      <c r="C1104" s="538"/>
      <c r="D1104" s="533" t="s">
        <v>56</v>
      </c>
      <c r="E1104" s="834">
        <f>6.56-2.36</f>
        <v>4.1999999999999993</v>
      </c>
      <c r="F1104" s="536">
        <v>1875</v>
      </c>
      <c r="G1104" s="536">
        <f t="shared" si="210"/>
        <v>7874.9999999999991</v>
      </c>
      <c r="H1104" s="536">
        <v>2646</v>
      </c>
      <c r="I1104" s="536">
        <f t="shared" si="211"/>
        <v>11113.199999999999</v>
      </c>
      <c r="J1104" s="656">
        <f t="shared" ref="J1104:J1107" si="216">G1104+I1104</f>
        <v>18988.199999999997</v>
      </c>
    </row>
    <row r="1105" spans="1:10" s="665" customFormat="1" ht="25.5" hidden="1" x14ac:dyDescent="0.2">
      <c r="A1105" s="531">
        <v>292</v>
      </c>
      <c r="B1105" s="535" t="s">
        <v>151</v>
      </c>
      <c r="C1105" s="533" t="s">
        <v>152</v>
      </c>
      <c r="D1105" s="533" t="s">
        <v>56</v>
      </c>
      <c r="E1105" s="533"/>
      <c r="F1105" s="536">
        <v>600</v>
      </c>
      <c r="G1105" s="536">
        <f t="shared" si="210"/>
        <v>0</v>
      </c>
      <c r="H1105" s="536">
        <v>381</v>
      </c>
      <c r="I1105" s="536">
        <f t="shared" si="211"/>
        <v>0</v>
      </c>
      <c r="J1105" s="656">
        <f t="shared" si="216"/>
        <v>0</v>
      </c>
    </row>
    <row r="1106" spans="1:10" s="665" customFormat="1" x14ac:dyDescent="0.2">
      <c r="A1106" s="531">
        <v>293</v>
      </c>
      <c r="B1106" s="535" t="s">
        <v>153</v>
      </c>
      <c r="C1106" s="538"/>
      <c r="D1106" s="533" t="s">
        <v>56</v>
      </c>
      <c r="E1106" s="533">
        <v>1.26</v>
      </c>
      <c r="F1106" s="536">
        <v>1000</v>
      </c>
      <c r="G1106" s="536">
        <f t="shared" si="210"/>
        <v>1260</v>
      </c>
      <c r="H1106" s="536">
        <v>123</v>
      </c>
      <c r="I1106" s="536">
        <f t="shared" si="211"/>
        <v>154.97999999999999</v>
      </c>
      <c r="J1106" s="656">
        <f t="shared" si="216"/>
        <v>1414.98</v>
      </c>
    </row>
    <row r="1107" spans="1:10" s="665" customFormat="1" x14ac:dyDescent="0.2">
      <c r="A1107" s="531">
        <v>294</v>
      </c>
      <c r="B1107" s="535" t="s">
        <v>60</v>
      </c>
      <c r="C1107" s="538"/>
      <c r="D1107" s="533" t="s">
        <v>5</v>
      </c>
      <c r="E1107" s="533">
        <v>0.21199999999999999</v>
      </c>
      <c r="F1107" s="536">
        <v>0</v>
      </c>
      <c r="G1107" s="536">
        <f t="shared" si="210"/>
        <v>0</v>
      </c>
      <c r="H1107" s="536">
        <v>137961</v>
      </c>
      <c r="I1107" s="536">
        <f t="shared" si="211"/>
        <v>29247.732</v>
      </c>
      <c r="J1107" s="656">
        <f t="shared" si="216"/>
        <v>29247.732</v>
      </c>
    </row>
    <row r="1108" spans="1:10" s="665" customFormat="1" x14ac:dyDescent="0.2">
      <c r="A1108" s="531">
        <v>295</v>
      </c>
      <c r="B1108" s="567" t="s">
        <v>112</v>
      </c>
      <c r="C1108" s="538"/>
      <c r="D1108" s="533"/>
      <c r="E1108" s="533"/>
      <c r="F1108" s="533"/>
      <c r="G1108" s="536"/>
      <c r="H1108" s="147"/>
      <c r="I1108" s="536"/>
      <c r="J1108" s="655"/>
    </row>
    <row r="1109" spans="1:10" s="665" customFormat="1" ht="38.25" hidden="1" x14ac:dyDescent="0.2">
      <c r="A1109" s="531">
        <v>296</v>
      </c>
      <c r="B1109" s="535" t="s">
        <v>288</v>
      </c>
      <c r="C1109" s="533" t="s">
        <v>376</v>
      </c>
      <c r="D1109" s="533" t="s">
        <v>14</v>
      </c>
      <c r="E1109" s="533"/>
      <c r="F1109" s="536">
        <v>13504.75</v>
      </c>
      <c r="G1109" s="536">
        <f t="shared" si="210"/>
        <v>0</v>
      </c>
      <c r="H1109" s="536">
        <v>36380.111999999994</v>
      </c>
      <c r="I1109" s="536">
        <f t="shared" si="211"/>
        <v>0</v>
      </c>
      <c r="J1109" s="656">
        <f t="shared" ref="J1109:J1114" si="217">G1109+I1109</f>
        <v>0</v>
      </c>
    </row>
    <row r="1110" spans="1:10" s="665" customFormat="1" ht="25.5" hidden="1" x14ac:dyDescent="0.2">
      <c r="A1110" s="531">
        <v>297</v>
      </c>
      <c r="B1110" s="535" t="s">
        <v>237</v>
      </c>
      <c r="C1110" s="533" t="s">
        <v>366</v>
      </c>
      <c r="D1110" s="533" t="s">
        <v>14</v>
      </c>
      <c r="E1110" s="533"/>
      <c r="F1110" s="536">
        <v>6467</v>
      </c>
      <c r="G1110" s="536">
        <f t="shared" si="210"/>
        <v>0</v>
      </c>
      <c r="H1110" s="536">
        <v>17422.248</v>
      </c>
      <c r="I1110" s="536">
        <f t="shared" si="211"/>
        <v>0</v>
      </c>
      <c r="J1110" s="656">
        <f t="shared" si="217"/>
        <v>0</v>
      </c>
    </row>
    <row r="1111" spans="1:10" s="665" customFormat="1" hidden="1" x14ac:dyDescent="0.2">
      <c r="A1111" s="531">
        <v>298</v>
      </c>
      <c r="B1111" s="535" t="s">
        <v>130</v>
      </c>
      <c r="C1111" s="538" t="s">
        <v>131</v>
      </c>
      <c r="D1111" s="533" t="s">
        <v>14</v>
      </c>
      <c r="E1111" s="533"/>
      <c r="F1111" s="536">
        <v>3004.89</v>
      </c>
      <c r="G1111" s="536">
        <f t="shared" si="210"/>
        <v>0</v>
      </c>
      <c r="H1111" s="536">
        <v>7329</v>
      </c>
      <c r="I1111" s="536">
        <f t="shared" si="211"/>
        <v>0</v>
      </c>
      <c r="J1111" s="656">
        <f t="shared" si="217"/>
        <v>0</v>
      </c>
    </row>
    <row r="1112" spans="1:10" s="665" customFormat="1" hidden="1" x14ac:dyDescent="0.2">
      <c r="A1112" s="531">
        <v>299</v>
      </c>
      <c r="B1112" s="535" t="s">
        <v>132</v>
      </c>
      <c r="C1112" s="538" t="s">
        <v>133</v>
      </c>
      <c r="D1112" s="533" t="s">
        <v>14</v>
      </c>
      <c r="E1112" s="533"/>
      <c r="F1112" s="536">
        <v>4003.24</v>
      </c>
      <c r="G1112" s="536">
        <f t="shared" si="210"/>
        <v>0</v>
      </c>
      <c r="H1112" s="536">
        <v>9764</v>
      </c>
      <c r="I1112" s="536">
        <f t="shared" si="211"/>
        <v>0</v>
      </c>
      <c r="J1112" s="656">
        <f t="shared" si="217"/>
        <v>0</v>
      </c>
    </row>
    <row r="1113" spans="1:10" s="665" customFormat="1" x14ac:dyDescent="0.2">
      <c r="A1113" s="531">
        <v>300</v>
      </c>
      <c r="B1113" s="535" t="s">
        <v>134</v>
      </c>
      <c r="C1113" s="538"/>
      <c r="D1113" s="533" t="s">
        <v>14</v>
      </c>
      <c r="E1113" s="533">
        <v>12</v>
      </c>
      <c r="F1113" s="536">
        <v>800</v>
      </c>
      <c r="G1113" s="536">
        <f t="shared" si="210"/>
        <v>9600</v>
      </c>
      <c r="H1113" s="536">
        <v>2142</v>
      </c>
      <c r="I1113" s="536">
        <f t="shared" si="211"/>
        <v>25704</v>
      </c>
      <c r="J1113" s="656">
        <f t="shared" si="217"/>
        <v>35304</v>
      </c>
    </row>
    <row r="1114" spans="1:10" s="665" customFormat="1" x14ac:dyDescent="0.2">
      <c r="A1114" s="531">
        <v>301</v>
      </c>
      <c r="B1114" s="535" t="s">
        <v>135</v>
      </c>
      <c r="C1114" s="538"/>
      <c r="D1114" s="533" t="s">
        <v>56</v>
      </c>
      <c r="E1114" s="533">
        <v>117</v>
      </c>
      <c r="F1114" s="536">
        <v>1875</v>
      </c>
      <c r="G1114" s="536">
        <f t="shared" si="210"/>
        <v>219375</v>
      </c>
      <c r="H1114" s="536">
        <v>869</v>
      </c>
      <c r="I1114" s="536">
        <f t="shared" si="211"/>
        <v>101673</v>
      </c>
      <c r="J1114" s="656">
        <f t="shared" si="217"/>
        <v>321048</v>
      </c>
    </row>
    <row r="1115" spans="1:10" s="665" customFormat="1" x14ac:dyDescent="0.2">
      <c r="A1115" s="531">
        <v>302</v>
      </c>
      <c r="B1115" s="535" t="s">
        <v>136</v>
      </c>
      <c r="C1115" s="538"/>
      <c r="D1115" s="533" t="s">
        <v>137</v>
      </c>
      <c r="E1115" s="533"/>
      <c r="F1115" s="536"/>
      <c r="G1115" s="536">
        <f t="shared" si="210"/>
        <v>0</v>
      </c>
      <c r="H1115" s="536"/>
      <c r="I1115" s="536">
        <f t="shared" si="211"/>
        <v>0</v>
      </c>
      <c r="J1115" s="656"/>
    </row>
    <row r="1116" spans="1:10" s="665" customFormat="1" x14ac:dyDescent="0.2">
      <c r="A1116" s="531">
        <v>303</v>
      </c>
      <c r="B1116" s="535" t="s">
        <v>138</v>
      </c>
      <c r="C1116" s="538"/>
      <c r="D1116" s="533" t="s">
        <v>137</v>
      </c>
      <c r="E1116" s="533"/>
      <c r="F1116" s="536"/>
      <c r="G1116" s="536">
        <f t="shared" si="210"/>
        <v>0</v>
      </c>
      <c r="H1116" s="536"/>
      <c r="I1116" s="536">
        <f t="shared" si="211"/>
        <v>0</v>
      </c>
      <c r="J1116" s="656"/>
    </row>
    <row r="1117" spans="1:10" s="665" customFormat="1" x14ac:dyDescent="0.2">
      <c r="A1117" s="531">
        <v>304</v>
      </c>
      <c r="B1117" s="535" t="s">
        <v>139</v>
      </c>
      <c r="C1117" s="538"/>
      <c r="D1117" s="533" t="s">
        <v>56</v>
      </c>
      <c r="E1117" s="566">
        <v>11.831000000000001</v>
      </c>
      <c r="F1117" s="536">
        <v>1875</v>
      </c>
      <c r="G1117" s="536">
        <f t="shared" si="210"/>
        <v>22183.125000000004</v>
      </c>
      <c r="H1117" s="536">
        <v>1617</v>
      </c>
      <c r="I1117" s="536">
        <f t="shared" si="211"/>
        <v>19130.727000000003</v>
      </c>
      <c r="J1117" s="656">
        <f t="shared" ref="J1117:J1118" si="218">G1117+I1117</f>
        <v>41313.852000000006</v>
      </c>
    </row>
    <row r="1118" spans="1:10" s="665" customFormat="1" x14ac:dyDescent="0.2">
      <c r="A1118" s="531">
        <v>305</v>
      </c>
      <c r="B1118" s="535" t="s">
        <v>140</v>
      </c>
      <c r="C1118" s="538"/>
      <c r="D1118" s="533" t="s">
        <v>56</v>
      </c>
      <c r="E1118" s="533">
        <v>139</v>
      </c>
      <c r="F1118" s="536">
        <v>1875</v>
      </c>
      <c r="G1118" s="536">
        <f t="shared" si="210"/>
        <v>260625</v>
      </c>
      <c r="H1118" s="536">
        <v>1226</v>
      </c>
      <c r="I1118" s="536">
        <f t="shared" si="211"/>
        <v>170414</v>
      </c>
      <c r="J1118" s="656">
        <f t="shared" si="218"/>
        <v>431039</v>
      </c>
    </row>
    <row r="1119" spans="1:10" s="665" customFormat="1" hidden="1" x14ac:dyDescent="0.2">
      <c r="A1119" s="531">
        <v>306</v>
      </c>
      <c r="B1119" s="535" t="s">
        <v>141</v>
      </c>
      <c r="C1119" s="538"/>
      <c r="D1119" s="533" t="s">
        <v>137</v>
      </c>
      <c r="E1119" s="533"/>
      <c r="F1119" s="536"/>
      <c r="G1119" s="536">
        <f t="shared" si="210"/>
        <v>0</v>
      </c>
      <c r="H1119" s="536"/>
      <c r="I1119" s="536">
        <f t="shared" si="211"/>
        <v>0</v>
      </c>
      <c r="J1119" s="656"/>
    </row>
    <row r="1120" spans="1:10" s="665" customFormat="1" hidden="1" x14ac:dyDescent="0.2">
      <c r="A1120" s="531">
        <v>307</v>
      </c>
      <c r="B1120" s="535" t="s">
        <v>142</v>
      </c>
      <c r="C1120" s="538"/>
      <c r="D1120" s="533" t="s">
        <v>137</v>
      </c>
      <c r="E1120" s="533"/>
      <c r="F1120" s="536"/>
      <c r="G1120" s="536">
        <f t="shared" si="210"/>
        <v>0</v>
      </c>
      <c r="H1120" s="536"/>
      <c r="I1120" s="536">
        <f t="shared" si="211"/>
        <v>0</v>
      </c>
      <c r="J1120" s="656"/>
    </row>
    <row r="1121" spans="1:10" s="665" customFormat="1" hidden="1" x14ac:dyDescent="0.2">
      <c r="A1121" s="531">
        <v>308</v>
      </c>
      <c r="B1121" s="535" t="s">
        <v>143</v>
      </c>
      <c r="C1121" s="538"/>
      <c r="D1121" s="533" t="s">
        <v>137</v>
      </c>
      <c r="E1121" s="533"/>
      <c r="F1121" s="536"/>
      <c r="G1121" s="536">
        <f t="shared" si="210"/>
        <v>0</v>
      </c>
      <c r="H1121" s="536"/>
      <c r="I1121" s="536">
        <f t="shared" si="211"/>
        <v>0</v>
      </c>
      <c r="J1121" s="656"/>
    </row>
    <row r="1122" spans="1:10" s="665" customFormat="1" x14ac:dyDescent="0.2">
      <c r="A1122" s="531">
        <v>309</v>
      </c>
      <c r="B1122" s="535" t="s">
        <v>144</v>
      </c>
      <c r="C1122" s="538"/>
      <c r="D1122" s="533" t="s">
        <v>56</v>
      </c>
      <c r="E1122" s="834">
        <f>46.546-26.55</f>
        <v>19.995999999999999</v>
      </c>
      <c r="F1122" s="536">
        <v>1875</v>
      </c>
      <c r="G1122" s="536">
        <f t="shared" si="210"/>
        <v>37492.5</v>
      </c>
      <c r="H1122" s="536">
        <v>2132</v>
      </c>
      <c r="I1122" s="536">
        <f t="shared" si="211"/>
        <v>42631.471999999994</v>
      </c>
      <c r="J1122" s="656">
        <f t="shared" ref="J1122:J1123" si="219">G1122+I1122</f>
        <v>80123.971999999994</v>
      </c>
    </row>
    <row r="1123" spans="1:10" s="665" customFormat="1" x14ac:dyDescent="0.2">
      <c r="A1123" s="531">
        <v>310</v>
      </c>
      <c r="B1123" s="535" t="s">
        <v>145</v>
      </c>
      <c r="C1123" s="538"/>
      <c r="D1123" s="533" t="s">
        <v>56</v>
      </c>
      <c r="E1123" s="533">
        <v>9.76</v>
      </c>
      <c r="F1123" s="536">
        <v>1875</v>
      </c>
      <c r="G1123" s="536">
        <f t="shared" si="210"/>
        <v>18300</v>
      </c>
      <c r="H1123" s="536">
        <v>1190</v>
      </c>
      <c r="I1123" s="536">
        <f t="shared" si="211"/>
        <v>11614.4</v>
      </c>
      <c r="J1123" s="656">
        <f t="shared" si="219"/>
        <v>29914.400000000001</v>
      </c>
    </row>
    <row r="1124" spans="1:10" s="665" customFormat="1" ht="30.75" hidden="1" customHeight="1" x14ac:dyDescent="0.2">
      <c r="A1124" s="531">
        <v>311</v>
      </c>
      <c r="B1124" s="535" t="s">
        <v>146</v>
      </c>
      <c r="C1124" s="538"/>
      <c r="D1124" s="533" t="s">
        <v>137</v>
      </c>
      <c r="E1124" s="533"/>
      <c r="F1124" s="536"/>
      <c r="G1124" s="536">
        <f t="shared" si="210"/>
        <v>0</v>
      </c>
      <c r="H1124" s="536"/>
      <c r="I1124" s="536">
        <f t="shared" si="211"/>
        <v>0</v>
      </c>
      <c r="J1124" s="656"/>
    </row>
    <row r="1125" spans="1:10" s="665" customFormat="1" ht="25.5" x14ac:dyDescent="0.2">
      <c r="A1125" s="531">
        <v>312</v>
      </c>
      <c r="B1125" s="535" t="s">
        <v>147</v>
      </c>
      <c r="C1125" s="538"/>
      <c r="D1125" s="533" t="s">
        <v>56</v>
      </c>
      <c r="E1125" s="566">
        <v>5.92</v>
      </c>
      <c r="F1125" s="536">
        <v>1875</v>
      </c>
      <c r="G1125" s="536">
        <f t="shared" si="210"/>
        <v>11100</v>
      </c>
      <c r="H1125" s="536">
        <v>1764</v>
      </c>
      <c r="I1125" s="536">
        <f t="shared" si="211"/>
        <v>10442.879999999999</v>
      </c>
      <c r="J1125" s="656">
        <f t="shared" ref="J1125:J1126" si="220">G1125+I1125</f>
        <v>21542.879999999997</v>
      </c>
    </row>
    <row r="1126" spans="1:10" s="665" customFormat="1" x14ac:dyDescent="0.2">
      <c r="A1126" s="531">
        <v>313</v>
      </c>
      <c r="B1126" s="535" t="s">
        <v>148</v>
      </c>
      <c r="C1126" s="538"/>
      <c r="D1126" s="533" t="s">
        <v>56</v>
      </c>
      <c r="E1126" s="533">
        <v>2.5</v>
      </c>
      <c r="F1126" s="536">
        <v>1875</v>
      </c>
      <c r="G1126" s="536">
        <f t="shared" si="210"/>
        <v>4687.5</v>
      </c>
      <c r="H1126" s="536">
        <v>1428</v>
      </c>
      <c r="I1126" s="536">
        <f t="shared" si="211"/>
        <v>3570</v>
      </c>
      <c r="J1126" s="656">
        <f t="shared" si="220"/>
        <v>8257.5</v>
      </c>
    </row>
    <row r="1127" spans="1:10" s="665" customFormat="1" hidden="1" x14ac:dyDescent="0.2">
      <c r="A1127" s="531">
        <v>314</v>
      </c>
      <c r="B1127" s="535" t="s">
        <v>149</v>
      </c>
      <c r="C1127" s="538"/>
      <c r="D1127" s="533" t="s">
        <v>137</v>
      </c>
      <c r="E1127" s="533"/>
      <c r="F1127" s="536"/>
      <c r="G1127" s="536">
        <f t="shared" si="210"/>
        <v>0</v>
      </c>
      <c r="H1127" s="536"/>
      <c r="I1127" s="536">
        <f t="shared" si="211"/>
        <v>0</v>
      </c>
      <c r="J1127" s="656"/>
    </row>
    <row r="1128" spans="1:10" s="665" customFormat="1" x14ac:dyDescent="0.2">
      <c r="A1128" s="531">
        <v>315</v>
      </c>
      <c r="B1128" s="535" t="s">
        <v>150</v>
      </c>
      <c r="C1128" s="538"/>
      <c r="D1128" s="533" t="s">
        <v>56</v>
      </c>
      <c r="E1128" s="834">
        <f>7.2-3.76</f>
        <v>3.4400000000000004</v>
      </c>
      <c r="F1128" s="536">
        <v>1875</v>
      </c>
      <c r="G1128" s="536">
        <f t="shared" si="210"/>
        <v>6450.0000000000009</v>
      </c>
      <c r="H1128" s="536">
        <v>2646</v>
      </c>
      <c r="I1128" s="536">
        <f t="shared" si="211"/>
        <v>9102.2400000000016</v>
      </c>
      <c r="J1128" s="656">
        <f t="shared" ref="J1128:J1131" si="221">G1128+I1128</f>
        <v>15552.240000000002</v>
      </c>
    </row>
    <row r="1129" spans="1:10" s="665" customFormat="1" ht="12" hidden="1" customHeight="1" x14ac:dyDescent="0.2">
      <c r="A1129" s="531">
        <v>316</v>
      </c>
      <c r="B1129" s="535" t="s">
        <v>151</v>
      </c>
      <c r="C1129" s="533" t="s">
        <v>152</v>
      </c>
      <c r="D1129" s="533" t="s">
        <v>56</v>
      </c>
      <c r="E1129" s="533"/>
      <c r="F1129" s="536">
        <v>600</v>
      </c>
      <c r="G1129" s="536">
        <f t="shared" si="210"/>
        <v>0</v>
      </c>
      <c r="H1129" s="536">
        <v>381</v>
      </c>
      <c r="I1129" s="536">
        <f t="shared" si="211"/>
        <v>0</v>
      </c>
      <c r="J1129" s="656">
        <f t="shared" si="221"/>
        <v>0</v>
      </c>
    </row>
    <row r="1130" spans="1:10" s="665" customFormat="1" x14ac:dyDescent="0.2">
      <c r="A1130" s="531">
        <v>317</v>
      </c>
      <c r="B1130" s="535" t="s">
        <v>153</v>
      </c>
      <c r="C1130" s="538"/>
      <c r="D1130" s="533" t="s">
        <v>56</v>
      </c>
      <c r="E1130" s="566">
        <v>1.26</v>
      </c>
      <c r="F1130" s="536">
        <v>1000</v>
      </c>
      <c r="G1130" s="536">
        <f t="shared" si="210"/>
        <v>1260</v>
      </c>
      <c r="H1130" s="536">
        <v>123</v>
      </c>
      <c r="I1130" s="536">
        <f t="shared" si="211"/>
        <v>154.97999999999999</v>
      </c>
      <c r="J1130" s="656">
        <f t="shared" si="221"/>
        <v>1414.98</v>
      </c>
    </row>
    <row r="1131" spans="1:10" s="665" customFormat="1" ht="12" customHeight="1" x14ac:dyDescent="0.2">
      <c r="A1131" s="531">
        <v>318</v>
      </c>
      <c r="B1131" s="535" t="s">
        <v>60</v>
      </c>
      <c r="C1131" s="538"/>
      <c r="D1131" s="533" t="s">
        <v>5</v>
      </c>
      <c r="E1131" s="533">
        <v>1</v>
      </c>
      <c r="F1131" s="536">
        <v>0</v>
      </c>
      <c r="G1131" s="536">
        <f t="shared" si="210"/>
        <v>0</v>
      </c>
      <c r="H1131" s="536">
        <v>137961</v>
      </c>
      <c r="I1131" s="536">
        <f t="shared" si="211"/>
        <v>137961</v>
      </c>
      <c r="J1131" s="656">
        <f t="shared" si="221"/>
        <v>137961</v>
      </c>
    </row>
    <row r="1132" spans="1:10" s="665" customFormat="1" x14ac:dyDescent="0.2">
      <c r="A1132" s="531">
        <v>319</v>
      </c>
      <c r="B1132" s="567" t="s">
        <v>114</v>
      </c>
      <c r="C1132" s="538"/>
      <c r="D1132" s="533"/>
      <c r="E1132" s="533"/>
      <c r="F1132" s="533"/>
      <c r="G1132" s="536"/>
      <c r="H1132" s="147"/>
      <c r="I1132" s="536"/>
      <c r="J1132" s="655"/>
    </row>
    <row r="1133" spans="1:10" s="665" customFormat="1" ht="25.5" hidden="1" x14ac:dyDescent="0.2">
      <c r="A1133" s="531">
        <v>320</v>
      </c>
      <c r="B1133" s="535" t="s">
        <v>289</v>
      </c>
      <c r="C1133" s="533" t="s">
        <v>367</v>
      </c>
      <c r="D1133" s="533" t="s">
        <v>14</v>
      </c>
      <c r="E1133" s="533"/>
      <c r="F1133" s="536">
        <v>8293.6</v>
      </c>
      <c r="G1133" s="536">
        <f t="shared" si="210"/>
        <v>0</v>
      </c>
      <c r="H1133" s="536">
        <v>22342.319999999996</v>
      </c>
      <c r="I1133" s="536">
        <f t="shared" si="211"/>
        <v>0</v>
      </c>
      <c r="J1133" s="656">
        <f t="shared" ref="J1133:J1138" si="222">G1133+I1133</f>
        <v>0</v>
      </c>
    </row>
    <row r="1134" spans="1:10" s="665" customFormat="1" hidden="1" x14ac:dyDescent="0.2">
      <c r="A1134" s="531">
        <v>321</v>
      </c>
      <c r="B1134" s="535" t="s">
        <v>154</v>
      </c>
      <c r="C1134" s="538" t="s">
        <v>155</v>
      </c>
      <c r="D1134" s="533" t="s">
        <v>14</v>
      </c>
      <c r="E1134" s="533"/>
      <c r="F1134" s="536">
        <v>800</v>
      </c>
      <c r="G1134" s="536">
        <f t="shared" si="210"/>
        <v>0</v>
      </c>
      <c r="H1134" s="536">
        <v>1021</v>
      </c>
      <c r="I1134" s="536">
        <f t="shared" si="211"/>
        <v>0</v>
      </c>
      <c r="J1134" s="656">
        <f t="shared" si="222"/>
        <v>0</v>
      </c>
    </row>
    <row r="1135" spans="1:10" s="665" customFormat="1" hidden="1" x14ac:dyDescent="0.2">
      <c r="A1135" s="531">
        <v>322</v>
      </c>
      <c r="B1135" s="535" t="s">
        <v>132</v>
      </c>
      <c r="C1135" s="538" t="s">
        <v>133</v>
      </c>
      <c r="D1135" s="533" t="s">
        <v>14</v>
      </c>
      <c r="E1135" s="533"/>
      <c r="F1135" s="536">
        <v>4003.24</v>
      </c>
      <c r="G1135" s="536">
        <f t="shared" si="210"/>
        <v>0</v>
      </c>
      <c r="H1135" s="536">
        <v>9764</v>
      </c>
      <c r="I1135" s="536">
        <f t="shared" si="211"/>
        <v>0</v>
      </c>
      <c r="J1135" s="656">
        <f t="shared" si="222"/>
        <v>0</v>
      </c>
    </row>
    <row r="1136" spans="1:10" s="665" customFormat="1" hidden="1" x14ac:dyDescent="0.2">
      <c r="A1136" s="531">
        <v>323</v>
      </c>
      <c r="B1136" s="535" t="s">
        <v>156</v>
      </c>
      <c r="C1136" s="538"/>
      <c r="D1136" s="533" t="s">
        <v>14</v>
      </c>
      <c r="E1136" s="533"/>
      <c r="F1136" s="536">
        <v>600</v>
      </c>
      <c r="G1136" s="536">
        <f t="shared" si="210"/>
        <v>0</v>
      </c>
      <c r="H1136" s="536">
        <v>595</v>
      </c>
      <c r="I1136" s="536">
        <f t="shared" si="211"/>
        <v>0</v>
      </c>
      <c r="J1136" s="656">
        <f t="shared" si="222"/>
        <v>0</v>
      </c>
    </row>
    <row r="1137" spans="1:10" s="665" customFormat="1" x14ac:dyDescent="0.2">
      <c r="A1137" s="531">
        <v>324</v>
      </c>
      <c r="B1137" s="535" t="s">
        <v>134</v>
      </c>
      <c r="C1137" s="538"/>
      <c r="D1137" s="533" t="s">
        <v>14</v>
      </c>
      <c r="E1137" s="533">
        <v>5</v>
      </c>
      <c r="F1137" s="536">
        <v>800</v>
      </c>
      <c r="G1137" s="536">
        <f t="shared" si="210"/>
        <v>4000</v>
      </c>
      <c r="H1137" s="536">
        <v>2142</v>
      </c>
      <c r="I1137" s="536">
        <f t="shared" si="211"/>
        <v>10710</v>
      </c>
      <c r="J1137" s="656">
        <f t="shared" si="222"/>
        <v>14710</v>
      </c>
    </row>
    <row r="1138" spans="1:10" s="665" customFormat="1" hidden="1" x14ac:dyDescent="0.2">
      <c r="A1138" s="531">
        <v>325</v>
      </c>
      <c r="B1138" s="535" t="s">
        <v>157</v>
      </c>
      <c r="C1138" s="533"/>
      <c r="D1138" s="533" t="s">
        <v>56</v>
      </c>
      <c r="E1138" s="533"/>
      <c r="F1138" s="536">
        <v>900</v>
      </c>
      <c r="G1138" s="536">
        <f t="shared" si="210"/>
        <v>0</v>
      </c>
      <c r="H1138" s="536">
        <v>840</v>
      </c>
      <c r="I1138" s="536">
        <f t="shared" si="211"/>
        <v>0</v>
      </c>
      <c r="J1138" s="656">
        <f t="shared" si="222"/>
        <v>0</v>
      </c>
    </row>
    <row r="1139" spans="1:10" s="665" customFormat="1" hidden="1" x14ac:dyDescent="0.2">
      <c r="A1139" s="531">
        <v>326</v>
      </c>
      <c r="B1139" s="535" t="s">
        <v>158</v>
      </c>
      <c r="C1139" s="538"/>
      <c r="D1139" s="533" t="s">
        <v>137</v>
      </c>
      <c r="E1139" s="533"/>
      <c r="F1139" s="536"/>
      <c r="G1139" s="536">
        <f t="shared" si="210"/>
        <v>0</v>
      </c>
      <c r="H1139" s="536"/>
      <c r="I1139" s="536">
        <f t="shared" si="211"/>
        <v>0</v>
      </c>
      <c r="J1139" s="656"/>
    </row>
    <row r="1140" spans="1:10" s="665" customFormat="1" hidden="1" x14ac:dyDescent="0.2">
      <c r="A1140" s="531">
        <v>327</v>
      </c>
      <c r="B1140" s="535" t="s">
        <v>159</v>
      </c>
      <c r="C1140" s="533"/>
      <c r="D1140" s="533" t="s">
        <v>56</v>
      </c>
      <c r="E1140" s="566"/>
      <c r="F1140" s="536">
        <v>900</v>
      </c>
      <c r="G1140" s="536">
        <f t="shared" si="210"/>
        <v>0</v>
      </c>
      <c r="H1140" s="536">
        <v>3080</v>
      </c>
      <c r="I1140" s="536">
        <f t="shared" si="211"/>
        <v>0</v>
      </c>
      <c r="J1140" s="656">
        <f t="shared" ref="J1140:J1141" si="223">G1140+I1140</f>
        <v>0</v>
      </c>
    </row>
    <row r="1141" spans="1:10" s="665" customFormat="1" x14ac:dyDescent="0.2">
      <c r="A1141" s="531">
        <v>328</v>
      </c>
      <c r="B1141" s="535" t="s">
        <v>135</v>
      </c>
      <c r="C1141" s="538"/>
      <c r="D1141" s="533" t="s">
        <v>56</v>
      </c>
      <c r="E1141" s="533">
        <v>66.969000000000008</v>
      </c>
      <c r="F1141" s="536">
        <v>1875</v>
      </c>
      <c r="G1141" s="536">
        <f t="shared" si="210"/>
        <v>125566.87500000001</v>
      </c>
      <c r="H1141" s="536">
        <v>869</v>
      </c>
      <c r="I1141" s="536">
        <f t="shared" si="211"/>
        <v>58196.061000000009</v>
      </c>
      <c r="J1141" s="656">
        <f t="shared" si="223"/>
        <v>183762.93600000002</v>
      </c>
    </row>
    <row r="1142" spans="1:10" s="665" customFormat="1" hidden="1" x14ac:dyDescent="0.2">
      <c r="A1142" s="531">
        <v>329</v>
      </c>
      <c r="B1142" s="535" t="s">
        <v>136</v>
      </c>
      <c r="C1142" s="538"/>
      <c r="D1142" s="533" t="s">
        <v>137</v>
      </c>
      <c r="E1142" s="533"/>
      <c r="F1142" s="536"/>
      <c r="G1142" s="536">
        <f t="shared" si="210"/>
        <v>0</v>
      </c>
      <c r="H1142" s="536"/>
      <c r="I1142" s="536">
        <f t="shared" si="211"/>
        <v>0</v>
      </c>
      <c r="J1142" s="656"/>
    </row>
    <row r="1143" spans="1:10" s="665" customFormat="1" hidden="1" x14ac:dyDescent="0.2">
      <c r="A1143" s="531">
        <v>330</v>
      </c>
      <c r="B1143" s="535" t="s">
        <v>160</v>
      </c>
      <c r="C1143" s="538"/>
      <c r="D1143" s="533" t="s">
        <v>137</v>
      </c>
      <c r="E1143" s="533"/>
      <c r="F1143" s="536"/>
      <c r="G1143" s="536">
        <f t="shared" si="210"/>
        <v>0</v>
      </c>
      <c r="H1143" s="536"/>
      <c r="I1143" s="536">
        <f t="shared" si="211"/>
        <v>0</v>
      </c>
      <c r="J1143" s="656"/>
    </row>
    <row r="1144" spans="1:10" s="665" customFormat="1" hidden="1" x14ac:dyDescent="0.2">
      <c r="A1144" s="531">
        <v>331</v>
      </c>
      <c r="B1144" s="535" t="s">
        <v>161</v>
      </c>
      <c r="C1144" s="538"/>
      <c r="D1144" s="533" t="s">
        <v>137</v>
      </c>
      <c r="E1144" s="533"/>
      <c r="F1144" s="536"/>
      <c r="G1144" s="536">
        <f t="shared" si="210"/>
        <v>0</v>
      </c>
      <c r="H1144" s="536"/>
      <c r="I1144" s="536">
        <f t="shared" si="211"/>
        <v>0</v>
      </c>
      <c r="J1144" s="656"/>
    </row>
    <row r="1145" spans="1:10" s="665" customFormat="1" hidden="1" x14ac:dyDescent="0.2">
      <c r="A1145" s="531">
        <v>332</v>
      </c>
      <c r="B1145" s="535" t="s">
        <v>138</v>
      </c>
      <c r="C1145" s="538"/>
      <c r="D1145" s="533" t="s">
        <v>137</v>
      </c>
      <c r="E1145" s="533"/>
      <c r="F1145" s="536"/>
      <c r="G1145" s="536">
        <f t="shared" si="210"/>
        <v>0</v>
      </c>
      <c r="H1145" s="536"/>
      <c r="I1145" s="536">
        <f t="shared" si="211"/>
        <v>0</v>
      </c>
      <c r="J1145" s="656"/>
    </row>
    <row r="1146" spans="1:10" s="665" customFormat="1" hidden="1" x14ac:dyDescent="0.2">
      <c r="A1146" s="531">
        <v>333</v>
      </c>
      <c r="B1146" s="535" t="s">
        <v>162</v>
      </c>
      <c r="C1146" s="538"/>
      <c r="D1146" s="533" t="s">
        <v>137</v>
      </c>
      <c r="E1146" s="533"/>
      <c r="F1146" s="536"/>
      <c r="G1146" s="536">
        <f t="shared" si="210"/>
        <v>0</v>
      </c>
      <c r="H1146" s="536"/>
      <c r="I1146" s="536">
        <f t="shared" si="211"/>
        <v>0</v>
      </c>
      <c r="J1146" s="656"/>
    </row>
    <row r="1147" spans="1:10" s="665" customFormat="1" x14ac:dyDescent="0.2">
      <c r="A1147" s="531">
        <v>334</v>
      </c>
      <c r="B1147" s="535" t="s">
        <v>139</v>
      </c>
      <c r="C1147" s="538"/>
      <c r="D1147" s="533" t="s">
        <v>56</v>
      </c>
      <c r="E1147" s="566">
        <v>6.944</v>
      </c>
      <c r="F1147" s="536">
        <v>1875</v>
      </c>
      <c r="G1147" s="536">
        <f t="shared" si="210"/>
        <v>13020</v>
      </c>
      <c r="H1147" s="536">
        <v>1617</v>
      </c>
      <c r="I1147" s="536">
        <f t="shared" si="211"/>
        <v>11228.448</v>
      </c>
      <c r="J1147" s="656">
        <f t="shared" ref="J1147:J1148" si="224">G1147+I1147</f>
        <v>24248.448</v>
      </c>
    </row>
    <row r="1148" spans="1:10" s="665" customFormat="1" x14ac:dyDescent="0.2">
      <c r="A1148" s="531">
        <v>335</v>
      </c>
      <c r="B1148" s="535" t="s">
        <v>140</v>
      </c>
      <c r="C1148" s="538"/>
      <c r="D1148" s="533" t="s">
        <v>56</v>
      </c>
      <c r="E1148" s="533">
        <v>63.168999999999997</v>
      </c>
      <c r="F1148" s="536">
        <v>1875</v>
      </c>
      <c r="G1148" s="536">
        <f t="shared" si="210"/>
        <v>118441.875</v>
      </c>
      <c r="H1148" s="536">
        <v>1226</v>
      </c>
      <c r="I1148" s="536">
        <f t="shared" si="211"/>
        <v>77445.194000000003</v>
      </c>
      <c r="J1148" s="656">
        <f t="shared" si="224"/>
        <v>195887.06900000002</v>
      </c>
    </row>
    <row r="1149" spans="1:10" s="665" customFormat="1" hidden="1" x14ac:dyDescent="0.2">
      <c r="A1149" s="531">
        <v>336</v>
      </c>
      <c r="B1149" s="535" t="s">
        <v>163</v>
      </c>
      <c r="C1149" s="538"/>
      <c r="D1149" s="533" t="s">
        <v>137</v>
      </c>
      <c r="E1149" s="533"/>
      <c r="F1149" s="536"/>
      <c r="G1149" s="536">
        <f t="shared" ref="G1149:G1212" si="225">E1149*F1149</f>
        <v>0</v>
      </c>
      <c r="H1149" s="536"/>
      <c r="I1149" s="536">
        <f t="shared" ref="I1149:I1212" si="226">E1149*H1149</f>
        <v>0</v>
      </c>
      <c r="J1149" s="656"/>
    </row>
    <row r="1150" spans="1:10" s="665" customFormat="1" x14ac:dyDescent="0.2">
      <c r="A1150" s="531">
        <v>337</v>
      </c>
      <c r="B1150" s="535" t="s">
        <v>144</v>
      </c>
      <c r="C1150" s="538"/>
      <c r="D1150" s="533" t="s">
        <v>56</v>
      </c>
      <c r="E1150" s="566">
        <v>3.1030000000000002</v>
      </c>
      <c r="F1150" s="536">
        <v>1875</v>
      </c>
      <c r="G1150" s="536">
        <f t="shared" si="225"/>
        <v>5818.125</v>
      </c>
      <c r="H1150" s="536">
        <v>2132</v>
      </c>
      <c r="I1150" s="536">
        <f t="shared" si="226"/>
        <v>6615.5960000000005</v>
      </c>
      <c r="J1150" s="656">
        <f t="shared" ref="J1150:J1151" si="227">G1150+I1150</f>
        <v>12433.721000000001</v>
      </c>
    </row>
    <row r="1151" spans="1:10" s="665" customFormat="1" x14ac:dyDescent="0.2">
      <c r="A1151" s="531">
        <v>338</v>
      </c>
      <c r="B1151" s="535" t="s">
        <v>148</v>
      </c>
      <c r="C1151" s="538"/>
      <c r="D1151" s="533" t="s">
        <v>56</v>
      </c>
      <c r="E1151" s="533">
        <v>2.52</v>
      </c>
      <c r="F1151" s="536">
        <v>1875</v>
      </c>
      <c r="G1151" s="536">
        <f t="shared" si="225"/>
        <v>4725</v>
      </c>
      <c r="H1151" s="536">
        <v>1428</v>
      </c>
      <c r="I1151" s="536">
        <f t="shared" si="226"/>
        <v>3598.56</v>
      </c>
      <c r="J1151" s="656">
        <f t="shared" si="227"/>
        <v>8323.56</v>
      </c>
    </row>
    <row r="1152" spans="1:10" s="665" customFormat="1" hidden="1" x14ac:dyDescent="0.2">
      <c r="A1152" s="531">
        <v>339</v>
      </c>
      <c r="B1152" s="535" t="s">
        <v>164</v>
      </c>
      <c r="C1152" s="538"/>
      <c r="D1152" s="533" t="s">
        <v>137</v>
      </c>
      <c r="E1152" s="533"/>
      <c r="F1152" s="536"/>
      <c r="G1152" s="536">
        <f t="shared" si="225"/>
        <v>0</v>
      </c>
      <c r="H1152" s="536"/>
      <c r="I1152" s="536">
        <f t="shared" si="226"/>
        <v>0</v>
      </c>
      <c r="J1152" s="656"/>
    </row>
    <row r="1153" spans="1:14" s="665" customFormat="1" x14ac:dyDescent="0.2">
      <c r="A1153" s="531">
        <v>340</v>
      </c>
      <c r="B1153" s="535" t="s">
        <v>150</v>
      </c>
      <c r="C1153" s="538"/>
      <c r="D1153" s="533" t="s">
        <v>56</v>
      </c>
      <c r="E1153" s="566">
        <v>1.1000000000000001</v>
      </c>
      <c r="F1153" s="536">
        <v>1875</v>
      </c>
      <c r="G1153" s="536">
        <f t="shared" si="225"/>
        <v>2062.5</v>
      </c>
      <c r="H1153" s="536">
        <v>2646</v>
      </c>
      <c r="I1153" s="536">
        <f t="shared" si="226"/>
        <v>2910.6000000000004</v>
      </c>
      <c r="J1153" s="656">
        <f t="shared" ref="J1153:J1156" si="228">G1153+I1153</f>
        <v>4973.1000000000004</v>
      </c>
    </row>
    <row r="1154" spans="1:14" ht="25.5" hidden="1" x14ac:dyDescent="0.2">
      <c r="A1154" s="531">
        <v>341</v>
      </c>
      <c r="B1154" s="535" t="s">
        <v>151</v>
      </c>
      <c r="C1154" s="533" t="s">
        <v>152</v>
      </c>
      <c r="D1154" s="533" t="s">
        <v>56</v>
      </c>
      <c r="E1154" s="533"/>
      <c r="F1154" s="536">
        <v>600</v>
      </c>
      <c r="G1154" s="536">
        <f t="shared" si="225"/>
        <v>0</v>
      </c>
      <c r="H1154" s="536">
        <v>381</v>
      </c>
      <c r="I1154" s="536">
        <f t="shared" si="226"/>
        <v>0</v>
      </c>
      <c r="J1154" s="656">
        <f t="shared" si="228"/>
        <v>0</v>
      </c>
    </row>
    <row r="1155" spans="1:14" x14ac:dyDescent="0.2">
      <c r="A1155" s="531">
        <v>342</v>
      </c>
      <c r="B1155" s="535" t="s">
        <v>153</v>
      </c>
      <c r="C1155" s="538"/>
      <c r="D1155" s="533" t="s">
        <v>56</v>
      </c>
      <c r="E1155" s="688">
        <v>1.04</v>
      </c>
      <c r="F1155" s="536">
        <v>1000</v>
      </c>
      <c r="G1155" s="536">
        <f t="shared" si="225"/>
        <v>1040</v>
      </c>
      <c r="H1155" s="536">
        <v>123</v>
      </c>
      <c r="I1155" s="536">
        <f t="shared" si="226"/>
        <v>127.92</v>
      </c>
      <c r="J1155" s="656">
        <f t="shared" si="228"/>
        <v>1167.92</v>
      </c>
    </row>
    <row r="1156" spans="1:14" x14ac:dyDescent="0.2">
      <c r="A1156" s="531">
        <v>343</v>
      </c>
      <c r="B1156" s="535" t="s">
        <v>60</v>
      </c>
      <c r="C1156" s="538"/>
      <c r="D1156" s="533" t="s">
        <v>5</v>
      </c>
      <c r="E1156" s="533">
        <v>0.44400000000000001</v>
      </c>
      <c r="F1156" s="536">
        <v>0</v>
      </c>
      <c r="G1156" s="536">
        <f t="shared" si="225"/>
        <v>0</v>
      </c>
      <c r="H1156" s="536">
        <v>101443</v>
      </c>
      <c r="I1156" s="536">
        <f t="shared" si="226"/>
        <v>45040.692000000003</v>
      </c>
      <c r="J1156" s="656">
        <f t="shared" si="228"/>
        <v>45040.692000000003</v>
      </c>
    </row>
    <row r="1157" spans="1:14" x14ac:dyDescent="0.2">
      <c r="A1157" s="531">
        <v>344</v>
      </c>
      <c r="B1157" s="567" t="s">
        <v>116</v>
      </c>
      <c r="C1157" s="538"/>
      <c r="D1157" s="533"/>
      <c r="E1157" s="533"/>
      <c r="F1157" s="533"/>
      <c r="G1157" s="536"/>
      <c r="H1157" s="147"/>
      <c r="I1157" s="536"/>
      <c r="J1157" s="655"/>
    </row>
    <row r="1158" spans="1:14" ht="25.5" hidden="1" x14ac:dyDescent="0.2">
      <c r="A1158" s="531">
        <v>345</v>
      </c>
      <c r="B1158" s="535" t="s">
        <v>289</v>
      </c>
      <c r="C1158" s="533" t="s">
        <v>367</v>
      </c>
      <c r="D1158" s="533" t="s">
        <v>14</v>
      </c>
      <c r="E1158" s="533"/>
      <c r="F1158" s="536">
        <v>8293.6</v>
      </c>
      <c r="G1158" s="536">
        <f t="shared" si="225"/>
        <v>0</v>
      </c>
      <c r="H1158" s="536">
        <v>22342.319999999996</v>
      </c>
      <c r="I1158" s="536">
        <f t="shared" si="226"/>
        <v>0</v>
      </c>
      <c r="J1158" s="656">
        <f t="shared" ref="J1158:J1161" si="229">G1158+I1158</f>
        <v>0</v>
      </c>
    </row>
    <row r="1159" spans="1:14" hidden="1" x14ac:dyDescent="0.2">
      <c r="A1159" s="531">
        <v>346</v>
      </c>
      <c r="B1159" s="535" t="s">
        <v>132</v>
      </c>
      <c r="C1159" s="538" t="s">
        <v>133</v>
      </c>
      <c r="D1159" s="533" t="s">
        <v>14</v>
      </c>
      <c r="E1159" s="533"/>
      <c r="F1159" s="536">
        <v>4003.24</v>
      </c>
      <c r="G1159" s="536">
        <f t="shared" si="225"/>
        <v>0</v>
      </c>
      <c r="H1159" s="536">
        <v>9764</v>
      </c>
      <c r="I1159" s="536">
        <f t="shared" si="226"/>
        <v>0</v>
      </c>
      <c r="J1159" s="656">
        <f t="shared" si="229"/>
        <v>0</v>
      </c>
    </row>
    <row r="1160" spans="1:14" hidden="1" x14ac:dyDescent="0.2">
      <c r="A1160" s="531">
        <v>347</v>
      </c>
      <c r="B1160" s="535" t="s">
        <v>134</v>
      </c>
      <c r="C1160" s="538"/>
      <c r="D1160" s="533" t="s">
        <v>14</v>
      </c>
      <c r="E1160" s="533"/>
      <c r="F1160" s="536">
        <v>800</v>
      </c>
      <c r="G1160" s="536">
        <f t="shared" si="225"/>
        <v>0</v>
      </c>
      <c r="H1160" s="536">
        <v>2142</v>
      </c>
      <c r="I1160" s="536">
        <f t="shared" si="226"/>
        <v>0</v>
      </c>
      <c r="J1160" s="656">
        <f t="shared" si="229"/>
        <v>0</v>
      </c>
    </row>
    <row r="1161" spans="1:14" hidden="1" x14ac:dyDescent="0.2">
      <c r="A1161" s="531">
        <v>348</v>
      </c>
      <c r="B1161" s="535" t="s">
        <v>135</v>
      </c>
      <c r="C1161" s="538"/>
      <c r="D1161" s="533" t="s">
        <v>56</v>
      </c>
      <c r="E1161" s="533"/>
      <c r="F1161" s="536">
        <v>1875</v>
      </c>
      <c r="G1161" s="536">
        <f t="shared" si="225"/>
        <v>0</v>
      </c>
      <c r="H1161" s="536">
        <v>869</v>
      </c>
      <c r="I1161" s="536">
        <f t="shared" si="226"/>
        <v>0</v>
      </c>
      <c r="J1161" s="656">
        <f t="shared" si="229"/>
        <v>0</v>
      </c>
    </row>
    <row r="1162" spans="1:14" hidden="1" x14ac:dyDescent="0.2">
      <c r="A1162" s="531">
        <v>349</v>
      </c>
      <c r="B1162" s="535" t="s">
        <v>136</v>
      </c>
      <c r="C1162" s="538"/>
      <c r="D1162" s="533" t="s">
        <v>137</v>
      </c>
      <c r="E1162" s="533"/>
      <c r="F1162" s="536"/>
      <c r="G1162" s="536">
        <f t="shared" si="225"/>
        <v>0</v>
      </c>
      <c r="H1162" s="536"/>
      <c r="I1162" s="536">
        <f t="shared" si="226"/>
        <v>0</v>
      </c>
      <c r="J1162" s="656"/>
    </row>
    <row r="1163" spans="1:14" hidden="1" x14ac:dyDescent="0.2">
      <c r="A1163" s="531">
        <v>350</v>
      </c>
      <c r="B1163" s="535" t="s">
        <v>161</v>
      </c>
      <c r="C1163" s="538"/>
      <c r="D1163" s="533" t="s">
        <v>137</v>
      </c>
      <c r="E1163" s="533"/>
      <c r="F1163" s="536"/>
      <c r="G1163" s="536">
        <f t="shared" si="225"/>
        <v>0</v>
      </c>
      <c r="H1163" s="536"/>
      <c r="I1163" s="536">
        <f t="shared" si="226"/>
        <v>0</v>
      </c>
      <c r="J1163" s="656"/>
    </row>
    <row r="1164" spans="1:14" hidden="1" x14ac:dyDescent="0.2">
      <c r="A1164" s="531">
        <v>351</v>
      </c>
      <c r="B1164" s="535" t="s">
        <v>138</v>
      </c>
      <c r="C1164" s="538"/>
      <c r="D1164" s="533" t="s">
        <v>137</v>
      </c>
      <c r="E1164" s="533"/>
      <c r="F1164" s="536"/>
      <c r="G1164" s="536">
        <f t="shared" si="225"/>
        <v>0</v>
      </c>
      <c r="H1164" s="536"/>
      <c r="I1164" s="536">
        <f t="shared" si="226"/>
        <v>0</v>
      </c>
      <c r="J1164" s="656"/>
    </row>
    <row r="1165" spans="1:14" hidden="1" x14ac:dyDescent="0.2">
      <c r="A1165" s="531">
        <v>352</v>
      </c>
      <c r="B1165" s="535" t="s">
        <v>162</v>
      </c>
      <c r="C1165" s="538"/>
      <c r="D1165" s="533" t="s">
        <v>137</v>
      </c>
      <c r="E1165" s="533"/>
      <c r="F1165" s="536"/>
      <c r="G1165" s="536">
        <f t="shared" si="225"/>
        <v>0</v>
      </c>
      <c r="H1165" s="536"/>
      <c r="I1165" s="536">
        <f t="shared" si="226"/>
        <v>0</v>
      </c>
      <c r="J1165" s="656"/>
    </row>
    <row r="1166" spans="1:14" hidden="1" x14ac:dyDescent="0.2">
      <c r="A1166" s="531">
        <v>353</v>
      </c>
      <c r="B1166" s="535" t="s">
        <v>139</v>
      </c>
      <c r="C1166" s="538"/>
      <c r="D1166" s="533" t="s">
        <v>56</v>
      </c>
      <c r="E1166" s="566"/>
      <c r="F1166" s="536">
        <v>1875</v>
      </c>
      <c r="G1166" s="536">
        <f t="shared" si="225"/>
        <v>0</v>
      </c>
      <c r="H1166" s="536">
        <v>1617</v>
      </c>
      <c r="I1166" s="536">
        <f t="shared" si="226"/>
        <v>0</v>
      </c>
      <c r="J1166" s="656">
        <f t="shared" ref="J1166:J1167" si="230">G1166+I1166</f>
        <v>0</v>
      </c>
    </row>
    <row r="1167" spans="1:14" s="735" customFormat="1" x14ac:dyDescent="0.2">
      <c r="A1167" s="728">
        <v>354</v>
      </c>
      <c r="B1167" s="729" t="s">
        <v>140</v>
      </c>
      <c r="C1167" s="730"/>
      <c r="D1167" s="731" t="s">
        <v>56</v>
      </c>
      <c r="E1167" s="731">
        <v>23.7</v>
      </c>
      <c r="F1167" s="732">
        <v>1875</v>
      </c>
      <c r="G1167" s="732">
        <f t="shared" si="225"/>
        <v>44437.5</v>
      </c>
      <c r="H1167" s="732">
        <v>1226</v>
      </c>
      <c r="I1167" s="732">
        <f t="shared" si="226"/>
        <v>29056.2</v>
      </c>
      <c r="J1167" s="733">
        <f t="shared" si="230"/>
        <v>73493.7</v>
      </c>
      <c r="K1167" s="734"/>
      <c r="L1167" s="734"/>
      <c r="M1167" s="734"/>
      <c r="N1167" s="734"/>
    </row>
    <row r="1168" spans="1:14" x14ac:dyDescent="0.2">
      <c r="A1168" s="531">
        <v>355</v>
      </c>
      <c r="B1168" s="535" t="s">
        <v>163</v>
      </c>
      <c r="C1168" s="538"/>
      <c r="D1168" s="533" t="s">
        <v>137</v>
      </c>
      <c r="E1168" s="533"/>
      <c r="F1168" s="536"/>
      <c r="G1168" s="536">
        <f t="shared" si="225"/>
        <v>0</v>
      </c>
      <c r="H1168" s="536"/>
      <c r="I1168" s="536">
        <f t="shared" si="226"/>
        <v>0</v>
      </c>
      <c r="J1168" s="656"/>
    </row>
    <row r="1169" spans="1:10" hidden="1" x14ac:dyDescent="0.2">
      <c r="A1169" s="531">
        <v>356</v>
      </c>
      <c r="B1169" s="535" t="s">
        <v>144</v>
      </c>
      <c r="C1169" s="538"/>
      <c r="D1169" s="533" t="s">
        <v>56</v>
      </c>
      <c r="E1169" s="566"/>
      <c r="F1169" s="536">
        <v>1875</v>
      </c>
      <c r="G1169" s="536">
        <f t="shared" si="225"/>
        <v>0</v>
      </c>
      <c r="H1169" s="536">
        <v>2132</v>
      </c>
      <c r="I1169" s="536">
        <f t="shared" si="226"/>
        <v>0</v>
      </c>
      <c r="J1169" s="656">
        <f t="shared" ref="J1169:J1170" si="231">G1169+I1169</f>
        <v>0</v>
      </c>
    </row>
    <row r="1170" spans="1:10" s="665" customFormat="1" x14ac:dyDescent="0.2">
      <c r="A1170" s="531">
        <v>357</v>
      </c>
      <c r="B1170" s="535" t="s">
        <v>148</v>
      </c>
      <c r="C1170" s="538"/>
      <c r="D1170" s="533" t="s">
        <v>56</v>
      </c>
      <c r="E1170" s="533">
        <v>2.52</v>
      </c>
      <c r="F1170" s="536">
        <v>1875</v>
      </c>
      <c r="G1170" s="536">
        <f t="shared" si="225"/>
        <v>4725</v>
      </c>
      <c r="H1170" s="536">
        <v>1428</v>
      </c>
      <c r="I1170" s="536">
        <f t="shared" si="226"/>
        <v>3598.56</v>
      </c>
      <c r="J1170" s="656">
        <f t="shared" si="231"/>
        <v>8323.56</v>
      </c>
    </row>
    <row r="1171" spans="1:10" s="665" customFormat="1" x14ac:dyDescent="0.2">
      <c r="A1171" s="531">
        <v>358</v>
      </c>
      <c r="B1171" s="535" t="s">
        <v>164</v>
      </c>
      <c r="C1171" s="538"/>
      <c r="D1171" s="533" t="s">
        <v>137</v>
      </c>
      <c r="E1171" s="533"/>
      <c r="F1171" s="536"/>
      <c r="G1171" s="536">
        <f t="shared" si="225"/>
        <v>0</v>
      </c>
      <c r="H1171" s="536"/>
      <c r="I1171" s="536">
        <f t="shared" si="226"/>
        <v>0</v>
      </c>
      <c r="J1171" s="656"/>
    </row>
    <row r="1172" spans="1:10" s="665" customFormat="1" x14ac:dyDescent="0.2">
      <c r="A1172" s="531">
        <v>359</v>
      </c>
      <c r="B1172" s="535" t="s">
        <v>150</v>
      </c>
      <c r="C1172" s="538"/>
      <c r="D1172" s="533" t="s">
        <v>56</v>
      </c>
      <c r="E1172" s="566">
        <v>1.3</v>
      </c>
      <c r="F1172" s="536">
        <v>1875</v>
      </c>
      <c r="G1172" s="536">
        <f t="shared" si="225"/>
        <v>2437.5</v>
      </c>
      <c r="H1172" s="536">
        <v>2646</v>
      </c>
      <c r="I1172" s="536">
        <f t="shared" si="226"/>
        <v>3439.8</v>
      </c>
      <c r="J1172" s="656">
        <f t="shared" ref="J1172:J1175" si="232">G1172+I1172</f>
        <v>5877.3</v>
      </c>
    </row>
    <row r="1173" spans="1:10" s="665" customFormat="1" ht="25.5" hidden="1" x14ac:dyDescent="0.2">
      <c r="A1173" s="531">
        <v>360</v>
      </c>
      <c r="B1173" s="535" t="s">
        <v>151</v>
      </c>
      <c r="C1173" s="533" t="s">
        <v>152</v>
      </c>
      <c r="D1173" s="533" t="s">
        <v>56</v>
      </c>
      <c r="E1173" s="533"/>
      <c r="F1173" s="536">
        <v>600</v>
      </c>
      <c r="G1173" s="536">
        <f t="shared" si="225"/>
        <v>0</v>
      </c>
      <c r="H1173" s="536">
        <v>381</v>
      </c>
      <c r="I1173" s="536">
        <f t="shared" si="226"/>
        <v>0</v>
      </c>
      <c r="J1173" s="656">
        <f t="shared" si="232"/>
        <v>0</v>
      </c>
    </row>
    <row r="1174" spans="1:10" s="665" customFormat="1" x14ac:dyDescent="0.2">
      <c r="A1174" s="531">
        <v>361</v>
      </c>
      <c r="B1174" s="535" t="s">
        <v>153</v>
      </c>
      <c r="C1174" s="538"/>
      <c r="D1174" s="533" t="s">
        <v>56</v>
      </c>
      <c r="E1174" s="688">
        <f>1.2-0.16</f>
        <v>1.04</v>
      </c>
      <c r="F1174" s="536">
        <v>1000</v>
      </c>
      <c r="G1174" s="536">
        <f t="shared" si="225"/>
        <v>1040</v>
      </c>
      <c r="H1174" s="536">
        <v>123</v>
      </c>
      <c r="I1174" s="536">
        <f t="shared" si="226"/>
        <v>127.92</v>
      </c>
      <c r="J1174" s="656">
        <f t="shared" si="232"/>
        <v>1167.92</v>
      </c>
    </row>
    <row r="1175" spans="1:10" s="665" customFormat="1" x14ac:dyDescent="0.2">
      <c r="A1175" s="728">
        <v>362</v>
      </c>
      <c r="B1175" s="722" t="s">
        <v>60</v>
      </c>
      <c r="C1175" s="723"/>
      <c r="D1175" s="724" t="s">
        <v>5</v>
      </c>
      <c r="E1175" s="727">
        <v>0.25059999999999999</v>
      </c>
      <c r="F1175" s="725">
        <v>0</v>
      </c>
      <c r="G1175" s="725">
        <f t="shared" si="225"/>
        <v>0</v>
      </c>
      <c r="H1175" s="725">
        <v>96507</v>
      </c>
      <c r="I1175" s="725">
        <f t="shared" si="226"/>
        <v>24184.654199999997</v>
      </c>
      <c r="J1175" s="726">
        <f t="shared" si="232"/>
        <v>24184.654199999997</v>
      </c>
    </row>
    <row r="1176" spans="1:10" s="665" customFormat="1" ht="12" customHeight="1" x14ac:dyDescent="0.2">
      <c r="A1176" s="531">
        <v>363</v>
      </c>
      <c r="B1176" s="567" t="s">
        <v>118</v>
      </c>
      <c r="C1176" s="538"/>
      <c r="D1176" s="533"/>
      <c r="E1176" s="533"/>
      <c r="F1176" s="533"/>
      <c r="G1176" s="536"/>
      <c r="H1176" s="147"/>
      <c r="I1176" s="536"/>
      <c r="J1176" s="655"/>
    </row>
    <row r="1177" spans="1:10" s="665" customFormat="1" ht="25.5" hidden="1" x14ac:dyDescent="0.2">
      <c r="A1177" s="531">
        <v>364</v>
      </c>
      <c r="B1177" s="535" t="s">
        <v>289</v>
      </c>
      <c r="C1177" s="533" t="s">
        <v>367</v>
      </c>
      <c r="D1177" s="533" t="s">
        <v>14</v>
      </c>
      <c r="E1177" s="533"/>
      <c r="F1177" s="536">
        <v>8293.6</v>
      </c>
      <c r="G1177" s="536">
        <f t="shared" si="225"/>
        <v>0</v>
      </c>
      <c r="H1177" s="536">
        <v>22342.319999999996</v>
      </c>
      <c r="I1177" s="536">
        <f t="shared" si="226"/>
        <v>0</v>
      </c>
      <c r="J1177" s="656">
        <f t="shared" ref="J1177:J1180" si="233">G1177+I1177</f>
        <v>0</v>
      </c>
    </row>
    <row r="1178" spans="1:10" s="665" customFormat="1" ht="12" hidden="1" customHeight="1" x14ac:dyDescent="0.2">
      <c r="A1178" s="531">
        <v>365</v>
      </c>
      <c r="B1178" s="535" t="s">
        <v>132</v>
      </c>
      <c r="C1178" s="538" t="s">
        <v>133</v>
      </c>
      <c r="D1178" s="533" t="s">
        <v>14</v>
      </c>
      <c r="E1178" s="533"/>
      <c r="F1178" s="536">
        <v>4003.24</v>
      </c>
      <c r="G1178" s="536">
        <f t="shared" si="225"/>
        <v>0</v>
      </c>
      <c r="H1178" s="536">
        <v>9764</v>
      </c>
      <c r="I1178" s="536">
        <f t="shared" si="226"/>
        <v>0</v>
      </c>
      <c r="J1178" s="656">
        <f t="shared" si="233"/>
        <v>0</v>
      </c>
    </row>
    <row r="1179" spans="1:10" s="665" customFormat="1" x14ac:dyDescent="0.2">
      <c r="A1179" s="531">
        <v>366</v>
      </c>
      <c r="B1179" s="535" t="s">
        <v>134</v>
      </c>
      <c r="C1179" s="538"/>
      <c r="D1179" s="533" t="s">
        <v>14</v>
      </c>
      <c r="E1179" s="533">
        <v>7</v>
      </c>
      <c r="F1179" s="536">
        <v>800</v>
      </c>
      <c r="G1179" s="536">
        <f t="shared" si="225"/>
        <v>5600</v>
      </c>
      <c r="H1179" s="536">
        <v>2142</v>
      </c>
      <c r="I1179" s="536">
        <f t="shared" si="226"/>
        <v>14994</v>
      </c>
      <c r="J1179" s="656">
        <f t="shared" si="233"/>
        <v>20594</v>
      </c>
    </row>
    <row r="1180" spans="1:10" s="665" customFormat="1" x14ac:dyDescent="0.2">
      <c r="A1180" s="531">
        <v>367</v>
      </c>
      <c r="B1180" s="535" t="s">
        <v>135</v>
      </c>
      <c r="C1180" s="538"/>
      <c r="D1180" s="533" t="s">
        <v>56</v>
      </c>
      <c r="E1180" s="533">
        <v>102.43199999999999</v>
      </c>
      <c r="F1180" s="536">
        <v>1875</v>
      </c>
      <c r="G1180" s="536">
        <f t="shared" si="225"/>
        <v>192059.99999999997</v>
      </c>
      <c r="H1180" s="536">
        <v>869</v>
      </c>
      <c r="I1180" s="536">
        <f t="shared" si="226"/>
        <v>89013.407999999996</v>
      </c>
      <c r="J1180" s="656">
        <f t="shared" si="233"/>
        <v>281073.40799999994</v>
      </c>
    </row>
    <row r="1181" spans="1:10" s="665" customFormat="1" hidden="1" x14ac:dyDescent="0.2">
      <c r="A1181" s="531">
        <v>368</v>
      </c>
      <c r="B1181" s="535" t="s">
        <v>136</v>
      </c>
      <c r="C1181" s="538"/>
      <c r="D1181" s="533" t="s">
        <v>137</v>
      </c>
      <c r="E1181" s="533"/>
      <c r="F1181" s="536"/>
      <c r="G1181" s="536">
        <f t="shared" si="225"/>
        <v>0</v>
      </c>
      <c r="H1181" s="536"/>
      <c r="I1181" s="536">
        <f t="shared" si="226"/>
        <v>0</v>
      </c>
      <c r="J1181" s="656"/>
    </row>
    <row r="1182" spans="1:10" s="665" customFormat="1" hidden="1" x14ac:dyDescent="0.2">
      <c r="A1182" s="531">
        <v>369</v>
      </c>
      <c r="B1182" s="535" t="s">
        <v>161</v>
      </c>
      <c r="C1182" s="538"/>
      <c r="D1182" s="533" t="s">
        <v>137</v>
      </c>
      <c r="E1182" s="533"/>
      <c r="F1182" s="536"/>
      <c r="G1182" s="536">
        <f t="shared" si="225"/>
        <v>0</v>
      </c>
      <c r="H1182" s="536"/>
      <c r="I1182" s="536">
        <f t="shared" si="226"/>
        <v>0</v>
      </c>
      <c r="J1182" s="656"/>
    </row>
    <row r="1183" spans="1:10" s="665" customFormat="1" hidden="1" x14ac:dyDescent="0.2">
      <c r="A1183" s="531">
        <v>370</v>
      </c>
      <c r="B1183" s="535" t="s">
        <v>138</v>
      </c>
      <c r="C1183" s="538"/>
      <c r="D1183" s="533" t="s">
        <v>137</v>
      </c>
      <c r="E1183" s="533"/>
      <c r="F1183" s="536"/>
      <c r="G1183" s="536">
        <f t="shared" si="225"/>
        <v>0</v>
      </c>
      <c r="H1183" s="536"/>
      <c r="I1183" s="536">
        <f t="shared" si="226"/>
        <v>0</v>
      </c>
      <c r="J1183" s="656"/>
    </row>
    <row r="1184" spans="1:10" s="665" customFormat="1" x14ac:dyDescent="0.2">
      <c r="A1184" s="531">
        <v>371</v>
      </c>
      <c r="B1184" s="535" t="s">
        <v>139</v>
      </c>
      <c r="C1184" s="538"/>
      <c r="D1184" s="533" t="s">
        <v>56</v>
      </c>
      <c r="E1184" s="566">
        <v>18.250000000000004</v>
      </c>
      <c r="F1184" s="536">
        <v>1875</v>
      </c>
      <c r="G1184" s="536">
        <f t="shared" si="225"/>
        <v>34218.750000000007</v>
      </c>
      <c r="H1184" s="536">
        <v>1617</v>
      </c>
      <c r="I1184" s="536">
        <f t="shared" si="226"/>
        <v>29510.250000000007</v>
      </c>
      <c r="J1184" s="656">
        <f t="shared" ref="J1184:J1185" si="234">G1184+I1184</f>
        <v>63729.000000000015</v>
      </c>
    </row>
    <row r="1185" spans="1:10" s="665" customFormat="1" x14ac:dyDescent="0.2">
      <c r="A1185" s="531">
        <v>372</v>
      </c>
      <c r="B1185" s="535" t="s">
        <v>140</v>
      </c>
      <c r="C1185" s="538"/>
      <c r="D1185" s="533" t="s">
        <v>56</v>
      </c>
      <c r="E1185" s="533">
        <v>94</v>
      </c>
      <c r="F1185" s="536">
        <v>1875</v>
      </c>
      <c r="G1185" s="536">
        <f t="shared" si="225"/>
        <v>176250</v>
      </c>
      <c r="H1185" s="536">
        <v>1226</v>
      </c>
      <c r="I1185" s="536">
        <f t="shared" si="226"/>
        <v>115244</v>
      </c>
      <c r="J1185" s="656">
        <f t="shared" si="234"/>
        <v>291494</v>
      </c>
    </row>
    <row r="1186" spans="1:10" s="665" customFormat="1" hidden="1" x14ac:dyDescent="0.2">
      <c r="A1186" s="531">
        <v>373</v>
      </c>
      <c r="B1186" s="535" t="s">
        <v>163</v>
      </c>
      <c r="C1186" s="538"/>
      <c r="D1186" s="533" t="s">
        <v>137</v>
      </c>
      <c r="E1186" s="533"/>
      <c r="F1186" s="536"/>
      <c r="G1186" s="536">
        <f t="shared" si="225"/>
        <v>0</v>
      </c>
      <c r="H1186" s="536"/>
      <c r="I1186" s="536">
        <f t="shared" si="226"/>
        <v>0</v>
      </c>
      <c r="J1186" s="656"/>
    </row>
    <row r="1187" spans="1:10" s="665" customFormat="1" x14ac:dyDescent="0.2">
      <c r="A1187" s="531">
        <v>374</v>
      </c>
      <c r="B1187" s="535" t="s">
        <v>144</v>
      </c>
      <c r="C1187" s="538"/>
      <c r="D1187" s="533" t="s">
        <v>56</v>
      </c>
      <c r="E1187" s="566">
        <v>17.8</v>
      </c>
      <c r="F1187" s="536">
        <v>1875</v>
      </c>
      <c r="G1187" s="536">
        <f t="shared" si="225"/>
        <v>33375</v>
      </c>
      <c r="H1187" s="536">
        <v>2132</v>
      </c>
      <c r="I1187" s="536">
        <f t="shared" si="226"/>
        <v>37949.599999999999</v>
      </c>
      <c r="J1187" s="656">
        <f t="shared" ref="J1187:J1188" si="235">G1187+I1187</f>
        <v>71324.600000000006</v>
      </c>
    </row>
    <row r="1188" spans="1:10" s="665" customFormat="1" x14ac:dyDescent="0.2">
      <c r="A1188" s="531">
        <v>375</v>
      </c>
      <c r="B1188" s="535" t="s">
        <v>148</v>
      </c>
      <c r="C1188" s="538"/>
      <c r="D1188" s="533" t="s">
        <v>56</v>
      </c>
      <c r="E1188" s="533">
        <v>2.52</v>
      </c>
      <c r="F1188" s="536">
        <v>1875</v>
      </c>
      <c r="G1188" s="536">
        <f t="shared" si="225"/>
        <v>4725</v>
      </c>
      <c r="H1188" s="536">
        <v>1428</v>
      </c>
      <c r="I1188" s="536">
        <f t="shared" si="226"/>
        <v>3598.56</v>
      </c>
      <c r="J1188" s="656">
        <f t="shared" si="235"/>
        <v>8323.56</v>
      </c>
    </row>
    <row r="1189" spans="1:10" s="665" customFormat="1" hidden="1" x14ac:dyDescent="0.2">
      <c r="A1189" s="531">
        <v>376</v>
      </c>
      <c r="B1189" s="535" t="s">
        <v>164</v>
      </c>
      <c r="C1189" s="538"/>
      <c r="D1189" s="533" t="s">
        <v>137</v>
      </c>
      <c r="E1189" s="533"/>
      <c r="F1189" s="536"/>
      <c r="G1189" s="536">
        <f t="shared" si="225"/>
        <v>0</v>
      </c>
      <c r="H1189" s="536"/>
      <c r="I1189" s="536">
        <f t="shared" si="226"/>
        <v>0</v>
      </c>
      <c r="J1189" s="656"/>
    </row>
    <row r="1190" spans="1:10" s="665" customFormat="1" x14ac:dyDescent="0.2">
      <c r="A1190" s="531">
        <v>377</v>
      </c>
      <c r="B1190" s="535" t="s">
        <v>150</v>
      </c>
      <c r="C1190" s="538"/>
      <c r="D1190" s="533" t="s">
        <v>56</v>
      </c>
      <c r="E1190" s="566">
        <v>1.4</v>
      </c>
      <c r="F1190" s="536">
        <v>1875</v>
      </c>
      <c r="G1190" s="536">
        <f t="shared" si="225"/>
        <v>2625</v>
      </c>
      <c r="H1190" s="536">
        <v>2646</v>
      </c>
      <c r="I1190" s="536">
        <f t="shared" si="226"/>
        <v>3704.3999999999996</v>
      </c>
      <c r="J1190" s="656">
        <f t="shared" ref="J1190:J1193" si="236">G1190+I1190</f>
        <v>6329.4</v>
      </c>
    </row>
    <row r="1191" spans="1:10" s="665" customFormat="1" ht="25.5" hidden="1" x14ac:dyDescent="0.2">
      <c r="A1191" s="531">
        <v>378</v>
      </c>
      <c r="B1191" s="535" t="s">
        <v>151</v>
      </c>
      <c r="C1191" s="533" t="s">
        <v>152</v>
      </c>
      <c r="D1191" s="533" t="s">
        <v>56</v>
      </c>
      <c r="E1191" s="533"/>
      <c r="F1191" s="536">
        <v>600</v>
      </c>
      <c r="G1191" s="536">
        <f t="shared" si="225"/>
        <v>0</v>
      </c>
      <c r="H1191" s="536">
        <v>381</v>
      </c>
      <c r="I1191" s="536">
        <f t="shared" si="226"/>
        <v>0</v>
      </c>
      <c r="J1191" s="656">
        <f t="shared" si="236"/>
        <v>0</v>
      </c>
    </row>
    <row r="1192" spans="1:10" s="665" customFormat="1" x14ac:dyDescent="0.2">
      <c r="A1192" s="531">
        <v>379</v>
      </c>
      <c r="B1192" s="535" t="s">
        <v>153</v>
      </c>
      <c r="C1192" s="538"/>
      <c r="D1192" s="533" t="s">
        <v>56</v>
      </c>
      <c r="E1192" s="688">
        <v>1.04</v>
      </c>
      <c r="F1192" s="536">
        <v>1000</v>
      </c>
      <c r="G1192" s="536">
        <f t="shared" si="225"/>
        <v>1040</v>
      </c>
      <c r="H1192" s="536">
        <v>123</v>
      </c>
      <c r="I1192" s="536">
        <f t="shared" si="226"/>
        <v>127.92</v>
      </c>
      <c r="J1192" s="656">
        <f t="shared" si="236"/>
        <v>1167.92</v>
      </c>
    </row>
    <row r="1193" spans="1:10" s="665" customFormat="1" x14ac:dyDescent="0.2">
      <c r="A1193" s="531">
        <v>380</v>
      </c>
      <c r="B1193" s="535" t="s">
        <v>60</v>
      </c>
      <c r="C1193" s="538"/>
      <c r="D1193" s="533" t="s">
        <v>5</v>
      </c>
      <c r="E1193" s="533">
        <v>0.84199999999999997</v>
      </c>
      <c r="F1193" s="536">
        <v>0</v>
      </c>
      <c r="G1193" s="536">
        <f t="shared" si="225"/>
        <v>0</v>
      </c>
      <c r="H1193" s="536">
        <v>84698</v>
      </c>
      <c r="I1193" s="536">
        <f t="shared" si="226"/>
        <v>71315.716</v>
      </c>
      <c r="J1193" s="656">
        <f t="shared" si="236"/>
        <v>71315.716</v>
      </c>
    </row>
    <row r="1194" spans="1:10" s="665" customFormat="1" x14ac:dyDescent="0.2">
      <c r="A1194" s="531">
        <v>381</v>
      </c>
      <c r="B1194" s="567" t="s">
        <v>120</v>
      </c>
      <c r="C1194" s="538"/>
      <c r="D1194" s="533"/>
      <c r="E1194" s="533"/>
      <c r="F1194" s="533"/>
      <c r="G1194" s="536"/>
      <c r="H1194" s="147"/>
      <c r="I1194" s="536"/>
      <c r="J1194" s="655"/>
    </row>
    <row r="1195" spans="1:10" s="665" customFormat="1" ht="25.5" hidden="1" x14ac:dyDescent="0.2">
      <c r="A1195" s="531">
        <v>382</v>
      </c>
      <c r="B1195" s="535" t="s">
        <v>289</v>
      </c>
      <c r="C1195" s="533" t="s">
        <v>367</v>
      </c>
      <c r="D1195" s="533" t="s">
        <v>14</v>
      </c>
      <c r="E1195" s="533"/>
      <c r="F1195" s="536">
        <v>8293.6</v>
      </c>
      <c r="G1195" s="536">
        <f t="shared" si="225"/>
        <v>0</v>
      </c>
      <c r="H1195" s="536">
        <v>22342.319999999996</v>
      </c>
      <c r="I1195" s="536">
        <f t="shared" si="226"/>
        <v>0</v>
      </c>
      <c r="J1195" s="656">
        <f t="shared" ref="J1195:J1200" si="237">G1195+I1195</f>
        <v>0</v>
      </c>
    </row>
    <row r="1196" spans="1:10" s="665" customFormat="1" ht="12" hidden="1" customHeight="1" x14ac:dyDescent="0.2">
      <c r="A1196" s="531">
        <v>383</v>
      </c>
      <c r="B1196" s="535" t="s">
        <v>165</v>
      </c>
      <c r="C1196" s="538" t="s">
        <v>166</v>
      </c>
      <c r="D1196" s="533" t="s">
        <v>14</v>
      </c>
      <c r="E1196" s="533"/>
      <c r="F1196" s="536">
        <v>800</v>
      </c>
      <c r="G1196" s="536">
        <f t="shared" si="225"/>
        <v>0</v>
      </c>
      <c r="H1196" s="536">
        <v>813</v>
      </c>
      <c r="I1196" s="536">
        <f t="shared" si="226"/>
        <v>0</v>
      </c>
      <c r="J1196" s="656">
        <f t="shared" si="237"/>
        <v>0</v>
      </c>
    </row>
    <row r="1197" spans="1:10" s="665" customFormat="1" hidden="1" x14ac:dyDescent="0.2">
      <c r="A1197" s="531">
        <v>384</v>
      </c>
      <c r="B1197" s="535" t="s">
        <v>132</v>
      </c>
      <c r="C1197" s="538" t="s">
        <v>133</v>
      </c>
      <c r="D1197" s="533" t="s">
        <v>14</v>
      </c>
      <c r="E1197" s="533"/>
      <c r="F1197" s="536">
        <v>4003.24</v>
      </c>
      <c r="G1197" s="536">
        <f t="shared" si="225"/>
        <v>0</v>
      </c>
      <c r="H1197" s="536">
        <v>9764</v>
      </c>
      <c r="I1197" s="536">
        <f t="shared" si="226"/>
        <v>0</v>
      </c>
      <c r="J1197" s="656">
        <f t="shared" si="237"/>
        <v>0</v>
      </c>
    </row>
    <row r="1198" spans="1:10" s="665" customFormat="1" ht="12" hidden="1" customHeight="1" x14ac:dyDescent="0.2">
      <c r="A1198" s="531">
        <v>385</v>
      </c>
      <c r="B1198" s="535" t="s">
        <v>167</v>
      </c>
      <c r="C1198" s="538"/>
      <c r="D1198" s="533" t="s">
        <v>14</v>
      </c>
      <c r="E1198" s="533"/>
      <c r="F1198" s="536">
        <v>600</v>
      </c>
      <c r="G1198" s="536">
        <f t="shared" si="225"/>
        <v>0</v>
      </c>
      <c r="H1198" s="536">
        <v>532</v>
      </c>
      <c r="I1198" s="536">
        <f t="shared" si="226"/>
        <v>0</v>
      </c>
      <c r="J1198" s="656">
        <f t="shared" si="237"/>
        <v>0</v>
      </c>
    </row>
    <row r="1199" spans="1:10" s="665" customFormat="1" ht="16.5" customHeight="1" x14ac:dyDescent="0.2">
      <c r="A1199" s="531">
        <v>386</v>
      </c>
      <c r="B1199" s="535" t="s">
        <v>134</v>
      </c>
      <c r="C1199" s="538"/>
      <c r="D1199" s="533" t="s">
        <v>14</v>
      </c>
      <c r="E1199" s="533">
        <v>6</v>
      </c>
      <c r="F1199" s="536">
        <v>800</v>
      </c>
      <c r="G1199" s="536">
        <f t="shared" si="225"/>
        <v>4800</v>
      </c>
      <c r="H1199" s="536">
        <v>2142</v>
      </c>
      <c r="I1199" s="536">
        <f t="shared" si="226"/>
        <v>12852</v>
      </c>
      <c r="J1199" s="656">
        <f t="shared" si="237"/>
        <v>17652</v>
      </c>
    </row>
    <row r="1200" spans="1:10" s="665" customFormat="1" hidden="1" x14ac:dyDescent="0.2">
      <c r="A1200" s="531">
        <v>387</v>
      </c>
      <c r="B1200" s="535" t="s">
        <v>157</v>
      </c>
      <c r="C1200" s="533"/>
      <c r="D1200" s="533" t="s">
        <v>56</v>
      </c>
      <c r="E1200" s="533"/>
      <c r="F1200" s="536">
        <v>1875</v>
      </c>
      <c r="G1200" s="536">
        <f t="shared" si="225"/>
        <v>0</v>
      </c>
      <c r="H1200" s="536">
        <v>840</v>
      </c>
      <c r="I1200" s="536">
        <f t="shared" si="226"/>
        <v>0</v>
      </c>
      <c r="J1200" s="656">
        <f t="shared" si="237"/>
        <v>0</v>
      </c>
    </row>
    <row r="1201" spans="1:10" s="665" customFormat="1" hidden="1" x14ac:dyDescent="0.2">
      <c r="A1201" s="531">
        <v>388</v>
      </c>
      <c r="B1201" s="535" t="s">
        <v>168</v>
      </c>
      <c r="C1201" s="538"/>
      <c r="D1201" s="533" t="s">
        <v>137</v>
      </c>
      <c r="E1201" s="533"/>
      <c r="F1201" s="536"/>
      <c r="G1201" s="536">
        <f t="shared" si="225"/>
        <v>0</v>
      </c>
      <c r="H1201" s="536"/>
      <c r="I1201" s="536">
        <f t="shared" si="226"/>
        <v>0</v>
      </c>
      <c r="J1201" s="656"/>
    </row>
    <row r="1202" spans="1:10" s="665" customFormat="1" hidden="1" x14ac:dyDescent="0.2">
      <c r="A1202" s="531">
        <v>389</v>
      </c>
      <c r="B1202" s="535" t="s">
        <v>159</v>
      </c>
      <c r="C1202" s="533"/>
      <c r="D1202" s="533" t="s">
        <v>56</v>
      </c>
      <c r="E1202" s="566"/>
      <c r="F1202" s="536">
        <v>1875</v>
      </c>
      <c r="G1202" s="536">
        <f t="shared" si="225"/>
        <v>0</v>
      </c>
      <c r="H1202" s="536">
        <v>3080</v>
      </c>
      <c r="I1202" s="536">
        <f t="shared" si="226"/>
        <v>0</v>
      </c>
      <c r="J1202" s="656">
        <f t="shared" ref="J1202:J1203" si="238">G1202+I1202</f>
        <v>0</v>
      </c>
    </row>
    <row r="1203" spans="1:10" s="665" customFormat="1" x14ac:dyDescent="0.2">
      <c r="A1203" s="531">
        <v>390</v>
      </c>
      <c r="B1203" s="535" t="s">
        <v>135</v>
      </c>
      <c r="C1203" s="538"/>
      <c r="D1203" s="533" t="s">
        <v>56</v>
      </c>
      <c r="E1203" s="533">
        <v>45.058999999999997</v>
      </c>
      <c r="F1203" s="536">
        <v>1875</v>
      </c>
      <c r="G1203" s="536">
        <f t="shared" si="225"/>
        <v>84485.625</v>
      </c>
      <c r="H1203" s="536">
        <v>869</v>
      </c>
      <c r="I1203" s="536">
        <f t="shared" si="226"/>
        <v>39156.271000000001</v>
      </c>
      <c r="J1203" s="656">
        <f t="shared" si="238"/>
        <v>123641.89600000001</v>
      </c>
    </row>
    <row r="1204" spans="1:10" s="665" customFormat="1" hidden="1" x14ac:dyDescent="0.2">
      <c r="A1204" s="531">
        <v>391</v>
      </c>
      <c r="B1204" s="535" t="s">
        <v>136</v>
      </c>
      <c r="C1204" s="538"/>
      <c r="D1204" s="533" t="s">
        <v>137</v>
      </c>
      <c r="E1204" s="533"/>
      <c r="F1204" s="536"/>
      <c r="G1204" s="536">
        <f t="shared" si="225"/>
        <v>0</v>
      </c>
      <c r="H1204" s="536"/>
      <c r="I1204" s="536">
        <f t="shared" si="226"/>
        <v>0</v>
      </c>
      <c r="J1204" s="656"/>
    </row>
    <row r="1205" spans="1:10" s="665" customFormat="1" hidden="1" x14ac:dyDescent="0.2">
      <c r="A1205" s="531">
        <v>392</v>
      </c>
      <c r="B1205" s="535" t="s">
        <v>161</v>
      </c>
      <c r="C1205" s="538"/>
      <c r="D1205" s="533" t="s">
        <v>137</v>
      </c>
      <c r="E1205" s="533"/>
      <c r="F1205" s="536"/>
      <c r="G1205" s="536">
        <f t="shared" si="225"/>
        <v>0</v>
      </c>
      <c r="H1205" s="536"/>
      <c r="I1205" s="536">
        <f t="shared" si="226"/>
        <v>0</v>
      </c>
      <c r="J1205" s="656"/>
    </row>
    <row r="1206" spans="1:10" s="665" customFormat="1" hidden="1" x14ac:dyDescent="0.2">
      <c r="A1206" s="531">
        <v>393</v>
      </c>
      <c r="B1206" s="535" t="s">
        <v>138</v>
      </c>
      <c r="C1206" s="538"/>
      <c r="D1206" s="533" t="s">
        <v>137</v>
      </c>
      <c r="E1206" s="533"/>
      <c r="F1206" s="536"/>
      <c r="G1206" s="536">
        <f t="shared" si="225"/>
        <v>0</v>
      </c>
      <c r="H1206" s="536"/>
      <c r="I1206" s="536">
        <f t="shared" si="226"/>
        <v>0</v>
      </c>
      <c r="J1206" s="656"/>
    </row>
    <row r="1207" spans="1:10" s="665" customFormat="1" x14ac:dyDescent="0.2">
      <c r="A1207" s="531">
        <v>394</v>
      </c>
      <c r="B1207" s="535" t="s">
        <v>139</v>
      </c>
      <c r="C1207" s="538"/>
      <c r="D1207" s="533" t="s">
        <v>56</v>
      </c>
      <c r="E1207" s="566">
        <v>8.6720000000000006</v>
      </c>
      <c r="F1207" s="536">
        <v>1875</v>
      </c>
      <c r="G1207" s="536">
        <f t="shared" si="225"/>
        <v>16260.000000000002</v>
      </c>
      <c r="H1207" s="536">
        <v>1617</v>
      </c>
      <c r="I1207" s="536">
        <f t="shared" si="226"/>
        <v>14022.624000000002</v>
      </c>
      <c r="J1207" s="656">
        <f t="shared" ref="J1207:J1208" si="239">G1207+I1207</f>
        <v>30282.624000000003</v>
      </c>
    </row>
    <row r="1208" spans="1:10" s="665" customFormat="1" x14ac:dyDescent="0.2">
      <c r="A1208" s="531">
        <v>395</v>
      </c>
      <c r="B1208" s="535" t="s">
        <v>140</v>
      </c>
      <c r="C1208" s="538"/>
      <c r="D1208" s="533" t="s">
        <v>56</v>
      </c>
      <c r="E1208" s="533">
        <v>136</v>
      </c>
      <c r="F1208" s="536">
        <v>1875</v>
      </c>
      <c r="G1208" s="536">
        <f t="shared" si="225"/>
        <v>255000</v>
      </c>
      <c r="H1208" s="536">
        <v>1226</v>
      </c>
      <c r="I1208" s="536">
        <f t="shared" si="226"/>
        <v>166736</v>
      </c>
      <c r="J1208" s="656">
        <f t="shared" si="239"/>
        <v>421736</v>
      </c>
    </row>
    <row r="1209" spans="1:10" s="665" customFormat="1" hidden="1" x14ac:dyDescent="0.2">
      <c r="A1209" s="531">
        <v>396</v>
      </c>
      <c r="B1209" s="535" t="s">
        <v>163</v>
      </c>
      <c r="C1209" s="538"/>
      <c r="D1209" s="533" t="s">
        <v>137</v>
      </c>
      <c r="E1209" s="533"/>
      <c r="F1209" s="536"/>
      <c r="G1209" s="536">
        <f t="shared" si="225"/>
        <v>0</v>
      </c>
      <c r="H1209" s="536"/>
      <c r="I1209" s="536">
        <f t="shared" si="226"/>
        <v>0</v>
      </c>
      <c r="J1209" s="656"/>
    </row>
    <row r="1210" spans="1:10" s="665" customFormat="1" x14ac:dyDescent="0.2">
      <c r="A1210" s="531">
        <v>397</v>
      </c>
      <c r="B1210" s="535" t="s">
        <v>144</v>
      </c>
      <c r="C1210" s="538"/>
      <c r="D1210" s="533" t="s">
        <v>56</v>
      </c>
      <c r="E1210" s="566">
        <v>22.599999999999998</v>
      </c>
      <c r="F1210" s="536">
        <v>1875</v>
      </c>
      <c r="G1210" s="536">
        <f t="shared" si="225"/>
        <v>42374.999999999993</v>
      </c>
      <c r="H1210" s="536">
        <v>2132</v>
      </c>
      <c r="I1210" s="536">
        <f t="shared" si="226"/>
        <v>48183.199999999997</v>
      </c>
      <c r="J1210" s="656">
        <f t="shared" ref="J1210:J1211" si="240">G1210+I1210</f>
        <v>90558.199999999983</v>
      </c>
    </row>
    <row r="1211" spans="1:10" s="665" customFormat="1" hidden="1" x14ac:dyDescent="0.2">
      <c r="A1211" s="531">
        <v>398</v>
      </c>
      <c r="B1211" s="535" t="s">
        <v>148</v>
      </c>
      <c r="C1211" s="538"/>
      <c r="D1211" s="533" t="s">
        <v>56</v>
      </c>
      <c r="E1211" s="688">
        <v>0</v>
      </c>
      <c r="F1211" s="536">
        <v>1875</v>
      </c>
      <c r="G1211" s="536">
        <f t="shared" si="225"/>
        <v>0</v>
      </c>
      <c r="H1211" s="536">
        <v>1428</v>
      </c>
      <c r="I1211" s="536">
        <f t="shared" si="226"/>
        <v>0</v>
      </c>
      <c r="J1211" s="656">
        <f t="shared" si="240"/>
        <v>0</v>
      </c>
    </row>
    <row r="1212" spans="1:10" s="665" customFormat="1" hidden="1" x14ac:dyDescent="0.2">
      <c r="A1212" s="531">
        <v>399</v>
      </c>
      <c r="B1212" s="535" t="s">
        <v>164</v>
      </c>
      <c r="C1212" s="538"/>
      <c r="D1212" s="533" t="s">
        <v>137</v>
      </c>
      <c r="E1212" s="533"/>
      <c r="F1212" s="536"/>
      <c r="G1212" s="536">
        <f t="shared" si="225"/>
        <v>0</v>
      </c>
      <c r="H1212" s="536"/>
      <c r="I1212" s="536">
        <f t="shared" si="226"/>
        <v>0</v>
      </c>
      <c r="J1212" s="656"/>
    </row>
    <row r="1213" spans="1:10" s="665" customFormat="1" x14ac:dyDescent="0.2">
      <c r="A1213" s="531">
        <v>400</v>
      </c>
      <c r="B1213" s="535" t="s">
        <v>150</v>
      </c>
      <c r="C1213" s="538"/>
      <c r="D1213" s="533" t="s">
        <v>56</v>
      </c>
      <c r="E1213" s="566">
        <v>1.3</v>
      </c>
      <c r="F1213" s="536">
        <v>1875</v>
      </c>
      <c r="G1213" s="536">
        <f t="shared" ref="G1213:G1276" si="241">E1213*F1213</f>
        <v>2437.5</v>
      </c>
      <c r="H1213" s="536">
        <v>2646</v>
      </c>
      <c r="I1213" s="536">
        <f t="shared" ref="I1213:I1276" si="242">E1213*H1213</f>
        <v>3439.8</v>
      </c>
      <c r="J1213" s="656">
        <f t="shared" ref="J1213:J1216" si="243">G1213+I1213</f>
        <v>5877.3</v>
      </c>
    </row>
    <row r="1214" spans="1:10" s="665" customFormat="1" ht="25.5" hidden="1" x14ac:dyDescent="0.2">
      <c r="A1214" s="531">
        <v>401</v>
      </c>
      <c r="B1214" s="535" t="s">
        <v>151</v>
      </c>
      <c r="C1214" s="533" t="s">
        <v>152</v>
      </c>
      <c r="D1214" s="533" t="s">
        <v>56</v>
      </c>
      <c r="E1214" s="533"/>
      <c r="F1214" s="536">
        <v>600</v>
      </c>
      <c r="G1214" s="536">
        <f t="shared" si="241"/>
        <v>0</v>
      </c>
      <c r="H1214" s="536">
        <v>381</v>
      </c>
      <c r="I1214" s="536">
        <f t="shared" si="242"/>
        <v>0</v>
      </c>
      <c r="J1214" s="656">
        <f t="shared" si="243"/>
        <v>0</v>
      </c>
    </row>
    <row r="1215" spans="1:10" s="665" customFormat="1" x14ac:dyDescent="0.2">
      <c r="A1215" s="531">
        <v>402</v>
      </c>
      <c r="B1215" s="535" t="s">
        <v>153</v>
      </c>
      <c r="C1215" s="538"/>
      <c r="D1215" s="533" t="s">
        <v>56</v>
      </c>
      <c r="E1215" s="688">
        <v>1.04</v>
      </c>
      <c r="F1215" s="536">
        <v>1000</v>
      </c>
      <c r="G1215" s="536">
        <f t="shared" si="241"/>
        <v>1040</v>
      </c>
      <c r="H1215" s="536">
        <v>123</v>
      </c>
      <c r="I1215" s="536">
        <f t="shared" si="242"/>
        <v>127.92</v>
      </c>
      <c r="J1215" s="656">
        <f t="shared" si="243"/>
        <v>1167.92</v>
      </c>
    </row>
    <row r="1216" spans="1:10" s="665" customFormat="1" x14ac:dyDescent="0.2">
      <c r="A1216" s="531">
        <v>403</v>
      </c>
      <c r="B1216" s="535" t="s">
        <v>60</v>
      </c>
      <c r="C1216" s="538"/>
      <c r="D1216" s="533" t="s">
        <v>5</v>
      </c>
      <c r="E1216" s="533">
        <v>0.69299999999999995</v>
      </c>
      <c r="F1216" s="536">
        <v>0</v>
      </c>
      <c r="G1216" s="536">
        <f t="shared" si="241"/>
        <v>0</v>
      </c>
      <c r="H1216" s="536">
        <v>103023</v>
      </c>
      <c r="I1216" s="536">
        <f t="shared" si="242"/>
        <v>71394.938999999998</v>
      </c>
      <c r="J1216" s="656">
        <f t="shared" si="243"/>
        <v>71394.938999999998</v>
      </c>
    </row>
    <row r="1217" spans="1:10" s="665" customFormat="1" hidden="1" x14ac:dyDescent="0.2">
      <c r="A1217" s="531">
        <v>404</v>
      </c>
      <c r="B1217" s="567" t="s">
        <v>169</v>
      </c>
      <c r="C1217" s="538"/>
      <c r="D1217" s="533"/>
      <c r="E1217" s="533"/>
      <c r="F1217" s="533"/>
      <c r="G1217" s="536"/>
      <c r="H1217" s="147"/>
      <c r="I1217" s="536"/>
      <c r="J1217" s="655"/>
    </row>
    <row r="1218" spans="1:10" s="665" customFormat="1" hidden="1" x14ac:dyDescent="0.2">
      <c r="A1218" s="531">
        <v>405</v>
      </c>
      <c r="B1218" s="535" t="s">
        <v>134</v>
      </c>
      <c r="C1218" s="538"/>
      <c r="D1218" s="533" t="s">
        <v>14</v>
      </c>
      <c r="E1218" s="533"/>
      <c r="F1218" s="536">
        <v>800</v>
      </c>
      <c r="G1218" s="536">
        <f t="shared" si="241"/>
        <v>0</v>
      </c>
      <c r="H1218" s="536">
        <v>2142</v>
      </c>
      <c r="I1218" s="536">
        <f t="shared" si="242"/>
        <v>0</v>
      </c>
      <c r="J1218" s="656">
        <f t="shared" ref="J1218:J1219" si="244">G1218+I1218</f>
        <v>0</v>
      </c>
    </row>
    <row r="1219" spans="1:10" s="665" customFormat="1" hidden="1" x14ac:dyDescent="0.2">
      <c r="A1219" s="531">
        <v>406</v>
      </c>
      <c r="B1219" s="535" t="s">
        <v>135</v>
      </c>
      <c r="C1219" s="538"/>
      <c r="D1219" s="533" t="s">
        <v>56</v>
      </c>
      <c r="E1219" s="533"/>
      <c r="F1219" s="536">
        <v>1875</v>
      </c>
      <c r="G1219" s="536">
        <f t="shared" si="241"/>
        <v>0</v>
      </c>
      <c r="H1219" s="536">
        <v>869</v>
      </c>
      <c r="I1219" s="536">
        <f t="shared" si="242"/>
        <v>0</v>
      </c>
      <c r="J1219" s="656">
        <f t="shared" si="244"/>
        <v>0</v>
      </c>
    </row>
    <row r="1220" spans="1:10" s="665" customFormat="1" hidden="1" x14ac:dyDescent="0.2">
      <c r="A1220" s="531">
        <v>407</v>
      </c>
      <c r="B1220" s="535" t="s">
        <v>136</v>
      </c>
      <c r="C1220" s="538"/>
      <c r="D1220" s="533" t="s">
        <v>137</v>
      </c>
      <c r="E1220" s="533"/>
      <c r="F1220" s="536"/>
      <c r="G1220" s="536">
        <f t="shared" si="241"/>
        <v>0</v>
      </c>
      <c r="H1220" s="536"/>
      <c r="I1220" s="536">
        <f t="shared" si="242"/>
        <v>0</v>
      </c>
      <c r="J1220" s="656"/>
    </row>
    <row r="1221" spans="1:10" s="665" customFormat="1" hidden="1" x14ac:dyDescent="0.2">
      <c r="A1221" s="531">
        <v>408</v>
      </c>
      <c r="B1221" s="535" t="s">
        <v>161</v>
      </c>
      <c r="C1221" s="538"/>
      <c r="D1221" s="533" t="s">
        <v>137</v>
      </c>
      <c r="E1221" s="533"/>
      <c r="F1221" s="536"/>
      <c r="G1221" s="536">
        <f t="shared" si="241"/>
        <v>0</v>
      </c>
      <c r="H1221" s="536"/>
      <c r="I1221" s="536">
        <f t="shared" si="242"/>
        <v>0</v>
      </c>
      <c r="J1221" s="656"/>
    </row>
    <row r="1222" spans="1:10" s="665" customFormat="1" hidden="1" x14ac:dyDescent="0.2">
      <c r="A1222" s="531">
        <v>409</v>
      </c>
      <c r="B1222" s="535" t="s">
        <v>138</v>
      </c>
      <c r="C1222" s="538"/>
      <c r="D1222" s="533" t="s">
        <v>137</v>
      </c>
      <c r="E1222" s="533"/>
      <c r="F1222" s="536"/>
      <c r="G1222" s="536">
        <f t="shared" si="241"/>
        <v>0</v>
      </c>
      <c r="H1222" s="536"/>
      <c r="I1222" s="536">
        <f t="shared" si="242"/>
        <v>0</v>
      </c>
      <c r="J1222" s="656"/>
    </row>
    <row r="1223" spans="1:10" s="665" customFormat="1" hidden="1" x14ac:dyDescent="0.2">
      <c r="A1223" s="531">
        <v>410</v>
      </c>
      <c r="B1223" s="535" t="s">
        <v>162</v>
      </c>
      <c r="C1223" s="538"/>
      <c r="D1223" s="533" t="s">
        <v>137</v>
      </c>
      <c r="E1223" s="533"/>
      <c r="F1223" s="536"/>
      <c r="G1223" s="536">
        <f t="shared" si="241"/>
        <v>0</v>
      </c>
      <c r="H1223" s="536"/>
      <c r="I1223" s="536">
        <f t="shared" si="242"/>
        <v>0</v>
      </c>
      <c r="J1223" s="656"/>
    </row>
    <row r="1224" spans="1:10" s="665" customFormat="1" hidden="1" x14ac:dyDescent="0.2">
      <c r="A1224" s="531">
        <v>411</v>
      </c>
      <c r="B1224" s="535" t="s">
        <v>139</v>
      </c>
      <c r="C1224" s="538"/>
      <c r="D1224" s="533" t="s">
        <v>56</v>
      </c>
      <c r="E1224" s="566"/>
      <c r="F1224" s="536">
        <v>1875</v>
      </c>
      <c r="G1224" s="536">
        <f t="shared" si="241"/>
        <v>0</v>
      </c>
      <c r="H1224" s="536">
        <v>1617</v>
      </c>
      <c r="I1224" s="536">
        <f t="shared" si="242"/>
        <v>0</v>
      </c>
      <c r="J1224" s="656">
        <f t="shared" ref="J1224:J1225" si="245">G1224+I1224</f>
        <v>0</v>
      </c>
    </row>
    <row r="1225" spans="1:10" s="665" customFormat="1" ht="22.5" hidden="1" customHeight="1" x14ac:dyDescent="0.2">
      <c r="A1225" s="531">
        <v>412</v>
      </c>
      <c r="B1225" s="535" t="s">
        <v>148</v>
      </c>
      <c r="C1225" s="538"/>
      <c r="D1225" s="533" t="s">
        <v>56</v>
      </c>
      <c r="E1225" s="533"/>
      <c r="F1225" s="536">
        <v>1875</v>
      </c>
      <c r="G1225" s="536">
        <f t="shared" si="241"/>
        <v>0</v>
      </c>
      <c r="H1225" s="536">
        <v>1428</v>
      </c>
      <c r="I1225" s="536">
        <f t="shared" si="242"/>
        <v>0</v>
      </c>
      <c r="J1225" s="656">
        <f t="shared" si="245"/>
        <v>0</v>
      </c>
    </row>
    <row r="1226" spans="1:10" s="665" customFormat="1" ht="15" hidden="1" customHeight="1" x14ac:dyDescent="0.2">
      <c r="A1226" s="531">
        <v>413</v>
      </c>
      <c r="B1226" s="535" t="s">
        <v>170</v>
      </c>
      <c r="C1226" s="538"/>
      <c r="D1226" s="533" t="s">
        <v>137</v>
      </c>
      <c r="E1226" s="533"/>
      <c r="F1226" s="536"/>
      <c r="G1226" s="536">
        <f t="shared" si="241"/>
        <v>0</v>
      </c>
      <c r="H1226" s="536"/>
      <c r="I1226" s="536">
        <f t="shared" si="242"/>
        <v>0</v>
      </c>
      <c r="J1226" s="656"/>
    </row>
    <row r="1227" spans="1:10" s="665" customFormat="1" ht="15" hidden="1" customHeight="1" x14ac:dyDescent="0.2">
      <c r="A1227" s="531">
        <v>414</v>
      </c>
      <c r="B1227" s="535" t="s">
        <v>150</v>
      </c>
      <c r="C1227" s="538"/>
      <c r="D1227" s="533" t="s">
        <v>56</v>
      </c>
      <c r="E1227" s="566"/>
      <c r="F1227" s="536">
        <v>1875</v>
      </c>
      <c r="G1227" s="536">
        <f t="shared" si="241"/>
        <v>0</v>
      </c>
      <c r="H1227" s="536">
        <v>2646</v>
      </c>
      <c r="I1227" s="536">
        <f t="shared" si="242"/>
        <v>0</v>
      </c>
      <c r="J1227" s="656">
        <f t="shared" ref="J1227:J1229" si="246">G1227+I1227</f>
        <v>0</v>
      </c>
    </row>
    <row r="1228" spans="1:10" s="665" customFormat="1" ht="15" hidden="1" customHeight="1" x14ac:dyDescent="0.2">
      <c r="A1228" s="531">
        <v>415</v>
      </c>
      <c r="B1228" s="535" t="s">
        <v>171</v>
      </c>
      <c r="C1228" s="538"/>
      <c r="D1228" s="533" t="s">
        <v>172</v>
      </c>
      <c r="E1228" s="533"/>
      <c r="F1228" s="536">
        <v>1000</v>
      </c>
      <c r="G1228" s="536">
        <f t="shared" si="241"/>
        <v>0</v>
      </c>
      <c r="H1228" s="536">
        <v>95</v>
      </c>
      <c r="I1228" s="536">
        <f t="shared" si="242"/>
        <v>0</v>
      </c>
      <c r="J1228" s="656">
        <f t="shared" si="246"/>
        <v>0</v>
      </c>
    </row>
    <row r="1229" spans="1:10" s="665" customFormat="1" ht="15" hidden="1" customHeight="1" x14ac:dyDescent="0.2">
      <c r="A1229" s="531">
        <v>416</v>
      </c>
      <c r="B1229" s="535" t="s">
        <v>60</v>
      </c>
      <c r="C1229" s="538"/>
      <c r="D1229" s="533" t="s">
        <v>5</v>
      </c>
      <c r="E1229" s="533"/>
      <c r="F1229" s="536">
        <v>0</v>
      </c>
      <c r="G1229" s="536">
        <f t="shared" si="241"/>
        <v>0</v>
      </c>
      <c r="H1229" s="536">
        <v>49673</v>
      </c>
      <c r="I1229" s="536">
        <f t="shared" si="242"/>
        <v>0</v>
      </c>
      <c r="J1229" s="656">
        <f t="shared" si="246"/>
        <v>0</v>
      </c>
    </row>
    <row r="1230" spans="1:10" s="665" customFormat="1" ht="15" customHeight="1" x14ac:dyDescent="0.2">
      <c r="A1230" s="531">
        <v>417</v>
      </c>
      <c r="B1230" s="567" t="s">
        <v>173</v>
      </c>
      <c r="C1230" s="538"/>
      <c r="D1230" s="533"/>
      <c r="E1230" s="533"/>
      <c r="F1230" s="533"/>
      <c r="G1230" s="536"/>
      <c r="H1230" s="147"/>
      <c r="I1230" s="536"/>
      <c r="J1230" s="655"/>
    </row>
    <row r="1231" spans="1:10" s="665" customFormat="1" ht="15" customHeight="1" x14ac:dyDescent="0.2">
      <c r="A1231" s="531">
        <v>418</v>
      </c>
      <c r="B1231" s="535" t="s">
        <v>134</v>
      </c>
      <c r="C1231" s="538"/>
      <c r="D1231" s="533" t="s">
        <v>14</v>
      </c>
      <c r="E1231" s="533">
        <v>8</v>
      </c>
      <c r="F1231" s="536">
        <v>800</v>
      </c>
      <c r="G1231" s="536">
        <f t="shared" si="241"/>
        <v>6400</v>
      </c>
      <c r="H1231" s="536">
        <v>2142</v>
      </c>
      <c r="I1231" s="536">
        <f t="shared" si="242"/>
        <v>17136</v>
      </c>
      <c r="J1231" s="656">
        <f t="shared" ref="J1231:J1232" si="247">G1231+I1231</f>
        <v>23536</v>
      </c>
    </row>
    <row r="1232" spans="1:10" s="665" customFormat="1" ht="25.5" customHeight="1" x14ac:dyDescent="0.2">
      <c r="A1232" s="531">
        <v>419</v>
      </c>
      <c r="B1232" s="535" t="s">
        <v>135</v>
      </c>
      <c r="C1232" s="538"/>
      <c r="D1232" s="533" t="s">
        <v>56</v>
      </c>
      <c r="E1232" s="533">
        <v>152</v>
      </c>
      <c r="F1232" s="536">
        <v>1875</v>
      </c>
      <c r="G1232" s="536">
        <f t="shared" si="241"/>
        <v>285000</v>
      </c>
      <c r="H1232" s="536">
        <v>869</v>
      </c>
      <c r="I1232" s="536">
        <f t="shared" si="242"/>
        <v>132088</v>
      </c>
      <c r="J1232" s="656">
        <f t="shared" si="247"/>
        <v>417088</v>
      </c>
    </row>
    <row r="1233" spans="1:10" s="665" customFormat="1" hidden="1" x14ac:dyDescent="0.2">
      <c r="A1233" s="531">
        <v>420</v>
      </c>
      <c r="B1233" s="535" t="s">
        <v>136</v>
      </c>
      <c r="C1233" s="538"/>
      <c r="D1233" s="533" t="s">
        <v>137</v>
      </c>
      <c r="E1233" s="533"/>
      <c r="F1233" s="536"/>
      <c r="G1233" s="536">
        <f t="shared" si="241"/>
        <v>0</v>
      </c>
      <c r="H1233" s="536"/>
      <c r="I1233" s="536">
        <f t="shared" si="242"/>
        <v>0</v>
      </c>
      <c r="J1233" s="656"/>
    </row>
    <row r="1234" spans="1:10" s="665" customFormat="1" hidden="1" x14ac:dyDescent="0.2">
      <c r="A1234" s="531">
        <v>421</v>
      </c>
      <c r="B1234" s="535" t="s">
        <v>161</v>
      </c>
      <c r="C1234" s="538"/>
      <c r="D1234" s="533" t="s">
        <v>137</v>
      </c>
      <c r="E1234" s="533"/>
      <c r="F1234" s="536"/>
      <c r="G1234" s="536">
        <f t="shared" si="241"/>
        <v>0</v>
      </c>
      <c r="H1234" s="536"/>
      <c r="I1234" s="536">
        <f t="shared" si="242"/>
        <v>0</v>
      </c>
      <c r="J1234" s="656"/>
    </row>
    <row r="1235" spans="1:10" s="665" customFormat="1" hidden="1" x14ac:dyDescent="0.2">
      <c r="A1235" s="531">
        <v>422</v>
      </c>
      <c r="B1235" s="535" t="s">
        <v>138</v>
      </c>
      <c r="C1235" s="538"/>
      <c r="D1235" s="533" t="s">
        <v>137</v>
      </c>
      <c r="E1235" s="533"/>
      <c r="F1235" s="536"/>
      <c r="G1235" s="536">
        <f t="shared" si="241"/>
        <v>0</v>
      </c>
      <c r="H1235" s="536"/>
      <c r="I1235" s="536">
        <f t="shared" si="242"/>
        <v>0</v>
      </c>
      <c r="J1235" s="656"/>
    </row>
    <row r="1236" spans="1:10" s="665" customFormat="1" hidden="1" x14ac:dyDescent="0.2">
      <c r="A1236" s="531">
        <v>423</v>
      </c>
      <c r="B1236" s="535" t="s">
        <v>162</v>
      </c>
      <c r="C1236" s="538"/>
      <c r="D1236" s="533" t="s">
        <v>137</v>
      </c>
      <c r="E1236" s="533"/>
      <c r="F1236" s="536"/>
      <c r="G1236" s="536">
        <f t="shared" si="241"/>
        <v>0</v>
      </c>
      <c r="H1236" s="536"/>
      <c r="I1236" s="536">
        <f t="shared" si="242"/>
        <v>0</v>
      </c>
      <c r="J1236" s="656"/>
    </row>
    <row r="1237" spans="1:10" s="665" customFormat="1" x14ac:dyDescent="0.2">
      <c r="A1237" s="531">
        <v>424</v>
      </c>
      <c r="B1237" s="535" t="s">
        <v>139</v>
      </c>
      <c r="C1237" s="538"/>
      <c r="D1237" s="533" t="s">
        <v>56</v>
      </c>
      <c r="E1237" s="566">
        <v>17.16</v>
      </c>
      <c r="F1237" s="536">
        <v>1875</v>
      </c>
      <c r="G1237" s="536">
        <f t="shared" si="241"/>
        <v>32175</v>
      </c>
      <c r="H1237" s="536">
        <v>1617</v>
      </c>
      <c r="I1237" s="536">
        <f t="shared" si="242"/>
        <v>27747.72</v>
      </c>
      <c r="J1237" s="656">
        <f t="shared" ref="J1237:J1238" si="248">G1237+I1237</f>
        <v>59922.720000000001</v>
      </c>
    </row>
    <row r="1238" spans="1:10" s="665" customFormat="1" x14ac:dyDescent="0.2">
      <c r="A1238" s="531">
        <v>425</v>
      </c>
      <c r="B1238" s="535" t="s">
        <v>148</v>
      </c>
      <c r="C1238" s="538"/>
      <c r="D1238" s="533" t="s">
        <v>56</v>
      </c>
      <c r="E1238" s="533">
        <v>6</v>
      </c>
      <c r="F1238" s="536">
        <v>1875</v>
      </c>
      <c r="G1238" s="536">
        <f t="shared" si="241"/>
        <v>11250</v>
      </c>
      <c r="H1238" s="536">
        <v>1428</v>
      </c>
      <c r="I1238" s="536">
        <f t="shared" si="242"/>
        <v>8568</v>
      </c>
      <c r="J1238" s="656">
        <f t="shared" si="248"/>
        <v>19818</v>
      </c>
    </row>
    <row r="1239" spans="1:10" s="665" customFormat="1" ht="29.25" hidden="1" customHeight="1" x14ac:dyDescent="0.2">
      <c r="A1239" s="531">
        <v>426</v>
      </c>
      <c r="B1239" s="535" t="s">
        <v>170</v>
      </c>
      <c r="C1239" s="538"/>
      <c r="D1239" s="533" t="s">
        <v>137</v>
      </c>
      <c r="E1239" s="533"/>
      <c r="F1239" s="536"/>
      <c r="G1239" s="536">
        <f t="shared" si="241"/>
        <v>0</v>
      </c>
      <c r="H1239" s="536"/>
      <c r="I1239" s="536">
        <f t="shared" si="242"/>
        <v>0</v>
      </c>
      <c r="J1239" s="656"/>
    </row>
    <row r="1240" spans="1:10" s="665" customFormat="1" ht="29.25" customHeight="1" x14ac:dyDescent="0.2">
      <c r="A1240" s="531">
        <v>427</v>
      </c>
      <c r="B1240" s="535" t="s">
        <v>150</v>
      </c>
      <c r="C1240" s="538"/>
      <c r="D1240" s="533" t="s">
        <v>56</v>
      </c>
      <c r="E1240" s="566">
        <v>1.4</v>
      </c>
      <c r="F1240" s="536">
        <v>1875</v>
      </c>
      <c r="G1240" s="536">
        <f t="shared" si="241"/>
        <v>2625</v>
      </c>
      <c r="H1240" s="536">
        <v>2646</v>
      </c>
      <c r="I1240" s="536">
        <f t="shared" si="242"/>
        <v>3704.3999999999996</v>
      </c>
      <c r="J1240" s="656">
        <f t="shared" ref="J1240:J1242" si="249">G1240+I1240</f>
        <v>6329.4</v>
      </c>
    </row>
    <row r="1241" spans="1:10" s="665" customFormat="1" x14ac:dyDescent="0.2">
      <c r="A1241" s="531">
        <v>428</v>
      </c>
      <c r="B1241" s="535" t="s">
        <v>171</v>
      </c>
      <c r="C1241" s="538"/>
      <c r="D1241" s="533" t="s">
        <v>172</v>
      </c>
      <c r="E1241" s="533">
        <v>1.57</v>
      </c>
      <c r="F1241" s="536">
        <v>1000</v>
      </c>
      <c r="G1241" s="536">
        <f t="shared" si="241"/>
        <v>1570</v>
      </c>
      <c r="H1241" s="536">
        <v>95</v>
      </c>
      <c r="I1241" s="536">
        <f t="shared" si="242"/>
        <v>149.15</v>
      </c>
      <c r="J1241" s="656">
        <f t="shared" si="249"/>
        <v>1719.15</v>
      </c>
    </row>
    <row r="1242" spans="1:10" s="665" customFormat="1" x14ac:dyDescent="0.2">
      <c r="A1242" s="531">
        <v>429</v>
      </c>
      <c r="B1242" s="535" t="s">
        <v>60</v>
      </c>
      <c r="C1242" s="538"/>
      <c r="D1242" s="533" t="s">
        <v>5</v>
      </c>
      <c r="E1242" s="533">
        <v>1</v>
      </c>
      <c r="F1242" s="536">
        <v>0</v>
      </c>
      <c r="G1242" s="536">
        <f t="shared" si="241"/>
        <v>0</v>
      </c>
      <c r="H1242" s="536">
        <v>49673</v>
      </c>
      <c r="I1242" s="536">
        <f t="shared" si="242"/>
        <v>49673</v>
      </c>
      <c r="J1242" s="656">
        <f t="shared" si="249"/>
        <v>49673</v>
      </c>
    </row>
    <row r="1243" spans="1:10" s="665" customFormat="1" ht="15.75" customHeight="1" x14ac:dyDescent="0.2">
      <c r="A1243" s="531">
        <v>430</v>
      </c>
      <c r="B1243" s="567" t="s">
        <v>174</v>
      </c>
      <c r="C1243" s="538"/>
      <c r="D1243" s="533"/>
      <c r="E1243" s="533"/>
      <c r="F1243" s="533"/>
      <c r="G1243" s="536"/>
      <c r="H1243" s="147"/>
      <c r="I1243" s="536"/>
      <c r="J1243" s="655"/>
    </row>
    <row r="1244" spans="1:10" s="665" customFormat="1" ht="15.75" hidden="1" customHeight="1" x14ac:dyDescent="0.2">
      <c r="A1244" s="531">
        <v>431</v>
      </c>
      <c r="B1244" s="535" t="s">
        <v>175</v>
      </c>
      <c r="C1244" s="538" t="s">
        <v>176</v>
      </c>
      <c r="D1244" s="533" t="s">
        <v>14</v>
      </c>
      <c r="E1244" s="533"/>
      <c r="F1244" s="536">
        <v>800</v>
      </c>
      <c r="G1244" s="536">
        <f t="shared" si="241"/>
        <v>0</v>
      </c>
      <c r="H1244" s="536">
        <v>627</v>
      </c>
      <c r="I1244" s="536">
        <f t="shared" si="242"/>
        <v>0</v>
      </c>
      <c r="J1244" s="656">
        <f t="shared" ref="J1244:J1247" si="250">G1244+I1244</f>
        <v>0</v>
      </c>
    </row>
    <row r="1245" spans="1:10" s="665" customFormat="1" ht="12.75" hidden="1" customHeight="1" x14ac:dyDescent="0.2">
      <c r="A1245" s="531">
        <v>432</v>
      </c>
      <c r="B1245" s="535" t="s">
        <v>156</v>
      </c>
      <c r="C1245" s="538"/>
      <c r="D1245" s="533" t="s">
        <v>14</v>
      </c>
      <c r="E1245" s="533"/>
      <c r="F1245" s="536">
        <v>600</v>
      </c>
      <c r="G1245" s="536">
        <f t="shared" si="241"/>
        <v>0</v>
      </c>
      <c r="H1245" s="536">
        <v>595</v>
      </c>
      <c r="I1245" s="536">
        <f t="shared" si="242"/>
        <v>0</v>
      </c>
      <c r="J1245" s="656">
        <f t="shared" si="250"/>
        <v>0</v>
      </c>
    </row>
    <row r="1246" spans="1:10" s="665" customFormat="1" ht="12.75" customHeight="1" x14ac:dyDescent="0.2">
      <c r="A1246" s="531">
        <v>433</v>
      </c>
      <c r="B1246" s="535" t="s">
        <v>177</v>
      </c>
      <c r="C1246" s="538"/>
      <c r="D1246" s="533" t="s">
        <v>14</v>
      </c>
      <c r="E1246" s="533">
        <v>1</v>
      </c>
      <c r="F1246" s="536">
        <v>800</v>
      </c>
      <c r="G1246" s="536">
        <f t="shared" si="241"/>
        <v>800</v>
      </c>
      <c r="H1246" s="536">
        <v>2975</v>
      </c>
      <c r="I1246" s="536">
        <f t="shared" si="242"/>
        <v>2975</v>
      </c>
      <c r="J1246" s="656">
        <f t="shared" si="250"/>
        <v>3775</v>
      </c>
    </row>
    <row r="1247" spans="1:10" s="665" customFormat="1" ht="15" hidden="1" customHeight="1" x14ac:dyDescent="0.2">
      <c r="A1247" s="531">
        <v>434</v>
      </c>
      <c r="B1247" s="535" t="s">
        <v>157</v>
      </c>
      <c r="C1247" s="533"/>
      <c r="D1247" s="533" t="s">
        <v>56</v>
      </c>
      <c r="E1247" s="533"/>
      <c r="F1247" s="536">
        <v>1875</v>
      </c>
      <c r="G1247" s="536">
        <f t="shared" si="241"/>
        <v>0</v>
      </c>
      <c r="H1247" s="536">
        <v>840</v>
      </c>
      <c r="I1247" s="536">
        <f t="shared" si="242"/>
        <v>0</v>
      </c>
      <c r="J1247" s="656">
        <f t="shared" si="250"/>
        <v>0</v>
      </c>
    </row>
    <row r="1248" spans="1:10" s="665" customFormat="1" ht="15" hidden="1" customHeight="1" x14ac:dyDescent="0.2">
      <c r="A1248" s="531">
        <v>435</v>
      </c>
      <c r="B1248" s="535" t="s">
        <v>158</v>
      </c>
      <c r="C1248" s="538"/>
      <c r="D1248" s="533" t="s">
        <v>137</v>
      </c>
      <c r="E1248" s="533"/>
      <c r="F1248" s="536"/>
      <c r="G1248" s="536">
        <f t="shared" si="241"/>
        <v>0</v>
      </c>
      <c r="H1248" s="536"/>
      <c r="I1248" s="536">
        <f t="shared" si="242"/>
        <v>0</v>
      </c>
      <c r="J1248" s="656"/>
    </row>
    <row r="1249" spans="1:10" s="665" customFormat="1" ht="12.6" hidden="1" customHeight="1" x14ac:dyDescent="0.2">
      <c r="A1249" s="531">
        <v>436</v>
      </c>
      <c r="B1249" s="535" t="s">
        <v>159</v>
      </c>
      <c r="C1249" s="533"/>
      <c r="D1249" s="533" t="s">
        <v>56</v>
      </c>
      <c r="E1249" s="566"/>
      <c r="F1249" s="536">
        <v>1875</v>
      </c>
      <c r="G1249" s="536">
        <f t="shared" si="241"/>
        <v>0</v>
      </c>
      <c r="H1249" s="536">
        <v>3080</v>
      </c>
      <c r="I1249" s="536">
        <f t="shared" si="242"/>
        <v>0</v>
      </c>
      <c r="J1249" s="656">
        <f t="shared" ref="J1249:J1250" si="251">G1249+I1249</f>
        <v>0</v>
      </c>
    </row>
    <row r="1250" spans="1:10" s="665" customFormat="1" ht="30" hidden="1" customHeight="1" x14ac:dyDescent="0.2">
      <c r="A1250" s="531">
        <v>437</v>
      </c>
      <c r="B1250" s="535" t="s">
        <v>135</v>
      </c>
      <c r="C1250" s="538"/>
      <c r="D1250" s="533" t="s">
        <v>56</v>
      </c>
      <c r="E1250" s="533"/>
      <c r="F1250" s="536">
        <v>1875</v>
      </c>
      <c r="G1250" s="536">
        <f t="shared" si="241"/>
        <v>0</v>
      </c>
      <c r="H1250" s="536">
        <v>869</v>
      </c>
      <c r="I1250" s="536">
        <f t="shared" si="242"/>
        <v>0</v>
      </c>
      <c r="J1250" s="656">
        <f t="shared" si="251"/>
        <v>0</v>
      </c>
    </row>
    <row r="1251" spans="1:10" s="665" customFormat="1" hidden="1" x14ac:dyDescent="0.2">
      <c r="A1251" s="531">
        <v>438</v>
      </c>
      <c r="B1251" s="535" t="s">
        <v>161</v>
      </c>
      <c r="C1251" s="538"/>
      <c r="D1251" s="533" t="s">
        <v>137</v>
      </c>
      <c r="E1251" s="533"/>
      <c r="F1251" s="536"/>
      <c r="G1251" s="536">
        <f t="shared" si="241"/>
        <v>0</v>
      </c>
      <c r="H1251" s="536"/>
      <c r="I1251" s="536">
        <f t="shared" si="242"/>
        <v>0</v>
      </c>
      <c r="J1251" s="656"/>
    </row>
    <row r="1252" spans="1:10" s="665" customFormat="1" hidden="1" x14ac:dyDescent="0.2">
      <c r="A1252" s="531">
        <v>439</v>
      </c>
      <c r="B1252" s="535" t="s">
        <v>138</v>
      </c>
      <c r="C1252" s="538"/>
      <c r="D1252" s="533" t="s">
        <v>137</v>
      </c>
      <c r="E1252" s="533"/>
      <c r="F1252" s="536"/>
      <c r="G1252" s="536">
        <f t="shared" si="241"/>
        <v>0</v>
      </c>
      <c r="H1252" s="536"/>
      <c r="I1252" s="536">
        <f t="shared" si="242"/>
        <v>0</v>
      </c>
      <c r="J1252" s="656"/>
    </row>
    <row r="1253" spans="1:10" s="665" customFormat="1" ht="15" hidden="1" customHeight="1" x14ac:dyDescent="0.2">
      <c r="A1253" s="531">
        <v>440</v>
      </c>
      <c r="B1253" s="535" t="s">
        <v>162</v>
      </c>
      <c r="C1253" s="538"/>
      <c r="D1253" s="533" t="s">
        <v>137</v>
      </c>
      <c r="E1253" s="533"/>
      <c r="F1253" s="536"/>
      <c r="G1253" s="536">
        <f t="shared" si="241"/>
        <v>0</v>
      </c>
      <c r="H1253" s="536"/>
      <c r="I1253" s="536">
        <f t="shared" si="242"/>
        <v>0</v>
      </c>
      <c r="J1253" s="656"/>
    </row>
    <row r="1254" spans="1:10" s="665" customFormat="1" ht="15" hidden="1" customHeight="1" x14ac:dyDescent="0.2">
      <c r="A1254" s="531">
        <v>441</v>
      </c>
      <c r="B1254" s="535" t="s">
        <v>139</v>
      </c>
      <c r="C1254" s="538"/>
      <c r="D1254" s="533" t="s">
        <v>56</v>
      </c>
      <c r="E1254" s="566"/>
      <c r="F1254" s="536">
        <v>1875</v>
      </c>
      <c r="G1254" s="536">
        <f t="shared" si="241"/>
        <v>0</v>
      </c>
      <c r="H1254" s="536">
        <v>1617</v>
      </c>
      <c r="I1254" s="536">
        <f t="shared" si="242"/>
        <v>0</v>
      </c>
      <c r="J1254" s="656">
        <f t="shared" ref="J1254:J1255" si="252">G1254+I1254</f>
        <v>0</v>
      </c>
    </row>
    <row r="1255" spans="1:10" s="665" customFormat="1" ht="12.75" hidden="1" customHeight="1" x14ac:dyDescent="0.2">
      <c r="A1255" s="531">
        <v>442</v>
      </c>
      <c r="B1255" s="535" t="s">
        <v>140</v>
      </c>
      <c r="C1255" s="538"/>
      <c r="D1255" s="533" t="s">
        <v>56</v>
      </c>
      <c r="E1255" s="533"/>
      <c r="F1255" s="536">
        <v>1875</v>
      </c>
      <c r="G1255" s="536">
        <f t="shared" si="241"/>
        <v>0</v>
      </c>
      <c r="H1255" s="536">
        <v>1226</v>
      </c>
      <c r="I1255" s="536">
        <f t="shared" si="242"/>
        <v>0</v>
      </c>
      <c r="J1255" s="656">
        <f t="shared" si="252"/>
        <v>0</v>
      </c>
    </row>
    <row r="1256" spans="1:10" s="665" customFormat="1" ht="15" hidden="1" customHeight="1" x14ac:dyDescent="0.2">
      <c r="A1256" s="531">
        <v>443</v>
      </c>
      <c r="B1256" s="535" t="s">
        <v>141</v>
      </c>
      <c r="C1256" s="538"/>
      <c r="D1256" s="533" t="s">
        <v>137</v>
      </c>
      <c r="E1256" s="533"/>
      <c r="F1256" s="536"/>
      <c r="G1256" s="536">
        <f t="shared" si="241"/>
        <v>0</v>
      </c>
      <c r="H1256" s="536"/>
      <c r="I1256" s="536">
        <f t="shared" si="242"/>
        <v>0</v>
      </c>
      <c r="J1256" s="656"/>
    </row>
    <row r="1257" spans="1:10" s="665" customFormat="1" ht="12.6" hidden="1" customHeight="1" x14ac:dyDescent="0.2">
      <c r="A1257" s="531">
        <v>444</v>
      </c>
      <c r="B1257" s="535" t="s">
        <v>144</v>
      </c>
      <c r="C1257" s="538"/>
      <c r="D1257" s="533" t="s">
        <v>56</v>
      </c>
      <c r="E1257" s="566"/>
      <c r="F1257" s="536">
        <v>1875</v>
      </c>
      <c r="G1257" s="536">
        <f t="shared" si="241"/>
        <v>0</v>
      </c>
      <c r="H1257" s="536">
        <v>2132</v>
      </c>
      <c r="I1257" s="536">
        <f t="shared" si="242"/>
        <v>0</v>
      </c>
      <c r="J1257" s="656">
        <f t="shared" ref="J1257:J1258" si="253">G1257+I1257</f>
        <v>0</v>
      </c>
    </row>
    <row r="1258" spans="1:10" s="665" customFormat="1" ht="12.6" hidden="1" customHeight="1" x14ac:dyDescent="0.2">
      <c r="A1258" s="531">
        <v>445</v>
      </c>
      <c r="B1258" s="535" t="s">
        <v>148</v>
      </c>
      <c r="C1258" s="538"/>
      <c r="D1258" s="533" t="s">
        <v>56</v>
      </c>
      <c r="E1258" s="533"/>
      <c r="F1258" s="536">
        <v>1875</v>
      </c>
      <c r="G1258" s="536">
        <f t="shared" si="241"/>
        <v>0</v>
      </c>
      <c r="H1258" s="536">
        <v>1428</v>
      </c>
      <c r="I1258" s="536">
        <f t="shared" si="242"/>
        <v>0</v>
      </c>
      <c r="J1258" s="656">
        <f t="shared" si="253"/>
        <v>0</v>
      </c>
    </row>
    <row r="1259" spans="1:10" s="665" customFormat="1" ht="12.6" hidden="1" customHeight="1" x14ac:dyDescent="0.2">
      <c r="A1259" s="531">
        <v>446</v>
      </c>
      <c r="B1259" s="535" t="s">
        <v>178</v>
      </c>
      <c r="C1259" s="538"/>
      <c r="D1259" s="533" t="s">
        <v>137</v>
      </c>
      <c r="E1259" s="533"/>
      <c r="F1259" s="536"/>
      <c r="G1259" s="536">
        <f t="shared" si="241"/>
        <v>0</v>
      </c>
      <c r="H1259" s="536"/>
      <c r="I1259" s="536">
        <f t="shared" si="242"/>
        <v>0</v>
      </c>
      <c r="J1259" s="656"/>
    </row>
    <row r="1260" spans="1:10" s="665" customFormat="1" ht="25.5" customHeight="1" x14ac:dyDescent="0.2">
      <c r="A1260" s="531">
        <v>447</v>
      </c>
      <c r="B1260" s="535" t="s">
        <v>150</v>
      </c>
      <c r="C1260" s="538"/>
      <c r="D1260" s="533" t="s">
        <v>56</v>
      </c>
      <c r="E1260" s="566">
        <v>1.78</v>
      </c>
      <c r="F1260" s="536">
        <v>1875</v>
      </c>
      <c r="G1260" s="536">
        <f t="shared" si="241"/>
        <v>3337.5</v>
      </c>
      <c r="H1260" s="536">
        <v>2646</v>
      </c>
      <c r="I1260" s="536">
        <f t="shared" si="242"/>
        <v>4709.88</v>
      </c>
      <c r="J1260" s="656">
        <f t="shared" ref="J1260:J1262" si="254">G1260+I1260</f>
        <v>8047.38</v>
      </c>
    </row>
    <row r="1261" spans="1:10" s="665" customFormat="1" x14ac:dyDescent="0.2">
      <c r="A1261" s="531">
        <v>448</v>
      </c>
      <c r="B1261" s="535" t="s">
        <v>171</v>
      </c>
      <c r="C1261" s="538"/>
      <c r="D1261" s="533" t="s">
        <v>172</v>
      </c>
      <c r="E1261" s="533">
        <v>0.311</v>
      </c>
      <c r="F1261" s="536">
        <v>1000</v>
      </c>
      <c r="G1261" s="536">
        <f t="shared" si="241"/>
        <v>311</v>
      </c>
      <c r="H1261" s="536">
        <v>95</v>
      </c>
      <c r="I1261" s="536">
        <f t="shared" si="242"/>
        <v>29.544999999999998</v>
      </c>
      <c r="J1261" s="656">
        <f t="shared" si="254"/>
        <v>340.54500000000002</v>
      </c>
    </row>
    <row r="1262" spans="1:10" s="665" customFormat="1" ht="12.75" customHeight="1" x14ac:dyDescent="0.2">
      <c r="A1262" s="531">
        <v>449</v>
      </c>
      <c r="B1262" s="535" t="s">
        <v>60</v>
      </c>
      <c r="C1262" s="538"/>
      <c r="D1262" s="533" t="s">
        <v>5</v>
      </c>
      <c r="E1262" s="533">
        <v>6.2E-2</v>
      </c>
      <c r="F1262" s="536">
        <v>0</v>
      </c>
      <c r="G1262" s="536">
        <f t="shared" si="241"/>
        <v>0</v>
      </c>
      <c r="H1262" s="536">
        <v>68052</v>
      </c>
      <c r="I1262" s="536">
        <f t="shared" si="242"/>
        <v>4219.2240000000002</v>
      </c>
      <c r="J1262" s="656">
        <f t="shared" si="254"/>
        <v>4219.2240000000002</v>
      </c>
    </row>
    <row r="1263" spans="1:10" s="665" customFormat="1" ht="15" customHeight="1" x14ac:dyDescent="0.2">
      <c r="A1263" s="531">
        <v>450</v>
      </c>
      <c r="B1263" s="567" t="s">
        <v>179</v>
      </c>
      <c r="C1263" s="538"/>
      <c r="D1263" s="533"/>
      <c r="E1263" s="533"/>
      <c r="F1263" s="533"/>
      <c r="G1263" s="536"/>
      <c r="H1263" s="147"/>
      <c r="I1263" s="536"/>
      <c r="J1263" s="655"/>
    </row>
    <row r="1264" spans="1:10" s="665" customFormat="1" hidden="1" x14ac:dyDescent="0.2">
      <c r="A1264" s="531">
        <v>451</v>
      </c>
      <c r="B1264" s="535" t="s">
        <v>180</v>
      </c>
      <c r="C1264" s="538" t="s">
        <v>181</v>
      </c>
      <c r="D1264" s="533" t="s">
        <v>14</v>
      </c>
      <c r="E1264" s="533"/>
      <c r="F1264" s="536">
        <v>800</v>
      </c>
      <c r="G1264" s="536">
        <f t="shared" si="241"/>
        <v>0</v>
      </c>
      <c r="H1264" s="536">
        <v>508</v>
      </c>
      <c r="I1264" s="536">
        <f t="shared" si="242"/>
        <v>0</v>
      </c>
      <c r="J1264" s="656">
        <f t="shared" ref="J1264:J1267" si="255">G1264+I1264</f>
        <v>0</v>
      </c>
    </row>
    <row r="1265" spans="1:10" s="665" customFormat="1" hidden="1" x14ac:dyDescent="0.2">
      <c r="A1265" s="531">
        <v>452</v>
      </c>
      <c r="B1265" s="535" t="s">
        <v>167</v>
      </c>
      <c r="C1265" s="538"/>
      <c r="D1265" s="533" t="s">
        <v>14</v>
      </c>
      <c r="E1265" s="533"/>
      <c r="F1265" s="536">
        <v>600</v>
      </c>
      <c r="G1265" s="536">
        <f t="shared" si="241"/>
        <v>0</v>
      </c>
      <c r="H1265" s="536">
        <v>532</v>
      </c>
      <c r="I1265" s="536">
        <f t="shared" si="242"/>
        <v>0</v>
      </c>
      <c r="J1265" s="656">
        <f t="shared" si="255"/>
        <v>0</v>
      </c>
    </row>
    <row r="1266" spans="1:10" s="665" customFormat="1" x14ac:dyDescent="0.2">
      <c r="A1266" s="531">
        <v>453</v>
      </c>
      <c r="B1266" s="535" t="s">
        <v>177</v>
      </c>
      <c r="C1266" s="538"/>
      <c r="D1266" s="533" t="s">
        <v>14</v>
      </c>
      <c r="E1266" s="533">
        <v>3</v>
      </c>
      <c r="F1266" s="536">
        <v>800</v>
      </c>
      <c r="G1266" s="536">
        <f t="shared" si="241"/>
        <v>2400</v>
      </c>
      <c r="H1266" s="536">
        <v>2975</v>
      </c>
      <c r="I1266" s="536">
        <f t="shared" si="242"/>
        <v>8925</v>
      </c>
      <c r="J1266" s="656">
        <f t="shared" si="255"/>
        <v>11325</v>
      </c>
    </row>
    <row r="1267" spans="1:10" s="665" customFormat="1" hidden="1" x14ac:dyDescent="0.2">
      <c r="A1267" s="531">
        <v>454</v>
      </c>
      <c r="B1267" s="535" t="s">
        <v>157</v>
      </c>
      <c r="C1267" s="533"/>
      <c r="D1267" s="533" t="s">
        <v>56</v>
      </c>
      <c r="E1267" s="533"/>
      <c r="F1267" s="536">
        <v>1875</v>
      </c>
      <c r="G1267" s="536">
        <f t="shared" si="241"/>
        <v>0</v>
      </c>
      <c r="H1267" s="536">
        <v>840</v>
      </c>
      <c r="I1267" s="536">
        <f t="shared" si="242"/>
        <v>0</v>
      </c>
      <c r="J1267" s="656">
        <f t="shared" si="255"/>
        <v>0</v>
      </c>
    </row>
    <row r="1268" spans="1:10" s="665" customFormat="1" hidden="1" x14ac:dyDescent="0.2">
      <c r="A1268" s="531">
        <v>455</v>
      </c>
      <c r="B1268" s="535" t="s">
        <v>168</v>
      </c>
      <c r="C1268" s="538"/>
      <c r="D1268" s="533" t="s">
        <v>137</v>
      </c>
      <c r="E1268" s="533"/>
      <c r="F1268" s="536"/>
      <c r="G1268" s="536">
        <f t="shared" si="241"/>
        <v>0</v>
      </c>
      <c r="H1268" s="536"/>
      <c r="I1268" s="536">
        <f t="shared" si="242"/>
        <v>0</v>
      </c>
      <c r="J1268" s="656"/>
    </row>
    <row r="1269" spans="1:10" s="665" customFormat="1" hidden="1" x14ac:dyDescent="0.2">
      <c r="A1269" s="531">
        <v>456</v>
      </c>
      <c r="B1269" s="535" t="s">
        <v>159</v>
      </c>
      <c r="C1269" s="533"/>
      <c r="D1269" s="533" t="s">
        <v>56</v>
      </c>
      <c r="E1269" s="566"/>
      <c r="F1269" s="536">
        <v>1875</v>
      </c>
      <c r="G1269" s="536">
        <f t="shared" si="241"/>
        <v>0</v>
      </c>
      <c r="H1269" s="536">
        <v>3080</v>
      </c>
      <c r="I1269" s="536">
        <f t="shared" si="242"/>
        <v>0</v>
      </c>
      <c r="J1269" s="656">
        <f t="shared" ref="J1269:J1270" si="256">G1269+I1269</f>
        <v>0</v>
      </c>
    </row>
    <row r="1270" spans="1:10" s="665" customFormat="1" x14ac:dyDescent="0.2">
      <c r="A1270" s="531">
        <v>457</v>
      </c>
      <c r="B1270" s="535" t="s">
        <v>135</v>
      </c>
      <c r="C1270" s="538"/>
      <c r="D1270" s="533" t="s">
        <v>56</v>
      </c>
      <c r="E1270" s="533">
        <v>9.99</v>
      </c>
      <c r="F1270" s="536">
        <v>1875</v>
      </c>
      <c r="G1270" s="536">
        <f t="shared" si="241"/>
        <v>18731.25</v>
      </c>
      <c r="H1270" s="536">
        <v>869</v>
      </c>
      <c r="I1270" s="536">
        <f t="shared" si="242"/>
        <v>8681.31</v>
      </c>
      <c r="J1270" s="656">
        <f t="shared" si="256"/>
        <v>27412.559999999998</v>
      </c>
    </row>
    <row r="1271" spans="1:10" s="665" customFormat="1" hidden="1" x14ac:dyDescent="0.2">
      <c r="A1271" s="531">
        <v>458</v>
      </c>
      <c r="B1271" s="535" t="s">
        <v>161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s="665" customFormat="1" hidden="1" x14ac:dyDescent="0.2">
      <c r="A1272" s="531">
        <v>459</v>
      </c>
      <c r="B1272" s="535" t="s">
        <v>138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s="665" customFormat="1" hidden="1" x14ac:dyDescent="0.2">
      <c r="A1273" s="531">
        <v>460</v>
      </c>
      <c r="B1273" s="535" t="s">
        <v>162</v>
      </c>
      <c r="C1273" s="538"/>
      <c r="D1273" s="533" t="s">
        <v>137</v>
      </c>
      <c r="E1273" s="533"/>
      <c r="F1273" s="536"/>
      <c r="G1273" s="536">
        <f t="shared" si="241"/>
        <v>0</v>
      </c>
      <c r="H1273" s="536"/>
      <c r="I1273" s="536">
        <f t="shared" si="242"/>
        <v>0</v>
      </c>
      <c r="J1273" s="656"/>
    </row>
    <row r="1274" spans="1:10" s="665" customFormat="1" x14ac:dyDescent="0.2">
      <c r="A1274" s="531">
        <v>461</v>
      </c>
      <c r="B1274" s="535" t="s">
        <v>139</v>
      </c>
      <c r="C1274" s="538"/>
      <c r="D1274" s="533" t="s">
        <v>56</v>
      </c>
      <c r="E1274" s="566">
        <v>6.3710000000000004</v>
      </c>
      <c r="F1274" s="536">
        <v>1875</v>
      </c>
      <c r="G1274" s="536">
        <f t="shared" si="241"/>
        <v>11945.625</v>
      </c>
      <c r="H1274" s="536">
        <v>1617</v>
      </c>
      <c r="I1274" s="536">
        <f t="shared" si="242"/>
        <v>10301.907000000001</v>
      </c>
      <c r="J1274" s="656">
        <f t="shared" ref="J1274:J1275" si="257">G1274+I1274</f>
        <v>22247.531999999999</v>
      </c>
    </row>
    <row r="1275" spans="1:10" s="665" customFormat="1" hidden="1" x14ac:dyDescent="0.2">
      <c r="A1275" s="531">
        <v>462</v>
      </c>
      <c r="B1275" s="535" t="s">
        <v>140</v>
      </c>
      <c r="C1275" s="538"/>
      <c r="D1275" s="533" t="s">
        <v>56</v>
      </c>
      <c r="E1275" s="533"/>
      <c r="F1275" s="536">
        <v>1875</v>
      </c>
      <c r="G1275" s="536">
        <f t="shared" si="241"/>
        <v>0</v>
      </c>
      <c r="H1275" s="536">
        <v>1226</v>
      </c>
      <c r="I1275" s="536">
        <f t="shared" si="242"/>
        <v>0</v>
      </c>
      <c r="J1275" s="656">
        <f t="shared" si="257"/>
        <v>0</v>
      </c>
    </row>
    <row r="1276" spans="1:10" s="665" customFormat="1" hidden="1" x14ac:dyDescent="0.2">
      <c r="A1276" s="531">
        <v>463</v>
      </c>
      <c r="B1276" s="535" t="s">
        <v>141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s="665" customFormat="1" hidden="1" x14ac:dyDescent="0.2">
      <c r="A1277" s="531">
        <v>464</v>
      </c>
      <c r="B1277" s="535" t="s">
        <v>143</v>
      </c>
      <c r="C1277" s="538"/>
      <c r="D1277" s="533" t="s">
        <v>137</v>
      </c>
      <c r="E1277" s="533"/>
      <c r="F1277" s="536"/>
      <c r="G1277" s="536">
        <f t="shared" ref="G1277:G1302" si="258">E1277*F1277</f>
        <v>0</v>
      </c>
      <c r="H1277" s="536"/>
      <c r="I1277" s="536">
        <f t="shared" ref="I1277:I1302" si="259">E1277*H1277</f>
        <v>0</v>
      </c>
      <c r="J1277" s="656"/>
    </row>
    <row r="1278" spans="1:10" s="665" customFormat="1" hidden="1" x14ac:dyDescent="0.2">
      <c r="A1278" s="531">
        <v>465</v>
      </c>
      <c r="B1278" s="535" t="s">
        <v>144</v>
      </c>
      <c r="C1278" s="538"/>
      <c r="D1278" s="533" t="s">
        <v>56</v>
      </c>
      <c r="E1278" s="566"/>
      <c r="F1278" s="536">
        <v>1875</v>
      </c>
      <c r="G1278" s="536">
        <f t="shared" si="258"/>
        <v>0</v>
      </c>
      <c r="H1278" s="536">
        <v>2132</v>
      </c>
      <c r="I1278" s="536">
        <f t="shared" si="259"/>
        <v>0</v>
      </c>
      <c r="J1278" s="656">
        <f t="shared" ref="J1278:J1279" si="260">G1278+I1278</f>
        <v>0</v>
      </c>
    </row>
    <row r="1279" spans="1:10" s="665" customFormat="1" hidden="1" x14ac:dyDescent="0.2">
      <c r="A1279" s="531">
        <v>466</v>
      </c>
      <c r="B1279" s="535" t="s">
        <v>148</v>
      </c>
      <c r="C1279" s="538"/>
      <c r="D1279" s="533" t="s">
        <v>56</v>
      </c>
      <c r="E1279" s="533"/>
      <c r="F1279" s="536">
        <v>1875</v>
      </c>
      <c r="G1279" s="536">
        <f t="shared" si="258"/>
        <v>0</v>
      </c>
      <c r="H1279" s="536">
        <v>1428</v>
      </c>
      <c r="I1279" s="536">
        <f t="shared" si="259"/>
        <v>0</v>
      </c>
      <c r="J1279" s="656">
        <f t="shared" si="260"/>
        <v>0</v>
      </c>
    </row>
    <row r="1280" spans="1:10" s="665" customFormat="1" hidden="1" x14ac:dyDescent="0.2">
      <c r="A1280" s="531">
        <v>467</v>
      </c>
      <c r="B1280" s="535" t="s">
        <v>178</v>
      </c>
      <c r="C1280" s="538"/>
      <c r="D1280" s="533" t="s">
        <v>137</v>
      </c>
      <c r="E1280" s="533"/>
      <c r="F1280" s="536"/>
      <c r="G1280" s="536">
        <f t="shared" si="258"/>
        <v>0</v>
      </c>
      <c r="H1280" s="536"/>
      <c r="I1280" s="536">
        <f t="shared" si="259"/>
        <v>0</v>
      </c>
      <c r="J1280" s="656"/>
    </row>
    <row r="1281" spans="1:10" s="665" customFormat="1" hidden="1" x14ac:dyDescent="0.2">
      <c r="A1281" s="531">
        <v>468</v>
      </c>
      <c r="B1281" s="535" t="s">
        <v>150</v>
      </c>
      <c r="C1281" s="538"/>
      <c r="D1281" s="533" t="s">
        <v>56</v>
      </c>
      <c r="E1281" s="566"/>
      <c r="F1281" s="536">
        <v>1875</v>
      </c>
      <c r="G1281" s="536">
        <f t="shared" si="258"/>
        <v>0</v>
      </c>
      <c r="H1281" s="536">
        <v>2646</v>
      </c>
      <c r="I1281" s="536">
        <f t="shared" si="259"/>
        <v>0</v>
      </c>
      <c r="J1281" s="656">
        <f t="shared" ref="J1281:J1283" si="261">G1281+I1281</f>
        <v>0</v>
      </c>
    </row>
    <row r="1282" spans="1:10" s="665" customFormat="1" ht="28.5" customHeight="1" x14ac:dyDescent="0.2">
      <c r="A1282" s="531">
        <v>469</v>
      </c>
      <c r="B1282" s="535" t="s">
        <v>171</v>
      </c>
      <c r="C1282" s="538"/>
      <c r="D1282" s="533" t="s">
        <v>172</v>
      </c>
      <c r="E1282" s="533">
        <v>0.93</v>
      </c>
      <c r="F1282" s="536">
        <v>1000</v>
      </c>
      <c r="G1282" s="536">
        <f t="shared" si="258"/>
        <v>930</v>
      </c>
      <c r="H1282" s="536">
        <v>95</v>
      </c>
      <c r="I1282" s="536">
        <f t="shared" si="259"/>
        <v>88.350000000000009</v>
      </c>
      <c r="J1282" s="656">
        <f t="shared" si="261"/>
        <v>1018.35</v>
      </c>
    </row>
    <row r="1283" spans="1:10" s="665" customFormat="1" ht="26.25" customHeight="1" x14ac:dyDescent="0.2">
      <c r="A1283" s="531">
        <v>470</v>
      </c>
      <c r="B1283" s="535" t="s">
        <v>60</v>
      </c>
      <c r="C1283" s="538"/>
      <c r="D1283" s="533" t="s">
        <v>5</v>
      </c>
      <c r="E1283" s="533">
        <v>0.19900000000000001</v>
      </c>
      <c r="F1283" s="536">
        <v>0</v>
      </c>
      <c r="G1283" s="536">
        <f t="shared" si="258"/>
        <v>0</v>
      </c>
      <c r="H1283" s="536">
        <v>67567</v>
      </c>
      <c r="I1283" s="536">
        <f t="shared" si="259"/>
        <v>13445.833000000001</v>
      </c>
      <c r="J1283" s="656">
        <f t="shared" si="261"/>
        <v>13445.833000000001</v>
      </c>
    </row>
    <row r="1284" spans="1:10" s="665" customFormat="1" hidden="1" x14ac:dyDescent="0.2">
      <c r="A1284" s="531">
        <v>471</v>
      </c>
      <c r="B1284" s="567" t="s">
        <v>122</v>
      </c>
      <c r="C1284" s="538"/>
      <c r="D1284" s="533"/>
      <c r="E1284" s="533"/>
      <c r="F1284" s="533"/>
      <c r="G1284" s="536">
        <f t="shared" si="258"/>
        <v>0</v>
      </c>
      <c r="H1284" s="147"/>
      <c r="I1284" s="536">
        <f t="shared" si="259"/>
        <v>0</v>
      </c>
      <c r="J1284" s="655"/>
    </row>
    <row r="1285" spans="1:10" s="665" customFormat="1" hidden="1" x14ac:dyDescent="0.2">
      <c r="A1285" s="531">
        <v>472</v>
      </c>
      <c r="B1285" s="535" t="s">
        <v>182</v>
      </c>
      <c r="C1285" s="538" t="s">
        <v>183</v>
      </c>
      <c r="D1285" s="533" t="s">
        <v>14</v>
      </c>
      <c r="E1285" s="533"/>
      <c r="F1285" s="536">
        <v>1500</v>
      </c>
      <c r="G1285" s="536">
        <f t="shared" si="258"/>
        <v>0</v>
      </c>
      <c r="H1285" s="536">
        <v>4977</v>
      </c>
      <c r="I1285" s="536">
        <f t="shared" si="259"/>
        <v>0</v>
      </c>
      <c r="J1285" s="656">
        <f t="shared" ref="J1285:J1286" si="262">G1285+I1285</f>
        <v>0</v>
      </c>
    </row>
    <row r="1286" spans="1:10" s="665" customFormat="1" hidden="1" x14ac:dyDescent="0.2">
      <c r="A1286" s="531">
        <v>473</v>
      </c>
      <c r="B1286" s="535" t="s">
        <v>145</v>
      </c>
      <c r="C1286" s="538"/>
      <c r="D1286" s="533" t="s">
        <v>56</v>
      </c>
      <c r="E1286" s="533"/>
      <c r="F1286" s="536">
        <v>1875</v>
      </c>
      <c r="G1286" s="536">
        <f t="shared" si="258"/>
        <v>0</v>
      </c>
      <c r="H1286" s="536">
        <v>1190</v>
      </c>
      <c r="I1286" s="536">
        <f t="shared" si="259"/>
        <v>0</v>
      </c>
      <c r="J1286" s="656">
        <f t="shared" si="262"/>
        <v>0</v>
      </c>
    </row>
    <row r="1287" spans="1:10" s="665" customFormat="1" hidden="1" x14ac:dyDescent="0.2">
      <c r="A1287" s="531">
        <v>474</v>
      </c>
      <c r="B1287" s="535" t="s">
        <v>184</v>
      </c>
      <c r="C1287" s="538"/>
      <c r="D1287" s="533" t="s">
        <v>137</v>
      </c>
      <c r="E1287" s="533"/>
      <c r="F1287" s="536"/>
      <c r="G1287" s="536">
        <f t="shared" si="258"/>
        <v>0</v>
      </c>
      <c r="H1287" s="536"/>
      <c r="I1287" s="536">
        <f t="shared" si="259"/>
        <v>0</v>
      </c>
      <c r="J1287" s="656"/>
    </row>
    <row r="1288" spans="1:10" s="665" customFormat="1" ht="25.5" hidden="1" x14ac:dyDescent="0.2">
      <c r="A1288" s="531">
        <v>475</v>
      </c>
      <c r="B1288" s="535" t="s">
        <v>147</v>
      </c>
      <c r="C1288" s="538"/>
      <c r="D1288" s="533" t="s">
        <v>56</v>
      </c>
      <c r="E1288" s="566"/>
      <c r="F1288" s="536">
        <v>1875</v>
      </c>
      <c r="G1288" s="536">
        <f t="shared" si="258"/>
        <v>0</v>
      </c>
      <c r="H1288" s="536">
        <v>1764</v>
      </c>
      <c r="I1288" s="536">
        <f t="shared" si="259"/>
        <v>0</v>
      </c>
      <c r="J1288" s="656">
        <f t="shared" ref="J1288:J1289" si="263">G1288+I1288</f>
        <v>0</v>
      </c>
    </row>
    <row r="1289" spans="1:10" s="665" customFormat="1" hidden="1" x14ac:dyDescent="0.2">
      <c r="A1289" s="531">
        <v>476</v>
      </c>
      <c r="B1289" s="535" t="s">
        <v>148</v>
      </c>
      <c r="C1289" s="538"/>
      <c r="D1289" s="533" t="s">
        <v>56</v>
      </c>
      <c r="E1289" s="533"/>
      <c r="F1289" s="536">
        <v>1875</v>
      </c>
      <c r="G1289" s="536">
        <f t="shared" si="258"/>
        <v>0</v>
      </c>
      <c r="H1289" s="536">
        <v>1428</v>
      </c>
      <c r="I1289" s="536">
        <f t="shared" si="259"/>
        <v>0</v>
      </c>
      <c r="J1289" s="656">
        <f t="shared" si="263"/>
        <v>0</v>
      </c>
    </row>
    <row r="1290" spans="1:10" s="665" customFormat="1" hidden="1" x14ac:dyDescent="0.2">
      <c r="A1290" s="531">
        <v>477</v>
      </c>
      <c r="B1290" s="535" t="s">
        <v>185</v>
      </c>
      <c r="C1290" s="538"/>
      <c r="D1290" s="533" t="s">
        <v>137</v>
      </c>
      <c r="E1290" s="533"/>
      <c r="F1290" s="536"/>
      <c r="G1290" s="536">
        <f t="shared" si="258"/>
        <v>0</v>
      </c>
      <c r="H1290" s="536"/>
      <c r="I1290" s="536">
        <f t="shared" si="259"/>
        <v>0</v>
      </c>
      <c r="J1290" s="656"/>
    </row>
    <row r="1291" spans="1:10" s="665" customFormat="1" hidden="1" x14ac:dyDescent="0.2">
      <c r="A1291" s="531">
        <v>478</v>
      </c>
      <c r="B1291" s="535" t="s">
        <v>150</v>
      </c>
      <c r="C1291" s="538"/>
      <c r="D1291" s="533" t="s">
        <v>56</v>
      </c>
      <c r="E1291" s="566"/>
      <c r="F1291" s="536">
        <v>1875</v>
      </c>
      <c r="G1291" s="536">
        <f t="shared" si="258"/>
        <v>0</v>
      </c>
      <c r="H1291" s="536">
        <v>2646</v>
      </c>
      <c r="I1291" s="536">
        <f t="shared" si="259"/>
        <v>0</v>
      </c>
      <c r="J1291" s="656">
        <f t="shared" ref="J1291:J1294" si="264">G1291+I1291</f>
        <v>0</v>
      </c>
    </row>
    <row r="1292" spans="1:10" s="665" customFormat="1" ht="25.5" hidden="1" x14ac:dyDescent="0.2">
      <c r="A1292" s="531">
        <v>479</v>
      </c>
      <c r="B1292" s="535" t="s">
        <v>151</v>
      </c>
      <c r="C1292" s="533" t="s">
        <v>152</v>
      </c>
      <c r="D1292" s="533" t="s">
        <v>56</v>
      </c>
      <c r="E1292" s="533"/>
      <c r="F1292" s="536">
        <v>600</v>
      </c>
      <c r="G1292" s="536">
        <f t="shared" si="258"/>
        <v>0</v>
      </c>
      <c r="H1292" s="536">
        <v>381</v>
      </c>
      <c r="I1292" s="536">
        <f t="shared" si="259"/>
        <v>0</v>
      </c>
      <c r="J1292" s="656">
        <f t="shared" si="264"/>
        <v>0</v>
      </c>
    </row>
    <row r="1293" spans="1:10" s="665" customFormat="1" hidden="1" x14ac:dyDescent="0.2">
      <c r="A1293" s="531">
        <v>480</v>
      </c>
      <c r="B1293" s="535" t="s">
        <v>153</v>
      </c>
      <c r="C1293" s="538"/>
      <c r="D1293" s="533" t="s">
        <v>56</v>
      </c>
      <c r="E1293" s="533"/>
      <c r="F1293" s="536">
        <v>1000</v>
      </c>
      <c r="G1293" s="536">
        <f t="shared" si="258"/>
        <v>0</v>
      </c>
      <c r="H1293" s="536">
        <v>123</v>
      </c>
      <c r="I1293" s="536">
        <f t="shared" si="259"/>
        <v>0</v>
      </c>
      <c r="J1293" s="656">
        <f t="shared" si="264"/>
        <v>0</v>
      </c>
    </row>
    <row r="1294" spans="1:10" s="665" customFormat="1" hidden="1" x14ac:dyDescent="0.2">
      <c r="A1294" s="531">
        <v>481</v>
      </c>
      <c r="B1294" s="535" t="s">
        <v>60</v>
      </c>
      <c r="C1294" s="538"/>
      <c r="D1294" s="533" t="s">
        <v>5</v>
      </c>
      <c r="E1294" s="533"/>
      <c r="F1294" s="536">
        <v>0</v>
      </c>
      <c r="G1294" s="536">
        <f t="shared" si="258"/>
        <v>0</v>
      </c>
      <c r="H1294" s="536">
        <v>14017</v>
      </c>
      <c r="I1294" s="536">
        <f t="shared" si="259"/>
        <v>0</v>
      </c>
      <c r="J1294" s="656">
        <f t="shared" si="264"/>
        <v>0</v>
      </c>
    </row>
    <row r="1295" spans="1:10" s="665" customFormat="1" x14ac:dyDescent="0.2">
      <c r="A1295" s="531">
        <v>482</v>
      </c>
      <c r="B1295" s="567" t="s">
        <v>186</v>
      </c>
      <c r="C1295" s="538"/>
      <c r="D1295" s="533"/>
      <c r="E1295" s="533"/>
      <c r="F1295" s="533"/>
      <c r="G1295" s="536"/>
      <c r="H1295" s="147"/>
      <c r="I1295" s="536"/>
      <c r="J1295" s="655"/>
    </row>
    <row r="1296" spans="1:10" s="665" customFormat="1" ht="38.25" x14ac:dyDescent="0.2">
      <c r="A1296" s="531">
        <v>483</v>
      </c>
      <c r="B1296" s="535" t="s">
        <v>187</v>
      </c>
      <c r="C1296" s="533" t="s">
        <v>458</v>
      </c>
      <c r="D1296" s="533" t="s">
        <v>14</v>
      </c>
      <c r="E1296" s="533">
        <v>2</v>
      </c>
      <c r="F1296" s="536">
        <v>315576</v>
      </c>
      <c r="G1296" s="536">
        <f t="shared" si="258"/>
        <v>631152</v>
      </c>
      <c r="H1296" s="536">
        <v>0</v>
      </c>
      <c r="I1296" s="536">
        <f t="shared" si="259"/>
        <v>0</v>
      </c>
      <c r="J1296" s="656">
        <f t="shared" ref="J1296:J1302" si="265">G1296+I1296</f>
        <v>631152</v>
      </c>
    </row>
    <row r="1297" spans="1:14" s="665" customFormat="1" x14ac:dyDescent="0.2">
      <c r="A1297" s="531">
        <v>484</v>
      </c>
      <c r="B1297" s="535" t="s">
        <v>188</v>
      </c>
      <c r="C1297" s="533" t="s">
        <v>189</v>
      </c>
      <c r="D1297" s="533" t="s">
        <v>14</v>
      </c>
      <c r="E1297" s="533">
        <v>2</v>
      </c>
      <c r="F1297" s="536">
        <v>129211</v>
      </c>
      <c r="G1297" s="536">
        <f t="shared" si="258"/>
        <v>258422</v>
      </c>
      <c r="H1297" s="536">
        <v>0</v>
      </c>
      <c r="I1297" s="536">
        <f t="shared" si="259"/>
        <v>0</v>
      </c>
      <c r="J1297" s="656">
        <f t="shared" si="265"/>
        <v>258422</v>
      </c>
    </row>
    <row r="1298" spans="1:14" s="3" customFormat="1" x14ac:dyDescent="0.2">
      <c r="A1298" s="1">
        <v>485</v>
      </c>
      <c r="B1298" s="9" t="s">
        <v>190</v>
      </c>
      <c r="C1298" s="2" t="s">
        <v>191</v>
      </c>
      <c r="D1298" s="2" t="s">
        <v>14</v>
      </c>
      <c r="E1298" s="2">
        <v>20</v>
      </c>
      <c r="F1298" s="36">
        <v>800</v>
      </c>
      <c r="G1298" s="36">
        <f t="shared" si="258"/>
        <v>16000</v>
      </c>
      <c r="H1298" s="36">
        <v>0</v>
      </c>
      <c r="I1298" s="36">
        <f t="shared" si="259"/>
        <v>0</v>
      </c>
      <c r="J1298" s="53">
        <f t="shared" si="265"/>
        <v>16000</v>
      </c>
      <c r="K1298" s="685"/>
      <c r="L1298" s="685"/>
      <c r="M1298" s="685"/>
      <c r="N1298" s="685"/>
    </row>
    <row r="1299" spans="1:14" s="3" customFormat="1" x14ac:dyDescent="0.2">
      <c r="A1299" s="1">
        <v>486</v>
      </c>
      <c r="B1299" s="9" t="s">
        <v>192</v>
      </c>
      <c r="C1299" s="2" t="s">
        <v>193</v>
      </c>
      <c r="D1299" s="2" t="s">
        <v>14</v>
      </c>
      <c r="E1299" s="2">
        <v>20</v>
      </c>
      <c r="F1299" s="36">
        <v>800</v>
      </c>
      <c r="G1299" s="36">
        <f t="shared" si="258"/>
        <v>16000</v>
      </c>
      <c r="H1299" s="36">
        <v>0</v>
      </c>
      <c r="I1299" s="36">
        <f t="shared" si="259"/>
        <v>0</v>
      </c>
      <c r="J1299" s="53">
        <f t="shared" si="265"/>
        <v>16000</v>
      </c>
      <c r="K1299" s="685"/>
      <c r="L1299" s="685"/>
      <c r="M1299" s="685"/>
      <c r="N1299" s="685"/>
    </row>
    <row r="1300" spans="1:14" ht="25.5" x14ac:dyDescent="0.2">
      <c r="A1300" s="531">
        <v>487</v>
      </c>
      <c r="B1300" s="535" t="s">
        <v>410</v>
      </c>
      <c r="C1300" s="533" t="s">
        <v>411</v>
      </c>
      <c r="D1300" s="533" t="s">
        <v>14</v>
      </c>
      <c r="E1300" s="533">
        <v>2</v>
      </c>
      <c r="F1300" s="536">
        <v>1199</v>
      </c>
      <c r="G1300" s="536">
        <f t="shared" si="258"/>
        <v>2398</v>
      </c>
      <c r="H1300" s="536">
        <v>0</v>
      </c>
      <c r="I1300" s="536">
        <f t="shared" si="259"/>
        <v>0</v>
      </c>
      <c r="J1300" s="656">
        <f t="shared" si="265"/>
        <v>2398</v>
      </c>
    </row>
    <row r="1301" spans="1:14" x14ac:dyDescent="0.2">
      <c r="A1301" s="531">
        <v>488</v>
      </c>
      <c r="B1301" s="535" t="s">
        <v>412</v>
      </c>
      <c r="C1301" s="533" t="s">
        <v>413</v>
      </c>
      <c r="D1301" s="533" t="s">
        <v>14</v>
      </c>
      <c r="E1301" s="533">
        <v>2</v>
      </c>
      <c r="F1301" s="536">
        <v>3283</v>
      </c>
      <c r="G1301" s="536">
        <f t="shared" si="258"/>
        <v>6566</v>
      </c>
      <c r="H1301" s="536">
        <v>0</v>
      </c>
      <c r="I1301" s="536">
        <f t="shared" si="259"/>
        <v>0</v>
      </c>
      <c r="J1301" s="656">
        <f t="shared" si="265"/>
        <v>6566</v>
      </c>
    </row>
    <row r="1302" spans="1:14" x14ac:dyDescent="0.2">
      <c r="A1302" s="531">
        <v>489</v>
      </c>
      <c r="B1302" s="535" t="s">
        <v>135</v>
      </c>
      <c r="C1302" s="538"/>
      <c r="D1302" s="533" t="s">
        <v>56</v>
      </c>
      <c r="E1302" s="533">
        <v>500</v>
      </c>
      <c r="F1302" s="536">
        <v>1875</v>
      </c>
      <c r="G1302" s="536">
        <f t="shared" si="258"/>
        <v>937500</v>
      </c>
      <c r="H1302" s="536">
        <v>869</v>
      </c>
      <c r="I1302" s="536">
        <f t="shared" si="259"/>
        <v>434500</v>
      </c>
      <c r="J1302" s="656">
        <f t="shared" si="265"/>
        <v>1372000</v>
      </c>
    </row>
    <row r="1303" spans="1:14" hidden="1" x14ac:dyDescent="0.2">
      <c r="A1303" s="531">
        <v>490</v>
      </c>
      <c r="B1303" s="535" t="s">
        <v>160</v>
      </c>
      <c r="C1303" s="538"/>
      <c r="D1303" s="533" t="s">
        <v>137</v>
      </c>
      <c r="E1303" s="533"/>
      <c r="F1303" s="533"/>
      <c r="G1303" s="536"/>
      <c r="H1303" s="147"/>
      <c r="I1303" s="536"/>
      <c r="J1303" s="655"/>
    </row>
    <row r="1304" spans="1:14" hidden="1" x14ac:dyDescent="0.2">
      <c r="A1304" s="531">
        <v>491</v>
      </c>
      <c r="B1304" s="535" t="s">
        <v>139</v>
      </c>
      <c r="C1304" s="538"/>
      <c r="D1304" s="533" t="s">
        <v>56</v>
      </c>
      <c r="E1304" s="566"/>
      <c r="F1304" s="536">
        <v>1875</v>
      </c>
      <c r="G1304" s="536">
        <f>E1304*F1304</f>
        <v>0</v>
      </c>
      <c r="H1304" s="536">
        <v>1617</v>
      </c>
      <c r="I1304" s="536">
        <f>E1304*H1304</f>
        <v>0</v>
      </c>
      <c r="J1304" s="656">
        <f t="shared" ref="J1304:J1305" si="266">G1304+I1304</f>
        <v>0</v>
      </c>
    </row>
    <row r="1305" spans="1:14" x14ac:dyDescent="0.2">
      <c r="A1305" s="531">
        <v>492</v>
      </c>
      <c r="B1305" s="535" t="s">
        <v>60</v>
      </c>
      <c r="C1305" s="538"/>
      <c r="D1305" s="533" t="s">
        <v>5</v>
      </c>
      <c r="E1305" s="533">
        <v>1</v>
      </c>
      <c r="F1305" s="536">
        <v>0</v>
      </c>
      <c r="G1305" s="536">
        <f>E1305*F1305</f>
        <v>0</v>
      </c>
      <c r="H1305" s="536">
        <v>131146</v>
      </c>
      <c r="I1305" s="536">
        <f>E1305*H1305</f>
        <v>131146</v>
      </c>
      <c r="J1305" s="656">
        <f t="shared" si="266"/>
        <v>131146</v>
      </c>
    </row>
    <row r="1306" spans="1:14" hidden="1" x14ac:dyDescent="0.2">
      <c r="A1306" s="531">
        <v>493</v>
      </c>
      <c r="B1306" s="567" t="s">
        <v>194</v>
      </c>
      <c r="C1306" s="538"/>
      <c r="D1306" s="533"/>
      <c r="E1306" s="533"/>
      <c r="F1306" s="533"/>
      <c r="G1306" s="536"/>
      <c r="H1306" s="147"/>
      <c r="I1306" s="536"/>
      <c r="J1306" s="655"/>
    </row>
    <row r="1307" spans="1:14" ht="38.25" hidden="1" x14ac:dyDescent="0.2">
      <c r="A1307" s="531">
        <v>494</v>
      </c>
      <c r="B1307" s="535" t="s">
        <v>459</v>
      </c>
      <c r="C1307" s="533" t="s">
        <v>437</v>
      </c>
      <c r="D1307" s="533" t="s">
        <v>14</v>
      </c>
      <c r="E1307" s="533"/>
      <c r="F1307" s="536">
        <v>40266</v>
      </c>
      <c r="G1307" s="536">
        <f>E1307*F1307</f>
        <v>0</v>
      </c>
      <c r="H1307" s="536">
        <v>149591</v>
      </c>
      <c r="I1307" s="536">
        <f>E1307*H1307</f>
        <v>0</v>
      </c>
      <c r="J1307" s="656">
        <f t="shared" ref="J1307:J1308" si="267">G1307+I1307</f>
        <v>0</v>
      </c>
    </row>
    <row r="1308" spans="1:14" hidden="1" x14ac:dyDescent="0.2">
      <c r="A1308" s="531">
        <v>495</v>
      </c>
      <c r="B1308" s="535" t="s">
        <v>460</v>
      </c>
      <c r="C1308" s="533"/>
      <c r="D1308" s="533" t="s">
        <v>202</v>
      </c>
      <c r="E1308" s="533"/>
      <c r="F1308" s="536">
        <v>139</v>
      </c>
      <c r="G1308" s="536">
        <f>E1308*F1308</f>
        <v>0</v>
      </c>
      <c r="H1308" s="536">
        <v>151</v>
      </c>
      <c r="I1308" s="536">
        <f>E1308*H1308</f>
        <v>0</v>
      </c>
      <c r="J1308" s="656">
        <f t="shared" si="267"/>
        <v>0</v>
      </c>
    </row>
    <row r="1309" spans="1:14" hidden="1" x14ac:dyDescent="0.2">
      <c r="A1309" s="531">
        <v>496</v>
      </c>
      <c r="B1309" s="567" t="s">
        <v>195</v>
      </c>
      <c r="C1309" s="538"/>
      <c r="D1309" s="533"/>
      <c r="E1309" s="533"/>
      <c r="F1309" s="533"/>
      <c r="G1309" s="536"/>
      <c r="H1309" s="147"/>
      <c r="I1309" s="536"/>
      <c r="J1309" s="655"/>
    </row>
    <row r="1310" spans="1:14" ht="24.75" hidden="1" customHeight="1" x14ac:dyDescent="0.2">
      <c r="A1310" s="531">
        <v>497</v>
      </c>
      <c r="B1310" s="535" t="s">
        <v>196</v>
      </c>
      <c r="C1310" s="533"/>
      <c r="D1310" s="533" t="s">
        <v>7</v>
      </c>
      <c r="E1310" s="533"/>
      <c r="F1310" s="536">
        <v>800</v>
      </c>
      <c r="G1310" s="536">
        <f t="shared" ref="G1310:G1332" si="268">E1310*F1310</f>
        <v>0</v>
      </c>
      <c r="H1310" s="536">
        <v>2623</v>
      </c>
      <c r="I1310" s="536">
        <f t="shared" ref="I1310:I1332" si="269">E1310*H1310</f>
        <v>0</v>
      </c>
      <c r="J1310" s="656">
        <f t="shared" ref="J1310:J1318" si="270">G1310+I1310</f>
        <v>0</v>
      </c>
    </row>
    <row r="1311" spans="1:14" ht="31.9" hidden="1" customHeight="1" x14ac:dyDescent="0.2">
      <c r="A1311" s="531">
        <v>498</v>
      </c>
      <c r="B1311" s="535" t="s">
        <v>15</v>
      </c>
      <c r="C1311" s="533"/>
      <c r="D1311" s="533" t="s">
        <v>7</v>
      </c>
      <c r="E1311" s="533"/>
      <c r="F1311" s="536">
        <v>600</v>
      </c>
      <c r="G1311" s="536">
        <f t="shared" si="268"/>
        <v>0</v>
      </c>
      <c r="H1311" s="536">
        <v>335</v>
      </c>
      <c r="I1311" s="536">
        <f t="shared" si="269"/>
        <v>0</v>
      </c>
      <c r="J1311" s="656">
        <f t="shared" si="270"/>
        <v>0</v>
      </c>
    </row>
    <row r="1312" spans="1:14" ht="31.9" hidden="1" customHeight="1" x14ac:dyDescent="0.2">
      <c r="A1312" s="531">
        <v>499</v>
      </c>
      <c r="B1312" s="535" t="s">
        <v>19</v>
      </c>
      <c r="C1312" s="533" t="s">
        <v>326</v>
      </c>
      <c r="D1312" s="533" t="s">
        <v>7</v>
      </c>
      <c r="E1312" s="533"/>
      <c r="F1312" s="536">
        <v>600</v>
      </c>
      <c r="G1312" s="536">
        <f t="shared" si="268"/>
        <v>0</v>
      </c>
      <c r="H1312" s="536">
        <v>928</v>
      </c>
      <c r="I1312" s="536">
        <f t="shared" si="269"/>
        <v>0</v>
      </c>
      <c r="J1312" s="656">
        <f t="shared" si="270"/>
        <v>0</v>
      </c>
    </row>
    <row r="1313" spans="1:10" ht="39.75" hidden="1" customHeight="1" x14ac:dyDescent="0.2">
      <c r="A1313" s="531">
        <v>500</v>
      </c>
      <c r="B1313" s="535" t="s">
        <v>197</v>
      </c>
      <c r="C1313" s="533"/>
      <c r="D1313" s="533" t="s">
        <v>7</v>
      </c>
      <c r="E1313" s="533"/>
      <c r="F1313" s="536">
        <v>600</v>
      </c>
      <c r="G1313" s="536">
        <f t="shared" si="268"/>
        <v>0</v>
      </c>
      <c r="H1313" s="536">
        <v>1424</v>
      </c>
      <c r="I1313" s="536">
        <f t="shared" si="269"/>
        <v>0</v>
      </c>
      <c r="J1313" s="656">
        <f t="shared" si="270"/>
        <v>0</v>
      </c>
    </row>
    <row r="1314" spans="1:10" s="665" customFormat="1" ht="12" hidden="1" customHeight="1" x14ac:dyDescent="0.2">
      <c r="A1314" s="531">
        <v>501</v>
      </c>
      <c r="B1314" s="535" t="s">
        <v>198</v>
      </c>
      <c r="C1314" s="533"/>
      <c r="D1314" s="533" t="s">
        <v>21</v>
      </c>
      <c r="E1314" s="533"/>
      <c r="F1314" s="536">
        <v>1300</v>
      </c>
      <c r="G1314" s="536">
        <f t="shared" si="268"/>
        <v>0</v>
      </c>
      <c r="H1314" s="536">
        <v>957</v>
      </c>
      <c r="I1314" s="536">
        <f t="shared" si="269"/>
        <v>0</v>
      </c>
      <c r="J1314" s="656">
        <f t="shared" si="270"/>
        <v>0</v>
      </c>
    </row>
    <row r="1315" spans="1:10" s="665" customFormat="1" ht="12" hidden="1" customHeight="1" x14ac:dyDescent="0.2">
      <c r="A1315" s="531">
        <v>502</v>
      </c>
      <c r="B1315" s="535" t="s">
        <v>23</v>
      </c>
      <c r="C1315" s="533"/>
      <c r="D1315" s="533" t="s">
        <v>21</v>
      </c>
      <c r="E1315" s="533"/>
      <c r="F1315" s="536">
        <v>700</v>
      </c>
      <c r="G1315" s="536">
        <f t="shared" si="268"/>
        <v>0</v>
      </c>
      <c r="H1315" s="536">
        <v>421</v>
      </c>
      <c r="I1315" s="536">
        <f t="shared" si="269"/>
        <v>0</v>
      </c>
      <c r="J1315" s="656">
        <f t="shared" si="270"/>
        <v>0</v>
      </c>
    </row>
    <row r="1316" spans="1:10" s="665" customFormat="1" ht="12" hidden="1" customHeight="1" x14ac:dyDescent="0.2">
      <c r="A1316" s="531">
        <v>503</v>
      </c>
      <c r="B1316" s="535" t="s">
        <v>31</v>
      </c>
      <c r="C1316" s="538"/>
      <c r="D1316" s="533" t="s">
        <v>32</v>
      </c>
      <c r="E1316" s="533"/>
      <c r="F1316" s="536">
        <v>0</v>
      </c>
      <c r="G1316" s="536">
        <f t="shared" si="268"/>
        <v>0</v>
      </c>
      <c r="H1316" s="536">
        <v>18051</v>
      </c>
      <c r="I1316" s="536">
        <f t="shared" si="269"/>
        <v>0</v>
      </c>
      <c r="J1316" s="656">
        <f t="shared" si="270"/>
        <v>0</v>
      </c>
    </row>
    <row r="1317" spans="1:10" s="665" customFormat="1" ht="12" hidden="1" customHeight="1" x14ac:dyDescent="0.2">
      <c r="A1317" s="531">
        <v>504</v>
      </c>
      <c r="B1317" s="535" t="s">
        <v>201</v>
      </c>
      <c r="C1317" s="538"/>
      <c r="D1317" s="533" t="s">
        <v>202</v>
      </c>
      <c r="E1317" s="533"/>
      <c r="F1317" s="536">
        <v>2000</v>
      </c>
      <c r="G1317" s="536">
        <f t="shared" si="268"/>
        <v>0</v>
      </c>
      <c r="H1317" s="536">
        <v>629</v>
      </c>
      <c r="I1317" s="536">
        <f t="shared" si="269"/>
        <v>0</v>
      </c>
      <c r="J1317" s="656">
        <f t="shared" si="270"/>
        <v>0</v>
      </c>
    </row>
    <row r="1318" spans="1:10" s="665" customFormat="1" ht="12" hidden="1" customHeight="1" x14ac:dyDescent="0.2">
      <c r="A1318" s="531">
        <v>505</v>
      </c>
      <c r="B1318" s="535" t="s">
        <v>40</v>
      </c>
      <c r="C1318" s="538"/>
      <c r="D1318" s="533" t="s">
        <v>41</v>
      </c>
      <c r="E1318" s="533"/>
      <c r="F1318" s="536">
        <v>0</v>
      </c>
      <c r="G1318" s="536">
        <f t="shared" si="268"/>
        <v>0</v>
      </c>
      <c r="H1318" s="536">
        <v>66966</v>
      </c>
      <c r="I1318" s="536">
        <f t="shared" si="269"/>
        <v>0</v>
      </c>
      <c r="J1318" s="656">
        <f t="shared" si="270"/>
        <v>0</v>
      </c>
    </row>
    <row r="1319" spans="1:10" s="665" customFormat="1" ht="12" hidden="1" customHeight="1" x14ac:dyDescent="0.2">
      <c r="A1319" s="531">
        <v>506</v>
      </c>
      <c r="B1319" s="567" t="s">
        <v>203</v>
      </c>
      <c r="C1319" s="538"/>
      <c r="D1319" s="533"/>
      <c r="E1319" s="533"/>
      <c r="F1319" s="533"/>
      <c r="G1319" s="536">
        <f t="shared" si="268"/>
        <v>0</v>
      </c>
      <c r="H1319" s="147"/>
      <c r="I1319" s="536">
        <f t="shared" si="269"/>
        <v>0</v>
      </c>
      <c r="J1319" s="655"/>
    </row>
    <row r="1320" spans="1:10" s="665" customFormat="1" ht="12" hidden="1" customHeight="1" x14ac:dyDescent="0.2">
      <c r="A1320" s="531">
        <v>507</v>
      </c>
      <c r="B1320" s="535" t="s">
        <v>204</v>
      </c>
      <c r="C1320" s="533"/>
      <c r="D1320" s="533" t="s">
        <v>7</v>
      </c>
      <c r="E1320" s="533"/>
      <c r="F1320" s="536">
        <v>1200</v>
      </c>
      <c r="G1320" s="536">
        <f t="shared" si="268"/>
        <v>0</v>
      </c>
      <c r="H1320" s="536">
        <v>1853</v>
      </c>
      <c r="I1320" s="536">
        <f t="shared" si="269"/>
        <v>0</v>
      </c>
      <c r="J1320" s="656">
        <f t="shared" ref="J1320:J1324" si="271">G1320+I1320</f>
        <v>0</v>
      </c>
    </row>
    <row r="1321" spans="1:10" s="665" customFormat="1" ht="12" hidden="1" customHeight="1" x14ac:dyDescent="0.2">
      <c r="A1321" s="531">
        <v>508</v>
      </c>
      <c r="B1321" s="535" t="s">
        <v>15</v>
      </c>
      <c r="C1321" s="533"/>
      <c r="D1321" s="533" t="s">
        <v>7</v>
      </c>
      <c r="E1321" s="533"/>
      <c r="F1321" s="536">
        <v>600</v>
      </c>
      <c r="G1321" s="536">
        <f t="shared" si="268"/>
        <v>0</v>
      </c>
      <c r="H1321" s="536">
        <v>335</v>
      </c>
      <c r="I1321" s="536">
        <f t="shared" si="269"/>
        <v>0</v>
      </c>
      <c r="J1321" s="656">
        <f t="shared" si="271"/>
        <v>0</v>
      </c>
    </row>
    <row r="1322" spans="1:10" s="665" customFormat="1" hidden="1" x14ac:dyDescent="0.2">
      <c r="A1322" s="531">
        <v>509</v>
      </c>
      <c r="B1322" s="535" t="s">
        <v>19</v>
      </c>
      <c r="C1322" s="533" t="s">
        <v>326</v>
      </c>
      <c r="D1322" s="533" t="s">
        <v>7</v>
      </c>
      <c r="E1322" s="533"/>
      <c r="F1322" s="536">
        <v>600</v>
      </c>
      <c r="G1322" s="536">
        <f t="shared" si="268"/>
        <v>0</v>
      </c>
      <c r="H1322" s="536">
        <v>928</v>
      </c>
      <c r="I1322" s="536">
        <f t="shared" si="269"/>
        <v>0</v>
      </c>
      <c r="J1322" s="656">
        <f t="shared" si="271"/>
        <v>0</v>
      </c>
    </row>
    <row r="1323" spans="1:10" s="665" customFormat="1" ht="26.25" hidden="1" customHeight="1" x14ac:dyDescent="0.2">
      <c r="A1323" s="531">
        <v>510</v>
      </c>
      <c r="B1323" s="535" t="s">
        <v>198</v>
      </c>
      <c r="C1323" s="533"/>
      <c r="D1323" s="533" t="s">
        <v>21</v>
      </c>
      <c r="E1323" s="533"/>
      <c r="F1323" s="536">
        <v>1300</v>
      </c>
      <c r="G1323" s="536">
        <f t="shared" si="268"/>
        <v>0</v>
      </c>
      <c r="H1323" s="536">
        <v>957</v>
      </c>
      <c r="I1323" s="536">
        <f t="shared" si="269"/>
        <v>0</v>
      </c>
      <c r="J1323" s="656">
        <f t="shared" si="271"/>
        <v>0</v>
      </c>
    </row>
    <row r="1324" spans="1:10" s="665" customFormat="1" ht="31.9" hidden="1" customHeight="1" x14ac:dyDescent="0.2">
      <c r="A1324" s="531">
        <v>511</v>
      </c>
      <c r="B1324" s="535" t="s">
        <v>31</v>
      </c>
      <c r="C1324" s="538"/>
      <c r="D1324" s="533" t="s">
        <v>32</v>
      </c>
      <c r="E1324" s="533"/>
      <c r="F1324" s="536">
        <v>0</v>
      </c>
      <c r="G1324" s="536">
        <f t="shared" si="268"/>
        <v>0</v>
      </c>
      <c r="H1324" s="536">
        <v>15695</v>
      </c>
      <c r="I1324" s="536">
        <f t="shared" si="269"/>
        <v>0</v>
      </c>
      <c r="J1324" s="656">
        <f t="shared" si="271"/>
        <v>0</v>
      </c>
    </row>
    <row r="1325" spans="1:10" s="665" customFormat="1" ht="31.9" hidden="1" customHeight="1" x14ac:dyDescent="0.2">
      <c r="A1325" s="531">
        <v>512</v>
      </c>
      <c r="B1325" s="535" t="s">
        <v>199</v>
      </c>
      <c r="C1325" s="533"/>
      <c r="D1325" s="533"/>
      <c r="E1325" s="533"/>
      <c r="F1325" s="536"/>
      <c r="G1325" s="536">
        <f t="shared" si="268"/>
        <v>0</v>
      </c>
      <c r="H1325" s="536"/>
      <c r="I1325" s="536">
        <f t="shared" si="269"/>
        <v>0</v>
      </c>
      <c r="J1325" s="656"/>
    </row>
    <row r="1326" spans="1:10" s="665" customFormat="1" ht="38.25" hidden="1" customHeight="1" x14ac:dyDescent="0.2">
      <c r="A1326" s="531">
        <v>513</v>
      </c>
      <c r="B1326" s="537" t="s">
        <v>200</v>
      </c>
      <c r="C1326" s="533"/>
      <c r="D1326" s="533" t="s">
        <v>21</v>
      </c>
      <c r="E1326" s="533"/>
      <c r="F1326" s="536">
        <v>350</v>
      </c>
      <c r="G1326" s="536">
        <f t="shared" si="268"/>
        <v>0</v>
      </c>
      <c r="H1326" s="536">
        <v>1212</v>
      </c>
      <c r="I1326" s="536">
        <f t="shared" si="269"/>
        <v>0</v>
      </c>
      <c r="J1326" s="656">
        <f t="shared" ref="J1326:J1329" si="272">G1326+I1326</f>
        <v>0</v>
      </c>
    </row>
    <row r="1327" spans="1:10" s="665" customFormat="1" ht="12" hidden="1" customHeight="1" x14ac:dyDescent="0.2">
      <c r="A1327" s="531">
        <v>514</v>
      </c>
      <c r="B1327" s="535" t="s">
        <v>201</v>
      </c>
      <c r="C1327" s="538"/>
      <c r="D1327" s="533" t="s">
        <v>202</v>
      </c>
      <c r="E1327" s="533"/>
      <c r="F1327" s="536">
        <v>2000</v>
      </c>
      <c r="G1327" s="536">
        <f t="shared" si="268"/>
        <v>0</v>
      </c>
      <c r="H1327" s="536">
        <v>629</v>
      </c>
      <c r="I1327" s="536">
        <f t="shared" si="269"/>
        <v>0</v>
      </c>
      <c r="J1327" s="656">
        <f t="shared" si="272"/>
        <v>0</v>
      </c>
    </row>
    <row r="1328" spans="1:10" s="665" customFormat="1" ht="12" hidden="1" customHeight="1" x14ac:dyDescent="0.2">
      <c r="A1328" s="531">
        <v>515</v>
      </c>
      <c r="B1328" s="535" t="s">
        <v>40</v>
      </c>
      <c r="C1328" s="538"/>
      <c r="D1328" s="533" t="s">
        <v>41</v>
      </c>
      <c r="E1328" s="533"/>
      <c r="F1328" s="536">
        <v>0</v>
      </c>
      <c r="G1328" s="536">
        <f t="shared" si="268"/>
        <v>0</v>
      </c>
      <c r="H1328" s="536">
        <v>53152</v>
      </c>
      <c r="I1328" s="536">
        <f t="shared" si="269"/>
        <v>0</v>
      </c>
      <c r="J1328" s="656">
        <f t="shared" si="272"/>
        <v>0</v>
      </c>
    </row>
    <row r="1329" spans="1:11" s="665" customFormat="1" ht="12" hidden="1" customHeight="1" x14ac:dyDescent="0.2">
      <c r="A1329" s="531">
        <v>516</v>
      </c>
      <c r="B1329" s="535" t="s">
        <v>205</v>
      </c>
      <c r="C1329" s="568"/>
      <c r="D1329" s="533" t="s">
        <v>32</v>
      </c>
      <c r="E1329" s="533"/>
      <c r="F1329" s="536">
        <v>954853.5</v>
      </c>
      <c r="G1329" s="536">
        <f t="shared" si="268"/>
        <v>0</v>
      </c>
      <c r="H1329" s="536">
        <v>928267</v>
      </c>
      <c r="I1329" s="536">
        <f t="shared" si="269"/>
        <v>0</v>
      </c>
      <c r="J1329" s="656">
        <f t="shared" si="272"/>
        <v>0</v>
      </c>
    </row>
    <row r="1330" spans="1:11" s="665" customFormat="1" ht="12" hidden="1" customHeight="1" x14ac:dyDescent="0.2">
      <c r="A1330" s="531">
        <v>517</v>
      </c>
      <c r="B1330" s="535"/>
      <c r="C1330" s="568"/>
      <c r="D1330" s="533"/>
      <c r="E1330" s="533"/>
      <c r="F1330" s="536"/>
      <c r="G1330" s="536">
        <f t="shared" si="268"/>
        <v>0</v>
      </c>
      <c r="H1330" s="536"/>
      <c r="I1330" s="536">
        <f t="shared" si="269"/>
        <v>0</v>
      </c>
      <c r="J1330" s="656"/>
    </row>
    <row r="1331" spans="1:11" s="665" customFormat="1" ht="12" hidden="1" customHeight="1" x14ac:dyDescent="0.2">
      <c r="A1331" s="531">
        <v>518</v>
      </c>
      <c r="B1331" s="535" t="s">
        <v>206</v>
      </c>
      <c r="C1331" s="538"/>
      <c r="D1331" s="533" t="s">
        <v>207</v>
      </c>
      <c r="E1331" s="533"/>
      <c r="F1331" s="536">
        <v>576000</v>
      </c>
      <c r="G1331" s="536">
        <f t="shared" si="268"/>
        <v>0</v>
      </c>
      <c r="H1331" s="536">
        <v>0</v>
      </c>
      <c r="I1331" s="536">
        <f t="shared" si="269"/>
        <v>0</v>
      </c>
      <c r="J1331" s="656">
        <f t="shared" ref="J1331:J1332" si="273">G1331+I1331</f>
        <v>0</v>
      </c>
    </row>
    <row r="1332" spans="1:11" s="665" customFormat="1" ht="12" hidden="1" customHeight="1" x14ac:dyDescent="0.2">
      <c r="A1332" s="531">
        <v>519</v>
      </c>
      <c r="B1332" s="535" t="s">
        <v>104</v>
      </c>
      <c r="C1332" s="538"/>
      <c r="D1332" s="533" t="s">
        <v>207</v>
      </c>
      <c r="E1332" s="533"/>
      <c r="F1332" s="536">
        <v>243000</v>
      </c>
      <c r="G1332" s="536">
        <f t="shared" si="268"/>
        <v>0</v>
      </c>
      <c r="H1332" s="536">
        <v>0</v>
      </c>
      <c r="I1332" s="536">
        <f t="shared" si="269"/>
        <v>0</v>
      </c>
      <c r="J1332" s="656">
        <f t="shared" si="273"/>
        <v>0</v>
      </c>
    </row>
    <row r="1333" spans="1:11" s="665" customFormat="1" ht="12" hidden="1" customHeight="1" x14ac:dyDescent="0.2">
      <c r="A1333" s="531">
        <v>520</v>
      </c>
      <c r="B1333" s="535"/>
      <c r="C1333" s="533"/>
      <c r="D1333" s="533"/>
      <c r="E1333" s="533"/>
      <c r="F1333" s="536"/>
      <c r="G1333" s="536"/>
      <c r="H1333" s="536"/>
      <c r="I1333" s="536"/>
      <c r="J1333" s="656"/>
    </row>
    <row r="1334" spans="1:11" s="665" customFormat="1" ht="21.75" customHeight="1" thickBot="1" x14ac:dyDescent="0.25">
      <c r="A1334" s="531">
        <v>521</v>
      </c>
      <c r="B1334" s="676" t="s">
        <v>208</v>
      </c>
      <c r="C1334" s="677"/>
      <c r="D1334" s="678"/>
      <c r="E1334" s="577"/>
      <c r="F1334" s="536"/>
      <c r="G1334" s="679">
        <f>SUM(G1038:G1333)</f>
        <v>4427221.6500000004</v>
      </c>
      <c r="H1334" s="536"/>
      <c r="I1334" s="679">
        <f>SUM(I1038:I1333)</f>
        <v>3254569.8871999993</v>
      </c>
      <c r="J1334" s="680">
        <f t="shared" ref="J1334" si="274">SUM(J1038:J1333)</f>
        <v>7681791.5371999992</v>
      </c>
      <c r="K1334" s="661"/>
    </row>
    <row r="1335" spans="1:11" s="665" customFormat="1" hidden="1" x14ac:dyDescent="0.2">
      <c r="A1335" s="531">
        <v>522</v>
      </c>
      <c r="B1335" s="676"/>
      <c r="C1335" s="677"/>
      <c r="D1335" s="678"/>
      <c r="E1335" s="577"/>
      <c r="F1335" s="577"/>
      <c r="G1335" s="536"/>
      <c r="H1335" s="147"/>
      <c r="I1335" s="536"/>
      <c r="J1335" s="655"/>
    </row>
    <row r="1336" spans="1:11" s="665" customFormat="1" ht="26.25" hidden="1" customHeight="1" x14ac:dyDescent="0.25">
      <c r="A1336" s="531">
        <v>523</v>
      </c>
      <c r="B1336" s="532" t="s">
        <v>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s="665" customFormat="1" ht="31.9" hidden="1" customHeight="1" x14ac:dyDescent="0.2">
      <c r="A1337" s="531">
        <v>524</v>
      </c>
      <c r="B1337" s="539" t="s">
        <v>42</v>
      </c>
      <c r="C1337" s="533"/>
      <c r="D1337" s="533"/>
      <c r="E1337" s="533"/>
      <c r="F1337" s="533"/>
      <c r="G1337" s="536"/>
      <c r="H1337" s="147"/>
      <c r="I1337" s="536"/>
      <c r="J1337" s="655"/>
    </row>
    <row r="1338" spans="1:11" s="665" customFormat="1" ht="31.9" hidden="1" customHeight="1" x14ac:dyDescent="0.2">
      <c r="A1338" s="531">
        <v>525</v>
      </c>
      <c r="B1338" s="535" t="s">
        <v>19</v>
      </c>
      <c r="C1338" s="533" t="s">
        <v>326</v>
      </c>
      <c r="D1338" s="533" t="s">
        <v>14</v>
      </c>
      <c r="E1338" s="533"/>
      <c r="F1338" s="536">
        <v>600</v>
      </c>
      <c r="G1338" s="536">
        <f t="shared" ref="G1338:G1401" si="275">E1338*F1338</f>
        <v>0</v>
      </c>
      <c r="H1338" s="536">
        <v>928</v>
      </c>
      <c r="I1338" s="536">
        <f t="shared" ref="I1338:I1401" si="276">E1338*H1338</f>
        <v>0</v>
      </c>
      <c r="J1338" s="656">
        <f t="shared" ref="J1338:J1344" si="277">G1338+I1338</f>
        <v>0</v>
      </c>
    </row>
    <row r="1339" spans="1:11" s="665" customFormat="1" ht="31.9" hidden="1" customHeight="1" x14ac:dyDescent="0.2">
      <c r="A1339" s="531">
        <v>526</v>
      </c>
      <c r="B1339" s="535" t="s">
        <v>17</v>
      </c>
      <c r="C1339" s="533"/>
      <c r="D1339" s="533" t="s">
        <v>14</v>
      </c>
      <c r="E1339" s="533"/>
      <c r="F1339" s="536">
        <v>600</v>
      </c>
      <c r="G1339" s="536">
        <f t="shared" si="275"/>
        <v>0</v>
      </c>
      <c r="H1339" s="536">
        <v>1026</v>
      </c>
      <c r="I1339" s="536">
        <f t="shared" si="276"/>
        <v>0</v>
      </c>
      <c r="J1339" s="656">
        <f t="shared" si="277"/>
        <v>0</v>
      </c>
    </row>
    <row r="1340" spans="1:11" s="665" customFormat="1" ht="36.75" hidden="1" customHeight="1" x14ac:dyDescent="0.2">
      <c r="A1340" s="531">
        <v>527</v>
      </c>
      <c r="B1340" s="535" t="s">
        <v>43</v>
      </c>
      <c r="C1340" s="533"/>
      <c r="D1340" s="533" t="s">
        <v>21</v>
      </c>
      <c r="E1340" s="533"/>
      <c r="F1340" s="536">
        <v>650</v>
      </c>
      <c r="G1340" s="536">
        <f t="shared" si="275"/>
        <v>0</v>
      </c>
      <c r="H1340" s="536">
        <v>237</v>
      </c>
      <c r="I1340" s="536">
        <f t="shared" si="276"/>
        <v>0</v>
      </c>
      <c r="J1340" s="656">
        <f t="shared" si="277"/>
        <v>0</v>
      </c>
    </row>
    <row r="1341" spans="1:11" s="665" customFormat="1" ht="12" hidden="1" customHeight="1" x14ac:dyDescent="0.2">
      <c r="A1341" s="531">
        <v>528</v>
      </c>
      <c r="B1341" s="535" t="s">
        <v>327</v>
      </c>
      <c r="C1341" s="540"/>
      <c r="D1341" s="533" t="s">
        <v>21</v>
      </c>
      <c r="E1341" s="533"/>
      <c r="F1341" s="536">
        <v>290</v>
      </c>
      <c r="G1341" s="536">
        <f t="shared" si="275"/>
        <v>0</v>
      </c>
      <c r="H1341" s="536">
        <v>45</v>
      </c>
      <c r="I1341" s="536">
        <f t="shared" si="276"/>
        <v>0</v>
      </c>
      <c r="J1341" s="656">
        <f t="shared" si="277"/>
        <v>0</v>
      </c>
    </row>
    <row r="1342" spans="1:11" s="665" customFormat="1" ht="12" hidden="1" customHeight="1" x14ac:dyDescent="0.2">
      <c r="A1342" s="531">
        <v>529</v>
      </c>
      <c r="B1342" s="535" t="s">
        <v>31</v>
      </c>
      <c r="C1342" s="538"/>
      <c r="D1342" s="533" t="s">
        <v>32</v>
      </c>
      <c r="E1342" s="533"/>
      <c r="F1342" s="536">
        <v>0</v>
      </c>
      <c r="G1342" s="536">
        <f t="shared" si="275"/>
        <v>0</v>
      </c>
      <c r="H1342" s="536">
        <v>1896</v>
      </c>
      <c r="I1342" s="536">
        <f t="shared" si="276"/>
        <v>0</v>
      </c>
      <c r="J1342" s="656">
        <f t="shared" si="277"/>
        <v>0</v>
      </c>
    </row>
    <row r="1343" spans="1:11" s="665" customFormat="1" ht="12" hidden="1" customHeight="1" x14ac:dyDescent="0.2">
      <c r="A1343" s="531">
        <v>530</v>
      </c>
      <c r="B1343" s="535" t="s">
        <v>40</v>
      </c>
      <c r="C1343" s="538"/>
      <c r="D1343" s="533" t="s">
        <v>41</v>
      </c>
      <c r="E1343" s="533"/>
      <c r="F1343" s="536">
        <v>0</v>
      </c>
      <c r="G1343" s="536">
        <f t="shared" si="275"/>
        <v>0</v>
      </c>
      <c r="H1343" s="536">
        <v>1976</v>
      </c>
      <c r="I1343" s="536">
        <f t="shared" si="276"/>
        <v>0</v>
      </c>
      <c r="J1343" s="656">
        <f t="shared" si="277"/>
        <v>0</v>
      </c>
    </row>
    <row r="1344" spans="1:11" s="665" customFormat="1" ht="12" hidden="1" customHeight="1" x14ac:dyDescent="0.2">
      <c r="A1344" s="531">
        <v>531</v>
      </c>
      <c r="B1344" s="535" t="s">
        <v>15</v>
      </c>
      <c r="C1344" s="533"/>
      <c r="D1344" s="533" t="s">
        <v>14</v>
      </c>
      <c r="E1344" s="533"/>
      <c r="F1344" s="536">
        <v>600</v>
      </c>
      <c r="G1344" s="536">
        <f t="shared" si="275"/>
        <v>0</v>
      </c>
      <c r="H1344" s="536">
        <v>335</v>
      </c>
      <c r="I1344" s="536">
        <f t="shared" si="276"/>
        <v>0</v>
      </c>
      <c r="J1344" s="656">
        <f t="shared" si="277"/>
        <v>0</v>
      </c>
    </row>
    <row r="1345" spans="1:10" s="665" customFormat="1" ht="12" hidden="1" customHeight="1" x14ac:dyDescent="0.2">
      <c r="A1345" s="531">
        <v>532</v>
      </c>
      <c r="B1345" s="539" t="s">
        <v>44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s="665" customFormat="1" ht="12" hidden="1" customHeight="1" x14ac:dyDescent="0.2">
      <c r="A1346" s="531">
        <v>533</v>
      </c>
      <c r="B1346" s="539" t="s">
        <v>45</v>
      </c>
      <c r="C1346" s="533"/>
      <c r="D1346" s="533"/>
      <c r="E1346" s="533"/>
      <c r="F1346" s="533"/>
      <c r="G1346" s="536"/>
      <c r="H1346" s="147"/>
      <c r="I1346" s="536"/>
      <c r="J1346" s="655"/>
    </row>
    <row r="1347" spans="1:10" s="665" customFormat="1" ht="12" hidden="1" customHeight="1" x14ac:dyDescent="0.2">
      <c r="A1347" s="531">
        <v>534</v>
      </c>
      <c r="B1347" s="535" t="s">
        <v>301</v>
      </c>
      <c r="C1347" s="533" t="s">
        <v>368</v>
      </c>
      <c r="D1347" s="533" t="s">
        <v>7</v>
      </c>
      <c r="E1347" s="533"/>
      <c r="F1347" s="536">
        <v>53425.200000000004</v>
      </c>
      <c r="G1347" s="536">
        <f t="shared" si="275"/>
        <v>0</v>
      </c>
      <c r="H1347" s="536">
        <v>61094.303999999996</v>
      </c>
      <c r="I1347" s="536">
        <f t="shared" si="276"/>
        <v>0</v>
      </c>
      <c r="J1347" s="656">
        <f t="shared" ref="J1347:J1376" si="278">G1347+I1347</f>
        <v>0</v>
      </c>
    </row>
    <row r="1348" spans="1:10" s="665" customFormat="1" ht="38.25" hidden="1" x14ac:dyDescent="0.2">
      <c r="A1348" s="531">
        <v>535</v>
      </c>
      <c r="B1348" s="535" t="s">
        <v>238</v>
      </c>
      <c r="C1348" s="533" t="s">
        <v>369</v>
      </c>
      <c r="D1348" s="533" t="s">
        <v>7</v>
      </c>
      <c r="E1348" s="533"/>
      <c r="F1348" s="536">
        <v>6088.4000000000005</v>
      </c>
      <c r="G1348" s="536">
        <f t="shared" si="275"/>
        <v>0</v>
      </c>
      <c r="H1348" s="536">
        <v>13392</v>
      </c>
      <c r="I1348" s="536">
        <f t="shared" si="276"/>
        <v>0</v>
      </c>
      <c r="J1348" s="656">
        <f t="shared" si="278"/>
        <v>0</v>
      </c>
    </row>
    <row r="1349" spans="1:10" s="665" customFormat="1" ht="24.75" hidden="1" customHeight="1" x14ac:dyDescent="0.2">
      <c r="A1349" s="531">
        <v>536</v>
      </c>
      <c r="B1349" s="535" t="s">
        <v>239</v>
      </c>
      <c r="C1349" s="533" t="s">
        <v>370</v>
      </c>
      <c r="D1349" s="533" t="s">
        <v>7</v>
      </c>
      <c r="E1349" s="533"/>
      <c r="F1349" s="536">
        <v>12143.6</v>
      </c>
      <c r="G1349" s="536">
        <f t="shared" si="275"/>
        <v>0</v>
      </c>
      <c r="H1349" s="536">
        <v>31296.359999999997</v>
      </c>
      <c r="I1349" s="536">
        <f t="shared" si="276"/>
        <v>0</v>
      </c>
      <c r="J1349" s="656">
        <f t="shared" si="278"/>
        <v>0</v>
      </c>
    </row>
    <row r="1350" spans="1:10" s="665" customFormat="1" ht="31.9" hidden="1" customHeight="1" x14ac:dyDescent="0.2">
      <c r="A1350" s="531">
        <v>537</v>
      </c>
      <c r="B1350" s="535" t="s">
        <v>240</v>
      </c>
      <c r="C1350" s="533" t="s">
        <v>371</v>
      </c>
      <c r="D1350" s="533" t="s">
        <v>7</v>
      </c>
      <c r="E1350" s="533"/>
      <c r="F1350" s="536">
        <v>1535.6000000000001</v>
      </c>
      <c r="G1350" s="536">
        <f t="shared" si="275"/>
        <v>0</v>
      </c>
      <c r="H1350" s="536">
        <v>3678.3360000000002</v>
      </c>
      <c r="I1350" s="536">
        <f t="shared" si="276"/>
        <v>0</v>
      </c>
      <c r="J1350" s="656">
        <f t="shared" si="278"/>
        <v>0</v>
      </c>
    </row>
    <row r="1351" spans="1:10" s="665" customFormat="1" ht="31.9" hidden="1" customHeight="1" x14ac:dyDescent="0.2">
      <c r="A1351" s="531">
        <v>538</v>
      </c>
      <c r="B1351" s="535" t="s">
        <v>241</v>
      </c>
      <c r="C1351" s="533" t="s">
        <v>372</v>
      </c>
      <c r="D1351" s="533" t="s">
        <v>7</v>
      </c>
      <c r="E1351" s="533"/>
      <c r="F1351" s="536">
        <v>21070</v>
      </c>
      <c r="G1351" s="536">
        <f t="shared" si="275"/>
        <v>0</v>
      </c>
      <c r="H1351" s="536">
        <v>26159.040000000001</v>
      </c>
      <c r="I1351" s="536">
        <f t="shared" si="276"/>
        <v>0</v>
      </c>
      <c r="J1351" s="656">
        <f t="shared" si="278"/>
        <v>0</v>
      </c>
    </row>
    <row r="1352" spans="1:10" s="665" customFormat="1" ht="38.25" hidden="1" customHeight="1" x14ac:dyDescent="0.2">
      <c r="A1352" s="531">
        <v>539</v>
      </c>
      <c r="B1352" s="535" t="s">
        <v>242</v>
      </c>
      <c r="C1352" s="533" t="s">
        <v>373</v>
      </c>
      <c r="D1352" s="533" t="s">
        <v>7</v>
      </c>
      <c r="E1352" s="533"/>
      <c r="F1352" s="536">
        <v>40176</v>
      </c>
      <c r="G1352" s="536">
        <f t="shared" si="275"/>
        <v>0</v>
      </c>
      <c r="H1352" s="536">
        <v>99212.4</v>
      </c>
      <c r="I1352" s="536">
        <f t="shared" si="276"/>
        <v>0</v>
      </c>
      <c r="J1352" s="656">
        <f t="shared" si="278"/>
        <v>0</v>
      </c>
    </row>
    <row r="1353" spans="1:10" s="665" customFormat="1" ht="12" hidden="1" customHeight="1" x14ac:dyDescent="0.2">
      <c r="A1353" s="531">
        <v>540</v>
      </c>
      <c r="B1353" s="535" t="s">
        <v>414</v>
      </c>
      <c r="C1353" s="533"/>
      <c r="D1353" s="533" t="s">
        <v>7</v>
      </c>
      <c r="E1353" s="533"/>
      <c r="F1353" s="536">
        <v>8530</v>
      </c>
      <c r="G1353" s="536">
        <f t="shared" si="275"/>
        <v>0</v>
      </c>
      <c r="H1353" s="536">
        <v>21450</v>
      </c>
      <c r="I1353" s="536">
        <f t="shared" si="276"/>
        <v>0</v>
      </c>
      <c r="J1353" s="656">
        <f t="shared" si="278"/>
        <v>0</v>
      </c>
    </row>
    <row r="1354" spans="1:10" s="665" customFormat="1" ht="12" hidden="1" customHeight="1" x14ac:dyDescent="0.2">
      <c r="A1354" s="531">
        <v>541</v>
      </c>
      <c r="B1354" s="541" t="s">
        <v>387</v>
      </c>
      <c r="C1354" s="542" t="s">
        <v>415</v>
      </c>
      <c r="D1354" s="542" t="s">
        <v>14</v>
      </c>
      <c r="E1354" s="542"/>
      <c r="F1354" s="543">
        <v>4500</v>
      </c>
      <c r="G1354" s="536">
        <f t="shared" si="275"/>
        <v>0</v>
      </c>
      <c r="H1354" s="543">
        <v>12169.05</v>
      </c>
      <c r="I1354" s="536">
        <f t="shared" si="276"/>
        <v>0</v>
      </c>
      <c r="J1354" s="657">
        <f t="shared" si="278"/>
        <v>0</v>
      </c>
    </row>
    <row r="1355" spans="1:10" s="665" customFormat="1" ht="12" hidden="1" customHeight="1" x14ac:dyDescent="0.2">
      <c r="A1355" s="531">
        <v>542</v>
      </c>
      <c r="B1355" s="541" t="s">
        <v>387</v>
      </c>
      <c r="C1355" s="542" t="s">
        <v>416</v>
      </c>
      <c r="D1355" s="542" t="s">
        <v>14</v>
      </c>
      <c r="E1355" s="542"/>
      <c r="F1355" s="543">
        <v>4500</v>
      </c>
      <c r="G1355" s="536">
        <f t="shared" si="275"/>
        <v>0</v>
      </c>
      <c r="H1355" s="543">
        <v>12435.650000000001</v>
      </c>
      <c r="I1355" s="536">
        <f t="shared" si="276"/>
        <v>0</v>
      </c>
      <c r="J1355" s="657">
        <f t="shared" si="278"/>
        <v>0</v>
      </c>
    </row>
    <row r="1356" spans="1:10" s="665" customFormat="1" ht="12" hidden="1" customHeight="1" x14ac:dyDescent="0.2">
      <c r="A1356" s="531">
        <v>543</v>
      </c>
      <c r="B1356" s="541" t="s">
        <v>387</v>
      </c>
      <c r="C1356" s="542" t="s">
        <v>417</v>
      </c>
      <c r="D1356" s="542" t="s">
        <v>14</v>
      </c>
      <c r="E1356" s="542"/>
      <c r="F1356" s="543">
        <v>4500</v>
      </c>
      <c r="G1356" s="536">
        <f t="shared" si="275"/>
        <v>0</v>
      </c>
      <c r="H1356" s="543">
        <v>11769.15</v>
      </c>
      <c r="I1356" s="536">
        <f t="shared" si="276"/>
        <v>0</v>
      </c>
      <c r="J1356" s="657">
        <f t="shared" si="278"/>
        <v>0</v>
      </c>
    </row>
    <row r="1357" spans="1:10" s="665" customFormat="1" ht="12" hidden="1" customHeight="1" x14ac:dyDescent="0.2">
      <c r="A1357" s="531">
        <v>544</v>
      </c>
      <c r="B1357" s="541" t="s">
        <v>387</v>
      </c>
      <c r="C1357" s="542" t="s">
        <v>418</v>
      </c>
      <c r="D1357" s="542" t="s">
        <v>14</v>
      </c>
      <c r="E1357" s="542"/>
      <c r="F1357" s="543">
        <v>4500</v>
      </c>
      <c r="G1357" s="536">
        <f t="shared" si="275"/>
        <v>0</v>
      </c>
      <c r="H1357" s="543">
        <v>10968.575000000001</v>
      </c>
      <c r="I1357" s="536">
        <f t="shared" si="276"/>
        <v>0</v>
      </c>
      <c r="J1357" s="657">
        <f t="shared" si="278"/>
        <v>0</v>
      </c>
    </row>
    <row r="1358" spans="1:10" s="665" customFormat="1" ht="12" hidden="1" customHeight="1" x14ac:dyDescent="0.2">
      <c r="A1358" s="531">
        <v>545</v>
      </c>
      <c r="B1358" s="541" t="s">
        <v>387</v>
      </c>
      <c r="C1358" s="542" t="s">
        <v>419</v>
      </c>
      <c r="D1358" s="542" t="s">
        <v>14</v>
      </c>
      <c r="E1358" s="542"/>
      <c r="F1358" s="543">
        <v>4500</v>
      </c>
      <c r="G1358" s="536">
        <f t="shared" si="275"/>
        <v>0</v>
      </c>
      <c r="H1358" s="543">
        <v>10701.199999999999</v>
      </c>
      <c r="I1358" s="536">
        <f t="shared" si="276"/>
        <v>0</v>
      </c>
      <c r="J1358" s="657">
        <f t="shared" si="278"/>
        <v>0</v>
      </c>
    </row>
    <row r="1359" spans="1:10" s="665" customFormat="1" ht="12" hidden="1" customHeight="1" x14ac:dyDescent="0.2">
      <c r="A1359" s="531">
        <v>546</v>
      </c>
      <c r="B1359" s="541" t="s">
        <v>387</v>
      </c>
      <c r="C1359" s="542" t="s">
        <v>420</v>
      </c>
      <c r="D1359" s="542" t="s">
        <v>14</v>
      </c>
      <c r="E1359" s="542"/>
      <c r="F1359" s="543">
        <v>4500</v>
      </c>
      <c r="G1359" s="536">
        <f t="shared" si="275"/>
        <v>0</v>
      </c>
      <c r="H1359" s="543">
        <v>10701.199999999999</v>
      </c>
      <c r="I1359" s="536">
        <f t="shared" si="276"/>
        <v>0</v>
      </c>
      <c r="J1359" s="657">
        <f t="shared" si="278"/>
        <v>0</v>
      </c>
    </row>
    <row r="1360" spans="1:10" s="665" customFormat="1" ht="25.5" hidden="1" x14ac:dyDescent="0.2">
      <c r="A1360" s="531">
        <v>547</v>
      </c>
      <c r="B1360" s="541" t="s">
        <v>387</v>
      </c>
      <c r="C1360" s="542" t="s">
        <v>421</v>
      </c>
      <c r="D1360" s="542" t="s">
        <v>14</v>
      </c>
      <c r="E1360" s="542"/>
      <c r="F1360" s="543">
        <v>4500</v>
      </c>
      <c r="G1360" s="536">
        <f t="shared" si="275"/>
        <v>0</v>
      </c>
      <c r="H1360" s="543">
        <v>10567.9</v>
      </c>
      <c r="I1360" s="536">
        <f t="shared" si="276"/>
        <v>0</v>
      </c>
      <c r="J1360" s="657">
        <f t="shared" si="278"/>
        <v>0</v>
      </c>
    </row>
    <row r="1361" spans="1:10" s="665" customFormat="1" ht="26.25" hidden="1" customHeight="1" x14ac:dyDescent="0.2">
      <c r="A1361" s="531">
        <v>548</v>
      </c>
      <c r="B1361" s="541" t="s">
        <v>82</v>
      </c>
      <c r="C1361" s="542" t="s">
        <v>83</v>
      </c>
      <c r="D1361" s="542" t="s">
        <v>56</v>
      </c>
      <c r="E1361" s="542"/>
      <c r="F1361" s="543">
        <v>600</v>
      </c>
      <c r="G1361" s="536">
        <f t="shared" si="275"/>
        <v>0</v>
      </c>
      <c r="H1361" s="543">
        <v>588</v>
      </c>
      <c r="I1361" s="536">
        <f t="shared" si="276"/>
        <v>0</v>
      </c>
      <c r="J1361" s="657">
        <f t="shared" si="278"/>
        <v>0</v>
      </c>
    </row>
    <row r="1362" spans="1:10" s="665" customFormat="1" ht="31.9" hidden="1" customHeight="1" x14ac:dyDescent="0.2">
      <c r="A1362" s="531">
        <v>549</v>
      </c>
      <c r="B1362" s="541" t="s">
        <v>151</v>
      </c>
      <c r="C1362" s="542" t="s">
        <v>152</v>
      </c>
      <c r="D1362" s="542" t="s">
        <v>56</v>
      </c>
      <c r="E1362" s="542"/>
      <c r="F1362" s="543">
        <v>600</v>
      </c>
      <c r="G1362" s="536">
        <f t="shared" si="275"/>
        <v>0</v>
      </c>
      <c r="H1362" s="543">
        <v>381</v>
      </c>
      <c r="I1362" s="536">
        <f t="shared" si="276"/>
        <v>0</v>
      </c>
      <c r="J1362" s="657">
        <f t="shared" si="278"/>
        <v>0</v>
      </c>
    </row>
    <row r="1363" spans="1:10" s="665" customFormat="1" ht="36.75" hidden="1" customHeight="1" x14ac:dyDescent="0.2">
      <c r="A1363" s="531">
        <v>550</v>
      </c>
      <c r="B1363" s="541" t="s">
        <v>390</v>
      </c>
      <c r="C1363" s="542" t="s">
        <v>391</v>
      </c>
      <c r="D1363" s="542" t="s">
        <v>14</v>
      </c>
      <c r="E1363" s="542"/>
      <c r="F1363" s="543">
        <v>400</v>
      </c>
      <c r="G1363" s="536">
        <f t="shared" si="275"/>
        <v>0</v>
      </c>
      <c r="H1363" s="543">
        <v>900</v>
      </c>
      <c r="I1363" s="536">
        <f t="shared" si="276"/>
        <v>0</v>
      </c>
      <c r="J1363" s="657">
        <f t="shared" si="278"/>
        <v>0</v>
      </c>
    </row>
    <row r="1364" spans="1:10" s="665" customFormat="1" ht="12" hidden="1" customHeight="1" x14ac:dyDescent="0.2">
      <c r="A1364" s="531">
        <v>551</v>
      </c>
      <c r="B1364" s="541" t="s">
        <v>392</v>
      </c>
      <c r="C1364" s="542" t="s">
        <v>393</v>
      </c>
      <c r="D1364" s="542" t="s">
        <v>14</v>
      </c>
      <c r="E1364" s="542"/>
      <c r="F1364" s="543">
        <v>300</v>
      </c>
      <c r="G1364" s="536">
        <f t="shared" si="275"/>
        <v>0</v>
      </c>
      <c r="H1364" s="543">
        <v>234</v>
      </c>
      <c r="I1364" s="536">
        <f t="shared" si="276"/>
        <v>0</v>
      </c>
      <c r="J1364" s="657">
        <f t="shared" si="278"/>
        <v>0</v>
      </c>
    </row>
    <row r="1365" spans="1:10" s="665" customFormat="1" ht="12" hidden="1" customHeight="1" x14ac:dyDescent="0.2">
      <c r="A1365" s="531">
        <v>552</v>
      </c>
      <c r="B1365" s="541" t="s">
        <v>394</v>
      </c>
      <c r="C1365" s="544" t="s">
        <v>422</v>
      </c>
      <c r="D1365" s="544" t="s">
        <v>14</v>
      </c>
      <c r="E1365" s="544"/>
      <c r="F1365" s="543">
        <v>1250</v>
      </c>
      <c r="G1365" s="536">
        <f t="shared" si="275"/>
        <v>0</v>
      </c>
      <c r="H1365" s="543">
        <v>899.84999999999991</v>
      </c>
      <c r="I1365" s="536">
        <f t="shared" si="276"/>
        <v>0</v>
      </c>
      <c r="J1365" s="657">
        <f t="shared" si="278"/>
        <v>0</v>
      </c>
    </row>
    <row r="1366" spans="1:10" s="665" customFormat="1" ht="12" hidden="1" customHeight="1" x14ac:dyDescent="0.2">
      <c r="A1366" s="531">
        <v>553</v>
      </c>
      <c r="B1366" s="541" t="s">
        <v>394</v>
      </c>
      <c r="C1366" s="544" t="s">
        <v>423</v>
      </c>
      <c r="D1366" s="544" t="s">
        <v>14</v>
      </c>
      <c r="E1366" s="544"/>
      <c r="F1366" s="543">
        <v>1250</v>
      </c>
      <c r="G1366" s="536">
        <f t="shared" si="275"/>
        <v>0</v>
      </c>
      <c r="H1366" s="543">
        <v>738.5</v>
      </c>
      <c r="I1366" s="536">
        <f t="shared" si="276"/>
        <v>0</v>
      </c>
      <c r="J1366" s="657">
        <f t="shared" si="278"/>
        <v>0</v>
      </c>
    </row>
    <row r="1367" spans="1:10" s="665" customFormat="1" ht="12" hidden="1" customHeight="1" x14ac:dyDescent="0.2">
      <c r="A1367" s="531">
        <v>554</v>
      </c>
      <c r="B1367" s="541" t="s">
        <v>394</v>
      </c>
      <c r="C1367" s="544" t="s">
        <v>293</v>
      </c>
      <c r="D1367" s="544" t="s">
        <v>14</v>
      </c>
      <c r="E1367" s="544"/>
      <c r="F1367" s="543">
        <v>1150</v>
      </c>
      <c r="G1367" s="536">
        <f t="shared" si="275"/>
        <v>0</v>
      </c>
      <c r="H1367" s="543">
        <v>600.21818181818185</v>
      </c>
      <c r="I1367" s="536">
        <f t="shared" si="276"/>
        <v>0</v>
      </c>
      <c r="J1367" s="657">
        <f t="shared" si="278"/>
        <v>0</v>
      </c>
    </row>
    <row r="1368" spans="1:10" s="665" customFormat="1" ht="12" hidden="1" customHeight="1" x14ac:dyDescent="0.2">
      <c r="A1368" s="531">
        <v>555</v>
      </c>
      <c r="B1368" s="541" t="s">
        <v>394</v>
      </c>
      <c r="C1368" s="544" t="s">
        <v>424</v>
      </c>
      <c r="D1368" s="544" t="s">
        <v>14</v>
      </c>
      <c r="E1368" s="544"/>
      <c r="F1368" s="543">
        <v>850</v>
      </c>
      <c r="G1368" s="536">
        <f t="shared" si="275"/>
        <v>0</v>
      </c>
      <c r="H1368" s="543">
        <v>509.44444444444446</v>
      </c>
      <c r="I1368" s="536">
        <f t="shared" si="276"/>
        <v>0</v>
      </c>
      <c r="J1368" s="657">
        <f t="shared" si="278"/>
        <v>0</v>
      </c>
    </row>
    <row r="1369" spans="1:10" s="665" customFormat="1" ht="12" hidden="1" customHeight="1" x14ac:dyDescent="0.2">
      <c r="A1369" s="531">
        <v>556</v>
      </c>
      <c r="B1369" s="535" t="s">
        <v>302</v>
      </c>
      <c r="C1369" s="533"/>
      <c r="D1369" s="533" t="s">
        <v>7</v>
      </c>
      <c r="E1369" s="533"/>
      <c r="F1369" s="536">
        <v>1500</v>
      </c>
      <c r="G1369" s="536">
        <f t="shared" si="275"/>
        <v>0</v>
      </c>
      <c r="H1369" s="536">
        <v>4557</v>
      </c>
      <c r="I1369" s="536">
        <f t="shared" si="276"/>
        <v>0</v>
      </c>
      <c r="J1369" s="656">
        <f t="shared" si="278"/>
        <v>0</v>
      </c>
    </row>
    <row r="1370" spans="1:10" s="665" customFormat="1" ht="12" hidden="1" customHeight="1" x14ac:dyDescent="0.2">
      <c r="A1370" s="531">
        <v>557</v>
      </c>
      <c r="B1370" s="535" t="s">
        <v>243</v>
      </c>
      <c r="C1370" s="533"/>
      <c r="D1370" s="533" t="s">
        <v>7</v>
      </c>
      <c r="E1370" s="533"/>
      <c r="F1370" s="536">
        <v>800</v>
      </c>
      <c r="G1370" s="536">
        <f t="shared" si="275"/>
        <v>0</v>
      </c>
      <c r="H1370" s="536">
        <v>832</v>
      </c>
      <c r="I1370" s="536">
        <f t="shared" si="276"/>
        <v>0</v>
      </c>
      <c r="J1370" s="656">
        <f t="shared" si="278"/>
        <v>0</v>
      </c>
    </row>
    <row r="1371" spans="1:10" s="665" customFormat="1" ht="12" hidden="1" customHeight="1" x14ac:dyDescent="0.2">
      <c r="A1371" s="531">
        <v>558</v>
      </c>
      <c r="B1371" s="535" t="s">
        <v>244</v>
      </c>
      <c r="C1371" s="533"/>
      <c r="D1371" s="533" t="s">
        <v>7</v>
      </c>
      <c r="E1371" s="533"/>
      <c r="F1371" s="536">
        <v>800</v>
      </c>
      <c r="G1371" s="536">
        <f t="shared" si="275"/>
        <v>0</v>
      </c>
      <c r="H1371" s="536">
        <v>507</v>
      </c>
      <c r="I1371" s="536">
        <f t="shared" si="276"/>
        <v>0</v>
      </c>
      <c r="J1371" s="656">
        <f t="shared" si="278"/>
        <v>0</v>
      </c>
    </row>
    <row r="1372" spans="1:10" s="665" customFormat="1" hidden="1" x14ac:dyDescent="0.2">
      <c r="A1372" s="531">
        <v>559</v>
      </c>
      <c r="B1372" s="535" t="s">
        <v>55</v>
      </c>
      <c r="C1372" s="533"/>
      <c r="D1372" s="533" t="s">
        <v>56</v>
      </c>
      <c r="E1372" s="533"/>
      <c r="F1372" s="536">
        <v>1800</v>
      </c>
      <c r="G1372" s="536">
        <f t="shared" si="275"/>
        <v>0</v>
      </c>
      <c r="H1372" s="536">
        <v>840</v>
      </c>
      <c r="I1372" s="536">
        <f t="shared" si="276"/>
        <v>0</v>
      </c>
      <c r="J1372" s="656">
        <f t="shared" si="278"/>
        <v>0</v>
      </c>
    </row>
    <row r="1373" spans="1:10" s="665" customFormat="1" hidden="1" x14ac:dyDescent="0.2">
      <c r="A1373" s="531">
        <v>560</v>
      </c>
      <c r="B1373" s="535" t="s">
        <v>429</v>
      </c>
      <c r="C1373" s="538"/>
      <c r="D1373" s="533" t="s">
        <v>56</v>
      </c>
      <c r="E1373" s="533"/>
      <c r="F1373" s="536">
        <v>1800</v>
      </c>
      <c r="G1373" s="536">
        <f t="shared" si="275"/>
        <v>0</v>
      </c>
      <c r="H1373" s="536">
        <v>1460</v>
      </c>
      <c r="I1373" s="536">
        <f t="shared" si="276"/>
        <v>0</v>
      </c>
      <c r="J1373" s="656">
        <f t="shared" si="278"/>
        <v>0</v>
      </c>
    </row>
    <row r="1374" spans="1:10" s="665" customFormat="1" ht="25.5" hidden="1" x14ac:dyDescent="0.2">
      <c r="A1374" s="531">
        <v>561</v>
      </c>
      <c r="B1374" s="535" t="s">
        <v>431</v>
      </c>
      <c r="C1374" s="538"/>
      <c r="D1374" s="533" t="s">
        <v>56</v>
      </c>
      <c r="E1374" s="533"/>
      <c r="F1374" s="536">
        <v>1800</v>
      </c>
      <c r="G1374" s="536">
        <f t="shared" si="275"/>
        <v>0</v>
      </c>
      <c r="H1374" s="536">
        <v>2920</v>
      </c>
      <c r="I1374" s="536">
        <f t="shared" si="276"/>
        <v>0</v>
      </c>
      <c r="J1374" s="656">
        <f t="shared" si="278"/>
        <v>0</v>
      </c>
    </row>
    <row r="1375" spans="1:10" s="665" customFormat="1" hidden="1" x14ac:dyDescent="0.2">
      <c r="A1375" s="531">
        <v>562</v>
      </c>
      <c r="B1375" s="535" t="s">
        <v>59</v>
      </c>
      <c r="C1375" s="533"/>
      <c r="D1375" s="533" t="s">
        <v>56</v>
      </c>
      <c r="E1375" s="533"/>
      <c r="F1375" s="536">
        <v>1800</v>
      </c>
      <c r="G1375" s="536">
        <f t="shared" si="275"/>
        <v>0</v>
      </c>
      <c r="H1375" s="536">
        <v>3080</v>
      </c>
      <c r="I1375" s="536">
        <f t="shared" si="276"/>
        <v>0</v>
      </c>
      <c r="J1375" s="656">
        <f t="shared" si="278"/>
        <v>0</v>
      </c>
    </row>
    <row r="1376" spans="1:10" s="665" customFormat="1" hidden="1" x14ac:dyDescent="0.2">
      <c r="A1376" s="531">
        <v>563</v>
      </c>
      <c r="B1376" s="535" t="s">
        <v>60</v>
      </c>
      <c r="C1376" s="538"/>
      <c r="D1376" s="533" t="s">
        <v>5</v>
      </c>
      <c r="E1376" s="533"/>
      <c r="F1376" s="536">
        <v>0</v>
      </c>
      <c r="G1376" s="536">
        <f t="shared" si="275"/>
        <v>0</v>
      </c>
      <c r="H1376" s="536">
        <v>97337</v>
      </c>
      <c r="I1376" s="536">
        <f t="shared" si="276"/>
        <v>0</v>
      </c>
      <c r="J1376" s="656">
        <f t="shared" si="278"/>
        <v>0</v>
      </c>
    </row>
    <row r="1377" spans="1:10" s="665" customFormat="1" hidden="1" x14ac:dyDescent="0.2">
      <c r="A1377" s="531">
        <v>564</v>
      </c>
      <c r="B1377" s="539" t="s">
        <v>61</v>
      </c>
      <c r="C1377" s="533"/>
      <c r="D1377" s="533"/>
      <c r="E1377" s="533"/>
      <c r="F1377" s="533"/>
      <c r="G1377" s="536">
        <f t="shared" si="275"/>
        <v>0</v>
      </c>
      <c r="H1377" s="147"/>
      <c r="I1377" s="536">
        <f t="shared" si="276"/>
        <v>0</v>
      </c>
      <c r="J1377" s="655"/>
    </row>
    <row r="1378" spans="1:10" s="665" customFormat="1" ht="25.5" hidden="1" x14ac:dyDescent="0.2">
      <c r="A1378" s="531">
        <v>565</v>
      </c>
      <c r="B1378" s="535" t="s">
        <v>303</v>
      </c>
      <c r="C1378" s="533" t="s">
        <v>374</v>
      </c>
      <c r="D1378" s="533" t="s">
        <v>14</v>
      </c>
      <c r="E1378" s="533"/>
      <c r="F1378" s="536">
        <v>43125</v>
      </c>
      <c r="G1378" s="536">
        <f t="shared" si="275"/>
        <v>0</v>
      </c>
      <c r="H1378" s="536">
        <v>47854.080000000002</v>
      </c>
      <c r="I1378" s="536">
        <f t="shared" si="276"/>
        <v>0</v>
      </c>
      <c r="J1378" s="656">
        <f t="shared" ref="J1378:J1395" si="279">G1378+I1378</f>
        <v>0</v>
      </c>
    </row>
    <row r="1379" spans="1:10" s="665" customFormat="1" hidden="1" x14ac:dyDescent="0.2">
      <c r="A1379" s="531">
        <v>566</v>
      </c>
      <c r="B1379" s="535" t="s">
        <v>425</v>
      </c>
      <c r="C1379" s="533"/>
      <c r="D1379" s="533" t="s">
        <v>7</v>
      </c>
      <c r="E1379" s="533"/>
      <c r="F1379" s="536">
        <v>7730</v>
      </c>
      <c r="G1379" s="536">
        <f t="shared" si="275"/>
        <v>0</v>
      </c>
      <c r="H1379" s="536">
        <v>18729</v>
      </c>
      <c r="I1379" s="536">
        <f t="shared" si="276"/>
        <v>0</v>
      </c>
      <c r="J1379" s="656">
        <f t="shared" si="279"/>
        <v>0</v>
      </c>
    </row>
    <row r="1380" spans="1:10" s="665" customFormat="1" ht="25.5" hidden="1" x14ac:dyDescent="0.2">
      <c r="A1380" s="531">
        <v>567</v>
      </c>
      <c r="B1380" s="541" t="s">
        <v>387</v>
      </c>
      <c r="C1380" s="542" t="s">
        <v>426</v>
      </c>
      <c r="D1380" s="542" t="s">
        <v>14</v>
      </c>
      <c r="E1380" s="542"/>
      <c r="F1380" s="543">
        <v>4500</v>
      </c>
      <c r="G1380" s="536">
        <f t="shared" si="275"/>
        <v>0</v>
      </c>
      <c r="H1380" s="543">
        <v>14304.174999999999</v>
      </c>
      <c r="I1380" s="536">
        <f t="shared" si="276"/>
        <v>0</v>
      </c>
      <c r="J1380" s="657">
        <f t="shared" si="279"/>
        <v>0</v>
      </c>
    </row>
    <row r="1381" spans="1:10" s="665" customFormat="1" ht="25.5" hidden="1" x14ac:dyDescent="0.2">
      <c r="A1381" s="531">
        <v>568</v>
      </c>
      <c r="B1381" s="541" t="s">
        <v>387</v>
      </c>
      <c r="C1381" s="542" t="s">
        <v>419</v>
      </c>
      <c r="D1381" s="542" t="s">
        <v>14</v>
      </c>
      <c r="E1381" s="542"/>
      <c r="F1381" s="543">
        <v>4500</v>
      </c>
      <c r="G1381" s="536">
        <f t="shared" si="275"/>
        <v>0</v>
      </c>
      <c r="H1381" s="543">
        <v>10701.199999999999</v>
      </c>
      <c r="I1381" s="536">
        <f t="shared" si="276"/>
        <v>0</v>
      </c>
      <c r="J1381" s="657">
        <f t="shared" si="279"/>
        <v>0</v>
      </c>
    </row>
    <row r="1382" spans="1:10" s="665" customFormat="1" ht="25.5" hidden="1" x14ac:dyDescent="0.2">
      <c r="A1382" s="531">
        <v>569</v>
      </c>
      <c r="B1382" s="541" t="s">
        <v>387</v>
      </c>
      <c r="C1382" s="542" t="s">
        <v>420</v>
      </c>
      <c r="D1382" s="542" t="s">
        <v>14</v>
      </c>
      <c r="E1382" s="542"/>
      <c r="F1382" s="543">
        <v>4500</v>
      </c>
      <c r="G1382" s="536">
        <f t="shared" si="275"/>
        <v>0</v>
      </c>
      <c r="H1382" s="543">
        <v>10701.199999999999</v>
      </c>
      <c r="I1382" s="536">
        <f t="shared" si="276"/>
        <v>0</v>
      </c>
      <c r="J1382" s="657">
        <f t="shared" si="279"/>
        <v>0</v>
      </c>
    </row>
    <row r="1383" spans="1:10" s="665" customFormat="1" ht="25.5" hidden="1" x14ac:dyDescent="0.2">
      <c r="A1383" s="531">
        <v>570</v>
      </c>
      <c r="B1383" s="541" t="s">
        <v>387</v>
      </c>
      <c r="C1383" s="542" t="s">
        <v>421</v>
      </c>
      <c r="D1383" s="542" t="s">
        <v>14</v>
      </c>
      <c r="E1383" s="542"/>
      <c r="F1383" s="543">
        <v>4500</v>
      </c>
      <c r="G1383" s="536">
        <f t="shared" si="275"/>
        <v>0</v>
      </c>
      <c r="H1383" s="543">
        <v>10567.9</v>
      </c>
      <c r="I1383" s="536">
        <f t="shared" si="276"/>
        <v>0</v>
      </c>
      <c r="J1383" s="657">
        <f t="shared" si="279"/>
        <v>0</v>
      </c>
    </row>
    <row r="1384" spans="1:10" s="665" customFormat="1" ht="25.5" hidden="1" x14ac:dyDescent="0.2">
      <c r="A1384" s="531">
        <v>571</v>
      </c>
      <c r="B1384" s="541" t="s">
        <v>82</v>
      </c>
      <c r="C1384" s="542" t="s">
        <v>83</v>
      </c>
      <c r="D1384" s="542" t="s">
        <v>56</v>
      </c>
      <c r="E1384" s="542"/>
      <c r="F1384" s="543">
        <v>600</v>
      </c>
      <c r="G1384" s="536">
        <f t="shared" si="275"/>
        <v>0</v>
      </c>
      <c r="H1384" s="543">
        <v>588</v>
      </c>
      <c r="I1384" s="536">
        <f t="shared" si="276"/>
        <v>0</v>
      </c>
      <c r="J1384" s="657">
        <f t="shared" si="279"/>
        <v>0</v>
      </c>
    </row>
    <row r="1385" spans="1:10" s="665" customFormat="1" hidden="1" x14ac:dyDescent="0.2">
      <c r="A1385" s="531">
        <v>572</v>
      </c>
      <c r="B1385" s="541" t="s">
        <v>390</v>
      </c>
      <c r="C1385" s="542" t="s">
        <v>391</v>
      </c>
      <c r="D1385" s="542" t="s">
        <v>14</v>
      </c>
      <c r="E1385" s="542"/>
      <c r="F1385" s="543">
        <v>400</v>
      </c>
      <c r="G1385" s="536">
        <f t="shared" si="275"/>
        <v>0</v>
      </c>
      <c r="H1385" s="543">
        <v>900</v>
      </c>
      <c r="I1385" s="536">
        <f t="shared" si="276"/>
        <v>0</v>
      </c>
      <c r="J1385" s="657">
        <f t="shared" si="279"/>
        <v>0</v>
      </c>
    </row>
    <row r="1386" spans="1:10" s="665" customFormat="1" ht="28.5" hidden="1" customHeight="1" x14ac:dyDescent="0.2">
      <c r="A1386" s="531">
        <v>573</v>
      </c>
      <c r="B1386" s="541" t="s">
        <v>392</v>
      </c>
      <c r="C1386" s="542" t="s">
        <v>393</v>
      </c>
      <c r="D1386" s="542" t="s">
        <v>14</v>
      </c>
      <c r="E1386" s="542"/>
      <c r="F1386" s="543">
        <v>300</v>
      </c>
      <c r="G1386" s="536">
        <f t="shared" si="275"/>
        <v>0</v>
      </c>
      <c r="H1386" s="543">
        <v>234</v>
      </c>
      <c r="I1386" s="536">
        <f t="shared" si="276"/>
        <v>0</v>
      </c>
      <c r="J1386" s="657">
        <f t="shared" si="279"/>
        <v>0</v>
      </c>
    </row>
    <row r="1387" spans="1:10" s="665" customFormat="1" ht="12" hidden="1" customHeight="1" x14ac:dyDescent="0.2">
      <c r="A1387" s="531">
        <v>574</v>
      </c>
      <c r="B1387" s="541" t="s">
        <v>394</v>
      </c>
      <c r="C1387" s="544" t="s">
        <v>423</v>
      </c>
      <c r="D1387" s="544" t="s">
        <v>14</v>
      </c>
      <c r="E1387" s="544"/>
      <c r="F1387" s="543">
        <v>1250</v>
      </c>
      <c r="G1387" s="536">
        <f t="shared" si="275"/>
        <v>0</v>
      </c>
      <c r="H1387" s="543">
        <v>738.5</v>
      </c>
      <c r="I1387" s="536">
        <f t="shared" si="276"/>
        <v>0</v>
      </c>
      <c r="J1387" s="657">
        <f t="shared" si="279"/>
        <v>0</v>
      </c>
    </row>
    <row r="1388" spans="1:10" s="665" customFormat="1" ht="12" hidden="1" customHeight="1" x14ac:dyDescent="0.2">
      <c r="A1388" s="531">
        <v>575</v>
      </c>
      <c r="B1388" s="541" t="s">
        <v>394</v>
      </c>
      <c r="C1388" s="544" t="s">
        <v>293</v>
      </c>
      <c r="D1388" s="544" t="s">
        <v>14</v>
      </c>
      <c r="E1388" s="544"/>
      <c r="F1388" s="543">
        <v>1150</v>
      </c>
      <c r="G1388" s="536">
        <f t="shared" si="275"/>
        <v>0</v>
      </c>
      <c r="H1388" s="543">
        <v>600.21818181818185</v>
      </c>
      <c r="I1388" s="536">
        <f t="shared" si="276"/>
        <v>0</v>
      </c>
      <c r="J1388" s="657">
        <f t="shared" si="279"/>
        <v>0</v>
      </c>
    </row>
    <row r="1389" spans="1:10" s="665" customFormat="1" ht="12" hidden="1" customHeight="1" x14ac:dyDescent="0.2">
      <c r="A1389" s="531">
        <v>576</v>
      </c>
      <c r="B1389" s="541" t="s">
        <v>394</v>
      </c>
      <c r="C1389" s="544" t="s">
        <v>424</v>
      </c>
      <c r="D1389" s="544" t="s">
        <v>14</v>
      </c>
      <c r="E1389" s="544"/>
      <c r="F1389" s="543">
        <v>850</v>
      </c>
      <c r="G1389" s="536">
        <f t="shared" si="275"/>
        <v>0</v>
      </c>
      <c r="H1389" s="543">
        <v>509.44444444444446</v>
      </c>
      <c r="I1389" s="536">
        <f t="shared" si="276"/>
        <v>0</v>
      </c>
      <c r="J1389" s="657">
        <f t="shared" si="279"/>
        <v>0</v>
      </c>
    </row>
    <row r="1390" spans="1:10" s="665" customFormat="1" ht="12" hidden="1" customHeight="1" x14ac:dyDescent="0.2">
      <c r="A1390" s="531">
        <v>577</v>
      </c>
      <c r="B1390" s="535" t="s">
        <v>244</v>
      </c>
      <c r="C1390" s="533"/>
      <c r="D1390" s="533" t="s">
        <v>14</v>
      </c>
      <c r="E1390" s="533"/>
      <c r="F1390" s="536">
        <v>800</v>
      </c>
      <c r="G1390" s="536">
        <f t="shared" si="275"/>
        <v>0</v>
      </c>
      <c r="H1390" s="536">
        <v>507</v>
      </c>
      <c r="I1390" s="536">
        <f t="shared" si="276"/>
        <v>0</v>
      </c>
      <c r="J1390" s="656">
        <f t="shared" si="279"/>
        <v>0</v>
      </c>
    </row>
    <row r="1391" spans="1:10" s="665" customFormat="1" hidden="1" x14ac:dyDescent="0.2">
      <c r="A1391" s="531">
        <v>578</v>
      </c>
      <c r="B1391" s="535" t="s">
        <v>243</v>
      </c>
      <c r="C1391" s="533"/>
      <c r="D1391" s="533" t="s">
        <v>14</v>
      </c>
      <c r="E1391" s="533"/>
      <c r="F1391" s="536">
        <v>800</v>
      </c>
      <c r="G1391" s="536">
        <f t="shared" si="275"/>
        <v>0</v>
      </c>
      <c r="H1391" s="536">
        <v>507</v>
      </c>
      <c r="I1391" s="536">
        <f t="shared" si="276"/>
        <v>0</v>
      </c>
      <c r="J1391" s="656">
        <f t="shared" si="279"/>
        <v>0</v>
      </c>
    </row>
    <row r="1392" spans="1:10" s="665" customFormat="1" hidden="1" x14ac:dyDescent="0.2">
      <c r="A1392" s="531">
        <v>579</v>
      </c>
      <c r="B1392" s="535" t="s">
        <v>304</v>
      </c>
      <c r="C1392" s="533"/>
      <c r="D1392" s="533" t="s">
        <v>14</v>
      </c>
      <c r="E1392" s="533"/>
      <c r="F1392" s="536">
        <v>600</v>
      </c>
      <c r="G1392" s="536">
        <f t="shared" si="275"/>
        <v>0</v>
      </c>
      <c r="H1392" s="536">
        <v>15460</v>
      </c>
      <c r="I1392" s="536">
        <f t="shared" si="276"/>
        <v>0</v>
      </c>
      <c r="J1392" s="656">
        <f t="shared" si="279"/>
        <v>0</v>
      </c>
    </row>
    <row r="1393" spans="1:10" s="665" customFormat="1" hidden="1" x14ac:dyDescent="0.2">
      <c r="A1393" s="531">
        <v>580</v>
      </c>
      <c r="B1393" s="535" t="s">
        <v>429</v>
      </c>
      <c r="C1393" s="538"/>
      <c r="D1393" s="533" t="s">
        <v>56</v>
      </c>
      <c r="E1393" s="533"/>
      <c r="F1393" s="536">
        <v>1800</v>
      </c>
      <c r="G1393" s="536">
        <f t="shared" si="275"/>
        <v>0</v>
      </c>
      <c r="H1393" s="536">
        <v>1460</v>
      </c>
      <c r="I1393" s="536">
        <f t="shared" si="276"/>
        <v>0</v>
      </c>
      <c r="J1393" s="656">
        <f t="shared" si="279"/>
        <v>0</v>
      </c>
    </row>
    <row r="1394" spans="1:10" s="665" customFormat="1" ht="25.5" hidden="1" x14ac:dyDescent="0.2">
      <c r="A1394" s="531">
        <v>581</v>
      </c>
      <c r="B1394" s="535" t="s">
        <v>430</v>
      </c>
      <c r="C1394" s="538"/>
      <c r="D1394" s="533" t="s">
        <v>56</v>
      </c>
      <c r="E1394" s="533"/>
      <c r="F1394" s="536">
        <v>1800</v>
      </c>
      <c r="G1394" s="536">
        <f t="shared" si="275"/>
        <v>0</v>
      </c>
      <c r="H1394" s="536">
        <v>2920</v>
      </c>
      <c r="I1394" s="536">
        <f t="shared" si="276"/>
        <v>0</v>
      </c>
      <c r="J1394" s="656">
        <f t="shared" si="279"/>
        <v>0</v>
      </c>
    </row>
    <row r="1395" spans="1:10" s="665" customFormat="1" ht="24" hidden="1" customHeight="1" x14ac:dyDescent="0.2">
      <c r="A1395" s="531">
        <v>582</v>
      </c>
      <c r="B1395" s="535" t="s">
        <v>60</v>
      </c>
      <c r="C1395" s="538"/>
      <c r="D1395" s="533" t="s">
        <v>5</v>
      </c>
      <c r="E1395" s="533"/>
      <c r="F1395" s="536">
        <v>0</v>
      </c>
      <c r="G1395" s="536">
        <f t="shared" si="275"/>
        <v>0</v>
      </c>
      <c r="H1395" s="536">
        <v>59701</v>
      </c>
      <c r="I1395" s="536">
        <f t="shared" si="276"/>
        <v>0</v>
      </c>
      <c r="J1395" s="656">
        <f t="shared" si="279"/>
        <v>0</v>
      </c>
    </row>
    <row r="1396" spans="1:10" s="665" customFormat="1" hidden="1" x14ac:dyDescent="0.2">
      <c r="A1396" s="531">
        <v>583</v>
      </c>
      <c r="B1396" s="539" t="s">
        <v>66</v>
      </c>
      <c r="C1396" s="533"/>
      <c r="D1396" s="533"/>
      <c r="E1396" s="533"/>
      <c r="F1396" s="533"/>
      <c r="G1396" s="536"/>
      <c r="H1396" s="147"/>
      <c r="I1396" s="536"/>
      <c r="J1396" s="655"/>
    </row>
    <row r="1397" spans="1:10" s="665" customFormat="1" ht="25.5" hidden="1" x14ac:dyDescent="0.2">
      <c r="A1397" s="531">
        <v>584</v>
      </c>
      <c r="B1397" s="535" t="s">
        <v>305</v>
      </c>
      <c r="C1397" s="533" t="s">
        <v>375</v>
      </c>
      <c r="D1397" s="533" t="s">
        <v>14</v>
      </c>
      <c r="E1397" s="533"/>
      <c r="F1397" s="536">
        <v>53425.200000000004</v>
      </c>
      <c r="G1397" s="536">
        <f t="shared" si="275"/>
        <v>0</v>
      </c>
      <c r="H1397" s="536">
        <v>96511.679999999993</v>
      </c>
      <c r="I1397" s="536">
        <f t="shared" si="276"/>
        <v>0</v>
      </c>
      <c r="J1397" s="656">
        <f t="shared" ref="J1397:J1416" si="280">G1397+I1397</f>
        <v>0</v>
      </c>
    </row>
    <row r="1398" spans="1:10" s="665" customFormat="1" hidden="1" x14ac:dyDescent="0.2">
      <c r="A1398" s="531">
        <v>585</v>
      </c>
      <c r="B1398" s="535" t="s">
        <v>425</v>
      </c>
      <c r="C1398" s="533"/>
      <c r="D1398" s="533" t="s">
        <v>7</v>
      </c>
      <c r="E1398" s="533"/>
      <c r="F1398" s="536">
        <v>7730</v>
      </c>
      <c r="G1398" s="536">
        <f t="shared" si="275"/>
        <v>0</v>
      </c>
      <c r="H1398" s="536">
        <v>18729</v>
      </c>
      <c r="I1398" s="536">
        <f t="shared" si="276"/>
        <v>0</v>
      </c>
      <c r="J1398" s="656">
        <f t="shared" si="280"/>
        <v>0</v>
      </c>
    </row>
    <row r="1399" spans="1:10" s="665" customFormat="1" ht="25.5" hidden="1" x14ac:dyDescent="0.2">
      <c r="A1399" s="531">
        <v>586</v>
      </c>
      <c r="B1399" s="541" t="s">
        <v>387</v>
      </c>
      <c r="C1399" s="542" t="s">
        <v>427</v>
      </c>
      <c r="D1399" s="542" t="s">
        <v>14</v>
      </c>
      <c r="E1399" s="542"/>
      <c r="F1399" s="543">
        <v>4500</v>
      </c>
      <c r="G1399" s="536">
        <f t="shared" si="275"/>
        <v>0</v>
      </c>
      <c r="H1399" s="543">
        <v>16972.5</v>
      </c>
      <c r="I1399" s="536">
        <f t="shared" si="276"/>
        <v>0</v>
      </c>
      <c r="J1399" s="657">
        <f t="shared" si="280"/>
        <v>0</v>
      </c>
    </row>
    <row r="1400" spans="1:10" s="665" customFormat="1" ht="25.5" hidden="1" x14ac:dyDescent="0.2">
      <c r="A1400" s="531">
        <v>587</v>
      </c>
      <c r="B1400" s="541" t="s">
        <v>387</v>
      </c>
      <c r="C1400" s="542" t="s">
        <v>417</v>
      </c>
      <c r="D1400" s="542" t="s">
        <v>14</v>
      </c>
      <c r="E1400" s="542"/>
      <c r="F1400" s="543">
        <v>4500</v>
      </c>
      <c r="G1400" s="536">
        <f t="shared" si="275"/>
        <v>0</v>
      </c>
      <c r="H1400" s="543">
        <v>11769.15</v>
      </c>
      <c r="I1400" s="536">
        <f t="shared" si="276"/>
        <v>0</v>
      </c>
      <c r="J1400" s="657">
        <f t="shared" si="280"/>
        <v>0</v>
      </c>
    </row>
    <row r="1401" spans="1:10" s="665" customFormat="1" ht="25.5" hidden="1" x14ac:dyDescent="0.2">
      <c r="A1401" s="531">
        <v>588</v>
      </c>
      <c r="B1401" s="541" t="s">
        <v>387</v>
      </c>
      <c r="C1401" s="542" t="s">
        <v>418</v>
      </c>
      <c r="D1401" s="542" t="s">
        <v>14</v>
      </c>
      <c r="E1401" s="542"/>
      <c r="F1401" s="543">
        <v>4500</v>
      </c>
      <c r="G1401" s="536">
        <f t="shared" si="275"/>
        <v>0</v>
      </c>
      <c r="H1401" s="543">
        <v>10968.575000000001</v>
      </c>
      <c r="I1401" s="536">
        <f t="shared" si="276"/>
        <v>0</v>
      </c>
      <c r="J1401" s="657">
        <f t="shared" si="280"/>
        <v>0</v>
      </c>
    </row>
    <row r="1402" spans="1:10" s="665" customFormat="1" ht="25.5" hidden="1" x14ac:dyDescent="0.2">
      <c r="A1402" s="531">
        <v>589</v>
      </c>
      <c r="B1402" s="541" t="s">
        <v>387</v>
      </c>
      <c r="C1402" s="542" t="s">
        <v>419</v>
      </c>
      <c r="D1402" s="542" t="s">
        <v>14</v>
      </c>
      <c r="E1402" s="542"/>
      <c r="F1402" s="543">
        <v>4500</v>
      </c>
      <c r="G1402" s="536">
        <f t="shared" ref="G1402:G1465" si="281">E1402*F1402</f>
        <v>0</v>
      </c>
      <c r="H1402" s="543">
        <v>10701.199999999999</v>
      </c>
      <c r="I1402" s="536">
        <f t="shared" ref="I1402:I1465" si="282">E1402*H1402</f>
        <v>0</v>
      </c>
      <c r="J1402" s="657">
        <f t="shared" si="280"/>
        <v>0</v>
      </c>
    </row>
    <row r="1403" spans="1:10" s="665" customFormat="1" ht="25.5" hidden="1" x14ac:dyDescent="0.2">
      <c r="A1403" s="531">
        <v>590</v>
      </c>
      <c r="B1403" s="541" t="s">
        <v>387</v>
      </c>
      <c r="C1403" s="542" t="s">
        <v>420</v>
      </c>
      <c r="D1403" s="542" t="s">
        <v>14</v>
      </c>
      <c r="E1403" s="542"/>
      <c r="F1403" s="543">
        <v>4500</v>
      </c>
      <c r="G1403" s="536">
        <f t="shared" si="281"/>
        <v>0</v>
      </c>
      <c r="H1403" s="543">
        <v>10701.199999999999</v>
      </c>
      <c r="I1403" s="536">
        <f t="shared" si="282"/>
        <v>0</v>
      </c>
      <c r="J1403" s="657">
        <f t="shared" si="280"/>
        <v>0</v>
      </c>
    </row>
    <row r="1404" spans="1:10" s="665" customFormat="1" ht="25.5" hidden="1" x14ac:dyDescent="0.2">
      <c r="A1404" s="531">
        <v>591</v>
      </c>
      <c r="B1404" s="541" t="s">
        <v>82</v>
      </c>
      <c r="C1404" s="542" t="s">
        <v>83</v>
      </c>
      <c r="D1404" s="542" t="s">
        <v>56</v>
      </c>
      <c r="E1404" s="542"/>
      <c r="F1404" s="543">
        <v>600</v>
      </c>
      <c r="G1404" s="536">
        <f t="shared" si="281"/>
        <v>0</v>
      </c>
      <c r="H1404" s="543">
        <v>588</v>
      </c>
      <c r="I1404" s="536">
        <f t="shared" si="282"/>
        <v>0</v>
      </c>
      <c r="J1404" s="657">
        <f t="shared" si="280"/>
        <v>0</v>
      </c>
    </row>
    <row r="1405" spans="1:10" s="665" customFormat="1" hidden="1" x14ac:dyDescent="0.2">
      <c r="A1405" s="531">
        <v>592</v>
      </c>
      <c r="B1405" s="541" t="s">
        <v>390</v>
      </c>
      <c r="C1405" s="542" t="s">
        <v>391</v>
      </c>
      <c r="D1405" s="542" t="s">
        <v>14</v>
      </c>
      <c r="E1405" s="542"/>
      <c r="F1405" s="543">
        <v>400</v>
      </c>
      <c r="G1405" s="536">
        <f t="shared" si="281"/>
        <v>0</v>
      </c>
      <c r="H1405" s="543">
        <v>900</v>
      </c>
      <c r="I1405" s="536">
        <f t="shared" si="282"/>
        <v>0</v>
      </c>
      <c r="J1405" s="657">
        <f t="shared" si="280"/>
        <v>0</v>
      </c>
    </row>
    <row r="1406" spans="1:10" s="665" customFormat="1" hidden="1" x14ac:dyDescent="0.2">
      <c r="A1406" s="531">
        <v>593</v>
      </c>
      <c r="B1406" s="541" t="s">
        <v>392</v>
      </c>
      <c r="C1406" s="542" t="s">
        <v>393</v>
      </c>
      <c r="D1406" s="542" t="s">
        <v>14</v>
      </c>
      <c r="E1406" s="542"/>
      <c r="F1406" s="543">
        <v>300</v>
      </c>
      <c r="G1406" s="536">
        <f t="shared" si="281"/>
        <v>0</v>
      </c>
      <c r="H1406" s="543">
        <v>234</v>
      </c>
      <c r="I1406" s="536">
        <f t="shared" si="282"/>
        <v>0</v>
      </c>
      <c r="J1406" s="657">
        <f t="shared" si="280"/>
        <v>0</v>
      </c>
    </row>
    <row r="1407" spans="1:10" s="665" customFormat="1" hidden="1" x14ac:dyDescent="0.2">
      <c r="A1407" s="531">
        <v>594</v>
      </c>
      <c r="B1407" s="541" t="s">
        <v>394</v>
      </c>
      <c r="C1407" s="544" t="s">
        <v>428</v>
      </c>
      <c r="D1407" s="544" t="s">
        <v>14</v>
      </c>
      <c r="E1407" s="544"/>
      <c r="F1407" s="543">
        <v>1250</v>
      </c>
      <c r="G1407" s="536">
        <f t="shared" si="281"/>
        <v>0</v>
      </c>
      <c r="H1407" s="543">
        <v>1234.8</v>
      </c>
      <c r="I1407" s="536">
        <f t="shared" si="282"/>
        <v>0</v>
      </c>
      <c r="J1407" s="657">
        <f t="shared" si="280"/>
        <v>0</v>
      </c>
    </row>
    <row r="1408" spans="1:10" s="665" customFormat="1" hidden="1" x14ac:dyDescent="0.2">
      <c r="A1408" s="531">
        <v>595</v>
      </c>
      <c r="B1408" s="541" t="s">
        <v>394</v>
      </c>
      <c r="C1408" s="544" t="s">
        <v>422</v>
      </c>
      <c r="D1408" s="544" t="s">
        <v>14</v>
      </c>
      <c r="E1408" s="544"/>
      <c r="F1408" s="543">
        <v>1250</v>
      </c>
      <c r="G1408" s="536">
        <f t="shared" si="281"/>
        <v>0</v>
      </c>
      <c r="H1408" s="543">
        <v>899.73333333333323</v>
      </c>
      <c r="I1408" s="536">
        <f t="shared" si="282"/>
        <v>0</v>
      </c>
      <c r="J1408" s="657">
        <f t="shared" si="280"/>
        <v>0</v>
      </c>
    </row>
    <row r="1409" spans="1:10" s="665" customFormat="1" hidden="1" x14ac:dyDescent="0.2">
      <c r="A1409" s="531">
        <v>596</v>
      </c>
      <c r="B1409" s="541" t="s">
        <v>394</v>
      </c>
      <c r="C1409" s="544" t="s">
        <v>293</v>
      </c>
      <c r="D1409" s="544" t="s">
        <v>14</v>
      </c>
      <c r="E1409" s="544"/>
      <c r="F1409" s="543">
        <v>1150</v>
      </c>
      <c r="G1409" s="536">
        <f t="shared" si="281"/>
        <v>0</v>
      </c>
      <c r="H1409" s="543">
        <v>600.13333333333333</v>
      </c>
      <c r="I1409" s="536">
        <f t="shared" si="282"/>
        <v>0</v>
      </c>
      <c r="J1409" s="657">
        <f t="shared" si="280"/>
        <v>0</v>
      </c>
    </row>
    <row r="1410" spans="1:10" s="665" customFormat="1" hidden="1" x14ac:dyDescent="0.2">
      <c r="A1410" s="531">
        <v>597</v>
      </c>
      <c r="B1410" s="541" t="s">
        <v>394</v>
      </c>
      <c r="C1410" s="544" t="s">
        <v>424</v>
      </c>
      <c r="D1410" s="544" t="s">
        <v>14</v>
      </c>
      <c r="E1410" s="544"/>
      <c r="F1410" s="543">
        <v>850</v>
      </c>
      <c r="G1410" s="536">
        <f t="shared" si="281"/>
        <v>0</v>
      </c>
      <c r="H1410" s="543">
        <v>509.13333333333333</v>
      </c>
      <c r="I1410" s="536">
        <f t="shared" si="282"/>
        <v>0</v>
      </c>
      <c r="J1410" s="657">
        <f t="shared" si="280"/>
        <v>0</v>
      </c>
    </row>
    <row r="1411" spans="1:10" s="665" customFormat="1" hidden="1" x14ac:dyDescent="0.2">
      <c r="A1411" s="531">
        <v>598</v>
      </c>
      <c r="B1411" s="535" t="s">
        <v>243</v>
      </c>
      <c r="C1411" s="533"/>
      <c r="D1411" s="533" t="s">
        <v>14</v>
      </c>
      <c r="E1411" s="533"/>
      <c r="F1411" s="536">
        <v>800</v>
      </c>
      <c r="G1411" s="536">
        <f t="shared" si="281"/>
        <v>0</v>
      </c>
      <c r="H1411" s="536">
        <v>832</v>
      </c>
      <c r="I1411" s="536">
        <f t="shared" si="282"/>
        <v>0</v>
      </c>
      <c r="J1411" s="656">
        <f t="shared" si="280"/>
        <v>0</v>
      </c>
    </row>
    <row r="1412" spans="1:10" s="665" customFormat="1" hidden="1" x14ac:dyDescent="0.2">
      <c r="A1412" s="531">
        <v>599</v>
      </c>
      <c r="B1412" s="535" t="s">
        <v>244</v>
      </c>
      <c r="C1412" s="533"/>
      <c r="D1412" s="533" t="s">
        <v>14</v>
      </c>
      <c r="E1412" s="533"/>
      <c r="F1412" s="536">
        <v>800</v>
      </c>
      <c r="G1412" s="536">
        <f t="shared" si="281"/>
        <v>0</v>
      </c>
      <c r="H1412" s="536">
        <v>507</v>
      </c>
      <c r="I1412" s="536">
        <f t="shared" si="282"/>
        <v>0</v>
      </c>
      <c r="J1412" s="656">
        <f t="shared" si="280"/>
        <v>0</v>
      </c>
    </row>
    <row r="1413" spans="1:10" s="665" customFormat="1" hidden="1" x14ac:dyDescent="0.2">
      <c r="A1413" s="531">
        <v>600</v>
      </c>
      <c r="B1413" s="535" t="s">
        <v>304</v>
      </c>
      <c r="C1413" s="533"/>
      <c r="D1413" s="533" t="s">
        <v>14</v>
      </c>
      <c r="E1413" s="533"/>
      <c r="F1413" s="536">
        <v>600</v>
      </c>
      <c r="G1413" s="536">
        <f t="shared" si="281"/>
        <v>0</v>
      </c>
      <c r="H1413" s="536">
        <v>19275</v>
      </c>
      <c r="I1413" s="536">
        <f t="shared" si="282"/>
        <v>0</v>
      </c>
      <c r="J1413" s="656">
        <f t="shared" si="280"/>
        <v>0</v>
      </c>
    </row>
    <row r="1414" spans="1:10" s="665" customFormat="1" hidden="1" x14ac:dyDescent="0.2">
      <c r="A1414" s="531">
        <v>601</v>
      </c>
      <c r="B1414" s="535" t="s">
        <v>429</v>
      </c>
      <c r="C1414" s="538"/>
      <c r="D1414" s="533" t="s">
        <v>56</v>
      </c>
      <c r="E1414" s="533"/>
      <c r="F1414" s="536">
        <v>1800</v>
      </c>
      <c r="G1414" s="536">
        <f t="shared" si="281"/>
        <v>0</v>
      </c>
      <c r="H1414" s="536">
        <v>1460</v>
      </c>
      <c r="I1414" s="536">
        <f t="shared" si="282"/>
        <v>0</v>
      </c>
      <c r="J1414" s="656">
        <f t="shared" si="280"/>
        <v>0</v>
      </c>
    </row>
    <row r="1415" spans="1:10" s="665" customFormat="1" ht="27" hidden="1" customHeight="1" x14ac:dyDescent="0.2">
      <c r="A1415" s="531">
        <v>602</v>
      </c>
      <c r="B1415" s="535" t="s">
        <v>430</v>
      </c>
      <c r="C1415" s="538"/>
      <c r="D1415" s="533" t="s">
        <v>56</v>
      </c>
      <c r="E1415" s="533"/>
      <c r="F1415" s="536">
        <v>1800</v>
      </c>
      <c r="G1415" s="536">
        <f t="shared" si="281"/>
        <v>0</v>
      </c>
      <c r="H1415" s="536">
        <v>2920</v>
      </c>
      <c r="I1415" s="536">
        <f t="shared" si="282"/>
        <v>0</v>
      </c>
      <c r="J1415" s="656">
        <f t="shared" si="280"/>
        <v>0</v>
      </c>
    </row>
    <row r="1416" spans="1:10" s="665" customFormat="1" ht="27" hidden="1" customHeight="1" x14ac:dyDescent="0.2">
      <c r="A1416" s="531">
        <v>603</v>
      </c>
      <c r="B1416" s="535" t="s">
        <v>60</v>
      </c>
      <c r="C1416" s="538"/>
      <c r="D1416" s="533" t="s">
        <v>5</v>
      </c>
      <c r="E1416" s="533"/>
      <c r="F1416" s="536">
        <v>0</v>
      </c>
      <c r="G1416" s="536">
        <f t="shared" si="281"/>
        <v>0</v>
      </c>
      <c r="H1416" s="536">
        <v>77968</v>
      </c>
      <c r="I1416" s="536">
        <f t="shared" si="282"/>
        <v>0</v>
      </c>
      <c r="J1416" s="656">
        <f t="shared" si="280"/>
        <v>0</v>
      </c>
    </row>
    <row r="1417" spans="1:10" s="665" customFormat="1" ht="25.5" hidden="1" customHeight="1" x14ac:dyDescent="0.2">
      <c r="A1417" s="531">
        <v>604</v>
      </c>
      <c r="B1417" s="539" t="s">
        <v>91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s="665" customFormat="1" ht="25.5" hidden="1" customHeight="1" x14ac:dyDescent="0.2">
      <c r="A1418" s="531">
        <v>605</v>
      </c>
      <c r="B1418" s="539" t="s">
        <v>92</v>
      </c>
      <c r="C1418" s="533"/>
      <c r="D1418" s="533"/>
      <c r="E1418" s="533"/>
      <c r="F1418" s="533"/>
      <c r="G1418" s="536"/>
      <c r="H1418" s="147"/>
      <c r="I1418" s="536"/>
      <c r="J1418" s="655"/>
    </row>
    <row r="1419" spans="1:10" s="665" customFormat="1" ht="25.5" hidden="1" customHeight="1" x14ac:dyDescent="0.2">
      <c r="A1419" s="531">
        <v>606</v>
      </c>
      <c r="B1419" s="535" t="s">
        <v>312</v>
      </c>
      <c r="C1419" s="533"/>
      <c r="D1419" s="533" t="s">
        <v>5</v>
      </c>
      <c r="E1419" s="533"/>
      <c r="F1419" s="533"/>
      <c r="G1419" s="536">
        <f t="shared" si="281"/>
        <v>0</v>
      </c>
      <c r="H1419" s="147"/>
      <c r="I1419" s="536">
        <f t="shared" si="282"/>
        <v>0</v>
      </c>
      <c r="J1419" s="655"/>
    </row>
    <row r="1420" spans="1:10" s="665" customFormat="1" ht="25.5" hidden="1" customHeight="1" x14ac:dyDescent="0.2">
      <c r="A1420" s="531">
        <v>607</v>
      </c>
      <c r="B1420" s="537" t="s">
        <v>93</v>
      </c>
      <c r="C1420" s="533" t="s">
        <v>314</v>
      </c>
      <c r="D1420" s="533" t="s">
        <v>7</v>
      </c>
      <c r="E1420" s="533"/>
      <c r="F1420" s="536">
        <v>14000</v>
      </c>
      <c r="G1420" s="536">
        <f t="shared" si="281"/>
        <v>0</v>
      </c>
      <c r="H1420" s="536">
        <v>37474</v>
      </c>
      <c r="I1420" s="536">
        <f t="shared" si="282"/>
        <v>0</v>
      </c>
      <c r="J1420" s="656">
        <f t="shared" ref="J1420:J1422" si="283">G1420+I1420</f>
        <v>0</v>
      </c>
    </row>
    <row r="1421" spans="1:10" s="665" customFormat="1" ht="25.5" hidden="1" customHeight="1" x14ac:dyDescent="0.2">
      <c r="A1421" s="531">
        <v>608</v>
      </c>
      <c r="B1421" s="537" t="s">
        <v>93</v>
      </c>
      <c r="C1421" s="533" t="s">
        <v>313</v>
      </c>
      <c r="D1421" s="533" t="s">
        <v>7</v>
      </c>
      <c r="E1421" s="533"/>
      <c r="F1421" s="536">
        <v>14000</v>
      </c>
      <c r="G1421" s="536">
        <f t="shared" si="281"/>
        <v>0</v>
      </c>
      <c r="H1421" s="536">
        <v>45868</v>
      </c>
      <c r="I1421" s="536">
        <f t="shared" si="282"/>
        <v>0</v>
      </c>
      <c r="J1421" s="656">
        <f t="shared" si="283"/>
        <v>0</v>
      </c>
    </row>
    <row r="1422" spans="1:10" s="665" customFormat="1" ht="25.5" hidden="1" customHeight="1" x14ac:dyDescent="0.2">
      <c r="A1422" s="531">
        <v>609</v>
      </c>
      <c r="B1422" s="537" t="s">
        <v>94</v>
      </c>
      <c r="C1422" s="533" t="s">
        <v>315</v>
      </c>
      <c r="D1422" s="533" t="s">
        <v>7</v>
      </c>
      <c r="E1422" s="533"/>
      <c r="F1422" s="536">
        <v>44166</v>
      </c>
      <c r="G1422" s="536">
        <f t="shared" si="281"/>
        <v>0</v>
      </c>
      <c r="H1422" s="536">
        <v>294438</v>
      </c>
      <c r="I1422" s="536">
        <f t="shared" si="282"/>
        <v>0</v>
      </c>
      <c r="J1422" s="656">
        <f t="shared" si="283"/>
        <v>0</v>
      </c>
    </row>
    <row r="1423" spans="1:10" s="665" customFormat="1" ht="25.5" hidden="1" customHeight="1" x14ac:dyDescent="0.2">
      <c r="A1423" s="531">
        <v>610</v>
      </c>
      <c r="B1423" s="537" t="s">
        <v>95</v>
      </c>
      <c r="C1423" s="533"/>
      <c r="D1423" s="533" t="s">
        <v>7</v>
      </c>
      <c r="E1423" s="533"/>
      <c r="F1423" s="533"/>
      <c r="G1423" s="536">
        <f t="shared" si="281"/>
        <v>0</v>
      </c>
      <c r="H1423" s="147"/>
      <c r="I1423" s="536">
        <f t="shared" si="282"/>
        <v>0</v>
      </c>
      <c r="J1423" s="655"/>
    </row>
    <row r="1424" spans="1:10" s="665" customFormat="1" ht="25.5" hidden="1" customHeight="1" x14ac:dyDescent="0.2">
      <c r="A1424" s="531">
        <v>611</v>
      </c>
      <c r="B1424" s="535" t="s">
        <v>245</v>
      </c>
      <c r="C1424" s="533"/>
      <c r="D1424" s="533"/>
      <c r="E1424" s="533"/>
      <c r="F1424" s="533"/>
      <c r="G1424" s="536">
        <f t="shared" si="281"/>
        <v>0</v>
      </c>
      <c r="H1424" s="147"/>
      <c r="I1424" s="536">
        <f t="shared" si="282"/>
        <v>0</v>
      </c>
      <c r="J1424" s="655"/>
    </row>
    <row r="1425" spans="1:10" s="665" customFormat="1" ht="25.5" hidden="1" customHeight="1" x14ac:dyDescent="0.2">
      <c r="A1425" s="531">
        <v>612</v>
      </c>
      <c r="B1425" s="537" t="s">
        <v>307</v>
      </c>
      <c r="C1425" s="533"/>
      <c r="D1425" s="533" t="s">
        <v>96</v>
      </c>
      <c r="E1425" s="533"/>
      <c r="F1425" s="536">
        <f>250+105</f>
        <v>355</v>
      </c>
      <c r="G1425" s="536">
        <f t="shared" si="281"/>
        <v>0</v>
      </c>
      <c r="H1425" s="536">
        <v>240</v>
      </c>
      <c r="I1425" s="536">
        <f t="shared" si="282"/>
        <v>0</v>
      </c>
      <c r="J1425" s="656">
        <f t="shared" ref="J1425:J1431" si="284">G1425+I1425</f>
        <v>0</v>
      </c>
    </row>
    <row r="1426" spans="1:10" s="665" customFormat="1" ht="25.5" hidden="1" customHeight="1" x14ac:dyDescent="0.2">
      <c r="A1426" s="531">
        <v>613</v>
      </c>
      <c r="B1426" s="537" t="s">
        <v>308</v>
      </c>
      <c r="C1426" s="533"/>
      <c r="D1426" s="533" t="s">
        <v>96</v>
      </c>
      <c r="E1426" s="533"/>
      <c r="F1426" s="536">
        <f>330+105</f>
        <v>435</v>
      </c>
      <c r="G1426" s="536">
        <f t="shared" si="281"/>
        <v>0</v>
      </c>
      <c r="H1426" s="536">
        <v>403</v>
      </c>
      <c r="I1426" s="536">
        <f t="shared" si="282"/>
        <v>0</v>
      </c>
      <c r="J1426" s="656">
        <f t="shared" si="284"/>
        <v>0</v>
      </c>
    </row>
    <row r="1427" spans="1:10" s="665" customFormat="1" ht="25.5" hidden="1" customHeight="1" x14ac:dyDescent="0.2">
      <c r="A1427" s="531">
        <v>614</v>
      </c>
      <c r="B1427" s="537" t="s">
        <v>97</v>
      </c>
      <c r="C1427" s="533"/>
      <c r="D1427" s="533" t="s">
        <v>96</v>
      </c>
      <c r="E1427" s="533"/>
      <c r="F1427" s="536">
        <f>352+105</f>
        <v>457</v>
      </c>
      <c r="G1427" s="536">
        <f t="shared" si="281"/>
        <v>0</v>
      </c>
      <c r="H1427" s="536">
        <v>524</v>
      </c>
      <c r="I1427" s="536">
        <f t="shared" si="282"/>
        <v>0</v>
      </c>
      <c r="J1427" s="656">
        <f t="shared" si="284"/>
        <v>0</v>
      </c>
    </row>
    <row r="1428" spans="1:10" s="665" customFormat="1" ht="25.5" hidden="1" customHeight="1" x14ac:dyDescent="0.2">
      <c r="A1428" s="531">
        <v>615</v>
      </c>
      <c r="B1428" s="537" t="s">
        <v>309</v>
      </c>
      <c r="C1428" s="533"/>
      <c r="D1428" s="533" t="s">
        <v>96</v>
      </c>
      <c r="E1428" s="533"/>
      <c r="F1428" s="536">
        <f>396+105</f>
        <v>501</v>
      </c>
      <c r="G1428" s="536">
        <f t="shared" si="281"/>
        <v>0</v>
      </c>
      <c r="H1428" s="536">
        <v>877</v>
      </c>
      <c r="I1428" s="536">
        <f t="shared" si="282"/>
        <v>0</v>
      </c>
      <c r="J1428" s="656">
        <f t="shared" si="284"/>
        <v>0</v>
      </c>
    </row>
    <row r="1429" spans="1:10" s="665" customFormat="1" ht="25.5" hidden="1" customHeight="1" x14ac:dyDescent="0.2">
      <c r="A1429" s="531">
        <v>616</v>
      </c>
      <c r="B1429" s="535" t="s">
        <v>98</v>
      </c>
      <c r="C1429" s="533" t="s">
        <v>99</v>
      </c>
      <c r="D1429" s="533" t="s">
        <v>7</v>
      </c>
      <c r="E1429" s="533"/>
      <c r="F1429" s="536">
        <v>2500</v>
      </c>
      <c r="G1429" s="536">
        <f t="shared" si="281"/>
        <v>0</v>
      </c>
      <c r="H1429" s="536">
        <v>8211</v>
      </c>
      <c r="I1429" s="536">
        <f t="shared" si="282"/>
        <v>0</v>
      </c>
      <c r="J1429" s="656">
        <f t="shared" si="284"/>
        <v>0</v>
      </c>
    </row>
    <row r="1430" spans="1:10" s="665" customFormat="1" ht="25.5" hidden="1" customHeight="1" x14ac:dyDescent="0.2">
      <c r="A1430" s="531">
        <v>617</v>
      </c>
      <c r="B1430" s="535" t="s">
        <v>310</v>
      </c>
      <c r="C1430" s="533"/>
      <c r="D1430" s="533" t="s">
        <v>7</v>
      </c>
      <c r="E1430" s="533"/>
      <c r="F1430" s="536">
        <v>2500</v>
      </c>
      <c r="G1430" s="536">
        <f t="shared" si="281"/>
        <v>0</v>
      </c>
      <c r="H1430" s="536">
        <v>5000</v>
      </c>
      <c r="I1430" s="536">
        <f t="shared" si="282"/>
        <v>0</v>
      </c>
      <c r="J1430" s="656">
        <f t="shared" si="284"/>
        <v>0</v>
      </c>
    </row>
    <row r="1431" spans="1:10" s="665" customFormat="1" ht="25.5" hidden="1" customHeight="1" x14ac:dyDescent="0.2">
      <c r="A1431" s="531">
        <v>618</v>
      </c>
      <c r="B1431" s="539" t="s">
        <v>102</v>
      </c>
      <c r="C1431" s="533"/>
      <c r="D1431" s="533"/>
      <c r="E1431" s="533"/>
      <c r="F1431" s="536">
        <v>0</v>
      </c>
      <c r="G1431" s="536">
        <f t="shared" si="281"/>
        <v>0</v>
      </c>
      <c r="H1431" s="536">
        <v>0</v>
      </c>
      <c r="I1431" s="536">
        <f t="shared" si="282"/>
        <v>0</v>
      </c>
      <c r="J1431" s="656">
        <f t="shared" si="284"/>
        <v>0</v>
      </c>
    </row>
    <row r="1432" spans="1:10" s="665" customFormat="1" ht="25.5" hidden="1" customHeight="1" x14ac:dyDescent="0.2">
      <c r="A1432" s="531">
        <v>619</v>
      </c>
      <c r="B1432" s="535" t="s">
        <v>312</v>
      </c>
      <c r="C1432" s="533"/>
      <c r="D1432" s="533" t="s">
        <v>5</v>
      </c>
      <c r="E1432" s="533"/>
      <c r="F1432" s="533"/>
      <c r="G1432" s="536">
        <f t="shared" si="281"/>
        <v>0</v>
      </c>
      <c r="H1432" s="147"/>
      <c r="I1432" s="536">
        <f t="shared" si="282"/>
        <v>0</v>
      </c>
      <c r="J1432" s="655"/>
    </row>
    <row r="1433" spans="1:10" s="665" customFormat="1" ht="25.5" hidden="1" customHeight="1" x14ac:dyDescent="0.2">
      <c r="A1433" s="531">
        <v>620</v>
      </c>
      <c r="B1433" s="537" t="s">
        <v>93</v>
      </c>
      <c r="C1433" s="533" t="s">
        <v>314</v>
      </c>
      <c r="D1433" s="533" t="s">
        <v>7</v>
      </c>
      <c r="E1433" s="533"/>
      <c r="F1433" s="536">
        <v>14000</v>
      </c>
      <c r="G1433" s="536">
        <f t="shared" si="281"/>
        <v>0</v>
      </c>
      <c r="H1433" s="536">
        <v>37474</v>
      </c>
      <c r="I1433" s="536">
        <f t="shared" si="282"/>
        <v>0</v>
      </c>
      <c r="J1433" s="656">
        <f t="shared" ref="J1433:J1435" si="285">G1433+I1433</f>
        <v>0</v>
      </c>
    </row>
    <row r="1434" spans="1:10" s="665" customFormat="1" ht="25.5" hidden="1" customHeight="1" x14ac:dyDescent="0.2">
      <c r="A1434" s="531">
        <v>621</v>
      </c>
      <c r="B1434" s="537" t="s">
        <v>93</v>
      </c>
      <c r="C1434" s="533" t="s">
        <v>316</v>
      </c>
      <c r="D1434" s="533" t="s">
        <v>7</v>
      </c>
      <c r="E1434" s="533"/>
      <c r="F1434" s="536">
        <v>14000</v>
      </c>
      <c r="G1434" s="536">
        <f t="shared" si="281"/>
        <v>0</v>
      </c>
      <c r="H1434" s="536">
        <v>34605</v>
      </c>
      <c r="I1434" s="536">
        <f t="shared" si="282"/>
        <v>0</v>
      </c>
      <c r="J1434" s="656">
        <f t="shared" si="285"/>
        <v>0</v>
      </c>
    </row>
    <row r="1435" spans="1:10" s="665" customFormat="1" ht="25.5" hidden="1" customHeight="1" x14ac:dyDescent="0.2">
      <c r="A1435" s="531">
        <v>622</v>
      </c>
      <c r="B1435" s="537" t="s">
        <v>94</v>
      </c>
      <c r="C1435" s="533" t="s">
        <v>317</v>
      </c>
      <c r="D1435" s="533" t="s">
        <v>7</v>
      </c>
      <c r="E1435" s="533"/>
      <c r="F1435" s="536">
        <v>44166</v>
      </c>
      <c r="G1435" s="536">
        <f t="shared" si="281"/>
        <v>0</v>
      </c>
      <c r="H1435" s="536">
        <v>268606</v>
      </c>
      <c r="I1435" s="536">
        <f t="shared" si="282"/>
        <v>0</v>
      </c>
      <c r="J1435" s="656">
        <f t="shared" si="285"/>
        <v>0</v>
      </c>
    </row>
    <row r="1436" spans="1:10" s="665" customFormat="1" ht="25.5" hidden="1" customHeight="1" x14ac:dyDescent="0.2">
      <c r="A1436" s="531">
        <v>623</v>
      </c>
      <c r="B1436" s="537" t="s">
        <v>95</v>
      </c>
      <c r="C1436" s="533"/>
      <c r="D1436" s="533" t="s">
        <v>7</v>
      </c>
      <c r="E1436" s="533"/>
      <c r="F1436" s="536"/>
      <c r="G1436" s="536">
        <f t="shared" si="281"/>
        <v>0</v>
      </c>
      <c r="H1436" s="536"/>
      <c r="I1436" s="536">
        <f t="shared" si="282"/>
        <v>0</v>
      </c>
      <c r="J1436" s="656"/>
    </row>
    <row r="1437" spans="1:10" s="665" customFormat="1" ht="25.5" hidden="1" customHeight="1" x14ac:dyDescent="0.2">
      <c r="A1437" s="531">
        <v>624</v>
      </c>
      <c r="B1437" s="535" t="s">
        <v>245</v>
      </c>
      <c r="C1437" s="533"/>
      <c r="D1437" s="533"/>
      <c r="E1437" s="533"/>
      <c r="F1437" s="536"/>
      <c r="G1437" s="536">
        <f t="shared" si="281"/>
        <v>0</v>
      </c>
      <c r="H1437" s="536"/>
      <c r="I1437" s="536">
        <f t="shared" si="282"/>
        <v>0</v>
      </c>
      <c r="J1437" s="656"/>
    </row>
    <row r="1438" spans="1:10" s="665" customFormat="1" ht="25.5" hidden="1" customHeight="1" x14ac:dyDescent="0.2">
      <c r="A1438" s="531">
        <v>625</v>
      </c>
      <c r="B1438" s="537" t="s">
        <v>307</v>
      </c>
      <c r="C1438" s="533"/>
      <c r="D1438" s="533" t="s">
        <v>96</v>
      </c>
      <c r="E1438" s="533"/>
      <c r="F1438" s="536">
        <f>250+105</f>
        <v>355</v>
      </c>
      <c r="G1438" s="536">
        <f t="shared" si="281"/>
        <v>0</v>
      </c>
      <c r="H1438" s="536">
        <v>240</v>
      </c>
      <c r="I1438" s="536">
        <f t="shared" si="282"/>
        <v>0</v>
      </c>
      <c r="J1438" s="656">
        <f t="shared" ref="J1438:J1444" si="286">G1438+I1438</f>
        <v>0</v>
      </c>
    </row>
    <row r="1439" spans="1:10" s="665" customFormat="1" ht="25.5" hidden="1" customHeight="1" x14ac:dyDescent="0.2">
      <c r="A1439" s="531">
        <v>626</v>
      </c>
      <c r="B1439" s="537" t="s">
        <v>308</v>
      </c>
      <c r="C1439" s="533"/>
      <c r="D1439" s="533" t="s">
        <v>96</v>
      </c>
      <c r="E1439" s="533"/>
      <c r="F1439" s="536">
        <f>330+105</f>
        <v>435</v>
      </c>
      <c r="G1439" s="536">
        <f t="shared" si="281"/>
        <v>0</v>
      </c>
      <c r="H1439" s="536">
        <v>403</v>
      </c>
      <c r="I1439" s="536">
        <f t="shared" si="282"/>
        <v>0</v>
      </c>
      <c r="J1439" s="656">
        <f t="shared" si="286"/>
        <v>0</v>
      </c>
    </row>
    <row r="1440" spans="1:10" s="665" customFormat="1" ht="25.5" hidden="1" customHeight="1" x14ac:dyDescent="0.2">
      <c r="A1440" s="531">
        <v>627</v>
      </c>
      <c r="B1440" s="537" t="s">
        <v>97</v>
      </c>
      <c r="C1440" s="533"/>
      <c r="D1440" s="533" t="s">
        <v>96</v>
      </c>
      <c r="E1440" s="533"/>
      <c r="F1440" s="536">
        <f>352+105</f>
        <v>457</v>
      </c>
      <c r="G1440" s="536">
        <f t="shared" si="281"/>
        <v>0</v>
      </c>
      <c r="H1440" s="536">
        <v>524</v>
      </c>
      <c r="I1440" s="536">
        <f t="shared" si="282"/>
        <v>0</v>
      </c>
      <c r="J1440" s="656">
        <f t="shared" si="286"/>
        <v>0</v>
      </c>
    </row>
    <row r="1441" spans="1:10" s="665" customFormat="1" ht="25.5" hidden="1" customHeight="1" x14ac:dyDescent="0.2">
      <c r="A1441" s="531">
        <v>628</v>
      </c>
      <c r="B1441" s="537" t="s">
        <v>311</v>
      </c>
      <c r="C1441" s="533"/>
      <c r="D1441" s="533" t="s">
        <v>96</v>
      </c>
      <c r="E1441" s="533"/>
      <c r="F1441" s="536">
        <v>556</v>
      </c>
      <c r="G1441" s="536">
        <f t="shared" si="281"/>
        <v>0</v>
      </c>
      <c r="H1441" s="536">
        <v>877</v>
      </c>
      <c r="I1441" s="536">
        <f t="shared" si="282"/>
        <v>0</v>
      </c>
      <c r="J1441" s="656">
        <f t="shared" si="286"/>
        <v>0</v>
      </c>
    </row>
    <row r="1442" spans="1:10" s="665" customFormat="1" ht="25.5" hidden="1" customHeight="1" x14ac:dyDescent="0.2">
      <c r="A1442" s="531">
        <v>629</v>
      </c>
      <c r="B1442" s="535" t="s">
        <v>98</v>
      </c>
      <c r="C1442" s="533" t="s">
        <v>99</v>
      </c>
      <c r="D1442" s="533" t="s">
        <v>7</v>
      </c>
      <c r="E1442" s="533"/>
      <c r="F1442" s="536">
        <v>2500</v>
      </c>
      <c r="G1442" s="536">
        <f t="shared" si="281"/>
        <v>0</v>
      </c>
      <c r="H1442" s="536">
        <v>8211</v>
      </c>
      <c r="I1442" s="536">
        <f t="shared" si="282"/>
        <v>0</v>
      </c>
      <c r="J1442" s="656">
        <f t="shared" si="286"/>
        <v>0</v>
      </c>
    </row>
    <row r="1443" spans="1:10" s="665" customFormat="1" ht="25.5" hidden="1" customHeight="1" x14ac:dyDescent="0.2">
      <c r="A1443" s="531">
        <v>630</v>
      </c>
      <c r="B1443" s="535" t="s">
        <v>310</v>
      </c>
      <c r="C1443" s="533"/>
      <c r="D1443" s="533" t="s">
        <v>7</v>
      </c>
      <c r="E1443" s="533"/>
      <c r="F1443" s="536">
        <v>2500</v>
      </c>
      <c r="G1443" s="536">
        <f t="shared" si="281"/>
        <v>0</v>
      </c>
      <c r="H1443" s="536">
        <v>5000</v>
      </c>
      <c r="I1443" s="536">
        <f t="shared" si="282"/>
        <v>0</v>
      </c>
      <c r="J1443" s="656">
        <f t="shared" si="286"/>
        <v>0</v>
      </c>
    </row>
    <row r="1444" spans="1:10" s="665" customFormat="1" ht="25.5" hidden="1" customHeight="1" x14ac:dyDescent="0.2">
      <c r="A1444" s="531">
        <v>631</v>
      </c>
      <c r="B1444" s="539" t="s">
        <v>103</v>
      </c>
      <c r="C1444" s="533"/>
      <c r="D1444" s="533"/>
      <c r="E1444" s="533"/>
      <c r="F1444" s="536">
        <v>0</v>
      </c>
      <c r="G1444" s="536">
        <f t="shared" si="281"/>
        <v>0</v>
      </c>
      <c r="H1444" s="536">
        <v>0</v>
      </c>
      <c r="I1444" s="536">
        <f t="shared" si="282"/>
        <v>0</v>
      </c>
      <c r="J1444" s="656">
        <f t="shared" si="286"/>
        <v>0</v>
      </c>
    </row>
    <row r="1445" spans="1:10" s="665" customFormat="1" ht="25.5" hidden="1" customHeight="1" x14ac:dyDescent="0.2">
      <c r="A1445" s="531">
        <v>632</v>
      </c>
      <c r="B1445" s="535" t="s">
        <v>312</v>
      </c>
      <c r="C1445" s="533"/>
      <c r="D1445" s="533" t="s">
        <v>5</v>
      </c>
      <c r="E1445" s="533"/>
      <c r="F1445" s="533"/>
      <c r="G1445" s="536">
        <f t="shared" si="281"/>
        <v>0</v>
      </c>
      <c r="H1445" s="147"/>
      <c r="I1445" s="536">
        <f t="shared" si="282"/>
        <v>0</v>
      </c>
      <c r="J1445" s="655"/>
    </row>
    <row r="1446" spans="1:10" s="665" customFormat="1" ht="25.5" hidden="1" customHeight="1" x14ac:dyDescent="0.2">
      <c r="A1446" s="531">
        <v>633</v>
      </c>
      <c r="B1446" s="537" t="s">
        <v>93</v>
      </c>
      <c r="C1446" s="533" t="s">
        <v>316</v>
      </c>
      <c r="D1446" s="533" t="s">
        <v>7</v>
      </c>
      <c r="E1446" s="533"/>
      <c r="F1446" s="536">
        <v>14000</v>
      </c>
      <c r="G1446" s="536">
        <f t="shared" si="281"/>
        <v>0</v>
      </c>
      <c r="H1446" s="536">
        <v>34605</v>
      </c>
      <c r="I1446" s="536">
        <f t="shared" si="282"/>
        <v>0</v>
      </c>
      <c r="J1446" s="656">
        <f t="shared" ref="J1446:J1449" si="287">G1446+I1446</f>
        <v>0</v>
      </c>
    </row>
    <row r="1447" spans="1:10" s="665" customFormat="1" ht="25.5" hidden="1" customHeight="1" x14ac:dyDescent="0.2">
      <c r="A1447" s="531">
        <v>634</v>
      </c>
      <c r="B1447" s="537" t="s">
        <v>93</v>
      </c>
      <c r="C1447" s="533" t="s">
        <v>313</v>
      </c>
      <c r="D1447" s="533" t="s">
        <v>7</v>
      </c>
      <c r="E1447" s="533"/>
      <c r="F1447" s="536">
        <v>14000</v>
      </c>
      <c r="G1447" s="536">
        <f t="shared" si="281"/>
        <v>0</v>
      </c>
      <c r="H1447" s="536">
        <v>45868</v>
      </c>
      <c r="I1447" s="536">
        <f t="shared" si="282"/>
        <v>0</v>
      </c>
      <c r="J1447" s="656">
        <f t="shared" si="287"/>
        <v>0</v>
      </c>
    </row>
    <row r="1448" spans="1:10" s="665" customFormat="1" ht="25.5" hidden="1" customHeight="1" x14ac:dyDescent="0.2">
      <c r="A1448" s="531">
        <v>635</v>
      </c>
      <c r="B1448" s="537" t="s">
        <v>93</v>
      </c>
      <c r="C1448" s="533" t="s">
        <v>314</v>
      </c>
      <c r="D1448" s="533" t="s">
        <v>7</v>
      </c>
      <c r="E1448" s="533"/>
      <c r="F1448" s="536">
        <v>14000</v>
      </c>
      <c r="G1448" s="536">
        <f t="shared" si="281"/>
        <v>0</v>
      </c>
      <c r="H1448" s="536">
        <v>37474</v>
      </c>
      <c r="I1448" s="536">
        <f t="shared" si="282"/>
        <v>0</v>
      </c>
      <c r="J1448" s="656">
        <f t="shared" si="287"/>
        <v>0</v>
      </c>
    </row>
    <row r="1449" spans="1:10" s="665" customFormat="1" ht="25.5" hidden="1" customHeight="1" x14ac:dyDescent="0.2">
      <c r="A1449" s="531">
        <v>636</v>
      </c>
      <c r="B1449" s="537" t="s">
        <v>94</v>
      </c>
      <c r="C1449" s="533" t="s">
        <v>317</v>
      </c>
      <c r="D1449" s="533" t="s">
        <v>7</v>
      </c>
      <c r="E1449" s="533"/>
      <c r="F1449" s="536">
        <v>44166</v>
      </c>
      <c r="G1449" s="536">
        <f t="shared" si="281"/>
        <v>0</v>
      </c>
      <c r="H1449" s="536">
        <v>268606</v>
      </c>
      <c r="I1449" s="536">
        <f t="shared" si="282"/>
        <v>0</v>
      </c>
      <c r="J1449" s="656">
        <f t="shared" si="287"/>
        <v>0</v>
      </c>
    </row>
    <row r="1450" spans="1:10" s="665" customFormat="1" ht="25.5" hidden="1" customHeight="1" x14ac:dyDescent="0.2">
      <c r="A1450" s="531">
        <v>637</v>
      </c>
      <c r="B1450" s="537" t="s">
        <v>95</v>
      </c>
      <c r="C1450" s="533"/>
      <c r="D1450" s="533" t="s">
        <v>7</v>
      </c>
      <c r="E1450" s="533"/>
      <c r="F1450" s="536"/>
      <c r="G1450" s="536">
        <f t="shared" si="281"/>
        <v>0</v>
      </c>
      <c r="H1450" s="536"/>
      <c r="I1450" s="536">
        <f t="shared" si="282"/>
        <v>0</v>
      </c>
      <c r="J1450" s="656"/>
    </row>
    <row r="1451" spans="1:10" s="665" customFormat="1" ht="25.5" hidden="1" customHeight="1" x14ac:dyDescent="0.2">
      <c r="A1451" s="531">
        <v>638</v>
      </c>
      <c r="B1451" s="535" t="s">
        <v>245</v>
      </c>
      <c r="C1451" s="533"/>
      <c r="D1451" s="533"/>
      <c r="E1451" s="533"/>
      <c r="F1451" s="536"/>
      <c r="G1451" s="536">
        <f t="shared" si="281"/>
        <v>0</v>
      </c>
      <c r="H1451" s="536"/>
      <c r="I1451" s="536">
        <f t="shared" si="282"/>
        <v>0</v>
      </c>
      <c r="J1451" s="656"/>
    </row>
    <row r="1452" spans="1:10" s="665" customFormat="1" ht="25.5" hidden="1" customHeight="1" x14ac:dyDescent="0.2">
      <c r="A1452" s="531">
        <v>639</v>
      </c>
      <c r="B1452" s="537" t="s">
        <v>307</v>
      </c>
      <c r="C1452" s="533"/>
      <c r="D1452" s="533" t="s">
        <v>96</v>
      </c>
      <c r="E1452" s="533"/>
      <c r="F1452" s="536">
        <f>250+105</f>
        <v>355</v>
      </c>
      <c r="G1452" s="536">
        <f t="shared" si="281"/>
        <v>0</v>
      </c>
      <c r="H1452" s="536">
        <v>240</v>
      </c>
      <c r="I1452" s="536">
        <f t="shared" si="282"/>
        <v>0</v>
      </c>
      <c r="J1452" s="656">
        <f t="shared" ref="J1452:J1457" si="288">G1452+I1452</f>
        <v>0</v>
      </c>
    </row>
    <row r="1453" spans="1:10" s="665" customFormat="1" ht="25.5" hidden="1" customHeight="1" x14ac:dyDescent="0.2">
      <c r="A1453" s="531">
        <v>640</v>
      </c>
      <c r="B1453" s="537" t="s">
        <v>308</v>
      </c>
      <c r="C1453" s="533"/>
      <c r="D1453" s="533" t="s">
        <v>96</v>
      </c>
      <c r="E1453" s="533"/>
      <c r="F1453" s="536">
        <f>330+105</f>
        <v>435</v>
      </c>
      <c r="G1453" s="536">
        <f t="shared" si="281"/>
        <v>0</v>
      </c>
      <c r="H1453" s="536">
        <v>403</v>
      </c>
      <c r="I1453" s="536">
        <f t="shared" si="282"/>
        <v>0</v>
      </c>
      <c r="J1453" s="656">
        <f t="shared" si="288"/>
        <v>0</v>
      </c>
    </row>
    <row r="1454" spans="1:10" s="665" customFormat="1" ht="25.5" hidden="1" customHeight="1" x14ac:dyDescent="0.2">
      <c r="A1454" s="531">
        <v>641</v>
      </c>
      <c r="B1454" s="537" t="s">
        <v>309</v>
      </c>
      <c r="C1454" s="533"/>
      <c r="D1454" s="533" t="s">
        <v>96</v>
      </c>
      <c r="E1454" s="533"/>
      <c r="F1454" s="536">
        <f>396+105</f>
        <v>501</v>
      </c>
      <c r="G1454" s="536">
        <f t="shared" si="281"/>
        <v>0</v>
      </c>
      <c r="H1454" s="536">
        <v>877</v>
      </c>
      <c r="I1454" s="536">
        <f t="shared" si="282"/>
        <v>0</v>
      </c>
      <c r="J1454" s="656">
        <f t="shared" si="288"/>
        <v>0</v>
      </c>
    </row>
    <row r="1455" spans="1:10" s="665" customFormat="1" ht="25.5" hidden="1" customHeight="1" x14ac:dyDescent="0.2">
      <c r="A1455" s="531">
        <v>642</v>
      </c>
      <c r="B1455" s="535" t="s">
        <v>98</v>
      </c>
      <c r="C1455" s="533" t="s">
        <v>99</v>
      </c>
      <c r="D1455" s="533" t="s">
        <v>7</v>
      </c>
      <c r="E1455" s="533"/>
      <c r="F1455" s="536">
        <v>2500</v>
      </c>
      <c r="G1455" s="536">
        <f t="shared" si="281"/>
        <v>0</v>
      </c>
      <c r="H1455" s="536">
        <v>8211</v>
      </c>
      <c r="I1455" s="536">
        <f t="shared" si="282"/>
        <v>0</v>
      </c>
      <c r="J1455" s="656">
        <f t="shared" si="288"/>
        <v>0</v>
      </c>
    </row>
    <row r="1456" spans="1:10" s="665" customFormat="1" ht="25.5" hidden="1" customHeight="1" x14ac:dyDescent="0.2">
      <c r="A1456" s="531">
        <v>643</v>
      </c>
      <c r="B1456" s="535" t="s">
        <v>310</v>
      </c>
      <c r="C1456" s="533"/>
      <c r="D1456" s="533" t="s">
        <v>7</v>
      </c>
      <c r="E1456" s="533"/>
      <c r="F1456" s="536">
        <v>2500</v>
      </c>
      <c r="G1456" s="536">
        <f t="shared" si="281"/>
        <v>0</v>
      </c>
      <c r="H1456" s="536">
        <v>5000</v>
      </c>
      <c r="I1456" s="536">
        <f t="shared" si="282"/>
        <v>0</v>
      </c>
      <c r="J1456" s="656">
        <f t="shared" si="288"/>
        <v>0</v>
      </c>
    </row>
    <row r="1457" spans="1:10" s="665" customFormat="1" ht="25.5" hidden="1" customHeight="1" x14ac:dyDescent="0.2">
      <c r="A1457" s="531">
        <v>644</v>
      </c>
      <c r="B1457" s="539" t="s">
        <v>247</v>
      </c>
      <c r="C1457" s="533"/>
      <c r="D1457" s="533"/>
      <c r="E1457" s="533"/>
      <c r="F1457" s="536">
        <v>0</v>
      </c>
      <c r="G1457" s="536">
        <f t="shared" si="281"/>
        <v>0</v>
      </c>
      <c r="H1457" s="536">
        <v>0</v>
      </c>
      <c r="I1457" s="536">
        <f t="shared" si="282"/>
        <v>0</v>
      </c>
      <c r="J1457" s="656">
        <f t="shared" si="288"/>
        <v>0</v>
      </c>
    </row>
    <row r="1458" spans="1:10" s="665" customFormat="1" ht="25.5" hidden="1" customHeight="1" x14ac:dyDescent="0.2">
      <c r="A1458" s="531">
        <v>645</v>
      </c>
      <c r="B1458" s="535" t="s">
        <v>312</v>
      </c>
      <c r="C1458" s="533"/>
      <c r="D1458" s="533" t="s">
        <v>5</v>
      </c>
      <c r="E1458" s="533"/>
      <c r="F1458" s="536"/>
      <c r="G1458" s="536">
        <f t="shared" si="281"/>
        <v>0</v>
      </c>
      <c r="H1458" s="536"/>
      <c r="I1458" s="536">
        <f t="shared" si="282"/>
        <v>0</v>
      </c>
      <c r="J1458" s="656"/>
    </row>
    <row r="1459" spans="1:10" s="665" customFormat="1" ht="25.5" hidden="1" customHeight="1" x14ac:dyDescent="0.2">
      <c r="A1459" s="531">
        <v>646</v>
      </c>
      <c r="B1459" s="537" t="s">
        <v>93</v>
      </c>
      <c r="C1459" s="533" t="s">
        <v>314</v>
      </c>
      <c r="D1459" s="533" t="s">
        <v>7</v>
      </c>
      <c r="E1459" s="533"/>
      <c r="F1459" s="536">
        <v>14000</v>
      </c>
      <c r="G1459" s="536">
        <f t="shared" si="281"/>
        <v>0</v>
      </c>
      <c r="H1459" s="536">
        <v>37474</v>
      </c>
      <c r="I1459" s="536">
        <f t="shared" si="282"/>
        <v>0</v>
      </c>
      <c r="J1459" s="656">
        <f t="shared" ref="J1459:J1461" si="289">G1459+I1459</f>
        <v>0</v>
      </c>
    </row>
    <row r="1460" spans="1:10" s="665" customFormat="1" ht="25.5" hidden="1" customHeight="1" x14ac:dyDescent="0.2">
      <c r="A1460" s="531">
        <v>647</v>
      </c>
      <c r="B1460" s="537" t="s">
        <v>93</v>
      </c>
      <c r="C1460" s="533" t="s">
        <v>318</v>
      </c>
      <c r="D1460" s="533" t="s">
        <v>7</v>
      </c>
      <c r="E1460" s="533"/>
      <c r="F1460" s="536">
        <v>14000</v>
      </c>
      <c r="G1460" s="536">
        <f t="shared" si="281"/>
        <v>0</v>
      </c>
      <c r="H1460" s="536">
        <v>45868</v>
      </c>
      <c r="I1460" s="536">
        <f t="shared" si="282"/>
        <v>0</v>
      </c>
      <c r="J1460" s="656">
        <f t="shared" si="289"/>
        <v>0</v>
      </c>
    </row>
    <row r="1461" spans="1:10" s="665" customFormat="1" ht="25.5" hidden="1" customHeight="1" x14ac:dyDescent="0.2">
      <c r="A1461" s="531">
        <v>648</v>
      </c>
      <c r="B1461" s="537" t="s">
        <v>94</v>
      </c>
      <c r="C1461" s="533" t="s">
        <v>317</v>
      </c>
      <c r="D1461" s="533" t="s">
        <v>7</v>
      </c>
      <c r="E1461" s="533"/>
      <c r="F1461" s="536">
        <v>44166</v>
      </c>
      <c r="G1461" s="536">
        <f t="shared" si="281"/>
        <v>0</v>
      </c>
      <c r="H1461" s="536">
        <v>268606</v>
      </c>
      <c r="I1461" s="536">
        <f t="shared" si="282"/>
        <v>0</v>
      </c>
      <c r="J1461" s="656">
        <f t="shared" si="289"/>
        <v>0</v>
      </c>
    </row>
    <row r="1462" spans="1:10" s="665" customFormat="1" ht="25.5" hidden="1" customHeight="1" x14ac:dyDescent="0.2">
      <c r="A1462" s="531">
        <v>649</v>
      </c>
      <c r="B1462" s="537" t="s">
        <v>95</v>
      </c>
      <c r="C1462" s="533"/>
      <c r="D1462" s="533" t="s">
        <v>7</v>
      </c>
      <c r="E1462" s="533"/>
      <c r="F1462" s="536"/>
      <c r="G1462" s="536">
        <f t="shared" si="281"/>
        <v>0</v>
      </c>
      <c r="H1462" s="536"/>
      <c r="I1462" s="536">
        <f t="shared" si="282"/>
        <v>0</v>
      </c>
      <c r="J1462" s="656"/>
    </row>
    <row r="1463" spans="1:10" s="665" customFormat="1" ht="25.5" hidden="1" customHeight="1" x14ac:dyDescent="0.2">
      <c r="A1463" s="531">
        <v>650</v>
      </c>
      <c r="B1463" s="535" t="s">
        <v>245</v>
      </c>
      <c r="C1463" s="533"/>
      <c r="D1463" s="533"/>
      <c r="E1463" s="533"/>
      <c r="F1463" s="536"/>
      <c r="G1463" s="536">
        <f t="shared" si="281"/>
        <v>0</v>
      </c>
      <c r="H1463" s="536"/>
      <c r="I1463" s="536">
        <f t="shared" si="282"/>
        <v>0</v>
      </c>
      <c r="J1463" s="656"/>
    </row>
    <row r="1464" spans="1:10" s="665" customFormat="1" ht="25.5" hidden="1" customHeight="1" x14ac:dyDescent="0.2">
      <c r="A1464" s="531">
        <v>651</v>
      </c>
      <c r="B1464" s="537" t="s">
        <v>307</v>
      </c>
      <c r="C1464" s="533"/>
      <c r="D1464" s="533" t="s">
        <v>96</v>
      </c>
      <c r="E1464" s="533"/>
      <c r="F1464" s="536">
        <f>250+105</f>
        <v>355</v>
      </c>
      <c r="G1464" s="536">
        <f t="shared" si="281"/>
        <v>0</v>
      </c>
      <c r="H1464" s="536">
        <v>240</v>
      </c>
      <c r="I1464" s="536">
        <f t="shared" si="282"/>
        <v>0</v>
      </c>
      <c r="J1464" s="656">
        <f t="shared" ref="J1464:J1469" si="290">G1464+I1464</f>
        <v>0</v>
      </c>
    </row>
    <row r="1465" spans="1:10" s="665" customFormat="1" ht="25.5" hidden="1" customHeight="1" x14ac:dyDescent="0.2">
      <c r="A1465" s="531">
        <v>652</v>
      </c>
      <c r="B1465" s="537" t="s">
        <v>308</v>
      </c>
      <c r="C1465" s="533"/>
      <c r="D1465" s="533" t="s">
        <v>96</v>
      </c>
      <c r="E1465" s="533"/>
      <c r="F1465" s="536">
        <f>330+105</f>
        <v>435</v>
      </c>
      <c r="G1465" s="536">
        <f t="shared" si="281"/>
        <v>0</v>
      </c>
      <c r="H1465" s="536">
        <v>403</v>
      </c>
      <c r="I1465" s="536">
        <f t="shared" si="282"/>
        <v>0</v>
      </c>
      <c r="J1465" s="656">
        <f t="shared" si="290"/>
        <v>0</v>
      </c>
    </row>
    <row r="1466" spans="1:10" s="665" customFormat="1" ht="25.5" hidden="1" customHeight="1" x14ac:dyDescent="0.2">
      <c r="A1466" s="531">
        <v>653</v>
      </c>
      <c r="B1466" s="537" t="s">
        <v>309</v>
      </c>
      <c r="C1466" s="533"/>
      <c r="D1466" s="533" t="s">
        <v>96</v>
      </c>
      <c r="E1466" s="533"/>
      <c r="F1466" s="536">
        <f>396+105</f>
        <v>501</v>
      </c>
      <c r="G1466" s="536">
        <f t="shared" ref="G1466:G1490" si="291">E1466*F1466</f>
        <v>0</v>
      </c>
      <c r="H1466" s="536">
        <v>877</v>
      </c>
      <c r="I1466" s="536">
        <f t="shared" ref="I1466:I1490" si="292">E1466*H1466</f>
        <v>0</v>
      </c>
      <c r="J1466" s="656">
        <f t="shared" si="290"/>
        <v>0</v>
      </c>
    </row>
    <row r="1467" spans="1:10" s="665" customFormat="1" ht="25.5" hidden="1" customHeight="1" x14ac:dyDescent="0.2">
      <c r="A1467" s="531">
        <v>654</v>
      </c>
      <c r="B1467" s="535" t="s">
        <v>98</v>
      </c>
      <c r="C1467" s="533" t="s">
        <v>99</v>
      </c>
      <c r="D1467" s="533" t="s">
        <v>7</v>
      </c>
      <c r="E1467" s="533"/>
      <c r="F1467" s="536">
        <v>2500</v>
      </c>
      <c r="G1467" s="536">
        <f t="shared" si="291"/>
        <v>0</v>
      </c>
      <c r="H1467" s="536">
        <v>8211</v>
      </c>
      <c r="I1467" s="536">
        <f t="shared" si="292"/>
        <v>0</v>
      </c>
      <c r="J1467" s="656">
        <f t="shared" si="290"/>
        <v>0</v>
      </c>
    </row>
    <row r="1468" spans="1:10" s="665" customFormat="1" ht="25.5" hidden="1" customHeight="1" x14ac:dyDescent="0.2">
      <c r="A1468" s="531">
        <v>655</v>
      </c>
      <c r="B1468" s="535" t="s">
        <v>310</v>
      </c>
      <c r="C1468" s="533"/>
      <c r="D1468" s="533" t="s">
        <v>7</v>
      </c>
      <c r="E1468" s="533"/>
      <c r="F1468" s="536">
        <v>2500</v>
      </c>
      <c r="G1468" s="536">
        <f t="shared" si="291"/>
        <v>0</v>
      </c>
      <c r="H1468" s="536">
        <v>5000</v>
      </c>
      <c r="I1468" s="536">
        <f t="shared" si="292"/>
        <v>0</v>
      </c>
      <c r="J1468" s="656">
        <f t="shared" si="290"/>
        <v>0</v>
      </c>
    </row>
    <row r="1469" spans="1:10" s="665" customFormat="1" ht="25.5" hidden="1" customHeight="1" x14ac:dyDescent="0.2">
      <c r="A1469" s="531">
        <v>656</v>
      </c>
      <c r="B1469" s="539" t="s">
        <v>248</v>
      </c>
      <c r="C1469" s="533"/>
      <c r="D1469" s="533"/>
      <c r="E1469" s="533"/>
      <c r="F1469" s="536">
        <v>0</v>
      </c>
      <c r="G1469" s="536">
        <f t="shared" si="291"/>
        <v>0</v>
      </c>
      <c r="H1469" s="536">
        <v>0</v>
      </c>
      <c r="I1469" s="536">
        <f t="shared" si="292"/>
        <v>0</v>
      </c>
      <c r="J1469" s="656">
        <f t="shared" si="290"/>
        <v>0</v>
      </c>
    </row>
    <row r="1470" spans="1:10" s="665" customFormat="1" ht="25.5" hidden="1" customHeight="1" x14ac:dyDescent="0.2">
      <c r="A1470" s="531">
        <v>657</v>
      </c>
      <c r="B1470" s="535" t="s">
        <v>312</v>
      </c>
      <c r="C1470" s="533"/>
      <c r="D1470" s="533" t="s">
        <v>5</v>
      </c>
      <c r="E1470" s="533"/>
      <c r="F1470" s="536"/>
      <c r="G1470" s="536">
        <f t="shared" si="291"/>
        <v>0</v>
      </c>
      <c r="H1470" s="536"/>
      <c r="I1470" s="536">
        <f t="shared" si="292"/>
        <v>0</v>
      </c>
      <c r="J1470" s="656"/>
    </row>
    <row r="1471" spans="1:10" s="665" customFormat="1" ht="25.5" hidden="1" customHeight="1" x14ac:dyDescent="0.2">
      <c r="A1471" s="531">
        <v>658</v>
      </c>
      <c r="B1471" s="537" t="s">
        <v>93</v>
      </c>
      <c r="C1471" s="533" t="s">
        <v>314</v>
      </c>
      <c r="D1471" s="533" t="s">
        <v>7</v>
      </c>
      <c r="E1471" s="533"/>
      <c r="F1471" s="536">
        <v>14000</v>
      </c>
      <c r="G1471" s="536">
        <f t="shared" si="291"/>
        <v>0</v>
      </c>
      <c r="H1471" s="536">
        <v>37474</v>
      </c>
      <c r="I1471" s="536">
        <f t="shared" si="292"/>
        <v>0</v>
      </c>
      <c r="J1471" s="656">
        <f t="shared" ref="J1471:J1472" si="293">G1471+I1471</f>
        <v>0</v>
      </c>
    </row>
    <row r="1472" spans="1:10" s="665" customFormat="1" ht="25.5" hidden="1" customHeight="1" x14ac:dyDescent="0.2">
      <c r="A1472" s="531">
        <v>659</v>
      </c>
      <c r="B1472" s="537" t="s">
        <v>94</v>
      </c>
      <c r="C1472" s="533" t="s">
        <v>317</v>
      </c>
      <c r="D1472" s="533" t="s">
        <v>7</v>
      </c>
      <c r="E1472" s="533"/>
      <c r="F1472" s="536">
        <v>44166</v>
      </c>
      <c r="G1472" s="536">
        <f t="shared" si="291"/>
        <v>0</v>
      </c>
      <c r="H1472" s="536">
        <v>268606</v>
      </c>
      <c r="I1472" s="536">
        <f t="shared" si="292"/>
        <v>0</v>
      </c>
      <c r="J1472" s="656">
        <f t="shared" si="293"/>
        <v>0</v>
      </c>
    </row>
    <row r="1473" spans="1:10" s="665" customFormat="1" ht="25.5" hidden="1" customHeight="1" x14ac:dyDescent="0.2">
      <c r="A1473" s="531">
        <v>660</v>
      </c>
      <c r="B1473" s="537" t="s">
        <v>95</v>
      </c>
      <c r="C1473" s="533"/>
      <c r="D1473" s="533" t="s">
        <v>7</v>
      </c>
      <c r="E1473" s="533"/>
      <c r="F1473" s="536"/>
      <c r="G1473" s="536">
        <f t="shared" si="291"/>
        <v>0</v>
      </c>
      <c r="H1473" s="536"/>
      <c r="I1473" s="536">
        <f t="shared" si="292"/>
        <v>0</v>
      </c>
      <c r="J1473" s="656"/>
    </row>
    <row r="1474" spans="1:10" s="665" customFormat="1" ht="25.5" hidden="1" customHeight="1" x14ac:dyDescent="0.2">
      <c r="A1474" s="531">
        <v>661</v>
      </c>
      <c r="B1474" s="535" t="s">
        <v>245</v>
      </c>
      <c r="C1474" s="533"/>
      <c r="D1474" s="533"/>
      <c r="E1474" s="533"/>
      <c r="F1474" s="536"/>
      <c r="G1474" s="536">
        <f t="shared" si="291"/>
        <v>0</v>
      </c>
      <c r="H1474" s="536"/>
      <c r="I1474" s="536">
        <f t="shared" si="292"/>
        <v>0</v>
      </c>
      <c r="J1474" s="656"/>
    </row>
    <row r="1475" spans="1:10" s="665" customFormat="1" ht="25.5" hidden="1" customHeight="1" x14ac:dyDescent="0.2">
      <c r="A1475" s="531">
        <v>662</v>
      </c>
      <c r="B1475" s="537" t="s">
        <v>307</v>
      </c>
      <c r="C1475" s="533"/>
      <c r="D1475" s="533" t="s">
        <v>96</v>
      </c>
      <c r="E1475" s="533"/>
      <c r="F1475" s="536">
        <f>250+105</f>
        <v>355</v>
      </c>
      <c r="G1475" s="536">
        <f t="shared" si="291"/>
        <v>0</v>
      </c>
      <c r="H1475" s="536">
        <v>240</v>
      </c>
      <c r="I1475" s="536">
        <f t="shared" si="292"/>
        <v>0</v>
      </c>
      <c r="J1475" s="656">
        <f t="shared" ref="J1475:J1481" si="294">G1475+I1475</f>
        <v>0</v>
      </c>
    </row>
    <row r="1476" spans="1:10" s="665" customFormat="1" ht="25.5" hidden="1" customHeight="1" x14ac:dyDescent="0.2">
      <c r="A1476" s="531">
        <v>663</v>
      </c>
      <c r="B1476" s="537" t="s">
        <v>308</v>
      </c>
      <c r="C1476" s="533"/>
      <c r="D1476" s="533" t="s">
        <v>96</v>
      </c>
      <c r="E1476" s="533"/>
      <c r="F1476" s="536">
        <f>330+105</f>
        <v>435</v>
      </c>
      <c r="G1476" s="536">
        <f t="shared" si="291"/>
        <v>0</v>
      </c>
      <c r="H1476" s="536">
        <v>403</v>
      </c>
      <c r="I1476" s="536">
        <f t="shared" si="292"/>
        <v>0</v>
      </c>
      <c r="J1476" s="656">
        <f t="shared" si="294"/>
        <v>0</v>
      </c>
    </row>
    <row r="1477" spans="1:10" s="665" customFormat="1" ht="25.5" hidden="1" customHeight="1" x14ac:dyDescent="0.2">
      <c r="A1477" s="531">
        <v>664</v>
      </c>
      <c r="B1477" s="537" t="s">
        <v>97</v>
      </c>
      <c r="C1477" s="533"/>
      <c r="D1477" s="533" t="s">
        <v>96</v>
      </c>
      <c r="E1477" s="533"/>
      <c r="F1477" s="536">
        <f>352+105</f>
        <v>457</v>
      </c>
      <c r="G1477" s="536">
        <f t="shared" si="291"/>
        <v>0</v>
      </c>
      <c r="H1477" s="536">
        <v>524</v>
      </c>
      <c r="I1477" s="536">
        <f t="shared" si="292"/>
        <v>0</v>
      </c>
      <c r="J1477" s="656">
        <f t="shared" si="294"/>
        <v>0</v>
      </c>
    </row>
    <row r="1478" spans="1:10" s="665" customFormat="1" ht="25.5" hidden="1" customHeight="1" x14ac:dyDescent="0.2">
      <c r="A1478" s="531">
        <v>665</v>
      </c>
      <c r="B1478" s="537" t="s">
        <v>309</v>
      </c>
      <c r="C1478" s="533"/>
      <c r="D1478" s="533" t="s">
        <v>96</v>
      </c>
      <c r="E1478" s="533"/>
      <c r="F1478" s="536">
        <f>396+105</f>
        <v>501</v>
      </c>
      <c r="G1478" s="536">
        <f t="shared" si="291"/>
        <v>0</v>
      </c>
      <c r="H1478" s="536">
        <v>877</v>
      </c>
      <c r="I1478" s="536">
        <f t="shared" si="292"/>
        <v>0</v>
      </c>
      <c r="J1478" s="656">
        <f t="shared" si="294"/>
        <v>0</v>
      </c>
    </row>
    <row r="1479" spans="1:10" s="665" customFormat="1" ht="25.5" hidden="1" customHeight="1" x14ac:dyDescent="0.2">
      <c r="A1479" s="531">
        <v>666</v>
      </c>
      <c r="B1479" s="535" t="s">
        <v>98</v>
      </c>
      <c r="C1479" s="533" t="s">
        <v>99</v>
      </c>
      <c r="D1479" s="533" t="s">
        <v>7</v>
      </c>
      <c r="E1479" s="533"/>
      <c r="F1479" s="536">
        <v>2500</v>
      </c>
      <c r="G1479" s="536">
        <f t="shared" si="291"/>
        <v>0</v>
      </c>
      <c r="H1479" s="536">
        <v>8211</v>
      </c>
      <c r="I1479" s="536">
        <f t="shared" si="292"/>
        <v>0</v>
      </c>
      <c r="J1479" s="656">
        <f t="shared" si="294"/>
        <v>0</v>
      </c>
    </row>
    <row r="1480" spans="1:10" s="665" customFormat="1" ht="25.5" hidden="1" customHeight="1" x14ac:dyDescent="0.2">
      <c r="A1480" s="531">
        <v>667</v>
      </c>
      <c r="B1480" s="535" t="s">
        <v>310</v>
      </c>
      <c r="C1480" s="533"/>
      <c r="D1480" s="533" t="s">
        <v>7</v>
      </c>
      <c r="E1480" s="533"/>
      <c r="F1480" s="536">
        <v>2500</v>
      </c>
      <c r="G1480" s="536">
        <f t="shared" si="291"/>
        <v>0</v>
      </c>
      <c r="H1480" s="536">
        <v>5000</v>
      </c>
      <c r="I1480" s="536">
        <f t="shared" si="292"/>
        <v>0</v>
      </c>
      <c r="J1480" s="656">
        <f t="shared" si="294"/>
        <v>0</v>
      </c>
    </row>
    <row r="1481" spans="1:10" s="665" customFormat="1" ht="25.5" hidden="1" customHeight="1" x14ac:dyDescent="0.2">
      <c r="A1481" s="531">
        <v>668</v>
      </c>
      <c r="B1481" s="535" t="s">
        <v>101</v>
      </c>
      <c r="C1481" s="533"/>
      <c r="D1481" s="533" t="s">
        <v>5</v>
      </c>
      <c r="E1481" s="533"/>
      <c r="F1481" s="536">
        <v>0</v>
      </c>
      <c r="G1481" s="536">
        <f t="shared" si="291"/>
        <v>0</v>
      </c>
      <c r="H1481" s="536">
        <v>53055</v>
      </c>
      <c r="I1481" s="536">
        <f t="shared" si="292"/>
        <v>0</v>
      </c>
      <c r="J1481" s="656">
        <f t="shared" si="294"/>
        <v>0</v>
      </c>
    </row>
    <row r="1482" spans="1:10" s="665" customFormat="1" hidden="1" x14ac:dyDescent="0.2">
      <c r="A1482" s="531">
        <v>669</v>
      </c>
      <c r="B1482" s="535"/>
      <c r="C1482" s="533"/>
      <c r="D1482" s="533"/>
      <c r="E1482" s="533"/>
      <c r="F1482" s="533"/>
      <c r="G1482" s="536"/>
      <c r="H1482" s="147"/>
      <c r="I1482" s="536"/>
      <c r="J1482" s="655"/>
    </row>
    <row r="1483" spans="1:10" s="665" customFormat="1" hidden="1" x14ac:dyDescent="0.2">
      <c r="A1483" s="531">
        <v>670</v>
      </c>
      <c r="B1483" s="535" t="s">
        <v>249</v>
      </c>
      <c r="C1483" s="533"/>
      <c r="D1483" s="533" t="s">
        <v>96</v>
      </c>
      <c r="E1483" s="533"/>
      <c r="F1483" s="536">
        <v>500</v>
      </c>
      <c r="G1483" s="536">
        <f t="shared" si="291"/>
        <v>0</v>
      </c>
      <c r="H1483" s="536">
        <v>117</v>
      </c>
      <c r="I1483" s="536">
        <f t="shared" si="292"/>
        <v>0</v>
      </c>
      <c r="J1483" s="656">
        <f t="shared" ref="J1483:J1487" si="295">G1483+I1483</f>
        <v>0</v>
      </c>
    </row>
    <row r="1484" spans="1:10" s="665" customFormat="1" hidden="1" x14ac:dyDescent="0.2">
      <c r="A1484" s="531">
        <v>671</v>
      </c>
      <c r="B1484" s="535" t="s">
        <v>250</v>
      </c>
      <c r="C1484" s="533"/>
      <c r="D1484" s="533" t="s">
        <v>96</v>
      </c>
      <c r="E1484" s="533"/>
      <c r="F1484" s="536">
        <v>500</v>
      </c>
      <c r="G1484" s="536">
        <f t="shared" si="291"/>
        <v>0</v>
      </c>
      <c r="H1484" s="536">
        <v>200</v>
      </c>
      <c r="I1484" s="536">
        <f t="shared" si="292"/>
        <v>0</v>
      </c>
      <c r="J1484" s="656">
        <f t="shared" si="295"/>
        <v>0</v>
      </c>
    </row>
    <row r="1485" spans="1:10" s="665" customFormat="1" hidden="1" x14ac:dyDescent="0.2">
      <c r="A1485" s="531">
        <v>672</v>
      </c>
      <c r="B1485" s="535" t="s">
        <v>251</v>
      </c>
      <c r="C1485" s="533"/>
      <c r="D1485" s="533" t="s">
        <v>96</v>
      </c>
      <c r="E1485" s="533"/>
      <c r="F1485" s="536">
        <v>500</v>
      </c>
      <c r="G1485" s="536">
        <f t="shared" si="291"/>
        <v>0</v>
      </c>
      <c r="H1485" s="536">
        <v>326</v>
      </c>
      <c r="I1485" s="536">
        <f t="shared" si="292"/>
        <v>0</v>
      </c>
      <c r="J1485" s="656">
        <f t="shared" si="295"/>
        <v>0</v>
      </c>
    </row>
    <row r="1486" spans="1:10" s="665" customFormat="1" hidden="1" x14ac:dyDescent="0.2">
      <c r="A1486" s="531">
        <v>673</v>
      </c>
      <c r="B1486" s="535" t="s">
        <v>252</v>
      </c>
      <c r="C1486" s="533"/>
      <c r="D1486" s="533" t="s">
        <v>96</v>
      </c>
      <c r="E1486" s="533"/>
      <c r="F1486" s="536">
        <v>500</v>
      </c>
      <c r="G1486" s="536">
        <f t="shared" si="291"/>
        <v>0</v>
      </c>
      <c r="H1486" s="536">
        <v>512</v>
      </c>
      <c r="I1486" s="536">
        <f t="shared" si="292"/>
        <v>0</v>
      </c>
      <c r="J1486" s="656">
        <f t="shared" si="295"/>
        <v>0</v>
      </c>
    </row>
    <row r="1487" spans="1:10" s="665" customFormat="1" hidden="1" x14ac:dyDescent="0.2">
      <c r="A1487" s="531">
        <v>674</v>
      </c>
      <c r="B1487" s="535" t="s">
        <v>246</v>
      </c>
      <c r="C1487" s="533"/>
      <c r="D1487" s="533" t="s">
        <v>96</v>
      </c>
      <c r="E1487" s="533"/>
      <c r="F1487" s="536">
        <v>500</v>
      </c>
      <c r="G1487" s="536">
        <f t="shared" si="291"/>
        <v>0</v>
      </c>
      <c r="H1487" s="536">
        <v>915</v>
      </c>
      <c r="I1487" s="536">
        <f t="shared" si="292"/>
        <v>0</v>
      </c>
      <c r="J1487" s="656">
        <f t="shared" si="295"/>
        <v>0</v>
      </c>
    </row>
    <row r="1488" spans="1:10" s="665" customFormat="1" hidden="1" x14ac:dyDescent="0.2">
      <c r="A1488" s="531">
        <v>675</v>
      </c>
      <c r="B1488" s="570"/>
      <c r="C1488" s="568"/>
      <c r="D1488" s="568"/>
      <c r="E1488" s="568"/>
      <c r="F1488" s="536"/>
      <c r="G1488" s="536"/>
      <c r="H1488" s="536"/>
      <c r="I1488" s="536"/>
      <c r="J1488" s="656"/>
    </row>
    <row r="1489" spans="1:10" s="665" customFormat="1" hidden="1" x14ac:dyDescent="0.2">
      <c r="A1489" s="531">
        <v>676</v>
      </c>
      <c r="B1489" s="541" t="s">
        <v>432</v>
      </c>
      <c r="C1489" s="542"/>
      <c r="D1489" s="542" t="s">
        <v>32</v>
      </c>
      <c r="E1489" s="533"/>
      <c r="F1489" s="536">
        <v>402000</v>
      </c>
      <c r="G1489" s="536">
        <f t="shared" si="291"/>
        <v>0</v>
      </c>
      <c r="H1489" s="536">
        <v>0</v>
      </c>
      <c r="I1489" s="536">
        <f t="shared" si="292"/>
        <v>0</v>
      </c>
      <c r="J1489" s="656">
        <f t="shared" ref="J1489:J1490" si="296">G1489+I1489</f>
        <v>0</v>
      </c>
    </row>
    <row r="1490" spans="1:10" s="665" customFormat="1" hidden="1" x14ac:dyDescent="0.2">
      <c r="A1490" s="531">
        <v>677</v>
      </c>
      <c r="B1490" s="535" t="s">
        <v>104</v>
      </c>
      <c r="C1490" s="533"/>
      <c r="D1490" s="533" t="s">
        <v>32</v>
      </c>
      <c r="E1490" s="533"/>
      <c r="F1490" s="536">
        <v>162000</v>
      </c>
      <c r="G1490" s="536">
        <f t="shared" si="291"/>
        <v>0</v>
      </c>
      <c r="H1490" s="536">
        <v>0</v>
      </c>
      <c r="I1490" s="536">
        <f t="shared" si="292"/>
        <v>0</v>
      </c>
      <c r="J1490" s="656">
        <f t="shared" si="296"/>
        <v>0</v>
      </c>
    </row>
    <row r="1491" spans="1:10" s="665" customFormat="1" hidden="1" x14ac:dyDescent="0.2">
      <c r="A1491" s="531">
        <v>678</v>
      </c>
      <c r="B1491" s="570"/>
      <c r="C1491" s="568"/>
      <c r="D1491" s="568"/>
      <c r="E1491" s="568"/>
      <c r="F1491" s="536"/>
      <c r="G1491" s="536"/>
      <c r="H1491" s="536"/>
      <c r="I1491" s="536"/>
      <c r="J1491" s="656"/>
    </row>
    <row r="1492" spans="1:10" s="665" customFormat="1" ht="13.5" hidden="1" thickBot="1" x14ac:dyDescent="0.25">
      <c r="A1492" s="531">
        <v>679</v>
      </c>
      <c r="B1492" s="570"/>
      <c r="C1492" s="568"/>
      <c r="D1492" s="568"/>
      <c r="E1492" s="568"/>
      <c r="F1492" s="533"/>
      <c r="G1492" s="147"/>
      <c r="H1492" s="147"/>
      <c r="I1492" s="147"/>
      <c r="J1492" s="655"/>
    </row>
    <row r="1493" spans="1:10" s="665" customFormat="1" ht="13.5" hidden="1" thickBot="1" x14ac:dyDescent="0.25">
      <c r="A1493" s="531">
        <v>680</v>
      </c>
      <c r="B1493" s="571" t="s">
        <v>253</v>
      </c>
      <c r="C1493" s="572"/>
      <c r="D1493" s="573"/>
      <c r="E1493" s="574"/>
      <c r="F1493" s="575"/>
      <c r="G1493" s="576">
        <f>SUM(G1338:G1491)</f>
        <v>0</v>
      </c>
      <c r="H1493" s="575"/>
      <c r="I1493" s="576">
        <f>SUM(I1338:I1491)</f>
        <v>0</v>
      </c>
      <c r="J1493" s="663">
        <f>SUM(J1338:J1491)</f>
        <v>0</v>
      </c>
    </row>
    <row r="1494" spans="1:10" s="665" customFormat="1" hidden="1" x14ac:dyDescent="0.2">
      <c r="A1494" s="531">
        <v>681</v>
      </c>
      <c r="B1494" s="556"/>
      <c r="C1494" s="569"/>
      <c r="D1494" s="558"/>
      <c r="E1494" s="559"/>
      <c r="F1494" s="577"/>
      <c r="G1494" s="147"/>
      <c r="H1494" s="147"/>
      <c r="I1494" s="147"/>
      <c r="J1494" s="655"/>
    </row>
    <row r="1495" spans="1:10" s="665" customFormat="1" ht="13.5" hidden="1" x14ac:dyDescent="0.25">
      <c r="A1495" s="531">
        <v>682</v>
      </c>
      <c r="B1495" s="528" t="s">
        <v>209</v>
      </c>
      <c r="C1495" s="529"/>
      <c r="D1495" s="530"/>
      <c r="E1495" s="530"/>
      <c r="F1495" s="530"/>
      <c r="G1495" s="147"/>
      <c r="H1495" s="147"/>
      <c r="I1495" s="147"/>
      <c r="J1495" s="655"/>
    </row>
    <row r="1496" spans="1:10" s="665" customFormat="1" ht="25.5" hidden="1" x14ac:dyDescent="0.2">
      <c r="A1496" s="531">
        <v>683</v>
      </c>
      <c r="B1496" s="578" t="s">
        <v>210</v>
      </c>
      <c r="C1496" s="533" t="s">
        <v>211</v>
      </c>
      <c r="D1496" s="533" t="s">
        <v>14</v>
      </c>
      <c r="E1496" s="533"/>
      <c r="F1496" s="536">
        <v>2000</v>
      </c>
      <c r="G1496" s="536">
        <f>E1496*F1496</f>
        <v>0</v>
      </c>
      <c r="H1496" s="536">
        <v>1856</v>
      </c>
      <c r="I1496" s="536">
        <f>E1496*H1496</f>
        <v>0</v>
      </c>
      <c r="J1496" s="656">
        <f t="shared" ref="J1496:J1512" si="297">G1496+I1496</f>
        <v>0</v>
      </c>
    </row>
    <row r="1497" spans="1:10" s="665" customFormat="1" hidden="1" x14ac:dyDescent="0.2">
      <c r="A1497" s="531">
        <v>684</v>
      </c>
      <c r="B1497" s="578" t="s">
        <v>212</v>
      </c>
      <c r="C1497" s="533" t="s">
        <v>213</v>
      </c>
      <c r="D1497" s="533" t="s">
        <v>14</v>
      </c>
      <c r="E1497" s="533"/>
      <c r="F1497" s="536">
        <v>750</v>
      </c>
      <c r="G1497" s="536">
        <f t="shared" ref="G1497:G1512" si="298">E1497*F1497</f>
        <v>0</v>
      </c>
      <c r="H1497" s="536">
        <v>532</v>
      </c>
      <c r="I1497" s="536">
        <f t="shared" ref="I1497:I1512" si="299">E1497*H1497</f>
        <v>0</v>
      </c>
      <c r="J1497" s="656">
        <f t="shared" si="297"/>
        <v>0</v>
      </c>
    </row>
    <row r="1498" spans="1:10" s="665" customFormat="1" hidden="1" x14ac:dyDescent="0.2">
      <c r="A1498" s="531">
        <v>685</v>
      </c>
      <c r="B1498" s="578" t="s">
        <v>214</v>
      </c>
      <c r="C1498" s="533" t="s">
        <v>306</v>
      </c>
      <c r="D1498" s="533" t="s">
        <v>14</v>
      </c>
      <c r="E1498" s="533"/>
      <c r="F1498" s="536">
        <v>450</v>
      </c>
      <c r="G1498" s="536">
        <f t="shared" si="298"/>
        <v>0</v>
      </c>
      <c r="H1498" s="536">
        <v>4220</v>
      </c>
      <c r="I1498" s="536">
        <f t="shared" si="299"/>
        <v>0</v>
      </c>
      <c r="J1498" s="656">
        <f t="shared" si="297"/>
        <v>0</v>
      </c>
    </row>
    <row r="1499" spans="1:10" s="665" customFormat="1" hidden="1" x14ac:dyDescent="0.2">
      <c r="A1499" s="531">
        <v>686</v>
      </c>
      <c r="B1499" s="578" t="s">
        <v>216</v>
      </c>
      <c r="C1499" s="533"/>
      <c r="D1499" s="533" t="s">
        <v>35</v>
      </c>
      <c r="E1499" s="533"/>
      <c r="F1499" s="536">
        <v>100</v>
      </c>
      <c r="G1499" s="536">
        <f t="shared" si="298"/>
        <v>0</v>
      </c>
      <c r="H1499" s="536">
        <v>189</v>
      </c>
      <c r="I1499" s="536">
        <f t="shared" si="299"/>
        <v>0</v>
      </c>
      <c r="J1499" s="656">
        <f t="shared" si="297"/>
        <v>0</v>
      </c>
    </row>
    <row r="1500" spans="1:10" s="665" customFormat="1" hidden="1" x14ac:dyDescent="0.2">
      <c r="A1500" s="531">
        <v>687</v>
      </c>
      <c r="B1500" s="578" t="s">
        <v>217</v>
      </c>
      <c r="C1500" s="533" t="s">
        <v>218</v>
      </c>
      <c r="D1500" s="533" t="s">
        <v>14</v>
      </c>
      <c r="E1500" s="533"/>
      <c r="F1500" s="536">
        <v>50</v>
      </c>
      <c r="G1500" s="536">
        <f t="shared" si="298"/>
        <v>0</v>
      </c>
      <c r="H1500" s="536">
        <v>324</v>
      </c>
      <c r="I1500" s="536">
        <f t="shared" si="299"/>
        <v>0</v>
      </c>
      <c r="J1500" s="656">
        <f t="shared" si="297"/>
        <v>0</v>
      </c>
    </row>
    <row r="1501" spans="1:10" s="665" customFormat="1" hidden="1" x14ac:dyDescent="0.2">
      <c r="A1501" s="531">
        <v>688</v>
      </c>
      <c r="B1501" s="535" t="s">
        <v>219</v>
      </c>
      <c r="C1501" s="538" t="s">
        <v>220</v>
      </c>
      <c r="D1501" s="533" t="s">
        <v>35</v>
      </c>
      <c r="E1501" s="533"/>
      <c r="F1501" s="536">
        <v>80</v>
      </c>
      <c r="G1501" s="536">
        <f t="shared" si="298"/>
        <v>0</v>
      </c>
      <c r="H1501" s="536">
        <v>30</v>
      </c>
      <c r="I1501" s="536">
        <f t="shared" si="299"/>
        <v>0</v>
      </c>
      <c r="J1501" s="656">
        <f t="shared" si="297"/>
        <v>0</v>
      </c>
    </row>
    <row r="1502" spans="1:10" s="665" customFormat="1" hidden="1" x14ac:dyDescent="0.2">
      <c r="A1502" s="531">
        <v>689</v>
      </c>
      <c r="B1502" s="535" t="s">
        <v>219</v>
      </c>
      <c r="C1502" s="538" t="s">
        <v>221</v>
      </c>
      <c r="D1502" s="533" t="s">
        <v>35</v>
      </c>
      <c r="E1502" s="533"/>
      <c r="F1502" s="536">
        <v>80</v>
      </c>
      <c r="G1502" s="536">
        <f t="shared" si="298"/>
        <v>0</v>
      </c>
      <c r="H1502" s="536">
        <v>45</v>
      </c>
      <c r="I1502" s="536">
        <f t="shared" si="299"/>
        <v>0</v>
      </c>
      <c r="J1502" s="656">
        <f t="shared" si="297"/>
        <v>0</v>
      </c>
    </row>
    <row r="1503" spans="1:10" s="665" customFormat="1" hidden="1" x14ac:dyDescent="0.2">
      <c r="A1503" s="531">
        <v>690</v>
      </c>
      <c r="B1503" s="535" t="s">
        <v>274</v>
      </c>
      <c r="C1503" s="538" t="s">
        <v>220</v>
      </c>
      <c r="D1503" s="533" t="s">
        <v>35</v>
      </c>
      <c r="E1503" s="533"/>
      <c r="F1503" s="536">
        <v>0</v>
      </c>
      <c r="G1503" s="536">
        <f t="shared" si="298"/>
        <v>0</v>
      </c>
      <c r="H1503" s="536">
        <v>32</v>
      </c>
      <c r="I1503" s="536">
        <f t="shared" si="299"/>
        <v>0</v>
      </c>
      <c r="J1503" s="656">
        <f t="shared" si="297"/>
        <v>0</v>
      </c>
    </row>
    <row r="1504" spans="1:10" s="665" customFormat="1" hidden="1" x14ac:dyDescent="0.2">
      <c r="A1504" s="531">
        <v>691</v>
      </c>
      <c r="B1504" s="535" t="s">
        <v>274</v>
      </c>
      <c r="C1504" s="538" t="s">
        <v>221</v>
      </c>
      <c r="D1504" s="533" t="s">
        <v>35</v>
      </c>
      <c r="E1504" s="533"/>
      <c r="F1504" s="536">
        <v>0</v>
      </c>
      <c r="G1504" s="536">
        <f t="shared" si="298"/>
        <v>0</v>
      </c>
      <c r="H1504" s="536">
        <v>34</v>
      </c>
      <c r="I1504" s="536">
        <f t="shared" si="299"/>
        <v>0</v>
      </c>
      <c r="J1504" s="656">
        <f t="shared" si="297"/>
        <v>0</v>
      </c>
    </row>
    <row r="1505" spans="1:10" s="665" customFormat="1" ht="25.5" hidden="1" x14ac:dyDescent="0.2">
      <c r="A1505" s="531">
        <v>692</v>
      </c>
      <c r="B1505" s="535" t="s">
        <v>48</v>
      </c>
      <c r="C1505" s="533" t="s">
        <v>379</v>
      </c>
      <c r="D1505" s="533" t="s">
        <v>14</v>
      </c>
      <c r="E1505" s="533"/>
      <c r="F1505" s="536">
        <v>90059</v>
      </c>
      <c r="G1505" s="536">
        <f t="shared" si="298"/>
        <v>0</v>
      </c>
      <c r="H1505" s="536">
        <v>151613.06399999998</v>
      </c>
      <c r="I1505" s="536">
        <f t="shared" si="299"/>
        <v>0</v>
      </c>
      <c r="J1505" s="656">
        <f t="shared" si="297"/>
        <v>0</v>
      </c>
    </row>
    <row r="1506" spans="1:10" s="665" customFormat="1" hidden="1" x14ac:dyDescent="0.2">
      <c r="A1506" s="531">
        <v>693</v>
      </c>
      <c r="B1506" s="535" t="s">
        <v>222</v>
      </c>
      <c r="C1506" s="538" t="s">
        <v>223</v>
      </c>
      <c r="D1506" s="533" t="s">
        <v>35</v>
      </c>
      <c r="E1506" s="533"/>
      <c r="F1506" s="536">
        <v>150</v>
      </c>
      <c r="G1506" s="536">
        <f t="shared" si="298"/>
        <v>0</v>
      </c>
      <c r="H1506" s="536">
        <v>227</v>
      </c>
      <c r="I1506" s="536">
        <f t="shared" si="299"/>
        <v>0</v>
      </c>
      <c r="J1506" s="656">
        <f t="shared" si="297"/>
        <v>0</v>
      </c>
    </row>
    <row r="1507" spans="1:10" s="665" customFormat="1" hidden="1" x14ac:dyDescent="0.2">
      <c r="A1507" s="531">
        <v>694</v>
      </c>
      <c r="B1507" s="535" t="s">
        <v>224</v>
      </c>
      <c r="C1507" s="538" t="s">
        <v>225</v>
      </c>
      <c r="D1507" s="533" t="s">
        <v>35</v>
      </c>
      <c r="E1507" s="533"/>
      <c r="F1507" s="536">
        <v>150</v>
      </c>
      <c r="G1507" s="536">
        <f t="shared" si="298"/>
        <v>0</v>
      </c>
      <c r="H1507" s="536">
        <v>135</v>
      </c>
      <c r="I1507" s="536">
        <f t="shared" si="299"/>
        <v>0</v>
      </c>
      <c r="J1507" s="656">
        <f t="shared" si="297"/>
        <v>0</v>
      </c>
    </row>
    <row r="1508" spans="1:10" s="665" customFormat="1" hidden="1" x14ac:dyDescent="0.2">
      <c r="A1508" s="531">
        <v>695</v>
      </c>
      <c r="B1508" s="535" t="s">
        <v>226</v>
      </c>
      <c r="C1508" s="538" t="s">
        <v>227</v>
      </c>
      <c r="D1508" s="533" t="s">
        <v>35</v>
      </c>
      <c r="E1508" s="533"/>
      <c r="F1508" s="536">
        <v>150</v>
      </c>
      <c r="G1508" s="536">
        <f t="shared" si="298"/>
        <v>0</v>
      </c>
      <c r="H1508" s="536">
        <v>270</v>
      </c>
      <c r="I1508" s="536">
        <f t="shared" si="299"/>
        <v>0</v>
      </c>
      <c r="J1508" s="656">
        <f t="shared" si="297"/>
        <v>0</v>
      </c>
    </row>
    <row r="1509" spans="1:10" s="665" customFormat="1" hidden="1" x14ac:dyDescent="0.2">
      <c r="A1509" s="531">
        <v>696</v>
      </c>
      <c r="B1509" s="535" t="s">
        <v>226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8"/>
        <v>0</v>
      </c>
      <c r="H1509" s="536">
        <v>221</v>
      </c>
      <c r="I1509" s="536">
        <f t="shared" si="299"/>
        <v>0</v>
      </c>
      <c r="J1509" s="656">
        <f t="shared" si="297"/>
        <v>0</v>
      </c>
    </row>
    <row r="1510" spans="1:10" s="665" customFormat="1" hidden="1" x14ac:dyDescent="0.2">
      <c r="A1510" s="531">
        <v>697</v>
      </c>
      <c r="B1510" s="535" t="s">
        <v>228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8"/>
        <v>0</v>
      </c>
      <c r="H1510" s="536">
        <v>33</v>
      </c>
      <c r="I1510" s="536">
        <f t="shared" si="299"/>
        <v>0</v>
      </c>
      <c r="J1510" s="656">
        <f t="shared" si="297"/>
        <v>0</v>
      </c>
    </row>
    <row r="1511" spans="1:10" s="665" customFormat="1" hidden="1" x14ac:dyDescent="0.2">
      <c r="A1511" s="531">
        <v>698</v>
      </c>
      <c r="B1511" s="535" t="s">
        <v>230</v>
      </c>
      <c r="C1511" s="538" t="s">
        <v>229</v>
      </c>
      <c r="D1511" s="533" t="s">
        <v>35</v>
      </c>
      <c r="E1511" s="533"/>
      <c r="F1511" s="536">
        <v>120</v>
      </c>
      <c r="G1511" s="536">
        <f t="shared" si="298"/>
        <v>0</v>
      </c>
      <c r="H1511" s="536">
        <v>30</v>
      </c>
      <c r="I1511" s="536">
        <f t="shared" si="299"/>
        <v>0</v>
      </c>
      <c r="J1511" s="656">
        <f t="shared" si="297"/>
        <v>0</v>
      </c>
    </row>
    <row r="1512" spans="1:10" s="665" customFormat="1" ht="13.5" hidden="1" thickBot="1" x14ac:dyDescent="0.25">
      <c r="A1512" s="531">
        <v>699</v>
      </c>
      <c r="B1512" s="535" t="s">
        <v>231</v>
      </c>
      <c r="C1512" s="538"/>
      <c r="D1512" s="533" t="s">
        <v>32</v>
      </c>
      <c r="E1512" s="533"/>
      <c r="F1512" s="536">
        <v>49659</v>
      </c>
      <c r="G1512" s="536">
        <f t="shared" si="298"/>
        <v>0</v>
      </c>
      <c r="H1512" s="536">
        <v>99318</v>
      </c>
      <c r="I1512" s="536">
        <f t="shared" si="299"/>
        <v>0</v>
      </c>
      <c r="J1512" s="656">
        <f t="shared" si="297"/>
        <v>0</v>
      </c>
    </row>
    <row r="1513" spans="1:10" s="665" customFormat="1" ht="13.5" hidden="1" thickBot="1" x14ac:dyDescent="0.25">
      <c r="A1513" s="531">
        <v>700</v>
      </c>
      <c r="B1513" s="571" t="s">
        <v>232</v>
      </c>
      <c r="C1513" s="572"/>
      <c r="D1513" s="573"/>
      <c r="E1513" s="574"/>
      <c r="F1513" s="575"/>
      <c r="G1513" s="579">
        <f>SUM(G1496:G1512)</f>
        <v>0</v>
      </c>
      <c r="H1513" s="575"/>
      <c r="I1513" s="579">
        <f>SUM(I1496:I1512)</f>
        <v>0</v>
      </c>
      <c r="J1513" s="663">
        <f>SUM(J1496:J1512)</f>
        <v>0</v>
      </c>
    </row>
    <row r="1514" spans="1:10" s="665" customFormat="1" hidden="1" x14ac:dyDescent="0.2">
      <c r="A1514" s="531">
        <v>701</v>
      </c>
      <c r="B1514" s="535"/>
      <c r="C1514" s="538"/>
      <c r="D1514" s="533"/>
      <c r="E1514" s="533"/>
      <c r="F1514" s="533"/>
      <c r="G1514" s="147"/>
      <c r="H1514" s="147"/>
      <c r="I1514" s="147"/>
      <c r="J1514" s="655"/>
    </row>
    <row r="1515" spans="1:10" s="665" customFormat="1" ht="13.5" hidden="1" x14ac:dyDescent="0.25">
      <c r="A1515" s="531">
        <v>702</v>
      </c>
      <c r="B1515" s="528" t="s">
        <v>254</v>
      </c>
      <c r="C1515" s="529"/>
      <c r="D1515" s="530"/>
      <c r="E1515" s="530"/>
      <c r="F1515" s="530"/>
      <c r="G1515" s="147"/>
      <c r="H1515" s="147"/>
      <c r="I1515" s="147"/>
      <c r="J1515" s="655"/>
    </row>
    <row r="1516" spans="1:10" s="665" customFormat="1" hidden="1" x14ac:dyDescent="0.2">
      <c r="A1516" s="531">
        <v>703</v>
      </c>
      <c r="B1516" s="535"/>
      <c r="C1516" s="538"/>
      <c r="D1516" s="533"/>
      <c r="E1516" s="533"/>
      <c r="F1516" s="533"/>
      <c r="G1516" s="147"/>
      <c r="H1516" s="147"/>
      <c r="I1516" s="147"/>
      <c r="J1516" s="655"/>
    </row>
    <row r="1517" spans="1:10" s="665" customFormat="1" ht="25.5" hidden="1" x14ac:dyDescent="0.2">
      <c r="A1517" s="531">
        <v>704</v>
      </c>
      <c r="B1517" s="578" t="s">
        <v>210</v>
      </c>
      <c r="C1517" s="533" t="s">
        <v>211</v>
      </c>
      <c r="D1517" s="533" t="s">
        <v>14</v>
      </c>
      <c r="E1517" s="533"/>
      <c r="F1517" s="536">
        <v>2000</v>
      </c>
      <c r="G1517" s="536">
        <f>E1517*F1517</f>
        <v>0</v>
      </c>
      <c r="H1517" s="536">
        <v>1856</v>
      </c>
      <c r="I1517" s="536">
        <f>E1517*H1517</f>
        <v>0</v>
      </c>
      <c r="J1517" s="656">
        <f t="shared" ref="J1517:J1561" si="300">G1517+I1517</f>
        <v>0</v>
      </c>
    </row>
    <row r="1518" spans="1:10" s="665" customFormat="1" hidden="1" x14ac:dyDescent="0.2">
      <c r="A1518" s="531">
        <v>705</v>
      </c>
      <c r="B1518" s="578" t="s">
        <v>255</v>
      </c>
      <c r="C1518" s="533" t="s">
        <v>256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ref="I1518:I1561" si="301">E1518*H1518</f>
        <v>0</v>
      </c>
      <c r="J1518" s="656">
        <f t="shared" si="300"/>
        <v>0</v>
      </c>
    </row>
    <row r="1519" spans="1:10" s="665" customFormat="1" hidden="1" x14ac:dyDescent="0.2">
      <c r="A1519" s="531">
        <v>706</v>
      </c>
      <c r="B1519" s="578" t="s">
        <v>255</v>
      </c>
      <c r="C1519" s="533" t="s">
        <v>257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301"/>
        <v>0</v>
      </c>
      <c r="J1519" s="656">
        <f t="shared" si="300"/>
        <v>0</v>
      </c>
    </row>
    <row r="1520" spans="1:10" s="665" customFormat="1" hidden="1" x14ac:dyDescent="0.2">
      <c r="A1520" s="531">
        <v>707</v>
      </c>
      <c r="B1520" s="578" t="s">
        <v>255</v>
      </c>
      <c r="C1520" s="533" t="s">
        <v>258</v>
      </c>
      <c r="D1520" s="533" t="s">
        <v>14</v>
      </c>
      <c r="E1520" s="533"/>
      <c r="F1520" s="580" t="s">
        <v>434</v>
      </c>
      <c r="G1520" s="536"/>
      <c r="H1520" s="536">
        <v>0</v>
      </c>
      <c r="I1520" s="536">
        <f t="shared" si="301"/>
        <v>0</v>
      </c>
      <c r="J1520" s="656">
        <f t="shared" si="300"/>
        <v>0</v>
      </c>
    </row>
    <row r="1521" spans="1:10" s="665" customFormat="1" hidden="1" x14ac:dyDescent="0.2">
      <c r="A1521" s="531">
        <v>708</v>
      </c>
      <c r="B1521" s="578" t="s">
        <v>214</v>
      </c>
      <c r="C1521" s="533" t="s">
        <v>215</v>
      </c>
      <c r="D1521" s="533" t="s">
        <v>14</v>
      </c>
      <c r="E1521" s="533"/>
      <c r="F1521" s="536">
        <v>450</v>
      </c>
      <c r="G1521" s="536">
        <f>E1521*F1521</f>
        <v>0</v>
      </c>
      <c r="H1521" s="536">
        <v>4220</v>
      </c>
      <c r="I1521" s="536">
        <f t="shared" si="301"/>
        <v>0</v>
      </c>
      <c r="J1521" s="656">
        <f t="shared" si="300"/>
        <v>0</v>
      </c>
    </row>
    <row r="1522" spans="1:10" s="665" customFormat="1" hidden="1" x14ac:dyDescent="0.2">
      <c r="A1522" s="531">
        <v>709</v>
      </c>
      <c r="B1522" s="578" t="s">
        <v>216</v>
      </c>
      <c r="C1522" s="533"/>
      <c r="D1522" s="533" t="s">
        <v>35</v>
      </c>
      <c r="E1522" s="533"/>
      <c r="F1522" s="536">
        <v>100</v>
      </c>
      <c r="G1522" s="536">
        <f>E1522*F1522</f>
        <v>0</v>
      </c>
      <c r="H1522" s="536">
        <v>189</v>
      </c>
      <c r="I1522" s="536">
        <f t="shared" si="301"/>
        <v>0</v>
      </c>
      <c r="J1522" s="656">
        <f t="shared" si="300"/>
        <v>0</v>
      </c>
    </row>
    <row r="1523" spans="1:10" s="665" customFormat="1" hidden="1" x14ac:dyDescent="0.2">
      <c r="A1523" s="531">
        <v>710</v>
      </c>
      <c r="B1523" s="578" t="s">
        <v>217</v>
      </c>
      <c r="C1523" s="533" t="s">
        <v>218</v>
      </c>
      <c r="D1523" s="533" t="s">
        <v>14</v>
      </c>
      <c r="E1523" s="533"/>
      <c r="F1523" s="536">
        <v>50</v>
      </c>
      <c r="G1523" s="536">
        <f>E1523*F1523</f>
        <v>0</v>
      </c>
      <c r="H1523" s="536">
        <v>324</v>
      </c>
      <c r="I1523" s="536">
        <f t="shared" si="301"/>
        <v>0</v>
      </c>
      <c r="J1523" s="656">
        <f t="shared" si="300"/>
        <v>0</v>
      </c>
    </row>
    <row r="1524" spans="1:10" s="665" customFormat="1" hidden="1" x14ac:dyDescent="0.2">
      <c r="A1524" s="531">
        <v>711</v>
      </c>
      <c r="B1524" s="578" t="s">
        <v>259</v>
      </c>
      <c r="C1524" s="533" t="s">
        <v>260</v>
      </c>
      <c r="D1524" s="533" t="s">
        <v>14</v>
      </c>
      <c r="E1524" s="533"/>
      <c r="F1524" s="580" t="s">
        <v>434</v>
      </c>
      <c r="G1524" s="536"/>
      <c r="H1524" s="536">
        <v>0</v>
      </c>
      <c r="I1524" s="536">
        <f t="shared" si="301"/>
        <v>0</v>
      </c>
      <c r="J1524" s="656">
        <f t="shared" si="300"/>
        <v>0</v>
      </c>
    </row>
    <row r="1525" spans="1:10" s="665" customFormat="1" ht="51" hidden="1" x14ac:dyDescent="0.2">
      <c r="A1525" s="531">
        <v>712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>E1525*F1525</f>
        <v>0</v>
      </c>
      <c r="H1525" s="536">
        <v>43909</v>
      </c>
      <c r="I1525" s="536">
        <f t="shared" si="301"/>
        <v>0</v>
      </c>
      <c r="J1525" s="656">
        <f t="shared" si="300"/>
        <v>0</v>
      </c>
    </row>
    <row r="1526" spans="1:10" s="665" customFormat="1" ht="51" hidden="1" x14ac:dyDescent="0.2">
      <c r="A1526" s="531">
        <v>713</v>
      </c>
      <c r="B1526" s="541" t="s">
        <v>438</v>
      </c>
      <c r="C1526" s="533" t="s">
        <v>439</v>
      </c>
      <c r="D1526" s="533" t="s">
        <v>32</v>
      </c>
      <c r="E1526" s="533"/>
      <c r="F1526" s="536">
        <v>32544</v>
      </c>
      <c r="G1526" s="536">
        <f t="shared" ref="G1526:G1530" si="302">E1526*F1526</f>
        <v>0</v>
      </c>
      <c r="H1526" s="536">
        <v>43909</v>
      </c>
      <c r="I1526" s="536">
        <f t="shared" si="301"/>
        <v>0</v>
      </c>
      <c r="J1526" s="656">
        <f t="shared" si="300"/>
        <v>0</v>
      </c>
    </row>
    <row r="1527" spans="1:10" s="665" customFormat="1" ht="25.5" hidden="1" x14ac:dyDescent="0.2">
      <c r="A1527" s="531">
        <v>714</v>
      </c>
      <c r="B1527" s="578" t="s">
        <v>242</v>
      </c>
      <c r="C1527" s="533" t="s">
        <v>381</v>
      </c>
      <c r="D1527" s="533" t="s">
        <v>14</v>
      </c>
      <c r="E1527" s="533"/>
      <c r="F1527" s="536">
        <v>38090.69</v>
      </c>
      <c r="G1527" s="536">
        <f t="shared" si="302"/>
        <v>0</v>
      </c>
      <c r="H1527" s="536">
        <v>127558.79999999999</v>
      </c>
      <c r="I1527" s="536">
        <f t="shared" si="301"/>
        <v>0</v>
      </c>
      <c r="J1527" s="656">
        <f t="shared" si="300"/>
        <v>0</v>
      </c>
    </row>
    <row r="1528" spans="1:10" s="665" customFormat="1" ht="25.5" hidden="1" x14ac:dyDescent="0.2">
      <c r="A1528" s="531">
        <v>715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302"/>
        <v>0</v>
      </c>
      <c r="H1528" s="536">
        <v>171529.19999999998</v>
      </c>
      <c r="I1528" s="536">
        <f t="shared" si="301"/>
        <v>0</v>
      </c>
      <c r="J1528" s="656">
        <f t="shared" si="300"/>
        <v>0</v>
      </c>
    </row>
    <row r="1529" spans="1:10" s="665" customFormat="1" ht="25.5" hidden="1" x14ac:dyDescent="0.2">
      <c r="A1529" s="531">
        <v>716</v>
      </c>
      <c r="B1529" s="578" t="s">
        <v>242</v>
      </c>
      <c r="C1529" s="533" t="s">
        <v>380</v>
      </c>
      <c r="D1529" s="533" t="s">
        <v>14</v>
      </c>
      <c r="E1529" s="533"/>
      <c r="F1529" s="536">
        <v>51220.74</v>
      </c>
      <c r="G1529" s="536">
        <f t="shared" si="302"/>
        <v>0</v>
      </c>
      <c r="H1529" s="536">
        <v>171529.19999999998</v>
      </c>
      <c r="I1529" s="536">
        <f t="shared" si="301"/>
        <v>0</v>
      </c>
      <c r="J1529" s="656">
        <f t="shared" si="300"/>
        <v>0</v>
      </c>
    </row>
    <row r="1530" spans="1:10" s="665" customFormat="1" ht="25.5" hidden="1" x14ac:dyDescent="0.2">
      <c r="A1530" s="531">
        <v>717</v>
      </c>
      <c r="B1530" s="578" t="s">
        <v>242</v>
      </c>
      <c r="C1530" s="533" t="s">
        <v>381</v>
      </c>
      <c r="D1530" s="533" t="s">
        <v>14</v>
      </c>
      <c r="E1530" s="533"/>
      <c r="F1530" s="536">
        <v>38090.69</v>
      </c>
      <c r="G1530" s="536">
        <f t="shared" si="302"/>
        <v>0</v>
      </c>
      <c r="H1530" s="536">
        <v>127558.79999999999</v>
      </c>
      <c r="I1530" s="536">
        <f t="shared" si="301"/>
        <v>0</v>
      </c>
      <c r="J1530" s="656">
        <f t="shared" si="300"/>
        <v>0</v>
      </c>
    </row>
    <row r="1531" spans="1:10" s="665" customFormat="1" hidden="1" x14ac:dyDescent="0.2">
      <c r="A1531" s="531">
        <v>718</v>
      </c>
      <c r="B1531" s="578" t="s">
        <v>261</v>
      </c>
      <c r="C1531" s="533" t="s">
        <v>262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301"/>
        <v>0</v>
      </c>
      <c r="J1531" s="656">
        <f t="shared" si="300"/>
        <v>0</v>
      </c>
    </row>
    <row r="1532" spans="1:10" s="665" customFormat="1" ht="25.5" hidden="1" x14ac:dyDescent="0.2">
      <c r="A1532" s="531">
        <v>719</v>
      </c>
      <c r="B1532" s="578" t="s">
        <v>263</v>
      </c>
      <c r="C1532" s="533" t="s">
        <v>264</v>
      </c>
      <c r="D1532" s="533" t="s">
        <v>14</v>
      </c>
      <c r="E1532" s="533"/>
      <c r="F1532" s="580" t="s">
        <v>434</v>
      </c>
      <c r="G1532" s="536"/>
      <c r="H1532" s="536">
        <v>0</v>
      </c>
      <c r="I1532" s="536">
        <f t="shared" si="301"/>
        <v>0</v>
      </c>
      <c r="J1532" s="656">
        <f t="shared" si="300"/>
        <v>0</v>
      </c>
    </row>
    <row r="1533" spans="1:10" s="665" customFormat="1" hidden="1" x14ac:dyDescent="0.2">
      <c r="A1533" s="531">
        <v>720</v>
      </c>
      <c r="B1533" s="578" t="s">
        <v>265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301"/>
        <v>0</v>
      </c>
      <c r="J1533" s="656">
        <f t="shared" si="300"/>
        <v>0</v>
      </c>
    </row>
    <row r="1534" spans="1:10" s="665" customFormat="1" hidden="1" x14ac:dyDescent="0.2">
      <c r="A1534" s="531">
        <v>721</v>
      </c>
      <c r="B1534" s="578" t="s">
        <v>266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301"/>
        <v>0</v>
      </c>
      <c r="J1534" s="656">
        <f t="shared" si="300"/>
        <v>0</v>
      </c>
    </row>
    <row r="1535" spans="1:10" s="665" customFormat="1" hidden="1" x14ac:dyDescent="0.2">
      <c r="A1535" s="531">
        <v>722</v>
      </c>
      <c r="B1535" s="578" t="s">
        <v>267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301"/>
        <v>0</v>
      </c>
      <c r="J1535" s="656">
        <f t="shared" si="300"/>
        <v>0</v>
      </c>
    </row>
    <row r="1536" spans="1:10" s="665" customFormat="1" hidden="1" x14ac:dyDescent="0.2">
      <c r="A1536" s="531">
        <v>723</v>
      </c>
      <c r="B1536" s="578" t="s">
        <v>268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301"/>
        <v>0</v>
      </c>
      <c r="J1536" s="656">
        <f t="shared" si="300"/>
        <v>0</v>
      </c>
    </row>
    <row r="1537" spans="1:10" s="665" customFormat="1" hidden="1" x14ac:dyDescent="0.2">
      <c r="A1537" s="531">
        <v>724</v>
      </c>
      <c r="B1537" s="578" t="s">
        <v>269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301"/>
        <v>0</v>
      </c>
      <c r="J1537" s="656">
        <f t="shared" si="300"/>
        <v>0</v>
      </c>
    </row>
    <row r="1538" spans="1:10" s="665" customFormat="1" hidden="1" x14ac:dyDescent="0.2">
      <c r="A1538" s="531">
        <v>725</v>
      </c>
      <c r="B1538" s="578" t="s">
        <v>270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301"/>
        <v>0</v>
      </c>
      <c r="J1538" s="656">
        <f t="shared" si="300"/>
        <v>0</v>
      </c>
    </row>
    <row r="1539" spans="1:10" s="665" customFormat="1" hidden="1" x14ac:dyDescent="0.2">
      <c r="A1539" s="531">
        <v>726</v>
      </c>
      <c r="B1539" s="578" t="s">
        <v>271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301"/>
        <v>0</v>
      </c>
      <c r="J1539" s="656">
        <f t="shared" si="300"/>
        <v>0</v>
      </c>
    </row>
    <row r="1540" spans="1:10" s="665" customFormat="1" hidden="1" x14ac:dyDescent="0.2">
      <c r="A1540" s="531">
        <v>727</v>
      </c>
      <c r="B1540" s="578" t="s">
        <v>272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301"/>
        <v>0</v>
      </c>
      <c r="J1540" s="656">
        <f t="shared" si="300"/>
        <v>0</v>
      </c>
    </row>
    <row r="1541" spans="1:10" s="665" customFormat="1" hidden="1" x14ac:dyDescent="0.2">
      <c r="A1541" s="531">
        <v>728</v>
      </c>
      <c r="B1541" s="535" t="s">
        <v>219</v>
      </c>
      <c r="C1541" s="538" t="s">
        <v>273</v>
      </c>
      <c r="D1541" s="533" t="s">
        <v>35</v>
      </c>
      <c r="E1541" s="533"/>
      <c r="F1541" s="536">
        <v>80</v>
      </c>
      <c r="G1541" s="536">
        <f t="shared" ref="G1541:G1561" si="303">E1541*F1541</f>
        <v>0</v>
      </c>
      <c r="H1541" s="536">
        <v>22</v>
      </c>
      <c r="I1541" s="536">
        <f t="shared" si="301"/>
        <v>0</v>
      </c>
      <c r="J1541" s="656">
        <f t="shared" si="300"/>
        <v>0</v>
      </c>
    </row>
    <row r="1542" spans="1:10" s="665" customFormat="1" hidden="1" x14ac:dyDescent="0.2">
      <c r="A1542" s="531">
        <v>729</v>
      </c>
      <c r="B1542" s="535" t="s">
        <v>219</v>
      </c>
      <c r="C1542" s="538" t="s">
        <v>220</v>
      </c>
      <c r="D1542" s="533" t="s">
        <v>35</v>
      </c>
      <c r="E1542" s="533"/>
      <c r="F1542" s="536">
        <v>80</v>
      </c>
      <c r="G1542" s="536">
        <f t="shared" si="303"/>
        <v>0</v>
      </c>
      <c r="H1542" s="536">
        <v>30</v>
      </c>
      <c r="I1542" s="536">
        <f t="shared" si="301"/>
        <v>0</v>
      </c>
      <c r="J1542" s="656">
        <f t="shared" si="300"/>
        <v>0</v>
      </c>
    </row>
    <row r="1543" spans="1:10" s="665" customFormat="1" hidden="1" x14ac:dyDescent="0.2">
      <c r="A1543" s="531">
        <v>730</v>
      </c>
      <c r="B1543" s="535" t="s">
        <v>219</v>
      </c>
      <c r="C1543" s="538" t="s">
        <v>221</v>
      </c>
      <c r="D1543" s="533" t="s">
        <v>35</v>
      </c>
      <c r="E1543" s="533"/>
      <c r="F1543" s="536">
        <v>80</v>
      </c>
      <c r="G1543" s="536">
        <f t="shared" si="303"/>
        <v>0</v>
      </c>
      <c r="H1543" s="536">
        <v>45</v>
      </c>
      <c r="I1543" s="536">
        <f t="shared" si="301"/>
        <v>0</v>
      </c>
      <c r="J1543" s="656">
        <f t="shared" si="300"/>
        <v>0</v>
      </c>
    </row>
    <row r="1544" spans="1:10" s="665" customFormat="1" hidden="1" x14ac:dyDescent="0.2">
      <c r="A1544" s="531">
        <v>731</v>
      </c>
      <c r="B1544" s="535" t="s">
        <v>274</v>
      </c>
      <c r="C1544" s="538" t="s">
        <v>273</v>
      </c>
      <c r="D1544" s="533" t="s">
        <v>35</v>
      </c>
      <c r="E1544" s="533"/>
      <c r="F1544" s="536">
        <v>0</v>
      </c>
      <c r="G1544" s="536">
        <f t="shared" si="303"/>
        <v>0</v>
      </c>
      <c r="H1544" s="536">
        <v>31</v>
      </c>
      <c r="I1544" s="536">
        <f t="shared" si="301"/>
        <v>0</v>
      </c>
      <c r="J1544" s="656">
        <f t="shared" si="300"/>
        <v>0</v>
      </c>
    </row>
    <row r="1545" spans="1:10" s="665" customFormat="1" hidden="1" x14ac:dyDescent="0.2">
      <c r="A1545" s="531">
        <v>732</v>
      </c>
      <c r="B1545" s="535" t="s">
        <v>274</v>
      </c>
      <c r="C1545" s="538" t="s">
        <v>220</v>
      </c>
      <c r="D1545" s="533" t="s">
        <v>35</v>
      </c>
      <c r="E1545" s="533"/>
      <c r="F1545" s="536">
        <v>0</v>
      </c>
      <c r="G1545" s="536">
        <f t="shared" si="303"/>
        <v>0</v>
      </c>
      <c r="H1545" s="536">
        <v>32</v>
      </c>
      <c r="I1545" s="536">
        <f t="shared" si="301"/>
        <v>0</v>
      </c>
      <c r="J1545" s="656">
        <f t="shared" si="300"/>
        <v>0</v>
      </c>
    </row>
    <row r="1546" spans="1:10" s="665" customFormat="1" ht="15" hidden="1" customHeight="1" x14ac:dyDescent="0.2">
      <c r="A1546" s="531">
        <v>733</v>
      </c>
      <c r="B1546" s="535" t="s">
        <v>274</v>
      </c>
      <c r="C1546" s="538" t="s">
        <v>221</v>
      </c>
      <c r="D1546" s="533" t="s">
        <v>35</v>
      </c>
      <c r="E1546" s="533"/>
      <c r="F1546" s="536">
        <v>0</v>
      </c>
      <c r="G1546" s="536">
        <f t="shared" si="303"/>
        <v>0</v>
      </c>
      <c r="H1546" s="536">
        <v>34</v>
      </c>
      <c r="I1546" s="536">
        <f t="shared" si="301"/>
        <v>0</v>
      </c>
      <c r="J1546" s="656">
        <f t="shared" si="300"/>
        <v>0</v>
      </c>
    </row>
    <row r="1547" spans="1:10" s="665" customFormat="1" ht="15" hidden="1" customHeight="1" x14ac:dyDescent="0.2">
      <c r="A1547" s="531">
        <v>734</v>
      </c>
      <c r="B1547" s="535" t="s">
        <v>222</v>
      </c>
      <c r="C1547" s="538" t="s">
        <v>223</v>
      </c>
      <c r="D1547" s="533" t="s">
        <v>35</v>
      </c>
      <c r="E1547" s="533"/>
      <c r="F1547" s="536">
        <v>150</v>
      </c>
      <c r="G1547" s="536">
        <f t="shared" si="303"/>
        <v>0</v>
      </c>
      <c r="H1547" s="536">
        <v>227</v>
      </c>
      <c r="I1547" s="536">
        <f t="shared" si="301"/>
        <v>0</v>
      </c>
      <c r="J1547" s="656">
        <f t="shared" si="300"/>
        <v>0</v>
      </c>
    </row>
    <row r="1548" spans="1:10" s="665" customFormat="1" ht="15" hidden="1" customHeight="1" x14ac:dyDescent="0.2">
      <c r="A1548" s="531">
        <v>735</v>
      </c>
      <c r="B1548" s="535" t="s">
        <v>222</v>
      </c>
      <c r="C1548" s="538" t="s">
        <v>275</v>
      </c>
      <c r="D1548" s="533" t="s">
        <v>35</v>
      </c>
      <c r="E1548" s="533"/>
      <c r="F1548" s="536">
        <v>150</v>
      </c>
      <c r="G1548" s="536">
        <f t="shared" si="303"/>
        <v>0</v>
      </c>
      <c r="H1548" s="536">
        <v>281</v>
      </c>
      <c r="I1548" s="536">
        <f t="shared" si="301"/>
        <v>0</v>
      </c>
      <c r="J1548" s="656">
        <f t="shared" si="300"/>
        <v>0</v>
      </c>
    </row>
    <row r="1549" spans="1:10" s="665" customFormat="1" hidden="1" x14ac:dyDescent="0.2">
      <c r="A1549" s="531">
        <v>736</v>
      </c>
      <c r="B1549" s="535" t="s">
        <v>222</v>
      </c>
      <c r="C1549" s="538" t="s">
        <v>225</v>
      </c>
      <c r="D1549" s="533" t="s">
        <v>35</v>
      </c>
      <c r="E1549" s="533"/>
      <c r="F1549" s="536">
        <v>150</v>
      </c>
      <c r="G1549" s="536">
        <f t="shared" si="303"/>
        <v>0</v>
      </c>
      <c r="H1549" s="536">
        <v>217</v>
      </c>
      <c r="I1549" s="536">
        <f t="shared" si="301"/>
        <v>0</v>
      </c>
      <c r="J1549" s="656">
        <f t="shared" si="300"/>
        <v>0</v>
      </c>
    </row>
    <row r="1550" spans="1:10" s="665" customFormat="1" hidden="1" x14ac:dyDescent="0.2">
      <c r="A1550" s="531">
        <v>737</v>
      </c>
      <c r="B1550" s="535" t="s">
        <v>224</v>
      </c>
      <c r="C1550" s="538" t="s">
        <v>276</v>
      </c>
      <c r="D1550" s="533" t="s">
        <v>35</v>
      </c>
      <c r="E1550" s="533"/>
      <c r="F1550" s="536">
        <v>150</v>
      </c>
      <c r="G1550" s="536">
        <f t="shared" si="303"/>
        <v>0</v>
      </c>
      <c r="H1550" s="536">
        <v>392</v>
      </c>
      <c r="I1550" s="536">
        <f t="shared" si="301"/>
        <v>0</v>
      </c>
      <c r="J1550" s="656">
        <f t="shared" si="300"/>
        <v>0</v>
      </c>
    </row>
    <row r="1551" spans="1:10" s="665" customFormat="1" ht="15" hidden="1" customHeight="1" x14ac:dyDescent="0.2">
      <c r="A1551" s="531">
        <v>738</v>
      </c>
      <c r="B1551" s="535" t="s">
        <v>224</v>
      </c>
      <c r="C1551" s="538" t="s">
        <v>223</v>
      </c>
      <c r="D1551" s="533" t="s">
        <v>35</v>
      </c>
      <c r="E1551" s="533"/>
      <c r="F1551" s="536">
        <v>150</v>
      </c>
      <c r="G1551" s="536">
        <f t="shared" si="303"/>
        <v>0</v>
      </c>
      <c r="H1551" s="536">
        <v>250</v>
      </c>
      <c r="I1551" s="536">
        <f t="shared" si="301"/>
        <v>0</v>
      </c>
      <c r="J1551" s="656">
        <f t="shared" si="300"/>
        <v>0</v>
      </c>
    </row>
    <row r="1552" spans="1:10" s="665" customFormat="1" hidden="1" x14ac:dyDescent="0.2">
      <c r="A1552" s="531">
        <v>739</v>
      </c>
      <c r="B1552" s="535" t="s">
        <v>224</v>
      </c>
      <c r="C1552" s="538" t="s">
        <v>275</v>
      </c>
      <c r="D1552" s="533" t="s">
        <v>35</v>
      </c>
      <c r="E1552" s="533"/>
      <c r="F1552" s="536">
        <v>150</v>
      </c>
      <c r="G1552" s="536">
        <f t="shared" si="303"/>
        <v>0</v>
      </c>
      <c r="H1552" s="536">
        <v>276</v>
      </c>
      <c r="I1552" s="536">
        <f t="shared" si="301"/>
        <v>0</v>
      </c>
      <c r="J1552" s="656">
        <f t="shared" si="300"/>
        <v>0</v>
      </c>
    </row>
    <row r="1553" spans="1:10" s="665" customFormat="1" hidden="1" x14ac:dyDescent="0.2">
      <c r="A1553" s="531">
        <v>740</v>
      </c>
      <c r="B1553" s="535" t="s">
        <v>224</v>
      </c>
      <c r="C1553" s="538" t="s">
        <v>225</v>
      </c>
      <c r="D1553" s="533" t="s">
        <v>35</v>
      </c>
      <c r="E1553" s="533"/>
      <c r="F1553" s="536">
        <v>150</v>
      </c>
      <c r="G1553" s="536">
        <f t="shared" si="303"/>
        <v>0</v>
      </c>
      <c r="H1553" s="536">
        <v>157</v>
      </c>
      <c r="I1553" s="536">
        <f t="shared" si="301"/>
        <v>0</v>
      </c>
      <c r="J1553" s="656">
        <f t="shared" si="300"/>
        <v>0</v>
      </c>
    </row>
    <row r="1554" spans="1:10" s="665" customFormat="1" hidden="1" x14ac:dyDescent="0.2">
      <c r="A1554" s="531">
        <v>741</v>
      </c>
      <c r="B1554" s="535" t="s">
        <v>226</v>
      </c>
      <c r="C1554" s="538" t="s">
        <v>277</v>
      </c>
      <c r="D1554" s="533" t="s">
        <v>35</v>
      </c>
      <c r="E1554" s="533"/>
      <c r="F1554" s="536">
        <v>150</v>
      </c>
      <c r="G1554" s="536">
        <f t="shared" si="303"/>
        <v>0</v>
      </c>
      <c r="H1554" s="536">
        <v>308</v>
      </c>
      <c r="I1554" s="536">
        <f t="shared" si="301"/>
        <v>0</v>
      </c>
      <c r="J1554" s="656">
        <f t="shared" si="300"/>
        <v>0</v>
      </c>
    </row>
    <row r="1555" spans="1:10" s="665" customFormat="1" hidden="1" x14ac:dyDescent="0.2">
      <c r="A1555" s="531">
        <v>742</v>
      </c>
      <c r="B1555" s="535" t="s">
        <v>226</v>
      </c>
      <c r="C1555" s="538" t="s">
        <v>278</v>
      </c>
      <c r="D1555" s="533" t="s">
        <v>35</v>
      </c>
      <c r="E1555" s="533"/>
      <c r="F1555" s="536">
        <v>150</v>
      </c>
      <c r="G1555" s="536">
        <f t="shared" si="303"/>
        <v>0</v>
      </c>
      <c r="H1555" s="536">
        <v>248</v>
      </c>
      <c r="I1555" s="536">
        <f t="shared" si="301"/>
        <v>0</v>
      </c>
      <c r="J1555" s="656">
        <f t="shared" si="300"/>
        <v>0</v>
      </c>
    </row>
    <row r="1556" spans="1:10" s="665" customFormat="1" hidden="1" x14ac:dyDescent="0.2">
      <c r="A1556" s="531">
        <v>743</v>
      </c>
      <c r="B1556" s="535" t="s">
        <v>228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303"/>
        <v>0</v>
      </c>
      <c r="H1556" s="536">
        <v>33</v>
      </c>
      <c r="I1556" s="536">
        <f t="shared" si="301"/>
        <v>0</v>
      </c>
      <c r="J1556" s="656">
        <f t="shared" si="300"/>
        <v>0</v>
      </c>
    </row>
    <row r="1557" spans="1:10" s="665" customFormat="1" hidden="1" x14ac:dyDescent="0.2">
      <c r="A1557" s="531">
        <v>744</v>
      </c>
      <c r="B1557" s="535" t="s">
        <v>230</v>
      </c>
      <c r="C1557" s="538" t="s">
        <v>229</v>
      </c>
      <c r="D1557" s="533" t="s">
        <v>35</v>
      </c>
      <c r="E1557" s="533"/>
      <c r="F1557" s="536">
        <v>120</v>
      </c>
      <c r="G1557" s="536">
        <f t="shared" si="303"/>
        <v>0</v>
      </c>
      <c r="H1557" s="536">
        <v>30</v>
      </c>
      <c r="I1557" s="536">
        <f t="shared" si="301"/>
        <v>0</v>
      </c>
      <c r="J1557" s="656">
        <f t="shared" si="300"/>
        <v>0</v>
      </c>
    </row>
    <row r="1558" spans="1:10" s="665" customFormat="1" hidden="1" x14ac:dyDescent="0.2">
      <c r="A1558" s="531">
        <v>745</v>
      </c>
      <c r="B1558" s="535" t="s">
        <v>231</v>
      </c>
      <c r="C1558" s="533"/>
      <c r="D1558" s="533" t="s">
        <v>32</v>
      </c>
      <c r="E1558" s="533"/>
      <c r="F1558" s="536">
        <v>234625.5</v>
      </c>
      <c r="G1558" s="536">
        <f t="shared" si="303"/>
        <v>0</v>
      </c>
      <c r="H1558" s="536">
        <v>469251</v>
      </c>
      <c r="I1558" s="536">
        <f t="shared" si="301"/>
        <v>0</v>
      </c>
      <c r="J1558" s="656">
        <f t="shared" si="300"/>
        <v>0</v>
      </c>
    </row>
    <row r="1559" spans="1:10" s="665" customFormat="1" hidden="1" x14ac:dyDescent="0.2">
      <c r="A1559" s="531">
        <v>746</v>
      </c>
      <c r="B1559" s="570"/>
      <c r="C1559" s="568"/>
      <c r="D1559" s="568"/>
      <c r="E1559" s="568"/>
      <c r="F1559" s="536"/>
      <c r="G1559" s="536">
        <f t="shared" si="303"/>
        <v>0</v>
      </c>
      <c r="H1559" s="536"/>
      <c r="I1559" s="536">
        <f t="shared" si="301"/>
        <v>0</v>
      </c>
      <c r="J1559" s="656"/>
    </row>
    <row r="1560" spans="1:10" s="665" customFormat="1" hidden="1" x14ac:dyDescent="0.2">
      <c r="A1560" s="531">
        <v>747</v>
      </c>
      <c r="B1560" s="535" t="s">
        <v>206</v>
      </c>
      <c r="C1560" s="538"/>
      <c r="D1560" s="533" t="s">
        <v>207</v>
      </c>
      <c r="E1560" s="533"/>
      <c r="F1560" s="536">
        <v>225000</v>
      </c>
      <c r="G1560" s="536">
        <f t="shared" si="303"/>
        <v>0</v>
      </c>
      <c r="H1560" s="536">
        <v>0</v>
      </c>
      <c r="I1560" s="536">
        <f t="shared" si="301"/>
        <v>0</v>
      </c>
      <c r="J1560" s="656">
        <f t="shared" si="300"/>
        <v>0</v>
      </c>
    </row>
    <row r="1561" spans="1:10" s="665" customFormat="1" hidden="1" x14ac:dyDescent="0.2">
      <c r="A1561" s="531">
        <v>748</v>
      </c>
      <c r="B1561" s="535" t="s">
        <v>104</v>
      </c>
      <c r="C1561" s="538"/>
      <c r="D1561" s="533" t="s">
        <v>207</v>
      </c>
      <c r="E1561" s="533"/>
      <c r="F1561" s="536">
        <v>189000</v>
      </c>
      <c r="G1561" s="536">
        <f t="shared" si="303"/>
        <v>0</v>
      </c>
      <c r="H1561" s="536">
        <v>0</v>
      </c>
      <c r="I1561" s="536">
        <f t="shared" si="301"/>
        <v>0</v>
      </c>
      <c r="J1561" s="656">
        <f t="shared" si="300"/>
        <v>0</v>
      </c>
    </row>
    <row r="1562" spans="1:10" s="665" customFormat="1" ht="13.5" hidden="1" thickBot="1" x14ac:dyDescent="0.25">
      <c r="A1562" s="531">
        <v>749</v>
      </c>
      <c r="B1562" s="535"/>
      <c r="C1562" s="538"/>
      <c r="D1562" s="533"/>
      <c r="E1562" s="533"/>
      <c r="F1562" s="536"/>
      <c r="G1562" s="536"/>
      <c r="H1562" s="536"/>
      <c r="I1562" s="536"/>
      <c r="J1562" s="656"/>
    </row>
    <row r="1563" spans="1:10" s="665" customFormat="1" ht="13.5" hidden="1" thickBot="1" x14ac:dyDescent="0.25">
      <c r="A1563" s="531">
        <v>750</v>
      </c>
      <c r="B1563" s="571" t="s">
        <v>279</v>
      </c>
      <c r="C1563" s="572"/>
      <c r="D1563" s="573"/>
      <c r="E1563" s="574"/>
      <c r="F1563" s="575"/>
      <c r="G1563" s="579">
        <f>SUM(G1517:G1562)</f>
        <v>0</v>
      </c>
      <c r="H1563" s="575"/>
      <c r="I1563" s="579">
        <f>SUM(I1517:I1562)</f>
        <v>0</v>
      </c>
      <c r="J1563" s="663">
        <f>SUM(J1517:J1562)</f>
        <v>0</v>
      </c>
    </row>
    <row r="1564" spans="1:10" s="665" customFormat="1" hidden="1" x14ac:dyDescent="0.2">
      <c r="A1564" s="531">
        <v>751</v>
      </c>
      <c r="B1564" s="535"/>
      <c r="C1564" s="538"/>
      <c r="D1564" s="533"/>
      <c r="E1564" s="533"/>
      <c r="F1564" s="533"/>
      <c r="G1564" s="147"/>
      <c r="H1564" s="147"/>
      <c r="I1564" s="147"/>
      <c r="J1564" s="655"/>
    </row>
    <row r="1565" spans="1:10" s="665" customFormat="1" ht="13.5" hidden="1" x14ac:dyDescent="0.25">
      <c r="A1565" s="531">
        <v>752</v>
      </c>
      <c r="B1565" s="528" t="s">
        <v>280</v>
      </c>
      <c r="C1565" s="529"/>
      <c r="D1565" s="530"/>
      <c r="E1565" s="530"/>
      <c r="F1565" s="530"/>
      <c r="G1565" s="147"/>
      <c r="H1565" s="147"/>
      <c r="I1565" s="147"/>
      <c r="J1565" s="655"/>
    </row>
    <row r="1566" spans="1:10" s="665" customFormat="1" hidden="1" x14ac:dyDescent="0.2">
      <c r="A1566" s="531">
        <v>753</v>
      </c>
      <c r="B1566" s="535"/>
      <c r="C1566" s="538"/>
      <c r="D1566" s="533"/>
      <c r="E1566" s="533"/>
      <c r="F1566" s="533"/>
      <c r="G1566" s="147"/>
      <c r="H1566" s="147"/>
      <c r="I1566" s="147"/>
      <c r="J1566" s="655"/>
    </row>
    <row r="1567" spans="1:10" s="665" customFormat="1" ht="25.5" hidden="1" x14ac:dyDescent="0.2">
      <c r="A1567" s="531">
        <v>754</v>
      </c>
      <c r="B1567" s="578" t="s">
        <v>210</v>
      </c>
      <c r="C1567" s="533" t="s">
        <v>211</v>
      </c>
      <c r="D1567" s="533" t="s">
        <v>14</v>
      </c>
      <c r="E1567" s="533"/>
      <c r="F1567" s="536">
        <v>2000</v>
      </c>
      <c r="G1567" s="536">
        <f>E1567*F1567</f>
        <v>0</v>
      </c>
      <c r="H1567" s="536">
        <v>1856</v>
      </c>
      <c r="I1567" s="536">
        <f>E1567*H1567</f>
        <v>0</v>
      </c>
      <c r="J1567" s="656">
        <f t="shared" ref="J1567:J1588" si="304">G1567+I1567</f>
        <v>0</v>
      </c>
    </row>
    <row r="1568" spans="1:10" s="665" customFormat="1" hidden="1" x14ac:dyDescent="0.2">
      <c r="A1568" s="531">
        <v>755</v>
      </c>
      <c r="B1568" s="578" t="s">
        <v>212</v>
      </c>
      <c r="C1568" s="533" t="s">
        <v>213</v>
      </c>
      <c r="D1568" s="533" t="s">
        <v>14</v>
      </c>
      <c r="E1568" s="533"/>
      <c r="F1568" s="536">
        <v>750</v>
      </c>
      <c r="G1568" s="536">
        <f t="shared" ref="G1568:G1588" si="305">E1568*F1568</f>
        <v>0</v>
      </c>
      <c r="H1568" s="536">
        <v>532</v>
      </c>
      <c r="I1568" s="536">
        <f t="shared" ref="I1568:I1588" si="306">E1568*H1568</f>
        <v>0</v>
      </c>
      <c r="J1568" s="656">
        <f t="shared" si="304"/>
        <v>0</v>
      </c>
    </row>
    <row r="1569" spans="1:10" s="665" customFormat="1" hidden="1" x14ac:dyDescent="0.2">
      <c r="A1569" s="531">
        <v>756</v>
      </c>
      <c r="B1569" s="578" t="s">
        <v>214</v>
      </c>
      <c r="C1569" s="533" t="s">
        <v>215</v>
      </c>
      <c r="D1569" s="533" t="s">
        <v>14</v>
      </c>
      <c r="E1569" s="533"/>
      <c r="F1569" s="536">
        <v>450</v>
      </c>
      <c r="G1569" s="536">
        <f t="shared" si="305"/>
        <v>0</v>
      </c>
      <c r="H1569" s="536">
        <v>4220</v>
      </c>
      <c r="I1569" s="536">
        <f t="shared" si="306"/>
        <v>0</v>
      </c>
      <c r="J1569" s="656">
        <f t="shared" si="304"/>
        <v>0</v>
      </c>
    </row>
    <row r="1570" spans="1:10" s="665" customFormat="1" hidden="1" x14ac:dyDescent="0.2">
      <c r="A1570" s="531">
        <v>757</v>
      </c>
      <c r="B1570" s="578" t="s">
        <v>216</v>
      </c>
      <c r="C1570" s="533"/>
      <c r="D1570" s="533" t="s">
        <v>35</v>
      </c>
      <c r="E1570" s="533"/>
      <c r="F1570" s="536">
        <v>100</v>
      </c>
      <c r="G1570" s="536">
        <f t="shared" si="305"/>
        <v>0</v>
      </c>
      <c r="H1570" s="536">
        <v>189</v>
      </c>
      <c r="I1570" s="536">
        <f t="shared" si="306"/>
        <v>0</v>
      </c>
      <c r="J1570" s="656">
        <f t="shared" si="304"/>
        <v>0</v>
      </c>
    </row>
    <row r="1571" spans="1:10" s="665" customFormat="1" hidden="1" x14ac:dyDescent="0.2">
      <c r="A1571" s="531">
        <v>758</v>
      </c>
      <c r="B1571" s="578" t="s">
        <v>217</v>
      </c>
      <c r="C1571" s="533" t="s">
        <v>218</v>
      </c>
      <c r="D1571" s="533" t="s">
        <v>14</v>
      </c>
      <c r="E1571" s="533"/>
      <c r="F1571" s="536">
        <v>50</v>
      </c>
      <c r="G1571" s="536">
        <f t="shared" si="305"/>
        <v>0</v>
      </c>
      <c r="H1571" s="536">
        <v>324</v>
      </c>
      <c r="I1571" s="536">
        <f t="shared" si="306"/>
        <v>0</v>
      </c>
      <c r="J1571" s="656">
        <f t="shared" si="304"/>
        <v>0</v>
      </c>
    </row>
    <row r="1572" spans="1:10" s="665" customFormat="1" hidden="1" x14ac:dyDescent="0.2">
      <c r="A1572" s="531">
        <v>759</v>
      </c>
      <c r="B1572" s="535" t="s">
        <v>219</v>
      </c>
      <c r="C1572" s="538" t="s">
        <v>220</v>
      </c>
      <c r="D1572" s="533" t="s">
        <v>35</v>
      </c>
      <c r="E1572" s="533"/>
      <c r="F1572" s="536">
        <v>80</v>
      </c>
      <c r="G1572" s="536">
        <f t="shared" si="305"/>
        <v>0</v>
      </c>
      <c r="H1572" s="536">
        <v>30</v>
      </c>
      <c r="I1572" s="536">
        <f t="shared" si="306"/>
        <v>0</v>
      </c>
      <c r="J1572" s="656">
        <f t="shared" si="304"/>
        <v>0</v>
      </c>
    </row>
    <row r="1573" spans="1:10" s="665" customFormat="1" hidden="1" x14ac:dyDescent="0.2">
      <c r="A1573" s="531">
        <v>760</v>
      </c>
      <c r="B1573" s="535" t="s">
        <v>219</v>
      </c>
      <c r="C1573" s="538" t="s">
        <v>221</v>
      </c>
      <c r="D1573" s="533" t="s">
        <v>35</v>
      </c>
      <c r="E1573" s="533"/>
      <c r="F1573" s="536">
        <v>80</v>
      </c>
      <c r="G1573" s="536">
        <f t="shared" si="305"/>
        <v>0</v>
      </c>
      <c r="H1573" s="536">
        <v>45</v>
      </c>
      <c r="I1573" s="536">
        <f t="shared" si="306"/>
        <v>0</v>
      </c>
      <c r="J1573" s="656">
        <f t="shared" si="304"/>
        <v>0</v>
      </c>
    </row>
    <row r="1574" spans="1:10" s="665" customFormat="1" hidden="1" x14ac:dyDescent="0.2">
      <c r="A1574" s="531">
        <v>761</v>
      </c>
      <c r="B1574" s="535" t="s">
        <v>274</v>
      </c>
      <c r="C1574" s="538" t="s">
        <v>220</v>
      </c>
      <c r="D1574" s="533" t="s">
        <v>35</v>
      </c>
      <c r="E1574" s="533"/>
      <c r="F1574" s="536">
        <v>0</v>
      </c>
      <c r="G1574" s="536">
        <f t="shared" si="305"/>
        <v>0</v>
      </c>
      <c r="H1574" s="536">
        <v>32</v>
      </c>
      <c r="I1574" s="536">
        <f t="shared" si="306"/>
        <v>0</v>
      </c>
      <c r="J1574" s="656">
        <f t="shared" si="304"/>
        <v>0</v>
      </c>
    </row>
    <row r="1575" spans="1:10" s="665" customFormat="1" hidden="1" x14ac:dyDescent="0.2">
      <c r="A1575" s="531">
        <v>762</v>
      </c>
      <c r="B1575" s="535" t="s">
        <v>274</v>
      </c>
      <c r="C1575" s="538" t="s">
        <v>221</v>
      </c>
      <c r="D1575" s="533" t="s">
        <v>35</v>
      </c>
      <c r="E1575" s="533"/>
      <c r="F1575" s="536">
        <v>0</v>
      </c>
      <c r="G1575" s="536">
        <f t="shared" si="305"/>
        <v>0</v>
      </c>
      <c r="H1575" s="536">
        <v>34</v>
      </c>
      <c r="I1575" s="536">
        <f t="shared" si="306"/>
        <v>0</v>
      </c>
      <c r="J1575" s="656">
        <f t="shared" si="304"/>
        <v>0</v>
      </c>
    </row>
    <row r="1576" spans="1:10" s="665" customFormat="1" ht="25.5" hidden="1" x14ac:dyDescent="0.2">
      <c r="A1576" s="531">
        <v>763</v>
      </c>
      <c r="B1576" s="535" t="s">
        <v>48</v>
      </c>
      <c r="C1576" s="533" t="s">
        <v>379</v>
      </c>
      <c r="D1576" s="533" t="s">
        <v>14</v>
      </c>
      <c r="E1576" s="533"/>
      <c r="F1576" s="536">
        <v>55700.4</v>
      </c>
      <c r="G1576" s="536">
        <f t="shared" si="305"/>
        <v>0</v>
      </c>
      <c r="H1576" s="536">
        <v>151613.06399999998</v>
      </c>
      <c r="I1576" s="536">
        <f t="shared" si="306"/>
        <v>0</v>
      </c>
      <c r="J1576" s="656">
        <f t="shared" si="304"/>
        <v>0</v>
      </c>
    </row>
    <row r="1577" spans="1:10" s="665" customFormat="1" ht="25.5" hidden="1" x14ac:dyDescent="0.2">
      <c r="A1577" s="531">
        <v>764</v>
      </c>
      <c r="B1577" s="535" t="s">
        <v>377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5"/>
        <v>0</v>
      </c>
      <c r="H1577" s="536">
        <v>69805.8</v>
      </c>
      <c r="I1577" s="536">
        <f t="shared" si="306"/>
        <v>0</v>
      </c>
      <c r="J1577" s="656">
        <f t="shared" si="304"/>
        <v>0</v>
      </c>
    </row>
    <row r="1578" spans="1:10" s="665" customFormat="1" ht="25.5" hidden="1" x14ac:dyDescent="0.2">
      <c r="A1578" s="531">
        <v>765</v>
      </c>
      <c r="B1578" s="535" t="s">
        <v>378</v>
      </c>
      <c r="C1578" s="533" t="s">
        <v>360</v>
      </c>
      <c r="D1578" s="533" t="s">
        <v>14</v>
      </c>
      <c r="E1578" s="533"/>
      <c r="F1578" s="536">
        <v>23128</v>
      </c>
      <c r="G1578" s="536">
        <f t="shared" si="305"/>
        <v>0</v>
      </c>
      <c r="H1578" s="536">
        <v>73109.903999999995</v>
      </c>
      <c r="I1578" s="536">
        <f t="shared" si="306"/>
        <v>0</v>
      </c>
      <c r="J1578" s="656">
        <f t="shared" si="304"/>
        <v>0</v>
      </c>
    </row>
    <row r="1579" spans="1:10" s="665" customFormat="1" hidden="1" x14ac:dyDescent="0.2">
      <c r="A1579" s="531">
        <v>766</v>
      </c>
      <c r="B1579" s="535" t="s">
        <v>222</v>
      </c>
      <c r="C1579" s="538" t="s">
        <v>223</v>
      </c>
      <c r="D1579" s="533" t="s">
        <v>35</v>
      </c>
      <c r="E1579" s="533"/>
      <c r="F1579" s="536">
        <v>150</v>
      </c>
      <c r="G1579" s="536">
        <f t="shared" si="305"/>
        <v>0</v>
      </c>
      <c r="H1579" s="536">
        <v>227</v>
      </c>
      <c r="I1579" s="536">
        <f t="shared" si="306"/>
        <v>0</v>
      </c>
      <c r="J1579" s="656">
        <f t="shared" si="304"/>
        <v>0</v>
      </c>
    </row>
    <row r="1580" spans="1:10" s="665" customFormat="1" hidden="1" x14ac:dyDescent="0.2">
      <c r="A1580" s="531">
        <v>767</v>
      </c>
      <c r="B1580" s="535" t="s">
        <v>281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5"/>
        <v>0</v>
      </c>
      <c r="H1580" s="536">
        <v>234</v>
      </c>
      <c r="I1580" s="536">
        <f t="shared" si="306"/>
        <v>0</v>
      </c>
      <c r="J1580" s="656">
        <f t="shared" si="304"/>
        <v>0</v>
      </c>
    </row>
    <row r="1581" spans="1:10" s="665" customFormat="1" hidden="1" x14ac:dyDescent="0.2">
      <c r="A1581" s="531">
        <v>768</v>
      </c>
      <c r="B1581" s="535" t="s">
        <v>224</v>
      </c>
      <c r="C1581" s="538" t="s">
        <v>225</v>
      </c>
      <c r="D1581" s="533" t="s">
        <v>35</v>
      </c>
      <c r="E1581" s="533"/>
      <c r="F1581" s="536">
        <v>150</v>
      </c>
      <c r="G1581" s="536">
        <f t="shared" si="305"/>
        <v>0</v>
      </c>
      <c r="H1581" s="536">
        <v>157</v>
      </c>
      <c r="I1581" s="536">
        <f t="shared" si="306"/>
        <v>0</v>
      </c>
      <c r="J1581" s="656">
        <f t="shared" si="304"/>
        <v>0</v>
      </c>
    </row>
    <row r="1582" spans="1:10" s="665" customFormat="1" hidden="1" x14ac:dyDescent="0.2">
      <c r="A1582" s="531">
        <v>769</v>
      </c>
      <c r="B1582" s="535" t="s">
        <v>226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5"/>
        <v>0</v>
      </c>
      <c r="H1582" s="536">
        <v>221</v>
      </c>
      <c r="I1582" s="536">
        <f t="shared" si="306"/>
        <v>0</v>
      </c>
      <c r="J1582" s="656">
        <f t="shared" si="304"/>
        <v>0</v>
      </c>
    </row>
    <row r="1583" spans="1:10" s="665" customFormat="1" hidden="1" x14ac:dyDescent="0.2">
      <c r="A1583" s="531">
        <v>770</v>
      </c>
      <c r="B1583" s="535" t="s">
        <v>228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5"/>
        <v>0</v>
      </c>
      <c r="H1583" s="536">
        <v>33</v>
      </c>
      <c r="I1583" s="536">
        <f t="shared" si="306"/>
        <v>0</v>
      </c>
      <c r="J1583" s="656">
        <f t="shared" si="304"/>
        <v>0</v>
      </c>
    </row>
    <row r="1584" spans="1:10" s="665" customFormat="1" hidden="1" x14ac:dyDescent="0.2">
      <c r="A1584" s="531">
        <v>771</v>
      </c>
      <c r="B1584" s="535" t="s">
        <v>230</v>
      </c>
      <c r="C1584" s="538" t="s">
        <v>229</v>
      </c>
      <c r="D1584" s="533" t="s">
        <v>35</v>
      </c>
      <c r="E1584" s="533"/>
      <c r="F1584" s="536">
        <v>120</v>
      </c>
      <c r="G1584" s="536">
        <f t="shared" si="305"/>
        <v>0</v>
      </c>
      <c r="H1584" s="536">
        <v>30</v>
      </c>
      <c r="I1584" s="536">
        <f t="shared" si="306"/>
        <v>0</v>
      </c>
      <c r="J1584" s="656">
        <f t="shared" si="304"/>
        <v>0</v>
      </c>
    </row>
    <row r="1585" spans="1:49" s="665" customFormat="1" hidden="1" x14ac:dyDescent="0.2">
      <c r="A1585" s="531">
        <v>772</v>
      </c>
      <c r="B1585" s="535" t="s">
        <v>231</v>
      </c>
      <c r="C1585" s="533"/>
      <c r="D1585" s="533" t="s">
        <v>32</v>
      </c>
      <c r="E1585" s="533"/>
      <c r="F1585" s="536">
        <v>123668.5</v>
      </c>
      <c r="G1585" s="536">
        <f t="shared" si="305"/>
        <v>0</v>
      </c>
      <c r="H1585" s="536">
        <v>247337</v>
      </c>
      <c r="I1585" s="536">
        <f t="shared" si="306"/>
        <v>0</v>
      </c>
      <c r="J1585" s="656">
        <f t="shared" si="304"/>
        <v>0</v>
      </c>
    </row>
    <row r="1586" spans="1:49" hidden="1" x14ac:dyDescent="0.2">
      <c r="A1586" s="531">
        <v>773</v>
      </c>
      <c r="B1586" s="570"/>
      <c r="C1586" s="568"/>
      <c r="D1586" s="568"/>
      <c r="E1586" s="568"/>
      <c r="F1586" s="536"/>
      <c r="G1586" s="536"/>
      <c r="H1586" s="536"/>
      <c r="I1586" s="536"/>
      <c r="J1586" s="656"/>
    </row>
    <row r="1587" spans="1:49" hidden="1" x14ac:dyDescent="0.2">
      <c r="A1587" s="531">
        <v>774</v>
      </c>
      <c r="B1587" s="535" t="s">
        <v>206</v>
      </c>
      <c r="C1587" s="538"/>
      <c r="D1587" s="533" t="s">
        <v>207</v>
      </c>
      <c r="E1587" s="533"/>
      <c r="F1587" s="536">
        <v>210000</v>
      </c>
      <c r="G1587" s="536">
        <f t="shared" si="305"/>
        <v>0</v>
      </c>
      <c r="H1587" s="536">
        <v>0</v>
      </c>
      <c r="I1587" s="536">
        <f t="shared" si="306"/>
        <v>0</v>
      </c>
      <c r="J1587" s="656">
        <f t="shared" si="304"/>
        <v>0</v>
      </c>
    </row>
    <row r="1588" spans="1:49" hidden="1" x14ac:dyDescent="0.2">
      <c r="A1588" s="531">
        <v>775</v>
      </c>
      <c r="B1588" s="535" t="s">
        <v>104</v>
      </c>
      <c r="C1588" s="538"/>
      <c r="D1588" s="533" t="s">
        <v>207</v>
      </c>
      <c r="E1588" s="533"/>
      <c r="F1588" s="536">
        <v>189000</v>
      </c>
      <c r="G1588" s="536">
        <f t="shared" si="305"/>
        <v>0</v>
      </c>
      <c r="H1588" s="536">
        <v>0</v>
      </c>
      <c r="I1588" s="536">
        <f t="shared" si="306"/>
        <v>0</v>
      </c>
      <c r="J1588" s="656">
        <f t="shared" si="304"/>
        <v>0</v>
      </c>
    </row>
    <row r="1589" spans="1:49" ht="13.5" hidden="1" thickBot="1" x14ac:dyDescent="0.25">
      <c r="A1589" s="531"/>
      <c r="B1589" s="535"/>
      <c r="C1589" s="538"/>
      <c r="D1589" s="533"/>
      <c r="E1589" s="533"/>
      <c r="F1589" s="536"/>
      <c r="G1589" s="536"/>
      <c r="H1589" s="536"/>
      <c r="I1589" s="536"/>
      <c r="J1589" s="656"/>
    </row>
    <row r="1590" spans="1:49" ht="13.5" hidden="1" thickBot="1" x14ac:dyDescent="0.25">
      <c r="A1590" s="581"/>
      <c r="B1590" s="571" t="s">
        <v>282</v>
      </c>
      <c r="C1590" s="572"/>
      <c r="D1590" s="573"/>
      <c r="E1590" s="574"/>
      <c r="F1590" s="575"/>
      <c r="G1590" s="579">
        <f>SUM(G1567:G1589)</f>
        <v>0</v>
      </c>
      <c r="H1590" s="575"/>
      <c r="I1590" s="579">
        <f>SUM(I1567:I1589)</f>
        <v>0</v>
      </c>
      <c r="J1590" s="663">
        <f>SUM(J1567:J1589)</f>
        <v>0</v>
      </c>
    </row>
    <row r="1591" spans="1:49" ht="13.5" thickBot="1" x14ac:dyDescent="0.25">
      <c r="A1591" s="582"/>
      <c r="B1591" s="583"/>
      <c r="C1591" s="584"/>
      <c r="D1591" s="585"/>
      <c r="E1591" s="585"/>
      <c r="F1591" s="568"/>
      <c r="G1591" s="586"/>
      <c r="H1591" s="586"/>
      <c r="I1591" s="586"/>
      <c r="J1591" s="664"/>
    </row>
    <row r="1592" spans="1:49" ht="13.5" thickBot="1" x14ac:dyDescent="0.25">
      <c r="A1592" s="581"/>
      <c r="B1592" s="571" t="s">
        <v>382</v>
      </c>
      <c r="C1592" s="572"/>
      <c r="D1592" s="573"/>
      <c r="E1592" s="574"/>
      <c r="F1592" s="575"/>
      <c r="G1592" s="576">
        <f>G1590+G1563+G1513+G1493+G1334+G1031</f>
        <v>4427221.6500000004</v>
      </c>
      <c r="H1592" s="575"/>
      <c r="I1592" s="576">
        <f>I1590+I1563+I1513+I1493+I1334+I1031</f>
        <v>3254569.8871999993</v>
      </c>
      <c r="J1592" s="663">
        <f>J1590+J1563+J1513+J1493+J1334+J1031</f>
        <v>7681791.5371999992</v>
      </c>
      <c r="K1592" s="661">
        <f>'кс-6'!V759</f>
        <v>7816025.587199999</v>
      </c>
    </row>
    <row r="1593" spans="1:49" ht="13.5" thickBot="1" x14ac:dyDescent="0.25">
      <c r="A1593" s="668"/>
      <c r="B1593" s="669" t="s">
        <v>383</v>
      </c>
      <c r="C1593" s="667"/>
      <c r="D1593" s="670"/>
      <c r="E1593" s="671"/>
      <c r="F1593" s="672"/>
      <c r="G1593" s="673">
        <f>G1592/1.2*0.2</f>
        <v>737870.27500000014</v>
      </c>
      <c r="H1593" s="672"/>
      <c r="I1593" s="673">
        <f>I1592/1.2*0.2</f>
        <v>542428.31453333318</v>
      </c>
      <c r="J1593" s="674">
        <f>J1592/1.2*0.2</f>
        <v>1280298.5895333334</v>
      </c>
    </row>
    <row r="1594" spans="1:49" ht="13.5" thickBot="1" x14ac:dyDescent="0.25">
      <c r="A1594" s="806"/>
      <c r="B1594" s="807" t="s">
        <v>619</v>
      </c>
      <c r="C1594" s="808"/>
      <c r="D1594" s="809"/>
      <c r="E1594" s="809"/>
      <c r="F1594" s="810"/>
      <c r="G1594" s="810"/>
      <c r="H1594" s="810"/>
      <c r="I1594" s="810"/>
      <c r="J1594" s="811"/>
      <c r="K1594"/>
      <c r="L1594"/>
      <c r="M1594"/>
      <c r="N1594"/>
    </row>
    <row r="1595" spans="1:49" ht="13.5" thickBot="1" x14ac:dyDescent="0.25">
      <c r="A1595" s="581"/>
      <c r="B1595" s="571" t="s">
        <v>643</v>
      </c>
      <c r="C1595" s="572"/>
      <c r="D1595" s="573"/>
      <c r="E1595" s="574"/>
      <c r="F1595" s="575"/>
      <c r="G1595" s="927">
        <f>G1592-G808</f>
        <v>-61416.25</v>
      </c>
      <c r="H1595" s="928"/>
      <c r="I1595" s="927">
        <f>I1592-I808</f>
        <v>-72817.800000000279</v>
      </c>
      <c r="J1595" s="929">
        <f>J1592-J808</f>
        <v>-134234.04999999981</v>
      </c>
      <c r="K1595" s="933">
        <f>J1595/1.2</f>
        <v>-111861.70833333318</v>
      </c>
      <c r="L1595"/>
      <c r="M1595"/>
      <c r="N1595"/>
    </row>
    <row r="1596" spans="1:49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930">
        <f>G1595/1.2*0.2</f>
        <v>-10236.041666666668</v>
      </c>
      <c r="H1596" s="931"/>
      <c r="I1596" s="930">
        <f>I1595/1.2*0.2</f>
        <v>-12136.300000000047</v>
      </c>
      <c r="J1596" s="932">
        <f>J1595/1.2*0.2</f>
        <v>-22372.341666666638</v>
      </c>
      <c r="K1596"/>
      <c r="L1596"/>
      <c r="M1596"/>
      <c r="N1596"/>
    </row>
    <row r="1597" spans="1:49" ht="22.5" customHeight="1" x14ac:dyDescent="0.25">
      <c r="A1597" s="587"/>
      <c r="B1597" s="588"/>
      <c r="C1597" s="589"/>
      <c r="D1597" s="587"/>
      <c r="E1597" s="587"/>
      <c r="F1597" s="587"/>
      <c r="G1597" s="587"/>
      <c r="H1597" s="587"/>
      <c r="I1597" s="587"/>
      <c r="J1597" s="590"/>
      <c r="K1597"/>
      <c r="L1597"/>
      <c r="M1597"/>
      <c r="N1597"/>
    </row>
    <row r="1598" spans="1:49" s="631" customFormat="1" ht="20.25" customHeight="1" x14ac:dyDescent="0.2">
      <c r="A1598" s="682" t="s">
        <v>548</v>
      </c>
      <c r="B1598" s="683" t="s">
        <v>567</v>
      </c>
      <c r="C1598" s="1839"/>
      <c r="D1598" s="1839"/>
      <c r="E1598" s="1839"/>
      <c r="F1598" s="1839"/>
      <c r="G1598" s="1839"/>
      <c r="H1598" s="1839"/>
      <c r="J1598" s="631" t="s">
        <v>565</v>
      </c>
      <c r="K1598"/>
      <c r="L1598"/>
      <c r="M1598"/>
      <c r="N1598"/>
      <c r="O1598" s="632"/>
      <c r="P1598" s="633"/>
      <c r="Q1598" s="633"/>
      <c r="R1598"/>
      <c r="S1598"/>
      <c r="T1598"/>
      <c r="U1598"/>
      <c r="V1598"/>
      <c r="W1598"/>
      <c r="X1598"/>
      <c r="Y1598" s="635"/>
      <c r="Z1598" s="635"/>
      <c r="AA1598" s="635"/>
      <c r="AB1598" s="635"/>
      <c r="AC1598" s="635"/>
      <c r="AD1598" s="635"/>
      <c r="AE1598" s="635"/>
      <c r="AF1598" s="635"/>
      <c r="AG1598" s="635"/>
      <c r="AH1598" s="635"/>
      <c r="AI1598" s="635"/>
      <c r="AJ1598" s="635"/>
      <c r="AK1598" s="635"/>
      <c r="AL1598" s="635"/>
      <c r="AM1598" s="635"/>
      <c r="AN1598" s="635"/>
      <c r="AO1598" s="635"/>
      <c r="AP1598" s="635"/>
      <c r="AQ1598" s="635"/>
      <c r="AR1598" s="635"/>
      <c r="AS1598" s="635"/>
      <c r="AT1598" s="635" t="s">
        <v>562</v>
      </c>
      <c r="AU1598" s="635" t="s">
        <v>563</v>
      </c>
      <c r="AV1598" s="635"/>
      <c r="AW1598" s="635"/>
    </row>
    <row r="1599" spans="1:49" s="636" customFormat="1" ht="54" customHeight="1" x14ac:dyDescent="0.2">
      <c r="A1599" s="681" t="s">
        <v>284</v>
      </c>
      <c r="B1599" s="1838" t="s">
        <v>551</v>
      </c>
      <c r="C1599" s="1838"/>
      <c r="D1599" s="1838"/>
      <c r="E1599" s="1838"/>
      <c r="F1599" s="1838"/>
      <c r="G1599" s="1838"/>
      <c r="H1599" s="1838"/>
      <c r="I1599" s="1838"/>
      <c r="J1599" s="1838"/>
      <c r="K1599"/>
      <c r="L1599"/>
      <c r="M1599"/>
      <c r="N1599"/>
      <c r="P1599" s="637"/>
      <c r="Q1599" s="637"/>
      <c r="R1599"/>
      <c r="S1599"/>
      <c r="T1599"/>
      <c r="U1599"/>
      <c r="V1599"/>
      <c r="W1599"/>
      <c r="X1599"/>
      <c r="Y1599" s="640"/>
      <c r="Z1599" s="640"/>
      <c r="AA1599" s="640"/>
      <c r="AB1599" s="640"/>
      <c r="AC1599" s="640"/>
      <c r="AD1599" s="640"/>
      <c r="AE1599" s="640"/>
      <c r="AF1599" s="640"/>
      <c r="AG1599" s="640"/>
      <c r="AH1599" s="640"/>
      <c r="AI1599" s="640"/>
      <c r="AJ1599" s="640"/>
      <c r="AK1599" s="640"/>
      <c r="AL1599" s="640"/>
      <c r="AM1599" s="640"/>
      <c r="AN1599" s="640"/>
      <c r="AO1599" s="640"/>
      <c r="AP1599" s="640"/>
      <c r="AQ1599" s="640"/>
      <c r="AR1599" s="640"/>
      <c r="AS1599" s="640"/>
      <c r="AT1599" s="640"/>
      <c r="AU1599" s="640"/>
      <c r="AV1599" s="640"/>
      <c r="AW1599" s="640"/>
    </row>
    <row r="1600" spans="1:49" s="631" customFormat="1" ht="18" customHeight="1" x14ac:dyDescent="0.2">
      <c r="A1600" s="682" t="s">
        <v>553</v>
      </c>
      <c r="B1600" s="683" t="s">
        <v>560</v>
      </c>
      <c r="C1600" s="1839"/>
      <c r="D1600" s="1839"/>
      <c r="E1600" s="1839"/>
      <c r="F1600" s="1839"/>
      <c r="G1600" s="1839"/>
      <c r="H1600" s="1839"/>
      <c r="J1600" s="631" t="s">
        <v>566</v>
      </c>
      <c r="K1600"/>
      <c r="L1600"/>
      <c r="M1600"/>
      <c r="N1600"/>
      <c r="O1600" s="632"/>
      <c r="P1600" s="633"/>
      <c r="Q1600" s="633"/>
      <c r="R1600"/>
      <c r="S1600"/>
      <c r="T1600"/>
      <c r="U1600"/>
      <c r="V1600"/>
      <c r="W1600"/>
      <c r="X1600"/>
      <c r="Y1600" s="635"/>
      <c r="Z1600" s="635"/>
      <c r="AA1600" s="635"/>
      <c r="AB1600" s="635"/>
      <c r="AC1600" s="635"/>
      <c r="AD1600" s="635"/>
      <c r="AE1600" s="635"/>
      <c r="AF1600" s="635"/>
      <c r="AG1600" s="635"/>
      <c r="AH1600" s="635"/>
      <c r="AI1600" s="635"/>
      <c r="AJ1600" s="635"/>
      <c r="AK1600" s="635"/>
      <c r="AL1600" s="635"/>
      <c r="AM1600" s="635"/>
      <c r="AN1600" s="635"/>
      <c r="AO1600" s="635"/>
      <c r="AP1600" s="635"/>
      <c r="AQ1600" s="635"/>
      <c r="AR1600" s="635"/>
      <c r="AS1600" s="635"/>
      <c r="AT1600" s="635"/>
      <c r="AU1600" s="635"/>
      <c r="AV1600" s="635" t="s">
        <v>562</v>
      </c>
      <c r="AW1600" s="635" t="s">
        <v>563</v>
      </c>
    </row>
    <row r="1601" spans="1:49" s="636" customFormat="1" ht="28.5" customHeight="1" x14ac:dyDescent="0.2">
      <c r="A1601" s="681" t="s">
        <v>284</v>
      </c>
      <c r="B1601" s="1838" t="s">
        <v>551</v>
      </c>
      <c r="C1601" s="1838"/>
      <c r="D1601" s="1838"/>
      <c r="E1601" s="1838"/>
      <c r="F1601" s="1838"/>
      <c r="G1601" s="1838"/>
      <c r="H1601" s="1838"/>
      <c r="I1601" s="1838"/>
      <c r="J1601" s="1838"/>
      <c r="K1601"/>
      <c r="L1601"/>
      <c r="M1601"/>
      <c r="N1601"/>
      <c r="O1601" s="641"/>
      <c r="P1601" s="637"/>
      <c r="Q1601" s="637"/>
      <c r="R1601"/>
      <c r="S1601"/>
      <c r="T1601"/>
      <c r="U1601"/>
      <c r="V1601"/>
      <c r="W1601"/>
      <c r="X1601"/>
      <c r="Y1601" s="640"/>
      <c r="Z1601" s="640"/>
      <c r="AA1601" s="640"/>
      <c r="AB1601" s="640"/>
      <c r="AC1601" s="640"/>
      <c r="AD1601" s="640"/>
      <c r="AE1601" s="640"/>
      <c r="AF1601" s="640"/>
      <c r="AG1601" s="640"/>
      <c r="AH1601" s="640"/>
      <c r="AI1601" s="640"/>
      <c r="AJ1601" s="640"/>
      <c r="AK1601" s="640"/>
      <c r="AL1601" s="640"/>
      <c r="AM1601" s="640"/>
      <c r="AN1601" s="640"/>
      <c r="AO1601" s="640"/>
      <c r="AP1601" s="640"/>
      <c r="AQ1601" s="640"/>
      <c r="AR1601" s="640"/>
      <c r="AS1601" s="640"/>
      <c r="AT1601" s="640"/>
      <c r="AU1601" s="640"/>
      <c r="AV1601" s="640"/>
      <c r="AW1601" s="640"/>
    </row>
    <row r="1602" spans="1:49" ht="15" x14ac:dyDescent="0.2">
      <c r="B1602" s="593"/>
      <c r="C1602" s="593"/>
      <c r="K1602"/>
      <c r="L1602"/>
      <c r="M1602"/>
      <c r="N1602"/>
    </row>
    <row r="1603" spans="1:49" ht="15" x14ac:dyDescent="0.2">
      <c r="B1603" s="1836"/>
      <c r="C1603" s="1836"/>
    </row>
    <row r="1604" spans="1:49" ht="15" x14ac:dyDescent="0.2">
      <c r="B1604" s="592"/>
      <c r="C1604" s="592"/>
    </row>
    <row r="1605" spans="1:49" s="665" customFormat="1" ht="15" x14ac:dyDescent="0.2">
      <c r="A1605" s="804"/>
      <c r="B1605"/>
      <c r="C1605" s="592"/>
      <c r="D1605"/>
      <c r="E1605"/>
      <c r="F1605"/>
      <c r="G1605"/>
      <c r="H1605"/>
      <c r="I1605"/>
      <c r="J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</row>
    <row r="1606" spans="1:49" s="665" customFormat="1" ht="13.5" x14ac:dyDescent="0.25">
      <c r="A1606" s="587"/>
      <c r="B1606" s="630"/>
      <c r="C1606" s="589"/>
      <c r="D1606" s="587"/>
      <c r="E1606" s="587"/>
      <c r="F1606"/>
      <c r="G1606"/>
      <c r="H1606"/>
      <c r="I1606"/>
      <c r="J1606" s="590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</row>
    <row r="1607" spans="1:49" s="665" customFormat="1" ht="15" x14ac:dyDescent="0.2">
      <c r="A1607" s="804"/>
      <c r="B1607" s="1835"/>
      <c r="C1607" s="1835"/>
      <c r="D1607"/>
      <c r="E1607"/>
      <c r="F1607"/>
      <c r="G1607"/>
      <c r="H1607"/>
      <c r="I1607"/>
      <c r="J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</row>
    <row r="1608" spans="1:49" s="665" customFormat="1" ht="15" x14ac:dyDescent="0.2">
      <c r="A1608" s="804"/>
      <c r="B1608" s="593"/>
      <c r="C1608" s="593"/>
      <c r="D1608"/>
      <c r="E1608"/>
      <c r="F1608"/>
      <c r="G1608"/>
      <c r="H1608"/>
      <c r="I1608"/>
      <c r="J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</row>
    <row r="1609" spans="1:49" s="665" customFormat="1" ht="15" x14ac:dyDescent="0.2">
      <c r="A1609" s="804"/>
      <c r="B1609" s="593"/>
      <c r="C1609" s="593"/>
      <c r="D1609"/>
      <c r="E1609"/>
      <c r="F1609"/>
      <c r="G1609"/>
      <c r="H1609"/>
      <c r="I1609"/>
      <c r="J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</row>
    <row r="1610" spans="1:49" s="665" customFormat="1" ht="15" x14ac:dyDescent="0.2">
      <c r="A1610" s="804"/>
      <c r="B1610" s="593"/>
      <c r="C1610" s="593"/>
      <c r="D1610"/>
      <c r="E1610"/>
      <c r="F1610"/>
      <c r="G1610"/>
      <c r="H1610"/>
      <c r="I1610"/>
      <c r="J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</row>
    <row r="1611" spans="1:49" s="665" customFormat="1" ht="15" x14ac:dyDescent="0.2">
      <c r="A1611" s="804"/>
      <c r="B1611" s="1836"/>
      <c r="C1611" s="1836"/>
      <c r="D1611"/>
      <c r="E1611"/>
      <c r="F1611"/>
      <c r="G1611"/>
      <c r="H1611"/>
      <c r="I1611"/>
      <c r="J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</row>
    <row r="1612" spans="1:49" s="665" customFormat="1" ht="15" x14ac:dyDescent="0.2">
      <c r="A1612" s="804"/>
      <c r="B1612" s="592"/>
      <c r="C1612" s="592"/>
      <c r="D1612"/>
      <c r="E1612"/>
      <c r="F1612"/>
      <c r="G1612"/>
      <c r="H1612"/>
      <c r="I1612"/>
      <c r="J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</row>
    <row r="1613" spans="1:49" s="665" customFormat="1" ht="15" x14ac:dyDescent="0.2">
      <c r="A1613" s="804"/>
      <c r="B1613" s="592"/>
      <c r="C1613" s="592"/>
      <c r="D1613"/>
      <c r="E1613"/>
      <c r="F1613" s="592"/>
      <c r="G1613" s="592"/>
      <c r="H1613"/>
      <c r="I1613"/>
      <c r="J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</row>
  </sheetData>
  <mergeCells count="24">
    <mergeCell ref="B9:G9"/>
    <mergeCell ref="H4:I4"/>
    <mergeCell ref="B5:G5"/>
    <mergeCell ref="B6:G6"/>
    <mergeCell ref="B7:G7"/>
    <mergeCell ref="B8:G8"/>
    <mergeCell ref="F21:G21"/>
    <mergeCell ref="H21:I21"/>
    <mergeCell ref="B18:G18"/>
    <mergeCell ref="B19:G19"/>
    <mergeCell ref="B10:G10"/>
    <mergeCell ref="B11:G11"/>
    <mergeCell ref="F12:H12"/>
    <mergeCell ref="H14:I14"/>
    <mergeCell ref="G15:G16"/>
    <mergeCell ref="H15:H16"/>
    <mergeCell ref="I15:J15"/>
    <mergeCell ref="B1607:C1607"/>
    <mergeCell ref="B1611:C1611"/>
    <mergeCell ref="C1598:H1598"/>
    <mergeCell ref="B1599:J1599"/>
    <mergeCell ref="C1600:H1600"/>
    <mergeCell ref="B1601:J1601"/>
    <mergeCell ref="B1603:C1603"/>
  </mergeCells>
  <conditionalFormatting sqref="P1598:Q1601">
    <cfRule type="cellIs" dxfId="9" priority="3" operator="lessThan">
      <formula>0</formula>
    </cfRule>
    <cfRule type="cellIs" dxfId="8" priority="4" operator="greater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  <pageSetUpPr fitToPage="1"/>
  </sheetPr>
  <dimension ref="A1:AW1612"/>
  <sheetViews>
    <sheetView view="pageBreakPreview" topLeftCell="A1448" zoomScale="80" zoomScaleNormal="80" zoomScaleSheetLayoutView="80" workbookViewId="0">
      <selection activeCell="G1594" sqref="G1594:J1595"/>
    </sheetView>
  </sheetViews>
  <sheetFormatPr defaultColWidth="9.140625" defaultRowHeight="12.75" x14ac:dyDescent="0.2"/>
  <cols>
    <col min="1" max="1" width="14.28515625" style="80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4.140625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642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802" t="s">
        <v>505</v>
      </c>
      <c r="J5" s="643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802"/>
      <c r="J6" s="644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802" t="s">
        <v>505</v>
      </c>
      <c r="J7" s="643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802"/>
      <c r="J8" s="645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646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646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802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02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8" t="s">
        <v>517</v>
      </c>
      <c r="I14" s="184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50" t="s">
        <v>518</v>
      </c>
      <c r="H15" s="1852" t="s">
        <v>519</v>
      </c>
      <c r="I15" s="1854" t="s">
        <v>520</v>
      </c>
      <c r="J15" s="1855"/>
    </row>
    <row r="16" spans="1:10" ht="12.75" customHeight="1" x14ac:dyDescent="0.2">
      <c r="A16" s="504"/>
      <c r="B16" s="505"/>
      <c r="C16" s="505"/>
      <c r="D16" s="506"/>
      <c r="E16" s="506"/>
      <c r="F16" s="506"/>
      <c r="G16" s="1851"/>
      <c r="H16" s="1853"/>
      <c r="I16" s="805" t="s">
        <v>521</v>
      </c>
      <c r="J16" s="642" t="s">
        <v>522</v>
      </c>
    </row>
    <row r="17" spans="1:10" x14ac:dyDescent="0.2">
      <c r="A17" s="504"/>
      <c r="B17" s="803"/>
      <c r="C17" s="803"/>
      <c r="D17" s="803"/>
      <c r="E17" s="803"/>
      <c r="F17" s="803"/>
      <c r="G17" s="805" t="s">
        <v>641</v>
      </c>
      <c r="H17" s="520">
        <v>45524</v>
      </c>
      <c r="I17" s="520">
        <v>45415</v>
      </c>
      <c r="J17" s="649">
        <v>45435</v>
      </c>
    </row>
    <row r="18" spans="1:10" ht="15" customHeight="1" x14ac:dyDescent="0.2">
      <c r="A18" s="523"/>
      <c r="B18" s="1840" t="s">
        <v>617</v>
      </c>
      <c r="C18" s="1840"/>
      <c r="D18" s="1840"/>
      <c r="E18" s="1840"/>
      <c r="F18" s="1840"/>
      <c r="G18" s="1840"/>
      <c r="H18" s="706"/>
      <c r="I18" s="707"/>
      <c r="J18" s="708"/>
    </row>
    <row r="19" spans="1:10" ht="15" customHeight="1" x14ac:dyDescent="0.2">
      <c r="A19" s="523"/>
      <c r="B19" s="1840" t="s">
        <v>621</v>
      </c>
      <c r="C19" s="1840"/>
      <c r="D19" s="1840"/>
      <c r="E19" s="1840"/>
      <c r="F19" s="1840"/>
      <c r="G19" s="1840"/>
      <c r="H19" s="706"/>
      <c r="I19" s="707"/>
      <c r="J19" s="708"/>
    </row>
    <row r="20" spans="1:10" ht="6.75" customHeight="1" thickBot="1" x14ac:dyDescent="0.25">
      <c r="A20" s="523"/>
      <c r="B20" s="1840"/>
      <c r="C20" s="1840"/>
      <c r="D20" s="1840"/>
      <c r="E20" s="1840"/>
      <c r="F20" s="1840"/>
      <c r="G20" s="1840"/>
      <c r="H20" s="710"/>
      <c r="I20" s="710"/>
      <c r="J20" s="710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843" t="s">
        <v>444</v>
      </c>
      <c r="G21" s="1844"/>
      <c r="H21" s="1843" t="s">
        <v>445</v>
      </c>
      <c r="I21" s="1844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customHeight="1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06"/>
      <c r="B25" s="807" t="s">
        <v>615</v>
      </c>
      <c r="C25" s="808"/>
      <c r="D25" s="809"/>
      <c r="E25" s="809"/>
      <c r="F25" s="810"/>
      <c r="G25" s="810"/>
      <c r="H25" s="810"/>
      <c r="I25" s="810"/>
      <c r="J25" s="811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>
        <v>7</v>
      </c>
      <c r="F32" s="536">
        <v>3500</v>
      </c>
      <c r="G32" s="536">
        <f t="shared" si="0"/>
        <v>24500</v>
      </c>
      <c r="H32" s="536">
        <v>12534</v>
      </c>
      <c r="I32" s="536">
        <f t="shared" si="1"/>
        <v>87738</v>
      </c>
      <c r="J32" s="656">
        <f>G32+I32</f>
        <v>112238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>
        <v>8</v>
      </c>
      <c r="F33" s="536">
        <v>3500</v>
      </c>
      <c r="G33" s="536">
        <f t="shared" si="0"/>
        <v>28000</v>
      </c>
      <c r="H33" s="536">
        <v>10744</v>
      </c>
      <c r="I33" s="536">
        <f t="shared" si="1"/>
        <v>85952</v>
      </c>
      <c r="J33" s="656">
        <f t="shared" ref="J33:J63" si="2">G33+I33</f>
        <v>113952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>
        <v>20</v>
      </c>
      <c r="F34" s="536">
        <v>3500</v>
      </c>
      <c r="G34" s="536">
        <f t="shared" si="0"/>
        <v>70000</v>
      </c>
      <c r="H34" s="536">
        <v>8953</v>
      </c>
      <c r="I34" s="536">
        <f t="shared" si="1"/>
        <v>179060</v>
      </c>
      <c r="J34" s="124">
        <f t="shared" si="2"/>
        <v>249060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>
        <v>15</v>
      </c>
      <c r="F35" s="536">
        <v>3500</v>
      </c>
      <c r="G35" s="536">
        <f t="shared" si="0"/>
        <v>52500</v>
      </c>
      <c r="H35" s="536">
        <v>7162</v>
      </c>
      <c r="I35" s="536">
        <f t="shared" si="1"/>
        <v>107430</v>
      </c>
      <c r="J35" s="656">
        <f t="shared" si="2"/>
        <v>159930</v>
      </c>
    </row>
    <row r="36" spans="1:10" x14ac:dyDescent="0.2">
      <c r="A36" s="531">
        <v>8</v>
      </c>
      <c r="B36" s="535" t="s">
        <v>11</v>
      </c>
      <c r="C36" s="533"/>
      <c r="D36" s="533" t="s">
        <v>5</v>
      </c>
      <c r="E36" s="533">
        <v>47</v>
      </c>
      <c r="F36" s="536">
        <v>0</v>
      </c>
      <c r="G36" s="536">
        <f t="shared" si="0"/>
        <v>0</v>
      </c>
      <c r="H36" s="536">
        <v>316</v>
      </c>
      <c r="I36" s="536">
        <f t="shared" si="1"/>
        <v>14852</v>
      </c>
      <c r="J36" s="656">
        <f t="shared" si="2"/>
        <v>14852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>
        <v>47</v>
      </c>
      <c r="F37" s="536">
        <v>2000</v>
      </c>
      <c r="G37" s="536">
        <f t="shared" si="0"/>
        <v>94000</v>
      </c>
      <c r="H37" s="536">
        <v>3793</v>
      </c>
      <c r="I37" s="536">
        <f t="shared" si="1"/>
        <v>178271</v>
      </c>
      <c r="J37" s="656">
        <f t="shared" si="2"/>
        <v>272271</v>
      </c>
    </row>
    <row r="38" spans="1:10" ht="14.25" hidden="1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>
        <v>58</v>
      </c>
      <c r="F42" s="536">
        <v>600</v>
      </c>
      <c r="G42" s="536">
        <f t="shared" si="0"/>
        <v>34800</v>
      </c>
      <c r="H42" s="536">
        <v>335</v>
      </c>
      <c r="I42" s="536">
        <f t="shared" si="1"/>
        <v>19430</v>
      </c>
      <c r="J42" s="656">
        <f t="shared" si="2"/>
        <v>54230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>
        <v>12</v>
      </c>
      <c r="F43" s="536">
        <v>600</v>
      </c>
      <c r="G43" s="536">
        <f t="shared" si="0"/>
        <v>7200</v>
      </c>
      <c r="H43" s="536">
        <v>534</v>
      </c>
      <c r="I43" s="536">
        <f t="shared" si="1"/>
        <v>6408</v>
      </c>
      <c r="J43" s="656">
        <f t="shared" si="2"/>
        <v>13608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>
        <v>8</v>
      </c>
      <c r="F44" s="536">
        <v>600</v>
      </c>
      <c r="G44" s="536">
        <f t="shared" si="0"/>
        <v>4800</v>
      </c>
      <c r="H44" s="536">
        <v>1026</v>
      </c>
      <c r="I44" s="536">
        <f t="shared" si="1"/>
        <v>8208</v>
      </c>
      <c r="J44" s="656">
        <f t="shared" si="2"/>
        <v>13008</v>
      </c>
    </row>
    <row r="45" spans="1:10" ht="15" hidden="1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>
        <v>4</v>
      </c>
      <c r="F48" s="536">
        <v>600</v>
      </c>
      <c r="G48" s="536">
        <f t="shared" si="0"/>
        <v>2400</v>
      </c>
      <c r="H48" s="536">
        <v>928</v>
      </c>
      <c r="I48" s="536">
        <f t="shared" si="1"/>
        <v>3712</v>
      </c>
      <c r="J48" s="656">
        <f t="shared" si="2"/>
        <v>6112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>
        <v>300</v>
      </c>
      <c r="F49" s="536">
        <v>1150</v>
      </c>
      <c r="G49" s="536">
        <f t="shared" si="0"/>
        <v>345000</v>
      </c>
      <c r="H49" s="536">
        <v>755</v>
      </c>
      <c r="I49" s="536">
        <f t="shared" si="1"/>
        <v>226500</v>
      </c>
      <c r="J49" s="656">
        <f t="shared" si="2"/>
        <v>571500</v>
      </c>
    </row>
    <row r="50" spans="1:10" ht="15.75" hidden="1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>
        <v>60</v>
      </c>
      <c r="F51" s="536">
        <v>700</v>
      </c>
      <c r="G51" s="536">
        <f t="shared" si="0"/>
        <v>42000</v>
      </c>
      <c r="H51" s="536">
        <v>421</v>
      </c>
      <c r="I51" s="536">
        <f t="shared" si="1"/>
        <v>25260</v>
      </c>
      <c r="J51" s="656">
        <f t="shared" si="2"/>
        <v>67260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>
        <v>42</v>
      </c>
      <c r="F52" s="536">
        <v>700</v>
      </c>
      <c r="G52" s="536">
        <f t="shared" si="0"/>
        <v>29400</v>
      </c>
      <c r="H52" s="536">
        <v>332</v>
      </c>
      <c r="I52" s="536">
        <f t="shared" si="1"/>
        <v>13944</v>
      </c>
      <c r="J52" s="656">
        <f t="shared" si="2"/>
        <v>43344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>
        <v>15</v>
      </c>
      <c r="F53" s="536">
        <v>650</v>
      </c>
      <c r="G53" s="536">
        <f t="shared" si="0"/>
        <v>9750</v>
      </c>
      <c r="H53" s="536">
        <v>237</v>
      </c>
      <c r="I53" s="536">
        <f t="shared" si="1"/>
        <v>3555</v>
      </c>
      <c r="J53" s="656">
        <f t="shared" si="2"/>
        <v>13305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>
        <v>40</v>
      </c>
      <c r="F54" s="536">
        <v>650</v>
      </c>
      <c r="G54" s="536">
        <f t="shared" si="0"/>
        <v>26000</v>
      </c>
      <c r="H54" s="536">
        <v>199</v>
      </c>
      <c r="I54" s="536">
        <f t="shared" si="1"/>
        <v>7960</v>
      </c>
      <c r="J54" s="656">
        <f t="shared" si="2"/>
        <v>33960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>
        <v>25</v>
      </c>
      <c r="F55" s="536">
        <v>650</v>
      </c>
      <c r="G55" s="536">
        <f t="shared" si="0"/>
        <v>16250</v>
      </c>
      <c r="H55" s="536">
        <v>153</v>
      </c>
      <c r="I55" s="536">
        <f t="shared" si="1"/>
        <v>3825</v>
      </c>
      <c r="J55" s="656">
        <f t="shared" si="2"/>
        <v>20075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>
        <v>20</v>
      </c>
      <c r="F56" s="536">
        <v>500</v>
      </c>
      <c r="G56" s="536">
        <f t="shared" si="0"/>
        <v>10000</v>
      </c>
      <c r="H56" s="536">
        <v>149</v>
      </c>
      <c r="I56" s="536">
        <f t="shared" si="1"/>
        <v>2980</v>
      </c>
      <c r="J56" s="656">
        <f t="shared" si="2"/>
        <v>12980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>
        <v>60</v>
      </c>
      <c r="F57" s="536">
        <v>500</v>
      </c>
      <c r="G57" s="536">
        <f t="shared" si="0"/>
        <v>30000</v>
      </c>
      <c r="H57" s="536">
        <v>88</v>
      </c>
      <c r="I57" s="536">
        <f t="shared" si="1"/>
        <v>5280</v>
      </c>
      <c r="J57" s="656">
        <f t="shared" si="2"/>
        <v>35280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>
        <v>138</v>
      </c>
      <c r="F58" s="536">
        <v>500</v>
      </c>
      <c r="G58" s="536">
        <f t="shared" si="0"/>
        <v>69000</v>
      </c>
      <c r="H58" s="536">
        <v>60</v>
      </c>
      <c r="I58" s="536">
        <f t="shared" si="1"/>
        <v>8280</v>
      </c>
      <c r="J58" s="656">
        <f t="shared" si="2"/>
        <v>77280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>
        <v>1</v>
      </c>
      <c r="F59" s="536">
        <v>143680</v>
      </c>
      <c r="G59" s="536">
        <f t="shared" si="0"/>
        <v>143680</v>
      </c>
      <c r="H59" s="536">
        <v>65776</v>
      </c>
      <c r="I59" s="536">
        <f t="shared" si="1"/>
        <v>65776</v>
      </c>
      <c r="J59" s="656">
        <f t="shared" si="2"/>
        <v>209456</v>
      </c>
    </row>
    <row r="60" spans="1:10" ht="12.6" hidden="1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>
        <v>1</v>
      </c>
      <c r="F72" s="536">
        <v>0</v>
      </c>
      <c r="G72" s="536">
        <f t="shared" si="0"/>
        <v>0</v>
      </c>
      <c r="H72" s="536">
        <v>66809</v>
      </c>
      <c r="I72" s="536">
        <f t="shared" si="1"/>
        <v>66809</v>
      </c>
      <c r="J72" s="656">
        <f t="shared" si="3"/>
        <v>66809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>
        <v>2</v>
      </c>
      <c r="F75" s="536">
        <v>600</v>
      </c>
      <c r="G75" s="536">
        <f t="shared" ref="G75:G81" si="4">E75*F75</f>
        <v>1200</v>
      </c>
      <c r="H75" s="536">
        <v>928</v>
      </c>
      <c r="I75" s="536">
        <f t="shared" ref="I75:I81" si="5">E75*H75</f>
        <v>1856</v>
      </c>
      <c r="J75" s="656">
        <f t="shared" ref="J75:J81" si="6">G75+I75</f>
        <v>3056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>
        <v>2</v>
      </c>
      <c r="F76" s="536">
        <v>600</v>
      </c>
      <c r="G76" s="536">
        <f t="shared" si="4"/>
        <v>1200</v>
      </c>
      <c r="H76" s="536">
        <v>1026</v>
      </c>
      <c r="I76" s="536">
        <f t="shared" si="5"/>
        <v>2052</v>
      </c>
      <c r="J76" s="656">
        <f t="shared" si="6"/>
        <v>3252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>
        <v>200</v>
      </c>
      <c r="F77" s="536">
        <v>650</v>
      </c>
      <c r="G77" s="536">
        <f t="shared" si="4"/>
        <v>130000</v>
      </c>
      <c r="H77" s="536">
        <v>237</v>
      </c>
      <c r="I77" s="536">
        <f t="shared" si="5"/>
        <v>47400</v>
      </c>
      <c r="J77" s="656">
        <f t="shared" si="6"/>
        <v>177400</v>
      </c>
    </row>
    <row r="78" spans="1:10" ht="39" hidden="1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>
        <v>1</v>
      </c>
      <c r="F79" s="536">
        <v>0</v>
      </c>
      <c r="G79" s="536">
        <f t="shared" si="4"/>
        <v>0</v>
      </c>
      <c r="H79" s="536">
        <v>18486</v>
      </c>
      <c r="I79" s="536">
        <f t="shared" si="5"/>
        <v>18486</v>
      </c>
      <c r="J79" s="656">
        <f t="shared" si="6"/>
        <v>18486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>
        <v>1</v>
      </c>
      <c r="F80" s="536">
        <v>0</v>
      </c>
      <c r="G80" s="536">
        <f t="shared" si="4"/>
        <v>0</v>
      </c>
      <c r="H80" s="536">
        <v>19270</v>
      </c>
      <c r="I80" s="536">
        <f t="shared" si="5"/>
        <v>19270</v>
      </c>
      <c r="J80" s="656">
        <f t="shared" si="6"/>
        <v>19270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>
        <v>2</v>
      </c>
      <c r="F81" s="536">
        <v>600</v>
      </c>
      <c r="G81" s="536">
        <f t="shared" si="4"/>
        <v>1200</v>
      </c>
      <c r="H81" s="536">
        <v>1026</v>
      </c>
      <c r="I81" s="536">
        <f t="shared" si="5"/>
        <v>2052</v>
      </c>
      <c r="J81" s="656">
        <f t="shared" si="6"/>
        <v>3252</v>
      </c>
    </row>
    <row r="82" spans="1:10" ht="26.25" hidden="1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>
        <v>1</v>
      </c>
      <c r="F86" s="536">
        <v>1502</v>
      </c>
      <c r="G86" s="536">
        <f t="shared" ref="G86:G149" si="7">E86*F86</f>
        <v>1502</v>
      </c>
      <c r="H86" s="536">
        <v>3517.6320000000001</v>
      </c>
      <c r="I86" s="536">
        <f t="shared" ref="I86:I149" si="8">E86*H86</f>
        <v>3517.6320000000001</v>
      </c>
      <c r="J86" s="656">
        <f t="shared" ref="J86:J110" si="9">G86+I86</f>
        <v>5019.6319999999996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>
        <v>1</v>
      </c>
      <c r="F87" s="536">
        <v>11286</v>
      </c>
      <c r="G87" s="536">
        <f t="shared" si="7"/>
        <v>11286</v>
      </c>
      <c r="H87" s="536">
        <v>30822.432000000001</v>
      </c>
      <c r="I87" s="536">
        <f t="shared" si="8"/>
        <v>30822.432000000001</v>
      </c>
      <c r="J87" s="656">
        <f t="shared" si="9"/>
        <v>42108.432000000001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>
        <v>1</v>
      </c>
      <c r="F88" s="536">
        <f>3796+1227</f>
        <v>5023</v>
      </c>
      <c r="G88" s="536">
        <f t="shared" si="7"/>
        <v>5023</v>
      </c>
      <c r="H88" s="536">
        <v>11761.895999999999</v>
      </c>
      <c r="I88" s="536">
        <f t="shared" si="8"/>
        <v>11761.895999999999</v>
      </c>
      <c r="J88" s="656">
        <f t="shared" si="9"/>
        <v>16784.896000000001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>
        <v>1</v>
      </c>
      <c r="F89" s="536">
        <v>10638</v>
      </c>
      <c r="G89" s="536">
        <f t="shared" si="7"/>
        <v>10638</v>
      </c>
      <c r="H89" s="536">
        <v>24909.119999999999</v>
      </c>
      <c r="I89" s="536">
        <f t="shared" si="8"/>
        <v>24909.119999999999</v>
      </c>
      <c r="J89" s="656">
        <f t="shared" si="9"/>
        <v>35547.119999999995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>
        <v>1</v>
      </c>
      <c r="F90" s="536">
        <v>37939</v>
      </c>
      <c r="G90" s="536">
        <f t="shared" si="7"/>
        <v>37939</v>
      </c>
      <c r="H90" s="536">
        <v>88833.599999999991</v>
      </c>
      <c r="I90" s="536">
        <f t="shared" si="8"/>
        <v>88833.599999999991</v>
      </c>
      <c r="J90" s="656">
        <f t="shared" si="9"/>
        <v>126772.59999999999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>
        <v>1</v>
      </c>
      <c r="F91" s="536">
        <v>1502</v>
      </c>
      <c r="G91" s="536">
        <f t="shared" si="7"/>
        <v>1502</v>
      </c>
      <c r="H91" s="536">
        <v>3517.6320000000001</v>
      </c>
      <c r="I91" s="536">
        <f t="shared" si="8"/>
        <v>3517.6320000000001</v>
      </c>
      <c r="J91" s="656">
        <f t="shared" si="9"/>
        <v>5019.6319999999996</v>
      </c>
    </row>
    <row r="92" spans="1:10" ht="12" hidden="1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>
        <v>8</v>
      </c>
      <c r="F100" s="543">
        <v>850</v>
      </c>
      <c r="G100" s="536">
        <f t="shared" si="7"/>
        <v>6800</v>
      </c>
      <c r="H100" s="543">
        <v>347.2</v>
      </c>
      <c r="I100" s="536">
        <f t="shared" si="8"/>
        <v>2777.6</v>
      </c>
      <c r="J100" s="657">
        <f t="shared" si="9"/>
        <v>9577.6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>
        <v>12</v>
      </c>
      <c r="F101" s="543">
        <v>850</v>
      </c>
      <c r="G101" s="536">
        <f t="shared" si="7"/>
        <v>10200</v>
      </c>
      <c r="H101" s="543">
        <v>311.87692307692305</v>
      </c>
      <c r="I101" s="536">
        <f t="shared" si="8"/>
        <v>3742.5230769230766</v>
      </c>
      <c r="J101" s="657">
        <f t="shared" si="9"/>
        <v>13942.523076923077</v>
      </c>
    </row>
    <row r="102" spans="1:10" ht="13.5" hidden="1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>
        <v>9</v>
      </c>
      <c r="F103" s="536">
        <v>600</v>
      </c>
      <c r="G103" s="536">
        <f t="shared" si="7"/>
        <v>5400</v>
      </c>
      <c r="H103" s="536">
        <v>784</v>
      </c>
      <c r="I103" s="536">
        <f t="shared" si="8"/>
        <v>7056</v>
      </c>
      <c r="J103" s="656">
        <f t="shared" si="9"/>
        <v>12456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>
        <v>13</v>
      </c>
      <c r="F104" s="536">
        <v>600</v>
      </c>
      <c r="G104" s="536">
        <f t="shared" si="7"/>
        <v>7800</v>
      </c>
      <c r="H104" s="536">
        <v>420</v>
      </c>
      <c r="I104" s="536">
        <f t="shared" si="8"/>
        <v>5460</v>
      </c>
      <c r="J104" s="656">
        <f t="shared" si="9"/>
        <v>13260</v>
      </c>
    </row>
    <row r="105" spans="1:10" ht="12" hidden="1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>
        <v>88.61399999999999</v>
      </c>
      <c r="F107" s="536">
        <v>1050</v>
      </c>
      <c r="G107" s="536">
        <f t="shared" si="7"/>
        <v>93044.699999999983</v>
      </c>
      <c r="H107" s="536">
        <v>1190</v>
      </c>
      <c r="I107" s="536">
        <f t="shared" si="8"/>
        <v>105450.65999999999</v>
      </c>
      <c r="J107" s="656">
        <f t="shared" si="9"/>
        <v>198495.35999999999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>
        <v>7.5370000000000008</v>
      </c>
      <c r="F108" s="536">
        <v>1050</v>
      </c>
      <c r="G108" s="536">
        <f t="shared" si="7"/>
        <v>7913.8500000000013</v>
      </c>
      <c r="H108" s="536">
        <v>2380</v>
      </c>
      <c r="I108" s="536">
        <f t="shared" si="8"/>
        <v>17938.060000000001</v>
      </c>
      <c r="J108" s="656">
        <f t="shared" si="9"/>
        <v>25851.910000000003</v>
      </c>
    </row>
    <row r="109" spans="1:10" hidden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>
        <v>1</v>
      </c>
      <c r="F110" s="536">
        <v>0</v>
      </c>
      <c r="G110" s="536">
        <f t="shared" si="7"/>
        <v>0</v>
      </c>
      <c r="H110" s="536">
        <v>32642</v>
      </c>
      <c r="I110" s="536">
        <f t="shared" si="8"/>
        <v>32642</v>
      </c>
      <c r="J110" s="656">
        <f t="shared" si="9"/>
        <v>32642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>
        <v>1</v>
      </c>
      <c r="F112" s="536">
        <v>3518</v>
      </c>
      <c r="G112" s="536">
        <f t="shared" si="7"/>
        <v>3518</v>
      </c>
      <c r="H112" s="536">
        <v>7588.7999999999993</v>
      </c>
      <c r="I112" s="536">
        <f t="shared" si="8"/>
        <v>7588.7999999999993</v>
      </c>
      <c r="J112" s="656">
        <f t="shared" ref="J112:J126" si="10">G112+I112</f>
        <v>11106.8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>
        <v>1</v>
      </c>
      <c r="F113" s="536">
        <v>2005</v>
      </c>
      <c r="G113" s="536">
        <f t="shared" si="7"/>
        <v>2005</v>
      </c>
      <c r="H113" s="536">
        <v>4910.3999999999996</v>
      </c>
      <c r="I113" s="536">
        <f t="shared" si="8"/>
        <v>4910.3999999999996</v>
      </c>
      <c r="J113" s="656">
        <f t="shared" si="10"/>
        <v>6915.4</v>
      </c>
    </row>
    <row r="114" spans="1:10" ht="12" hidden="1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316.39999999999998</v>
      </c>
      <c r="I118" s="536">
        <f t="shared" si="8"/>
        <v>316.39999999999998</v>
      </c>
      <c r="J118" s="657">
        <f t="shared" si="10"/>
        <v>1166.4000000000001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>
        <v>1</v>
      </c>
      <c r="F119" s="543">
        <v>850</v>
      </c>
      <c r="G119" s="536">
        <f t="shared" si="7"/>
        <v>850</v>
      </c>
      <c r="H119" s="543">
        <v>311.87692307692305</v>
      </c>
      <c r="I119" s="536">
        <f t="shared" si="8"/>
        <v>311.87692307692305</v>
      </c>
      <c r="J119" s="657">
        <f t="shared" si="10"/>
        <v>1161.876923076923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>
        <v>2</v>
      </c>
      <c r="F120" s="536">
        <v>600</v>
      </c>
      <c r="G120" s="536">
        <f t="shared" si="7"/>
        <v>1200</v>
      </c>
      <c r="H120" s="536">
        <v>630</v>
      </c>
      <c r="I120" s="536">
        <f t="shared" si="8"/>
        <v>1260</v>
      </c>
      <c r="J120" s="656">
        <f t="shared" si="10"/>
        <v>2460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>
        <v>1</v>
      </c>
      <c r="F121" s="536">
        <v>600</v>
      </c>
      <c r="G121" s="536">
        <f t="shared" si="7"/>
        <v>600</v>
      </c>
      <c r="H121" s="536">
        <v>420</v>
      </c>
      <c r="I121" s="536">
        <f t="shared" si="8"/>
        <v>420</v>
      </c>
      <c r="J121" s="656">
        <f t="shared" si="10"/>
        <v>1020</v>
      </c>
    </row>
    <row r="122" spans="1:10" ht="12" hidden="1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>
        <v>7.2610000000000001</v>
      </c>
      <c r="F123" s="536">
        <v>1050</v>
      </c>
      <c r="G123" s="536">
        <f t="shared" si="7"/>
        <v>7624.05</v>
      </c>
      <c r="H123" s="536">
        <v>840</v>
      </c>
      <c r="I123" s="536">
        <f t="shared" si="8"/>
        <v>6099.24</v>
      </c>
      <c r="J123" s="656">
        <f t="shared" si="10"/>
        <v>13723.29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>
        <v>2</v>
      </c>
      <c r="F124" s="536">
        <v>1050</v>
      </c>
      <c r="G124" s="536">
        <f t="shared" si="7"/>
        <v>2100</v>
      </c>
      <c r="H124" s="536">
        <v>3080</v>
      </c>
      <c r="I124" s="536">
        <f t="shared" si="8"/>
        <v>6160</v>
      </c>
      <c r="J124" s="656">
        <f t="shared" si="10"/>
        <v>8260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>
        <v>1</v>
      </c>
      <c r="F125" s="536">
        <v>0</v>
      </c>
      <c r="G125" s="536">
        <f t="shared" si="7"/>
        <v>0</v>
      </c>
      <c r="H125" s="536">
        <v>1218</v>
      </c>
      <c r="I125" s="536">
        <f t="shared" si="8"/>
        <v>1218</v>
      </c>
      <c r="J125" s="656">
        <f t="shared" si="10"/>
        <v>1218</v>
      </c>
    </row>
    <row r="126" spans="1:10" ht="12" hidden="1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>
        <v>1</v>
      </c>
      <c r="F128" s="536">
        <v>2829</v>
      </c>
      <c r="G128" s="536">
        <f t="shared" si="7"/>
        <v>2829</v>
      </c>
      <c r="H128" s="536">
        <v>5624.6399999999994</v>
      </c>
      <c r="I128" s="536">
        <f t="shared" si="8"/>
        <v>5624.6399999999994</v>
      </c>
      <c r="J128" s="656">
        <f t="shared" ref="J128:J140" si="11">G128+I128</f>
        <v>8453.64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>
        <v>1</v>
      </c>
      <c r="F129" s="536">
        <v>1681</v>
      </c>
      <c r="G129" s="536">
        <f t="shared" si="7"/>
        <v>1681</v>
      </c>
      <c r="H129" s="536">
        <v>4575.5999999999995</v>
      </c>
      <c r="I129" s="536">
        <f t="shared" si="8"/>
        <v>4575.5999999999995</v>
      </c>
      <c r="J129" s="656">
        <f t="shared" si="11"/>
        <v>6256.5999999999995</v>
      </c>
    </row>
    <row r="130" spans="1:10" ht="13.5" hidden="1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>
        <v>2</v>
      </c>
      <c r="F134" s="543">
        <v>850</v>
      </c>
      <c r="G134" s="536">
        <f t="shared" si="7"/>
        <v>1700</v>
      </c>
      <c r="H134" s="543">
        <v>311.87692307692305</v>
      </c>
      <c r="I134" s="536">
        <f t="shared" si="8"/>
        <v>623.7538461538461</v>
      </c>
      <c r="J134" s="657">
        <f t="shared" si="11"/>
        <v>2323.7538461538461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>
        <v>6</v>
      </c>
      <c r="F135" s="536">
        <v>600</v>
      </c>
      <c r="G135" s="536">
        <f t="shared" si="7"/>
        <v>3600</v>
      </c>
      <c r="H135" s="536">
        <v>420</v>
      </c>
      <c r="I135" s="536">
        <f t="shared" si="8"/>
        <v>2520</v>
      </c>
      <c r="J135" s="656">
        <f t="shared" si="11"/>
        <v>6120</v>
      </c>
    </row>
    <row r="136" spans="1:10" ht="12" hidden="1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>
        <v>3.7549999999999999</v>
      </c>
      <c r="F137" s="536">
        <v>1050</v>
      </c>
      <c r="G137" s="536">
        <f t="shared" si="7"/>
        <v>3942.75</v>
      </c>
      <c r="H137" s="536">
        <v>840</v>
      </c>
      <c r="I137" s="536">
        <f t="shared" si="8"/>
        <v>3154.2</v>
      </c>
      <c r="J137" s="656">
        <f t="shared" si="11"/>
        <v>7096.95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>
        <v>1.53</v>
      </c>
      <c r="F138" s="536">
        <v>1050</v>
      </c>
      <c r="G138" s="536">
        <f t="shared" si="7"/>
        <v>1606.5</v>
      </c>
      <c r="H138" s="536">
        <v>3080</v>
      </c>
      <c r="I138" s="536">
        <f t="shared" si="8"/>
        <v>4712.3999999999996</v>
      </c>
      <c r="J138" s="656">
        <f t="shared" si="11"/>
        <v>6318.9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>
        <v>1</v>
      </c>
      <c r="F139" s="536">
        <v>0</v>
      </c>
      <c r="G139" s="536">
        <f t="shared" si="7"/>
        <v>0</v>
      </c>
      <c r="H139" s="536">
        <v>1688</v>
      </c>
      <c r="I139" s="536">
        <f t="shared" si="8"/>
        <v>1688</v>
      </c>
      <c r="J139" s="656">
        <f t="shared" si="11"/>
        <v>1688</v>
      </c>
    </row>
    <row r="140" spans="1:10" ht="25.5" hidden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>
        <v>1</v>
      </c>
      <c r="F142" s="536">
        <v>4518</v>
      </c>
      <c r="G142" s="536">
        <f t="shared" si="7"/>
        <v>4518</v>
      </c>
      <c r="H142" s="536">
        <v>7588.7999999999993</v>
      </c>
      <c r="I142" s="536">
        <f t="shared" si="8"/>
        <v>7588.7999999999993</v>
      </c>
      <c r="J142" s="656">
        <f t="shared" ref="J142:J158" si="12">G142+I142</f>
        <v>12106.8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>
        <v>1</v>
      </c>
      <c r="F143" s="536">
        <v>3005</v>
      </c>
      <c r="G143" s="536">
        <f t="shared" si="7"/>
        <v>3005</v>
      </c>
      <c r="H143" s="536">
        <v>5133.5999999999995</v>
      </c>
      <c r="I143" s="536">
        <f t="shared" si="8"/>
        <v>5133.5999999999995</v>
      </c>
      <c r="J143" s="656">
        <f t="shared" si="12"/>
        <v>8138.5999999999995</v>
      </c>
    </row>
    <row r="144" spans="1:10" ht="12" hidden="1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>
        <v>2</v>
      </c>
      <c r="F148" s="543">
        <v>850</v>
      </c>
      <c r="G148" s="536">
        <f t="shared" si="7"/>
        <v>1700</v>
      </c>
      <c r="H148" s="543">
        <v>347.2</v>
      </c>
      <c r="I148" s="536">
        <f t="shared" si="8"/>
        <v>694.4</v>
      </c>
      <c r="J148" s="657">
        <f t="shared" si="12"/>
        <v>2394.4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>
        <v>1</v>
      </c>
      <c r="F149" s="543">
        <v>850</v>
      </c>
      <c r="G149" s="536">
        <f t="shared" si="7"/>
        <v>850</v>
      </c>
      <c r="H149" s="543">
        <v>316.39999999999998</v>
      </c>
      <c r="I149" s="536">
        <f t="shared" si="8"/>
        <v>316.39999999999998</v>
      </c>
      <c r="J149" s="657">
        <f t="shared" si="12"/>
        <v>1166.4000000000001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>
        <v>1</v>
      </c>
      <c r="F150" s="543">
        <v>850</v>
      </c>
      <c r="G150" s="536">
        <f t="shared" ref="G150:G213" si="13">E150*F150</f>
        <v>850</v>
      </c>
      <c r="H150" s="543">
        <v>311.87692307692305</v>
      </c>
      <c r="I150" s="536">
        <f t="shared" ref="I150:I213" si="14">E150*H150</f>
        <v>311.87692307692305</v>
      </c>
      <c r="J150" s="657">
        <f t="shared" si="12"/>
        <v>1161.876923076923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3"/>
        <v>1200</v>
      </c>
      <c r="H151" s="536">
        <v>784</v>
      </c>
      <c r="I151" s="536">
        <f t="shared" si="14"/>
        <v>1568</v>
      </c>
      <c r="J151" s="656">
        <f t="shared" si="12"/>
        <v>2768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>
        <v>1</v>
      </c>
      <c r="F152" s="536">
        <v>600</v>
      </c>
      <c r="G152" s="536">
        <f t="shared" si="13"/>
        <v>600</v>
      </c>
      <c r="H152" s="536">
        <v>630</v>
      </c>
      <c r="I152" s="536">
        <f t="shared" si="14"/>
        <v>630</v>
      </c>
      <c r="J152" s="656">
        <f t="shared" si="12"/>
        <v>1230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>
        <v>5</v>
      </c>
      <c r="F153" s="536">
        <v>600</v>
      </c>
      <c r="G153" s="536">
        <f t="shared" si="13"/>
        <v>3000</v>
      </c>
      <c r="H153" s="536">
        <v>420</v>
      </c>
      <c r="I153" s="536">
        <f t="shared" si="14"/>
        <v>2100</v>
      </c>
      <c r="J153" s="656">
        <f t="shared" si="12"/>
        <v>5100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>
        <v>17.768999999999998</v>
      </c>
      <c r="F155" s="536">
        <v>1050</v>
      </c>
      <c r="G155" s="536">
        <f t="shared" si="13"/>
        <v>18657.449999999997</v>
      </c>
      <c r="H155" s="536">
        <v>840</v>
      </c>
      <c r="I155" s="536">
        <f t="shared" si="14"/>
        <v>14925.96</v>
      </c>
      <c r="J155" s="656">
        <f t="shared" si="12"/>
        <v>33583.409999999996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>
        <v>3.5720000000000005</v>
      </c>
      <c r="F156" s="536">
        <v>1050</v>
      </c>
      <c r="G156" s="536">
        <f t="shared" si="13"/>
        <v>3750.6000000000004</v>
      </c>
      <c r="H156" s="536">
        <v>3080</v>
      </c>
      <c r="I156" s="536">
        <f t="shared" si="14"/>
        <v>11001.760000000002</v>
      </c>
      <c r="J156" s="785">
        <f t="shared" si="12"/>
        <v>14752.360000000002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>
        <v>1</v>
      </c>
      <c r="F157" s="536">
        <v>0</v>
      </c>
      <c r="G157" s="536">
        <f t="shared" si="13"/>
        <v>0</v>
      </c>
      <c r="H157" s="536">
        <v>4701</v>
      </c>
      <c r="I157" s="536">
        <f t="shared" si="14"/>
        <v>4701</v>
      </c>
      <c r="J157" s="656">
        <f t="shared" si="12"/>
        <v>4701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>
        <v>1</v>
      </c>
      <c r="F160" s="536">
        <v>4518</v>
      </c>
      <c r="G160" s="536">
        <f t="shared" si="13"/>
        <v>4518</v>
      </c>
      <c r="H160" s="536">
        <v>7588.7999999999993</v>
      </c>
      <c r="I160" s="536">
        <f t="shared" si="14"/>
        <v>7588.7999999999993</v>
      </c>
      <c r="J160" s="656">
        <f t="shared" ref="J160:J174" si="15">G160+I160</f>
        <v>12106.8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>
        <v>1</v>
      </c>
      <c r="F161" s="536">
        <v>3005</v>
      </c>
      <c r="G161" s="536">
        <f t="shared" si="13"/>
        <v>3005</v>
      </c>
      <c r="H161" s="536">
        <v>5133.5999999999995</v>
      </c>
      <c r="I161" s="536">
        <f t="shared" si="14"/>
        <v>5133.5999999999995</v>
      </c>
      <c r="J161" s="656">
        <f t="shared" si="15"/>
        <v>8138.5999999999995</v>
      </c>
    </row>
    <row r="162" spans="1:10" hidden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>
        <v>2</v>
      </c>
      <c r="F166" s="543">
        <v>850</v>
      </c>
      <c r="G166" s="536">
        <f t="shared" si="13"/>
        <v>1700</v>
      </c>
      <c r="H166" s="543">
        <v>347.2</v>
      </c>
      <c r="I166" s="536">
        <f t="shared" si="14"/>
        <v>694.4</v>
      </c>
      <c r="J166" s="657">
        <f t="shared" si="15"/>
        <v>2394.4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>
        <v>3</v>
      </c>
      <c r="F167" s="543">
        <v>850</v>
      </c>
      <c r="G167" s="536">
        <f t="shared" si="13"/>
        <v>2550</v>
      </c>
      <c r="H167" s="543">
        <v>311.87692307692305</v>
      </c>
      <c r="I167" s="536">
        <f t="shared" si="14"/>
        <v>935.63076923076915</v>
      </c>
      <c r="J167" s="657">
        <f t="shared" si="15"/>
        <v>3485.6307692307691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3"/>
        <v>1200</v>
      </c>
      <c r="H168" s="536">
        <v>784</v>
      </c>
      <c r="I168" s="536">
        <f t="shared" si="14"/>
        <v>1568</v>
      </c>
      <c r="J168" s="656">
        <f t="shared" si="15"/>
        <v>2768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>
        <v>4</v>
      </c>
      <c r="F169" s="536">
        <v>600</v>
      </c>
      <c r="G169" s="536">
        <f t="shared" si="13"/>
        <v>2400</v>
      </c>
      <c r="H169" s="536">
        <v>420</v>
      </c>
      <c r="I169" s="536">
        <f t="shared" si="14"/>
        <v>1680</v>
      </c>
      <c r="J169" s="656">
        <f t="shared" si="15"/>
        <v>4080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>
        <v>0.52299999999999969</v>
      </c>
      <c r="F171" s="536">
        <v>1050</v>
      </c>
      <c r="G171" s="536">
        <f t="shared" si="13"/>
        <v>549.14999999999964</v>
      </c>
      <c r="H171" s="536">
        <v>840</v>
      </c>
      <c r="I171" s="536">
        <f t="shared" si="14"/>
        <v>439.31999999999971</v>
      </c>
      <c r="J171" s="656">
        <f t="shared" si="15"/>
        <v>988.46999999999935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>
        <v>3.5020000000000007</v>
      </c>
      <c r="F172" s="536">
        <v>1050</v>
      </c>
      <c r="G172" s="536">
        <f t="shared" si="13"/>
        <v>3677.1000000000008</v>
      </c>
      <c r="H172" s="536">
        <v>3080</v>
      </c>
      <c r="I172" s="536">
        <f t="shared" si="14"/>
        <v>10786.160000000002</v>
      </c>
      <c r="J172" s="656">
        <f t="shared" si="15"/>
        <v>14463.260000000002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3"/>
        <v>0</v>
      </c>
      <c r="H173" s="536">
        <v>4701</v>
      </c>
      <c r="I173" s="536">
        <f t="shared" si="14"/>
        <v>4701</v>
      </c>
      <c r="J173" s="656">
        <f t="shared" si="15"/>
        <v>4701</v>
      </c>
    </row>
    <row r="174" spans="1:10" ht="12" hidden="1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>
        <v>1</v>
      </c>
      <c r="F176" s="536">
        <v>4518</v>
      </c>
      <c r="G176" s="536">
        <f t="shared" si="13"/>
        <v>4518</v>
      </c>
      <c r="H176" s="536">
        <v>7588.7999999999993</v>
      </c>
      <c r="I176" s="536">
        <f t="shared" si="14"/>
        <v>7588.7999999999993</v>
      </c>
      <c r="J176" s="656">
        <f t="shared" ref="J176:J191" si="16">G176+I176</f>
        <v>12106.8</v>
      </c>
    </row>
    <row r="177" spans="1:10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>
        <v>1</v>
      </c>
      <c r="F177" s="536">
        <v>3005</v>
      </c>
      <c r="G177" s="536">
        <f t="shared" si="13"/>
        <v>3005</v>
      </c>
      <c r="H177" s="536">
        <v>5133.5999999999995</v>
      </c>
      <c r="I177" s="536">
        <f t="shared" si="14"/>
        <v>5133.5999999999995</v>
      </c>
      <c r="J177" s="656">
        <f t="shared" si="16"/>
        <v>8138.5999999999995</v>
      </c>
    </row>
    <row r="178" spans="1:10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>
        <v>2</v>
      </c>
      <c r="F182" s="543">
        <v>850</v>
      </c>
      <c r="G182" s="536">
        <f t="shared" si="13"/>
        <v>1700</v>
      </c>
      <c r="H182" s="543">
        <v>347.2</v>
      </c>
      <c r="I182" s="536">
        <f t="shared" si="14"/>
        <v>694.4</v>
      </c>
      <c r="J182" s="657">
        <f t="shared" si="16"/>
        <v>2394.4</v>
      </c>
    </row>
    <row r="183" spans="1:10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>
        <v>1</v>
      </c>
      <c r="F183" s="543">
        <v>850</v>
      </c>
      <c r="G183" s="536">
        <f t="shared" si="13"/>
        <v>850</v>
      </c>
      <c r="H183" s="543">
        <v>316.39999999999998</v>
      </c>
      <c r="I183" s="536">
        <f t="shared" si="14"/>
        <v>316.39999999999998</v>
      </c>
      <c r="J183" s="657">
        <f t="shared" si="16"/>
        <v>1166.4000000000001</v>
      </c>
    </row>
    <row r="184" spans="1:10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>
        <v>4</v>
      </c>
      <c r="F184" s="543">
        <v>850</v>
      </c>
      <c r="G184" s="536">
        <f t="shared" si="13"/>
        <v>3400</v>
      </c>
      <c r="H184" s="543">
        <v>311.87692307692305</v>
      </c>
      <c r="I184" s="536">
        <f t="shared" si="14"/>
        <v>1247.5076923076922</v>
      </c>
      <c r="J184" s="657">
        <f t="shared" si="16"/>
        <v>4647.5076923076922</v>
      </c>
    </row>
    <row r="185" spans="1:10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>
        <v>2</v>
      </c>
      <c r="F185" s="536">
        <v>600</v>
      </c>
      <c r="G185" s="536">
        <f t="shared" si="13"/>
        <v>1200</v>
      </c>
      <c r="H185" s="536">
        <v>784</v>
      </c>
      <c r="I185" s="536">
        <f t="shared" si="14"/>
        <v>1568</v>
      </c>
      <c r="J185" s="656">
        <f t="shared" si="16"/>
        <v>2768</v>
      </c>
    </row>
    <row r="186" spans="1:10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>
        <v>9</v>
      </c>
      <c r="F186" s="536">
        <v>600</v>
      </c>
      <c r="G186" s="536">
        <f t="shared" si="13"/>
        <v>5400</v>
      </c>
      <c r="H186" s="536">
        <v>420</v>
      </c>
      <c r="I186" s="536">
        <f t="shared" si="14"/>
        <v>3780</v>
      </c>
      <c r="J186" s="656">
        <f t="shared" si="16"/>
        <v>9180</v>
      </c>
    </row>
    <row r="187" spans="1:10" ht="40.5" hidden="1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>
        <v>10.983999999999998</v>
      </c>
      <c r="F188" s="536">
        <v>1050</v>
      </c>
      <c r="G188" s="536">
        <f t="shared" si="13"/>
        <v>11533.199999999999</v>
      </c>
      <c r="H188" s="536">
        <v>840</v>
      </c>
      <c r="I188" s="536">
        <f t="shared" si="14"/>
        <v>9226.5599999999977</v>
      </c>
      <c r="J188" s="656">
        <f t="shared" si="16"/>
        <v>20759.759999999995</v>
      </c>
    </row>
    <row r="189" spans="1:10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>
        <v>4.9530000000000012</v>
      </c>
      <c r="F189" s="536">
        <v>1050</v>
      </c>
      <c r="G189" s="536">
        <f t="shared" si="13"/>
        <v>5200.6500000000015</v>
      </c>
      <c r="H189" s="536">
        <v>3080</v>
      </c>
      <c r="I189" s="536">
        <f t="shared" si="14"/>
        <v>15255.240000000003</v>
      </c>
      <c r="J189" s="656">
        <f t="shared" si="16"/>
        <v>20455.890000000007</v>
      </c>
    </row>
    <row r="190" spans="1:10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>
        <v>1</v>
      </c>
      <c r="F190" s="536">
        <v>0</v>
      </c>
      <c r="G190" s="536">
        <f t="shared" si="13"/>
        <v>0</v>
      </c>
      <c r="H190" s="536">
        <v>4701</v>
      </c>
      <c r="I190" s="536">
        <f t="shared" si="14"/>
        <v>4701</v>
      </c>
      <c r="J190" s="656">
        <f t="shared" si="16"/>
        <v>4701</v>
      </c>
    </row>
    <row r="191" spans="1:10" ht="40.5" hidden="1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>
        <v>1</v>
      </c>
      <c r="F231" s="536">
        <v>14000</v>
      </c>
      <c r="G231" s="536">
        <f t="shared" ref="G231:G245" si="22">E231*F231</f>
        <v>14000</v>
      </c>
      <c r="H231" s="536">
        <v>45868</v>
      </c>
      <c r="I231" s="536">
        <f t="shared" ref="I231:I245" si="23">E231*H231</f>
        <v>45868</v>
      </c>
      <c r="J231" s="656">
        <f t="shared" ref="J231:J233" si="24">G231+I231</f>
        <v>59868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>
        <v>2</v>
      </c>
      <c r="F232" s="536">
        <v>14000</v>
      </c>
      <c r="G232" s="536">
        <f t="shared" si="22"/>
        <v>28000</v>
      </c>
      <c r="H232" s="536">
        <v>37474</v>
      </c>
      <c r="I232" s="536">
        <f t="shared" si="23"/>
        <v>74948</v>
      </c>
      <c r="J232" s="656">
        <f t="shared" si="24"/>
        <v>102948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>
        <v>1</v>
      </c>
      <c r="F233" s="536">
        <v>44166</v>
      </c>
      <c r="G233" s="536">
        <f t="shared" si="22"/>
        <v>44166</v>
      </c>
      <c r="H233" s="536">
        <v>294438.13</v>
      </c>
      <c r="I233" s="536">
        <f t="shared" si="23"/>
        <v>294438.13</v>
      </c>
      <c r="J233" s="656">
        <f t="shared" si="24"/>
        <v>338604.13</v>
      </c>
    </row>
    <row r="234" spans="1:10" hidden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hidden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>
        <v>22</v>
      </c>
      <c r="F236" s="536">
        <f>250+105</f>
        <v>355</v>
      </c>
      <c r="G236" s="536">
        <f t="shared" si="22"/>
        <v>7810</v>
      </c>
      <c r="H236" s="536">
        <v>240</v>
      </c>
      <c r="I236" s="536">
        <f t="shared" si="23"/>
        <v>5280</v>
      </c>
      <c r="J236" s="656">
        <f t="shared" ref="J236:J245" si="25">G236+I236</f>
        <v>13090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>
        <v>32</v>
      </c>
      <c r="F237" s="536">
        <f>330+105</f>
        <v>435</v>
      </c>
      <c r="G237" s="536">
        <f t="shared" si="22"/>
        <v>13920</v>
      </c>
      <c r="H237" s="536">
        <v>403</v>
      </c>
      <c r="I237" s="536">
        <f t="shared" si="23"/>
        <v>12896</v>
      </c>
      <c r="J237" s="656">
        <f t="shared" si="25"/>
        <v>26816</v>
      </c>
    </row>
    <row r="238" spans="1:10" hidden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>
        <v>3</v>
      </c>
      <c r="F240" s="536">
        <v>2500</v>
      </c>
      <c r="G240" s="536">
        <f t="shared" si="22"/>
        <v>7500</v>
      </c>
      <c r="H240" s="536">
        <v>8211</v>
      </c>
      <c r="I240" s="536">
        <f t="shared" si="23"/>
        <v>24633</v>
      </c>
      <c r="J240" s="656">
        <f t="shared" si="25"/>
        <v>32133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>
        <v>1</v>
      </c>
      <c r="F241" s="536">
        <v>2500</v>
      </c>
      <c r="G241" s="536">
        <f t="shared" si="22"/>
        <v>2500</v>
      </c>
      <c r="H241" s="536">
        <v>5000</v>
      </c>
      <c r="I241" s="536">
        <f t="shared" si="23"/>
        <v>5000</v>
      </c>
      <c r="J241" s="656">
        <f t="shared" si="25"/>
        <v>7500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>
        <v>10</v>
      </c>
      <c r="F242" s="536">
        <v>500</v>
      </c>
      <c r="G242" s="536">
        <f t="shared" si="22"/>
        <v>5000</v>
      </c>
      <c r="H242" s="536">
        <v>117</v>
      </c>
      <c r="I242" s="536">
        <f t="shared" si="23"/>
        <v>1170</v>
      </c>
      <c r="J242" s="656">
        <f t="shared" si="25"/>
        <v>6170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>
        <v>1</v>
      </c>
      <c r="F243" s="536">
        <v>0</v>
      </c>
      <c r="G243" s="536">
        <f t="shared" si="22"/>
        <v>0</v>
      </c>
      <c r="H243" s="536">
        <v>12600</v>
      </c>
      <c r="I243" s="536">
        <f t="shared" si="23"/>
        <v>12600</v>
      </c>
      <c r="J243" s="656">
        <f t="shared" si="25"/>
        <v>12600</v>
      </c>
    </row>
    <row r="244" spans="1:10" hidden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1623468</v>
      </c>
      <c r="H246" s="554"/>
      <c r="I246" s="555">
        <f>SUM(I29:I245)</f>
        <v>2210801.8112307689</v>
      </c>
      <c r="J246" s="659">
        <f>SUM(J29:J245)</f>
        <v>3834269.8112307689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hidden="1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6"/>
        <v>77780.28</v>
      </c>
      <c r="H254" s="536">
        <v>200330.92799999999</v>
      </c>
      <c r="I254" s="536">
        <f t="shared" si="27"/>
        <v>200330.92799999999</v>
      </c>
      <c r="J254" s="656">
        <f t="shared" si="28"/>
        <v>278111.20799999998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>
        <v>1</v>
      </c>
      <c r="F255" s="536">
        <v>32933</v>
      </c>
      <c r="G255" s="536">
        <f t="shared" si="26"/>
        <v>32933</v>
      </c>
      <c r="H255" s="536">
        <v>103503.048</v>
      </c>
      <c r="I255" s="536">
        <f t="shared" si="27"/>
        <v>103503.048</v>
      </c>
      <c r="J255" s="656">
        <f t="shared" si="28"/>
        <v>136436.04800000001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hidden="1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>
        <v>1</v>
      </c>
      <c r="F258" s="536">
        <v>77780.28</v>
      </c>
      <c r="G258" s="536">
        <f t="shared" si="26"/>
        <v>77780.28</v>
      </c>
      <c r="H258" s="536">
        <v>200330.92799999999</v>
      </c>
      <c r="I258" s="536">
        <f t="shared" si="27"/>
        <v>200330.92799999999</v>
      </c>
      <c r="J258" s="656">
        <f t="shared" si="28"/>
        <v>278111.20799999998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>
        <v>1</v>
      </c>
      <c r="F259" s="536">
        <v>32933</v>
      </c>
      <c r="G259" s="536">
        <f t="shared" si="26"/>
        <v>32933</v>
      </c>
      <c r="H259" s="536">
        <v>103503.048</v>
      </c>
      <c r="I259" s="536">
        <f t="shared" si="27"/>
        <v>103503.048</v>
      </c>
      <c r="J259" s="656">
        <f t="shared" si="28"/>
        <v>136436.04800000001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hidden="1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>
        <v>1</v>
      </c>
      <c r="F262" s="536">
        <v>77780.28</v>
      </c>
      <c r="G262" s="536">
        <f t="shared" si="26"/>
        <v>77780.28</v>
      </c>
      <c r="H262" s="536">
        <v>160846.10400000002</v>
      </c>
      <c r="I262" s="536">
        <f t="shared" si="27"/>
        <v>160846.10400000002</v>
      </c>
      <c r="J262" s="656">
        <f t="shared" si="28"/>
        <v>238626.38400000002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>
        <v>1</v>
      </c>
      <c r="F263" s="536">
        <v>22827</v>
      </c>
      <c r="G263" s="536">
        <f t="shared" si="26"/>
        <v>22827</v>
      </c>
      <c r="H263" s="536">
        <v>62594.207999999991</v>
      </c>
      <c r="I263" s="536">
        <f t="shared" si="27"/>
        <v>62594.207999999991</v>
      </c>
      <c r="J263" s="656">
        <f t="shared" si="28"/>
        <v>85421.207999999984</v>
      </c>
    </row>
    <row r="264" spans="1:10" hidden="1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564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hidden="1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>
        <v>1</v>
      </c>
      <c r="F267" s="536">
        <v>77780.28</v>
      </c>
      <c r="G267" s="536">
        <f t="shared" si="26"/>
        <v>77780.28</v>
      </c>
      <c r="H267" s="536">
        <v>160846.10400000002</v>
      </c>
      <c r="I267" s="536">
        <f t="shared" si="27"/>
        <v>160846.10400000002</v>
      </c>
      <c r="J267" s="656">
        <f t="shared" si="29"/>
        <v>238626.38400000002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>
        <v>1</v>
      </c>
      <c r="F268" s="536">
        <v>22827</v>
      </c>
      <c r="G268" s="536">
        <f t="shared" si="26"/>
        <v>22827</v>
      </c>
      <c r="H268" s="536">
        <v>62594.207999999991</v>
      </c>
      <c r="I268" s="536">
        <f t="shared" si="27"/>
        <v>62594.207999999991</v>
      </c>
      <c r="J268" s="656">
        <f t="shared" si="29"/>
        <v>85421.207999999984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>
        <v>1</v>
      </c>
      <c r="F271" s="536">
        <v>77780.28</v>
      </c>
      <c r="G271" s="536">
        <f t="shared" si="26"/>
        <v>77780.28</v>
      </c>
      <c r="H271" s="536">
        <v>160846.10400000002</v>
      </c>
      <c r="I271" s="536">
        <f t="shared" si="27"/>
        <v>160846.10400000002</v>
      </c>
      <c r="J271" s="656">
        <f t="shared" si="30"/>
        <v>238626.38400000002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>
        <v>1</v>
      </c>
      <c r="F272" s="536">
        <v>22827</v>
      </c>
      <c r="G272" s="536">
        <f t="shared" si="26"/>
        <v>22827</v>
      </c>
      <c r="H272" s="536">
        <v>62594.207999999991</v>
      </c>
      <c r="I272" s="536">
        <f t="shared" si="27"/>
        <v>62594.207999999991</v>
      </c>
      <c r="J272" s="656">
        <f t="shared" si="30"/>
        <v>85421.207999999984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hidden="1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>
        <v>1</v>
      </c>
      <c r="F275" s="536">
        <v>77780.28</v>
      </c>
      <c r="G275" s="536">
        <f t="shared" si="26"/>
        <v>77780.28</v>
      </c>
      <c r="H275" s="536">
        <v>160846.10400000002</v>
      </c>
      <c r="I275" s="536">
        <f t="shared" si="27"/>
        <v>160846.10400000002</v>
      </c>
      <c r="J275" s="656">
        <f t="shared" si="30"/>
        <v>238626.38400000002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>
        <v>1</v>
      </c>
      <c r="F276" s="536">
        <v>22827</v>
      </c>
      <c r="G276" s="536">
        <f t="shared" si="26"/>
        <v>22827</v>
      </c>
      <c r="H276" s="536">
        <v>62594.207999999991</v>
      </c>
      <c r="I276" s="536">
        <f t="shared" si="27"/>
        <v>62594.207999999991</v>
      </c>
      <c r="J276" s="656">
        <f t="shared" si="30"/>
        <v>85421.207999999984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>
        <v>1</v>
      </c>
      <c r="F278" s="536">
        <v>134605.79999999999</v>
      </c>
      <c r="G278" s="536">
        <f t="shared" si="26"/>
        <v>134605.79999999999</v>
      </c>
      <c r="H278" s="536">
        <v>281150.90399999998</v>
      </c>
      <c r="I278" s="536">
        <f t="shared" si="27"/>
        <v>281150.90399999998</v>
      </c>
      <c r="J278" s="656">
        <f t="shared" ref="J278:J281" si="31">G278+I278</f>
        <v>415756.70399999997</v>
      </c>
    </row>
    <row r="279" spans="1:10" hidden="1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hidden="1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idden="1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533">
        <v>2</v>
      </c>
      <c r="F283" s="536">
        <v>69989.22</v>
      </c>
      <c r="G283" s="536">
        <f t="shared" si="26"/>
        <v>139978.44</v>
      </c>
      <c r="H283" s="536">
        <v>236992</v>
      </c>
      <c r="I283" s="536">
        <f t="shared" si="27"/>
        <v>473984</v>
      </c>
      <c r="J283" s="656">
        <f t="shared" ref="J283:J286" si="32">G283+I283</f>
        <v>613962.43999999994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533">
        <v>2</v>
      </c>
      <c r="F284" s="536">
        <v>18412.38</v>
      </c>
      <c r="G284" s="536">
        <f t="shared" si="26"/>
        <v>36824.76</v>
      </c>
      <c r="H284" s="536">
        <v>47103</v>
      </c>
      <c r="I284" s="536">
        <f t="shared" si="27"/>
        <v>94206</v>
      </c>
      <c r="J284" s="656">
        <f t="shared" si="32"/>
        <v>131030.76000000001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>
        <v>2</v>
      </c>
      <c r="F285" s="536">
        <v>21322.87</v>
      </c>
      <c r="G285" s="536">
        <f t="shared" si="26"/>
        <v>42645.74</v>
      </c>
      <c r="H285" s="536">
        <v>39580</v>
      </c>
      <c r="I285" s="536">
        <f t="shared" si="27"/>
        <v>79160</v>
      </c>
      <c r="J285" s="656">
        <f t="shared" si="32"/>
        <v>121805.73999999999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>
        <v>2</v>
      </c>
      <c r="F286" s="536">
        <v>19916</v>
      </c>
      <c r="G286" s="536">
        <f t="shared" si="26"/>
        <v>39832</v>
      </c>
      <c r="H286" s="536">
        <v>168216</v>
      </c>
      <c r="I286" s="536">
        <f t="shared" si="27"/>
        <v>336432</v>
      </c>
      <c r="J286" s="656">
        <f t="shared" si="32"/>
        <v>376264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hidden="1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533"/>
      <c r="F288" s="536">
        <v>69989.22</v>
      </c>
      <c r="G288" s="536">
        <f t="shared" si="26"/>
        <v>0</v>
      </c>
      <c r="H288" s="536">
        <v>159975.62399999998</v>
      </c>
      <c r="I288" s="536">
        <f t="shared" si="27"/>
        <v>0</v>
      </c>
      <c r="J288" s="656">
        <f t="shared" ref="J288:J291" si="33">G288+I288</f>
        <v>0</v>
      </c>
    </row>
    <row r="289" spans="1:10" ht="25.5" hidden="1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533"/>
      <c r="F289" s="536">
        <v>18412.38</v>
      </c>
      <c r="G289" s="536">
        <f t="shared" si="26"/>
        <v>0</v>
      </c>
      <c r="H289" s="536">
        <v>38478.191999999995</v>
      </c>
      <c r="I289" s="536">
        <f t="shared" si="27"/>
        <v>0</v>
      </c>
      <c r="J289" s="656">
        <f t="shared" si="33"/>
        <v>0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533">
        <v>2</v>
      </c>
      <c r="F290" s="536">
        <v>21322.87</v>
      </c>
      <c r="G290" s="536">
        <f t="shared" si="26"/>
        <v>42645.74</v>
      </c>
      <c r="H290" s="536">
        <v>33285.072</v>
      </c>
      <c r="I290" s="536">
        <f t="shared" si="27"/>
        <v>66570.144</v>
      </c>
      <c r="J290" s="656">
        <f t="shared" si="33"/>
        <v>109215.88399999999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533">
        <v>2</v>
      </c>
      <c r="F291" s="536">
        <v>19916</v>
      </c>
      <c r="G291" s="536">
        <f t="shared" si="26"/>
        <v>39832</v>
      </c>
      <c r="H291" s="536">
        <v>62594.207999999991</v>
      </c>
      <c r="I291" s="536">
        <f t="shared" si="27"/>
        <v>125188.41599999998</v>
      </c>
      <c r="J291" s="656">
        <f t="shared" si="33"/>
        <v>165020.41599999997</v>
      </c>
    </row>
    <row r="292" spans="1:10" hidden="1" x14ac:dyDescent="0.2">
      <c r="A292" s="531">
        <v>264</v>
      </c>
      <c r="B292" s="562" t="s">
        <v>409</v>
      </c>
      <c r="C292" s="538"/>
      <c r="D292" s="533"/>
      <c r="E292" s="533"/>
      <c r="F292" s="533"/>
      <c r="G292" s="536"/>
      <c r="H292" s="147"/>
      <c r="I292" s="536"/>
      <c r="J292" s="655"/>
    </row>
    <row r="293" spans="1:10" ht="38.25" hidden="1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533"/>
      <c r="F293" s="565">
        <v>69989.22</v>
      </c>
      <c r="G293" s="536">
        <f t="shared" si="26"/>
        <v>0</v>
      </c>
      <c r="H293" s="565">
        <v>159975.62399999998</v>
      </c>
      <c r="I293" s="536">
        <f t="shared" si="27"/>
        <v>0</v>
      </c>
      <c r="J293" s="662">
        <f t="shared" ref="J293:J296" si="34">G293+I293</f>
        <v>0</v>
      </c>
    </row>
    <row r="294" spans="1:10" ht="25.5" hidden="1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533"/>
      <c r="F294" s="565">
        <v>18412.38</v>
      </c>
      <c r="G294" s="536">
        <f t="shared" si="26"/>
        <v>0</v>
      </c>
      <c r="H294" s="565">
        <v>38478.191999999995</v>
      </c>
      <c r="I294" s="536">
        <f t="shared" si="27"/>
        <v>0</v>
      </c>
      <c r="J294" s="662">
        <f t="shared" si="34"/>
        <v>0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533">
        <v>2</v>
      </c>
      <c r="F295" s="565">
        <v>21322.87</v>
      </c>
      <c r="G295" s="536">
        <f t="shared" si="26"/>
        <v>42645.74</v>
      </c>
      <c r="H295" s="565">
        <v>33285.072</v>
      </c>
      <c r="I295" s="536">
        <f t="shared" si="27"/>
        <v>66570.144</v>
      </c>
      <c r="J295" s="662">
        <f t="shared" si="34"/>
        <v>109215.88399999999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>
        <v>2</v>
      </c>
      <c r="F296" s="565">
        <v>19916</v>
      </c>
      <c r="G296" s="536">
        <f t="shared" si="26"/>
        <v>39832</v>
      </c>
      <c r="H296" s="565">
        <v>62594.207999999991</v>
      </c>
      <c r="I296" s="536">
        <f t="shared" si="27"/>
        <v>125188.41599999998</v>
      </c>
      <c r="J296" s="662">
        <f t="shared" si="34"/>
        <v>165020.41599999997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>
        <v>1</v>
      </c>
      <c r="F300" s="536">
        <v>13504.75</v>
      </c>
      <c r="G300" s="536">
        <f t="shared" ref="G300:G363" si="35">E300*F300</f>
        <v>13504.75</v>
      </c>
      <c r="H300" s="536">
        <v>36380.111999999994</v>
      </c>
      <c r="I300" s="536">
        <f t="shared" ref="I300:I363" si="36">E300*H300</f>
        <v>36380.111999999994</v>
      </c>
      <c r="J300" s="656">
        <f t="shared" ref="J300:J305" si="37">G300+I300</f>
        <v>49884.861999999994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>
        <v>1</v>
      </c>
      <c r="F301" s="536">
        <v>6467</v>
      </c>
      <c r="G301" s="536">
        <f t="shared" si="35"/>
        <v>6467</v>
      </c>
      <c r="H301" s="536">
        <v>17422.248</v>
      </c>
      <c r="I301" s="536">
        <f t="shared" si="36"/>
        <v>17422.248</v>
      </c>
      <c r="J301" s="656">
        <f t="shared" si="37"/>
        <v>23889.248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>
        <v>1</v>
      </c>
      <c r="F302" s="536">
        <v>3004.89</v>
      </c>
      <c r="G302" s="536">
        <f t="shared" si="35"/>
        <v>3004.89</v>
      </c>
      <c r="H302" s="536">
        <v>7329</v>
      </c>
      <c r="I302" s="536">
        <f t="shared" si="36"/>
        <v>7329</v>
      </c>
      <c r="J302" s="656">
        <f t="shared" si="37"/>
        <v>10333.89</v>
      </c>
    </row>
    <row r="303" spans="1:10" x14ac:dyDescent="0.2">
      <c r="A303" s="531">
        <v>275</v>
      </c>
      <c r="B303" s="541" t="s">
        <v>132</v>
      </c>
      <c r="C303" s="542" t="s">
        <v>133</v>
      </c>
      <c r="D303" s="542" t="s">
        <v>14</v>
      </c>
      <c r="E303" s="711">
        <v>10</v>
      </c>
      <c r="F303" s="536">
        <v>4003.24</v>
      </c>
      <c r="G303" s="536">
        <f t="shared" si="35"/>
        <v>40032.399999999994</v>
      </c>
      <c r="H303" s="536">
        <v>9764</v>
      </c>
      <c r="I303" s="536">
        <f t="shared" si="36"/>
        <v>97640</v>
      </c>
      <c r="J303" s="656">
        <f t="shared" si="37"/>
        <v>137672.4</v>
      </c>
    </row>
    <row r="304" spans="1:10" hidden="1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0" hidden="1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0" hidden="1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hidden="1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0" hidden="1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0" hidden="1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0" hidden="1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hidden="1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hidden="1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0" hidden="1" x14ac:dyDescent="0.2">
      <c r="A314" s="531">
        <v>286</v>
      </c>
      <c r="B314" s="535" t="s">
        <v>145</v>
      </c>
      <c r="C314" s="538"/>
      <c r="D314" s="533" t="s">
        <v>56</v>
      </c>
      <c r="E314" s="533"/>
      <c r="F314" s="536">
        <v>1875</v>
      </c>
      <c r="G314" s="536">
        <f t="shared" si="35"/>
        <v>0</v>
      </c>
      <c r="H314" s="536">
        <v>1190</v>
      </c>
      <c r="I314" s="536">
        <f t="shared" si="36"/>
        <v>0</v>
      </c>
      <c r="J314" s="656">
        <f t="shared" si="39"/>
        <v>0</v>
      </c>
    </row>
    <row r="315" spans="1:10" hidden="1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0" ht="25.5" hidden="1" x14ac:dyDescent="0.2">
      <c r="A316" s="531">
        <v>288</v>
      </c>
      <c r="B316" s="535" t="s">
        <v>147</v>
      </c>
      <c r="C316" s="538"/>
      <c r="D316" s="533" t="s">
        <v>56</v>
      </c>
      <c r="E316" s="566"/>
      <c r="F316" s="536">
        <v>1875</v>
      </c>
      <c r="G316" s="536">
        <f t="shared" si="35"/>
        <v>0</v>
      </c>
      <c r="H316" s="536">
        <v>1764</v>
      </c>
      <c r="I316" s="536">
        <f t="shared" si="36"/>
        <v>0</v>
      </c>
      <c r="J316" s="656">
        <f t="shared" ref="J316:J317" si="40">G316+I316</f>
        <v>0</v>
      </c>
    </row>
    <row r="317" spans="1:10" hidden="1" x14ac:dyDescent="0.2">
      <c r="A317" s="531">
        <v>289</v>
      </c>
      <c r="B317" s="535" t="s">
        <v>148</v>
      </c>
      <c r="C317" s="538"/>
      <c r="D317" s="533" t="s">
        <v>56</v>
      </c>
      <c r="E317" s="533"/>
      <c r="F317" s="536">
        <v>1875</v>
      </c>
      <c r="G317" s="536">
        <f t="shared" si="35"/>
        <v>0</v>
      </c>
      <c r="H317" s="536">
        <v>1428</v>
      </c>
      <c r="I317" s="536">
        <f t="shared" si="36"/>
        <v>0</v>
      </c>
      <c r="J317" s="656">
        <f t="shared" si="40"/>
        <v>0</v>
      </c>
    </row>
    <row r="318" spans="1:10" hidden="1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0" hidden="1" x14ac:dyDescent="0.2">
      <c r="A319" s="531">
        <v>291</v>
      </c>
      <c r="B319" s="535" t="s">
        <v>150</v>
      </c>
      <c r="C319" s="538"/>
      <c r="D319" s="533" t="s">
        <v>56</v>
      </c>
      <c r="E319" s="566"/>
      <c r="F319" s="536">
        <v>1875</v>
      </c>
      <c r="G319" s="536">
        <f t="shared" si="35"/>
        <v>0</v>
      </c>
      <c r="H319" s="536">
        <v>2646</v>
      </c>
      <c r="I319" s="536">
        <f t="shared" si="36"/>
        <v>0</v>
      </c>
      <c r="J319" s="656">
        <f t="shared" ref="J319:J322" si="41">G319+I319</f>
        <v>0</v>
      </c>
    </row>
    <row r="320" spans="1:10" ht="25.5" hidden="1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hidden="1" x14ac:dyDescent="0.2">
      <c r="A321" s="531">
        <v>293</v>
      </c>
      <c r="B321" s="535" t="s">
        <v>153</v>
      </c>
      <c r="C321" s="538"/>
      <c r="D321" s="533" t="s">
        <v>56</v>
      </c>
      <c r="E321" s="533"/>
      <c r="F321" s="536">
        <v>1000</v>
      </c>
      <c r="G321" s="536">
        <f t="shared" si="35"/>
        <v>0</v>
      </c>
      <c r="H321" s="536">
        <v>123</v>
      </c>
      <c r="I321" s="536">
        <f t="shared" si="36"/>
        <v>0</v>
      </c>
      <c r="J321" s="656">
        <f t="shared" si="41"/>
        <v>0</v>
      </c>
    </row>
    <row r="322" spans="1:10" hidden="1" x14ac:dyDescent="0.2">
      <c r="A322" s="531">
        <v>294</v>
      </c>
      <c r="B322" s="535" t="s">
        <v>60</v>
      </c>
      <c r="C322" s="538"/>
      <c r="D322" s="533" t="s">
        <v>5</v>
      </c>
      <c r="E322" s="533"/>
      <c r="F322" s="536">
        <v>0</v>
      </c>
      <c r="G322" s="536">
        <f t="shared" si="35"/>
        <v>0</v>
      </c>
      <c r="H322" s="536">
        <v>137961</v>
      </c>
      <c r="I322" s="536">
        <f t="shared" si="36"/>
        <v>0</v>
      </c>
      <c r="J322" s="656">
        <f t="shared" si="41"/>
        <v>0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>
        <v>1</v>
      </c>
      <c r="F324" s="536">
        <v>13504.75</v>
      </c>
      <c r="G324" s="536">
        <f t="shared" si="35"/>
        <v>13504.75</v>
      </c>
      <c r="H324" s="536">
        <v>36380.111999999994</v>
      </c>
      <c r="I324" s="536">
        <f t="shared" si="36"/>
        <v>36380.111999999994</v>
      </c>
      <c r="J324" s="656">
        <f t="shared" ref="J324:J329" si="42">G324+I324</f>
        <v>49884.861999999994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>
        <v>1</v>
      </c>
      <c r="F325" s="536">
        <v>6467</v>
      </c>
      <c r="G325" s="536">
        <f t="shared" si="35"/>
        <v>6467</v>
      </c>
      <c r="H325" s="536">
        <v>17422.248</v>
      </c>
      <c r="I325" s="536">
        <f t="shared" si="36"/>
        <v>17422.248</v>
      </c>
      <c r="J325" s="656">
        <f t="shared" si="42"/>
        <v>23889.248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>
        <v>1</v>
      </c>
      <c r="F326" s="536">
        <v>3004.89</v>
      </c>
      <c r="G326" s="536">
        <f t="shared" si="35"/>
        <v>3004.89</v>
      </c>
      <c r="H326" s="536">
        <v>7329</v>
      </c>
      <c r="I326" s="536">
        <f t="shared" si="36"/>
        <v>7329</v>
      </c>
      <c r="J326" s="656">
        <f t="shared" si="42"/>
        <v>10333.89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>
        <v>12</v>
      </c>
      <c r="F327" s="536">
        <v>4003.24</v>
      </c>
      <c r="G327" s="536">
        <f t="shared" si="35"/>
        <v>48038.879999999997</v>
      </c>
      <c r="H327" s="536">
        <v>9764</v>
      </c>
      <c r="I327" s="536">
        <f t="shared" si="36"/>
        <v>117168</v>
      </c>
      <c r="J327" s="656">
        <f t="shared" si="42"/>
        <v>165206.88</v>
      </c>
    </row>
    <row r="328" spans="1:10" hidden="1" x14ac:dyDescent="0.2">
      <c r="A328" s="531">
        <v>300</v>
      </c>
      <c r="B328" s="535" t="s">
        <v>134</v>
      </c>
      <c r="C328" s="538"/>
      <c r="D328" s="533" t="s">
        <v>14</v>
      </c>
      <c r="E328" s="533"/>
      <c r="F328" s="536">
        <v>800</v>
      </c>
      <c r="G328" s="536">
        <f t="shared" si="35"/>
        <v>0</v>
      </c>
      <c r="H328" s="536">
        <v>2142</v>
      </c>
      <c r="I328" s="536">
        <f t="shared" si="36"/>
        <v>0</v>
      </c>
      <c r="J328" s="656">
        <f t="shared" si="42"/>
        <v>0</v>
      </c>
    </row>
    <row r="329" spans="1:10" hidden="1" x14ac:dyDescent="0.2">
      <c r="A329" s="531">
        <v>301</v>
      </c>
      <c r="B329" s="535" t="s">
        <v>135</v>
      </c>
      <c r="C329" s="538"/>
      <c r="D329" s="533" t="s">
        <v>56</v>
      </c>
      <c r="E329" s="533"/>
      <c r="F329" s="536">
        <v>1875</v>
      </c>
      <c r="G329" s="536">
        <f t="shared" si="35"/>
        <v>0</v>
      </c>
      <c r="H329" s="536">
        <v>869</v>
      </c>
      <c r="I329" s="536">
        <f t="shared" si="36"/>
        <v>0</v>
      </c>
      <c r="J329" s="656">
        <f t="shared" si="42"/>
        <v>0</v>
      </c>
    </row>
    <row r="330" spans="1:10" hidden="1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hidden="1" x14ac:dyDescent="0.2">
      <c r="A332" s="531">
        <v>304</v>
      </c>
      <c r="B332" s="535" t="s">
        <v>139</v>
      </c>
      <c r="C332" s="538"/>
      <c r="D332" s="533" t="s">
        <v>56</v>
      </c>
      <c r="E332" s="566"/>
      <c r="F332" s="536">
        <v>1875</v>
      </c>
      <c r="G332" s="536">
        <f t="shared" si="35"/>
        <v>0</v>
      </c>
      <c r="H332" s="536">
        <v>1617</v>
      </c>
      <c r="I332" s="536">
        <f t="shared" si="36"/>
        <v>0</v>
      </c>
      <c r="J332" s="656">
        <f t="shared" ref="J332:J333" si="43">G332+I332</f>
        <v>0</v>
      </c>
    </row>
    <row r="333" spans="1:10" hidden="1" x14ac:dyDescent="0.2">
      <c r="A333" s="531">
        <v>305</v>
      </c>
      <c r="B333" s="535" t="s">
        <v>140</v>
      </c>
      <c r="C333" s="538"/>
      <c r="D333" s="533" t="s">
        <v>56</v>
      </c>
      <c r="E333" s="533"/>
      <c r="F333" s="536">
        <v>1875</v>
      </c>
      <c r="G333" s="536">
        <f t="shared" si="35"/>
        <v>0</v>
      </c>
      <c r="H333" s="536">
        <v>1226</v>
      </c>
      <c r="I333" s="536">
        <f t="shared" si="36"/>
        <v>0</v>
      </c>
      <c r="J333" s="656">
        <f t="shared" si="43"/>
        <v>0</v>
      </c>
    </row>
    <row r="334" spans="1:10" hidden="1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309</v>
      </c>
      <c r="B337" s="535" t="s">
        <v>144</v>
      </c>
      <c r="C337" s="538"/>
      <c r="D337" s="533" t="s">
        <v>56</v>
      </c>
      <c r="E337" s="566"/>
      <c r="F337" s="536">
        <v>1875</v>
      </c>
      <c r="G337" s="536">
        <f t="shared" si="35"/>
        <v>0</v>
      </c>
      <c r="H337" s="536">
        <v>2132</v>
      </c>
      <c r="I337" s="536">
        <f t="shared" si="36"/>
        <v>0</v>
      </c>
      <c r="J337" s="656">
        <f t="shared" ref="J337:J338" si="44">G337+I337</f>
        <v>0</v>
      </c>
    </row>
    <row r="338" spans="1:10" hidden="1" x14ac:dyDescent="0.2">
      <c r="A338" s="531">
        <v>310</v>
      </c>
      <c r="B338" s="535" t="s">
        <v>145</v>
      </c>
      <c r="C338" s="538"/>
      <c r="D338" s="533" t="s">
        <v>56</v>
      </c>
      <c r="E338" s="533"/>
      <c r="F338" s="536">
        <v>1875</v>
      </c>
      <c r="G338" s="536">
        <f t="shared" si="35"/>
        <v>0</v>
      </c>
      <c r="H338" s="536">
        <v>1190</v>
      </c>
      <c r="I338" s="536">
        <f t="shared" si="36"/>
        <v>0</v>
      </c>
      <c r="J338" s="656">
        <f t="shared" si="44"/>
        <v>0</v>
      </c>
    </row>
    <row r="339" spans="1:10" ht="30.75" hidden="1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hidden="1" x14ac:dyDescent="0.2">
      <c r="A340" s="531">
        <v>312</v>
      </c>
      <c r="B340" s="535" t="s">
        <v>147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1764</v>
      </c>
      <c r="I340" s="536">
        <f t="shared" si="36"/>
        <v>0</v>
      </c>
      <c r="J340" s="656">
        <f t="shared" ref="J340:J341" si="45">G340+I340</f>
        <v>0</v>
      </c>
    </row>
    <row r="341" spans="1:10" hidden="1" x14ac:dyDescent="0.2">
      <c r="A341" s="531">
        <v>313</v>
      </c>
      <c r="B341" s="535" t="s">
        <v>148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1428</v>
      </c>
      <c r="I341" s="536">
        <f t="shared" si="36"/>
        <v>0</v>
      </c>
      <c r="J341" s="656">
        <f t="shared" si="45"/>
        <v>0</v>
      </c>
    </row>
    <row r="342" spans="1:10" hidden="1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hidden="1" x14ac:dyDescent="0.2">
      <c r="A343" s="531">
        <v>315</v>
      </c>
      <c r="B343" s="535" t="s">
        <v>150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2646</v>
      </c>
      <c r="I343" s="536">
        <f t="shared" si="36"/>
        <v>0</v>
      </c>
      <c r="J343" s="656">
        <f t="shared" ref="J343:J346" si="46">G343+I343</f>
        <v>0</v>
      </c>
    </row>
    <row r="344" spans="1:10" ht="12" hidden="1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hidden="1" x14ac:dyDescent="0.2">
      <c r="A345" s="531">
        <v>317</v>
      </c>
      <c r="B345" s="535" t="s">
        <v>153</v>
      </c>
      <c r="C345" s="538"/>
      <c r="D345" s="533" t="s">
        <v>56</v>
      </c>
      <c r="E345" s="533"/>
      <c r="F345" s="536">
        <v>1000</v>
      </c>
      <c r="G345" s="536">
        <f t="shared" si="35"/>
        <v>0</v>
      </c>
      <c r="H345" s="536">
        <v>123</v>
      </c>
      <c r="I345" s="536">
        <f t="shared" si="36"/>
        <v>0</v>
      </c>
      <c r="J345" s="656">
        <f t="shared" si="46"/>
        <v>0</v>
      </c>
    </row>
    <row r="346" spans="1:10" ht="12" hidden="1" customHeight="1" x14ac:dyDescent="0.2">
      <c r="A346" s="531">
        <v>318</v>
      </c>
      <c r="B346" s="535" t="s">
        <v>60</v>
      </c>
      <c r="C346" s="538"/>
      <c r="D346" s="533" t="s">
        <v>5</v>
      </c>
      <c r="E346" s="533"/>
      <c r="F346" s="536">
        <v>0</v>
      </c>
      <c r="G346" s="536">
        <f t="shared" si="35"/>
        <v>0</v>
      </c>
      <c r="H346" s="536">
        <v>137961</v>
      </c>
      <c r="I346" s="536">
        <f t="shared" si="36"/>
        <v>0</v>
      </c>
      <c r="J346" s="656">
        <f t="shared" si="46"/>
        <v>0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>
        <v>1</v>
      </c>
      <c r="F348" s="536">
        <v>8293.6</v>
      </c>
      <c r="G348" s="536">
        <f t="shared" si="35"/>
        <v>8293.6</v>
      </c>
      <c r="H348" s="536">
        <v>22342.319999999996</v>
      </c>
      <c r="I348" s="536">
        <f t="shared" si="36"/>
        <v>22342.319999999996</v>
      </c>
      <c r="J348" s="656">
        <f t="shared" ref="J348:J353" si="47">G348+I348</f>
        <v>30635.919999999998</v>
      </c>
    </row>
    <row r="349" spans="1:10" hidden="1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>
        <v>5</v>
      </c>
      <c r="F350" s="536">
        <v>4003.24</v>
      </c>
      <c r="G350" s="536">
        <f t="shared" si="35"/>
        <v>20016.199999999997</v>
      </c>
      <c r="H350" s="536">
        <v>9764</v>
      </c>
      <c r="I350" s="536">
        <f t="shared" si="36"/>
        <v>48820</v>
      </c>
      <c r="J350" s="656">
        <f t="shared" si="47"/>
        <v>68836.2</v>
      </c>
    </row>
    <row r="351" spans="1:10" hidden="1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hidden="1" x14ac:dyDescent="0.2">
      <c r="A352" s="531">
        <v>324</v>
      </c>
      <c r="B352" s="535" t="s">
        <v>134</v>
      </c>
      <c r="C352" s="538"/>
      <c r="D352" s="533" t="s">
        <v>14</v>
      </c>
      <c r="E352" s="533"/>
      <c r="F352" s="536">
        <v>800</v>
      </c>
      <c r="G352" s="536">
        <f t="shared" si="35"/>
        <v>0</v>
      </c>
      <c r="H352" s="536">
        <v>2142</v>
      </c>
      <c r="I352" s="536">
        <f t="shared" si="36"/>
        <v>0</v>
      </c>
      <c r="J352" s="656">
        <f t="shared" si="47"/>
        <v>0</v>
      </c>
    </row>
    <row r="353" spans="1:10" hidden="1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hidden="1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hidden="1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hidden="1" x14ac:dyDescent="0.2">
      <c r="A356" s="531">
        <v>328</v>
      </c>
      <c r="B356" s="535" t="s">
        <v>135</v>
      </c>
      <c r="C356" s="538"/>
      <c r="D356" s="533" t="s">
        <v>56</v>
      </c>
      <c r="E356" s="533"/>
      <c r="F356" s="536">
        <v>1875</v>
      </c>
      <c r="G356" s="536">
        <f t="shared" si="35"/>
        <v>0</v>
      </c>
      <c r="H356" s="536">
        <v>869</v>
      </c>
      <c r="I356" s="536">
        <f t="shared" si="36"/>
        <v>0</v>
      </c>
      <c r="J356" s="656">
        <f t="shared" si="48"/>
        <v>0</v>
      </c>
    </row>
    <row r="357" spans="1:10" hidden="1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hidden="1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hidden="1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hidden="1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hidden="1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hidden="1" x14ac:dyDescent="0.2">
      <c r="A362" s="531">
        <v>334</v>
      </c>
      <c r="B362" s="535" t="s">
        <v>139</v>
      </c>
      <c r="C362" s="538"/>
      <c r="D362" s="533" t="s">
        <v>56</v>
      </c>
      <c r="E362" s="566"/>
      <c r="F362" s="536">
        <v>1875</v>
      </c>
      <c r="G362" s="536">
        <f t="shared" si="35"/>
        <v>0</v>
      </c>
      <c r="H362" s="536">
        <v>1617</v>
      </c>
      <c r="I362" s="536">
        <f t="shared" si="36"/>
        <v>0</v>
      </c>
      <c r="J362" s="656">
        <f t="shared" ref="J362:J363" si="49">G362+I362</f>
        <v>0</v>
      </c>
    </row>
    <row r="363" spans="1:10" hidden="1" x14ac:dyDescent="0.2">
      <c r="A363" s="531">
        <v>335</v>
      </c>
      <c r="B363" s="535" t="s">
        <v>140</v>
      </c>
      <c r="C363" s="538"/>
      <c r="D363" s="533" t="s">
        <v>56</v>
      </c>
      <c r="E363" s="533"/>
      <c r="F363" s="536">
        <v>1875</v>
      </c>
      <c r="G363" s="536">
        <f t="shared" si="35"/>
        <v>0</v>
      </c>
      <c r="H363" s="536">
        <v>1226</v>
      </c>
      <c r="I363" s="536">
        <f t="shared" si="36"/>
        <v>0</v>
      </c>
      <c r="J363" s="656">
        <f t="shared" si="49"/>
        <v>0</v>
      </c>
    </row>
    <row r="364" spans="1:10" hidden="1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hidden="1" x14ac:dyDescent="0.2">
      <c r="A365" s="531">
        <v>337</v>
      </c>
      <c r="B365" s="535" t="s">
        <v>144</v>
      </c>
      <c r="C365" s="538"/>
      <c r="D365" s="533" t="s">
        <v>56</v>
      </c>
      <c r="E365" s="566"/>
      <c r="F365" s="536">
        <v>1875</v>
      </c>
      <c r="G365" s="536">
        <f t="shared" si="50"/>
        <v>0</v>
      </c>
      <c r="H365" s="536">
        <v>2132</v>
      </c>
      <c r="I365" s="536">
        <f t="shared" si="51"/>
        <v>0</v>
      </c>
      <c r="J365" s="656">
        <f t="shared" ref="J365:J366" si="52">G365+I365</f>
        <v>0</v>
      </c>
    </row>
    <row r="366" spans="1:10" hidden="1" x14ac:dyDescent="0.2">
      <c r="A366" s="531">
        <v>338</v>
      </c>
      <c r="B366" s="535" t="s">
        <v>148</v>
      </c>
      <c r="C366" s="538"/>
      <c r="D366" s="533" t="s">
        <v>56</v>
      </c>
      <c r="E366" s="533"/>
      <c r="F366" s="536">
        <v>1875</v>
      </c>
      <c r="G366" s="536">
        <f t="shared" si="50"/>
        <v>0</v>
      </c>
      <c r="H366" s="536">
        <v>1428</v>
      </c>
      <c r="I366" s="536">
        <f t="shared" si="51"/>
        <v>0</v>
      </c>
      <c r="J366" s="656">
        <f t="shared" si="52"/>
        <v>0</v>
      </c>
    </row>
    <row r="367" spans="1:10" hidden="1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hidden="1" x14ac:dyDescent="0.2">
      <c r="A368" s="531">
        <v>340</v>
      </c>
      <c r="B368" s="535" t="s">
        <v>150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2646</v>
      </c>
      <c r="I368" s="536">
        <f t="shared" si="51"/>
        <v>0</v>
      </c>
      <c r="J368" s="656">
        <f t="shared" ref="J368:J371" si="53">G368+I368</f>
        <v>0</v>
      </c>
    </row>
    <row r="369" spans="1:10" ht="25.5" hidden="1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0" hidden="1" x14ac:dyDescent="0.2">
      <c r="A370" s="531">
        <v>342</v>
      </c>
      <c r="B370" s="535" t="s">
        <v>153</v>
      </c>
      <c r="C370" s="538"/>
      <c r="D370" s="533" t="s">
        <v>56</v>
      </c>
      <c r="E370" s="533"/>
      <c r="F370" s="536">
        <v>1000</v>
      </c>
      <c r="G370" s="536">
        <f t="shared" si="50"/>
        <v>0</v>
      </c>
      <c r="H370" s="536">
        <v>123</v>
      </c>
      <c r="I370" s="536">
        <f t="shared" si="51"/>
        <v>0</v>
      </c>
      <c r="J370" s="656">
        <f t="shared" si="53"/>
        <v>0</v>
      </c>
    </row>
    <row r="371" spans="1:10" hidden="1" x14ac:dyDescent="0.2">
      <c r="A371" s="531">
        <v>343</v>
      </c>
      <c r="B371" s="535" t="s">
        <v>60</v>
      </c>
      <c r="C371" s="538"/>
      <c r="D371" s="533" t="s">
        <v>5</v>
      </c>
      <c r="E371" s="533"/>
      <c r="F371" s="536">
        <v>0</v>
      </c>
      <c r="G371" s="536">
        <f t="shared" si="50"/>
        <v>0</v>
      </c>
      <c r="H371" s="536">
        <v>101443</v>
      </c>
      <c r="I371" s="536">
        <f t="shared" si="51"/>
        <v>0</v>
      </c>
      <c r="J371" s="656">
        <f t="shared" si="53"/>
        <v>0</v>
      </c>
    </row>
    <row r="372" spans="1:10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0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>
        <v>1</v>
      </c>
      <c r="F373" s="536">
        <v>8293.6</v>
      </c>
      <c r="G373" s="536">
        <f t="shared" si="50"/>
        <v>8293.6</v>
      </c>
      <c r="H373" s="536">
        <v>22342.319999999996</v>
      </c>
      <c r="I373" s="536">
        <f t="shared" si="51"/>
        <v>22342.319999999996</v>
      </c>
      <c r="J373" s="656">
        <f t="shared" ref="J373:J376" si="54">G373+I373</f>
        <v>30635.919999999998</v>
      </c>
    </row>
    <row r="374" spans="1:10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>
        <v>1</v>
      </c>
      <c r="F374" s="536">
        <v>4003.24</v>
      </c>
      <c r="G374" s="536">
        <f t="shared" si="50"/>
        <v>4003.24</v>
      </c>
      <c r="H374" s="536">
        <v>9764</v>
      </c>
      <c r="I374" s="536">
        <f t="shared" si="51"/>
        <v>9764</v>
      </c>
      <c r="J374" s="656">
        <f t="shared" si="54"/>
        <v>13767.24</v>
      </c>
    </row>
    <row r="375" spans="1:10" hidden="1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0" hidden="1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0" hidden="1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hidden="1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hidden="1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hidden="1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0" hidden="1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0" hidden="1" x14ac:dyDescent="0.2">
      <c r="A382" s="531">
        <v>354</v>
      </c>
      <c r="B382" s="535" t="s">
        <v>140</v>
      </c>
      <c r="C382" s="538"/>
      <c r="D382" s="533" t="s">
        <v>56</v>
      </c>
      <c r="E382" s="533"/>
      <c r="F382" s="536">
        <v>1875</v>
      </c>
      <c r="G382" s="536">
        <f t="shared" si="50"/>
        <v>0</v>
      </c>
      <c r="H382" s="536">
        <v>1226</v>
      </c>
      <c r="I382" s="536">
        <f t="shared" si="51"/>
        <v>0</v>
      </c>
      <c r="J382" s="656">
        <f t="shared" si="55"/>
        <v>0</v>
      </c>
    </row>
    <row r="383" spans="1:10" hidden="1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0" hidden="1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hidden="1" x14ac:dyDescent="0.2">
      <c r="A385" s="531">
        <v>357</v>
      </c>
      <c r="B385" s="535" t="s">
        <v>148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1428</v>
      </c>
      <c r="I385" s="536">
        <f t="shared" si="51"/>
        <v>0</v>
      </c>
      <c r="J385" s="656">
        <f t="shared" si="56"/>
        <v>0</v>
      </c>
    </row>
    <row r="386" spans="1:10" hidden="1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hidden="1" x14ac:dyDescent="0.2">
      <c r="A387" s="531">
        <v>359</v>
      </c>
      <c r="B387" s="535" t="s">
        <v>150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2646</v>
      </c>
      <c r="I387" s="536">
        <f t="shared" si="51"/>
        <v>0</v>
      </c>
      <c r="J387" s="656">
        <f t="shared" ref="J387:J390" si="57">G387+I387</f>
        <v>0</v>
      </c>
    </row>
    <row r="388" spans="1:10" ht="25.5" hidden="1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hidden="1" x14ac:dyDescent="0.2">
      <c r="A389" s="531">
        <v>361</v>
      </c>
      <c r="B389" s="535" t="s">
        <v>153</v>
      </c>
      <c r="C389" s="538"/>
      <c r="D389" s="533" t="s">
        <v>56</v>
      </c>
      <c r="E389" s="533"/>
      <c r="F389" s="536">
        <v>1000</v>
      </c>
      <c r="G389" s="536">
        <f t="shared" si="50"/>
        <v>0</v>
      </c>
      <c r="H389" s="536">
        <v>123</v>
      </c>
      <c r="I389" s="536">
        <f t="shared" si="51"/>
        <v>0</v>
      </c>
      <c r="J389" s="656">
        <f t="shared" si="57"/>
        <v>0</v>
      </c>
    </row>
    <row r="390" spans="1:10" hidden="1" x14ac:dyDescent="0.2">
      <c r="A390" s="531">
        <v>362</v>
      </c>
      <c r="B390" s="535" t="s">
        <v>60</v>
      </c>
      <c r="C390" s="538"/>
      <c r="D390" s="533" t="s">
        <v>5</v>
      </c>
      <c r="E390" s="533"/>
      <c r="F390" s="536">
        <v>0</v>
      </c>
      <c r="G390" s="536">
        <f t="shared" si="50"/>
        <v>0</v>
      </c>
      <c r="H390" s="536">
        <v>96507</v>
      </c>
      <c r="I390" s="536">
        <f t="shared" si="51"/>
        <v>0</v>
      </c>
      <c r="J390" s="656">
        <f t="shared" si="57"/>
        <v>0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>
        <v>1</v>
      </c>
      <c r="F392" s="536">
        <v>8293.6</v>
      </c>
      <c r="G392" s="536">
        <f t="shared" si="50"/>
        <v>8293.6</v>
      </c>
      <c r="H392" s="536">
        <v>22342.319999999996</v>
      </c>
      <c r="I392" s="536">
        <f t="shared" si="51"/>
        <v>22342.319999999996</v>
      </c>
      <c r="J392" s="656">
        <f t="shared" ref="J392:J395" si="58">G392+I392</f>
        <v>30635.919999999998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>
        <v>7</v>
      </c>
      <c r="F393" s="536">
        <v>4003.24</v>
      </c>
      <c r="G393" s="536">
        <f t="shared" si="50"/>
        <v>28022.68</v>
      </c>
      <c r="H393" s="536">
        <v>9764</v>
      </c>
      <c r="I393" s="536">
        <f t="shared" si="51"/>
        <v>68348</v>
      </c>
      <c r="J393" s="656">
        <f t="shared" si="58"/>
        <v>96370.68</v>
      </c>
    </row>
    <row r="394" spans="1:10" hidden="1" x14ac:dyDescent="0.2">
      <c r="A394" s="531">
        <v>366</v>
      </c>
      <c r="B394" s="535" t="s">
        <v>134</v>
      </c>
      <c r="C394" s="538"/>
      <c r="D394" s="533" t="s">
        <v>14</v>
      </c>
      <c r="E394" s="533"/>
      <c r="F394" s="536">
        <v>800</v>
      </c>
      <c r="G394" s="536">
        <f t="shared" si="50"/>
        <v>0</v>
      </c>
      <c r="H394" s="536">
        <v>2142</v>
      </c>
      <c r="I394" s="536">
        <f t="shared" si="51"/>
        <v>0</v>
      </c>
      <c r="J394" s="656">
        <f t="shared" si="58"/>
        <v>0</v>
      </c>
    </row>
    <row r="395" spans="1:10" hidden="1" x14ac:dyDescent="0.2">
      <c r="A395" s="531">
        <v>367</v>
      </c>
      <c r="B395" s="535" t="s">
        <v>135</v>
      </c>
      <c r="C395" s="538"/>
      <c r="D395" s="533" t="s">
        <v>56</v>
      </c>
      <c r="E395" s="533"/>
      <c r="F395" s="536">
        <v>1875</v>
      </c>
      <c r="G395" s="536">
        <f t="shared" si="50"/>
        <v>0</v>
      </c>
      <c r="H395" s="536">
        <v>869</v>
      </c>
      <c r="I395" s="536">
        <f t="shared" si="51"/>
        <v>0</v>
      </c>
      <c r="J395" s="656">
        <f t="shared" si="58"/>
        <v>0</v>
      </c>
    </row>
    <row r="396" spans="1:10" hidden="1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hidden="1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371</v>
      </c>
      <c r="B399" s="535" t="s">
        <v>139</v>
      </c>
      <c r="C399" s="538"/>
      <c r="D399" s="533" t="s">
        <v>56</v>
      </c>
      <c r="E399" s="566"/>
      <c r="F399" s="536">
        <v>1875</v>
      </c>
      <c r="G399" s="536">
        <f t="shared" si="50"/>
        <v>0</v>
      </c>
      <c r="H399" s="536">
        <v>1617</v>
      </c>
      <c r="I399" s="536">
        <f t="shared" si="51"/>
        <v>0</v>
      </c>
      <c r="J399" s="656">
        <f t="shared" ref="J399:J400" si="59">G399+I399</f>
        <v>0</v>
      </c>
    </row>
    <row r="400" spans="1:10" hidden="1" x14ac:dyDescent="0.2">
      <c r="A400" s="531">
        <v>372</v>
      </c>
      <c r="B400" s="535" t="s">
        <v>140</v>
      </c>
      <c r="C400" s="538"/>
      <c r="D400" s="533" t="s">
        <v>56</v>
      </c>
      <c r="E400" s="533"/>
      <c r="F400" s="536">
        <v>1875</v>
      </c>
      <c r="G400" s="536">
        <f t="shared" si="50"/>
        <v>0</v>
      </c>
      <c r="H400" s="536">
        <v>1226</v>
      </c>
      <c r="I400" s="536">
        <f t="shared" si="51"/>
        <v>0</v>
      </c>
      <c r="J400" s="656">
        <f t="shared" si="59"/>
        <v>0</v>
      </c>
    </row>
    <row r="401" spans="1:10" hidden="1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hidden="1" x14ac:dyDescent="0.2">
      <c r="A402" s="531">
        <v>374</v>
      </c>
      <c r="B402" s="535" t="s">
        <v>144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2132</v>
      </c>
      <c r="I402" s="536">
        <f t="shared" si="51"/>
        <v>0</v>
      </c>
      <c r="J402" s="656">
        <f t="shared" ref="J402:J403" si="60">G402+I402</f>
        <v>0</v>
      </c>
    </row>
    <row r="403" spans="1:10" hidden="1" x14ac:dyDescent="0.2">
      <c r="A403" s="531">
        <v>375</v>
      </c>
      <c r="B403" s="535" t="s">
        <v>148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1428</v>
      </c>
      <c r="I403" s="536">
        <f t="shared" si="51"/>
        <v>0</v>
      </c>
      <c r="J403" s="656">
        <f t="shared" si="60"/>
        <v>0</v>
      </c>
    </row>
    <row r="404" spans="1:10" hidden="1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hidden="1" x14ac:dyDescent="0.2">
      <c r="A405" s="531">
        <v>377</v>
      </c>
      <c r="B405" s="535" t="s">
        <v>150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2646</v>
      </c>
      <c r="I405" s="536">
        <f t="shared" si="51"/>
        <v>0</v>
      </c>
      <c r="J405" s="656">
        <f t="shared" ref="J405:J408" si="61">G405+I405</f>
        <v>0</v>
      </c>
    </row>
    <row r="406" spans="1:10" ht="25.5" hidden="1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hidden="1" x14ac:dyDescent="0.2">
      <c r="A407" s="531">
        <v>379</v>
      </c>
      <c r="B407" s="535" t="s">
        <v>153</v>
      </c>
      <c r="C407" s="538"/>
      <c r="D407" s="533" t="s">
        <v>56</v>
      </c>
      <c r="E407" s="533"/>
      <c r="F407" s="536">
        <v>1000</v>
      </c>
      <c r="G407" s="536">
        <f t="shared" si="50"/>
        <v>0</v>
      </c>
      <c r="H407" s="536">
        <v>123</v>
      </c>
      <c r="I407" s="536">
        <f t="shared" si="51"/>
        <v>0</v>
      </c>
      <c r="J407" s="656">
        <f t="shared" si="61"/>
        <v>0</v>
      </c>
    </row>
    <row r="408" spans="1:10" hidden="1" x14ac:dyDescent="0.2">
      <c r="A408" s="531">
        <v>380</v>
      </c>
      <c r="B408" s="535" t="s">
        <v>60</v>
      </c>
      <c r="C408" s="538"/>
      <c r="D408" s="533" t="s">
        <v>5</v>
      </c>
      <c r="E408" s="533"/>
      <c r="F408" s="536">
        <v>0</v>
      </c>
      <c r="G408" s="536">
        <f t="shared" si="50"/>
        <v>0</v>
      </c>
      <c r="H408" s="536">
        <v>84698</v>
      </c>
      <c r="I408" s="536">
        <f t="shared" si="51"/>
        <v>0</v>
      </c>
      <c r="J408" s="656">
        <f t="shared" si="61"/>
        <v>0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>
        <v>1</v>
      </c>
      <c r="F410" s="536">
        <v>8293.6</v>
      </c>
      <c r="G410" s="536">
        <f t="shared" si="50"/>
        <v>8293.6</v>
      </c>
      <c r="H410" s="536">
        <v>22342.319999999996</v>
      </c>
      <c r="I410" s="536">
        <f t="shared" si="51"/>
        <v>22342.319999999996</v>
      </c>
      <c r="J410" s="656">
        <f t="shared" ref="J410:J415" si="62">G410+I410</f>
        <v>30635.919999999998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>
        <v>6</v>
      </c>
      <c r="F412" s="536">
        <v>4003.24</v>
      </c>
      <c r="G412" s="536">
        <f t="shared" si="50"/>
        <v>24019.439999999999</v>
      </c>
      <c r="H412" s="536">
        <v>9764</v>
      </c>
      <c r="I412" s="536">
        <f t="shared" si="51"/>
        <v>58584</v>
      </c>
      <c r="J412" s="656">
        <f t="shared" si="62"/>
        <v>82603.44</v>
      </c>
    </row>
    <row r="413" spans="1:10" ht="12" hidden="1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899999999999999" hidden="1" customHeight="1" x14ac:dyDescent="0.2">
      <c r="A414" s="531">
        <v>386</v>
      </c>
      <c r="B414" s="535" t="s">
        <v>134</v>
      </c>
      <c r="C414" s="538"/>
      <c r="D414" s="533" t="s">
        <v>14</v>
      </c>
      <c r="E414" s="533"/>
      <c r="F414" s="536">
        <v>800</v>
      </c>
      <c r="G414" s="536">
        <f t="shared" si="50"/>
        <v>0</v>
      </c>
      <c r="H414" s="536">
        <v>2142</v>
      </c>
      <c r="I414" s="536">
        <f t="shared" si="51"/>
        <v>0</v>
      </c>
      <c r="J414" s="656">
        <f t="shared" si="62"/>
        <v>0</v>
      </c>
    </row>
    <row r="415" spans="1:10" hidden="1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hidden="1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hidden="1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hidden="1" x14ac:dyDescent="0.2">
      <c r="A418" s="531">
        <v>390</v>
      </c>
      <c r="B418" s="535" t="s">
        <v>135</v>
      </c>
      <c r="C418" s="538"/>
      <c r="D418" s="533" t="s">
        <v>56</v>
      </c>
      <c r="E418" s="533"/>
      <c r="F418" s="536">
        <v>1875</v>
      </c>
      <c r="G418" s="536">
        <f t="shared" si="50"/>
        <v>0</v>
      </c>
      <c r="H418" s="536">
        <v>869</v>
      </c>
      <c r="I418" s="536">
        <f t="shared" si="51"/>
        <v>0</v>
      </c>
      <c r="J418" s="656">
        <f t="shared" si="63"/>
        <v>0</v>
      </c>
    </row>
    <row r="419" spans="1:10" hidden="1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hidden="1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hidden="1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hidden="1" x14ac:dyDescent="0.2">
      <c r="A422" s="531">
        <v>394</v>
      </c>
      <c r="B422" s="535" t="s">
        <v>139</v>
      </c>
      <c r="C422" s="538"/>
      <c r="D422" s="533" t="s">
        <v>56</v>
      </c>
      <c r="E422" s="566"/>
      <c r="F422" s="536">
        <v>1875</v>
      </c>
      <c r="G422" s="536">
        <f t="shared" si="50"/>
        <v>0</v>
      </c>
      <c r="H422" s="536">
        <v>1617</v>
      </c>
      <c r="I422" s="536">
        <f t="shared" si="51"/>
        <v>0</v>
      </c>
      <c r="J422" s="656">
        <f t="shared" ref="J422:J423" si="64">G422+I422</f>
        <v>0</v>
      </c>
    </row>
    <row r="423" spans="1:10" hidden="1" x14ac:dyDescent="0.2">
      <c r="A423" s="531">
        <v>395</v>
      </c>
      <c r="B423" s="535" t="s">
        <v>140</v>
      </c>
      <c r="C423" s="538"/>
      <c r="D423" s="533" t="s">
        <v>56</v>
      </c>
      <c r="E423" s="533"/>
      <c r="F423" s="536">
        <v>1875</v>
      </c>
      <c r="G423" s="536">
        <f t="shared" si="50"/>
        <v>0</v>
      </c>
      <c r="H423" s="536">
        <v>1226</v>
      </c>
      <c r="I423" s="536">
        <f t="shared" si="51"/>
        <v>0</v>
      </c>
      <c r="J423" s="656">
        <f t="shared" si="64"/>
        <v>0</v>
      </c>
    </row>
    <row r="424" spans="1:10" hidden="1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hidden="1" x14ac:dyDescent="0.2">
      <c r="A425" s="531">
        <v>397</v>
      </c>
      <c r="B425" s="535" t="s">
        <v>144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2132</v>
      </c>
      <c r="I425" s="536">
        <f t="shared" si="51"/>
        <v>0</v>
      </c>
      <c r="J425" s="656">
        <f t="shared" ref="J425:J426" si="65">G425+I425</f>
        <v>0</v>
      </c>
    </row>
    <row r="426" spans="1:10" hidden="1" x14ac:dyDescent="0.2">
      <c r="A426" s="531">
        <v>398</v>
      </c>
      <c r="B426" s="535" t="s">
        <v>148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hidden="1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hidden="1" x14ac:dyDescent="0.2">
      <c r="A428" s="531">
        <v>400</v>
      </c>
      <c r="B428" s="535" t="s">
        <v>150</v>
      </c>
      <c r="C428" s="538"/>
      <c r="D428" s="533" t="s">
        <v>56</v>
      </c>
      <c r="E428" s="566"/>
      <c r="F428" s="536">
        <v>1875</v>
      </c>
      <c r="G428" s="536">
        <f t="shared" ref="G428:G491" si="66">E428*F428</f>
        <v>0</v>
      </c>
      <c r="H428" s="536">
        <v>2646</v>
      </c>
      <c r="I428" s="536">
        <f t="shared" ref="I428:I491" si="67">E428*H428</f>
        <v>0</v>
      </c>
      <c r="J428" s="656">
        <f t="shared" ref="J428:J431" si="68">G428+I428</f>
        <v>0</v>
      </c>
    </row>
    <row r="429" spans="1:10" ht="25.5" hidden="1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hidden="1" x14ac:dyDescent="0.2">
      <c r="A430" s="531">
        <v>402</v>
      </c>
      <c r="B430" s="535" t="s">
        <v>153</v>
      </c>
      <c r="C430" s="538"/>
      <c r="D430" s="533" t="s">
        <v>56</v>
      </c>
      <c r="E430" s="533"/>
      <c r="F430" s="536">
        <v>1000</v>
      </c>
      <c r="G430" s="536">
        <f t="shared" si="66"/>
        <v>0</v>
      </c>
      <c r="H430" s="536">
        <v>123</v>
      </c>
      <c r="I430" s="536">
        <f t="shared" si="67"/>
        <v>0</v>
      </c>
      <c r="J430" s="656">
        <f t="shared" si="68"/>
        <v>0</v>
      </c>
    </row>
    <row r="431" spans="1:10" hidden="1" x14ac:dyDescent="0.2">
      <c r="A431" s="531">
        <v>403</v>
      </c>
      <c r="B431" s="535" t="s">
        <v>60</v>
      </c>
      <c r="C431" s="538"/>
      <c r="D431" s="533" t="s">
        <v>5</v>
      </c>
      <c r="E431" s="533"/>
      <c r="F431" s="536">
        <v>0</v>
      </c>
      <c r="G431" s="536">
        <f t="shared" si="66"/>
        <v>0</v>
      </c>
      <c r="H431" s="536">
        <v>103023</v>
      </c>
      <c r="I431" s="536">
        <f t="shared" si="67"/>
        <v>0</v>
      </c>
      <c r="J431" s="656">
        <f t="shared" si="68"/>
        <v>0</v>
      </c>
    </row>
    <row r="432" spans="1:10" hidden="1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hidden="1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hidden="1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hidden="1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hidden="1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hidden="1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hidden="1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hidden="1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hidden="1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hidden="1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hidden="1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hidden="1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hidden="1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hidden="1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hidden="1" customHeight="1" x14ac:dyDescent="0.2">
      <c r="A446" s="531">
        <v>418</v>
      </c>
      <c r="B446" s="535" t="s">
        <v>134</v>
      </c>
      <c r="C446" s="538"/>
      <c r="D446" s="533" t="s">
        <v>14</v>
      </c>
      <c r="E446" s="533"/>
      <c r="F446" s="536">
        <v>800</v>
      </c>
      <c r="G446" s="536">
        <f t="shared" si="66"/>
        <v>0</v>
      </c>
      <c r="H446" s="536">
        <v>2142</v>
      </c>
      <c r="I446" s="536">
        <f t="shared" si="67"/>
        <v>0</v>
      </c>
      <c r="J446" s="656">
        <f t="shared" ref="J446:J447" si="72">G446+I446</f>
        <v>0</v>
      </c>
    </row>
    <row r="447" spans="1:10" ht="25.5" hidden="1" customHeight="1" x14ac:dyDescent="0.2">
      <c r="A447" s="531">
        <v>419</v>
      </c>
      <c r="B447" s="535" t="s">
        <v>135</v>
      </c>
      <c r="C447" s="538"/>
      <c r="D447" s="533" t="s">
        <v>56</v>
      </c>
      <c r="E447" s="533"/>
      <c r="F447" s="536">
        <v>1875</v>
      </c>
      <c r="G447" s="536">
        <f t="shared" si="66"/>
        <v>0</v>
      </c>
      <c r="H447" s="536">
        <v>869</v>
      </c>
      <c r="I447" s="536">
        <f t="shared" si="67"/>
        <v>0</v>
      </c>
      <c r="J447" s="656">
        <f t="shared" si="72"/>
        <v>0</v>
      </c>
    </row>
    <row r="448" spans="1:10" hidden="1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hidden="1" x14ac:dyDescent="0.2">
      <c r="A452" s="531">
        <v>424</v>
      </c>
      <c r="B452" s="535" t="s">
        <v>139</v>
      </c>
      <c r="C452" s="538"/>
      <c r="D452" s="533" t="s">
        <v>56</v>
      </c>
      <c r="E452" s="566"/>
      <c r="F452" s="536">
        <v>1875</v>
      </c>
      <c r="G452" s="536">
        <f t="shared" si="66"/>
        <v>0</v>
      </c>
      <c r="H452" s="536">
        <v>1617</v>
      </c>
      <c r="I452" s="536">
        <f t="shared" si="67"/>
        <v>0</v>
      </c>
      <c r="J452" s="656">
        <f t="shared" ref="J452:J453" si="73">G452+I452</f>
        <v>0</v>
      </c>
    </row>
    <row r="453" spans="1:10" hidden="1" x14ac:dyDescent="0.2">
      <c r="A453" s="531">
        <v>425</v>
      </c>
      <c r="B453" s="535" t="s">
        <v>148</v>
      </c>
      <c r="C453" s="538"/>
      <c r="D453" s="533" t="s">
        <v>56</v>
      </c>
      <c r="E453" s="533"/>
      <c r="F453" s="536">
        <v>1875</v>
      </c>
      <c r="G453" s="536">
        <f t="shared" si="66"/>
        <v>0</v>
      </c>
      <c r="H453" s="536">
        <v>1428</v>
      </c>
      <c r="I453" s="536">
        <f t="shared" si="67"/>
        <v>0</v>
      </c>
      <c r="J453" s="656">
        <f t="shared" si="73"/>
        <v>0</v>
      </c>
    </row>
    <row r="454" spans="1:10" ht="29.25" hidden="1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hidden="1" customHeight="1" x14ac:dyDescent="0.2">
      <c r="A455" s="531">
        <v>427</v>
      </c>
      <c r="B455" s="535" t="s">
        <v>150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2646</v>
      </c>
      <c r="I455" s="536">
        <f t="shared" si="67"/>
        <v>0</v>
      </c>
      <c r="J455" s="656">
        <f t="shared" ref="J455:J457" si="74">G455+I455</f>
        <v>0</v>
      </c>
    </row>
    <row r="456" spans="1:10" hidden="1" x14ac:dyDescent="0.2">
      <c r="A456" s="531">
        <v>428</v>
      </c>
      <c r="B456" s="535" t="s">
        <v>171</v>
      </c>
      <c r="C456" s="538"/>
      <c r="D456" s="533" t="s">
        <v>172</v>
      </c>
      <c r="E456" s="533"/>
      <c r="F456" s="536">
        <v>1000</v>
      </c>
      <c r="G456" s="536">
        <f t="shared" si="66"/>
        <v>0</v>
      </c>
      <c r="H456" s="536">
        <v>95</v>
      </c>
      <c r="I456" s="536">
        <f t="shared" si="67"/>
        <v>0</v>
      </c>
      <c r="J456" s="656">
        <f t="shared" si="74"/>
        <v>0</v>
      </c>
    </row>
    <row r="457" spans="1:10" hidden="1" x14ac:dyDescent="0.2">
      <c r="A457" s="531">
        <v>429</v>
      </c>
      <c r="B457" s="535" t="s">
        <v>60</v>
      </c>
      <c r="C457" s="538"/>
      <c r="D457" s="533" t="s">
        <v>5</v>
      </c>
      <c r="E457" s="533"/>
      <c r="F457" s="536">
        <v>0</v>
      </c>
      <c r="G457" s="536">
        <f t="shared" si="66"/>
        <v>0</v>
      </c>
      <c r="H457" s="536">
        <v>49673</v>
      </c>
      <c r="I457" s="536">
        <f t="shared" si="67"/>
        <v>0</v>
      </c>
      <c r="J457" s="656">
        <f t="shared" si="74"/>
        <v>0</v>
      </c>
    </row>
    <row r="458" spans="1:10" ht="15.75" hidden="1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hidden="1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hidden="1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hidden="1" customHeight="1" x14ac:dyDescent="0.2">
      <c r="A461" s="531">
        <v>433</v>
      </c>
      <c r="B461" s="535" t="s">
        <v>177</v>
      </c>
      <c r="C461" s="538"/>
      <c r="D461" s="533" t="s">
        <v>14</v>
      </c>
      <c r="E461" s="533"/>
      <c r="F461" s="536">
        <v>800</v>
      </c>
      <c r="G461" s="536">
        <f t="shared" si="66"/>
        <v>0</v>
      </c>
      <c r="H461" s="536">
        <v>2975</v>
      </c>
      <c r="I461" s="536">
        <f t="shared" si="67"/>
        <v>0</v>
      </c>
      <c r="J461" s="656">
        <f t="shared" si="75"/>
        <v>0</v>
      </c>
    </row>
    <row r="462" spans="1:10" ht="15" hidden="1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hidden="1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hidden="1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hidden="1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hidden="1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idden="1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hidden="1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hidden="1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hidden="1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hidden="1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hidden="1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hidden="1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hidden="1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hidden="1" customHeight="1" x14ac:dyDescent="0.2">
      <c r="A475" s="531">
        <v>447</v>
      </c>
      <c r="B475" s="535" t="s">
        <v>150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2646</v>
      </c>
      <c r="I475" s="536">
        <f t="shared" si="67"/>
        <v>0</v>
      </c>
      <c r="J475" s="656">
        <f t="shared" ref="J475:J477" si="79">G475+I475</f>
        <v>0</v>
      </c>
    </row>
    <row r="476" spans="1:10" hidden="1" x14ac:dyDescent="0.2">
      <c r="A476" s="531">
        <v>448</v>
      </c>
      <c r="B476" s="535" t="s">
        <v>171</v>
      </c>
      <c r="C476" s="538"/>
      <c r="D476" s="533" t="s">
        <v>172</v>
      </c>
      <c r="E476" s="533"/>
      <c r="F476" s="536">
        <v>1000</v>
      </c>
      <c r="G476" s="536">
        <f t="shared" si="66"/>
        <v>0</v>
      </c>
      <c r="H476" s="536">
        <v>95</v>
      </c>
      <c r="I476" s="536">
        <f t="shared" si="67"/>
        <v>0</v>
      </c>
      <c r="J476" s="656">
        <f t="shared" si="79"/>
        <v>0</v>
      </c>
    </row>
    <row r="477" spans="1:10" ht="12.75" hidden="1" customHeight="1" x14ac:dyDescent="0.2">
      <c r="A477" s="531">
        <v>449</v>
      </c>
      <c r="B477" s="535" t="s">
        <v>60</v>
      </c>
      <c r="C477" s="538"/>
      <c r="D477" s="533" t="s">
        <v>5</v>
      </c>
      <c r="E477" s="533"/>
      <c r="F477" s="536">
        <v>0</v>
      </c>
      <c r="G477" s="536">
        <f t="shared" si="66"/>
        <v>0</v>
      </c>
      <c r="H477" s="536">
        <v>68052</v>
      </c>
      <c r="I477" s="536">
        <f t="shared" si="67"/>
        <v>0</v>
      </c>
      <c r="J477" s="656">
        <f t="shared" si="79"/>
        <v>0</v>
      </c>
    </row>
    <row r="478" spans="1:10" ht="15" hidden="1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hidden="1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hidden="1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hidden="1" x14ac:dyDescent="0.2">
      <c r="A481" s="531">
        <v>453</v>
      </c>
      <c r="B481" s="535" t="s">
        <v>177</v>
      </c>
      <c r="C481" s="538"/>
      <c r="D481" s="533" t="s">
        <v>14</v>
      </c>
      <c r="E481" s="533"/>
      <c r="F481" s="536">
        <v>800</v>
      </c>
      <c r="G481" s="536">
        <f t="shared" si="66"/>
        <v>0</v>
      </c>
      <c r="H481" s="536">
        <v>2975</v>
      </c>
      <c r="I481" s="536">
        <f t="shared" si="67"/>
        <v>0</v>
      </c>
      <c r="J481" s="656">
        <f t="shared" si="80"/>
        <v>0</v>
      </c>
    </row>
    <row r="482" spans="1:10" hidden="1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hidden="1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hidden="1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hidden="1" x14ac:dyDescent="0.2">
      <c r="A485" s="531">
        <v>457</v>
      </c>
      <c r="B485" s="535" t="s">
        <v>135</v>
      </c>
      <c r="C485" s="538"/>
      <c r="D485" s="533" t="s">
        <v>56</v>
      </c>
      <c r="E485" s="533"/>
      <c r="F485" s="536">
        <v>1875</v>
      </c>
      <c r="G485" s="536">
        <f t="shared" si="66"/>
        <v>0</v>
      </c>
      <c r="H485" s="536">
        <v>869</v>
      </c>
      <c r="I485" s="536">
        <f t="shared" si="67"/>
        <v>0</v>
      </c>
      <c r="J485" s="656">
        <f t="shared" si="81"/>
        <v>0</v>
      </c>
    </row>
    <row r="486" spans="1:10" hidden="1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hidden="1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hidden="1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hidden="1" x14ac:dyDescent="0.2">
      <c r="A489" s="531">
        <v>461</v>
      </c>
      <c r="B489" s="535" t="s">
        <v>139</v>
      </c>
      <c r="C489" s="538"/>
      <c r="D489" s="533" t="s">
        <v>56</v>
      </c>
      <c r="E489" s="566"/>
      <c r="F489" s="536">
        <v>1875</v>
      </c>
      <c r="G489" s="536">
        <f t="shared" si="66"/>
        <v>0</v>
      </c>
      <c r="H489" s="536">
        <v>1617</v>
      </c>
      <c r="I489" s="536">
        <f t="shared" si="67"/>
        <v>0</v>
      </c>
      <c r="J489" s="656">
        <f t="shared" ref="J489:J490" si="82">G489+I489</f>
        <v>0</v>
      </c>
    </row>
    <row r="490" spans="1:10" hidden="1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hidden="1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hidden="1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hidden="1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hidden="1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hidden="1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hidden="1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hidden="1" customHeight="1" x14ac:dyDescent="0.2">
      <c r="A497" s="531">
        <v>469</v>
      </c>
      <c r="B497" s="535" t="s">
        <v>171</v>
      </c>
      <c r="C497" s="538"/>
      <c r="D497" s="533" t="s">
        <v>172</v>
      </c>
      <c r="E497" s="533"/>
      <c r="F497" s="536">
        <v>1000</v>
      </c>
      <c r="G497" s="536">
        <f t="shared" si="83"/>
        <v>0</v>
      </c>
      <c r="H497" s="536">
        <v>95</v>
      </c>
      <c r="I497" s="536">
        <f t="shared" si="84"/>
        <v>0</v>
      </c>
      <c r="J497" s="656">
        <f t="shared" si="86"/>
        <v>0</v>
      </c>
    </row>
    <row r="498" spans="1:10" ht="26.25" hidden="1" customHeight="1" x14ac:dyDescent="0.2">
      <c r="A498" s="531">
        <v>470</v>
      </c>
      <c r="B498" s="535" t="s">
        <v>60</v>
      </c>
      <c r="C498" s="538"/>
      <c r="D498" s="533" t="s">
        <v>5</v>
      </c>
      <c r="E498" s="533"/>
      <c r="F498" s="536">
        <v>0</v>
      </c>
      <c r="G498" s="536">
        <f t="shared" si="83"/>
        <v>0</v>
      </c>
      <c r="H498" s="536">
        <v>67567</v>
      </c>
      <c r="I498" s="536">
        <f t="shared" si="84"/>
        <v>0</v>
      </c>
      <c r="J498" s="656">
        <f t="shared" si="86"/>
        <v>0</v>
      </c>
    </row>
    <row r="499" spans="1:10" hidden="1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hidden="1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hidden="1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hidden="1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hidden="1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hidden="1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hidden="1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hidden="1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hidden="1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hidden="1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hidden="1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hidden="1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hidden="1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/>
      <c r="F511" s="536">
        <v>315576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ref="J511:J517" si="90">G511+I511</f>
        <v>0</v>
      </c>
    </row>
    <row r="512" spans="1:10" hidden="1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/>
      <c r="F512" s="536">
        <v>129211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hidden="1" x14ac:dyDescent="0.2">
      <c r="A513" s="531">
        <v>485</v>
      </c>
      <c r="B513" s="535" t="s">
        <v>190</v>
      </c>
      <c r="C513" s="533" t="s">
        <v>191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idden="1" x14ac:dyDescent="0.2">
      <c r="A514" s="531">
        <v>486</v>
      </c>
      <c r="B514" s="535" t="s">
        <v>192</v>
      </c>
      <c r="C514" s="533" t="s">
        <v>193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ht="25.5" hidden="1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/>
      <c r="F515" s="536">
        <v>1199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hidden="1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/>
      <c r="F516" s="536">
        <v>3283</v>
      </c>
      <c r="G516" s="536">
        <f t="shared" si="83"/>
        <v>0</v>
      </c>
      <c r="H516" s="536">
        <v>0</v>
      </c>
      <c r="I516" s="536">
        <f t="shared" si="84"/>
        <v>0</v>
      </c>
      <c r="J516" s="656">
        <f t="shared" si="90"/>
        <v>0</v>
      </c>
    </row>
    <row r="517" spans="1:10" x14ac:dyDescent="0.2">
      <c r="A517" s="531">
        <v>489</v>
      </c>
      <c r="B517" s="535" t="s">
        <v>135</v>
      </c>
      <c r="C517" s="538"/>
      <c r="D517" s="533" t="s">
        <v>56</v>
      </c>
      <c r="E517" s="533">
        <v>96</v>
      </c>
      <c r="F517" s="536">
        <v>1875</v>
      </c>
      <c r="G517" s="536">
        <f t="shared" si="83"/>
        <v>180000</v>
      </c>
      <c r="H517" s="536">
        <v>869</v>
      </c>
      <c r="I517" s="536">
        <f t="shared" si="84"/>
        <v>83424</v>
      </c>
      <c r="J517" s="656">
        <f t="shared" si="90"/>
        <v>263424</v>
      </c>
    </row>
    <row r="518" spans="1:10" hidden="1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0" x14ac:dyDescent="0.2">
      <c r="A519" s="531">
        <v>491</v>
      </c>
      <c r="B519" s="535" t="s">
        <v>139</v>
      </c>
      <c r="C519" s="538"/>
      <c r="D519" s="533" t="s">
        <v>56</v>
      </c>
      <c r="E519" s="566">
        <v>52.5</v>
      </c>
      <c r="F519" s="536">
        <v>1875</v>
      </c>
      <c r="G519" s="536">
        <f>E519*F519</f>
        <v>98437.5</v>
      </c>
      <c r="H519" s="536">
        <v>1617</v>
      </c>
      <c r="I519" s="536">
        <f>E519*H519</f>
        <v>84892.5</v>
      </c>
      <c r="J519" s="656">
        <f t="shared" ref="J519:J520" si="91">G519+I519</f>
        <v>183330</v>
      </c>
    </row>
    <row r="520" spans="1:10" hidden="1" x14ac:dyDescent="0.2">
      <c r="A520" s="531">
        <v>492</v>
      </c>
      <c r="B520" s="535" t="s">
        <v>60</v>
      </c>
      <c r="C520" s="538"/>
      <c r="D520" s="533" t="s">
        <v>5</v>
      </c>
      <c r="E520" s="533"/>
      <c r="F520" s="536">
        <v>0</v>
      </c>
      <c r="G520" s="536">
        <f>E520*F520</f>
        <v>0</v>
      </c>
      <c r="H520" s="536">
        <v>131146</v>
      </c>
      <c r="I520" s="536">
        <f>E520*H520</f>
        <v>0</v>
      </c>
      <c r="J520" s="656">
        <f t="shared" si="91"/>
        <v>0</v>
      </c>
    </row>
    <row r="521" spans="1:10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0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>
        <v>14</v>
      </c>
      <c r="F522" s="536">
        <v>40266</v>
      </c>
      <c r="G522" s="536">
        <f>E522*F522</f>
        <v>563724</v>
      </c>
      <c r="H522" s="536">
        <v>149591</v>
      </c>
      <c r="I522" s="536">
        <f>E522*H522</f>
        <v>2094274</v>
      </c>
      <c r="J522" s="656">
        <f t="shared" ref="J522:J523" si="92">G522+I522</f>
        <v>2657998</v>
      </c>
    </row>
    <row r="523" spans="1:10" hidden="1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0" hidden="1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0" ht="24.75" hidden="1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0" ht="31.9" hidden="1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0" ht="31.9" hidden="1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0" ht="39.75" hidden="1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hidden="1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hidden="1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hidden="1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hidden="1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hidden="1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hidden="1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hidden="1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hidden="1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hidden="1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hidden="1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hidden="1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hidden="1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hidden="1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hidden="1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hidden="1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687">
        <v>0.6</v>
      </c>
      <c r="F544" s="536">
        <v>954853.5</v>
      </c>
      <c r="G544" s="536">
        <f t="shared" si="93"/>
        <v>572912.1</v>
      </c>
      <c r="H544" s="536">
        <v>928267</v>
      </c>
      <c r="I544" s="536">
        <f t="shared" si="94"/>
        <v>556960.19999999995</v>
      </c>
      <c r="J544" s="656">
        <f t="shared" si="97"/>
        <v>1129872.2999999998</v>
      </c>
    </row>
    <row r="545" spans="1:11" ht="12" hidden="1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>
        <v>0.5</v>
      </c>
      <c r="F546" s="536">
        <v>576000</v>
      </c>
      <c r="G546" s="536">
        <f t="shared" si="93"/>
        <v>288000</v>
      </c>
      <c r="H546" s="536">
        <v>0</v>
      </c>
      <c r="I546" s="536">
        <f t="shared" si="94"/>
        <v>0</v>
      </c>
      <c r="J546" s="656">
        <f t="shared" ref="J546:J547" si="98">G546+I546</f>
        <v>288000</v>
      </c>
    </row>
    <row r="547" spans="1:11" ht="12" hidden="1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hidden="1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3129032.02</v>
      </c>
      <c r="H549" s="536"/>
      <c r="I549" s="679">
        <f>SUM(I253:I548)</f>
        <v>6581385.9240000006</v>
      </c>
      <c r="J549" s="680">
        <f t="shared" ref="J549" si="99">SUM(J253:J548)</f>
        <v>9710417.9439999983</v>
      </c>
      <c r="K549" s="564">
        <f>'[4]вдц+кс-6'!P788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hidden="1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hidden="1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idden="1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idden="1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hidden="1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idden="1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idden="1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idden="1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hidden="1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idden="1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hidden="1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hidden="1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hidden="1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hidden="1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hidden="1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idden="1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idden="1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idden="1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idden="1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hidden="1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idden="1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idden="1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hidden="1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hidden="1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hidden="1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hidden="1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hidden="1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hidden="1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idden="1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idden="1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idden="1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idden="1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idden="1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idden="1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idden="1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idden="1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idden="1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idden="1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37474</v>
      </c>
      <c r="I648" s="536">
        <f t="shared" si="107"/>
        <v>74948</v>
      </c>
      <c r="J648" s="656">
        <f t="shared" ref="J648:J650" si="110">G648+I648</f>
        <v>102948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>
        <v>2</v>
      </c>
      <c r="F649" s="536">
        <v>14000</v>
      </c>
      <c r="G649" s="536">
        <f t="shared" si="106"/>
        <v>28000</v>
      </c>
      <c r="H649" s="536">
        <v>34605</v>
      </c>
      <c r="I649" s="536">
        <f t="shared" si="107"/>
        <v>69210</v>
      </c>
      <c r="J649" s="656">
        <f t="shared" si="110"/>
        <v>97210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>
        <v>1</v>
      </c>
      <c r="F650" s="536">
        <v>44166</v>
      </c>
      <c r="G650" s="536">
        <f t="shared" si="106"/>
        <v>44166</v>
      </c>
      <c r="H650" s="536">
        <v>268606</v>
      </c>
      <c r="I650" s="536">
        <f t="shared" si="107"/>
        <v>268606</v>
      </c>
      <c r="J650" s="656">
        <f t="shared" si="110"/>
        <v>312772</v>
      </c>
    </row>
    <row r="651" spans="1:10" ht="25.5" hidden="1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34605</v>
      </c>
      <c r="I661" s="536">
        <f t="shared" si="107"/>
        <v>34605</v>
      </c>
      <c r="J661" s="656">
        <f t="shared" ref="J661:J664" si="112">G661+I661</f>
        <v>48605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45868</v>
      </c>
      <c r="I662" s="536">
        <f t="shared" si="107"/>
        <v>45868</v>
      </c>
      <c r="J662" s="656">
        <f t="shared" si="112"/>
        <v>59868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>
        <v>1</v>
      </c>
      <c r="F663" s="536">
        <v>14000</v>
      </c>
      <c r="G663" s="536">
        <f t="shared" si="106"/>
        <v>14000</v>
      </c>
      <c r="H663" s="536">
        <v>37474</v>
      </c>
      <c r="I663" s="536">
        <f t="shared" si="107"/>
        <v>37474</v>
      </c>
      <c r="J663" s="656">
        <f t="shared" si="112"/>
        <v>51474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>
        <v>1</v>
      </c>
      <c r="F664" s="536">
        <v>44166</v>
      </c>
      <c r="G664" s="536">
        <f t="shared" si="106"/>
        <v>44166</v>
      </c>
      <c r="H664" s="536">
        <v>268606</v>
      </c>
      <c r="I664" s="536">
        <f t="shared" si="107"/>
        <v>268606</v>
      </c>
      <c r="J664" s="656">
        <f t="shared" si="112"/>
        <v>312772</v>
      </c>
    </row>
    <row r="665" spans="1:10" ht="25.5" hidden="1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1" si="113">G667+I667</f>
        <v>0</v>
      </c>
    </row>
    <row r="668" spans="1:10" ht="25.5" hidden="1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/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>
        <v>2</v>
      </c>
      <c r="F674" s="536">
        <v>14000</v>
      </c>
      <c r="G674" s="536">
        <f t="shared" si="106"/>
        <v>28000</v>
      </c>
      <c r="H674" s="536">
        <v>37474</v>
      </c>
      <c r="I674" s="536">
        <f t="shared" si="107"/>
        <v>74948</v>
      </c>
      <c r="J674" s="656">
        <f t="shared" ref="J674:J676" si="114">G674+I674</f>
        <v>102948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>
        <v>1</v>
      </c>
      <c r="F675" s="536">
        <v>14000</v>
      </c>
      <c r="G675" s="536">
        <f t="shared" si="106"/>
        <v>14000</v>
      </c>
      <c r="H675" s="536">
        <v>45868</v>
      </c>
      <c r="I675" s="536">
        <f t="shared" si="107"/>
        <v>45868</v>
      </c>
      <c r="J675" s="656">
        <f t="shared" si="114"/>
        <v>59868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>
        <v>1</v>
      </c>
      <c r="F676" s="536">
        <v>44166</v>
      </c>
      <c r="G676" s="536">
        <f t="shared" si="106"/>
        <v>44166</v>
      </c>
      <c r="H676" s="536">
        <v>268606</v>
      </c>
      <c r="I676" s="536">
        <f t="shared" si="107"/>
        <v>268606</v>
      </c>
      <c r="J676" s="656">
        <f t="shared" si="114"/>
        <v>312772</v>
      </c>
    </row>
    <row r="677" spans="1:10" ht="25.5" hidden="1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3" si="115">G679+I679</f>
        <v>0</v>
      </c>
    </row>
    <row r="680" spans="1:10" ht="25.5" hidden="1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/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>
        <v>1</v>
      </c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>
        <v>3</v>
      </c>
      <c r="F686" s="536">
        <v>14000</v>
      </c>
      <c r="G686" s="536">
        <f t="shared" si="116"/>
        <v>42000</v>
      </c>
      <c r="H686" s="536">
        <v>37474</v>
      </c>
      <c r="I686" s="536">
        <f t="shared" si="117"/>
        <v>112422</v>
      </c>
      <c r="J686" s="656">
        <f t="shared" ref="J686:J687" si="118">G686+I686</f>
        <v>154422</v>
      </c>
    </row>
    <row r="687" spans="1:10" ht="25.5" customHeight="1" thickBot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>
        <v>1</v>
      </c>
      <c r="F687" s="536">
        <v>44166</v>
      </c>
      <c r="G687" s="536">
        <f t="shared" si="116"/>
        <v>44166</v>
      </c>
      <c r="H687" s="536">
        <v>268606</v>
      </c>
      <c r="I687" s="536">
        <f t="shared" si="117"/>
        <v>268606</v>
      </c>
      <c r="J687" s="656">
        <f t="shared" si="118"/>
        <v>312772</v>
      </c>
    </row>
    <row r="688" spans="1:10" ht="25.5" hidden="1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idden="1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idden="1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idden="1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idden="1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idden="1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idden="1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idden="1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idden="1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1" hidden="1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1" hidden="1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1" ht="13.5" hidden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1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358664</v>
      </c>
      <c r="H708" s="575"/>
      <c r="I708" s="576">
        <f>SUM(I553:I706)</f>
        <v>1569767</v>
      </c>
      <c r="J708" s="663">
        <f>SUM(J553:J706)</f>
        <v>1928431</v>
      </c>
      <c r="K708" t="s">
        <v>622</v>
      </c>
    </row>
    <row r="709" spans="1:11" hidden="1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1" ht="13.5" hidden="1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1" ht="25.5" hidden="1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1" hidden="1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1" hidden="1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1" hidden="1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1" hidden="1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1" hidden="1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1" hidden="1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1" hidden="1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1" hidden="1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1" ht="25.5" hidden="1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idden="1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idden="1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idden="1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idden="1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idden="1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idden="1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idden="1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hidden="1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idden="1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hidden="1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idden="1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idden="1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idden="1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hidden="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hidden="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hidden="1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hidden="1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hidden="1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hidden="1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hidden="1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idden="1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idden="1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idden="1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idden="1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idden="1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idden="1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idden="1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idden="1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idden="1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idden="1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idden="1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idden="1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idden="1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idden="1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idden="1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idden="1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idden="1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idden="1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idden="1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hidden="1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idden="1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hidden="1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idden="1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idden="1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idden="1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idden="1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idden="1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idden="1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idden="1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idden="1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hidden="1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hidden="1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hidden="1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idden="1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idden="1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idden="1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idden="1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idden="1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idden="1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idden="1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idden="1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idden="1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idden="1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5111164.0199999996</v>
      </c>
      <c r="H807" s="575"/>
      <c r="I807" s="576">
        <f>I805+I778+I728+I708+I549+I246</f>
        <v>10361954.73523077</v>
      </c>
      <c r="J807" s="663">
        <f>J805+J778+J728+J708+J549+J246</f>
        <v>15473118.755230768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851860.66999999993</v>
      </c>
      <c r="H808" s="672"/>
      <c r="I808" s="673">
        <f>I807/1.2*0.2</f>
        <v>1726992.4558717953</v>
      </c>
      <c r="J808" s="674">
        <f>J807/1.2*0.2</f>
        <v>2578853.1258717948</v>
      </c>
    </row>
    <row r="809" spans="1:10" x14ac:dyDescent="0.2">
      <c r="A809" s="806"/>
      <c r="B809" s="807" t="s">
        <v>616</v>
      </c>
      <c r="C809" s="808"/>
      <c r="D809" s="809"/>
      <c r="E809" s="809"/>
      <c r="F809" s="810"/>
      <c r="G809" s="810"/>
      <c r="H809" s="810"/>
      <c r="I809" s="810"/>
      <c r="J809" s="811"/>
    </row>
    <row r="810" spans="1:10" ht="13.5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customHeight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customHeight="1" x14ac:dyDescent="0.2">
      <c r="A816" s="531">
        <v>4</v>
      </c>
      <c r="B816" s="537" t="s">
        <v>6</v>
      </c>
      <c r="C816" s="533"/>
      <c r="D816" s="533" t="s">
        <v>7</v>
      </c>
      <c r="E816" s="533">
        <v>7</v>
      </c>
      <c r="F816" s="536">
        <v>3500</v>
      </c>
      <c r="G816" s="536">
        <f t="shared" si="132"/>
        <v>24500</v>
      </c>
      <c r="H816" s="536">
        <v>12534</v>
      </c>
      <c r="I816" s="536">
        <f t="shared" si="133"/>
        <v>87738</v>
      </c>
      <c r="J816" s="656">
        <f>G816+I816</f>
        <v>112238</v>
      </c>
    </row>
    <row r="817" spans="1:10" ht="12.75" customHeight="1" x14ac:dyDescent="0.2">
      <c r="A817" s="531">
        <v>5</v>
      </c>
      <c r="B817" s="537" t="s">
        <v>8</v>
      </c>
      <c r="C817" s="533"/>
      <c r="D817" s="533" t="s">
        <v>7</v>
      </c>
      <c r="E817" s="533">
        <v>8</v>
      </c>
      <c r="F817" s="536">
        <v>3500</v>
      </c>
      <c r="G817" s="536">
        <f t="shared" si="132"/>
        <v>28000</v>
      </c>
      <c r="H817" s="536">
        <v>10744</v>
      </c>
      <c r="I817" s="536">
        <f t="shared" si="133"/>
        <v>85952</v>
      </c>
      <c r="J817" s="656">
        <f t="shared" ref="J817:J847" si="134">G817+I817</f>
        <v>113952</v>
      </c>
    </row>
    <row r="818" spans="1:10" ht="12.75" customHeight="1" x14ac:dyDescent="0.2">
      <c r="A818" s="531">
        <v>6</v>
      </c>
      <c r="B818" s="537" t="s">
        <v>9</v>
      </c>
      <c r="C818" s="533"/>
      <c r="D818" s="533" t="s">
        <v>7</v>
      </c>
      <c r="E818" s="533">
        <v>10</v>
      </c>
      <c r="F818" s="536">
        <v>3500</v>
      </c>
      <c r="G818" s="536">
        <f t="shared" si="132"/>
        <v>35000</v>
      </c>
      <c r="H818" s="536">
        <v>8953</v>
      </c>
      <c r="I818" s="536">
        <f t="shared" si="133"/>
        <v>89530</v>
      </c>
      <c r="J818" s="656">
        <f t="shared" si="134"/>
        <v>124530</v>
      </c>
    </row>
    <row r="819" spans="1:10" ht="12.75" customHeight="1" x14ac:dyDescent="0.2">
      <c r="A819" s="531">
        <v>7</v>
      </c>
      <c r="B819" s="537" t="s">
        <v>10</v>
      </c>
      <c r="C819" s="533"/>
      <c r="D819" s="533" t="s">
        <v>7</v>
      </c>
      <c r="E819" s="533">
        <v>15</v>
      </c>
      <c r="F819" s="536">
        <v>3500</v>
      </c>
      <c r="G819" s="536">
        <f t="shared" si="132"/>
        <v>52500</v>
      </c>
      <c r="H819" s="536">
        <v>7162</v>
      </c>
      <c r="I819" s="536">
        <f t="shared" si="133"/>
        <v>107430</v>
      </c>
      <c r="J819" s="656">
        <f t="shared" si="134"/>
        <v>159930</v>
      </c>
    </row>
    <row r="820" spans="1:10" x14ac:dyDescent="0.2">
      <c r="A820" s="531">
        <v>8</v>
      </c>
      <c r="B820" s="535" t="s">
        <v>11</v>
      </c>
      <c r="C820" s="533"/>
      <c r="D820" s="533" t="s">
        <v>5</v>
      </c>
      <c r="E820" s="533">
        <v>47</v>
      </c>
      <c r="F820" s="536">
        <v>0</v>
      </c>
      <c r="G820" s="536">
        <f t="shared" si="132"/>
        <v>0</v>
      </c>
      <c r="H820" s="536">
        <v>316</v>
      </c>
      <c r="I820" s="536">
        <f t="shared" si="133"/>
        <v>14852</v>
      </c>
      <c r="J820" s="656">
        <f t="shared" si="134"/>
        <v>14852</v>
      </c>
    </row>
    <row r="821" spans="1:10" ht="39" customHeight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>
        <v>47</v>
      </c>
      <c r="F821" s="536">
        <v>2000</v>
      </c>
      <c r="G821" s="536">
        <f t="shared" si="132"/>
        <v>94000</v>
      </c>
      <c r="H821" s="536">
        <v>3793</v>
      </c>
      <c r="I821" s="536">
        <f t="shared" si="133"/>
        <v>178271</v>
      </c>
      <c r="J821" s="656">
        <f t="shared" si="134"/>
        <v>272271</v>
      </c>
    </row>
    <row r="822" spans="1:10" ht="14.25" hidden="1" customHeight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customHeight="1" x14ac:dyDescent="0.2">
      <c r="A826" s="531">
        <v>14</v>
      </c>
      <c r="B826" s="535" t="s">
        <v>15</v>
      </c>
      <c r="C826" s="533"/>
      <c r="D826" s="533" t="s">
        <v>7</v>
      </c>
      <c r="E826" s="533">
        <v>58</v>
      </c>
      <c r="F826" s="536">
        <v>600</v>
      </c>
      <c r="G826" s="536">
        <f t="shared" si="132"/>
        <v>34800</v>
      </c>
      <c r="H826" s="536">
        <v>335</v>
      </c>
      <c r="I826" s="536">
        <f t="shared" si="133"/>
        <v>19430</v>
      </c>
      <c r="J826" s="656">
        <f t="shared" si="134"/>
        <v>54230</v>
      </c>
    </row>
    <row r="827" spans="1:10" ht="15" customHeight="1" x14ac:dyDescent="0.2">
      <c r="A827" s="531">
        <v>15</v>
      </c>
      <c r="B827" s="535" t="s">
        <v>16</v>
      </c>
      <c r="C827" s="533"/>
      <c r="D827" s="533" t="s">
        <v>7</v>
      </c>
      <c r="E827" s="533">
        <v>10</v>
      </c>
      <c r="F827" s="536">
        <v>600</v>
      </c>
      <c r="G827" s="536">
        <f t="shared" si="132"/>
        <v>6000</v>
      </c>
      <c r="H827" s="536">
        <v>534</v>
      </c>
      <c r="I827" s="536">
        <f t="shared" si="133"/>
        <v>5340</v>
      </c>
      <c r="J827" s="656">
        <f t="shared" si="134"/>
        <v>11340</v>
      </c>
    </row>
    <row r="828" spans="1:10" ht="15" customHeight="1" x14ac:dyDescent="0.2">
      <c r="A828" s="531">
        <v>16</v>
      </c>
      <c r="B828" s="535" t="s">
        <v>17</v>
      </c>
      <c r="C828" s="533"/>
      <c r="D828" s="533" t="s">
        <v>7</v>
      </c>
      <c r="E828" s="533">
        <v>8</v>
      </c>
      <c r="F828" s="536">
        <v>600</v>
      </c>
      <c r="G828" s="536">
        <f t="shared" si="132"/>
        <v>4800</v>
      </c>
      <c r="H828" s="536">
        <v>1026</v>
      </c>
      <c r="I828" s="536">
        <f t="shared" si="133"/>
        <v>8208</v>
      </c>
      <c r="J828" s="656">
        <f t="shared" si="134"/>
        <v>13008</v>
      </c>
    </row>
    <row r="829" spans="1:10" ht="15" hidden="1" customHeight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customHeight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>
        <v>4</v>
      </c>
      <c r="F832" s="536">
        <v>600</v>
      </c>
      <c r="G832" s="536">
        <f t="shared" si="132"/>
        <v>2400</v>
      </c>
      <c r="H832" s="536">
        <v>928</v>
      </c>
      <c r="I832" s="536">
        <f t="shared" si="133"/>
        <v>3712</v>
      </c>
      <c r="J832" s="656">
        <f t="shared" si="134"/>
        <v>6112</v>
      </c>
    </row>
    <row r="833" spans="1:10" ht="15" customHeight="1" x14ac:dyDescent="0.2">
      <c r="A833" s="531">
        <v>21</v>
      </c>
      <c r="B833" s="535" t="s">
        <v>20</v>
      </c>
      <c r="C833" s="533"/>
      <c r="D833" s="533" t="s">
        <v>21</v>
      </c>
      <c r="E833" s="533">
        <v>300</v>
      </c>
      <c r="F833" s="536">
        <v>1150</v>
      </c>
      <c r="G833" s="536">
        <f t="shared" si="132"/>
        <v>345000</v>
      </c>
      <c r="H833" s="536">
        <v>755</v>
      </c>
      <c r="I833" s="536">
        <f t="shared" si="133"/>
        <v>226500</v>
      </c>
      <c r="J833" s="656">
        <f t="shared" si="134"/>
        <v>571500</v>
      </c>
    </row>
    <row r="834" spans="1:10" ht="15.75" hidden="1" customHeight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customHeight="1" x14ac:dyDescent="0.2">
      <c r="A835" s="531">
        <v>23</v>
      </c>
      <c r="B835" s="535" t="s">
        <v>23</v>
      </c>
      <c r="C835" s="533"/>
      <c r="D835" s="533" t="s">
        <v>21</v>
      </c>
      <c r="E835" s="533">
        <v>42</v>
      </c>
      <c r="F835" s="536">
        <v>700</v>
      </c>
      <c r="G835" s="536">
        <f t="shared" si="132"/>
        <v>29400</v>
      </c>
      <c r="H835" s="536">
        <v>421</v>
      </c>
      <c r="I835" s="536">
        <f t="shared" si="133"/>
        <v>17682</v>
      </c>
      <c r="J835" s="656">
        <f t="shared" si="134"/>
        <v>47082</v>
      </c>
    </row>
    <row r="836" spans="1:10" ht="15.75" customHeight="1" x14ac:dyDescent="0.2">
      <c r="A836" s="531">
        <v>24</v>
      </c>
      <c r="B836" s="535" t="s">
        <v>24</v>
      </c>
      <c r="C836" s="533"/>
      <c r="D836" s="533" t="s">
        <v>21</v>
      </c>
      <c r="E836" s="533">
        <v>15</v>
      </c>
      <c r="F836" s="536">
        <v>700</v>
      </c>
      <c r="G836" s="536">
        <f t="shared" si="132"/>
        <v>10500</v>
      </c>
      <c r="H836" s="536">
        <v>332</v>
      </c>
      <c r="I836" s="536">
        <f t="shared" si="133"/>
        <v>4980</v>
      </c>
      <c r="J836" s="656">
        <f t="shared" si="134"/>
        <v>15480</v>
      </c>
    </row>
    <row r="837" spans="1:10" ht="12.6" customHeight="1" x14ac:dyDescent="0.2">
      <c r="A837" s="531">
        <v>25</v>
      </c>
      <c r="B837" s="535" t="s">
        <v>25</v>
      </c>
      <c r="C837" s="533"/>
      <c r="D837" s="533" t="s">
        <v>21</v>
      </c>
      <c r="E837" s="533">
        <v>15</v>
      </c>
      <c r="F837" s="536">
        <v>650</v>
      </c>
      <c r="G837" s="536">
        <f t="shared" si="132"/>
        <v>9750</v>
      </c>
      <c r="H837" s="536">
        <v>237</v>
      </c>
      <c r="I837" s="536">
        <f t="shared" si="133"/>
        <v>3555</v>
      </c>
      <c r="J837" s="656">
        <f t="shared" si="134"/>
        <v>13305</v>
      </c>
    </row>
    <row r="838" spans="1:10" ht="12.6" customHeight="1" x14ac:dyDescent="0.2">
      <c r="A838" s="531">
        <v>26</v>
      </c>
      <c r="B838" s="535" t="s">
        <v>26</v>
      </c>
      <c r="C838" s="533"/>
      <c r="D838" s="533" t="s">
        <v>21</v>
      </c>
      <c r="E838" s="533">
        <v>25</v>
      </c>
      <c r="F838" s="536">
        <v>650</v>
      </c>
      <c r="G838" s="536">
        <f t="shared" si="132"/>
        <v>16250</v>
      </c>
      <c r="H838" s="536">
        <v>199</v>
      </c>
      <c r="I838" s="536">
        <f t="shared" si="133"/>
        <v>4975</v>
      </c>
      <c r="J838" s="656">
        <f t="shared" si="134"/>
        <v>21225</v>
      </c>
    </row>
    <row r="839" spans="1:10" ht="12.6" customHeight="1" x14ac:dyDescent="0.2">
      <c r="A839" s="531">
        <v>27</v>
      </c>
      <c r="B839" s="535" t="s">
        <v>27</v>
      </c>
      <c r="C839" s="533"/>
      <c r="D839" s="533" t="s">
        <v>21</v>
      </c>
      <c r="E839" s="533">
        <v>0</v>
      </c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customHeight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>
        <v>20</v>
      </c>
      <c r="F840" s="536">
        <v>500</v>
      </c>
      <c r="G840" s="536">
        <f t="shared" si="132"/>
        <v>10000</v>
      </c>
      <c r="H840" s="536">
        <v>149</v>
      </c>
      <c r="I840" s="536">
        <f t="shared" si="133"/>
        <v>2980</v>
      </c>
      <c r="J840" s="656">
        <f t="shared" si="134"/>
        <v>12980</v>
      </c>
    </row>
    <row r="841" spans="1:10" ht="12.6" customHeight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>
        <v>40</v>
      </c>
      <c r="F841" s="536">
        <v>500</v>
      </c>
      <c r="G841" s="536">
        <f t="shared" si="132"/>
        <v>20000</v>
      </c>
      <c r="H841" s="536">
        <v>88</v>
      </c>
      <c r="I841" s="536">
        <f t="shared" si="133"/>
        <v>3520</v>
      </c>
      <c r="J841" s="656">
        <f t="shared" si="134"/>
        <v>23520</v>
      </c>
    </row>
    <row r="842" spans="1:10" ht="12.6" customHeight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>
        <v>138</v>
      </c>
      <c r="F842" s="536">
        <v>500</v>
      </c>
      <c r="G842" s="536">
        <f t="shared" si="132"/>
        <v>69000</v>
      </c>
      <c r="H842" s="536">
        <v>60</v>
      </c>
      <c r="I842" s="536">
        <f t="shared" si="133"/>
        <v>8280</v>
      </c>
      <c r="J842" s="656">
        <f t="shared" si="134"/>
        <v>77280</v>
      </c>
    </row>
    <row r="843" spans="1:10" ht="12.6" customHeight="1" x14ac:dyDescent="0.2">
      <c r="A843" s="531">
        <v>31</v>
      </c>
      <c r="B843" s="535" t="s">
        <v>31</v>
      </c>
      <c r="C843" s="538"/>
      <c r="D843" s="533" t="s">
        <v>32</v>
      </c>
      <c r="E843" s="533">
        <v>1</v>
      </c>
      <c r="F843" s="536">
        <v>143680</v>
      </c>
      <c r="G843" s="536">
        <f t="shared" si="132"/>
        <v>143680</v>
      </c>
      <c r="H843" s="536">
        <v>65776</v>
      </c>
      <c r="I843" s="536">
        <f t="shared" si="133"/>
        <v>65776</v>
      </c>
      <c r="J843" s="656">
        <f t="shared" si="134"/>
        <v>209456</v>
      </c>
    </row>
    <row r="844" spans="1:10" ht="12.6" hidden="1" customHeight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customHeight="1" x14ac:dyDescent="0.2">
      <c r="A856" s="531">
        <v>44</v>
      </c>
      <c r="B856" s="535" t="s">
        <v>40</v>
      </c>
      <c r="C856" s="538"/>
      <c r="D856" s="533" t="s">
        <v>41</v>
      </c>
      <c r="E856" s="533">
        <v>1</v>
      </c>
      <c r="F856" s="536">
        <v>0</v>
      </c>
      <c r="G856" s="536">
        <f t="shared" si="132"/>
        <v>0</v>
      </c>
      <c r="H856" s="536">
        <v>66809</v>
      </c>
      <c r="I856" s="536">
        <f t="shared" si="133"/>
        <v>66809</v>
      </c>
      <c r="J856" s="656">
        <f t="shared" si="135"/>
        <v>66809</v>
      </c>
    </row>
    <row r="857" spans="1:10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customHeight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customHeight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>
        <v>2</v>
      </c>
      <c r="F859" s="536">
        <v>600</v>
      </c>
      <c r="G859" s="536">
        <f t="shared" ref="G859:G865" si="136">E859*F859</f>
        <v>1200</v>
      </c>
      <c r="H859" s="536">
        <v>928</v>
      </c>
      <c r="I859" s="536">
        <f t="shared" ref="I859:I865" si="137">E859*H859</f>
        <v>1856</v>
      </c>
      <c r="J859" s="656">
        <f t="shared" ref="J859:J865" si="138">G859+I859</f>
        <v>3056</v>
      </c>
    </row>
    <row r="860" spans="1:10" ht="16.5" customHeight="1" x14ac:dyDescent="0.2">
      <c r="A860" s="531">
        <v>48</v>
      </c>
      <c r="B860" s="535" t="s">
        <v>17</v>
      </c>
      <c r="C860" s="533"/>
      <c r="D860" s="533" t="s">
        <v>14</v>
      </c>
      <c r="E860" s="533">
        <v>2</v>
      </c>
      <c r="F860" s="536">
        <v>600</v>
      </c>
      <c r="G860" s="536">
        <f t="shared" si="136"/>
        <v>1200</v>
      </c>
      <c r="H860" s="536">
        <v>1026</v>
      </c>
      <c r="I860" s="536">
        <f t="shared" si="137"/>
        <v>2052</v>
      </c>
      <c r="J860" s="656">
        <f t="shared" si="138"/>
        <v>3252</v>
      </c>
    </row>
    <row r="861" spans="1:10" ht="36.75" customHeight="1" x14ac:dyDescent="0.2">
      <c r="A861" s="531">
        <v>49</v>
      </c>
      <c r="B861" s="535" t="s">
        <v>43</v>
      </c>
      <c r="C861" s="533"/>
      <c r="D861" s="533" t="s">
        <v>21</v>
      </c>
      <c r="E861" s="533">
        <v>200</v>
      </c>
      <c r="F861" s="536">
        <v>650</v>
      </c>
      <c r="G861" s="536">
        <f t="shared" si="136"/>
        <v>130000</v>
      </c>
      <c r="H861" s="536">
        <v>237</v>
      </c>
      <c r="I861" s="536">
        <f t="shared" si="137"/>
        <v>47400</v>
      </c>
      <c r="J861" s="656">
        <f t="shared" si="138"/>
        <v>177400</v>
      </c>
    </row>
    <row r="862" spans="1:10" ht="39" hidden="1" customHeight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customHeight="1" x14ac:dyDescent="0.2">
      <c r="A863" s="531">
        <v>51</v>
      </c>
      <c r="B863" s="535" t="s">
        <v>31</v>
      </c>
      <c r="C863" s="538"/>
      <c r="D863" s="533" t="s">
        <v>32</v>
      </c>
      <c r="E863" s="533">
        <v>1</v>
      </c>
      <c r="F863" s="536">
        <v>0</v>
      </c>
      <c r="G863" s="536">
        <f t="shared" si="136"/>
        <v>0</v>
      </c>
      <c r="H863" s="536">
        <v>18486</v>
      </c>
      <c r="I863" s="536">
        <f t="shared" si="137"/>
        <v>18486</v>
      </c>
      <c r="J863" s="656">
        <f t="shared" si="138"/>
        <v>18486</v>
      </c>
    </row>
    <row r="864" spans="1:10" ht="26.25" customHeight="1" x14ac:dyDescent="0.2">
      <c r="A864" s="531">
        <v>52</v>
      </c>
      <c r="B864" s="535" t="s">
        <v>40</v>
      </c>
      <c r="C864" s="538"/>
      <c r="D864" s="533" t="s">
        <v>41</v>
      </c>
      <c r="E864" s="533">
        <v>1</v>
      </c>
      <c r="F864" s="536">
        <v>0</v>
      </c>
      <c r="G864" s="536">
        <f t="shared" si="136"/>
        <v>0</v>
      </c>
      <c r="H864" s="536">
        <v>19270</v>
      </c>
      <c r="I864" s="536">
        <f t="shared" si="137"/>
        <v>19270</v>
      </c>
      <c r="J864" s="656">
        <f t="shared" si="138"/>
        <v>19270</v>
      </c>
    </row>
    <row r="865" spans="1:10" ht="16.5" customHeight="1" x14ac:dyDescent="0.2">
      <c r="A865" s="531">
        <v>53</v>
      </c>
      <c r="B865" s="535" t="s">
        <v>15</v>
      </c>
      <c r="C865" s="533"/>
      <c r="D865" s="533" t="s">
        <v>14</v>
      </c>
      <c r="E865" s="533">
        <v>2</v>
      </c>
      <c r="F865" s="536">
        <v>600</v>
      </c>
      <c r="G865" s="536">
        <f t="shared" si="136"/>
        <v>1200</v>
      </c>
      <c r="H865" s="536">
        <v>1026</v>
      </c>
      <c r="I865" s="536">
        <f t="shared" si="137"/>
        <v>2052</v>
      </c>
      <c r="J865" s="656">
        <f t="shared" si="138"/>
        <v>3252</v>
      </c>
    </row>
    <row r="866" spans="1:10" ht="26.25" hidden="1" customHeight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customHeight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customHeight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customHeight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customHeight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>
        <v>1</v>
      </c>
      <c r="F870" s="536">
        <v>1502</v>
      </c>
      <c r="G870" s="536">
        <f t="shared" ref="G870:G894" si="139">E870*F870</f>
        <v>1502</v>
      </c>
      <c r="H870" s="536">
        <v>3517.6320000000001</v>
      </c>
      <c r="I870" s="536">
        <f t="shared" ref="I870:I894" si="140">E870*H870</f>
        <v>3517.6320000000001</v>
      </c>
      <c r="J870" s="656">
        <f t="shared" ref="J870:J894" si="141">G870+I870</f>
        <v>5019.6319999999996</v>
      </c>
    </row>
    <row r="871" spans="1:10" ht="12" customHeight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>
        <v>1</v>
      </c>
      <c r="F871" s="536">
        <v>11286</v>
      </c>
      <c r="G871" s="536">
        <f t="shared" si="139"/>
        <v>11286</v>
      </c>
      <c r="H871" s="536">
        <v>30822.432000000001</v>
      </c>
      <c r="I871" s="536">
        <f t="shared" si="140"/>
        <v>30822.432000000001</v>
      </c>
      <c r="J871" s="656">
        <f t="shared" si="141"/>
        <v>42108.432000000001</v>
      </c>
    </row>
    <row r="872" spans="1:10" ht="12" customHeight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>
        <v>1</v>
      </c>
      <c r="F872" s="536">
        <f>3796+1227</f>
        <v>5023</v>
      </c>
      <c r="G872" s="536">
        <f t="shared" si="139"/>
        <v>5023</v>
      </c>
      <c r="H872" s="536">
        <v>11761.895999999999</v>
      </c>
      <c r="I872" s="536">
        <f t="shared" si="140"/>
        <v>11761.895999999999</v>
      </c>
      <c r="J872" s="656">
        <f t="shared" si="141"/>
        <v>16784.896000000001</v>
      </c>
    </row>
    <row r="873" spans="1:10" ht="30" customHeight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>
        <v>1</v>
      </c>
      <c r="F873" s="536">
        <v>10638</v>
      </c>
      <c r="G873" s="536">
        <f t="shared" si="139"/>
        <v>10638</v>
      </c>
      <c r="H873" s="536">
        <v>24909.119999999999</v>
      </c>
      <c r="I873" s="536">
        <f t="shared" si="140"/>
        <v>24909.119999999999</v>
      </c>
      <c r="J873" s="656">
        <f t="shared" si="141"/>
        <v>35547.119999999995</v>
      </c>
    </row>
    <row r="874" spans="1:10" ht="12" customHeight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>
        <v>1</v>
      </c>
      <c r="F874" s="536">
        <v>37939</v>
      </c>
      <c r="G874" s="536">
        <f t="shared" si="139"/>
        <v>37939</v>
      </c>
      <c r="H874" s="536">
        <v>88833.599999999991</v>
      </c>
      <c r="I874" s="536">
        <f t="shared" si="140"/>
        <v>88833.599999999991</v>
      </c>
      <c r="J874" s="656">
        <f t="shared" si="141"/>
        <v>126772.59999999999</v>
      </c>
    </row>
    <row r="875" spans="1:10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>
        <v>1</v>
      </c>
      <c r="F875" s="536">
        <v>1502</v>
      </c>
      <c r="G875" s="536">
        <f t="shared" si="139"/>
        <v>1502</v>
      </c>
      <c r="H875" s="536">
        <v>3517.6320000000001</v>
      </c>
      <c r="I875" s="536">
        <f t="shared" si="140"/>
        <v>3517.6320000000001</v>
      </c>
      <c r="J875" s="656">
        <f t="shared" si="141"/>
        <v>5019.6319999999996</v>
      </c>
    </row>
    <row r="876" spans="1:10" ht="12" hidden="1" customHeight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>
        <v>8</v>
      </c>
      <c r="F884" s="543">
        <v>850</v>
      </c>
      <c r="G884" s="536">
        <f t="shared" si="139"/>
        <v>6800</v>
      </c>
      <c r="H884" s="543">
        <v>347.2</v>
      </c>
      <c r="I884" s="536">
        <f t="shared" si="140"/>
        <v>2777.6</v>
      </c>
      <c r="J884" s="657">
        <f t="shared" si="141"/>
        <v>9577.6</v>
      </c>
    </row>
    <row r="885" spans="1:10" ht="12" customHeight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>
        <v>12</v>
      </c>
      <c r="F885" s="543">
        <v>850</v>
      </c>
      <c r="G885" s="536">
        <f t="shared" si="139"/>
        <v>10200</v>
      </c>
      <c r="H885" s="543">
        <v>311.87692307692305</v>
      </c>
      <c r="I885" s="536">
        <f t="shared" si="140"/>
        <v>3742.5230769230766</v>
      </c>
      <c r="J885" s="657">
        <f t="shared" si="141"/>
        <v>13942.523076923077</v>
      </c>
    </row>
    <row r="886" spans="1:10" ht="13.5" hidden="1" customHeight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customHeight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>
        <v>9</v>
      </c>
      <c r="F887" s="536">
        <v>600</v>
      </c>
      <c r="G887" s="536">
        <f t="shared" si="139"/>
        <v>5400</v>
      </c>
      <c r="H887" s="536">
        <v>784</v>
      </c>
      <c r="I887" s="536">
        <f t="shared" si="140"/>
        <v>7056</v>
      </c>
      <c r="J887" s="656">
        <f t="shared" si="141"/>
        <v>12456</v>
      </c>
    </row>
    <row r="888" spans="1:10" ht="12" customHeight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>
        <v>13</v>
      </c>
      <c r="F888" s="536">
        <v>600</v>
      </c>
      <c r="G888" s="536">
        <f t="shared" si="139"/>
        <v>7800</v>
      </c>
      <c r="H888" s="536">
        <v>420</v>
      </c>
      <c r="I888" s="536">
        <f t="shared" si="140"/>
        <v>5460</v>
      </c>
      <c r="J888" s="656">
        <f t="shared" si="141"/>
        <v>13260</v>
      </c>
    </row>
    <row r="889" spans="1:10" ht="12" hidden="1" customHeight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customHeight="1" x14ac:dyDescent="0.2">
      <c r="A891" s="531">
        <v>79</v>
      </c>
      <c r="B891" s="535" t="s">
        <v>57</v>
      </c>
      <c r="C891" s="538"/>
      <c r="D891" s="533" t="s">
        <v>56</v>
      </c>
      <c r="E891" s="533">
        <v>88.61399999999999</v>
      </c>
      <c r="F891" s="536">
        <v>1050</v>
      </c>
      <c r="G891" s="536">
        <f t="shared" si="139"/>
        <v>93044.699999999983</v>
      </c>
      <c r="H891" s="536">
        <v>1190</v>
      </c>
      <c r="I891" s="536">
        <f t="shared" si="140"/>
        <v>105450.65999999999</v>
      </c>
      <c r="J891" s="656">
        <f t="shared" si="141"/>
        <v>198495.35999999999</v>
      </c>
    </row>
    <row r="892" spans="1:10" ht="12" customHeight="1" x14ac:dyDescent="0.2">
      <c r="A892" s="531">
        <v>80</v>
      </c>
      <c r="B892" s="535" t="s">
        <v>58</v>
      </c>
      <c r="C892" s="538"/>
      <c r="D892" s="533" t="s">
        <v>56</v>
      </c>
      <c r="E892" s="533">
        <v>7.5370000000000008</v>
      </c>
      <c r="F892" s="536">
        <v>1050</v>
      </c>
      <c r="G892" s="536">
        <f t="shared" si="139"/>
        <v>7913.8500000000013</v>
      </c>
      <c r="H892" s="536">
        <v>2380</v>
      </c>
      <c r="I892" s="536">
        <f t="shared" si="140"/>
        <v>17938.060000000001</v>
      </c>
      <c r="J892" s="656">
        <f t="shared" si="141"/>
        <v>25851.910000000003</v>
      </c>
    </row>
    <row r="893" spans="1:10" hidden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customHeight="1" x14ac:dyDescent="0.2">
      <c r="A894" s="531">
        <v>82</v>
      </c>
      <c r="B894" s="535" t="s">
        <v>60</v>
      </c>
      <c r="C894" s="538"/>
      <c r="D894" s="533" t="s">
        <v>5</v>
      </c>
      <c r="E894" s="533">
        <v>1</v>
      </c>
      <c r="F894" s="536">
        <v>0</v>
      </c>
      <c r="G894" s="536">
        <f t="shared" si="139"/>
        <v>0</v>
      </c>
      <c r="H894" s="536">
        <v>32642</v>
      </c>
      <c r="I894" s="536">
        <f t="shared" si="140"/>
        <v>32642</v>
      </c>
      <c r="J894" s="656">
        <f t="shared" si="141"/>
        <v>32642</v>
      </c>
    </row>
    <row r="895" spans="1:10" ht="13.5" customHeight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customHeight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>
        <v>1</v>
      </c>
      <c r="F896" s="536">
        <v>3518</v>
      </c>
      <c r="G896" s="536">
        <f t="shared" ref="G896:G910" si="142">E896*F896</f>
        <v>3518</v>
      </c>
      <c r="H896" s="536">
        <v>7588.7999999999993</v>
      </c>
      <c r="I896" s="536">
        <f t="shared" ref="I896:I910" si="143">E896*H896</f>
        <v>7588.7999999999993</v>
      </c>
      <c r="J896" s="656">
        <f t="shared" ref="J896:J910" si="144">G896+I896</f>
        <v>11106.8</v>
      </c>
    </row>
    <row r="897" spans="1:10" ht="12" customHeight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>
        <v>1</v>
      </c>
      <c r="F897" s="536">
        <v>2005</v>
      </c>
      <c r="G897" s="536">
        <f t="shared" si="142"/>
        <v>2005</v>
      </c>
      <c r="H897" s="536">
        <v>4910.3999999999996</v>
      </c>
      <c r="I897" s="536">
        <f t="shared" si="143"/>
        <v>4910.3999999999996</v>
      </c>
      <c r="J897" s="656">
        <f t="shared" si="144"/>
        <v>6915.4</v>
      </c>
    </row>
    <row r="898" spans="1:10" ht="12" hidden="1" customHeight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customHeight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>
        <v>1</v>
      </c>
      <c r="F902" s="543">
        <v>850</v>
      </c>
      <c r="G902" s="536">
        <f t="shared" si="142"/>
        <v>850</v>
      </c>
      <c r="H902" s="543">
        <v>316.39999999999998</v>
      </c>
      <c r="I902" s="536">
        <f t="shared" si="143"/>
        <v>316.39999999999998</v>
      </c>
      <c r="J902" s="657">
        <f t="shared" si="144"/>
        <v>1166.4000000000001</v>
      </c>
    </row>
    <row r="903" spans="1:10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>
        <v>1</v>
      </c>
      <c r="F903" s="543">
        <v>850</v>
      </c>
      <c r="G903" s="536">
        <f t="shared" si="142"/>
        <v>850</v>
      </c>
      <c r="H903" s="543">
        <v>311.87692307692305</v>
      </c>
      <c r="I903" s="536">
        <f t="shared" si="143"/>
        <v>311.87692307692305</v>
      </c>
      <c r="J903" s="657">
        <f t="shared" si="144"/>
        <v>1161.876923076923</v>
      </c>
    </row>
    <row r="904" spans="1:10" ht="12" customHeight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>
        <v>2</v>
      </c>
      <c r="F904" s="536">
        <v>600</v>
      </c>
      <c r="G904" s="536">
        <f t="shared" si="142"/>
        <v>1200</v>
      </c>
      <c r="H904" s="536">
        <v>630</v>
      </c>
      <c r="I904" s="536">
        <f t="shared" si="143"/>
        <v>1260</v>
      </c>
      <c r="J904" s="656">
        <f t="shared" si="144"/>
        <v>2460</v>
      </c>
    </row>
    <row r="905" spans="1:10" ht="13.5" customHeight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>
        <v>1</v>
      </c>
      <c r="F905" s="536">
        <v>600</v>
      </c>
      <c r="G905" s="536">
        <f t="shared" si="142"/>
        <v>600</v>
      </c>
      <c r="H905" s="536">
        <v>420</v>
      </c>
      <c r="I905" s="536">
        <f t="shared" si="143"/>
        <v>420</v>
      </c>
      <c r="J905" s="656">
        <f t="shared" si="144"/>
        <v>1020</v>
      </c>
    </row>
    <row r="906" spans="1:10" ht="12" hidden="1" customHeight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customHeight="1" x14ac:dyDescent="0.2">
      <c r="A907" s="531">
        <v>95</v>
      </c>
      <c r="B907" s="535" t="s">
        <v>72</v>
      </c>
      <c r="C907" s="533"/>
      <c r="D907" s="533" t="s">
        <v>56</v>
      </c>
      <c r="E907" s="533">
        <v>7.2610000000000001</v>
      </c>
      <c r="F907" s="536">
        <v>1050</v>
      </c>
      <c r="G907" s="536">
        <f t="shared" si="142"/>
        <v>7624.05</v>
      </c>
      <c r="H907" s="536">
        <v>840</v>
      </c>
      <c r="I907" s="536">
        <f t="shared" si="143"/>
        <v>6099.24</v>
      </c>
      <c r="J907" s="656">
        <f t="shared" si="144"/>
        <v>13723.29</v>
      </c>
    </row>
    <row r="908" spans="1:10" ht="13.9" customHeight="1" x14ac:dyDescent="0.2">
      <c r="A908" s="531">
        <v>96</v>
      </c>
      <c r="B908" s="535" t="s">
        <v>73</v>
      </c>
      <c r="C908" s="533"/>
      <c r="D908" s="533" t="s">
        <v>56</v>
      </c>
      <c r="E908" s="533">
        <v>2</v>
      </c>
      <c r="F908" s="536">
        <v>1050</v>
      </c>
      <c r="G908" s="536">
        <f t="shared" si="142"/>
        <v>2100</v>
      </c>
      <c r="H908" s="536">
        <v>3080</v>
      </c>
      <c r="I908" s="536">
        <f t="shared" si="143"/>
        <v>6160</v>
      </c>
      <c r="J908" s="656">
        <f t="shared" si="144"/>
        <v>8260</v>
      </c>
    </row>
    <row r="909" spans="1:10" ht="12" customHeight="1" x14ac:dyDescent="0.2">
      <c r="A909" s="531">
        <v>97</v>
      </c>
      <c r="B909" s="535" t="s">
        <v>60</v>
      </c>
      <c r="C909" s="538"/>
      <c r="D909" s="533" t="s">
        <v>5</v>
      </c>
      <c r="E909" s="533">
        <v>1</v>
      </c>
      <c r="F909" s="536">
        <v>0</v>
      </c>
      <c r="G909" s="536">
        <f t="shared" si="142"/>
        <v>0</v>
      </c>
      <c r="H909" s="536">
        <v>1218</v>
      </c>
      <c r="I909" s="536">
        <f t="shared" si="143"/>
        <v>1218</v>
      </c>
      <c r="J909" s="656">
        <f t="shared" si="144"/>
        <v>1218</v>
      </c>
    </row>
    <row r="910" spans="1:10" ht="12" hidden="1" customHeight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customHeight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>
        <v>1</v>
      </c>
      <c r="F912" s="536">
        <v>2829</v>
      </c>
      <c r="G912" s="536">
        <f t="shared" ref="G912:G924" si="145">E912*F912</f>
        <v>2829</v>
      </c>
      <c r="H912" s="536">
        <v>5624.6399999999994</v>
      </c>
      <c r="I912" s="536">
        <f t="shared" ref="I912:I924" si="146">E912*H912</f>
        <v>5624.6399999999994</v>
      </c>
      <c r="J912" s="656">
        <f t="shared" ref="J912:J924" si="147">G912+I912</f>
        <v>8453.64</v>
      </c>
    </row>
    <row r="913" spans="1:10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>
        <v>1</v>
      </c>
      <c r="F913" s="536">
        <v>1681</v>
      </c>
      <c r="G913" s="536">
        <f t="shared" si="145"/>
        <v>1681</v>
      </c>
      <c r="H913" s="536">
        <v>4575.5999999999995</v>
      </c>
      <c r="I913" s="536">
        <f t="shared" si="146"/>
        <v>4575.5999999999995</v>
      </c>
      <c r="J913" s="656">
        <f t="shared" si="147"/>
        <v>6256.5999999999995</v>
      </c>
    </row>
    <row r="914" spans="1:10" ht="13.5" hidden="1" customHeight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customHeight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>
        <v>2</v>
      </c>
      <c r="F918" s="543">
        <v>850</v>
      </c>
      <c r="G918" s="536">
        <f t="shared" si="145"/>
        <v>1700</v>
      </c>
      <c r="H918" s="543">
        <v>311.87692307692305</v>
      </c>
      <c r="I918" s="536">
        <f t="shared" si="146"/>
        <v>623.7538461538461</v>
      </c>
      <c r="J918" s="657">
        <f t="shared" si="147"/>
        <v>2323.7538461538461</v>
      </c>
    </row>
    <row r="919" spans="1:10" ht="12" customHeight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>
        <v>6</v>
      </c>
      <c r="F919" s="536">
        <v>600</v>
      </c>
      <c r="G919" s="536">
        <f t="shared" si="145"/>
        <v>3600</v>
      </c>
      <c r="H919" s="536">
        <v>420</v>
      </c>
      <c r="I919" s="536">
        <f t="shared" si="146"/>
        <v>2520</v>
      </c>
      <c r="J919" s="656">
        <f t="shared" si="147"/>
        <v>6120</v>
      </c>
    </row>
    <row r="920" spans="1:10" ht="12" hidden="1" customHeight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x14ac:dyDescent="0.2">
      <c r="A921" s="531">
        <v>109</v>
      </c>
      <c r="B921" s="535" t="s">
        <v>74</v>
      </c>
      <c r="C921" s="533"/>
      <c r="D921" s="533" t="s">
        <v>56</v>
      </c>
      <c r="E921" s="533">
        <v>3.7549999999999999</v>
      </c>
      <c r="F921" s="536">
        <v>1050</v>
      </c>
      <c r="G921" s="536">
        <f t="shared" si="145"/>
        <v>3942.75</v>
      </c>
      <c r="H921" s="536">
        <v>840</v>
      </c>
      <c r="I921" s="536">
        <f t="shared" si="146"/>
        <v>3154.2</v>
      </c>
      <c r="J921" s="656">
        <f t="shared" si="147"/>
        <v>7096.95</v>
      </c>
    </row>
    <row r="922" spans="1:10" ht="12" customHeight="1" x14ac:dyDescent="0.2">
      <c r="A922" s="531">
        <v>110</v>
      </c>
      <c r="B922" s="535" t="s">
        <v>65</v>
      </c>
      <c r="C922" s="533"/>
      <c r="D922" s="533" t="s">
        <v>56</v>
      </c>
      <c r="E922" s="533">
        <v>1.53</v>
      </c>
      <c r="F922" s="536">
        <v>1050</v>
      </c>
      <c r="G922" s="536">
        <f t="shared" si="145"/>
        <v>1606.5</v>
      </c>
      <c r="H922" s="536">
        <v>3080</v>
      </c>
      <c r="I922" s="536">
        <f t="shared" si="146"/>
        <v>4712.3999999999996</v>
      </c>
      <c r="J922" s="656">
        <f t="shared" si="147"/>
        <v>6318.9</v>
      </c>
    </row>
    <row r="923" spans="1:10" x14ac:dyDescent="0.2">
      <c r="A923" s="531">
        <v>111</v>
      </c>
      <c r="B923" s="535" t="s">
        <v>60</v>
      </c>
      <c r="C923" s="538"/>
      <c r="D923" s="533" t="s">
        <v>5</v>
      </c>
      <c r="E923" s="533">
        <v>1</v>
      </c>
      <c r="F923" s="536">
        <v>0</v>
      </c>
      <c r="G923" s="536">
        <f t="shared" si="145"/>
        <v>0</v>
      </c>
      <c r="H923" s="536">
        <v>1688</v>
      </c>
      <c r="I923" s="536">
        <f t="shared" si="146"/>
        <v>1688</v>
      </c>
      <c r="J923" s="656">
        <f t="shared" si="147"/>
        <v>1688</v>
      </c>
    </row>
    <row r="924" spans="1:10" ht="25.5" hidden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18" customHeight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customHeight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>
        <v>1</v>
      </c>
      <c r="F926" s="536">
        <v>4518</v>
      </c>
      <c r="G926" s="536">
        <f t="shared" ref="G926:G942" si="148">E926*F926</f>
        <v>4518</v>
      </c>
      <c r="H926" s="536">
        <v>7588.7999999999993</v>
      </c>
      <c r="I926" s="536">
        <f t="shared" ref="I926:I942" si="149">E926*H926</f>
        <v>7588.7999999999993</v>
      </c>
      <c r="J926" s="656">
        <f t="shared" ref="J926:J942" si="150">G926+I926</f>
        <v>12106.8</v>
      </c>
    </row>
    <row r="927" spans="1:10" ht="12" customHeight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>
        <v>1</v>
      </c>
      <c r="F927" s="536">
        <v>3005</v>
      </c>
      <c r="G927" s="536">
        <f t="shared" si="148"/>
        <v>3005</v>
      </c>
      <c r="H927" s="536">
        <v>5133.5999999999995</v>
      </c>
      <c r="I927" s="536">
        <f t="shared" si="149"/>
        <v>5133.5999999999995</v>
      </c>
      <c r="J927" s="656">
        <f t="shared" si="150"/>
        <v>8138.5999999999995</v>
      </c>
    </row>
    <row r="928" spans="1:10" ht="12" hidden="1" customHeight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>
        <v>2</v>
      </c>
      <c r="F932" s="543">
        <v>850</v>
      </c>
      <c r="G932" s="536">
        <f t="shared" si="148"/>
        <v>1700</v>
      </c>
      <c r="H932" s="543">
        <v>347.2</v>
      </c>
      <c r="I932" s="536">
        <f t="shared" si="149"/>
        <v>694.4</v>
      </c>
      <c r="J932" s="657">
        <f t="shared" si="150"/>
        <v>2394.4</v>
      </c>
    </row>
    <row r="933" spans="1:10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>
        <v>1</v>
      </c>
      <c r="F933" s="543">
        <v>850</v>
      </c>
      <c r="G933" s="536">
        <f t="shared" si="148"/>
        <v>850</v>
      </c>
      <c r="H933" s="543">
        <v>316.39999999999998</v>
      </c>
      <c r="I933" s="536">
        <f t="shared" si="149"/>
        <v>316.39999999999998</v>
      </c>
      <c r="J933" s="657">
        <f t="shared" si="150"/>
        <v>1166.4000000000001</v>
      </c>
    </row>
    <row r="934" spans="1:10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>
        <v>1</v>
      </c>
      <c r="F934" s="543">
        <v>850</v>
      </c>
      <c r="G934" s="536">
        <f t="shared" si="148"/>
        <v>850</v>
      </c>
      <c r="H934" s="543">
        <v>311.87692307692305</v>
      </c>
      <c r="I934" s="536">
        <f t="shared" si="149"/>
        <v>311.87692307692305</v>
      </c>
      <c r="J934" s="657">
        <f t="shared" si="150"/>
        <v>1161.876923076923</v>
      </c>
    </row>
    <row r="935" spans="1:10" ht="36.75" customHeight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>
        <v>2</v>
      </c>
      <c r="F935" s="536">
        <v>600</v>
      </c>
      <c r="G935" s="536">
        <f t="shared" si="148"/>
        <v>1200</v>
      </c>
      <c r="H935" s="536">
        <v>784</v>
      </c>
      <c r="I935" s="536">
        <f t="shared" si="149"/>
        <v>1568</v>
      </c>
      <c r="J935" s="656">
        <f t="shared" si="150"/>
        <v>2768</v>
      </c>
    </row>
    <row r="936" spans="1:10" ht="40.5" customHeight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>
        <v>1</v>
      </c>
      <c r="F936" s="536">
        <v>600</v>
      </c>
      <c r="G936" s="536">
        <f t="shared" si="148"/>
        <v>600</v>
      </c>
      <c r="H936" s="536">
        <v>630</v>
      </c>
      <c r="I936" s="536">
        <f t="shared" si="149"/>
        <v>630</v>
      </c>
      <c r="J936" s="656">
        <f t="shared" si="150"/>
        <v>1230</v>
      </c>
    </row>
    <row r="937" spans="1:10" ht="40.5" customHeight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>
        <v>5</v>
      </c>
      <c r="F937" s="536">
        <v>600</v>
      </c>
      <c r="G937" s="536">
        <f t="shared" si="148"/>
        <v>3000</v>
      </c>
      <c r="H937" s="536">
        <v>420</v>
      </c>
      <c r="I937" s="536">
        <f t="shared" si="149"/>
        <v>2100</v>
      </c>
      <c r="J937" s="656">
        <f t="shared" si="150"/>
        <v>5100</v>
      </c>
    </row>
    <row r="938" spans="1:10" ht="12" hidden="1" customHeight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customHeight="1" x14ac:dyDescent="0.2">
      <c r="A939" s="531">
        <v>127</v>
      </c>
      <c r="B939" s="535" t="s">
        <v>299</v>
      </c>
      <c r="C939" s="533"/>
      <c r="D939" s="533" t="s">
        <v>56</v>
      </c>
      <c r="E939" s="533">
        <v>17.768999999999998</v>
      </c>
      <c r="F939" s="536">
        <v>1050</v>
      </c>
      <c r="G939" s="536">
        <f t="shared" si="148"/>
        <v>18657.449999999997</v>
      </c>
      <c r="H939" s="536">
        <v>840</v>
      </c>
      <c r="I939" s="536">
        <f t="shared" si="149"/>
        <v>14925.96</v>
      </c>
      <c r="J939" s="656">
        <f t="shared" si="150"/>
        <v>33583.409999999996</v>
      </c>
    </row>
    <row r="940" spans="1:10" ht="12" customHeight="1" x14ac:dyDescent="0.2">
      <c r="A940" s="531">
        <v>128</v>
      </c>
      <c r="B940" s="535" t="s">
        <v>300</v>
      </c>
      <c r="C940" s="533"/>
      <c r="D940" s="533" t="s">
        <v>56</v>
      </c>
      <c r="E940" s="533">
        <v>3.5720000000000005</v>
      </c>
      <c r="F940" s="536">
        <v>1050</v>
      </c>
      <c r="G940" s="536">
        <f t="shared" si="148"/>
        <v>3750.6000000000004</v>
      </c>
      <c r="H940" s="536">
        <v>3080</v>
      </c>
      <c r="I940" s="536">
        <f t="shared" si="149"/>
        <v>11001.760000000002</v>
      </c>
      <c r="J940" s="785">
        <f t="shared" si="150"/>
        <v>14752.360000000002</v>
      </c>
    </row>
    <row r="941" spans="1:10" ht="23.25" customHeight="1" x14ac:dyDescent="0.2">
      <c r="A941" s="531">
        <v>129</v>
      </c>
      <c r="B941" s="535" t="s">
        <v>60</v>
      </c>
      <c r="C941" s="538"/>
      <c r="D941" s="533" t="s">
        <v>5</v>
      </c>
      <c r="E941" s="533">
        <v>1</v>
      </c>
      <c r="F941" s="536">
        <v>0</v>
      </c>
      <c r="G941" s="536">
        <f t="shared" si="148"/>
        <v>0</v>
      </c>
      <c r="H941" s="536">
        <v>4701</v>
      </c>
      <c r="I941" s="536">
        <f t="shared" si="149"/>
        <v>4701</v>
      </c>
      <c r="J941" s="656">
        <f t="shared" si="150"/>
        <v>4701</v>
      </c>
    </row>
    <row r="942" spans="1:10" ht="25.5" hidden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>
        <v>1</v>
      </c>
      <c r="F944" s="536">
        <v>4518</v>
      </c>
      <c r="G944" s="536">
        <f t="shared" ref="G944:G958" si="151">E944*F944</f>
        <v>4518</v>
      </c>
      <c r="H944" s="536">
        <v>7588.7999999999993</v>
      </c>
      <c r="I944" s="536">
        <f t="shared" ref="I944:I958" si="152">E944*H944</f>
        <v>7588.7999999999993</v>
      </c>
      <c r="J944" s="656">
        <f t="shared" ref="J944:J958" si="153">G944+I944</f>
        <v>12106.8</v>
      </c>
    </row>
    <row r="945" spans="1:10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>
        <v>1</v>
      </c>
      <c r="F945" s="536">
        <v>3005</v>
      </c>
      <c r="G945" s="536">
        <f t="shared" si="151"/>
        <v>3005</v>
      </c>
      <c r="H945" s="536">
        <v>5133.5999999999995</v>
      </c>
      <c r="I945" s="536">
        <f t="shared" si="152"/>
        <v>5133.5999999999995</v>
      </c>
      <c r="J945" s="656">
        <f t="shared" si="153"/>
        <v>8138.5999999999995</v>
      </c>
    </row>
    <row r="946" spans="1:10" hidden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customHeight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>
        <v>2</v>
      </c>
      <c r="F950" s="543">
        <v>850</v>
      </c>
      <c r="G950" s="536">
        <f t="shared" si="151"/>
        <v>1700</v>
      </c>
      <c r="H950" s="543">
        <v>347.2</v>
      </c>
      <c r="I950" s="536">
        <f t="shared" si="152"/>
        <v>694.4</v>
      </c>
      <c r="J950" s="657">
        <f t="shared" si="153"/>
        <v>2394.4</v>
      </c>
    </row>
    <row r="951" spans="1:10" ht="12" customHeight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>
        <v>3</v>
      </c>
      <c r="F951" s="543">
        <v>850</v>
      </c>
      <c r="G951" s="536">
        <f t="shared" si="151"/>
        <v>2550</v>
      </c>
      <c r="H951" s="543">
        <v>311.87692307692305</v>
      </c>
      <c r="I951" s="536">
        <f t="shared" si="152"/>
        <v>935.63076923076915</v>
      </c>
      <c r="J951" s="657">
        <f t="shared" si="153"/>
        <v>3485.6307692307691</v>
      </c>
    </row>
    <row r="952" spans="1:10" ht="12" customHeight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>
        <v>2</v>
      </c>
      <c r="F952" s="536">
        <v>600</v>
      </c>
      <c r="G952" s="536">
        <f t="shared" si="151"/>
        <v>1200</v>
      </c>
      <c r="H952" s="536">
        <v>784</v>
      </c>
      <c r="I952" s="536">
        <f t="shared" si="152"/>
        <v>1568</v>
      </c>
      <c r="J952" s="656">
        <f t="shared" si="153"/>
        <v>2768</v>
      </c>
    </row>
    <row r="953" spans="1:10" ht="12" customHeight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>
        <v>4</v>
      </c>
      <c r="F953" s="536">
        <v>600</v>
      </c>
      <c r="G953" s="536">
        <f t="shared" si="151"/>
        <v>2400</v>
      </c>
      <c r="H953" s="536">
        <v>420</v>
      </c>
      <c r="I953" s="536">
        <f t="shared" si="152"/>
        <v>1680</v>
      </c>
      <c r="J953" s="656">
        <f t="shared" si="153"/>
        <v>4080</v>
      </c>
    </row>
    <row r="954" spans="1:10" ht="12" customHeight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customHeight="1" x14ac:dyDescent="0.2">
      <c r="A955" s="531">
        <v>143</v>
      </c>
      <c r="B955" s="535" t="s">
        <v>299</v>
      </c>
      <c r="C955" s="533"/>
      <c r="D955" s="533" t="s">
        <v>56</v>
      </c>
      <c r="E955" s="533">
        <v>0.52299999999999969</v>
      </c>
      <c r="F955" s="536">
        <v>1050</v>
      </c>
      <c r="G955" s="536">
        <f t="shared" si="151"/>
        <v>549.14999999999964</v>
      </c>
      <c r="H955" s="536">
        <v>840</v>
      </c>
      <c r="I955" s="536">
        <f t="shared" si="152"/>
        <v>439.31999999999971</v>
      </c>
      <c r="J955" s="656">
        <f t="shared" si="153"/>
        <v>988.46999999999935</v>
      </c>
    </row>
    <row r="956" spans="1:10" ht="12" customHeight="1" x14ac:dyDescent="0.2">
      <c r="A956" s="531">
        <v>144</v>
      </c>
      <c r="B956" s="535" t="s">
        <v>300</v>
      </c>
      <c r="C956" s="533"/>
      <c r="D956" s="533" t="s">
        <v>56</v>
      </c>
      <c r="E956" s="533">
        <v>3.5020000000000007</v>
      </c>
      <c r="F956" s="536">
        <v>1050</v>
      </c>
      <c r="G956" s="536">
        <f t="shared" si="151"/>
        <v>3677.1000000000008</v>
      </c>
      <c r="H956" s="536">
        <v>3080</v>
      </c>
      <c r="I956" s="536">
        <f t="shared" si="152"/>
        <v>10786.160000000002</v>
      </c>
      <c r="J956" s="656">
        <f t="shared" si="153"/>
        <v>14463.260000000002</v>
      </c>
    </row>
    <row r="957" spans="1:10" ht="12" customHeight="1" x14ac:dyDescent="0.2">
      <c r="A957" s="531">
        <v>145</v>
      </c>
      <c r="B957" s="535" t="s">
        <v>60</v>
      </c>
      <c r="C957" s="538"/>
      <c r="D957" s="533" t="s">
        <v>5</v>
      </c>
      <c r="E957" s="533">
        <v>1</v>
      </c>
      <c r="F957" s="536">
        <v>0</v>
      </c>
      <c r="G957" s="536">
        <f t="shared" si="151"/>
        <v>0</v>
      </c>
      <c r="H957" s="536">
        <v>4701</v>
      </c>
      <c r="I957" s="536">
        <f t="shared" si="152"/>
        <v>4701</v>
      </c>
      <c r="J957" s="656">
        <f t="shared" si="153"/>
        <v>4701</v>
      </c>
    </row>
    <row r="958" spans="1:10" ht="12" hidden="1" customHeight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customHeight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customHeight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>
        <v>1</v>
      </c>
      <c r="F960" s="536">
        <v>4518</v>
      </c>
      <c r="G960" s="536">
        <f t="shared" ref="G960:G975" si="154">E960*F960</f>
        <v>4518</v>
      </c>
      <c r="H960" s="536">
        <v>7588.7999999999993</v>
      </c>
      <c r="I960" s="536">
        <f t="shared" ref="I960:I975" si="155">E960*H960</f>
        <v>7588.7999999999993</v>
      </c>
      <c r="J960" s="656">
        <f t="shared" ref="J960:J975" si="156">G960+I960</f>
        <v>12106.8</v>
      </c>
    </row>
    <row r="961" spans="1:10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>
        <v>1</v>
      </c>
      <c r="F961" s="536">
        <v>3005</v>
      </c>
      <c r="G961" s="536">
        <f t="shared" si="154"/>
        <v>3005</v>
      </c>
      <c r="H961" s="536">
        <v>5133.5999999999995</v>
      </c>
      <c r="I961" s="536">
        <f t="shared" si="155"/>
        <v>5133.5999999999995</v>
      </c>
      <c r="J961" s="656">
        <f t="shared" si="156"/>
        <v>8138.5999999999995</v>
      </c>
    </row>
    <row r="962" spans="1:10" s="545" customFormat="1" ht="13.5" hidden="1" customHeight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>
        <v>2</v>
      </c>
      <c r="F966" s="543">
        <v>850</v>
      </c>
      <c r="G966" s="536">
        <f t="shared" si="154"/>
        <v>1700</v>
      </c>
      <c r="H966" s="543">
        <v>347.2</v>
      </c>
      <c r="I966" s="536">
        <f t="shared" si="155"/>
        <v>694.4</v>
      </c>
      <c r="J966" s="657">
        <f t="shared" si="156"/>
        <v>2394.4</v>
      </c>
    </row>
    <row r="967" spans="1:10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>
        <v>1</v>
      </c>
      <c r="F967" s="543">
        <v>850</v>
      </c>
      <c r="G967" s="536">
        <f t="shared" si="154"/>
        <v>850</v>
      </c>
      <c r="H967" s="543">
        <v>316.39999999999998</v>
      </c>
      <c r="I967" s="536">
        <f t="shared" si="155"/>
        <v>316.39999999999998</v>
      </c>
      <c r="J967" s="657">
        <f t="shared" si="156"/>
        <v>1166.4000000000001</v>
      </c>
    </row>
    <row r="968" spans="1:10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>
        <v>4</v>
      </c>
      <c r="F968" s="543">
        <v>850</v>
      </c>
      <c r="G968" s="536">
        <f t="shared" si="154"/>
        <v>3400</v>
      </c>
      <c r="H968" s="543">
        <v>311.87692307692305</v>
      </c>
      <c r="I968" s="536">
        <f t="shared" si="155"/>
        <v>1247.5076923076922</v>
      </c>
      <c r="J968" s="657">
        <f t="shared" si="156"/>
        <v>4647.5076923076922</v>
      </c>
    </row>
    <row r="969" spans="1:10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>
        <v>2</v>
      </c>
      <c r="F969" s="536">
        <v>600</v>
      </c>
      <c r="G969" s="536">
        <f t="shared" si="154"/>
        <v>1200</v>
      </c>
      <c r="H969" s="536">
        <v>784</v>
      </c>
      <c r="I969" s="536">
        <f t="shared" si="155"/>
        <v>1568</v>
      </c>
      <c r="J969" s="656">
        <f t="shared" si="156"/>
        <v>2768</v>
      </c>
    </row>
    <row r="970" spans="1:10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>
        <v>9</v>
      </c>
      <c r="F970" s="536">
        <v>600</v>
      </c>
      <c r="G970" s="536">
        <f t="shared" si="154"/>
        <v>5400</v>
      </c>
      <c r="H970" s="536">
        <v>420</v>
      </c>
      <c r="I970" s="536">
        <f t="shared" si="155"/>
        <v>3780</v>
      </c>
      <c r="J970" s="656">
        <f t="shared" si="156"/>
        <v>9180</v>
      </c>
    </row>
    <row r="971" spans="1:10" ht="40.5" hidden="1" customHeight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customHeight="1" x14ac:dyDescent="0.2">
      <c r="A972" s="531">
        <v>160</v>
      </c>
      <c r="B972" s="535" t="s">
        <v>299</v>
      </c>
      <c r="C972" s="533"/>
      <c r="D972" s="533" t="s">
        <v>56</v>
      </c>
      <c r="E972" s="533">
        <v>10.983999999999998</v>
      </c>
      <c r="F972" s="536">
        <v>1050</v>
      </c>
      <c r="G972" s="536">
        <f t="shared" si="154"/>
        <v>11533.199999999999</v>
      </c>
      <c r="H972" s="536">
        <v>840</v>
      </c>
      <c r="I972" s="536">
        <f t="shared" si="155"/>
        <v>9226.5599999999977</v>
      </c>
      <c r="J972" s="656">
        <f t="shared" si="156"/>
        <v>20759.759999999995</v>
      </c>
    </row>
    <row r="973" spans="1:10" ht="12" customHeight="1" x14ac:dyDescent="0.2">
      <c r="A973" s="531">
        <v>161</v>
      </c>
      <c r="B973" s="535" t="s">
        <v>300</v>
      </c>
      <c r="C973" s="533"/>
      <c r="D973" s="533" t="s">
        <v>56</v>
      </c>
      <c r="E973" s="533">
        <v>4.9530000000000012</v>
      </c>
      <c r="F973" s="536">
        <v>1050</v>
      </c>
      <c r="G973" s="536">
        <f t="shared" si="154"/>
        <v>5200.6500000000015</v>
      </c>
      <c r="H973" s="536">
        <v>3080</v>
      </c>
      <c r="I973" s="536">
        <f t="shared" si="155"/>
        <v>15255.240000000003</v>
      </c>
      <c r="J973" s="656">
        <f t="shared" si="156"/>
        <v>20455.890000000007</v>
      </c>
    </row>
    <row r="974" spans="1:10" ht="12" customHeight="1" x14ac:dyDescent="0.2">
      <c r="A974" s="531">
        <v>162</v>
      </c>
      <c r="B974" s="535" t="s">
        <v>60</v>
      </c>
      <c r="C974" s="538"/>
      <c r="D974" s="533" t="s">
        <v>5</v>
      </c>
      <c r="E974" s="533">
        <v>1</v>
      </c>
      <c r="F974" s="536">
        <v>0</v>
      </c>
      <c r="G974" s="536">
        <f t="shared" si="154"/>
        <v>0</v>
      </c>
      <c r="H974" s="536">
        <v>4701</v>
      </c>
      <c r="I974" s="536">
        <f t="shared" si="155"/>
        <v>4701</v>
      </c>
      <c r="J974" s="656">
        <f t="shared" si="156"/>
        <v>4701</v>
      </c>
    </row>
    <row r="975" spans="1:10" ht="40.5" hidden="1" customHeight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21" customHeight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customHeight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>
        <v>1</v>
      </c>
      <c r="F1015" s="536">
        <v>14000</v>
      </c>
      <c r="G1015" s="536">
        <f t="shared" ref="G1015:G1017" si="164">E1015*F1015</f>
        <v>14000</v>
      </c>
      <c r="H1015" s="536">
        <v>45868</v>
      </c>
      <c r="I1015" s="536">
        <f t="shared" ref="I1015:I1017" si="165">E1015*H1015</f>
        <v>45868</v>
      </c>
      <c r="J1015" s="656">
        <f t="shared" ref="J1015:J1017" si="166">G1015+I1015</f>
        <v>59868</v>
      </c>
    </row>
    <row r="1016" spans="1:10" ht="25.5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>
        <v>2</v>
      </c>
      <c r="F1016" s="536">
        <v>14000</v>
      </c>
      <c r="G1016" s="536">
        <f t="shared" si="164"/>
        <v>28000</v>
      </c>
      <c r="H1016" s="536">
        <v>37474</v>
      </c>
      <c r="I1016" s="536">
        <f t="shared" si="165"/>
        <v>74948</v>
      </c>
      <c r="J1016" s="656">
        <f t="shared" si="166"/>
        <v>102948</v>
      </c>
    </row>
    <row r="1017" spans="1:10" ht="38.25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>
        <v>1</v>
      </c>
      <c r="F1017" s="536">
        <v>44166</v>
      </c>
      <c r="G1017" s="536">
        <f t="shared" si="164"/>
        <v>44166</v>
      </c>
      <c r="H1017" s="536">
        <v>294438.13</v>
      </c>
      <c r="I1017" s="536">
        <f t="shared" si="165"/>
        <v>294438.13</v>
      </c>
      <c r="J1017" s="656">
        <f t="shared" si="166"/>
        <v>338604.13</v>
      </c>
    </row>
    <row r="1018" spans="1:10" hidden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/>
      <c r="H1018" s="536"/>
      <c r="I1018" s="536"/>
      <c r="J1018" s="656"/>
    </row>
    <row r="1019" spans="1:10" hidden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/>
      <c r="H1019" s="536"/>
      <c r="I1019" s="536"/>
      <c r="J1019" s="656"/>
    </row>
    <row r="1020" spans="1:10" x14ac:dyDescent="0.2">
      <c r="A1020" s="531">
        <v>208</v>
      </c>
      <c r="B1020" s="537" t="s">
        <v>307</v>
      </c>
      <c r="C1020" s="533"/>
      <c r="D1020" s="533" t="s">
        <v>96</v>
      </c>
      <c r="E1020" s="533">
        <v>22</v>
      </c>
      <c r="F1020" s="536">
        <f>250+105</f>
        <v>355</v>
      </c>
      <c r="G1020" s="536">
        <f t="shared" ref="G1020:G1029" si="167">E1020*F1020</f>
        <v>7810</v>
      </c>
      <c r="H1020" s="536">
        <v>240</v>
      </c>
      <c r="I1020" s="536">
        <f t="shared" ref="I1020:I1029" si="168">E1020*H1020</f>
        <v>5280</v>
      </c>
      <c r="J1020" s="656">
        <f t="shared" ref="J1020:J1029" si="169">G1020+I1020</f>
        <v>13090</v>
      </c>
    </row>
    <row r="1021" spans="1:10" hidden="1" x14ac:dyDescent="0.2">
      <c r="A1021" s="531">
        <v>209</v>
      </c>
      <c r="B1021" s="537" t="s">
        <v>308</v>
      </c>
      <c r="C1021" s="533"/>
      <c r="D1021" s="533" t="s">
        <v>96</v>
      </c>
      <c r="E1021" s="533">
        <v>32</v>
      </c>
      <c r="F1021" s="536">
        <f>330+105</f>
        <v>435</v>
      </c>
      <c r="G1021" s="536">
        <f t="shared" si="167"/>
        <v>13920</v>
      </c>
      <c r="H1021" s="536">
        <v>403</v>
      </c>
      <c r="I1021" s="536">
        <f t="shared" si="168"/>
        <v>12896</v>
      </c>
      <c r="J1021" s="656">
        <f t="shared" si="169"/>
        <v>26816</v>
      </c>
    </row>
    <row r="1022" spans="1:10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7"/>
        <v>0</v>
      </c>
      <c r="H1022" s="536">
        <v>524</v>
      </c>
      <c r="I1022" s="536">
        <f t="shared" si="168"/>
        <v>0</v>
      </c>
      <c r="J1022" s="656">
        <f t="shared" si="169"/>
        <v>0</v>
      </c>
    </row>
    <row r="1023" spans="1:10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7"/>
        <v>0</v>
      </c>
      <c r="H1023" s="536">
        <v>877</v>
      </c>
      <c r="I1023" s="536">
        <f t="shared" si="168"/>
        <v>0</v>
      </c>
      <c r="J1023" s="656">
        <f t="shared" si="169"/>
        <v>0</v>
      </c>
    </row>
    <row r="1024" spans="1:10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>
        <v>3</v>
      </c>
      <c r="F1024" s="536">
        <v>2500</v>
      </c>
      <c r="G1024" s="536">
        <f t="shared" si="167"/>
        <v>7500</v>
      </c>
      <c r="H1024" s="536">
        <v>8211</v>
      </c>
      <c r="I1024" s="536">
        <f t="shared" si="168"/>
        <v>24633</v>
      </c>
      <c r="J1024" s="656">
        <f t="shared" si="169"/>
        <v>32133</v>
      </c>
    </row>
    <row r="1025" spans="1:10" x14ac:dyDescent="0.2">
      <c r="A1025" s="531">
        <v>213</v>
      </c>
      <c r="B1025" s="535" t="s">
        <v>310</v>
      </c>
      <c r="C1025" s="533"/>
      <c r="D1025" s="533" t="s">
        <v>7</v>
      </c>
      <c r="E1025" s="533">
        <v>1</v>
      </c>
      <c r="F1025" s="536">
        <v>2500</v>
      </c>
      <c r="G1025" s="536">
        <f t="shared" si="167"/>
        <v>2500</v>
      </c>
      <c r="H1025" s="536">
        <v>5000</v>
      </c>
      <c r="I1025" s="536">
        <f t="shared" si="168"/>
        <v>5000</v>
      </c>
      <c r="J1025" s="656">
        <f t="shared" si="169"/>
        <v>7500</v>
      </c>
    </row>
    <row r="1026" spans="1:10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>
        <v>10</v>
      </c>
      <c r="F1026" s="536">
        <v>500</v>
      </c>
      <c r="G1026" s="536">
        <f t="shared" si="167"/>
        <v>5000</v>
      </c>
      <c r="H1026" s="536">
        <v>117</v>
      </c>
      <c r="I1026" s="536">
        <f t="shared" si="168"/>
        <v>1170</v>
      </c>
      <c r="J1026" s="656">
        <f t="shared" si="169"/>
        <v>6170</v>
      </c>
    </row>
    <row r="1027" spans="1:10" x14ac:dyDescent="0.2">
      <c r="A1027" s="531">
        <v>215</v>
      </c>
      <c r="B1027" s="535" t="s">
        <v>101</v>
      </c>
      <c r="C1027" s="533"/>
      <c r="D1027" s="533" t="s">
        <v>5</v>
      </c>
      <c r="E1027" s="533">
        <v>1</v>
      </c>
      <c r="F1027" s="536">
        <v>0</v>
      </c>
      <c r="G1027" s="536">
        <f t="shared" si="167"/>
        <v>0</v>
      </c>
      <c r="H1027" s="536">
        <v>12600</v>
      </c>
      <c r="I1027" s="536">
        <f t="shared" si="168"/>
        <v>12600</v>
      </c>
      <c r="J1027" s="656">
        <f t="shared" si="169"/>
        <v>12600</v>
      </c>
    </row>
    <row r="1028" spans="1:10" hidden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7"/>
        <v>0</v>
      </c>
      <c r="H1028" s="536">
        <v>0</v>
      </c>
      <c r="I1028" s="536">
        <f t="shared" si="168"/>
        <v>0</v>
      </c>
      <c r="J1028" s="656">
        <f t="shared" si="169"/>
        <v>0</v>
      </c>
    </row>
    <row r="1029" spans="1:10" ht="14.25" hidden="1" customHeight="1" thickBot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7"/>
        <v>0</v>
      </c>
      <c r="H1029" s="549">
        <v>0</v>
      </c>
      <c r="I1029" s="549">
        <f t="shared" si="168"/>
        <v>0</v>
      </c>
      <c r="J1029" s="658">
        <f t="shared" si="169"/>
        <v>0</v>
      </c>
    </row>
    <row r="1030" spans="1:10" ht="13.5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1519768</v>
      </c>
      <c r="H1030" s="554"/>
      <c r="I1030" s="555">
        <f>SUM(I813:I1029)</f>
        <v>2095091.8112307689</v>
      </c>
      <c r="J1030" s="659">
        <f>SUM(J813:J1029)</f>
        <v>3614859.8112307689</v>
      </c>
    </row>
    <row r="1031" spans="1:10" ht="13.5" thickTop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42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/>
      <c r="F1037" s="536">
        <v>228206.58</v>
      </c>
      <c r="G1037" s="536">
        <f t="shared" ref="G1037:G1070" si="170">E1037*F1037</f>
        <v>0</v>
      </c>
      <c r="H1037" s="536">
        <v>566028.50399999996</v>
      </c>
      <c r="I1037" s="536">
        <f t="shared" ref="I1037:I1070" si="171">E1037*H1037</f>
        <v>0</v>
      </c>
      <c r="J1037" s="656">
        <f t="shared" ref="J1037:J1039" si="172">G1037+I1037</f>
        <v>0</v>
      </c>
    </row>
    <row r="1038" spans="1:10" ht="37.5" customHeight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>
        <v>1</v>
      </c>
      <c r="F1038" s="536">
        <v>77780.28</v>
      </c>
      <c r="G1038" s="536">
        <f t="shared" si="170"/>
        <v>77780.28</v>
      </c>
      <c r="H1038" s="536">
        <v>200330.92799999999</v>
      </c>
      <c r="I1038" s="536">
        <f t="shared" si="171"/>
        <v>200330.92799999999</v>
      </c>
      <c r="J1038" s="656">
        <f t="shared" si="172"/>
        <v>278111.20799999998</v>
      </c>
    </row>
    <row r="1039" spans="1:10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>
        <v>1</v>
      </c>
      <c r="F1039" s="536">
        <v>32933</v>
      </c>
      <c r="G1039" s="536">
        <f t="shared" si="170"/>
        <v>32933</v>
      </c>
      <c r="H1039" s="536">
        <v>103503.048</v>
      </c>
      <c r="I1039" s="536">
        <f t="shared" si="171"/>
        <v>103503.048</v>
      </c>
      <c r="J1039" s="656">
        <f t="shared" si="172"/>
        <v>136436.04800000001</v>
      </c>
    </row>
    <row r="1040" spans="1:10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70"/>
        <v>0</v>
      </c>
      <c r="H1040" s="536"/>
      <c r="I1040" s="536">
        <f t="shared" si="171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/>
      <c r="F1041" s="536">
        <v>221688.18</v>
      </c>
      <c r="G1041" s="536">
        <f t="shared" si="170"/>
        <v>0</v>
      </c>
      <c r="H1041" s="536">
        <v>565704.12</v>
      </c>
      <c r="I1041" s="536">
        <f t="shared" si="171"/>
        <v>0</v>
      </c>
      <c r="J1041" s="656">
        <f t="shared" ref="J1041:J1043" si="173">G1041+I1041</f>
        <v>0</v>
      </c>
    </row>
    <row r="1042" spans="1:10" ht="38.25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>
        <v>1</v>
      </c>
      <c r="F1042" s="536">
        <v>77780.28</v>
      </c>
      <c r="G1042" s="536">
        <f t="shared" si="170"/>
        <v>77780.28</v>
      </c>
      <c r="H1042" s="536">
        <v>200330.92799999999</v>
      </c>
      <c r="I1042" s="536">
        <f t="shared" si="171"/>
        <v>200330.92799999999</v>
      </c>
      <c r="J1042" s="656">
        <f t="shared" si="173"/>
        <v>278111.20799999998</v>
      </c>
    </row>
    <row r="1043" spans="1:10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>
        <v>1</v>
      </c>
      <c r="F1043" s="536">
        <v>32933</v>
      </c>
      <c r="G1043" s="536">
        <f t="shared" si="170"/>
        <v>32933</v>
      </c>
      <c r="H1043" s="536">
        <v>103503.048</v>
      </c>
      <c r="I1043" s="536">
        <f t="shared" si="171"/>
        <v>103503.048</v>
      </c>
      <c r="J1043" s="656">
        <f t="shared" si="173"/>
        <v>136436.04800000001</v>
      </c>
    </row>
    <row r="1044" spans="1:10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/>
      <c r="F1045" s="536">
        <v>174873.3</v>
      </c>
      <c r="G1045" s="536">
        <f t="shared" si="170"/>
        <v>0</v>
      </c>
      <c r="H1045" s="536">
        <v>469767.55200000003</v>
      </c>
      <c r="I1045" s="536">
        <f t="shared" si="171"/>
        <v>0</v>
      </c>
      <c r="J1045" s="656">
        <f t="shared" ref="J1045:J1047" si="174">G1045+I1045</f>
        <v>0</v>
      </c>
    </row>
    <row r="1046" spans="1:10" ht="38.25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>
        <v>1</v>
      </c>
      <c r="F1046" s="536">
        <v>77780.28</v>
      </c>
      <c r="G1046" s="536">
        <f t="shared" si="170"/>
        <v>77780.28</v>
      </c>
      <c r="H1046" s="536">
        <v>160846.10400000002</v>
      </c>
      <c r="I1046" s="536">
        <f t="shared" si="171"/>
        <v>160846.10400000002</v>
      </c>
      <c r="J1046" s="656">
        <f t="shared" si="174"/>
        <v>238626.38400000002</v>
      </c>
    </row>
    <row r="1047" spans="1:10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>
        <v>1</v>
      </c>
      <c r="F1047" s="536">
        <v>22827</v>
      </c>
      <c r="G1047" s="536">
        <f t="shared" si="170"/>
        <v>22827</v>
      </c>
      <c r="H1047" s="536">
        <v>62594.207999999991</v>
      </c>
      <c r="I1047" s="536">
        <f t="shared" si="171"/>
        <v>62594.207999999991</v>
      </c>
      <c r="J1047" s="656">
        <f t="shared" si="174"/>
        <v>85421.207999999984</v>
      </c>
    </row>
    <row r="1048" spans="1:10" hidden="1" x14ac:dyDescent="0.2">
      <c r="A1048" s="531">
        <v>236</v>
      </c>
      <c r="F1048" s="564"/>
      <c r="G1048" s="536">
        <f t="shared" si="170"/>
        <v>0</v>
      </c>
      <c r="H1048" s="564"/>
      <c r="I1048" s="536">
        <f t="shared" si="171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70"/>
        <v>0</v>
      </c>
      <c r="H1049" s="536"/>
      <c r="I1049" s="536">
        <f t="shared" si="171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/>
      <c r="F1050" s="536">
        <v>174873.3</v>
      </c>
      <c r="G1050" s="536">
        <f t="shared" si="170"/>
        <v>0</v>
      </c>
      <c r="H1050" s="536">
        <v>469474.41599999997</v>
      </c>
      <c r="I1050" s="536">
        <f t="shared" si="171"/>
        <v>0</v>
      </c>
      <c r="J1050" s="656">
        <f t="shared" ref="J1050:J1052" si="175">G1050+I1050</f>
        <v>0</v>
      </c>
    </row>
    <row r="1051" spans="1:10" ht="38.25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>
        <v>1</v>
      </c>
      <c r="F1051" s="536">
        <v>77780.28</v>
      </c>
      <c r="G1051" s="536">
        <f t="shared" si="170"/>
        <v>77780.28</v>
      </c>
      <c r="H1051" s="536">
        <v>160846.10400000002</v>
      </c>
      <c r="I1051" s="536">
        <f t="shared" si="171"/>
        <v>160846.10400000002</v>
      </c>
      <c r="J1051" s="656">
        <f t="shared" si="175"/>
        <v>238626.38400000002</v>
      </c>
    </row>
    <row r="1052" spans="1:10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>
        <v>1</v>
      </c>
      <c r="F1052" s="536">
        <v>22827</v>
      </c>
      <c r="G1052" s="536">
        <f t="shared" si="170"/>
        <v>22827</v>
      </c>
      <c r="H1052" s="536">
        <v>62594.207999999991</v>
      </c>
      <c r="I1052" s="536">
        <f t="shared" si="171"/>
        <v>62594.207999999991</v>
      </c>
      <c r="J1052" s="656">
        <f t="shared" si="175"/>
        <v>85421.207999999984</v>
      </c>
    </row>
    <row r="1053" spans="1:10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469767.55200000003</v>
      </c>
      <c r="I1054" s="536">
        <f t="shared" si="171"/>
        <v>0</v>
      </c>
      <c r="J1054" s="656">
        <f t="shared" ref="J1054:J1056" si="176">G1054+I1054</f>
        <v>0</v>
      </c>
    </row>
    <row r="1055" spans="1:10" ht="38.25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>
        <v>1</v>
      </c>
      <c r="F1055" s="536">
        <v>77780.28</v>
      </c>
      <c r="G1055" s="536">
        <f t="shared" si="170"/>
        <v>77780.28</v>
      </c>
      <c r="H1055" s="536">
        <v>160846.10400000002</v>
      </c>
      <c r="I1055" s="536">
        <f t="shared" si="171"/>
        <v>160846.10400000002</v>
      </c>
      <c r="J1055" s="656">
        <f t="shared" si="176"/>
        <v>238626.38400000002</v>
      </c>
    </row>
    <row r="1056" spans="1:10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>
        <v>1</v>
      </c>
      <c r="F1056" s="536">
        <v>22827</v>
      </c>
      <c r="G1056" s="536">
        <f t="shared" si="170"/>
        <v>22827</v>
      </c>
      <c r="H1056" s="536">
        <v>62594.207999999991</v>
      </c>
      <c r="I1056" s="536">
        <f t="shared" si="171"/>
        <v>62594.207999999991</v>
      </c>
      <c r="J1056" s="656">
        <f t="shared" si="176"/>
        <v>85421.207999999984</v>
      </c>
    </row>
    <row r="1057" spans="1:10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656">
        <f t="shared" ref="J1058:J1060" si="177">G1058+I1058</f>
        <v>0</v>
      </c>
    </row>
    <row r="1059" spans="1:10" ht="38.25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>
        <v>1</v>
      </c>
      <c r="F1059" s="536">
        <v>77780.28</v>
      </c>
      <c r="G1059" s="536">
        <f t="shared" si="170"/>
        <v>77780.28</v>
      </c>
      <c r="H1059" s="536">
        <v>160846.10400000002</v>
      </c>
      <c r="I1059" s="536">
        <f t="shared" si="171"/>
        <v>160846.10400000002</v>
      </c>
      <c r="J1059" s="656">
        <f t="shared" si="177"/>
        <v>238626.38400000002</v>
      </c>
    </row>
    <row r="1060" spans="1:10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>
        <v>1</v>
      </c>
      <c r="F1060" s="536">
        <v>22827</v>
      </c>
      <c r="G1060" s="536">
        <f t="shared" si="170"/>
        <v>22827</v>
      </c>
      <c r="H1060" s="536">
        <v>62594.207999999991</v>
      </c>
      <c r="I1060" s="536">
        <f t="shared" si="171"/>
        <v>62594.207999999991</v>
      </c>
      <c r="J1060" s="656">
        <f t="shared" si="177"/>
        <v>85421.207999999984</v>
      </c>
    </row>
    <row r="1061" spans="1:10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70"/>
        <v>0</v>
      </c>
      <c r="H1061" s="147"/>
      <c r="I1061" s="536">
        <f t="shared" si="171"/>
        <v>0</v>
      </c>
      <c r="J1061" s="655"/>
    </row>
    <row r="1062" spans="1:10" ht="25.5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>
        <v>1</v>
      </c>
      <c r="F1062" s="536">
        <v>134605.79999999999</v>
      </c>
      <c r="G1062" s="536">
        <f t="shared" si="170"/>
        <v>134605.79999999999</v>
      </c>
      <c r="H1062" s="536">
        <v>281150.90399999998</v>
      </c>
      <c r="I1062" s="536">
        <f t="shared" si="171"/>
        <v>281150.90399999998</v>
      </c>
      <c r="J1062" s="656">
        <f t="shared" ref="J1062:J1065" si="178">G1062+I1062</f>
        <v>415756.70399999997</v>
      </c>
    </row>
    <row r="1063" spans="1:10" hidden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70"/>
        <v>0</v>
      </c>
      <c r="H1063" s="536">
        <v>30335.111999999997</v>
      </c>
      <c r="I1063" s="536">
        <f t="shared" si="171"/>
        <v>0</v>
      </c>
      <c r="J1063" s="656">
        <f t="shared" si="178"/>
        <v>0</v>
      </c>
    </row>
    <row r="1064" spans="1:10" hidden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70"/>
        <v>0</v>
      </c>
      <c r="H1064" s="536">
        <v>42774.791999999994</v>
      </c>
      <c r="I1064" s="536">
        <f t="shared" si="171"/>
        <v>0</v>
      </c>
      <c r="J1064" s="656">
        <f t="shared" si="178"/>
        <v>0</v>
      </c>
    </row>
    <row r="1065" spans="1:10" hidden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70"/>
        <v>0</v>
      </c>
      <c r="H1065" s="536">
        <v>42774.791999999994</v>
      </c>
      <c r="I1065" s="536">
        <f t="shared" si="171"/>
        <v>0</v>
      </c>
      <c r="J1065" s="656">
        <f t="shared" si="178"/>
        <v>0</v>
      </c>
    </row>
    <row r="1066" spans="1:10" ht="12" customHeight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70"/>
        <v>0</v>
      </c>
      <c r="H1066" s="147"/>
      <c r="I1066" s="536">
        <f t="shared" si="171"/>
        <v>0</v>
      </c>
      <c r="J1066" s="655"/>
    </row>
    <row r="1067" spans="1:10" ht="38.25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>
        <v>2</v>
      </c>
      <c r="F1067" s="536">
        <v>69989.22</v>
      </c>
      <c r="G1067" s="536">
        <f t="shared" si="170"/>
        <v>139978.44</v>
      </c>
      <c r="H1067" s="536">
        <v>236992</v>
      </c>
      <c r="I1067" s="536">
        <f t="shared" si="171"/>
        <v>473984</v>
      </c>
      <c r="J1067" s="656">
        <f t="shared" ref="J1067:J1070" si="179">G1067+I1067</f>
        <v>613962.43999999994</v>
      </c>
    </row>
    <row r="1068" spans="1:10" ht="12" customHeight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>
        <v>2</v>
      </c>
      <c r="F1068" s="536">
        <v>18412.38</v>
      </c>
      <c r="G1068" s="536">
        <f t="shared" si="170"/>
        <v>36824.76</v>
      </c>
      <c r="H1068" s="536">
        <v>47103</v>
      </c>
      <c r="I1068" s="536">
        <f t="shared" si="171"/>
        <v>94206</v>
      </c>
      <c r="J1068" s="656">
        <f t="shared" si="179"/>
        <v>131030.76000000001</v>
      </c>
    </row>
    <row r="1069" spans="1:10" ht="25.5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>
        <v>2</v>
      </c>
      <c r="F1069" s="536">
        <v>21322.87</v>
      </c>
      <c r="G1069" s="536">
        <f t="shared" si="170"/>
        <v>42645.74</v>
      </c>
      <c r="H1069" s="536">
        <v>39580</v>
      </c>
      <c r="I1069" s="536">
        <f t="shared" si="171"/>
        <v>79160</v>
      </c>
      <c r="J1069" s="656">
        <f t="shared" si="179"/>
        <v>121805.73999999999</v>
      </c>
    </row>
    <row r="1070" spans="1:10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>
        <v>2</v>
      </c>
      <c r="F1070" s="536">
        <v>19916</v>
      </c>
      <c r="G1070" s="536">
        <f t="shared" si="170"/>
        <v>39832</v>
      </c>
      <c r="H1070" s="536">
        <v>168216</v>
      </c>
      <c r="I1070" s="536">
        <f t="shared" si="171"/>
        <v>336432</v>
      </c>
      <c r="J1070" s="656">
        <f t="shared" si="179"/>
        <v>376264</v>
      </c>
    </row>
    <row r="1071" spans="1:10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80">E1072*F1072</f>
        <v>0</v>
      </c>
      <c r="H1072" s="536">
        <v>159975.62399999998</v>
      </c>
      <c r="I1072" s="536">
        <f t="shared" ref="I1072:I1075" si="181">E1072*H1072</f>
        <v>0</v>
      </c>
      <c r="J1072" s="656">
        <f t="shared" ref="J1072:J1075" si="182">G1072+I1072</f>
        <v>0</v>
      </c>
    </row>
    <row r="1073" spans="1:10" ht="25.5" hidden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80"/>
        <v>0</v>
      </c>
      <c r="H1073" s="536">
        <v>38478.191999999995</v>
      </c>
      <c r="I1073" s="536">
        <f t="shared" si="181"/>
        <v>0</v>
      </c>
      <c r="J1073" s="656">
        <f t="shared" si="182"/>
        <v>0</v>
      </c>
    </row>
    <row r="1074" spans="1:10" ht="25.5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>
        <v>2</v>
      </c>
      <c r="F1074" s="536">
        <v>21322.87</v>
      </c>
      <c r="G1074" s="536">
        <f t="shared" si="180"/>
        <v>42645.74</v>
      </c>
      <c r="H1074" s="536">
        <v>33285.072</v>
      </c>
      <c r="I1074" s="536">
        <f t="shared" si="181"/>
        <v>66570.144</v>
      </c>
      <c r="J1074" s="656">
        <f t="shared" si="182"/>
        <v>109215.88399999999</v>
      </c>
    </row>
    <row r="1075" spans="1:10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>
        <v>2</v>
      </c>
      <c r="F1075" s="536">
        <v>19916</v>
      </c>
      <c r="G1075" s="536">
        <f t="shared" si="180"/>
        <v>39832</v>
      </c>
      <c r="H1075" s="536">
        <v>62594.207999999991</v>
      </c>
      <c r="I1075" s="536">
        <f t="shared" si="181"/>
        <v>125188.41599999998</v>
      </c>
      <c r="J1075" s="656">
        <f t="shared" si="182"/>
        <v>165020.41599999997</v>
      </c>
    </row>
    <row r="1076" spans="1:10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3">E1077*F1077</f>
        <v>0</v>
      </c>
      <c r="H1077" s="565">
        <v>159975.62399999998</v>
      </c>
      <c r="I1077" s="536">
        <f t="shared" ref="I1077:I1080" si="184">E1077*H1077</f>
        <v>0</v>
      </c>
      <c r="J1077" s="662">
        <f t="shared" ref="J1077:J1080" si="185">G1077+I1077</f>
        <v>0</v>
      </c>
    </row>
    <row r="1078" spans="1:10" ht="25.5" hidden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3"/>
        <v>0</v>
      </c>
      <c r="H1078" s="565">
        <v>38478.191999999995</v>
      </c>
      <c r="I1078" s="536">
        <f t="shared" si="184"/>
        <v>0</v>
      </c>
      <c r="J1078" s="662">
        <f t="shared" si="185"/>
        <v>0</v>
      </c>
    </row>
    <row r="1079" spans="1:10" ht="25.5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>
        <v>2</v>
      </c>
      <c r="F1079" s="565">
        <v>21322.87</v>
      </c>
      <c r="G1079" s="536">
        <f t="shared" si="183"/>
        <v>42645.74</v>
      </c>
      <c r="H1079" s="565">
        <v>33285.072</v>
      </c>
      <c r="I1079" s="536">
        <f t="shared" si="184"/>
        <v>66570.144</v>
      </c>
      <c r="J1079" s="662">
        <f t="shared" si="185"/>
        <v>109215.88399999999</v>
      </c>
    </row>
    <row r="1080" spans="1:10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>
        <v>2</v>
      </c>
      <c r="F1080" s="565">
        <v>19916</v>
      </c>
      <c r="G1080" s="536">
        <f t="shared" si="183"/>
        <v>39832</v>
      </c>
      <c r="H1080" s="565">
        <v>62594.207999999991</v>
      </c>
      <c r="I1080" s="536">
        <f t="shared" si="184"/>
        <v>125188.41599999998</v>
      </c>
      <c r="J1080" s="662">
        <f t="shared" si="185"/>
        <v>165020.41599999997</v>
      </c>
    </row>
    <row r="1081" spans="1:10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>
        <v>1</v>
      </c>
      <c r="F1084" s="536">
        <v>13504.75</v>
      </c>
      <c r="G1084" s="536">
        <f t="shared" ref="G1084:G1106" si="186">E1084*F1084</f>
        <v>13504.75</v>
      </c>
      <c r="H1084" s="536">
        <v>36380.111999999994</v>
      </c>
      <c r="I1084" s="536">
        <f t="shared" ref="I1084:I1106" si="187">E1084*H1084</f>
        <v>36380.111999999994</v>
      </c>
      <c r="J1084" s="656">
        <f t="shared" ref="J1084:J1089" si="188">G1084+I1084</f>
        <v>49884.861999999994</v>
      </c>
    </row>
    <row r="1085" spans="1:10" ht="25.5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>
        <v>1</v>
      </c>
      <c r="F1085" s="536">
        <v>6467</v>
      </c>
      <c r="G1085" s="536">
        <f t="shared" si="186"/>
        <v>6467</v>
      </c>
      <c r="H1085" s="536">
        <v>17422.248</v>
      </c>
      <c r="I1085" s="536">
        <f t="shared" si="187"/>
        <v>17422.248</v>
      </c>
      <c r="J1085" s="656">
        <f t="shared" si="188"/>
        <v>23889.248</v>
      </c>
    </row>
    <row r="1086" spans="1:10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>
        <v>1</v>
      </c>
      <c r="F1086" s="536">
        <v>3004.89</v>
      </c>
      <c r="G1086" s="536">
        <f t="shared" si="186"/>
        <v>3004.89</v>
      </c>
      <c r="H1086" s="536">
        <v>7329</v>
      </c>
      <c r="I1086" s="536">
        <f t="shared" si="187"/>
        <v>7329</v>
      </c>
      <c r="J1086" s="656">
        <f t="shared" si="188"/>
        <v>10333.89</v>
      </c>
    </row>
    <row r="1087" spans="1:10" x14ac:dyDescent="0.2">
      <c r="A1087" s="531">
        <v>275</v>
      </c>
      <c r="B1087" s="541" t="s">
        <v>132</v>
      </c>
      <c r="C1087" s="542" t="s">
        <v>133</v>
      </c>
      <c r="D1087" s="542" t="s">
        <v>14</v>
      </c>
      <c r="E1087" s="711">
        <v>10</v>
      </c>
      <c r="F1087" s="536">
        <v>4003.24</v>
      </c>
      <c r="G1087" s="536">
        <f t="shared" si="186"/>
        <v>40032.399999999994</v>
      </c>
      <c r="H1087" s="536">
        <v>9764</v>
      </c>
      <c r="I1087" s="536">
        <f t="shared" si="187"/>
        <v>97640</v>
      </c>
      <c r="J1087" s="656">
        <f t="shared" si="188"/>
        <v>137672.4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/>
      <c r="F1088" s="536">
        <v>800</v>
      </c>
      <c r="G1088" s="536">
        <f t="shared" si="186"/>
        <v>0</v>
      </c>
      <c r="H1088" s="536">
        <v>2142</v>
      </c>
      <c r="I1088" s="536">
        <f t="shared" si="187"/>
        <v>0</v>
      </c>
      <c r="J1088" s="656">
        <f t="shared" si="188"/>
        <v>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/>
      <c r="F1089" s="536">
        <v>1875</v>
      </c>
      <c r="G1089" s="536">
        <f t="shared" si="186"/>
        <v>0</v>
      </c>
      <c r="H1089" s="536">
        <v>869</v>
      </c>
      <c r="I1089" s="536">
        <f t="shared" si="187"/>
        <v>0</v>
      </c>
      <c r="J1089" s="656">
        <f t="shared" si="188"/>
        <v>0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6"/>
        <v>0</v>
      </c>
      <c r="H1090" s="536"/>
      <c r="I1090" s="536">
        <f t="shared" si="187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6"/>
        <v>0</v>
      </c>
      <c r="H1091" s="536"/>
      <c r="I1091" s="536">
        <f t="shared" si="187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566"/>
      <c r="F1092" s="536">
        <v>1875</v>
      </c>
      <c r="G1092" s="536">
        <f t="shared" si="186"/>
        <v>0</v>
      </c>
      <c r="H1092" s="536">
        <v>1617</v>
      </c>
      <c r="I1092" s="536">
        <f t="shared" si="187"/>
        <v>0</v>
      </c>
      <c r="J1092" s="656">
        <f t="shared" ref="J1092:J1093" si="189">G1092+I1092</f>
        <v>0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1226</v>
      </c>
      <c r="I1093" s="536">
        <f t="shared" si="187"/>
        <v>0</v>
      </c>
      <c r="J1093" s="656">
        <f t="shared" si="189"/>
        <v>0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6"/>
        <v>0</v>
      </c>
      <c r="H1096" s="536"/>
      <c r="I1096" s="536">
        <f t="shared" si="187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566"/>
      <c r="F1097" s="536">
        <v>1875</v>
      </c>
      <c r="G1097" s="536">
        <f t="shared" si="186"/>
        <v>0</v>
      </c>
      <c r="H1097" s="536">
        <v>2132</v>
      </c>
      <c r="I1097" s="536">
        <f t="shared" si="187"/>
        <v>0</v>
      </c>
      <c r="J1097" s="656">
        <f t="shared" ref="J1097:J1098" si="190">G1097+I1097</f>
        <v>0</v>
      </c>
    </row>
    <row r="1098" spans="1:10" hidden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6"/>
        <v>0</v>
      </c>
      <c r="H1098" s="536">
        <v>1190</v>
      </c>
      <c r="I1098" s="536">
        <f t="shared" si="187"/>
        <v>0</v>
      </c>
      <c r="J1098" s="656">
        <f t="shared" si="190"/>
        <v>0</v>
      </c>
    </row>
    <row r="1099" spans="1:10" hidden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6"/>
        <v>0</v>
      </c>
      <c r="H1099" s="536"/>
      <c r="I1099" s="536">
        <f t="shared" si="187"/>
        <v>0</v>
      </c>
      <c r="J1099" s="656"/>
    </row>
    <row r="1100" spans="1:10" ht="25.5" hidden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6"/>
        <v>0</v>
      </c>
      <c r="H1100" s="536">
        <v>1764</v>
      </c>
      <c r="I1100" s="536">
        <f t="shared" si="187"/>
        <v>0</v>
      </c>
      <c r="J1100" s="656">
        <f t="shared" ref="J1100:J1101" si="191">G1100+I1100</f>
        <v>0</v>
      </c>
    </row>
    <row r="1101" spans="1:10" hidden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6"/>
        <v>0</v>
      </c>
      <c r="H1101" s="536">
        <v>1428</v>
      </c>
      <c r="I1101" s="536">
        <f t="shared" si="187"/>
        <v>0</v>
      </c>
      <c r="J1101" s="656">
        <f t="shared" si="191"/>
        <v>0</v>
      </c>
    </row>
    <row r="1102" spans="1:10" hidden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6"/>
        <v>0</v>
      </c>
      <c r="H1102" s="536"/>
      <c r="I1102" s="536">
        <f t="shared" si="187"/>
        <v>0</v>
      </c>
      <c r="J1102" s="656"/>
    </row>
    <row r="1103" spans="1:10" hidden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6"/>
        <v>0</v>
      </c>
      <c r="H1103" s="536">
        <v>2646</v>
      </c>
      <c r="I1103" s="536">
        <f t="shared" si="187"/>
        <v>0</v>
      </c>
      <c r="J1103" s="656">
        <f t="shared" ref="J1103:J1106" si="192">G1103+I1103</f>
        <v>0</v>
      </c>
    </row>
    <row r="1104" spans="1:10" ht="25.5" hidden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6"/>
        <v>0</v>
      </c>
      <c r="H1104" s="536">
        <v>381</v>
      </c>
      <c r="I1104" s="536">
        <f t="shared" si="187"/>
        <v>0</v>
      </c>
      <c r="J1104" s="656">
        <f t="shared" si="192"/>
        <v>0</v>
      </c>
    </row>
    <row r="1105" spans="1:10" hidden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6"/>
        <v>0</v>
      </c>
      <c r="H1105" s="536">
        <v>123</v>
      </c>
      <c r="I1105" s="536">
        <f t="shared" si="187"/>
        <v>0</v>
      </c>
      <c r="J1105" s="656">
        <f t="shared" si="192"/>
        <v>0</v>
      </c>
    </row>
    <row r="1106" spans="1:10" hidden="1" x14ac:dyDescent="0.2">
      <c r="A1106" s="531">
        <v>294</v>
      </c>
      <c r="B1106" s="535" t="s">
        <v>60</v>
      </c>
      <c r="C1106" s="538"/>
      <c r="D1106" s="533" t="s">
        <v>5</v>
      </c>
      <c r="E1106" s="533"/>
      <c r="F1106" s="536">
        <v>0</v>
      </c>
      <c r="G1106" s="536">
        <f t="shared" si="186"/>
        <v>0</v>
      </c>
      <c r="H1106" s="536">
        <v>137961</v>
      </c>
      <c r="I1106" s="536">
        <f t="shared" si="187"/>
        <v>0</v>
      </c>
      <c r="J1106" s="656">
        <f t="shared" si="192"/>
        <v>0</v>
      </c>
    </row>
    <row r="1107" spans="1:10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>
        <v>1</v>
      </c>
      <c r="F1108" s="536">
        <v>13504.75</v>
      </c>
      <c r="G1108" s="536">
        <f t="shared" ref="G1108:G1130" si="193">E1108*F1108</f>
        <v>13504.75</v>
      </c>
      <c r="H1108" s="536">
        <v>36380.111999999994</v>
      </c>
      <c r="I1108" s="536">
        <f t="shared" ref="I1108:I1130" si="194">E1108*H1108</f>
        <v>36380.111999999994</v>
      </c>
      <c r="J1108" s="656">
        <f t="shared" ref="J1108:J1113" si="195">G1108+I1108</f>
        <v>49884.861999999994</v>
      </c>
    </row>
    <row r="1109" spans="1:10" ht="25.5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>
        <v>1</v>
      </c>
      <c r="F1109" s="536">
        <v>6467</v>
      </c>
      <c r="G1109" s="536">
        <f t="shared" si="193"/>
        <v>6467</v>
      </c>
      <c r="H1109" s="536">
        <v>17422.248</v>
      </c>
      <c r="I1109" s="536">
        <f t="shared" si="194"/>
        <v>17422.248</v>
      </c>
      <c r="J1109" s="656">
        <f t="shared" si="195"/>
        <v>23889.248</v>
      </c>
    </row>
    <row r="1110" spans="1:10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>
        <v>1</v>
      </c>
      <c r="F1110" s="536">
        <v>3004.89</v>
      </c>
      <c r="G1110" s="536">
        <f t="shared" si="193"/>
        <v>3004.89</v>
      </c>
      <c r="H1110" s="536">
        <v>7329</v>
      </c>
      <c r="I1110" s="536">
        <f t="shared" si="194"/>
        <v>7329</v>
      </c>
      <c r="J1110" s="656">
        <f t="shared" si="195"/>
        <v>10333.89</v>
      </c>
    </row>
    <row r="1111" spans="1:10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>
        <v>12</v>
      </c>
      <c r="F1111" s="536">
        <v>4003.24</v>
      </c>
      <c r="G1111" s="536">
        <f t="shared" si="193"/>
        <v>48038.879999999997</v>
      </c>
      <c r="H1111" s="536">
        <v>9764</v>
      </c>
      <c r="I1111" s="536">
        <f t="shared" si="194"/>
        <v>117168</v>
      </c>
      <c r="J1111" s="656">
        <f t="shared" si="195"/>
        <v>165206.88</v>
      </c>
    </row>
    <row r="1112" spans="1:10" hidden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3"/>
        <v>0</v>
      </c>
      <c r="H1112" s="536">
        <v>2142</v>
      </c>
      <c r="I1112" s="536">
        <f t="shared" si="194"/>
        <v>0</v>
      </c>
      <c r="J1112" s="656">
        <f t="shared" si="195"/>
        <v>0</v>
      </c>
    </row>
    <row r="1113" spans="1:10" hidden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3"/>
        <v>0</v>
      </c>
      <c r="H1113" s="536">
        <v>869</v>
      </c>
      <c r="I1113" s="536">
        <f t="shared" si="194"/>
        <v>0</v>
      </c>
      <c r="J1113" s="656">
        <f t="shared" si="195"/>
        <v>0</v>
      </c>
    </row>
    <row r="1114" spans="1:10" hidden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3"/>
        <v>0</v>
      </c>
      <c r="H1114" s="536"/>
      <c r="I1114" s="536">
        <f t="shared" si="194"/>
        <v>0</v>
      </c>
      <c r="J1114" s="656"/>
    </row>
    <row r="1115" spans="1:10" hidden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3"/>
        <v>0</v>
      </c>
      <c r="H1115" s="536"/>
      <c r="I1115" s="536">
        <f t="shared" si="194"/>
        <v>0</v>
      </c>
      <c r="J1115" s="656"/>
    </row>
    <row r="1116" spans="1:10" hidden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3"/>
        <v>0</v>
      </c>
      <c r="H1116" s="536">
        <v>1617</v>
      </c>
      <c r="I1116" s="536">
        <f t="shared" si="194"/>
        <v>0</v>
      </c>
      <c r="J1116" s="656">
        <f t="shared" ref="J1116:J1117" si="196">G1116+I1116</f>
        <v>0</v>
      </c>
    </row>
    <row r="1117" spans="1:10" hidden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1226</v>
      </c>
      <c r="I1117" s="536">
        <f t="shared" si="194"/>
        <v>0</v>
      </c>
      <c r="J1117" s="656">
        <f t="shared" si="196"/>
        <v>0</v>
      </c>
    </row>
    <row r="1118" spans="1:10" hidden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656"/>
    </row>
    <row r="1119" spans="1:10" hidden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656"/>
    </row>
    <row r="1120" spans="1:10" hidden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3"/>
        <v>0</v>
      </c>
      <c r="H1120" s="536"/>
      <c r="I1120" s="536">
        <f t="shared" si="194"/>
        <v>0</v>
      </c>
      <c r="J1120" s="656"/>
    </row>
    <row r="1121" spans="1:10" hidden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3"/>
        <v>0</v>
      </c>
      <c r="H1121" s="536">
        <v>2132</v>
      </c>
      <c r="I1121" s="536">
        <f t="shared" si="194"/>
        <v>0</v>
      </c>
      <c r="J1121" s="656">
        <f t="shared" ref="J1121:J1122" si="197">G1121+I1121</f>
        <v>0</v>
      </c>
    </row>
    <row r="1122" spans="1:10" hidden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3"/>
        <v>0</v>
      </c>
      <c r="H1122" s="536">
        <v>1190</v>
      </c>
      <c r="I1122" s="536">
        <f t="shared" si="194"/>
        <v>0</v>
      </c>
      <c r="J1122" s="656">
        <f t="shared" si="197"/>
        <v>0</v>
      </c>
    </row>
    <row r="1123" spans="1:10" ht="30.75" hidden="1" customHeight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656"/>
    </row>
    <row r="1124" spans="1:10" ht="25.5" hidden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3"/>
        <v>0</v>
      </c>
      <c r="H1124" s="536">
        <v>1764</v>
      </c>
      <c r="I1124" s="536">
        <f t="shared" si="194"/>
        <v>0</v>
      </c>
      <c r="J1124" s="656">
        <f t="shared" ref="J1124:J1125" si="198">G1124+I1124</f>
        <v>0</v>
      </c>
    </row>
    <row r="1125" spans="1:10" hidden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3"/>
        <v>0</v>
      </c>
      <c r="H1125" s="536">
        <v>1428</v>
      </c>
      <c r="I1125" s="536">
        <f t="shared" si="194"/>
        <v>0</v>
      </c>
      <c r="J1125" s="656">
        <f t="shared" si="198"/>
        <v>0</v>
      </c>
    </row>
    <row r="1126" spans="1:10" hidden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3"/>
        <v>0</v>
      </c>
      <c r="H1126" s="536"/>
      <c r="I1126" s="536">
        <f t="shared" si="194"/>
        <v>0</v>
      </c>
      <c r="J1126" s="656"/>
    </row>
    <row r="1127" spans="1:10" hidden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3"/>
        <v>0</v>
      </c>
      <c r="H1127" s="536">
        <v>2646</v>
      </c>
      <c r="I1127" s="536">
        <f t="shared" si="194"/>
        <v>0</v>
      </c>
      <c r="J1127" s="656">
        <f t="shared" ref="J1127:J1130" si="199">G1127+I1127</f>
        <v>0</v>
      </c>
    </row>
    <row r="1128" spans="1:10" ht="12" hidden="1" customHeight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3"/>
        <v>0</v>
      </c>
      <c r="H1128" s="536">
        <v>381</v>
      </c>
      <c r="I1128" s="536">
        <f t="shared" si="194"/>
        <v>0</v>
      </c>
      <c r="J1128" s="656">
        <f t="shared" si="199"/>
        <v>0</v>
      </c>
    </row>
    <row r="1129" spans="1:10" hidden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3"/>
        <v>0</v>
      </c>
      <c r="H1129" s="536">
        <v>123</v>
      </c>
      <c r="I1129" s="536">
        <f t="shared" si="194"/>
        <v>0</v>
      </c>
      <c r="J1129" s="656">
        <f t="shared" si="199"/>
        <v>0</v>
      </c>
    </row>
    <row r="1130" spans="1:10" ht="12" hidden="1" customHeight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3"/>
        <v>0</v>
      </c>
      <c r="H1130" s="536">
        <v>137961</v>
      </c>
      <c r="I1130" s="536">
        <f t="shared" si="194"/>
        <v>0</v>
      </c>
      <c r="J1130" s="656">
        <f t="shared" si="199"/>
        <v>0</v>
      </c>
    </row>
    <row r="1131" spans="1:10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>
        <v>1</v>
      </c>
      <c r="F1132" s="536">
        <v>8293.6</v>
      </c>
      <c r="G1132" s="536">
        <f t="shared" ref="G1132:G1155" si="200">E1132*F1132</f>
        <v>8293.6</v>
      </c>
      <c r="H1132" s="536">
        <v>22342.319999999996</v>
      </c>
      <c r="I1132" s="536">
        <f t="shared" ref="I1132:I1155" si="201">E1132*H1132</f>
        <v>22342.319999999996</v>
      </c>
      <c r="J1132" s="656">
        <f t="shared" ref="J1132:J1137" si="202">G1132+I1132</f>
        <v>30635.919999999998</v>
      </c>
    </row>
    <row r="1133" spans="1:10" hidden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200"/>
        <v>0</v>
      </c>
      <c r="H1133" s="536">
        <v>1021</v>
      </c>
      <c r="I1133" s="536">
        <f t="shared" si="201"/>
        <v>0</v>
      </c>
      <c r="J1133" s="656">
        <f t="shared" si="202"/>
        <v>0</v>
      </c>
    </row>
    <row r="1134" spans="1:10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5</v>
      </c>
      <c r="F1134" s="536">
        <v>4003.24</v>
      </c>
      <c r="G1134" s="536">
        <f t="shared" si="200"/>
        <v>20016.199999999997</v>
      </c>
      <c r="H1134" s="536">
        <v>9764</v>
      </c>
      <c r="I1134" s="536">
        <f t="shared" si="201"/>
        <v>48820</v>
      </c>
      <c r="J1134" s="656">
        <f t="shared" si="202"/>
        <v>68836.2</v>
      </c>
    </row>
    <row r="1135" spans="1:10" hidden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200"/>
        <v>0</v>
      </c>
      <c r="H1135" s="536">
        <v>595</v>
      </c>
      <c r="I1135" s="536">
        <f t="shared" si="201"/>
        <v>0</v>
      </c>
      <c r="J1135" s="656">
        <f t="shared" si="202"/>
        <v>0</v>
      </c>
    </row>
    <row r="1136" spans="1:10" hidden="1" x14ac:dyDescent="0.2">
      <c r="A1136" s="531">
        <v>324</v>
      </c>
      <c r="B1136" s="535" t="s">
        <v>134</v>
      </c>
      <c r="C1136" s="538"/>
      <c r="D1136" s="533" t="s">
        <v>14</v>
      </c>
      <c r="E1136" s="533"/>
      <c r="F1136" s="536">
        <v>800</v>
      </c>
      <c r="G1136" s="536">
        <f t="shared" si="200"/>
        <v>0</v>
      </c>
      <c r="H1136" s="536">
        <v>2142</v>
      </c>
      <c r="I1136" s="536">
        <f t="shared" si="201"/>
        <v>0</v>
      </c>
      <c r="J1136" s="656">
        <f t="shared" si="202"/>
        <v>0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/>
      <c r="F1137" s="536">
        <v>900</v>
      </c>
      <c r="G1137" s="536">
        <f t="shared" si="200"/>
        <v>0</v>
      </c>
      <c r="H1137" s="536">
        <v>840</v>
      </c>
      <c r="I1137" s="536">
        <f t="shared" si="201"/>
        <v>0</v>
      </c>
      <c r="J1137" s="656">
        <f t="shared" si="202"/>
        <v>0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200"/>
        <v>0</v>
      </c>
      <c r="H1138" s="536"/>
      <c r="I1138" s="536">
        <f t="shared" si="201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/>
      <c r="F1139" s="536">
        <v>900</v>
      </c>
      <c r="G1139" s="536">
        <f t="shared" si="200"/>
        <v>0</v>
      </c>
      <c r="H1139" s="536">
        <v>3080</v>
      </c>
      <c r="I1139" s="536">
        <f t="shared" si="201"/>
        <v>0</v>
      </c>
      <c r="J1139" s="656">
        <f t="shared" ref="J1139:J1140" si="203">G1139+I1139</f>
        <v>0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/>
      <c r="F1140" s="536">
        <v>1875</v>
      </c>
      <c r="G1140" s="536">
        <f t="shared" si="200"/>
        <v>0</v>
      </c>
      <c r="H1140" s="536">
        <v>869</v>
      </c>
      <c r="I1140" s="536">
        <f t="shared" si="201"/>
        <v>0</v>
      </c>
      <c r="J1140" s="656">
        <f t="shared" si="203"/>
        <v>0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200"/>
        <v>0</v>
      </c>
      <c r="H1141" s="536"/>
      <c r="I1141" s="536">
        <f t="shared" si="201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200"/>
        <v>0</v>
      </c>
      <c r="H1143" s="536"/>
      <c r="I1143" s="536">
        <f t="shared" si="201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200"/>
        <v>0</v>
      </c>
      <c r="H1144" s="536"/>
      <c r="I1144" s="536">
        <f t="shared" si="201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/>
      <c r="F1146" s="536">
        <v>1875</v>
      </c>
      <c r="G1146" s="536">
        <f t="shared" si="200"/>
        <v>0</v>
      </c>
      <c r="H1146" s="536">
        <v>1617</v>
      </c>
      <c r="I1146" s="536">
        <f t="shared" si="201"/>
        <v>0</v>
      </c>
      <c r="J1146" s="656">
        <f t="shared" ref="J1146:J1147" si="204">G1146+I1146</f>
        <v>0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/>
      <c r="F1147" s="536">
        <v>1875</v>
      </c>
      <c r="G1147" s="536">
        <f t="shared" si="200"/>
        <v>0</v>
      </c>
      <c r="H1147" s="536">
        <v>1226</v>
      </c>
      <c r="I1147" s="536">
        <f t="shared" si="201"/>
        <v>0</v>
      </c>
      <c r="J1147" s="656">
        <f t="shared" si="204"/>
        <v>0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/>
      <c r="F1149" s="536">
        <v>1875</v>
      </c>
      <c r="G1149" s="536">
        <f t="shared" si="200"/>
        <v>0</v>
      </c>
      <c r="H1149" s="536">
        <v>2132</v>
      </c>
      <c r="I1149" s="536">
        <f t="shared" si="201"/>
        <v>0</v>
      </c>
      <c r="J1149" s="656">
        <f t="shared" ref="J1149:J1150" si="205">G1149+I1149</f>
        <v>0</v>
      </c>
    </row>
    <row r="1150" spans="1:10" hidden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200"/>
        <v>0</v>
      </c>
      <c r="H1150" s="536">
        <v>1428</v>
      </c>
      <c r="I1150" s="536">
        <f t="shared" si="201"/>
        <v>0</v>
      </c>
      <c r="J1150" s="656">
        <f t="shared" si="205"/>
        <v>0</v>
      </c>
    </row>
    <row r="1151" spans="1:10" hidden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200"/>
        <v>0</v>
      </c>
      <c r="H1151" s="536"/>
      <c r="I1151" s="536">
        <f t="shared" si="201"/>
        <v>0</v>
      </c>
      <c r="J1151" s="656"/>
    </row>
    <row r="1152" spans="1:10" hidden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200"/>
        <v>0</v>
      </c>
      <c r="H1152" s="536">
        <v>2646</v>
      </c>
      <c r="I1152" s="536">
        <f t="shared" si="201"/>
        <v>0</v>
      </c>
      <c r="J1152" s="656">
        <f t="shared" ref="J1152:J1155" si="206">G1152+I1152</f>
        <v>0</v>
      </c>
    </row>
    <row r="1153" spans="1:10" ht="25.5" hidden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200"/>
        <v>0</v>
      </c>
      <c r="H1153" s="536">
        <v>381</v>
      </c>
      <c r="I1153" s="536">
        <f t="shared" si="201"/>
        <v>0</v>
      </c>
      <c r="J1153" s="656">
        <f t="shared" si="206"/>
        <v>0</v>
      </c>
    </row>
    <row r="1154" spans="1:10" hidden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200"/>
        <v>0</v>
      </c>
      <c r="H1154" s="536">
        <v>123</v>
      </c>
      <c r="I1154" s="536">
        <f t="shared" si="201"/>
        <v>0</v>
      </c>
      <c r="J1154" s="656">
        <f t="shared" si="206"/>
        <v>0</v>
      </c>
    </row>
    <row r="1155" spans="1:10" hidden="1" x14ac:dyDescent="0.2">
      <c r="A1155" s="531">
        <v>343</v>
      </c>
      <c r="B1155" s="535" t="s">
        <v>60</v>
      </c>
      <c r="C1155" s="538"/>
      <c r="D1155" s="533" t="s">
        <v>5</v>
      </c>
      <c r="E1155" s="533"/>
      <c r="F1155" s="536">
        <v>0</v>
      </c>
      <c r="G1155" s="536">
        <f t="shared" si="200"/>
        <v>0</v>
      </c>
      <c r="H1155" s="536">
        <v>101443</v>
      </c>
      <c r="I1155" s="536">
        <f t="shared" si="201"/>
        <v>0</v>
      </c>
      <c r="J1155" s="656">
        <f t="shared" si="206"/>
        <v>0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>
        <v>1</v>
      </c>
      <c r="F1157" s="536">
        <v>8293.6</v>
      </c>
      <c r="G1157" s="536">
        <f t="shared" ref="G1157:G1174" si="207">E1157*F1157</f>
        <v>8293.6</v>
      </c>
      <c r="H1157" s="536">
        <v>22342.319999999996</v>
      </c>
      <c r="I1157" s="536">
        <f t="shared" ref="I1157:I1174" si="208">E1157*H1157</f>
        <v>22342.319999999996</v>
      </c>
      <c r="J1157" s="656">
        <f t="shared" ref="J1157:J1160" si="209">G1157+I1157</f>
        <v>30635.919999999998</v>
      </c>
    </row>
    <row r="1158" spans="1:10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1</v>
      </c>
      <c r="F1158" s="536">
        <v>4003.24</v>
      </c>
      <c r="G1158" s="536">
        <f t="shared" si="207"/>
        <v>4003.24</v>
      </c>
      <c r="H1158" s="536">
        <v>9764</v>
      </c>
      <c r="I1158" s="536">
        <f t="shared" si="208"/>
        <v>9764</v>
      </c>
      <c r="J1158" s="656">
        <f t="shared" si="209"/>
        <v>13767.24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/>
      <c r="F1159" s="536">
        <v>800</v>
      </c>
      <c r="G1159" s="536">
        <f t="shared" si="207"/>
        <v>0</v>
      </c>
      <c r="H1159" s="536">
        <v>2142</v>
      </c>
      <c r="I1159" s="536">
        <f t="shared" si="208"/>
        <v>0</v>
      </c>
      <c r="J1159" s="656">
        <f t="shared" si="209"/>
        <v>0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/>
      <c r="F1160" s="536">
        <v>1875</v>
      </c>
      <c r="G1160" s="536">
        <f t="shared" si="207"/>
        <v>0</v>
      </c>
      <c r="H1160" s="536">
        <v>869</v>
      </c>
      <c r="I1160" s="536">
        <f t="shared" si="208"/>
        <v>0</v>
      </c>
      <c r="J1160" s="656">
        <f t="shared" si="209"/>
        <v>0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7"/>
        <v>0</v>
      </c>
      <c r="H1161" s="536"/>
      <c r="I1161" s="536">
        <f t="shared" si="208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7"/>
        <v>0</v>
      </c>
      <c r="H1162" s="536"/>
      <c r="I1162" s="536">
        <f t="shared" si="208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7"/>
        <v>0</v>
      </c>
      <c r="H1163" s="536"/>
      <c r="I1163" s="536">
        <f t="shared" si="208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7"/>
        <v>0</v>
      </c>
      <c r="H1164" s="536"/>
      <c r="I1164" s="536">
        <f t="shared" si="208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/>
      <c r="F1165" s="536">
        <v>1875</v>
      </c>
      <c r="G1165" s="536">
        <f t="shared" si="207"/>
        <v>0</v>
      </c>
      <c r="H1165" s="536">
        <v>1617</v>
      </c>
      <c r="I1165" s="536">
        <f t="shared" si="208"/>
        <v>0</v>
      </c>
      <c r="J1165" s="656">
        <f t="shared" ref="J1165:J1166" si="210">G1165+I1165</f>
        <v>0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/>
      <c r="F1166" s="536">
        <v>1875</v>
      </c>
      <c r="G1166" s="536">
        <f t="shared" si="207"/>
        <v>0</v>
      </c>
      <c r="H1166" s="536">
        <v>1226</v>
      </c>
      <c r="I1166" s="536">
        <f t="shared" si="208"/>
        <v>0</v>
      </c>
      <c r="J1166" s="656">
        <f t="shared" si="210"/>
        <v>0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/>
      <c r="F1168" s="536">
        <v>1875</v>
      </c>
      <c r="G1168" s="536">
        <f t="shared" si="207"/>
        <v>0</v>
      </c>
      <c r="H1168" s="536">
        <v>2132</v>
      </c>
      <c r="I1168" s="536">
        <f t="shared" si="208"/>
        <v>0</v>
      </c>
      <c r="J1168" s="656">
        <f t="shared" ref="J1168:J1169" si="211">G1168+I1168</f>
        <v>0</v>
      </c>
    </row>
    <row r="1169" spans="1:10" hidden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7"/>
        <v>0</v>
      </c>
      <c r="H1169" s="536">
        <v>1428</v>
      </c>
      <c r="I1169" s="536">
        <f t="shared" si="208"/>
        <v>0</v>
      </c>
      <c r="J1169" s="656">
        <f t="shared" si="211"/>
        <v>0</v>
      </c>
    </row>
    <row r="1170" spans="1:10" hidden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7"/>
        <v>0</v>
      </c>
      <c r="H1170" s="536"/>
      <c r="I1170" s="536">
        <f t="shared" si="208"/>
        <v>0</v>
      </c>
      <c r="J1170" s="656"/>
    </row>
    <row r="1171" spans="1:10" hidden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7"/>
        <v>0</v>
      </c>
      <c r="H1171" s="536">
        <v>2646</v>
      </c>
      <c r="I1171" s="536">
        <f t="shared" si="208"/>
        <v>0</v>
      </c>
      <c r="J1171" s="656">
        <f t="shared" ref="J1171:J1174" si="212">G1171+I1171</f>
        <v>0</v>
      </c>
    </row>
    <row r="1172" spans="1:10" ht="25.5" hidden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7"/>
        <v>0</v>
      </c>
      <c r="H1172" s="536">
        <v>381</v>
      </c>
      <c r="I1172" s="536">
        <f t="shared" si="208"/>
        <v>0</v>
      </c>
      <c r="J1172" s="656">
        <f t="shared" si="212"/>
        <v>0</v>
      </c>
    </row>
    <row r="1173" spans="1:10" hidden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7"/>
        <v>0</v>
      </c>
      <c r="H1173" s="536">
        <v>123</v>
      </c>
      <c r="I1173" s="536">
        <f t="shared" si="208"/>
        <v>0</v>
      </c>
      <c r="J1173" s="656">
        <f t="shared" si="212"/>
        <v>0</v>
      </c>
    </row>
    <row r="1174" spans="1:10" hidden="1" x14ac:dyDescent="0.2">
      <c r="A1174" s="531">
        <v>362</v>
      </c>
      <c r="B1174" s="535" t="s">
        <v>60</v>
      </c>
      <c r="C1174" s="538"/>
      <c r="D1174" s="533" t="s">
        <v>5</v>
      </c>
      <c r="E1174" s="533"/>
      <c r="F1174" s="536">
        <v>0</v>
      </c>
      <c r="G1174" s="536">
        <f t="shared" si="207"/>
        <v>0</v>
      </c>
      <c r="H1174" s="536">
        <v>96507</v>
      </c>
      <c r="I1174" s="536">
        <f t="shared" si="208"/>
        <v>0</v>
      </c>
      <c r="J1174" s="656">
        <f t="shared" si="212"/>
        <v>0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>
        <v>1</v>
      </c>
      <c r="F1176" s="536">
        <v>8293.6</v>
      </c>
      <c r="G1176" s="536">
        <f t="shared" ref="G1176:G1192" si="213">E1176*F1176</f>
        <v>8293.6</v>
      </c>
      <c r="H1176" s="536">
        <v>22342.319999999996</v>
      </c>
      <c r="I1176" s="536">
        <f t="shared" ref="I1176:I1192" si="214">E1176*H1176</f>
        <v>22342.319999999996</v>
      </c>
      <c r="J1176" s="656">
        <f t="shared" ref="J1176:J1179" si="215">G1176+I1176</f>
        <v>30635.919999999998</v>
      </c>
    </row>
    <row r="1177" spans="1:10" ht="12" customHeight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7</v>
      </c>
      <c r="F1177" s="536">
        <v>4003.24</v>
      </c>
      <c r="G1177" s="536">
        <f t="shared" si="213"/>
        <v>28022.68</v>
      </c>
      <c r="H1177" s="536">
        <v>9764</v>
      </c>
      <c r="I1177" s="536">
        <f t="shared" si="214"/>
        <v>68348</v>
      </c>
      <c r="J1177" s="656">
        <f t="shared" si="215"/>
        <v>96370.68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/>
      <c r="F1178" s="536">
        <v>800</v>
      </c>
      <c r="G1178" s="536">
        <f t="shared" si="213"/>
        <v>0</v>
      </c>
      <c r="H1178" s="536">
        <v>2142</v>
      </c>
      <c r="I1178" s="536">
        <f t="shared" si="214"/>
        <v>0</v>
      </c>
      <c r="J1178" s="656">
        <f t="shared" si="215"/>
        <v>0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/>
      <c r="F1179" s="536">
        <v>1875</v>
      </c>
      <c r="G1179" s="536">
        <f t="shared" si="213"/>
        <v>0</v>
      </c>
      <c r="H1179" s="536">
        <v>869</v>
      </c>
      <c r="I1179" s="536">
        <f t="shared" si="214"/>
        <v>0</v>
      </c>
      <c r="J1179" s="656">
        <f t="shared" si="215"/>
        <v>0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3"/>
        <v>0</v>
      </c>
      <c r="H1180" s="536"/>
      <c r="I1180" s="536">
        <f t="shared" si="214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3"/>
        <v>0</v>
      </c>
      <c r="H1181" s="536"/>
      <c r="I1181" s="536">
        <f t="shared" si="214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3"/>
        <v>0</v>
      </c>
      <c r="H1182" s="536"/>
      <c r="I1182" s="536">
        <f t="shared" si="214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/>
      <c r="F1183" s="536">
        <v>1875</v>
      </c>
      <c r="G1183" s="536">
        <f t="shared" si="213"/>
        <v>0</v>
      </c>
      <c r="H1183" s="536">
        <v>1617</v>
      </c>
      <c r="I1183" s="536">
        <f t="shared" si="214"/>
        <v>0</v>
      </c>
      <c r="J1183" s="656">
        <f t="shared" ref="J1183:J1184" si="216">G1183+I1183</f>
        <v>0</v>
      </c>
    </row>
    <row r="1184" spans="1:10" hidden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3"/>
        <v>0</v>
      </c>
      <c r="H1184" s="536">
        <v>1226</v>
      </c>
      <c r="I1184" s="536">
        <f t="shared" si="214"/>
        <v>0</v>
      </c>
      <c r="J1184" s="656">
        <f t="shared" si="216"/>
        <v>0</v>
      </c>
    </row>
    <row r="1185" spans="1:10" hidden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656"/>
    </row>
    <row r="1186" spans="1:10" hidden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3"/>
        <v>0</v>
      </c>
      <c r="H1186" s="536">
        <v>2132</v>
      </c>
      <c r="I1186" s="536">
        <f t="shared" si="214"/>
        <v>0</v>
      </c>
      <c r="J1186" s="656">
        <f t="shared" ref="J1186:J1187" si="217">G1186+I1186</f>
        <v>0</v>
      </c>
    </row>
    <row r="1187" spans="1:10" hidden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3"/>
        <v>0</v>
      </c>
      <c r="H1187" s="536">
        <v>1428</v>
      </c>
      <c r="I1187" s="536">
        <f t="shared" si="214"/>
        <v>0</v>
      </c>
      <c r="J1187" s="656">
        <f t="shared" si="217"/>
        <v>0</v>
      </c>
    </row>
    <row r="1188" spans="1:10" hidden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3"/>
        <v>0</v>
      </c>
      <c r="H1188" s="536"/>
      <c r="I1188" s="536">
        <f t="shared" si="214"/>
        <v>0</v>
      </c>
      <c r="J1188" s="656"/>
    </row>
    <row r="1189" spans="1:10" hidden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3"/>
        <v>0</v>
      </c>
      <c r="H1189" s="536">
        <v>2646</v>
      </c>
      <c r="I1189" s="536">
        <f t="shared" si="214"/>
        <v>0</v>
      </c>
      <c r="J1189" s="656">
        <f t="shared" ref="J1189:J1192" si="218">G1189+I1189</f>
        <v>0</v>
      </c>
    </row>
    <row r="1190" spans="1:10" ht="25.5" hidden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3"/>
        <v>0</v>
      </c>
      <c r="H1190" s="536">
        <v>381</v>
      </c>
      <c r="I1190" s="536">
        <f t="shared" si="214"/>
        <v>0</v>
      </c>
      <c r="J1190" s="656">
        <f t="shared" si="218"/>
        <v>0</v>
      </c>
    </row>
    <row r="1191" spans="1:10" hidden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3"/>
        <v>0</v>
      </c>
      <c r="H1191" s="536">
        <v>123</v>
      </c>
      <c r="I1191" s="536">
        <f t="shared" si="214"/>
        <v>0</v>
      </c>
      <c r="J1191" s="656">
        <f t="shared" si="218"/>
        <v>0</v>
      </c>
    </row>
    <row r="1192" spans="1:10" hidden="1" x14ac:dyDescent="0.2">
      <c r="A1192" s="531">
        <v>380</v>
      </c>
      <c r="B1192" s="535" t="s">
        <v>60</v>
      </c>
      <c r="C1192" s="538"/>
      <c r="D1192" s="533" t="s">
        <v>5</v>
      </c>
      <c r="E1192" s="533"/>
      <c r="F1192" s="536">
        <v>0</v>
      </c>
      <c r="G1192" s="536">
        <f t="shared" si="213"/>
        <v>0</v>
      </c>
      <c r="H1192" s="536">
        <v>84698</v>
      </c>
      <c r="I1192" s="536">
        <f t="shared" si="214"/>
        <v>0</v>
      </c>
      <c r="J1192" s="656">
        <f t="shared" si="218"/>
        <v>0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>
        <v>1</v>
      </c>
      <c r="F1194" s="536">
        <v>8293.6</v>
      </c>
      <c r="G1194" s="536">
        <f t="shared" ref="G1194:G1215" si="219">E1194*F1194</f>
        <v>8293.6</v>
      </c>
      <c r="H1194" s="536">
        <v>22342.319999999996</v>
      </c>
      <c r="I1194" s="536">
        <f t="shared" ref="I1194:I1215" si="220">E1194*H1194</f>
        <v>22342.319999999996</v>
      </c>
      <c r="J1194" s="656">
        <f t="shared" ref="J1194:J1199" si="221">G1194+I1194</f>
        <v>30635.919999999998</v>
      </c>
    </row>
    <row r="1195" spans="1:10" ht="12" customHeight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9"/>
        <v>0</v>
      </c>
      <c r="H1195" s="536">
        <v>813</v>
      </c>
      <c r="I1195" s="536">
        <f t="shared" si="220"/>
        <v>0</v>
      </c>
      <c r="J1195" s="656">
        <f t="shared" si="221"/>
        <v>0</v>
      </c>
    </row>
    <row r="1196" spans="1:10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9"/>
        <v>24019.439999999999</v>
      </c>
      <c r="H1196" s="536">
        <v>9764</v>
      </c>
      <c r="I1196" s="536">
        <f t="shared" si="220"/>
        <v>58584</v>
      </c>
      <c r="J1196" s="656">
        <f t="shared" si="221"/>
        <v>82603.44</v>
      </c>
    </row>
    <row r="1197" spans="1:10" ht="12" hidden="1" customHeight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9"/>
        <v>0</v>
      </c>
      <c r="H1197" s="536">
        <v>532</v>
      </c>
      <c r="I1197" s="536">
        <f t="shared" si="220"/>
        <v>0</v>
      </c>
      <c r="J1197" s="656">
        <f t="shared" si="221"/>
        <v>0</v>
      </c>
    </row>
    <row r="1198" spans="1:10" ht="16.899999999999999" hidden="1" customHeight="1" x14ac:dyDescent="0.2">
      <c r="A1198" s="531">
        <v>386</v>
      </c>
      <c r="B1198" s="535" t="s">
        <v>134</v>
      </c>
      <c r="C1198" s="538"/>
      <c r="D1198" s="533" t="s">
        <v>14</v>
      </c>
      <c r="E1198" s="533"/>
      <c r="F1198" s="536">
        <v>800</v>
      </c>
      <c r="G1198" s="536">
        <f t="shared" si="219"/>
        <v>0</v>
      </c>
      <c r="H1198" s="536">
        <v>2142</v>
      </c>
      <c r="I1198" s="536">
        <f t="shared" si="220"/>
        <v>0</v>
      </c>
      <c r="J1198" s="656">
        <f t="shared" si="221"/>
        <v>0</v>
      </c>
    </row>
    <row r="1199" spans="1:10" hidden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9"/>
        <v>0</v>
      </c>
      <c r="H1199" s="536">
        <v>840</v>
      </c>
      <c r="I1199" s="536">
        <f t="shared" si="220"/>
        <v>0</v>
      </c>
      <c r="J1199" s="656">
        <f t="shared" si="221"/>
        <v>0</v>
      </c>
    </row>
    <row r="1200" spans="1:10" hidden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9"/>
        <v>0</v>
      </c>
      <c r="H1200" s="536"/>
      <c r="I1200" s="536">
        <f t="shared" si="220"/>
        <v>0</v>
      </c>
      <c r="J1200" s="656"/>
    </row>
    <row r="1201" spans="1:10" hidden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9"/>
        <v>0</v>
      </c>
      <c r="H1201" s="536">
        <v>3080</v>
      </c>
      <c r="I1201" s="536">
        <f t="shared" si="220"/>
        <v>0</v>
      </c>
      <c r="J1201" s="656">
        <f t="shared" ref="J1201:J1202" si="222">G1201+I1201</f>
        <v>0</v>
      </c>
    </row>
    <row r="1202" spans="1:10" hidden="1" x14ac:dyDescent="0.2">
      <c r="A1202" s="531">
        <v>390</v>
      </c>
      <c r="B1202" s="535" t="s">
        <v>135</v>
      </c>
      <c r="C1202" s="538"/>
      <c r="D1202" s="533" t="s">
        <v>56</v>
      </c>
      <c r="E1202" s="533"/>
      <c r="F1202" s="536">
        <v>1875</v>
      </c>
      <c r="G1202" s="536">
        <f t="shared" si="219"/>
        <v>0</v>
      </c>
      <c r="H1202" s="536">
        <v>869</v>
      </c>
      <c r="I1202" s="536">
        <f t="shared" si="220"/>
        <v>0</v>
      </c>
      <c r="J1202" s="656">
        <f t="shared" si="222"/>
        <v>0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9"/>
        <v>0</v>
      </c>
      <c r="H1203" s="536"/>
      <c r="I1203" s="536">
        <f t="shared" si="220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9"/>
        <v>0</v>
      </c>
      <c r="H1205" s="536"/>
      <c r="I1205" s="536">
        <f t="shared" si="220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/>
      <c r="F1206" s="536">
        <v>1875</v>
      </c>
      <c r="G1206" s="536">
        <f t="shared" si="219"/>
        <v>0</v>
      </c>
      <c r="H1206" s="536">
        <v>1617</v>
      </c>
      <c r="I1206" s="536">
        <f t="shared" si="220"/>
        <v>0</v>
      </c>
      <c r="J1206" s="656">
        <f t="shared" ref="J1206:J1207" si="223">G1206+I1206</f>
        <v>0</v>
      </c>
    </row>
    <row r="1207" spans="1:10" hidden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9"/>
        <v>0</v>
      </c>
      <c r="H1207" s="536">
        <v>1226</v>
      </c>
      <c r="I1207" s="536">
        <f t="shared" si="220"/>
        <v>0</v>
      </c>
      <c r="J1207" s="656">
        <f t="shared" si="223"/>
        <v>0</v>
      </c>
    </row>
    <row r="1208" spans="1:10" hidden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656"/>
    </row>
    <row r="1209" spans="1:10" hidden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9"/>
        <v>0</v>
      </c>
      <c r="H1209" s="536">
        <v>2132</v>
      </c>
      <c r="I1209" s="536">
        <f t="shared" si="220"/>
        <v>0</v>
      </c>
      <c r="J1209" s="656">
        <f t="shared" ref="J1209:J1210" si="224">G1209+I1209</f>
        <v>0</v>
      </c>
    </row>
    <row r="1210" spans="1:10" hidden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9"/>
        <v>0</v>
      </c>
      <c r="H1210" s="536">
        <v>1428</v>
      </c>
      <c r="I1210" s="536">
        <f t="shared" si="220"/>
        <v>0</v>
      </c>
      <c r="J1210" s="656">
        <f t="shared" si="224"/>
        <v>0</v>
      </c>
    </row>
    <row r="1211" spans="1:10" hidden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9"/>
        <v>0</v>
      </c>
      <c r="H1211" s="536"/>
      <c r="I1211" s="536">
        <f t="shared" si="220"/>
        <v>0</v>
      </c>
      <c r="J1211" s="656"/>
    </row>
    <row r="1212" spans="1:10" hidden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9"/>
        <v>0</v>
      </c>
      <c r="H1212" s="536">
        <v>2646</v>
      </c>
      <c r="I1212" s="536">
        <f t="shared" si="220"/>
        <v>0</v>
      </c>
      <c r="J1212" s="656">
        <f t="shared" ref="J1212:J1215" si="225">G1212+I1212</f>
        <v>0</v>
      </c>
    </row>
    <row r="1213" spans="1:10" ht="25.5" hidden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9"/>
        <v>0</v>
      </c>
      <c r="H1213" s="536">
        <v>381</v>
      </c>
      <c r="I1213" s="536">
        <f t="shared" si="220"/>
        <v>0</v>
      </c>
      <c r="J1213" s="656">
        <f t="shared" si="225"/>
        <v>0</v>
      </c>
    </row>
    <row r="1214" spans="1:10" hidden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9"/>
        <v>0</v>
      </c>
      <c r="H1214" s="536">
        <v>123</v>
      </c>
      <c r="I1214" s="536">
        <f t="shared" si="220"/>
        <v>0</v>
      </c>
      <c r="J1214" s="656">
        <f t="shared" si="225"/>
        <v>0</v>
      </c>
    </row>
    <row r="1215" spans="1:10" hidden="1" x14ac:dyDescent="0.2">
      <c r="A1215" s="531">
        <v>403</v>
      </c>
      <c r="B1215" s="535" t="s">
        <v>60</v>
      </c>
      <c r="C1215" s="538"/>
      <c r="D1215" s="533" t="s">
        <v>5</v>
      </c>
      <c r="E1215" s="533"/>
      <c r="F1215" s="536">
        <v>0</v>
      </c>
      <c r="G1215" s="536">
        <f t="shared" si="219"/>
        <v>0</v>
      </c>
      <c r="H1215" s="536">
        <v>103023</v>
      </c>
      <c r="I1215" s="536">
        <f t="shared" si="220"/>
        <v>0</v>
      </c>
      <c r="J1215" s="656">
        <f t="shared" si="225"/>
        <v>0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/>
      <c r="F1217" s="536">
        <v>800</v>
      </c>
      <c r="G1217" s="536">
        <f t="shared" ref="G1217:G1228" si="226">E1217*F1217</f>
        <v>0</v>
      </c>
      <c r="H1217" s="536">
        <v>2142</v>
      </c>
      <c r="I1217" s="536">
        <f t="shared" ref="I1217:I1228" si="227">E1217*H1217</f>
        <v>0</v>
      </c>
      <c r="J1217" s="656">
        <f t="shared" ref="J1217:J1218" si="228">G1217+I1217</f>
        <v>0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533"/>
      <c r="F1218" s="536">
        <v>1875</v>
      </c>
      <c r="G1218" s="536">
        <f t="shared" si="226"/>
        <v>0</v>
      </c>
      <c r="H1218" s="536">
        <v>869</v>
      </c>
      <c r="I1218" s="536">
        <f t="shared" si="227"/>
        <v>0</v>
      </c>
      <c r="J1218" s="656">
        <f t="shared" si="228"/>
        <v>0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6"/>
        <v>0</v>
      </c>
      <c r="H1219" s="536"/>
      <c r="I1219" s="536">
        <f t="shared" si="227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6"/>
        <v>0</v>
      </c>
      <c r="H1220" s="536"/>
      <c r="I1220" s="536">
        <f t="shared" si="227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6"/>
        <v>0</v>
      </c>
      <c r="H1221" s="536"/>
      <c r="I1221" s="536">
        <f t="shared" si="227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6"/>
        <v>0</v>
      </c>
      <c r="H1222" s="536"/>
      <c r="I1222" s="536">
        <f t="shared" si="227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/>
      <c r="F1223" s="536">
        <v>1875</v>
      </c>
      <c r="G1223" s="536">
        <f t="shared" si="226"/>
        <v>0</v>
      </c>
      <c r="H1223" s="536">
        <v>1617</v>
      </c>
      <c r="I1223" s="536">
        <f t="shared" si="227"/>
        <v>0</v>
      </c>
      <c r="J1223" s="656">
        <f t="shared" ref="J1223:J1224" si="229">G1223+I1223</f>
        <v>0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/>
      <c r="F1224" s="536">
        <v>1875</v>
      </c>
      <c r="G1224" s="536">
        <f t="shared" si="226"/>
        <v>0</v>
      </c>
      <c r="H1224" s="536">
        <v>1428</v>
      </c>
      <c r="I1224" s="536">
        <f t="shared" si="227"/>
        <v>0</v>
      </c>
      <c r="J1224" s="656">
        <f t="shared" si="229"/>
        <v>0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656"/>
    </row>
    <row r="1226" spans="1:10" ht="15" hidden="1" customHeight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6"/>
        <v>0</v>
      </c>
      <c r="H1226" s="536">
        <v>2646</v>
      </c>
      <c r="I1226" s="536">
        <f t="shared" si="227"/>
        <v>0</v>
      </c>
      <c r="J1226" s="656">
        <f t="shared" ref="J1226:J1228" si="230">G1226+I1226</f>
        <v>0</v>
      </c>
    </row>
    <row r="1227" spans="1:10" ht="15" hidden="1" customHeight="1" x14ac:dyDescent="0.2">
      <c r="A1227" s="531">
        <v>415</v>
      </c>
      <c r="B1227" s="535" t="s">
        <v>171</v>
      </c>
      <c r="C1227" s="538"/>
      <c r="D1227" s="533" t="s">
        <v>172</v>
      </c>
      <c r="E1227" s="533"/>
      <c r="F1227" s="536">
        <v>1000</v>
      </c>
      <c r="G1227" s="536">
        <f t="shared" si="226"/>
        <v>0</v>
      </c>
      <c r="H1227" s="536">
        <v>95</v>
      </c>
      <c r="I1227" s="536">
        <f t="shared" si="227"/>
        <v>0</v>
      </c>
      <c r="J1227" s="656">
        <f t="shared" si="230"/>
        <v>0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/>
      <c r="F1228" s="536">
        <v>0</v>
      </c>
      <c r="G1228" s="536">
        <f t="shared" si="226"/>
        <v>0</v>
      </c>
      <c r="H1228" s="536">
        <v>49673</v>
      </c>
      <c r="I1228" s="536">
        <f t="shared" si="227"/>
        <v>0</v>
      </c>
      <c r="J1228" s="656">
        <f t="shared" si="230"/>
        <v>0</v>
      </c>
    </row>
    <row r="1229" spans="1:10" ht="15" hidden="1" customHeight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31">E1230*F1230</f>
        <v>0</v>
      </c>
      <c r="H1230" s="536">
        <v>2142</v>
      </c>
      <c r="I1230" s="536">
        <f t="shared" ref="I1230:I1241" si="232">E1230*H1230</f>
        <v>0</v>
      </c>
      <c r="J1230" s="656">
        <f t="shared" ref="J1230:J1231" si="233">G1230+I1230</f>
        <v>0</v>
      </c>
    </row>
    <row r="1231" spans="1:10" ht="25.5" hidden="1" customHeight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31"/>
        <v>0</v>
      </c>
      <c r="H1231" s="536">
        <v>869</v>
      </c>
      <c r="I1231" s="536">
        <f t="shared" si="232"/>
        <v>0</v>
      </c>
      <c r="J1231" s="656">
        <f t="shared" si="233"/>
        <v>0</v>
      </c>
    </row>
    <row r="1232" spans="1:10" hidden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31"/>
        <v>0</v>
      </c>
      <c r="H1232" s="536"/>
      <c r="I1232" s="536">
        <f t="shared" si="232"/>
        <v>0</v>
      </c>
      <c r="J1232" s="656"/>
    </row>
    <row r="1233" spans="1:10" hidden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31"/>
        <v>0</v>
      </c>
      <c r="H1233" s="536"/>
      <c r="I1233" s="536">
        <f t="shared" si="232"/>
        <v>0</v>
      </c>
      <c r="J1233" s="656"/>
    </row>
    <row r="1234" spans="1:10" hidden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31"/>
        <v>0</v>
      </c>
      <c r="H1234" s="536"/>
      <c r="I1234" s="536">
        <f t="shared" si="232"/>
        <v>0</v>
      </c>
      <c r="J1234" s="656"/>
    </row>
    <row r="1235" spans="1:10" hidden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31"/>
        <v>0</v>
      </c>
      <c r="H1235" s="536"/>
      <c r="I1235" s="536">
        <f t="shared" si="232"/>
        <v>0</v>
      </c>
      <c r="J1235" s="656"/>
    </row>
    <row r="1236" spans="1:10" hidden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31"/>
        <v>0</v>
      </c>
      <c r="H1236" s="536">
        <v>1617</v>
      </c>
      <c r="I1236" s="536">
        <f t="shared" si="232"/>
        <v>0</v>
      </c>
      <c r="J1236" s="656">
        <f t="shared" ref="J1236:J1237" si="234">G1236+I1236</f>
        <v>0</v>
      </c>
    </row>
    <row r="1237" spans="1:10" hidden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31"/>
        <v>0</v>
      </c>
      <c r="H1237" s="536">
        <v>1428</v>
      </c>
      <c r="I1237" s="536">
        <f t="shared" si="232"/>
        <v>0</v>
      </c>
      <c r="J1237" s="656">
        <f t="shared" si="234"/>
        <v>0</v>
      </c>
    </row>
    <row r="1238" spans="1:10" ht="29.25" hidden="1" customHeight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656"/>
    </row>
    <row r="1239" spans="1:10" ht="29.25" hidden="1" customHeight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31"/>
        <v>0</v>
      </c>
      <c r="H1239" s="536">
        <v>2646</v>
      </c>
      <c r="I1239" s="536">
        <f t="shared" si="232"/>
        <v>0</v>
      </c>
      <c r="J1239" s="656">
        <f t="shared" ref="J1239:J1241" si="235">G1239+I1239</f>
        <v>0</v>
      </c>
    </row>
    <row r="1240" spans="1:10" hidden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31"/>
        <v>0</v>
      </c>
      <c r="H1240" s="536">
        <v>95</v>
      </c>
      <c r="I1240" s="536">
        <f t="shared" si="232"/>
        <v>0</v>
      </c>
      <c r="J1240" s="656">
        <f t="shared" si="235"/>
        <v>0</v>
      </c>
    </row>
    <row r="1241" spans="1:10" hidden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31"/>
        <v>0</v>
      </c>
      <c r="H1241" s="536">
        <v>49673</v>
      </c>
      <c r="I1241" s="536">
        <f t="shared" si="232"/>
        <v>0</v>
      </c>
      <c r="J1241" s="656">
        <f t="shared" si="235"/>
        <v>0</v>
      </c>
    </row>
    <row r="1242" spans="1:10" ht="15.75" hidden="1" customHeight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6">E1243*F1243</f>
        <v>0</v>
      </c>
      <c r="H1243" s="536">
        <v>627</v>
      </c>
      <c r="I1243" s="536">
        <f t="shared" ref="I1243:I1261" si="237">E1243*H1243</f>
        <v>0</v>
      </c>
      <c r="J1243" s="656">
        <f t="shared" ref="J1243:J1246" si="238">G1243+I1243</f>
        <v>0</v>
      </c>
    </row>
    <row r="1244" spans="1:10" ht="12.75" hidden="1" customHeight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6"/>
        <v>0</v>
      </c>
      <c r="H1244" s="536">
        <v>595</v>
      </c>
      <c r="I1244" s="536">
        <f t="shared" si="237"/>
        <v>0</v>
      </c>
      <c r="J1244" s="656">
        <f t="shared" si="238"/>
        <v>0</v>
      </c>
    </row>
    <row r="1245" spans="1:10" ht="12.75" hidden="1" customHeight="1" x14ac:dyDescent="0.2">
      <c r="A1245" s="531">
        <v>433</v>
      </c>
      <c r="B1245" s="535" t="s">
        <v>177</v>
      </c>
      <c r="C1245" s="538"/>
      <c r="D1245" s="533" t="s">
        <v>14</v>
      </c>
      <c r="E1245" s="533"/>
      <c r="F1245" s="536">
        <v>800</v>
      </c>
      <c r="G1245" s="536">
        <f t="shared" si="236"/>
        <v>0</v>
      </c>
      <c r="H1245" s="536">
        <v>2975</v>
      </c>
      <c r="I1245" s="536">
        <f t="shared" si="237"/>
        <v>0</v>
      </c>
      <c r="J1245" s="656">
        <f t="shared" si="238"/>
        <v>0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/>
      <c r="F1246" s="536">
        <v>1875</v>
      </c>
      <c r="G1246" s="536">
        <f t="shared" si="236"/>
        <v>0</v>
      </c>
      <c r="H1246" s="536">
        <v>840</v>
      </c>
      <c r="I1246" s="536">
        <f t="shared" si="237"/>
        <v>0</v>
      </c>
      <c r="J1246" s="656">
        <f t="shared" si="238"/>
        <v>0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6"/>
        <v>0</v>
      </c>
      <c r="H1247" s="536"/>
      <c r="I1247" s="536">
        <f t="shared" si="237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/>
      <c r="F1248" s="536">
        <v>1875</v>
      </c>
      <c r="G1248" s="536">
        <f t="shared" si="236"/>
        <v>0</v>
      </c>
      <c r="H1248" s="536">
        <v>3080</v>
      </c>
      <c r="I1248" s="536">
        <f t="shared" si="237"/>
        <v>0</v>
      </c>
      <c r="J1248" s="656">
        <f t="shared" ref="J1248:J1249" si="239">G1248+I1248</f>
        <v>0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533"/>
      <c r="F1249" s="536">
        <v>1875</v>
      </c>
      <c r="G1249" s="536">
        <f t="shared" si="236"/>
        <v>0</v>
      </c>
      <c r="H1249" s="536">
        <v>869</v>
      </c>
      <c r="I1249" s="536">
        <f t="shared" si="237"/>
        <v>0</v>
      </c>
      <c r="J1249" s="656">
        <f t="shared" si="239"/>
        <v>0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6"/>
        <v>0</v>
      </c>
      <c r="H1250" s="536"/>
      <c r="I1250" s="536">
        <f t="shared" si="237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6"/>
        <v>0</v>
      </c>
      <c r="H1252" s="536"/>
      <c r="I1252" s="536">
        <f t="shared" si="237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566"/>
      <c r="F1253" s="536">
        <v>1875</v>
      </c>
      <c r="G1253" s="536">
        <f t="shared" si="236"/>
        <v>0</v>
      </c>
      <c r="H1253" s="536">
        <v>1617</v>
      </c>
      <c r="I1253" s="536">
        <f t="shared" si="237"/>
        <v>0</v>
      </c>
      <c r="J1253" s="656">
        <f t="shared" ref="J1253:J1254" si="240">G1253+I1253</f>
        <v>0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/>
      <c r="F1254" s="536">
        <v>1875</v>
      </c>
      <c r="G1254" s="536">
        <f t="shared" si="236"/>
        <v>0</v>
      </c>
      <c r="H1254" s="536">
        <v>1226</v>
      </c>
      <c r="I1254" s="536">
        <f t="shared" si="237"/>
        <v>0</v>
      </c>
      <c r="J1254" s="656">
        <f t="shared" si="240"/>
        <v>0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566"/>
      <c r="F1256" s="536">
        <v>1875</v>
      </c>
      <c r="G1256" s="536">
        <f t="shared" si="236"/>
        <v>0</v>
      </c>
      <c r="H1256" s="536">
        <v>2132</v>
      </c>
      <c r="I1256" s="536">
        <f t="shared" si="237"/>
        <v>0</v>
      </c>
      <c r="J1256" s="656">
        <f t="shared" ref="J1256:J1257" si="241">G1256+I1256</f>
        <v>0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/>
      <c r="F1257" s="536">
        <v>1875</v>
      </c>
      <c r="G1257" s="536">
        <f t="shared" si="236"/>
        <v>0</v>
      </c>
      <c r="H1257" s="536">
        <v>1428</v>
      </c>
      <c r="I1257" s="536">
        <f t="shared" si="237"/>
        <v>0</v>
      </c>
      <c r="J1257" s="656">
        <f t="shared" si="241"/>
        <v>0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6"/>
        <v>0</v>
      </c>
      <c r="H1258" s="536"/>
      <c r="I1258" s="536">
        <f t="shared" si="237"/>
        <v>0</v>
      </c>
      <c r="J1258" s="656"/>
    </row>
    <row r="1259" spans="1:10" ht="25.5" hidden="1" customHeight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6"/>
        <v>0</v>
      </c>
      <c r="H1259" s="536">
        <v>2646</v>
      </c>
      <c r="I1259" s="536">
        <f t="shared" si="237"/>
        <v>0</v>
      </c>
      <c r="J1259" s="656">
        <f t="shared" ref="J1259:J1261" si="242">G1259+I1259</f>
        <v>0</v>
      </c>
    </row>
    <row r="1260" spans="1:10" hidden="1" x14ac:dyDescent="0.2">
      <c r="A1260" s="531">
        <v>448</v>
      </c>
      <c r="B1260" s="535" t="s">
        <v>171</v>
      </c>
      <c r="C1260" s="538"/>
      <c r="D1260" s="533" t="s">
        <v>172</v>
      </c>
      <c r="E1260" s="533"/>
      <c r="F1260" s="536">
        <v>1000</v>
      </c>
      <c r="G1260" s="536">
        <f t="shared" si="236"/>
        <v>0</v>
      </c>
      <c r="H1260" s="536">
        <v>95</v>
      </c>
      <c r="I1260" s="536">
        <f t="shared" si="237"/>
        <v>0</v>
      </c>
      <c r="J1260" s="656">
        <f t="shared" si="242"/>
        <v>0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/>
      <c r="F1261" s="536">
        <v>0</v>
      </c>
      <c r="G1261" s="536">
        <f t="shared" si="236"/>
        <v>0</v>
      </c>
      <c r="H1261" s="536">
        <v>68052</v>
      </c>
      <c r="I1261" s="536">
        <f t="shared" si="237"/>
        <v>0</v>
      </c>
      <c r="J1261" s="656">
        <f t="shared" si="242"/>
        <v>0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3">E1263*F1263</f>
        <v>0</v>
      </c>
      <c r="H1263" s="536">
        <v>508</v>
      </c>
      <c r="I1263" s="536">
        <f t="shared" ref="I1263:I1293" si="244">E1263*H1263</f>
        <v>0</v>
      </c>
      <c r="J1263" s="656">
        <f t="shared" ref="J1263:J1266" si="245">G1263+I1263</f>
        <v>0</v>
      </c>
    </row>
    <row r="1264" spans="1:10" hidden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3"/>
        <v>0</v>
      </c>
      <c r="H1264" s="536">
        <v>532</v>
      </c>
      <c r="I1264" s="536">
        <f t="shared" si="244"/>
        <v>0</v>
      </c>
      <c r="J1264" s="656">
        <f t="shared" si="245"/>
        <v>0</v>
      </c>
    </row>
    <row r="1265" spans="1:10" hidden="1" x14ac:dyDescent="0.2">
      <c r="A1265" s="531">
        <v>453</v>
      </c>
      <c r="B1265" s="535" t="s">
        <v>177</v>
      </c>
      <c r="C1265" s="538"/>
      <c r="D1265" s="533" t="s">
        <v>14</v>
      </c>
      <c r="E1265" s="533"/>
      <c r="F1265" s="536">
        <v>800</v>
      </c>
      <c r="G1265" s="536">
        <f t="shared" si="243"/>
        <v>0</v>
      </c>
      <c r="H1265" s="536">
        <v>2975</v>
      </c>
      <c r="I1265" s="536">
        <f t="shared" si="244"/>
        <v>0</v>
      </c>
      <c r="J1265" s="656">
        <f t="shared" si="245"/>
        <v>0</v>
      </c>
    </row>
    <row r="1266" spans="1:10" hidden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3"/>
        <v>0</v>
      </c>
      <c r="H1266" s="536">
        <v>840</v>
      </c>
      <c r="I1266" s="536">
        <f t="shared" si="244"/>
        <v>0</v>
      </c>
      <c r="J1266" s="656">
        <f t="shared" si="245"/>
        <v>0</v>
      </c>
    </row>
    <row r="1267" spans="1:10" hidden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3"/>
        <v>0</v>
      </c>
      <c r="H1267" s="536"/>
      <c r="I1267" s="536">
        <f t="shared" si="244"/>
        <v>0</v>
      </c>
      <c r="J1267" s="656"/>
    </row>
    <row r="1268" spans="1:10" hidden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3"/>
        <v>0</v>
      </c>
      <c r="H1268" s="536">
        <v>3080</v>
      </c>
      <c r="I1268" s="536">
        <f t="shared" si="244"/>
        <v>0</v>
      </c>
      <c r="J1268" s="656">
        <f t="shared" ref="J1268:J1269" si="246">G1268+I1268</f>
        <v>0</v>
      </c>
    </row>
    <row r="1269" spans="1:10" hidden="1" x14ac:dyDescent="0.2">
      <c r="A1269" s="531">
        <v>457</v>
      </c>
      <c r="B1269" s="535" t="s">
        <v>135</v>
      </c>
      <c r="C1269" s="538"/>
      <c r="D1269" s="533" t="s">
        <v>56</v>
      </c>
      <c r="E1269" s="533"/>
      <c r="F1269" s="536">
        <v>1875</v>
      </c>
      <c r="G1269" s="536">
        <f t="shared" si="243"/>
        <v>0</v>
      </c>
      <c r="H1269" s="536">
        <v>869</v>
      </c>
      <c r="I1269" s="536">
        <f t="shared" si="244"/>
        <v>0</v>
      </c>
      <c r="J1269" s="656">
        <f t="shared" si="246"/>
        <v>0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3"/>
        <v>0</v>
      </c>
      <c r="H1270" s="536"/>
      <c r="I1270" s="536">
        <f t="shared" si="244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3"/>
        <v>0</v>
      </c>
      <c r="H1272" s="536"/>
      <c r="I1272" s="536">
        <f t="shared" si="244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566"/>
      <c r="F1273" s="536">
        <v>1875</v>
      </c>
      <c r="G1273" s="536">
        <f t="shared" si="243"/>
        <v>0</v>
      </c>
      <c r="H1273" s="536">
        <v>1617</v>
      </c>
      <c r="I1273" s="536">
        <f t="shared" si="244"/>
        <v>0</v>
      </c>
      <c r="J1273" s="656">
        <f t="shared" ref="J1273:J1274" si="247">G1273+I1273</f>
        <v>0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/>
      <c r="F1274" s="536">
        <v>1875</v>
      </c>
      <c r="G1274" s="536">
        <f t="shared" si="243"/>
        <v>0</v>
      </c>
      <c r="H1274" s="536">
        <v>1226</v>
      </c>
      <c r="I1274" s="536">
        <f t="shared" si="244"/>
        <v>0</v>
      </c>
      <c r="J1274" s="656">
        <f t="shared" si="247"/>
        <v>0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/>
      <c r="F1277" s="536">
        <v>1875</v>
      </c>
      <c r="G1277" s="536">
        <f t="shared" si="243"/>
        <v>0</v>
      </c>
      <c r="H1277" s="536">
        <v>2132</v>
      </c>
      <c r="I1277" s="536">
        <f t="shared" si="244"/>
        <v>0</v>
      </c>
      <c r="J1277" s="656">
        <f t="shared" ref="J1277:J1278" si="248">G1277+I1277</f>
        <v>0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1428</v>
      </c>
      <c r="I1278" s="536">
        <f t="shared" si="244"/>
        <v>0</v>
      </c>
      <c r="J1278" s="656">
        <f t="shared" si="248"/>
        <v>0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566"/>
      <c r="F1280" s="536">
        <v>1875</v>
      </c>
      <c r="G1280" s="536">
        <f t="shared" si="243"/>
        <v>0</v>
      </c>
      <c r="H1280" s="536">
        <v>2646</v>
      </c>
      <c r="I1280" s="536">
        <f t="shared" si="244"/>
        <v>0</v>
      </c>
      <c r="J1280" s="656">
        <f t="shared" ref="J1280:J1282" si="249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/>
      <c r="F1281" s="536">
        <v>1000</v>
      </c>
      <c r="G1281" s="536">
        <f t="shared" si="243"/>
        <v>0</v>
      </c>
      <c r="H1281" s="536">
        <v>95</v>
      </c>
      <c r="I1281" s="536">
        <f t="shared" si="244"/>
        <v>0</v>
      </c>
      <c r="J1281" s="656">
        <f t="shared" si="249"/>
        <v>0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/>
      <c r="F1282" s="536">
        <v>0</v>
      </c>
      <c r="G1282" s="536">
        <f t="shared" si="243"/>
        <v>0</v>
      </c>
      <c r="H1282" s="536">
        <v>67567</v>
      </c>
      <c r="I1282" s="536">
        <f t="shared" si="244"/>
        <v>0</v>
      </c>
      <c r="J1282" s="656">
        <f t="shared" si="249"/>
        <v>0</v>
      </c>
    </row>
    <row r="1283" spans="1:10" hidden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3"/>
        <v>0</v>
      </c>
      <c r="H1283" s="147"/>
      <c r="I1283" s="536">
        <f t="shared" si="244"/>
        <v>0</v>
      </c>
      <c r="J1283" s="655"/>
    </row>
    <row r="1284" spans="1:10" hidden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3"/>
        <v>0</v>
      </c>
      <c r="H1284" s="536">
        <v>4977</v>
      </c>
      <c r="I1284" s="536">
        <f t="shared" si="244"/>
        <v>0</v>
      </c>
      <c r="J1284" s="656">
        <f t="shared" ref="J1284:J1285" si="250">G1284+I1284</f>
        <v>0</v>
      </c>
    </row>
    <row r="1285" spans="1:10" hidden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3"/>
        <v>0</v>
      </c>
      <c r="H1285" s="536">
        <v>1190</v>
      </c>
      <c r="I1285" s="536">
        <f t="shared" si="244"/>
        <v>0</v>
      </c>
      <c r="J1285" s="656">
        <f t="shared" si="250"/>
        <v>0</v>
      </c>
    </row>
    <row r="1286" spans="1:10" hidden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3"/>
        <v>0</v>
      </c>
      <c r="H1286" s="536"/>
      <c r="I1286" s="536">
        <f t="shared" si="244"/>
        <v>0</v>
      </c>
      <c r="J1286" s="656"/>
    </row>
    <row r="1287" spans="1:10" ht="25.5" hidden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3"/>
        <v>0</v>
      </c>
      <c r="H1287" s="536">
        <v>1764</v>
      </c>
      <c r="I1287" s="536">
        <f t="shared" si="244"/>
        <v>0</v>
      </c>
      <c r="J1287" s="656">
        <f t="shared" ref="J1287:J1288" si="251">G1287+I1287</f>
        <v>0</v>
      </c>
    </row>
    <row r="1288" spans="1:10" hidden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3"/>
        <v>0</v>
      </c>
      <c r="H1288" s="536">
        <v>1428</v>
      </c>
      <c r="I1288" s="536">
        <f t="shared" si="244"/>
        <v>0</v>
      </c>
      <c r="J1288" s="656">
        <f t="shared" si="251"/>
        <v>0</v>
      </c>
    </row>
    <row r="1289" spans="1:10" hidden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3"/>
        <v>0</v>
      </c>
      <c r="H1289" s="536"/>
      <c r="I1289" s="536">
        <f t="shared" si="244"/>
        <v>0</v>
      </c>
      <c r="J1289" s="656"/>
    </row>
    <row r="1290" spans="1:10" hidden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3"/>
        <v>0</v>
      </c>
      <c r="H1290" s="536">
        <v>2646</v>
      </c>
      <c r="I1290" s="536">
        <f t="shared" si="244"/>
        <v>0</v>
      </c>
      <c r="J1290" s="656">
        <f t="shared" ref="J1290:J1293" si="252">G1290+I1290</f>
        <v>0</v>
      </c>
    </row>
    <row r="1291" spans="1:10" ht="25.5" hidden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3"/>
        <v>0</v>
      </c>
      <c r="H1291" s="536">
        <v>381</v>
      </c>
      <c r="I1291" s="536">
        <f t="shared" si="244"/>
        <v>0</v>
      </c>
      <c r="J1291" s="656">
        <f t="shared" si="252"/>
        <v>0</v>
      </c>
    </row>
    <row r="1292" spans="1:10" hidden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3"/>
        <v>0</v>
      </c>
      <c r="H1292" s="536">
        <v>123</v>
      </c>
      <c r="I1292" s="536">
        <f t="shared" si="244"/>
        <v>0</v>
      </c>
      <c r="J1292" s="656">
        <f t="shared" si="252"/>
        <v>0</v>
      </c>
    </row>
    <row r="1293" spans="1:10" hidden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3"/>
        <v>0</v>
      </c>
      <c r="H1293" s="536">
        <v>14017</v>
      </c>
      <c r="I1293" s="536">
        <f t="shared" si="244"/>
        <v>0</v>
      </c>
      <c r="J1293" s="656">
        <f t="shared" si="252"/>
        <v>0</v>
      </c>
    </row>
    <row r="1294" spans="1:10" hidden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/>
      <c r="F1295" s="536">
        <v>315576</v>
      </c>
      <c r="G1295" s="536">
        <f t="shared" ref="G1295:G1301" si="253">E1295*F1295</f>
        <v>0</v>
      </c>
      <c r="H1295" s="536">
        <v>0</v>
      </c>
      <c r="I1295" s="536">
        <f t="shared" ref="I1295:I1301" si="254">E1295*H1295</f>
        <v>0</v>
      </c>
      <c r="J1295" s="656">
        <f t="shared" ref="J1295:J1301" si="255">G1295+I1295</f>
        <v>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/>
      <c r="F1296" s="536">
        <v>129211</v>
      </c>
      <c r="G1296" s="536">
        <f t="shared" si="253"/>
        <v>0</v>
      </c>
      <c r="H1296" s="536">
        <v>0</v>
      </c>
      <c r="I1296" s="536">
        <f t="shared" si="254"/>
        <v>0</v>
      </c>
      <c r="J1296" s="656">
        <f t="shared" si="255"/>
        <v>0</v>
      </c>
    </row>
    <row r="1297" spans="1:10" hidden="1" x14ac:dyDescent="0.2">
      <c r="A1297" s="531">
        <v>485</v>
      </c>
      <c r="B1297" s="535" t="s">
        <v>190</v>
      </c>
      <c r="C1297" s="533" t="s">
        <v>191</v>
      </c>
      <c r="D1297" s="533" t="s">
        <v>14</v>
      </c>
      <c r="E1297" s="533"/>
      <c r="F1297" s="536">
        <v>800</v>
      </c>
      <c r="G1297" s="536">
        <f t="shared" si="253"/>
        <v>0</v>
      </c>
      <c r="H1297" s="536">
        <v>0</v>
      </c>
      <c r="I1297" s="536">
        <f t="shared" si="254"/>
        <v>0</v>
      </c>
      <c r="J1297" s="656">
        <f t="shared" si="255"/>
        <v>0</v>
      </c>
    </row>
    <row r="1298" spans="1:10" hidden="1" x14ac:dyDescent="0.2">
      <c r="A1298" s="531">
        <v>486</v>
      </c>
      <c r="B1298" s="535" t="s">
        <v>192</v>
      </c>
      <c r="C1298" s="533" t="s">
        <v>193</v>
      </c>
      <c r="D1298" s="533" t="s">
        <v>14</v>
      </c>
      <c r="E1298" s="533"/>
      <c r="F1298" s="536">
        <v>800</v>
      </c>
      <c r="G1298" s="536">
        <f t="shared" si="253"/>
        <v>0</v>
      </c>
      <c r="H1298" s="536">
        <v>0</v>
      </c>
      <c r="I1298" s="536">
        <f t="shared" si="254"/>
        <v>0</v>
      </c>
      <c r="J1298" s="656">
        <f t="shared" si="255"/>
        <v>0</v>
      </c>
    </row>
    <row r="1299" spans="1:10" ht="25.5" hidden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/>
      <c r="F1299" s="536">
        <v>1199</v>
      </c>
      <c r="G1299" s="536">
        <f t="shared" si="253"/>
        <v>0</v>
      </c>
      <c r="H1299" s="536">
        <v>0</v>
      </c>
      <c r="I1299" s="536">
        <f t="shared" si="254"/>
        <v>0</v>
      </c>
      <c r="J1299" s="656">
        <f t="shared" si="255"/>
        <v>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/>
      <c r="F1300" s="536">
        <v>3283</v>
      </c>
      <c r="G1300" s="536">
        <f t="shared" si="253"/>
        <v>0</v>
      </c>
      <c r="H1300" s="536">
        <v>0</v>
      </c>
      <c r="I1300" s="536">
        <f t="shared" si="254"/>
        <v>0</v>
      </c>
      <c r="J1300" s="656">
        <f t="shared" si="255"/>
        <v>0</v>
      </c>
    </row>
    <row r="1301" spans="1:10" x14ac:dyDescent="0.2">
      <c r="A1301" s="531">
        <v>489</v>
      </c>
      <c r="B1301" s="535" t="s">
        <v>135</v>
      </c>
      <c r="C1301" s="538"/>
      <c r="D1301" s="533" t="s">
        <v>56</v>
      </c>
      <c r="E1301" s="533">
        <f>96-6.773</f>
        <v>89.227000000000004</v>
      </c>
      <c r="F1301" s="536">
        <v>1875</v>
      </c>
      <c r="G1301" s="536">
        <f t="shared" si="253"/>
        <v>167300.625</v>
      </c>
      <c r="H1301" s="536">
        <v>869</v>
      </c>
      <c r="I1301" s="536">
        <f t="shared" si="254"/>
        <v>77538.263000000006</v>
      </c>
      <c r="J1301" s="656">
        <f t="shared" si="255"/>
        <v>244838.88800000001</v>
      </c>
    </row>
    <row r="1302" spans="1:10" hidden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x14ac:dyDescent="0.2">
      <c r="A1303" s="531">
        <v>491</v>
      </c>
      <c r="B1303" s="535" t="s">
        <v>139</v>
      </c>
      <c r="C1303" s="538"/>
      <c r="D1303" s="533" t="s">
        <v>56</v>
      </c>
      <c r="E1303" s="566">
        <v>52.5</v>
      </c>
      <c r="F1303" s="536">
        <v>1875</v>
      </c>
      <c r="G1303" s="536">
        <f>E1303*F1303</f>
        <v>98437.5</v>
      </c>
      <c r="H1303" s="536">
        <v>1617</v>
      </c>
      <c r="I1303" s="536">
        <f>E1303*H1303</f>
        <v>84892.5</v>
      </c>
      <c r="J1303" s="656">
        <f t="shared" ref="J1303:J1304" si="256">G1303+I1303</f>
        <v>183330</v>
      </c>
    </row>
    <row r="1304" spans="1:10" hidden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6"/>
        <v>0</v>
      </c>
    </row>
    <row r="1305" spans="1:10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>
        <v>14</v>
      </c>
      <c r="F1306" s="536">
        <v>40266</v>
      </c>
      <c r="G1306" s="536">
        <f>E1306*F1306</f>
        <v>563724</v>
      </c>
      <c r="H1306" s="536">
        <v>149591</v>
      </c>
      <c r="I1306" s="536">
        <f>E1306*H1306</f>
        <v>2094274</v>
      </c>
      <c r="J1306" s="656">
        <f t="shared" ref="J1306:J1307" si="257">G1306+I1306</f>
        <v>2657998</v>
      </c>
    </row>
    <row r="1307" spans="1:10" hidden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7"/>
        <v>0</v>
      </c>
    </row>
    <row r="1308" spans="1:10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8">E1309*F1309</f>
        <v>0</v>
      </c>
      <c r="H1309" s="536">
        <v>2623</v>
      </c>
      <c r="I1309" s="536">
        <f t="shared" ref="I1309:I1331" si="259">E1309*H1309</f>
        <v>0</v>
      </c>
      <c r="J1309" s="656">
        <f t="shared" ref="J1309:J1317" si="260">G1309+I1309</f>
        <v>0</v>
      </c>
    </row>
    <row r="1310" spans="1:10" ht="31.9" hidden="1" customHeight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8"/>
        <v>0</v>
      </c>
      <c r="H1310" s="536">
        <v>335</v>
      </c>
      <c r="I1310" s="536">
        <f t="shared" si="259"/>
        <v>0</v>
      </c>
      <c r="J1310" s="656">
        <f t="shared" si="260"/>
        <v>0</v>
      </c>
    </row>
    <row r="1311" spans="1:10" ht="31.9" hidden="1" customHeight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8"/>
        <v>0</v>
      </c>
      <c r="H1311" s="536">
        <v>928</v>
      </c>
      <c r="I1311" s="536">
        <f t="shared" si="259"/>
        <v>0</v>
      </c>
      <c r="J1311" s="656">
        <f t="shared" si="260"/>
        <v>0</v>
      </c>
    </row>
    <row r="1312" spans="1:10" ht="39.75" hidden="1" customHeight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8"/>
        <v>0</v>
      </c>
      <c r="H1312" s="536">
        <v>1424</v>
      </c>
      <c r="I1312" s="536">
        <f t="shared" si="259"/>
        <v>0</v>
      </c>
      <c r="J1312" s="656">
        <f t="shared" si="260"/>
        <v>0</v>
      </c>
    </row>
    <row r="1313" spans="1:10" ht="12" hidden="1" customHeight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8"/>
        <v>0</v>
      </c>
      <c r="H1313" s="536">
        <v>957</v>
      </c>
      <c r="I1313" s="536">
        <f t="shared" si="259"/>
        <v>0</v>
      </c>
      <c r="J1313" s="656">
        <f t="shared" si="260"/>
        <v>0</v>
      </c>
    </row>
    <row r="1314" spans="1:10" ht="12" hidden="1" customHeight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8"/>
        <v>0</v>
      </c>
      <c r="H1314" s="536">
        <v>421</v>
      </c>
      <c r="I1314" s="536">
        <f t="shared" si="259"/>
        <v>0</v>
      </c>
      <c r="J1314" s="656">
        <f t="shared" si="260"/>
        <v>0</v>
      </c>
    </row>
    <row r="1315" spans="1:10" ht="12" hidden="1" customHeight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8"/>
        <v>0</v>
      </c>
      <c r="H1315" s="536">
        <v>18051</v>
      </c>
      <c r="I1315" s="536">
        <f t="shared" si="259"/>
        <v>0</v>
      </c>
      <c r="J1315" s="656">
        <f t="shared" si="260"/>
        <v>0</v>
      </c>
    </row>
    <row r="1316" spans="1:10" ht="12" hidden="1" customHeight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8"/>
        <v>0</v>
      </c>
      <c r="H1316" s="536">
        <v>629</v>
      </c>
      <c r="I1316" s="536">
        <f t="shared" si="259"/>
        <v>0</v>
      </c>
      <c r="J1316" s="656">
        <f t="shared" si="260"/>
        <v>0</v>
      </c>
    </row>
    <row r="1317" spans="1:10" ht="12" hidden="1" customHeight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8"/>
        <v>0</v>
      </c>
      <c r="H1317" s="536">
        <v>66966</v>
      </c>
      <c r="I1317" s="536">
        <f t="shared" si="259"/>
        <v>0</v>
      </c>
      <c r="J1317" s="656">
        <f t="shared" si="260"/>
        <v>0</v>
      </c>
    </row>
    <row r="1318" spans="1:10" ht="12" hidden="1" customHeight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8"/>
        <v>0</v>
      </c>
      <c r="H1318" s="147"/>
      <c r="I1318" s="536">
        <f t="shared" si="259"/>
        <v>0</v>
      </c>
      <c r="J1318" s="655"/>
    </row>
    <row r="1319" spans="1:10" ht="12" hidden="1" customHeight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8"/>
        <v>0</v>
      </c>
      <c r="H1319" s="536">
        <v>1853</v>
      </c>
      <c r="I1319" s="536">
        <f t="shared" si="259"/>
        <v>0</v>
      </c>
      <c r="J1319" s="656">
        <f t="shared" ref="J1319:J1323" si="261">G1319+I1319</f>
        <v>0</v>
      </c>
    </row>
    <row r="1320" spans="1:10" ht="12" hidden="1" customHeight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8"/>
        <v>0</v>
      </c>
      <c r="H1320" s="536">
        <v>335</v>
      </c>
      <c r="I1320" s="536">
        <f t="shared" si="259"/>
        <v>0</v>
      </c>
      <c r="J1320" s="656">
        <f t="shared" si="261"/>
        <v>0</v>
      </c>
    </row>
    <row r="1321" spans="1:10" hidden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8"/>
        <v>0</v>
      </c>
      <c r="H1321" s="536">
        <v>928</v>
      </c>
      <c r="I1321" s="536">
        <f t="shared" si="259"/>
        <v>0</v>
      </c>
      <c r="J1321" s="656">
        <f t="shared" si="261"/>
        <v>0</v>
      </c>
    </row>
    <row r="1322" spans="1:10" ht="26.25" hidden="1" customHeight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8"/>
        <v>0</v>
      </c>
      <c r="H1322" s="536">
        <v>957</v>
      </c>
      <c r="I1322" s="536">
        <f t="shared" si="259"/>
        <v>0</v>
      </c>
      <c r="J1322" s="656">
        <f t="shared" si="261"/>
        <v>0</v>
      </c>
    </row>
    <row r="1323" spans="1:10" ht="31.9" hidden="1" customHeight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8"/>
        <v>0</v>
      </c>
      <c r="H1323" s="536">
        <v>15695</v>
      </c>
      <c r="I1323" s="536">
        <f t="shared" si="259"/>
        <v>0</v>
      </c>
      <c r="J1323" s="656">
        <f t="shared" si="261"/>
        <v>0</v>
      </c>
    </row>
    <row r="1324" spans="1:10" ht="31.9" hidden="1" customHeight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8"/>
        <v>0</v>
      </c>
      <c r="H1324" s="536"/>
      <c r="I1324" s="536">
        <f t="shared" si="259"/>
        <v>0</v>
      </c>
      <c r="J1324" s="656"/>
    </row>
    <row r="1325" spans="1:10" ht="38.25" hidden="1" customHeight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8"/>
        <v>0</v>
      </c>
      <c r="H1325" s="536">
        <v>1212</v>
      </c>
      <c r="I1325" s="536">
        <f t="shared" si="259"/>
        <v>0</v>
      </c>
      <c r="J1325" s="656">
        <f t="shared" ref="J1325:J1328" si="262">G1325+I1325</f>
        <v>0</v>
      </c>
    </row>
    <row r="1326" spans="1:10" ht="12" hidden="1" customHeight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8"/>
        <v>0</v>
      </c>
      <c r="H1326" s="536">
        <v>629</v>
      </c>
      <c r="I1326" s="536">
        <f t="shared" si="259"/>
        <v>0</v>
      </c>
      <c r="J1326" s="656">
        <f t="shared" si="262"/>
        <v>0</v>
      </c>
    </row>
    <row r="1327" spans="1:10" ht="12" hidden="1" customHeight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8"/>
        <v>0</v>
      </c>
      <c r="H1327" s="536">
        <v>53152</v>
      </c>
      <c r="I1327" s="536">
        <f t="shared" si="259"/>
        <v>0</v>
      </c>
      <c r="J1327" s="656">
        <f t="shared" si="262"/>
        <v>0</v>
      </c>
    </row>
    <row r="1328" spans="1:10" ht="12" customHeight="1" x14ac:dyDescent="0.2">
      <c r="A1328" s="531">
        <v>516</v>
      </c>
      <c r="B1328" s="535" t="s">
        <v>205</v>
      </c>
      <c r="C1328" s="568"/>
      <c r="D1328" s="533" t="s">
        <v>32</v>
      </c>
      <c r="E1328" s="687">
        <v>0.6</v>
      </c>
      <c r="F1328" s="536">
        <v>954853.5</v>
      </c>
      <c r="G1328" s="536">
        <f t="shared" si="258"/>
        <v>572912.1</v>
      </c>
      <c r="H1328" s="536">
        <v>928267</v>
      </c>
      <c r="I1328" s="536">
        <f t="shared" si="259"/>
        <v>556960.19999999995</v>
      </c>
      <c r="J1328" s="656">
        <f t="shared" si="262"/>
        <v>1129872.2999999998</v>
      </c>
    </row>
    <row r="1329" spans="1:11" ht="12" hidden="1" customHeight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8"/>
        <v>0</v>
      </c>
      <c r="H1329" s="536"/>
      <c r="I1329" s="536">
        <f t="shared" si="259"/>
        <v>0</v>
      </c>
      <c r="J1329" s="656"/>
    </row>
    <row r="1330" spans="1:11" ht="12" customHeight="1" x14ac:dyDescent="0.2">
      <c r="A1330" s="531">
        <v>518</v>
      </c>
      <c r="B1330" s="535" t="s">
        <v>206</v>
      </c>
      <c r="C1330" s="538"/>
      <c r="D1330" s="533" t="s">
        <v>207</v>
      </c>
      <c r="E1330" s="533">
        <v>0.5</v>
      </c>
      <c r="F1330" s="536">
        <v>576000</v>
      </c>
      <c r="G1330" s="536">
        <f t="shared" si="258"/>
        <v>288000</v>
      </c>
      <c r="H1330" s="536">
        <v>0</v>
      </c>
      <c r="I1330" s="536">
        <f t="shared" si="259"/>
        <v>0</v>
      </c>
      <c r="J1330" s="656">
        <f t="shared" ref="J1330:J1331" si="263">G1330+I1330</f>
        <v>288000</v>
      </c>
    </row>
    <row r="1331" spans="1:11" ht="12" hidden="1" customHeight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8"/>
        <v>0</v>
      </c>
      <c r="H1331" s="536">
        <v>0</v>
      </c>
      <c r="I1331" s="536">
        <f t="shared" si="259"/>
        <v>0</v>
      </c>
      <c r="J1331" s="656">
        <f t="shared" si="263"/>
        <v>0</v>
      </c>
    </row>
    <row r="1332" spans="1:11" ht="12" customHeight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x14ac:dyDescent="0.2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3116332.645</v>
      </c>
      <c r="H1333" s="536"/>
      <c r="I1333" s="679">
        <f>SUM(I1037:I1332)</f>
        <v>6575500.1869999999</v>
      </c>
      <c r="J1333" s="680">
        <f t="shared" ref="J1333" si="264">SUM(J1037:J1332)</f>
        <v>9691832.8319999985</v>
      </c>
      <c r="K1333" s="564">
        <f>'[4]вдц+кс-6'!P1572</f>
        <v>0</v>
      </c>
    </row>
    <row r="1334" spans="1:11" hidden="1" x14ac:dyDescent="0.2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customHeight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5">E1337*F1337</f>
        <v>0</v>
      </c>
      <c r="H1337" s="536">
        <v>928</v>
      </c>
      <c r="I1337" s="536">
        <f t="shared" ref="I1337:I1343" si="266">E1337*H1337</f>
        <v>0</v>
      </c>
      <c r="J1337" s="656">
        <f t="shared" ref="J1337:J1343" si="267">G1337+I1337</f>
        <v>0</v>
      </c>
    </row>
    <row r="1338" spans="1:11" ht="31.9" hidden="1" customHeight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5"/>
        <v>0</v>
      </c>
      <c r="H1338" s="536">
        <v>1026</v>
      </c>
      <c r="I1338" s="536">
        <f t="shared" si="266"/>
        <v>0</v>
      </c>
      <c r="J1338" s="656">
        <f t="shared" si="267"/>
        <v>0</v>
      </c>
    </row>
    <row r="1339" spans="1:11" ht="36.75" hidden="1" customHeight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5"/>
        <v>0</v>
      </c>
      <c r="H1339" s="536">
        <v>237</v>
      </c>
      <c r="I1339" s="536">
        <f t="shared" si="266"/>
        <v>0</v>
      </c>
      <c r="J1339" s="656">
        <f t="shared" si="267"/>
        <v>0</v>
      </c>
    </row>
    <row r="1340" spans="1:11" ht="12" hidden="1" customHeight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5"/>
        <v>0</v>
      </c>
      <c r="H1340" s="536">
        <v>45</v>
      </c>
      <c r="I1340" s="536">
        <f t="shared" si="266"/>
        <v>0</v>
      </c>
      <c r="J1340" s="656">
        <f t="shared" si="267"/>
        <v>0</v>
      </c>
    </row>
    <row r="1341" spans="1:11" ht="12" hidden="1" customHeight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5"/>
        <v>0</v>
      </c>
      <c r="H1341" s="536">
        <v>1896</v>
      </c>
      <c r="I1341" s="536">
        <f t="shared" si="266"/>
        <v>0</v>
      </c>
      <c r="J1341" s="656">
        <f t="shared" si="267"/>
        <v>0</v>
      </c>
    </row>
    <row r="1342" spans="1:11" ht="12" hidden="1" customHeight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5"/>
        <v>0</v>
      </c>
      <c r="H1342" s="536">
        <v>1976</v>
      </c>
      <c r="I1342" s="536">
        <f t="shared" si="266"/>
        <v>0</v>
      </c>
      <c r="J1342" s="656">
        <f t="shared" si="267"/>
        <v>0</v>
      </c>
    </row>
    <row r="1343" spans="1:11" ht="12" hidden="1" customHeight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5"/>
        <v>0</v>
      </c>
      <c r="H1343" s="536">
        <v>335</v>
      </c>
      <c r="I1343" s="536">
        <f t="shared" si="266"/>
        <v>0</v>
      </c>
      <c r="J1343" s="656">
        <f t="shared" si="267"/>
        <v>0</v>
      </c>
    </row>
    <row r="1344" spans="1:11" ht="12" hidden="1" customHeight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8">E1346*F1346</f>
        <v>0</v>
      </c>
      <c r="H1346" s="536">
        <v>61094.303999999996</v>
      </c>
      <c r="I1346" s="536">
        <f t="shared" ref="I1346:I1394" si="269">E1346*H1346</f>
        <v>0</v>
      </c>
      <c r="J1346" s="656">
        <f t="shared" ref="J1346:J1375" si="270">G1346+I1346</f>
        <v>0</v>
      </c>
    </row>
    <row r="1347" spans="1:10" ht="38.25" hidden="1" x14ac:dyDescent="0.2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8"/>
        <v>0</v>
      </c>
      <c r="H1347" s="536">
        <v>13392</v>
      </c>
      <c r="I1347" s="536">
        <f t="shared" si="269"/>
        <v>0</v>
      </c>
      <c r="J1347" s="656">
        <f t="shared" si="270"/>
        <v>0</v>
      </c>
    </row>
    <row r="1348" spans="1:10" ht="24.75" hidden="1" customHeight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8"/>
        <v>0</v>
      </c>
      <c r="H1348" s="536">
        <v>31296.359999999997</v>
      </c>
      <c r="I1348" s="536">
        <f t="shared" si="269"/>
        <v>0</v>
      </c>
      <c r="J1348" s="656">
        <f t="shared" si="270"/>
        <v>0</v>
      </c>
    </row>
    <row r="1349" spans="1:10" ht="31.9" hidden="1" customHeight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8"/>
        <v>0</v>
      </c>
      <c r="H1349" s="536">
        <v>3678.3360000000002</v>
      </c>
      <c r="I1349" s="536">
        <f t="shared" si="269"/>
        <v>0</v>
      </c>
      <c r="J1349" s="656">
        <f t="shared" si="270"/>
        <v>0</v>
      </c>
    </row>
    <row r="1350" spans="1:10" ht="31.9" hidden="1" customHeight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8"/>
        <v>0</v>
      </c>
      <c r="H1350" s="536">
        <v>26159.040000000001</v>
      </c>
      <c r="I1350" s="536">
        <f t="shared" si="269"/>
        <v>0</v>
      </c>
      <c r="J1350" s="656">
        <f t="shared" si="270"/>
        <v>0</v>
      </c>
    </row>
    <row r="1351" spans="1:10" ht="38.25" hidden="1" customHeight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8"/>
        <v>0</v>
      </c>
      <c r="H1351" s="536">
        <v>99212.4</v>
      </c>
      <c r="I1351" s="536">
        <f t="shared" si="269"/>
        <v>0</v>
      </c>
      <c r="J1351" s="656">
        <f t="shared" si="270"/>
        <v>0</v>
      </c>
    </row>
    <row r="1352" spans="1:10" ht="12" hidden="1" customHeight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8"/>
        <v>0</v>
      </c>
      <c r="H1352" s="536">
        <v>21450</v>
      </c>
      <c r="I1352" s="536">
        <f t="shared" si="269"/>
        <v>0</v>
      </c>
      <c r="J1352" s="656">
        <f t="shared" si="270"/>
        <v>0</v>
      </c>
    </row>
    <row r="1353" spans="1:10" ht="12" hidden="1" customHeight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8"/>
        <v>0</v>
      </c>
      <c r="H1353" s="543">
        <v>12169.05</v>
      </c>
      <c r="I1353" s="536">
        <f t="shared" si="269"/>
        <v>0</v>
      </c>
      <c r="J1353" s="657">
        <f t="shared" si="270"/>
        <v>0</v>
      </c>
    </row>
    <row r="1354" spans="1:10" ht="12" hidden="1" customHeight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8"/>
        <v>0</v>
      </c>
      <c r="H1354" s="543">
        <v>12435.650000000001</v>
      </c>
      <c r="I1354" s="536">
        <f t="shared" si="269"/>
        <v>0</v>
      </c>
      <c r="J1354" s="657">
        <f t="shared" si="270"/>
        <v>0</v>
      </c>
    </row>
    <row r="1355" spans="1:10" ht="12" hidden="1" customHeight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8"/>
        <v>0</v>
      </c>
      <c r="H1355" s="543">
        <v>11769.15</v>
      </c>
      <c r="I1355" s="536">
        <f t="shared" si="269"/>
        <v>0</v>
      </c>
      <c r="J1355" s="657">
        <f t="shared" si="270"/>
        <v>0</v>
      </c>
    </row>
    <row r="1356" spans="1:10" ht="12" hidden="1" customHeight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8"/>
        <v>0</v>
      </c>
      <c r="H1356" s="543">
        <v>10968.575000000001</v>
      </c>
      <c r="I1356" s="536">
        <f t="shared" si="269"/>
        <v>0</v>
      </c>
      <c r="J1356" s="657">
        <f t="shared" si="270"/>
        <v>0</v>
      </c>
    </row>
    <row r="1357" spans="1:10" ht="12" hidden="1" customHeight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10701.199999999999</v>
      </c>
      <c r="I1357" s="536">
        <f t="shared" si="269"/>
        <v>0</v>
      </c>
      <c r="J1357" s="657">
        <f t="shared" si="270"/>
        <v>0</v>
      </c>
    </row>
    <row r="1358" spans="1:10" ht="12" hidden="1" customHeight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10701.199999999999</v>
      </c>
      <c r="I1358" s="536">
        <f t="shared" si="269"/>
        <v>0</v>
      </c>
      <c r="J1358" s="657">
        <f t="shared" si="270"/>
        <v>0</v>
      </c>
    </row>
    <row r="1359" spans="1:10" ht="25.5" hidden="1" x14ac:dyDescent="0.2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10567.9</v>
      </c>
      <c r="I1359" s="536">
        <f t="shared" si="269"/>
        <v>0</v>
      </c>
      <c r="J1359" s="657">
        <f t="shared" si="270"/>
        <v>0</v>
      </c>
    </row>
    <row r="1360" spans="1:10" ht="26.25" hidden="1" customHeight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8"/>
        <v>0</v>
      </c>
      <c r="H1360" s="543">
        <v>588</v>
      </c>
      <c r="I1360" s="536">
        <f t="shared" si="269"/>
        <v>0</v>
      </c>
      <c r="J1360" s="657">
        <f t="shared" si="270"/>
        <v>0</v>
      </c>
    </row>
    <row r="1361" spans="1:10" ht="31.9" hidden="1" customHeight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8"/>
        <v>0</v>
      </c>
      <c r="H1361" s="543">
        <v>381</v>
      </c>
      <c r="I1361" s="536">
        <f t="shared" si="269"/>
        <v>0</v>
      </c>
      <c r="J1361" s="657">
        <f t="shared" si="270"/>
        <v>0</v>
      </c>
    </row>
    <row r="1362" spans="1:10" ht="36.75" hidden="1" customHeight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8"/>
        <v>0</v>
      </c>
      <c r="H1362" s="543">
        <v>900</v>
      </c>
      <c r="I1362" s="536">
        <f t="shared" si="269"/>
        <v>0</v>
      </c>
      <c r="J1362" s="657">
        <f t="shared" si="270"/>
        <v>0</v>
      </c>
    </row>
    <row r="1363" spans="1:10" ht="12" hidden="1" customHeight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8"/>
        <v>0</v>
      </c>
      <c r="H1363" s="543">
        <v>234</v>
      </c>
      <c r="I1363" s="536">
        <f t="shared" si="269"/>
        <v>0</v>
      </c>
      <c r="J1363" s="657">
        <f t="shared" si="270"/>
        <v>0</v>
      </c>
    </row>
    <row r="1364" spans="1:10" ht="12" hidden="1" customHeight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8"/>
        <v>0</v>
      </c>
      <c r="H1364" s="543">
        <v>899.84999999999991</v>
      </c>
      <c r="I1364" s="536">
        <f t="shared" si="269"/>
        <v>0</v>
      </c>
      <c r="J1364" s="657">
        <f t="shared" si="270"/>
        <v>0</v>
      </c>
    </row>
    <row r="1365" spans="1:10" ht="12" hidden="1" customHeight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8"/>
        <v>0</v>
      </c>
      <c r="H1365" s="543">
        <v>738.5</v>
      </c>
      <c r="I1365" s="536">
        <f t="shared" si="269"/>
        <v>0</v>
      </c>
      <c r="J1365" s="657">
        <f t="shared" si="270"/>
        <v>0</v>
      </c>
    </row>
    <row r="1366" spans="1:10" ht="12" hidden="1" customHeight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8"/>
        <v>0</v>
      </c>
      <c r="H1366" s="543">
        <v>600.21818181818185</v>
      </c>
      <c r="I1366" s="536">
        <f t="shared" si="269"/>
        <v>0</v>
      </c>
      <c r="J1366" s="657">
        <f t="shared" si="270"/>
        <v>0</v>
      </c>
    </row>
    <row r="1367" spans="1:10" ht="12" hidden="1" customHeight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8"/>
        <v>0</v>
      </c>
      <c r="H1367" s="543">
        <v>509.44444444444446</v>
      </c>
      <c r="I1367" s="536">
        <f t="shared" si="269"/>
        <v>0</v>
      </c>
      <c r="J1367" s="657">
        <f t="shared" si="270"/>
        <v>0</v>
      </c>
    </row>
    <row r="1368" spans="1:10" ht="12" hidden="1" customHeight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8"/>
        <v>0</v>
      </c>
      <c r="H1368" s="536">
        <v>4557</v>
      </c>
      <c r="I1368" s="536">
        <f t="shared" si="269"/>
        <v>0</v>
      </c>
      <c r="J1368" s="656">
        <f t="shared" si="270"/>
        <v>0</v>
      </c>
    </row>
    <row r="1369" spans="1:10" ht="12" hidden="1" customHeight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8"/>
        <v>0</v>
      </c>
      <c r="H1369" s="536">
        <v>832</v>
      </c>
      <c r="I1369" s="536">
        <f t="shared" si="269"/>
        <v>0</v>
      </c>
      <c r="J1369" s="656">
        <f t="shared" si="270"/>
        <v>0</v>
      </c>
    </row>
    <row r="1370" spans="1:10" ht="12" hidden="1" customHeight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8"/>
        <v>0</v>
      </c>
      <c r="H1370" s="536">
        <v>507</v>
      </c>
      <c r="I1370" s="536">
        <f t="shared" si="269"/>
        <v>0</v>
      </c>
      <c r="J1370" s="656">
        <f t="shared" si="270"/>
        <v>0</v>
      </c>
    </row>
    <row r="1371" spans="1:10" hidden="1" x14ac:dyDescent="0.2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8"/>
        <v>0</v>
      </c>
      <c r="H1371" s="536">
        <v>840</v>
      </c>
      <c r="I1371" s="536">
        <f t="shared" si="269"/>
        <v>0</v>
      </c>
      <c r="J1371" s="656">
        <f t="shared" si="270"/>
        <v>0</v>
      </c>
    </row>
    <row r="1372" spans="1:10" hidden="1" x14ac:dyDescent="0.2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8"/>
        <v>0</v>
      </c>
      <c r="H1372" s="536">
        <v>1460</v>
      </c>
      <c r="I1372" s="536">
        <f t="shared" si="269"/>
        <v>0</v>
      </c>
      <c r="J1372" s="656">
        <f t="shared" si="270"/>
        <v>0</v>
      </c>
    </row>
    <row r="1373" spans="1:10" ht="25.5" hidden="1" x14ac:dyDescent="0.2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8"/>
        <v>0</v>
      </c>
      <c r="H1373" s="536">
        <v>2920</v>
      </c>
      <c r="I1373" s="536">
        <f t="shared" si="269"/>
        <v>0</v>
      </c>
      <c r="J1373" s="656">
        <f t="shared" si="270"/>
        <v>0</v>
      </c>
    </row>
    <row r="1374" spans="1:10" hidden="1" x14ac:dyDescent="0.2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8"/>
        <v>0</v>
      </c>
      <c r="H1374" s="536">
        <v>3080</v>
      </c>
      <c r="I1374" s="536">
        <f t="shared" si="269"/>
        <v>0</v>
      </c>
      <c r="J1374" s="656">
        <f t="shared" si="270"/>
        <v>0</v>
      </c>
    </row>
    <row r="1375" spans="1:10" hidden="1" x14ac:dyDescent="0.2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8"/>
        <v>0</v>
      </c>
      <c r="H1375" s="536">
        <v>97337</v>
      </c>
      <c r="I1375" s="536">
        <f t="shared" si="269"/>
        <v>0</v>
      </c>
      <c r="J1375" s="656">
        <f t="shared" si="270"/>
        <v>0</v>
      </c>
    </row>
    <row r="1376" spans="1:10" hidden="1" x14ac:dyDescent="0.2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8"/>
        <v>0</v>
      </c>
      <c r="H1376" s="147"/>
      <c r="I1376" s="536">
        <f t="shared" si="269"/>
        <v>0</v>
      </c>
      <c r="J1376" s="655"/>
    </row>
    <row r="1377" spans="1:10" ht="25.5" hidden="1" x14ac:dyDescent="0.2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8"/>
        <v>0</v>
      </c>
      <c r="H1377" s="536">
        <v>47854.080000000002</v>
      </c>
      <c r="I1377" s="536">
        <f t="shared" si="269"/>
        <v>0</v>
      </c>
      <c r="J1377" s="656">
        <f t="shared" ref="J1377:J1394" si="271">G1377+I1377</f>
        <v>0</v>
      </c>
    </row>
    <row r="1378" spans="1:10" hidden="1" x14ac:dyDescent="0.2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8"/>
        <v>0</v>
      </c>
      <c r="H1378" s="536">
        <v>18729</v>
      </c>
      <c r="I1378" s="536">
        <f t="shared" si="269"/>
        <v>0</v>
      </c>
      <c r="J1378" s="656">
        <f t="shared" si="271"/>
        <v>0</v>
      </c>
    </row>
    <row r="1379" spans="1:10" ht="25.5" hidden="1" x14ac:dyDescent="0.2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8"/>
        <v>0</v>
      </c>
      <c r="H1379" s="543">
        <v>14304.174999999999</v>
      </c>
      <c r="I1379" s="536">
        <f t="shared" si="269"/>
        <v>0</v>
      </c>
      <c r="J1379" s="657">
        <f t="shared" si="271"/>
        <v>0</v>
      </c>
    </row>
    <row r="1380" spans="1:10" ht="25.5" hidden="1" x14ac:dyDescent="0.2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8"/>
        <v>0</v>
      </c>
      <c r="H1380" s="543">
        <v>10701.199999999999</v>
      </c>
      <c r="I1380" s="536">
        <f t="shared" si="269"/>
        <v>0</v>
      </c>
      <c r="J1380" s="657">
        <f t="shared" si="271"/>
        <v>0</v>
      </c>
    </row>
    <row r="1381" spans="1:10" ht="25.5" hidden="1" x14ac:dyDescent="0.2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8"/>
        <v>0</v>
      </c>
      <c r="H1381" s="543">
        <v>10701.199999999999</v>
      </c>
      <c r="I1381" s="536">
        <f t="shared" si="269"/>
        <v>0</v>
      </c>
      <c r="J1381" s="657">
        <f t="shared" si="271"/>
        <v>0</v>
      </c>
    </row>
    <row r="1382" spans="1:10" ht="25.5" hidden="1" x14ac:dyDescent="0.2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8"/>
        <v>0</v>
      </c>
      <c r="H1382" s="543">
        <v>10567.9</v>
      </c>
      <c r="I1382" s="536">
        <f t="shared" si="269"/>
        <v>0</v>
      </c>
      <c r="J1382" s="657">
        <f t="shared" si="271"/>
        <v>0</v>
      </c>
    </row>
    <row r="1383" spans="1:10" ht="25.5" hidden="1" x14ac:dyDescent="0.2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8"/>
        <v>0</v>
      </c>
      <c r="H1383" s="543">
        <v>588</v>
      </c>
      <c r="I1383" s="536">
        <f t="shared" si="269"/>
        <v>0</v>
      </c>
      <c r="J1383" s="657">
        <f t="shared" si="271"/>
        <v>0</v>
      </c>
    </row>
    <row r="1384" spans="1:10" hidden="1" x14ac:dyDescent="0.2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8"/>
        <v>0</v>
      </c>
      <c r="H1384" s="543">
        <v>900</v>
      </c>
      <c r="I1384" s="536">
        <f t="shared" si="269"/>
        <v>0</v>
      </c>
      <c r="J1384" s="657">
        <f t="shared" si="271"/>
        <v>0</v>
      </c>
    </row>
    <row r="1385" spans="1:10" ht="28.5" hidden="1" customHeight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8"/>
        <v>0</v>
      </c>
      <c r="H1385" s="543">
        <v>234</v>
      </c>
      <c r="I1385" s="536">
        <f t="shared" si="269"/>
        <v>0</v>
      </c>
      <c r="J1385" s="657">
        <f t="shared" si="271"/>
        <v>0</v>
      </c>
    </row>
    <row r="1386" spans="1:10" ht="12" hidden="1" customHeight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8"/>
        <v>0</v>
      </c>
      <c r="H1386" s="543">
        <v>738.5</v>
      </c>
      <c r="I1386" s="536">
        <f t="shared" si="269"/>
        <v>0</v>
      </c>
      <c r="J1386" s="657">
        <f t="shared" si="271"/>
        <v>0</v>
      </c>
    </row>
    <row r="1387" spans="1:10" ht="12" hidden="1" customHeight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8"/>
        <v>0</v>
      </c>
      <c r="H1387" s="543">
        <v>600.21818181818185</v>
      </c>
      <c r="I1387" s="536">
        <f t="shared" si="269"/>
        <v>0</v>
      </c>
      <c r="J1387" s="657">
        <f t="shared" si="271"/>
        <v>0</v>
      </c>
    </row>
    <row r="1388" spans="1:10" ht="12" hidden="1" customHeight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8"/>
        <v>0</v>
      </c>
      <c r="H1388" s="543">
        <v>509.44444444444446</v>
      </c>
      <c r="I1388" s="536">
        <f t="shared" si="269"/>
        <v>0</v>
      </c>
      <c r="J1388" s="657">
        <f t="shared" si="271"/>
        <v>0</v>
      </c>
    </row>
    <row r="1389" spans="1:10" ht="12" hidden="1" customHeight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8"/>
        <v>0</v>
      </c>
      <c r="H1389" s="536">
        <v>507</v>
      </c>
      <c r="I1389" s="536">
        <f t="shared" si="269"/>
        <v>0</v>
      </c>
      <c r="J1389" s="656">
        <f t="shared" si="271"/>
        <v>0</v>
      </c>
    </row>
    <row r="1390" spans="1:10" hidden="1" x14ac:dyDescent="0.2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8"/>
        <v>0</v>
      </c>
      <c r="H1390" s="536">
        <v>507</v>
      </c>
      <c r="I1390" s="536">
        <f t="shared" si="269"/>
        <v>0</v>
      </c>
      <c r="J1390" s="656">
        <f t="shared" si="271"/>
        <v>0</v>
      </c>
    </row>
    <row r="1391" spans="1:10" hidden="1" x14ac:dyDescent="0.2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8"/>
        <v>0</v>
      </c>
      <c r="H1391" s="536">
        <v>15460</v>
      </c>
      <c r="I1391" s="536">
        <f t="shared" si="269"/>
        <v>0</v>
      </c>
      <c r="J1391" s="656">
        <f t="shared" si="271"/>
        <v>0</v>
      </c>
    </row>
    <row r="1392" spans="1:10" hidden="1" x14ac:dyDescent="0.2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8"/>
        <v>0</v>
      </c>
      <c r="H1392" s="536">
        <v>1460</v>
      </c>
      <c r="I1392" s="536">
        <f t="shared" si="269"/>
        <v>0</v>
      </c>
      <c r="J1392" s="656">
        <f t="shared" si="271"/>
        <v>0</v>
      </c>
    </row>
    <row r="1393" spans="1:10" ht="25.5" hidden="1" x14ac:dyDescent="0.2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8"/>
        <v>0</v>
      </c>
      <c r="H1393" s="536">
        <v>2920</v>
      </c>
      <c r="I1393" s="536">
        <f t="shared" si="269"/>
        <v>0</v>
      </c>
      <c r="J1393" s="656">
        <f t="shared" si="271"/>
        <v>0</v>
      </c>
    </row>
    <row r="1394" spans="1:10" ht="24" hidden="1" customHeight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8"/>
        <v>0</v>
      </c>
      <c r="H1394" s="536">
        <v>59701</v>
      </c>
      <c r="I1394" s="536">
        <f t="shared" si="269"/>
        <v>0</v>
      </c>
      <c r="J1394" s="656">
        <f t="shared" si="271"/>
        <v>0</v>
      </c>
    </row>
    <row r="1395" spans="1:10" hidden="1" x14ac:dyDescent="0.2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5.5" hidden="1" x14ac:dyDescent="0.2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2">E1396*F1396</f>
        <v>0</v>
      </c>
      <c r="H1396" s="536">
        <v>96511.679999999993</v>
      </c>
      <c r="I1396" s="536">
        <f t="shared" ref="I1396:I1415" si="273">E1396*H1396</f>
        <v>0</v>
      </c>
      <c r="J1396" s="656">
        <f t="shared" ref="J1396:J1415" si="274">G1396+I1396</f>
        <v>0</v>
      </c>
    </row>
    <row r="1397" spans="1:10" hidden="1" x14ac:dyDescent="0.2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2"/>
        <v>0</v>
      </c>
      <c r="H1397" s="536">
        <v>18729</v>
      </c>
      <c r="I1397" s="536">
        <f t="shared" si="273"/>
        <v>0</v>
      </c>
      <c r="J1397" s="656">
        <f t="shared" si="274"/>
        <v>0</v>
      </c>
    </row>
    <row r="1398" spans="1:10" ht="25.5" hidden="1" x14ac:dyDescent="0.2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2"/>
        <v>0</v>
      </c>
      <c r="H1398" s="543">
        <v>16972.5</v>
      </c>
      <c r="I1398" s="536">
        <f t="shared" si="273"/>
        <v>0</v>
      </c>
      <c r="J1398" s="657">
        <f t="shared" si="274"/>
        <v>0</v>
      </c>
    </row>
    <row r="1399" spans="1:10" ht="25.5" hidden="1" x14ac:dyDescent="0.2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2"/>
        <v>0</v>
      </c>
      <c r="H1399" s="543">
        <v>11769.15</v>
      </c>
      <c r="I1399" s="536">
        <f t="shared" si="273"/>
        <v>0</v>
      </c>
      <c r="J1399" s="657">
        <f t="shared" si="274"/>
        <v>0</v>
      </c>
    </row>
    <row r="1400" spans="1:10" ht="25.5" hidden="1" x14ac:dyDescent="0.2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2"/>
        <v>0</v>
      </c>
      <c r="H1400" s="543">
        <v>10968.575000000001</v>
      </c>
      <c r="I1400" s="536">
        <f t="shared" si="273"/>
        <v>0</v>
      </c>
      <c r="J1400" s="657">
        <f t="shared" si="274"/>
        <v>0</v>
      </c>
    </row>
    <row r="1401" spans="1:10" ht="25.5" hidden="1" x14ac:dyDescent="0.2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2"/>
        <v>0</v>
      </c>
      <c r="H1401" s="543">
        <v>10701.199999999999</v>
      </c>
      <c r="I1401" s="536">
        <f t="shared" si="273"/>
        <v>0</v>
      </c>
      <c r="J1401" s="657">
        <f t="shared" si="274"/>
        <v>0</v>
      </c>
    </row>
    <row r="1402" spans="1:10" ht="25.5" hidden="1" x14ac:dyDescent="0.2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10701.199999999999</v>
      </c>
      <c r="I1402" s="536">
        <f t="shared" si="273"/>
        <v>0</v>
      </c>
      <c r="J1402" s="657">
        <f t="shared" si="274"/>
        <v>0</v>
      </c>
    </row>
    <row r="1403" spans="1:10" ht="25.5" hidden="1" x14ac:dyDescent="0.2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2"/>
        <v>0</v>
      </c>
      <c r="H1403" s="543">
        <v>588</v>
      </c>
      <c r="I1403" s="536">
        <f t="shared" si="273"/>
        <v>0</v>
      </c>
      <c r="J1403" s="657">
        <f t="shared" si="274"/>
        <v>0</v>
      </c>
    </row>
    <row r="1404" spans="1:10" hidden="1" x14ac:dyDescent="0.2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2"/>
        <v>0</v>
      </c>
      <c r="H1404" s="543">
        <v>900</v>
      </c>
      <c r="I1404" s="536">
        <f t="shared" si="273"/>
        <v>0</v>
      </c>
      <c r="J1404" s="657">
        <f t="shared" si="274"/>
        <v>0</v>
      </c>
    </row>
    <row r="1405" spans="1:10" hidden="1" x14ac:dyDescent="0.2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2"/>
        <v>0</v>
      </c>
      <c r="H1405" s="543">
        <v>234</v>
      </c>
      <c r="I1405" s="536">
        <f t="shared" si="273"/>
        <v>0</v>
      </c>
      <c r="J1405" s="657">
        <f t="shared" si="274"/>
        <v>0</v>
      </c>
    </row>
    <row r="1406" spans="1:10" hidden="1" x14ac:dyDescent="0.2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2"/>
        <v>0</v>
      </c>
      <c r="H1406" s="543">
        <v>1234.8</v>
      </c>
      <c r="I1406" s="536">
        <f t="shared" si="273"/>
        <v>0</v>
      </c>
      <c r="J1406" s="657">
        <f t="shared" si="274"/>
        <v>0</v>
      </c>
    </row>
    <row r="1407" spans="1:10" hidden="1" x14ac:dyDescent="0.2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2"/>
        <v>0</v>
      </c>
      <c r="H1407" s="543">
        <v>899.73333333333323</v>
      </c>
      <c r="I1407" s="536">
        <f t="shared" si="273"/>
        <v>0</v>
      </c>
      <c r="J1407" s="657">
        <f t="shared" si="274"/>
        <v>0</v>
      </c>
    </row>
    <row r="1408" spans="1:10" hidden="1" x14ac:dyDescent="0.2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2"/>
        <v>0</v>
      </c>
      <c r="H1408" s="543">
        <v>600.13333333333333</v>
      </c>
      <c r="I1408" s="536">
        <f t="shared" si="273"/>
        <v>0</v>
      </c>
      <c r="J1408" s="657">
        <f t="shared" si="274"/>
        <v>0</v>
      </c>
    </row>
    <row r="1409" spans="1:10" hidden="1" x14ac:dyDescent="0.2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2"/>
        <v>0</v>
      </c>
      <c r="H1409" s="543">
        <v>509.13333333333333</v>
      </c>
      <c r="I1409" s="536">
        <f t="shared" si="273"/>
        <v>0</v>
      </c>
      <c r="J1409" s="657">
        <f t="shared" si="274"/>
        <v>0</v>
      </c>
    </row>
    <row r="1410" spans="1:10" hidden="1" x14ac:dyDescent="0.2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2"/>
        <v>0</v>
      </c>
      <c r="H1410" s="536">
        <v>832</v>
      </c>
      <c r="I1410" s="536">
        <f t="shared" si="273"/>
        <v>0</v>
      </c>
      <c r="J1410" s="656">
        <f t="shared" si="274"/>
        <v>0</v>
      </c>
    </row>
    <row r="1411" spans="1:10" hidden="1" x14ac:dyDescent="0.2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2"/>
        <v>0</v>
      </c>
      <c r="H1411" s="536">
        <v>507</v>
      </c>
      <c r="I1411" s="536">
        <f t="shared" si="273"/>
        <v>0</v>
      </c>
      <c r="J1411" s="656">
        <f t="shared" si="274"/>
        <v>0</v>
      </c>
    </row>
    <row r="1412" spans="1:10" hidden="1" x14ac:dyDescent="0.2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2"/>
        <v>0</v>
      </c>
      <c r="H1412" s="536">
        <v>19275</v>
      </c>
      <c r="I1412" s="536">
        <f t="shared" si="273"/>
        <v>0</v>
      </c>
      <c r="J1412" s="656">
        <f t="shared" si="274"/>
        <v>0</v>
      </c>
    </row>
    <row r="1413" spans="1:10" hidden="1" x14ac:dyDescent="0.2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2"/>
        <v>0</v>
      </c>
      <c r="H1413" s="536">
        <v>1460</v>
      </c>
      <c r="I1413" s="536">
        <f t="shared" si="273"/>
        <v>0</v>
      </c>
      <c r="J1413" s="656">
        <f t="shared" si="274"/>
        <v>0</v>
      </c>
    </row>
    <row r="1414" spans="1:10" ht="27" hidden="1" customHeight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2"/>
        <v>0</v>
      </c>
      <c r="H1414" s="536">
        <v>2920</v>
      </c>
      <c r="I1414" s="536">
        <f t="shared" si="273"/>
        <v>0</v>
      </c>
      <c r="J1414" s="656">
        <f t="shared" si="274"/>
        <v>0</v>
      </c>
    </row>
    <row r="1415" spans="1:10" ht="27" hidden="1" customHeight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2"/>
        <v>0</v>
      </c>
      <c r="H1415" s="536">
        <v>77968</v>
      </c>
      <c r="I1415" s="536">
        <f t="shared" si="273"/>
        <v>0</v>
      </c>
      <c r="J1415" s="656">
        <f t="shared" si="274"/>
        <v>0</v>
      </c>
    </row>
    <row r="1416" spans="1:10" ht="25.5" customHeight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5">E1418*F1418</f>
        <v>0</v>
      </c>
      <c r="H1418" s="147"/>
      <c r="I1418" s="536">
        <f t="shared" ref="I1418:I1480" si="276">E1418*H1418</f>
        <v>0</v>
      </c>
      <c r="J1418" s="655"/>
    </row>
    <row r="1419" spans="1:10" ht="25.5" hidden="1" customHeight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5"/>
        <v>0</v>
      </c>
      <c r="H1419" s="536">
        <v>37474</v>
      </c>
      <c r="I1419" s="536">
        <f t="shared" si="276"/>
        <v>0</v>
      </c>
      <c r="J1419" s="656">
        <f t="shared" ref="J1419:J1421" si="277">G1419+I1419</f>
        <v>0</v>
      </c>
    </row>
    <row r="1420" spans="1:10" ht="25.5" hidden="1" customHeight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5"/>
        <v>0</v>
      </c>
      <c r="H1420" s="536">
        <v>45868</v>
      </c>
      <c r="I1420" s="536">
        <f t="shared" si="276"/>
        <v>0</v>
      </c>
      <c r="J1420" s="656">
        <f t="shared" si="277"/>
        <v>0</v>
      </c>
    </row>
    <row r="1421" spans="1:10" ht="25.5" hidden="1" customHeight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5"/>
        <v>0</v>
      </c>
      <c r="H1421" s="536">
        <v>294438</v>
      </c>
      <c r="I1421" s="536">
        <f t="shared" si="276"/>
        <v>0</v>
      </c>
      <c r="J1421" s="656">
        <f t="shared" si="277"/>
        <v>0</v>
      </c>
    </row>
    <row r="1422" spans="1:10" ht="25.5" hidden="1" customHeight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5"/>
        <v>0</v>
      </c>
      <c r="H1422" s="147"/>
      <c r="I1422" s="536">
        <f t="shared" si="276"/>
        <v>0</v>
      </c>
      <c r="J1422" s="655"/>
    </row>
    <row r="1423" spans="1:10" ht="25.5" hidden="1" customHeight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5"/>
        <v>0</v>
      </c>
      <c r="H1423" s="147"/>
      <c r="I1423" s="536">
        <f t="shared" si="276"/>
        <v>0</v>
      </c>
      <c r="J1423" s="655"/>
    </row>
    <row r="1424" spans="1:10" ht="25.5" hidden="1" customHeight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5"/>
        <v>0</v>
      </c>
      <c r="H1424" s="536">
        <v>240</v>
      </c>
      <c r="I1424" s="536">
        <f t="shared" si="276"/>
        <v>0</v>
      </c>
      <c r="J1424" s="656">
        <f t="shared" ref="J1424:J1429" si="278">G1424+I1424</f>
        <v>0</v>
      </c>
    </row>
    <row r="1425" spans="1:10" ht="25.5" hidden="1" customHeight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5"/>
        <v>0</v>
      </c>
      <c r="H1425" s="536">
        <v>403</v>
      </c>
      <c r="I1425" s="536">
        <f t="shared" si="276"/>
        <v>0</v>
      </c>
      <c r="J1425" s="656">
        <f t="shared" si="278"/>
        <v>0</v>
      </c>
    </row>
    <row r="1426" spans="1:10" ht="25.5" hidden="1" customHeight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5"/>
        <v>0</v>
      </c>
      <c r="H1426" s="536">
        <v>524</v>
      </c>
      <c r="I1426" s="536">
        <f t="shared" si="276"/>
        <v>0</v>
      </c>
      <c r="J1426" s="656">
        <f t="shared" si="278"/>
        <v>0</v>
      </c>
    </row>
    <row r="1427" spans="1:10" ht="25.5" hidden="1" customHeight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5"/>
        <v>0</v>
      </c>
      <c r="H1427" s="536">
        <v>877</v>
      </c>
      <c r="I1427" s="536">
        <f t="shared" si="276"/>
        <v>0</v>
      </c>
      <c r="J1427" s="656">
        <f t="shared" si="278"/>
        <v>0</v>
      </c>
    </row>
    <row r="1428" spans="1:10" ht="25.5" hidden="1" customHeight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5"/>
        <v>0</v>
      </c>
      <c r="H1428" s="536">
        <v>8211</v>
      </c>
      <c r="I1428" s="536">
        <f t="shared" si="276"/>
        <v>0</v>
      </c>
      <c r="J1428" s="656">
        <f t="shared" si="278"/>
        <v>0</v>
      </c>
    </row>
    <row r="1429" spans="1:10" ht="25.5" hidden="1" customHeight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5"/>
        <v>0</v>
      </c>
      <c r="H1429" s="536">
        <v>5000</v>
      </c>
      <c r="I1429" s="536">
        <f t="shared" si="276"/>
        <v>0</v>
      </c>
      <c r="J1429" s="656">
        <f t="shared" si="278"/>
        <v>0</v>
      </c>
    </row>
    <row r="1430" spans="1:10" ht="25.5" customHeight="1" x14ac:dyDescent="0.2">
      <c r="A1430" s="531">
        <v>618</v>
      </c>
      <c r="B1430" s="539" t="s">
        <v>102</v>
      </c>
      <c r="C1430" s="533"/>
      <c r="D1430" s="533"/>
      <c r="E1430" s="533"/>
      <c r="F1430" s="536"/>
      <c r="G1430" s="536"/>
      <c r="H1430" s="536"/>
      <c r="I1430" s="536"/>
      <c r="J1430" s="656"/>
    </row>
    <row r="1431" spans="1:10" ht="25.5" hidden="1" customHeight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5"/>
        <v>0</v>
      </c>
      <c r="H1431" s="147"/>
      <c r="I1431" s="536">
        <f t="shared" si="276"/>
        <v>0</v>
      </c>
      <c r="J1431" s="655"/>
    </row>
    <row r="1432" spans="1:10" ht="25.5" customHeight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>
        <v>2</v>
      </c>
      <c r="F1432" s="536">
        <v>14000</v>
      </c>
      <c r="G1432" s="536">
        <f t="shared" si="275"/>
        <v>28000</v>
      </c>
      <c r="H1432" s="536">
        <v>37474</v>
      </c>
      <c r="I1432" s="536">
        <f t="shared" si="276"/>
        <v>74948</v>
      </c>
      <c r="J1432" s="656">
        <f t="shared" ref="J1432:J1434" si="279">G1432+I1432</f>
        <v>102948</v>
      </c>
    </row>
    <row r="1433" spans="1:10" ht="25.5" customHeight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>
        <v>2</v>
      </c>
      <c r="F1433" s="536">
        <v>14000</v>
      </c>
      <c r="G1433" s="536">
        <f t="shared" si="275"/>
        <v>28000</v>
      </c>
      <c r="H1433" s="536">
        <v>34605</v>
      </c>
      <c r="I1433" s="536">
        <f t="shared" si="276"/>
        <v>69210</v>
      </c>
      <c r="J1433" s="656">
        <f t="shared" si="279"/>
        <v>97210</v>
      </c>
    </row>
    <row r="1434" spans="1:10" ht="25.5" customHeight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>
        <v>1</v>
      </c>
      <c r="F1434" s="536">
        <v>44166</v>
      </c>
      <c r="G1434" s="536">
        <f t="shared" si="275"/>
        <v>44166</v>
      </c>
      <c r="H1434" s="536">
        <v>268606</v>
      </c>
      <c r="I1434" s="536">
        <f t="shared" si="276"/>
        <v>268606</v>
      </c>
      <c r="J1434" s="656">
        <f t="shared" si="279"/>
        <v>312772</v>
      </c>
    </row>
    <row r="1435" spans="1:10" ht="25.5" hidden="1" customHeight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5"/>
        <v>0</v>
      </c>
      <c r="H1435" s="536"/>
      <c r="I1435" s="536">
        <f t="shared" si="276"/>
        <v>0</v>
      </c>
      <c r="J1435" s="656"/>
    </row>
    <row r="1436" spans="1:10" ht="25.5" hidden="1" customHeight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5"/>
        <v>0</v>
      </c>
      <c r="H1436" s="536"/>
      <c r="I1436" s="536">
        <f t="shared" si="276"/>
        <v>0</v>
      </c>
      <c r="J1436" s="656"/>
    </row>
    <row r="1437" spans="1:10" ht="25.5" hidden="1" customHeight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5"/>
        <v>0</v>
      </c>
      <c r="H1437" s="536">
        <v>240</v>
      </c>
      <c r="I1437" s="536">
        <f t="shared" si="276"/>
        <v>0</v>
      </c>
      <c r="J1437" s="656">
        <f t="shared" ref="J1437:J1442" si="280">G1437+I1437</f>
        <v>0</v>
      </c>
    </row>
    <row r="1438" spans="1:10" ht="25.5" hidden="1" customHeight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5"/>
        <v>0</v>
      </c>
      <c r="H1438" s="536">
        <v>403</v>
      </c>
      <c r="I1438" s="536">
        <f t="shared" si="276"/>
        <v>0</v>
      </c>
      <c r="J1438" s="656">
        <f t="shared" si="280"/>
        <v>0</v>
      </c>
    </row>
    <row r="1439" spans="1:10" ht="25.5" hidden="1" customHeight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5"/>
        <v>0</v>
      </c>
      <c r="H1439" s="536">
        <v>524</v>
      </c>
      <c r="I1439" s="536">
        <f t="shared" si="276"/>
        <v>0</v>
      </c>
      <c r="J1439" s="656">
        <f t="shared" si="280"/>
        <v>0</v>
      </c>
    </row>
    <row r="1440" spans="1:10" ht="25.5" hidden="1" customHeight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5"/>
        <v>0</v>
      </c>
      <c r="H1440" s="536">
        <v>877</v>
      </c>
      <c r="I1440" s="536">
        <f t="shared" si="276"/>
        <v>0</v>
      </c>
      <c r="J1440" s="656">
        <f t="shared" si="280"/>
        <v>0</v>
      </c>
    </row>
    <row r="1441" spans="1:10" ht="25.5" hidden="1" customHeight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5"/>
        <v>0</v>
      </c>
      <c r="H1441" s="536">
        <v>8211</v>
      </c>
      <c r="I1441" s="536">
        <f t="shared" si="276"/>
        <v>0</v>
      </c>
      <c r="J1441" s="656">
        <f t="shared" si="280"/>
        <v>0</v>
      </c>
    </row>
    <row r="1442" spans="1:10" ht="25.5" hidden="1" customHeight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5"/>
        <v>0</v>
      </c>
      <c r="H1442" s="536">
        <v>5000</v>
      </c>
      <c r="I1442" s="536">
        <f t="shared" si="276"/>
        <v>0</v>
      </c>
      <c r="J1442" s="656">
        <f t="shared" si="280"/>
        <v>0</v>
      </c>
    </row>
    <row r="1443" spans="1:10" ht="25.5" customHeight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5"/>
        <v>0</v>
      </c>
      <c r="H1443" s="536">
        <v>0</v>
      </c>
      <c r="I1443" s="536">
        <f t="shared" si="276"/>
        <v>0</v>
      </c>
      <c r="J1443" s="656"/>
    </row>
    <row r="1444" spans="1:10" ht="25.5" hidden="1" customHeight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5"/>
        <v>0</v>
      </c>
      <c r="H1444" s="147"/>
      <c r="I1444" s="536">
        <f t="shared" si="276"/>
        <v>0</v>
      </c>
      <c r="J1444" s="655"/>
    </row>
    <row r="1445" spans="1:10" ht="25.5" customHeight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>
        <v>1</v>
      </c>
      <c r="F1445" s="536">
        <v>14000</v>
      </c>
      <c r="G1445" s="536">
        <f t="shared" si="275"/>
        <v>14000</v>
      </c>
      <c r="H1445" s="536">
        <v>34605</v>
      </c>
      <c r="I1445" s="536">
        <f t="shared" si="276"/>
        <v>34605</v>
      </c>
      <c r="J1445" s="656">
        <f t="shared" ref="J1445:J1448" si="281">G1445+I1445</f>
        <v>48605</v>
      </c>
    </row>
    <row r="1446" spans="1:10" ht="25.5" customHeight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>
        <v>1</v>
      </c>
      <c r="F1446" s="536">
        <v>14000</v>
      </c>
      <c r="G1446" s="536">
        <f t="shared" si="275"/>
        <v>14000</v>
      </c>
      <c r="H1446" s="536">
        <v>45868</v>
      </c>
      <c r="I1446" s="536">
        <f t="shared" si="276"/>
        <v>45868</v>
      </c>
      <c r="J1446" s="656">
        <f t="shared" si="281"/>
        <v>59868</v>
      </c>
    </row>
    <row r="1447" spans="1:10" ht="25.5" customHeight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>
        <v>1</v>
      </c>
      <c r="F1447" s="536">
        <v>14000</v>
      </c>
      <c r="G1447" s="536">
        <f t="shared" si="275"/>
        <v>14000</v>
      </c>
      <c r="H1447" s="536">
        <v>37474</v>
      </c>
      <c r="I1447" s="536">
        <f t="shared" si="276"/>
        <v>37474</v>
      </c>
      <c r="J1447" s="656">
        <f t="shared" si="281"/>
        <v>51474</v>
      </c>
    </row>
    <row r="1448" spans="1:10" ht="25.5" customHeight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>
        <v>1</v>
      </c>
      <c r="F1448" s="536">
        <v>44166</v>
      </c>
      <c r="G1448" s="536">
        <f t="shared" si="275"/>
        <v>44166</v>
      </c>
      <c r="H1448" s="536">
        <v>268606</v>
      </c>
      <c r="I1448" s="536">
        <f t="shared" si="276"/>
        <v>268606</v>
      </c>
      <c r="J1448" s="656">
        <f t="shared" si="281"/>
        <v>312772</v>
      </c>
    </row>
    <row r="1449" spans="1:10" ht="25.5" hidden="1" customHeight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5"/>
        <v>0</v>
      </c>
      <c r="H1449" s="536"/>
      <c r="I1449" s="536">
        <f t="shared" si="276"/>
        <v>0</v>
      </c>
      <c r="J1449" s="656"/>
    </row>
    <row r="1450" spans="1:10" ht="25.5" hidden="1" customHeight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5"/>
        <v>0</v>
      </c>
      <c r="H1450" s="536"/>
      <c r="I1450" s="536">
        <f t="shared" si="276"/>
        <v>0</v>
      </c>
      <c r="J1450" s="656"/>
    </row>
    <row r="1451" spans="1:10" ht="25.5" hidden="1" customHeight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5"/>
        <v>0</v>
      </c>
      <c r="H1451" s="536">
        <v>240</v>
      </c>
      <c r="I1451" s="536">
        <f t="shared" si="276"/>
        <v>0</v>
      </c>
      <c r="J1451" s="656">
        <f t="shared" ref="J1451:J1455" si="282">G1451+I1451</f>
        <v>0</v>
      </c>
    </row>
    <row r="1452" spans="1:10" ht="25.5" hidden="1" customHeight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5"/>
        <v>0</v>
      </c>
      <c r="H1452" s="536">
        <v>403</v>
      </c>
      <c r="I1452" s="536">
        <f t="shared" si="276"/>
        <v>0</v>
      </c>
      <c r="J1452" s="656">
        <f t="shared" si="282"/>
        <v>0</v>
      </c>
    </row>
    <row r="1453" spans="1:10" ht="25.5" hidden="1" customHeight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5"/>
        <v>0</v>
      </c>
      <c r="H1453" s="536">
        <v>877</v>
      </c>
      <c r="I1453" s="536">
        <f t="shared" si="276"/>
        <v>0</v>
      </c>
      <c r="J1453" s="656">
        <f t="shared" si="282"/>
        <v>0</v>
      </c>
    </row>
    <row r="1454" spans="1:10" ht="25.5" hidden="1" customHeight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5"/>
        <v>0</v>
      </c>
      <c r="H1454" s="536">
        <v>8211</v>
      </c>
      <c r="I1454" s="536">
        <f t="shared" si="276"/>
        <v>0</v>
      </c>
      <c r="J1454" s="656">
        <f t="shared" si="282"/>
        <v>0</v>
      </c>
    </row>
    <row r="1455" spans="1:10" ht="12" hidden="1" customHeight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5"/>
        <v>0</v>
      </c>
      <c r="H1455" s="536">
        <v>5000</v>
      </c>
      <c r="I1455" s="536">
        <f t="shared" si="276"/>
        <v>0</v>
      </c>
      <c r="J1455" s="656">
        <f t="shared" si="282"/>
        <v>0</v>
      </c>
    </row>
    <row r="1456" spans="1:10" ht="25.5" customHeight="1" x14ac:dyDescent="0.2">
      <c r="A1456" s="531">
        <v>644</v>
      </c>
      <c r="B1456" s="539" t="s">
        <v>247</v>
      </c>
      <c r="C1456" s="533"/>
      <c r="D1456" s="533"/>
      <c r="E1456" s="533"/>
      <c r="F1456" s="536"/>
      <c r="G1456" s="536"/>
      <c r="H1456" s="536"/>
      <c r="I1456" s="536"/>
      <c r="J1456" s="656"/>
    </row>
    <row r="1457" spans="1:10" ht="25.5" hidden="1" customHeight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5"/>
        <v>0</v>
      </c>
      <c r="H1457" s="536"/>
      <c r="I1457" s="536">
        <f t="shared" si="276"/>
        <v>0</v>
      </c>
      <c r="J1457" s="656"/>
    </row>
    <row r="1458" spans="1:10" ht="25.5" customHeight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>
        <v>2</v>
      </c>
      <c r="F1458" s="536">
        <v>14000</v>
      </c>
      <c r="G1458" s="536">
        <f t="shared" si="275"/>
        <v>28000</v>
      </c>
      <c r="H1458" s="536">
        <v>37474</v>
      </c>
      <c r="I1458" s="536">
        <f t="shared" si="276"/>
        <v>74948</v>
      </c>
      <c r="J1458" s="656">
        <f t="shared" ref="J1458:J1460" si="283">G1458+I1458</f>
        <v>102948</v>
      </c>
    </row>
    <row r="1459" spans="1:10" ht="25.5" customHeight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>
        <v>1</v>
      </c>
      <c r="F1459" s="536">
        <v>14000</v>
      </c>
      <c r="G1459" s="536">
        <f t="shared" si="275"/>
        <v>14000</v>
      </c>
      <c r="H1459" s="536">
        <v>45868</v>
      </c>
      <c r="I1459" s="536">
        <f t="shared" si="276"/>
        <v>45868</v>
      </c>
      <c r="J1459" s="656">
        <f t="shared" si="283"/>
        <v>59868</v>
      </c>
    </row>
    <row r="1460" spans="1:10" ht="25.5" customHeight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>
        <v>1</v>
      </c>
      <c r="F1460" s="536">
        <v>44166</v>
      </c>
      <c r="G1460" s="536">
        <f t="shared" si="275"/>
        <v>44166</v>
      </c>
      <c r="H1460" s="536">
        <v>268606</v>
      </c>
      <c r="I1460" s="536">
        <f t="shared" si="276"/>
        <v>268606</v>
      </c>
      <c r="J1460" s="656">
        <f t="shared" si="283"/>
        <v>312772</v>
      </c>
    </row>
    <row r="1461" spans="1:10" ht="25.5" hidden="1" customHeight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656"/>
    </row>
    <row r="1462" spans="1:10" ht="25.5" hidden="1" customHeight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5"/>
        <v>0</v>
      </c>
      <c r="H1462" s="536"/>
      <c r="I1462" s="536">
        <f t="shared" si="276"/>
        <v>0</v>
      </c>
      <c r="J1462" s="656"/>
    </row>
    <row r="1463" spans="1:10" ht="25.5" hidden="1" customHeight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5"/>
        <v>0</v>
      </c>
      <c r="H1463" s="536">
        <v>240</v>
      </c>
      <c r="I1463" s="536">
        <f t="shared" si="276"/>
        <v>0</v>
      </c>
      <c r="J1463" s="656">
        <f t="shared" ref="J1463:J1467" si="284">G1463+I1463</f>
        <v>0</v>
      </c>
    </row>
    <row r="1464" spans="1:10" ht="25.5" hidden="1" customHeight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5"/>
        <v>0</v>
      </c>
      <c r="H1464" s="536">
        <v>403</v>
      </c>
      <c r="I1464" s="536">
        <f t="shared" si="276"/>
        <v>0</v>
      </c>
      <c r="J1464" s="656">
        <f t="shared" si="284"/>
        <v>0</v>
      </c>
    </row>
    <row r="1465" spans="1:10" ht="25.5" hidden="1" customHeight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5"/>
        <v>0</v>
      </c>
      <c r="H1465" s="536">
        <v>877</v>
      </c>
      <c r="I1465" s="536">
        <f t="shared" si="276"/>
        <v>0</v>
      </c>
      <c r="J1465" s="656">
        <f t="shared" si="284"/>
        <v>0</v>
      </c>
    </row>
    <row r="1466" spans="1:10" ht="25.5" hidden="1" customHeight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5"/>
        <v>0</v>
      </c>
      <c r="H1466" s="536">
        <v>8211</v>
      </c>
      <c r="I1466" s="536">
        <f t="shared" si="276"/>
        <v>0</v>
      </c>
      <c r="J1466" s="656">
        <f t="shared" si="284"/>
        <v>0</v>
      </c>
    </row>
    <row r="1467" spans="1:10" ht="25.5" hidden="1" customHeight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5"/>
        <v>0</v>
      </c>
      <c r="H1467" s="536">
        <v>5000</v>
      </c>
      <c r="I1467" s="536">
        <f t="shared" si="276"/>
        <v>0</v>
      </c>
      <c r="J1467" s="656">
        <f t="shared" si="284"/>
        <v>0</v>
      </c>
    </row>
    <row r="1468" spans="1:10" ht="25.5" customHeight="1" x14ac:dyDescent="0.2">
      <c r="A1468" s="531">
        <v>656</v>
      </c>
      <c r="B1468" s="539" t="s">
        <v>248</v>
      </c>
      <c r="C1468" s="533"/>
      <c r="D1468" s="533"/>
      <c r="E1468" s="533"/>
      <c r="F1468" s="536"/>
      <c r="G1468" s="536"/>
      <c r="H1468" s="536"/>
      <c r="I1468" s="536"/>
      <c r="J1468" s="656"/>
    </row>
    <row r="1469" spans="1:10" ht="25.5" customHeight="1" x14ac:dyDescent="0.2">
      <c r="A1469" s="531">
        <v>657</v>
      </c>
      <c r="B1469" s="535" t="s">
        <v>312</v>
      </c>
      <c r="C1469" s="533"/>
      <c r="D1469" s="533" t="s">
        <v>5</v>
      </c>
      <c r="E1469" s="533">
        <v>1</v>
      </c>
      <c r="F1469" s="536"/>
      <c r="G1469" s="536">
        <f t="shared" si="275"/>
        <v>0</v>
      </c>
      <c r="H1469" s="536"/>
      <c r="I1469" s="536">
        <f t="shared" si="276"/>
        <v>0</v>
      </c>
      <c r="J1469" s="656"/>
    </row>
    <row r="1470" spans="1:10" ht="25.5" customHeight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>
        <v>3</v>
      </c>
      <c r="F1470" s="536">
        <v>14000</v>
      </c>
      <c r="G1470" s="536">
        <f t="shared" si="275"/>
        <v>42000</v>
      </c>
      <c r="H1470" s="536">
        <v>37474</v>
      </c>
      <c r="I1470" s="536">
        <f t="shared" si="276"/>
        <v>112422</v>
      </c>
      <c r="J1470" s="656">
        <f t="shared" ref="J1470:J1471" si="285">G1470+I1470</f>
        <v>154422</v>
      </c>
    </row>
    <row r="1471" spans="1:10" ht="25.5" customHeight="1" thickBot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>
        <v>1</v>
      </c>
      <c r="F1471" s="536">
        <v>44166</v>
      </c>
      <c r="G1471" s="536">
        <f t="shared" si="275"/>
        <v>44166</v>
      </c>
      <c r="H1471" s="536">
        <v>268606</v>
      </c>
      <c r="I1471" s="536">
        <f t="shared" si="276"/>
        <v>268606</v>
      </c>
      <c r="J1471" s="656">
        <f t="shared" si="285"/>
        <v>312772</v>
      </c>
    </row>
    <row r="1472" spans="1:10" ht="25.5" hidden="1" customHeight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5"/>
        <v>0</v>
      </c>
      <c r="H1472" s="536"/>
      <c r="I1472" s="536">
        <f t="shared" si="276"/>
        <v>0</v>
      </c>
      <c r="J1472" s="656"/>
    </row>
    <row r="1473" spans="1:10" ht="25.5" hidden="1" customHeight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656"/>
    </row>
    <row r="1474" spans="1:10" ht="25.5" hidden="1" customHeight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5"/>
        <v>0</v>
      </c>
      <c r="H1474" s="536">
        <v>240</v>
      </c>
      <c r="I1474" s="536">
        <f t="shared" si="276"/>
        <v>0</v>
      </c>
      <c r="J1474" s="656">
        <f t="shared" ref="J1474:J1480" si="286">G1474+I1474</f>
        <v>0</v>
      </c>
    </row>
    <row r="1475" spans="1:10" ht="25.5" hidden="1" customHeight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5"/>
        <v>0</v>
      </c>
      <c r="H1475" s="536">
        <v>403</v>
      </c>
      <c r="I1475" s="536">
        <f t="shared" si="276"/>
        <v>0</v>
      </c>
      <c r="J1475" s="656">
        <f t="shared" si="286"/>
        <v>0</v>
      </c>
    </row>
    <row r="1476" spans="1:10" ht="25.5" hidden="1" customHeight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5"/>
        <v>0</v>
      </c>
      <c r="H1476" s="536">
        <v>524</v>
      </c>
      <c r="I1476" s="536">
        <f t="shared" si="276"/>
        <v>0</v>
      </c>
      <c r="J1476" s="656">
        <f t="shared" si="286"/>
        <v>0</v>
      </c>
    </row>
    <row r="1477" spans="1:10" ht="25.5" hidden="1" customHeight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5"/>
        <v>0</v>
      </c>
      <c r="H1477" s="536">
        <v>877</v>
      </c>
      <c r="I1477" s="536">
        <f t="shared" si="276"/>
        <v>0</v>
      </c>
      <c r="J1477" s="656">
        <f t="shared" si="286"/>
        <v>0</v>
      </c>
    </row>
    <row r="1478" spans="1:10" ht="25.5" hidden="1" customHeight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5"/>
        <v>0</v>
      </c>
      <c r="H1478" s="536">
        <v>8211</v>
      </c>
      <c r="I1478" s="536">
        <f t="shared" si="276"/>
        <v>0</v>
      </c>
      <c r="J1478" s="656">
        <f t="shared" si="286"/>
        <v>0</v>
      </c>
    </row>
    <row r="1479" spans="1:10" ht="25.5" hidden="1" customHeight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5"/>
        <v>0</v>
      </c>
      <c r="H1479" s="536">
        <v>5000</v>
      </c>
      <c r="I1479" s="536">
        <f t="shared" si="276"/>
        <v>0</v>
      </c>
      <c r="J1479" s="656">
        <f t="shared" si="286"/>
        <v>0</v>
      </c>
    </row>
    <row r="1480" spans="1:10" ht="25.5" hidden="1" customHeight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5"/>
        <v>0</v>
      </c>
      <c r="H1480" s="536">
        <v>53055</v>
      </c>
      <c r="I1480" s="536">
        <f t="shared" si="276"/>
        <v>0</v>
      </c>
      <c r="J1480" s="656">
        <f t="shared" si="286"/>
        <v>0</v>
      </c>
    </row>
    <row r="1481" spans="1:10" hidden="1" x14ac:dyDescent="0.2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idden="1" x14ac:dyDescent="0.2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7">E1482*F1482</f>
        <v>0</v>
      </c>
      <c r="H1482" s="536">
        <v>117</v>
      </c>
      <c r="I1482" s="536">
        <f t="shared" ref="I1482:I1486" si="288">E1482*H1482</f>
        <v>0</v>
      </c>
      <c r="J1482" s="656">
        <f t="shared" ref="J1482:J1486" si="289">G1482+I1482</f>
        <v>0</v>
      </c>
    </row>
    <row r="1483" spans="1:10" hidden="1" x14ac:dyDescent="0.2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7"/>
        <v>0</v>
      </c>
      <c r="H1483" s="536">
        <v>200</v>
      </c>
      <c r="I1483" s="536">
        <f t="shared" si="288"/>
        <v>0</v>
      </c>
      <c r="J1483" s="656">
        <f t="shared" si="289"/>
        <v>0</v>
      </c>
    </row>
    <row r="1484" spans="1:10" hidden="1" x14ac:dyDescent="0.2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7"/>
        <v>0</v>
      </c>
      <c r="H1484" s="536">
        <v>326</v>
      </c>
      <c r="I1484" s="536">
        <f t="shared" si="288"/>
        <v>0</v>
      </c>
      <c r="J1484" s="656">
        <f t="shared" si="289"/>
        <v>0</v>
      </c>
    </row>
    <row r="1485" spans="1:10" hidden="1" x14ac:dyDescent="0.2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7"/>
        <v>0</v>
      </c>
      <c r="H1485" s="536">
        <v>512</v>
      </c>
      <c r="I1485" s="536">
        <f t="shared" si="288"/>
        <v>0</v>
      </c>
      <c r="J1485" s="656">
        <f t="shared" si="289"/>
        <v>0</v>
      </c>
    </row>
    <row r="1486" spans="1:10" hidden="1" x14ac:dyDescent="0.2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7"/>
        <v>0</v>
      </c>
      <c r="H1486" s="536">
        <v>915</v>
      </c>
      <c r="I1486" s="536">
        <f t="shared" si="288"/>
        <v>0</v>
      </c>
      <c r="J1486" s="656">
        <f t="shared" si="289"/>
        <v>0</v>
      </c>
    </row>
    <row r="1487" spans="1:10" hidden="1" x14ac:dyDescent="0.2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idden="1" x14ac:dyDescent="0.2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90">E1488*F1488</f>
        <v>0</v>
      </c>
      <c r="H1488" s="536">
        <v>0</v>
      </c>
      <c r="I1488" s="536">
        <f t="shared" ref="I1488:I1489" si="291">E1488*H1488</f>
        <v>0</v>
      </c>
      <c r="J1488" s="656">
        <f t="shared" ref="J1488:J1489" si="292">G1488+I1488</f>
        <v>0</v>
      </c>
    </row>
    <row r="1489" spans="1:10" hidden="1" x14ac:dyDescent="0.2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90"/>
        <v>0</v>
      </c>
      <c r="H1489" s="536">
        <v>0</v>
      </c>
      <c r="I1489" s="536">
        <f t="shared" si="291"/>
        <v>0</v>
      </c>
      <c r="J1489" s="656">
        <f t="shared" si="292"/>
        <v>0</v>
      </c>
    </row>
    <row r="1490" spans="1:10" hidden="1" x14ac:dyDescent="0.2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358664</v>
      </c>
      <c r="H1492" s="575"/>
      <c r="I1492" s="576">
        <f>SUM(I1337:I1490)</f>
        <v>1569767</v>
      </c>
      <c r="J1492" s="663">
        <f>SUM(J1337:J1490)</f>
        <v>1928431</v>
      </c>
    </row>
    <row r="1493" spans="1:10" hidden="1" x14ac:dyDescent="0.2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3.5" hidden="1" x14ac:dyDescent="0.2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5.5" hidden="1" x14ac:dyDescent="0.2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3">G1495+I1495</f>
        <v>0</v>
      </c>
    </row>
    <row r="1496" spans="1:10" hidden="1" x14ac:dyDescent="0.2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4">E1496*F1496</f>
        <v>0</v>
      </c>
      <c r="H1496" s="536">
        <v>532</v>
      </c>
      <c r="I1496" s="536">
        <f t="shared" ref="I1496:I1511" si="295">E1496*H1496</f>
        <v>0</v>
      </c>
      <c r="J1496" s="656">
        <f t="shared" si="293"/>
        <v>0</v>
      </c>
    </row>
    <row r="1497" spans="1:10" hidden="1" x14ac:dyDescent="0.2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4"/>
        <v>0</v>
      </c>
      <c r="H1497" s="536">
        <v>4220</v>
      </c>
      <c r="I1497" s="536">
        <f t="shared" si="295"/>
        <v>0</v>
      </c>
      <c r="J1497" s="656">
        <f t="shared" si="293"/>
        <v>0</v>
      </c>
    </row>
    <row r="1498" spans="1:10" hidden="1" x14ac:dyDescent="0.2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4"/>
        <v>0</v>
      </c>
      <c r="H1498" s="536">
        <v>189</v>
      </c>
      <c r="I1498" s="536">
        <f t="shared" si="295"/>
        <v>0</v>
      </c>
      <c r="J1498" s="656">
        <f t="shared" si="293"/>
        <v>0</v>
      </c>
    </row>
    <row r="1499" spans="1:10" hidden="1" x14ac:dyDescent="0.2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4"/>
        <v>0</v>
      </c>
      <c r="H1499" s="536">
        <v>324</v>
      </c>
      <c r="I1499" s="536">
        <f t="shared" si="295"/>
        <v>0</v>
      </c>
      <c r="J1499" s="656">
        <f t="shared" si="293"/>
        <v>0</v>
      </c>
    </row>
    <row r="1500" spans="1:10" hidden="1" x14ac:dyDescent="0.2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4"/>
        <v>0</v>
      </c>
      <c r="H1500" s="536">
        <v>30</v>
      </c>
      <c r="I1500" s="536">
        <f t="shared" si="295"/>
        <v>0</v>
      </c>
      <c r="J1500" s="656">
        <f t="shared" si="293"/>
        <v>0</v>
      </c>
    </row>
    <row r="1501" spans="1:10" hidden="1" x14ac:dyDescent="0.2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4"/>
        <v>0</v>
      </c>
      <c r="H1501" s="536">
        <v>45</v>
      </c>
      <c r="I1501" s="536">
        <f t="shared" si="295"/>
        <v>0</v>
      </c>
      <c r="J1501" s="656">
        <f t="shared" si="293"/>
        <v>0</v>
      </c>
    </row>
    <row r="1502" spans="1:10" hidden="1" x14ac:dyDescent="0.2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4"/>
        <v>0</v>
      </c>
      <c r="H1502" s="536">
        <v>32</v>
      </c>
      <c r="I1502" s="536">
        <f t="shared" si="295"/>
        <v>0</v>
      </c>
      <c r="J1502" s="656">
        <f t="shared" si="293"/>
        <v>0</v>
      </c>
    </row>
    <row r="1503" spans="1:10" hidden="1" x14ac:dyDescent="0.2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4"/>
        <v>0</v>
      </c>
      <c r="H1503" s="536">
        <v>34</v>
      </c>
      <c r="I1503" s="536">
        <f t="shared" si="295"/>
        <v>0</v>
      </c>
      <c r="J1503" s="656">
        <f t="shared" si="293"/>
        <v>0</v>
      </c>
    </row>
    <row r="1504" spans="1:10" ht="25.5" hidden="1" x14ac:dyDescent="0.2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4"/>
        <v>0</v>
      </c>
      <c r="H1504" s="536">
        <v>151613.06399999998</v>
      </c>
      <c r="I1504" s="536">
        <f t="shared" si="295"/>
        <v>0</v>
      </c>
      <c r="J1504" s="656">
        <f t="shared" si="293"/>
        <v>0</v>
      </c>
    </row>
    <row r="1505" spans="1:10" hidden="1" x14ac:dyDescent="0.2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4"/>
        <v>0</v>
      </c>
      <c r="H1505" s="536">
        <v>227</v>
      </c>
      <c r="I1505" s="536">
        <f t="shared" si="295"/>
        <v>0</v>
      </c>
      <c r="J1505" s="656">
        <f t="shared" si="293"/>
        <v>0</v>
      </c>
    </row>
    <row r="1506" spans="1:10" hidden="1" x14ac:dyDescent="0.2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4"/>
        <v>0</v>
      </c>
      <c r="H1506" s="536">
        <v>135</v>
      </c>
      <c r="I1506" s="536">
        <f t="shared" si="295"/>
        <v>0</v>
      </c>
      <c r="J1506" s="656">
        <f t="shared" si="293"/>
        <v>0</v>
      </c>
    </row>
    <row r="1507" spans="1:10" hidden="1" x14ac:dyDescent="0.2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4"/>
        <v>0</v>
      </c>
      <c r="H1507" s="536">
        <v>270</v>
      </c>
      <c r="I1507" s="536">
        <f t="shared" si="295"/>
        <v>0</v>
      </c>
      <c r="J1507" s="656">
        <f t="shared" si="293"/>
        <v>0</v>
      </c>
    </row>
    <row r="1508" spans="1:10" hidden="1" x14ac:dyDescent="0.2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4"/>
        <v>0</v>
      </c>
      <c r="H1508" s="536">
        <v>221</v>
      </c>
      <c r="I1508" s="536">
        <f t="shared" si="295"/>
        <v>0</v>
      </c>
      <c r="J1508" s="656">
        <f t="shared" si="293"/>
        <v>0</v>
      </c>
    </row>
    <row r="1509" spans="1:10" hidden="1" x14ac:dyDescent="0.2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4"/>
        <v>0</v>
      </c>
      <c r="H1509" s="536">
        <v>33</v>
      </c>
      <c r="I1509" s="536">
        <f t="shared" si="295"/>
        <v>0</v>
      </c>
      <c r="J1509" s="656">
        <f t="shared" si="293"/>
        <v>0</v>
      </c>
    </row>
    <row r="1510" spans="1:10" hidden="1" x14ac:dyDescent="0.2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4"/>
        <v>0</v>
      </c>
      <c r="H1510" s="536">
        <v>30</v>
      </c>
      <c r="I1510" s="536">
        <f t="shared" si="295"/>
        <v>0</v>
      </c>
      <c r="J1510" s="656">
        <f t="shared" si="293"/>
        <v>0</v>
      </c>
    </row>
    <row r="1511" spans="1:10" ht="13.5" hidden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4"/>
        <v>0</v>
      </c>
      <c r="H1511" s="536">
        <v>99318</v>
      </c>
      <c r="I1511" s="536">
        <f t="shared" si="295"/>
        <v>0</v>
      </c>
      <c r="J1511" s="656">
        <f t="shared" si="293"/>
        <v>0</v>
      </c>
    </row>
    <row r="1512" spans="1:10" ht="13.5" hidden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idden="1" x14ac:dyDescent="0.2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3.5" hidden="1" x14ac:dyDescent="0.2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idden="1" x14ac:dyDescent="0.2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5.5" hidden="1" x14ac:dyDescent="0.2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6">G1516+I1516</f>
        <v>0</v>
      </c>
    </row>
    <row r="1517" spans="1:10" hidden="1" x14ac:dyDescent="0.2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7">E1517*H1517</f>
        <v>0</v>
      </c>
      <c r="J1517" s="656">
        <f t="shared" si="296"/>
        <v>0</v>
      </c>
    </row>
    <row r="1518" spans="1:10" hidden="1" x14ac:dyDescent="0.2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7"/>
        <v>0</v>
      </c>
      <c r="J1518" s="656">
        <f t="shared" si="296"/>
        <v>0</v>
      </c>
    </row>
    <row r="1519" spans="1:10" hidden="1" x14ac:dyDescent="0.2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7"/>
        <v>0</v>
      </c>
      <c r="J1519" s="656">
        <f t="shared" si="296"/>
        <v>0</v>
      </c>
    </row>
    <row r="1520" spans="1:10" hidden="1" x14ac:dyDescent="0.2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7"/>
        <v>0</v>
      </c>
      <c r="J1520" s="656">
        <f t="shared" si="296"/>
        <v>0</v>
      </c>
    </row>
    <row r="1521" spans="1:10" hidden="1" x14ac:dyDescent="0.2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7"/>
        <v>0</v>
      </c>
      <c r="J1521" s="656">
        <f t="shared" si="296"/>
        <v>0</v>
      </c>
    </row>
    <row r="1522" spans="1:10" hidden="1" x14ac:dyDescent="0.2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7"/>
        <v>0</v>
      </c>
      <c r="J1522" s="656">
        <f t="shared" si="296"/>
        <v>0</v>
      </c>
    </row>
    <row r="1523" spans="1:10" hidden="1" x14ac:dyDescent="0.2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656">
        <f t="shared" si="296"/>
        <v>0</v>
      </c>
    </row>
    <row r="1524" spans="1:10" ht="51" hidden="1" x14ac:dyDescent="0.2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7"/>
        <v>0</v>
      </c>
      <c r="J1524" s="656">
        <f t="shared" si="296"/>
        <v>0</v>
      </c>
    </row>
    <row r="1525" spans="1:10" ht="51" hidden="1" x14ac:dyDescent="0.2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8">E1525*F1525</f>
        <v>0</v>
      </c>
      <c r="H1525" s="536">
        <v>43909</v>
      </c>
      <c r="I1525" s="536">
        <f t="shared" si="297"/>
        <v>0</v>
      </c>
      <c r="J1525" s="656">
        <f t="shared" si="296"/>
        <v>0</v>
      </c>
    </row>
    <row r="1526" spans="1:10" ht="25.5" hidden="1" x14ac:dyDescent="0.2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8"/>
        <v>0</v>
      </c>
      <c r="H1526" s="536">
        <v>127558.79999999999</v>
      </c>
      <c r="I1526" s="536">
        <f t="shared" si="297"/>
        <v>0</v>
      </c>
      <c r="J1526" s="656">
        <f t="shared" si="296"/>
        <v>0</v>
      </c>
    </row>
    <row r="1527" spans="1:10" ht="25.5" hidden="1" x14ac:dyDescent="0.2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8"/>
        <v>0</v>
      </c>
      <c r="H1527" s="536">
        <v>171529.19999999998</v>
      </c>
      <c r="I1527" s="536">
        <f t="shared" si="297"/>
        <v>0</v>
      </c>
      <c r="J1527" s="656">
        <f t="shared" si="296"/>
        <v>0</v>
      </c>
    </row>
    <row r="1528" spans="1:10" ht="25.5" hidden="1" x14ac:dyDescent="0.2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8"/>
        <v>0</v>
      </c>
      <c r="H1528" s="536">
        <v>171529.19999999998</v>
      </c>
      <c r="I1528" s="536">
        <f t="shared" si="297"/>
        <v>0</v>
      </c>
      <c r="J1528" s="656">
        <f t="shared" si="296"/>
        <v>0</v>
      </c>
    </row>
    <row r="1529" spans="1:10" ht="25.5" hidden="1" x14ac:dyDescent="0.2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8"/>
        <v>0</v>
      </c>
      <c r="H1529" s="536">
        <v>127558.79999999999</v>
      </c>
      <c r="I1529" s="536">
        <f t="shared" si="297"/>
        <v>0</v>
      </c>
      <c r="J1529" s="656">
        <f t="shared" si="296"/>
        <v>0</v>
      </c>
    </row>
    <row r="1530" spans="1:10" hidden="1" x14ac:dyDescent="0.2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7"/>
        <v>0</v>
      </c>
      <c r="J1530" s="656">
        <f t="shared" si="296"/>
        <v>0</v>
      </c>
    </row>
    <row r="1531" spans="1:10" ht="25.5" hidden="1" x14ac:dyDescent="0.2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7"/>
        <v>0</v>
      </c>
      <c r="J1531" s="656">
        <f t="shared" si="296"/>
        <v>0</v>
      </c>
    </row>
    <row r="1532" spans="1:10" hidden="1" x14ac:dyDescent="0.2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7"/>
        <v>0</v>
      </c>
      <c r="J1532" s="656">
        <f t="shared" si="296"/>
        <v>0</v>
      </c>
    </row>
    <row r="1533" spans="1:10" hidden="1" x14ac:dyDescent="0.2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7"/>
        <v>0</v>
      </c>
      <c r="J1533" s="656">
        <f t="shared" si="296"/>
        <v>0</v>
      </c>
    </row>
    <row r="1534" spans="1:10" hidden="1" x14ac:dyDescent="0.2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7"/>
        <v>0</v>
      </c>
      <c r="J1534" s="656">
        <f t="shared" si="296"/>
        <v>0</v>
      </c>
    </row>
    <row r="1535" spans="1:10" hidden="1" x14ac:dyDescent="0.2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7"/>
        <v>0</v>
      </c>
      <c r="J1535" s="656">
        <f t="shared" si="296"/>
        <v>0</v>
      </c>
    </row>
    <row r="1536" spans="1:10" hidden="1" x14ac:dyDescent="0.2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656">
        <f t="shared" si="296"/>
        <v>0</v>
      </c>
    </row>
    <row r="1537" spans="1:10" hidden="1" x14ac:dyDescent="0.2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656">
        <f t="shared" si="296"/>
        <v>0</v>
      </c>
    </row>
    <row r="1538" spans="1:10" hidden="1" x14ac:dyDescent="0.2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656">
        <f t="shared" si="296"/>
        <v>0</v>
      </c>
    </row>
    <row r="1539" spans="1:10" hidden="1" x14ac:dyDescent="0.2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656">
        <f t="shared" si="296"/>
        <v>0</v>
      </c>
    </row>
    <row r="1540" spans="1:10" hidden="1" x14ac:dyDescent="0.2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9">E1540*F1540</f>
        <v>0</v>
      </c>
      <c r="H1540" s="536">
        <v>22</v>
      </c>
      <c r="I1540" s="536">
        <f t="shared" si="297"/>
        <v>0</v>
      </c>
      <c r="J1540" s="656">
        <f t="shared" si="296"/>
        <v>0</v>
      </c>
    </row>
    <row r="1541" spans="1:10" hidden="1" x14ac:dyDescent="0.2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9"/>
        <v>0</v>
      </c>
      <c r="H1541" s="536">
        <v>30</v>
      </c>
      <c r="I1541" s="536">
        <f t="shared" si="297"/>
        <v>0</v>
      </c>
      <c r="J1541" s="656">
        <f t="shared" si="296"/>
        <v>0</v>
      </c>
    </row>
    <row r="1542" spans="1:10" hidden="1" x14ac:dyDescent="0.2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9"/>
        <v>0</v>
      </c>
      <c r="H1542" s="536">
        <v>45</v>
      </c>
      <c r="I1542" s="536">
        <f t="shared" si="297"/>
        <v>0</v>
      </c>
      <c r="J1542" s="656">
        <f t="shared" si="296"/>
        <v>0</v>
      </c>
    </row>
    <row r="1543" spans="1:10" hidden="1" x14ac:dyDescent="0.2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9"/>
        <v>0</v>
      </c>
      <c r="H1543" s="536">
        <v>31</v>
      </c>
      <c r="I1543" s="536">
        <f t="shared" si="297"/>
        <v>0</v>
      </c>
      <c r="J1543" s="656">
        <f t="shared" si="296"/>
        <v>0</v>
      </c>
    </row>
    <row r="1544" spans="1:10" hidden="1" x14ac:dyDescent="0.2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9"/>
        <v>0</v>
      </c>
      <c r="H1544" s="536">
        <v>32</v>
      </c>
      <c r="I1544" s="536">
        <f t="shared" si="297"/>
        <v>0</v>
      </c>
      <c r="J1544" s="656">
        <f t="shared" si="296"/>
        <v>0</v>
      </c>
    </row>
    <row r="1545" spans="1:10" ht="15" hidden="1" customHeight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9"/>
        <v>0</v>
      </c>
      <c r="H1545" s="536">
        <v>34</v>
      </c>
      <c r="I1545" s="536">
        <f t="shared" si="297"/>
        <v>0</v>
      </c>
      <c r="J1545" s="656">
        <f t="shared" si="296"/>
        <v>0</v>
      </c>
    </row>
    <row r="1546" spans="1:10" ht="15" hidden="1" customHeight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9"/>
        <v>0</v>
      </c>
      <c r="H1546" s="536">
        <v>227</v>
      </c>
      <c r="I1546" s="536">
        <f t="shared" si="297"/>
        <v>0</v>
      </c>
      <c r="J1546" s="656">
        <f t="shared" si="296"/>
        <v>0</v>
      </c>
    </row>
    <row r="1547" spans="1:10" ht="15" hidden="1" customHeight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9"/>
        <v>0</v>
      </c>
      <c r="H1547" s="536">
        <v>281</v>
      </c>
      <c r="I1547" s="536">
        <f t="shared" si="297"/>
        <v>0</v>
      </c>
      <c r="J1547" s="656">
        <f t="shared" si="296"/>
        <v>0</v>
      </c>
    </row>
    <row r="1548" spans="1:10" hidden="1" x14ac:dyDescent="0.2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9"/>
        <v>0</v>
      </c>
      <c r="H1548" s="536">
        <v>217</v>
      </c>
      <c r="I1548" s="536">
        <f t="shared" si="297"/>
        <v>0</v>
      </c>
      <c r="J1548" s="656">
        <f t="shared" si="296"/>
        <v>0</v>
      </c>
    </row>
    <row r="1549" spans="1:10" hidden="1" x14ac:dyDescent="0.2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9"/>
        <v>0</v>
      </c>
      <c r="H1549" s="536">
        <v>392</v>
      </c>
      <c r="I1549" s="536">
        <f t="shared" si="297"/>
        <v>0</v>
      </c>
      <c r="J1549" s="656">
        <f t="shared" si="296"/>
        <v>0</v>
      </c>
    </row>
    <row r="1550" spans="1:10" ht="15" hidden="1" customHeight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250</v>
      </c>
      <c r="I1550" s="536">
        <f t="shared" si="297"/>
        <v>0</v>
      </c>
      <c r="J1550" s="656">
        <f t="shared" si="296"/>
        <v>0</v>
      </c>
    </row>
    <row r="1551" spans="1:10" hidden="1" x14ac:dyDescent="0.2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276</v>
      </c>
      <c r="I1551" s="536">
        <f t="shared" si="297"/>
        <v>0</v>
      </c>
      <c r="J1551" s="656">
        <f t="shared" si="296"/>
        <v>0</v>
      </c>
    </row>
    <row r="1552" spans="1:10" hidden="1" x14ac:dyDescent="0.2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157</v>
      </c>
      <c r="I1552" s="536">
        <f t="shared" si="297"/>
        <v>0</v>
      </c>
      <c r="J1552" s="656">
        <f t="shared" si="296"/>
        <v>0</v>
      </c>
    </row>
    <row r="1553" spans="1:10" hidden="1" x14ac:dyDescent="0.2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308</v>
      </c>
      <c r="I1553" s="536">
        <f t="shared" si="297"/>
        <v>0</v>
      </c>
      <c r="J1553" s="656">
        <f t="shared" si="296"/>
        <v>0</v>
      </c>
    </row>
    <row r="1554" spans="1:10" hidden="1" x14ac:dyDescent="0.2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248</v>
      </c>
      <c r="I1554" s="536">
        <f t="shared" si="297"/>
        <v>0</v>
      </c>
      <c r="J1554" s="656">
        <f t="shared" si="296"/>
        <v>0</v>
      </c>
    </row>
    <row r="1555" spans="1:10" hidden="1" x14ac:dyDescent="0.2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9"/>
        <v>0</v>
      </c>
      <c r="H1555" s="536">
        <v>33</v>
      </c>
      <c r="I1555" s="536">
        <f t="shared" si="297"/>
        <v>0</v>
      </c>
      <c r="J1555" s="656">
        <f t="shared" si="296"/>
        <v>0</v>
      </c>
    </row>
    <row r="1556" spans="1:10" hidden="1" x14ac:dyDescent="0.2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9"/>
        <v>0</v>
      </c>
      <c r="H1556" s="536">
        <v>30</v>
      </c>
      <c r="I1556" s="536">
        <f t="shared" si="297"/>
        <v>0</v>
      </c>
      <c r="J1556" s="656">
        <f t="shared" si="296"/>
        <v>0</v>
      </c>
    </row>
    <row r="1557" spans="1:10" hidden="1" x14ac:dyDescent="0.2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9"/>
        <v>0</v>
      </c>
      <c r="H1557" s="536">
        <v>469251</v>
      </c>
      <c r="I1557" s="536">
        <f t="shared" si="297"/>
        <v>0</v>
      </c>
      <c r="J1557" s="656">
        <f t="shared" si="296"/>
        <v>0</v>
      </c>
    </row>
    <row r="1558" spans="1:10" hidden="1" x14ac:dyDescent="0.2">
      <c r="A1558" s="531">
        <v>746</v>
      </c>
      <c r="B1558" s="570"/>
      <c r="C1558" s="568"/>
      <c r="D1558" s="568"/>
      <c r="E1558" s="568"/>
      <c r="F1558" s="536"/>
      <c r="G1558" s="536">
        <f t="shared" si="299"/>
        <v>0</v>
      </c>
      <c r="H1558" s="536"/>
      <c r="I1558" s="536">
        <f t="shared" si="297"/>
        <v>0</v>
      </c>
      <c r="J1558" s="656"/>
    </row>
    <row r="1559" spans="1:10" hidden="1" x14ac:dyDescent="0.2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9"/>
        <v>0</v>
      </c>
      <c r="H1559" s="536">
        <v>0</v>
      </c>
      <c r="I1559" s="536">
        <f t="shared" si="297"/>
        <v>0</v>
      </c>
      <c r="J1559" s="656">
        <f t="shared" ref="J1559:J1560" si="300">G1559+I1559</f>
        <v>0</v>
      </c>
    </row>
    <row r="1560" spans="1:10" hidden="1" x14ac:dyDescent="0.2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9"/>
        <v>0</v>
      </c>
      <c r="H1560" s="536">
        <v>0</v>
      </c>
      <c r="I1560" s="536">
        <f t="shared" si="297"/>
        <v>0</v>
      </c>
      <c r="J1560" s="656">
        <f t="shared" si="300"/>
        <v>0</v>
      </c>
    </row>
    <row r="1561" spans="1:10" ht="13.5" hidden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idden="1" x14ac:dyDescent="0.2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3.5" hidden="1" x14ac:dyDescent="0.2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idden="1" x14ac:dyDescent="0.2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5.5" hidden="1" x14ac:dyDescent="0.2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301">G1566+I1566</f>
        <v>0</v>
      </c>
    </row>
    <row r="1567" spans="1:10" hidden="1" x14ac:dyDescent="0.2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2">E1567*F1567</f>
        <v>0</v>
      </c>
      <c r="H1567" s="536">
        <v>532</v>
      </c>
      <c r="I1567" s="536">
        <f t="shared" ref="I1567:I1584" si="303">E1567*H1567</f>
        <v>0</v>
      </c>
      <c r="J1567" s="656">
        <f t="shared" si="301"/>
        <v>0</v>
      </c>
    </row>
    <row r="1568" spans="1:10" hidden="1" x14ac:dyDescent="0.2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2"/>
        <v>0</v>
      </c>
      <c r="H1568" s="536">
        <v>4220</v>
      </c>
      <c r="I1568" s="536">
        <f t="shared" si="303"/>
        <v>0</v>
      </c>
      <c r="J1568" s="656">
        <f t="shared" si="301"/>
        <v>0</v>
      </c>
    </row>
    <row r="1569" spans="1:10" hidden="1" x14ac:dyDescent="0.2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2"/>
        <v>0</v>
      </c>
      <c r="H1569" s="536">
        <v>189</v>
      </c>
      <c r="I1569" s="536">
        <f t="shared" si="303"/>
        <v>0</v>
      </c>
      <c r="J1569" s="656">
        <f t="shared" si="301"/>
        <v>0</v>
      </c>
    </row>
    <row r="1570" spans="1:10" hidden="1" x14ac:dyDescent="0.2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2"/>
        <v>0</v>
      </c>
      <c r="H1570" s="536">
        <v>324</v>
      </c>
      <c r="I1570" s="536">
        <f t="shared" si="303"/>
        <v>0</v>
      </c>
      <c r="J1570" s="656">
        <f t="shared" si="301"/>
        <v>0</v>
      </c>
    </row>
    <row r="1571" spans="1:10" hidden="1" x14ac:dyDescent="0.2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2"/>
        <v>0</v>
      </c>
      <c r="H1571" s="536">
        <v>30</v>
      </c>
      <c r="I1571" s="536">
        <f t="shared" si="303"/>
        <v>0</v>
      </c>
      <c r="J1571" s="656">
        <f t="shared" si="301"/>
        <v>0</v>
      </c>
    </row>
    <row r="1572" spans="1:10" hidden="1" x14ac:dyDescent="0.2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2"/>
        <v>0</v>
      </c>
      <c r="H1572" s="536">
        <v>45</v>
      </c>
      <c r="I1572" s="536">
        <f t="shared" si="303"/>
        <v>0</v>
      </c>
      <c r="J1572" s="656">
        <f t="shared" si="301"/>
        <v>0</v>
      </c>
    </row>
    <row r="1573" spans="1:10" hidden="1" x14ac:dyDescent="0.2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2"/>
        <v>0</v>
      </c>
      <c r="H1573" s="536">
        <v>32</v>
      </c>
      <c r="I1573" s="536">
        <f t="shared" si="303"/>
        <v>0</v>
      </c>
      <c r="J1573" s="656">
        <f t="shared" si="301"/>
        <v>0</v>
      </c>
    </row>
    <row r="1574" spans="1:10" hidden="1" x14ac:dyDescent="0.2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2"/>
        <v>0</v>
      </c>
      <c r="H1574" s="536">
        <v>34</v>
      </c>
      <c r="I1574" s="536">
        <f t="shared" si="303"/>
        <v>0</v>
      </c>
      <c r="J1574" s="656">
        <f t="shared" si="301"/>
        <v>0</v>
      </c>
    </row>
    <row r="1575" spans="1:10" ht="25.5" hidden="1" x14ac:dyDescent="0.2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2"/>
        <v>0</v>
      </c>
      <c r="H1575" s="536">
        <v>151613.06399999998</v>
      </c>
      <c r="I1575" s="536">
        <f t="shared" si="303"/>
        <v>0</v>
      </c>
      <c r="J1575" s="656">
        <f t="shared" si="301"/>
        <v>0</v>
      </c>
    </row>
    <row r="1576" spans="1:10" ht="25.5" hidden="1" x14ac:dyDescent="0.2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2"/>
        <v>0</v>
      </c>
      <c r="H1576" s="536">
        <v>69805.8</v>
      </c>
      <c r="I1576" s="536">
        <f t="shared" si="303"/>
        <v>0</v>
      </c>
      <c r="J1576" s="656">
        <f t="shared" si="301"/>
        <v>0</v>
      </c>
    </row>
    <row r="1577" spans="1:10" ht="25.5" hidden="1" x14ac:dyDescent="0.2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2"/>
        <v>0</v>
      </c>
      <c r="H1577" s="536">
        <v>73109.903999999995</v>
      </c>
      <c r="I1577" s="536">
        <f t="shared" si="303"/>
        <v>0</v>
      </c>
      <c r="J1577" s="656">
        <f t="shared" si="301"/>
        <v>0</v>
      </c>
    </row>
    <row r="1578" spans="1:10" hidden="1" x14ac:dyDescent="0.2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2"/>
        <v>0</v>
      </c>
      <c r="H1578" s="536">
        <v>227</v>
      </c>
      <c r="I1578" s="536">
        <f t="shared" si="303"/>
        <v>0</v>
      </c>
      <c r="J1578" s="656">
        <f t="shared" si="301"/>
        <v>0</v>
      </c>
    </row>
    <row r="1579" spans="1:10" hidden="1" x14ac:dyDescent="0.2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2"/>
        <v>0</v>
      </c>
      <c r="H1579" s="536">
        <v>234</v>
      </c>
      <c r="I1579" s="536">
        <f t="shared" si="303"/>
        <v>0</v>
      </c>
      <c r="J1579" s="656">
        <f t="shared" si="301"/>
        <v>0</v>
      </c>
    </row>
    <row r="1580" spans="1:10" hidden="1" x14ac:dyDescent="0.2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2"/>
        <v>0</v>
      </c>
      <c r="H1580" s="536">
        <v>157</v>
      </c>
      <c r="I1580" s="536">
        <f t="shared" si="303"/>
        <v>0</v>
      </c>
      <c r="J1580" s="656">
        <f t="shared" si="301"/>
        <v>0</v>
      </c>
    </row>
    <row r="1581" spans="1:10" hidden="1" x14ac:dyDescent="0.2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2"/>
        <v>0</v>
      </c>
      <c r="H1581" s="536">
        <v>221</v>
      </c>
      <c r="I1581" s="536">
        <f t="shared" si="303"/>
        <v>0</v>
      </c>
      <c r="J1581" s="656">
        <f t="shared" si="301"/>
        <v>0</v>
      </c>
    </row>
    <row r="1582" spans="1:10" hidden="1" x14ac:dyDescent="0.2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2"/>
        <v>0</v>
      </c>
      <c r="H1582" s="536">
        <v>33</v>
      </c>
      <c r="I1582" s="536">
        <f t="shared" si="303"/>
        <v>0</v>
      </c>
      <c r="J1582" s="656">
        <f t="shared" si="301"/>
        <v>0</v>
      </c>
    </row>
    <row r="1583" spans="1:10" hidden="1" x14ac:dyDescent="0.2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2"/>
        <v>0</v>
      </c>
      <c r="H1583" s="536">
        <v>30</v>
      </c>
      <c r="I1583" s="536">
        <f t="shared" si="303"/>
        <v>0</v>
      </c>
      <c r="J1583" s="656">
        <f t="shared" si="301"/>
        <v>0</v>
      </c>
    </row>
    <row r="1584" spans="1:10" hidden="1" x14ac:dyDescent="0.2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2"/>
        <v>0</v>
      </c>
      <c r="H1584" s="536">
        <v>247337</v>
      </c>
      <c r="I1584" s="536">
        <f t="shared" si="303"/>
        <v>0</v>
      </c>
      <c r="J1584" s="656">
        <f t="shared" si="301"/>
        <v>0</v>
      </c>
    </row>
    <row r="1585" spans="1:49" hidden="1" x14ac:dyDescent="0.2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idden="1" x14ac:dyDescent="0.2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4">E1586*F1586</f>
        <v>0</v>
      </c>
      <c r="H1586" s="536">
        <v>0</v>
      </c>
      <c r="I1586" s="536">
        <f t="shared" ref="I1586:I1587" si="305">E1586*H1586</f>
        <v>0</v>
      </c>
      <c r="J1586" s="656">
        <f t="shared" ref="J1586:J1587" si="306">G1586+I1586</f>
        <v>0</v>
      </c>
    </row>
    <row r="1587" spans="1:49" hidden="1" x14ac:dyDescent="0.2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4"/>
        <v>0</v>
      </c>
      <c r="H1587" s="536">
        <v>0</v>
      </c>
      <c r="I1587" s="536">
        <f t="shared" si="305"/>
        <v>0</v>
      </c>
      <c r="J1587" s="656">
        <f t="shared" si="306"/>
        <v>0</v>
      </c>
    </row>
    <row r="1588" spans="1:49" ht="13.5" hidden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4994764.6449999996</v>
      </c>
      <c r="H1591" s="575"/>
      <c r="I1591" s="576">
        <f>I1589+I1562+I1512+I1492+I1333+I1030</f>
        <v>10240358.998230768</v>
      </c>
      <c r="J1591" s="663">
        <f>J1589+J1562+J1512+J1492+J1333+J1030</f>
        <v>15235123.643230768</v>
      </c>
      <c r="K1591" s="564">
        <f>'кс-6'!AB759</f>
        <v>15473118.755230768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832460.77416666667</v>
      </c>
      <c r="H1592" s="672"/>
      <c r="I1592" s="673">
        <f>I1591/1.2*0.2</f>
        <v>1706726.4997051281</v>
      </c>
      <c r="J1592" s="674">
        <f>J1591/1.2*0.2</f>
        <v>2539187.2738717948</v>
      </c>
    </row>
    <row r="1593" spans="1:49" ht="13.5" thickBot="1" x14ac:dyDescent="0.25">
      <c r="A1593" s="806"/>
      <c r="B1593" s="807" t="s">
        <v>619</v>
      </c>
      <c r="C1593" s="808"/>
      <c r="D1593" s="809"/>
      <c r="E1593" s="809"/>
      <c r="F1593" s="810"/>
      <c r="G1593" s="810"/>
      <c r="H1593" s="810"/>
      <c r="I1593" s="810"/>
      <c r="J1593" s="811"/>
    </row>
    <row r="1594" spans="1:49" ht="13.5" thickBot="1" x14ac:dyDescent="0.25">
      <c r="A1594" s="581"/>
      <c r="B1594" s="571" t="s">
        <v>643</v>
      </c>
      <c r="C1594" s="572"/>
      <c r="D1594" s="573"/>
      <c r="E1594" s="574"/>
      <c r="F1594" s="575"/>
      <c r="G1594" s="927">
        <f>G1591-G807</f>
        <v>-116399.375</v>
      </c>
      <c r="H1594" s="928"/>
      <c r="I1594" s="927">
        <f>I1591-I807</f>
        <v>-121595.73700000159</v>
      </c>
      <c r="J1594" s="929">
        <f>J1591-J807</f>
        <v>-237995.11199999973</v>
      </c>
      <c r="K1594">
        <f>J1594/1.2</f>
        <v>-198329.25999999978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30">
        <f>G1594/1.2*0.2</f>
        <v>-19399.895833333336</v>
      </c>
      <c r="H1595" s="931"/>
      <c r="I1595" s="930">
        <f>I1594/1.2*0.2</f>
        <v>-20265.956166666932</v>
      </c>
      <c r="J1595" s="932">
        <f>J1594/1.2*0.2</f>
        <v>-39665.851999999955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839"/>
      <c r="D1597" s="1839"/>
      <c r="E1597" s="1839"/>
      <c r="F1597" s="1839"/>
      <c r="G1597" s="1839"/>
      <c r="H1597" s="1839"/>
      <c r="J1597" s="631" t="s">
        <v>565</v>
      </c>
      <c r="K1597"/>
      <c r="L1597"/>
      <c r="M1597"/>
      <c r="N1597"/>
      <c r="O1597" s="632"/>
      <c r="P1597" s="633"/>
      <c r="Q1597" s="633"/>
      <c r="R1597"/>
      <c r="S1597"/>
      <c r="T1597"/>
      <c r="U1597"/>
      <c r="V1597"/>
      <c r="W1597"/>
      <c r="X159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838" t="s">
        <v>551</v>
      </c>
      <c r="C1598" s="1838"/>
      <c r="D1598" s="1838"/>
      <c r="E1598" s="1838"/>
      <c r="F1598" s="1838"/>
      <c r="G1598" s="1838"/>
      <c r="H1598" s="1838"/>
      <c r="I1598" s="1838"/>
      <c r="J1598" s="1838"/>
      <c r="K1598"/>
      <c r="L1598"/>
      <c r="M1598"/>
      <c r="N1598"/>
      <c r="P1598" s="637"/>
      <c r="Q1598" s="637"/>
      <c r="R1598"/>
      <c r="S1598"/>
      <c r="T1598"/>
      <c r="U1598"/>
      <c r="V1598"/>
      <c r="W1598"/>
      <c r="X1598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839"/>
      <c r="D1599" s="1839"/>
      <c r="E1599" s="1839"/>
      <c r="F1599" s="1839"/>
      <c r="G1599" s="1839"/>
      <c r="H1599" s="1839"/>
      <c r="J1599" s="631" t="s">
        <v>566</v>
      </c>
      <c r="K1599"/>
      <c r="L1599"/>
      <c r="M1599"/>
      <c r="N1599"/>
      <c r="O1599" s="632"/>
      <c r="P1599" s="633"/>
      <c r="Q1599" s="633"/>
      <c r="R1599"/>
      <c r="S1599"/>
      <c r="T1599"/>
      <c r="U1599"/>
      <c r="V1599"/>
      <c r="W1599"/>
      <c r="X159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838" t="s">
        <v>551</v>
      </c>
      <c r="C1600" s="1838"/>
      <c r="D1600" s="1838"/>
      <c r="E1600" s="1838"/>
      <c r="F1600" s="1838"/>
      <c r="G1600" s="1838"/>
      <c r="H1600" s="1838"/>
      <c r="I1600" s="1838"/>
      <c r="J1600" s="1838"/>
      <c r="K1600"/>
      <c r="L1600"/>
      <c r="M1600"/>
      <c r="N1600"/>
      <c r="O1600" s="641"/>
      <c r="P1600" s="637"/>
      <c r="Q1600" s="637"/>
      <c r="R1600"/>
      <c r="S1600"/>
      <c r="T1600"/>
      <c r="U1600"/>
      <c r="V1600"/>
      <c r="W1600"/>
      <c r="X1600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836"/>
      <c r="C1602" s="1836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835"/>
      <c r="C1606" s="1835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836"/>
      <c r="C1610" s="1836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5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606:C1606"/>
    <mergeCell ref="B1610:C1610"/>
    <mergeCell ref="B18:G18"/>
    <mergeCell ref="B19:G19"/>
    <mergeCell ref="C1597:H1597"/>
    <mergeCell ref="B1598:J1598"/>
    <mergeCell ref="C1599:H1599"/>
    <mergeCell ref="B1600:J1600"/>
    <mergeCell ref="B1602:C1602"/>
    <mergeCell ref="F21:G21"/>
    <mergeCell ref="H21:I21"/>
    <mergeCell ref="B20:G20"/>
  </mergeCells>
  <conditionalFormatting sqref="P1597:Q1600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  <pageSetUpPr fitToPage="1"/>
  </sheetPr>
  <dimension ref="A1:AW1605"/>
  <sheetViews>
    <sheetView view="pageBreakPreview" topLeftCell="A1466" zoomScale="80" zoomScaleNormal="80" zoomScaleSheetLayoutView="80" workbookViewId="0">
      <selection activeCell="K1598" sqref="K1598"/>
    </sheetView>
  </sheetViews>
  <sheetFormatPr defaultColWidth="9.140625" defaultRowHeight="12.75" outlineLevelRow="1" x14ac:dyDescent="0.2"/>
  <cols>
    <col min="1" max="1" width="14.28515625" style="845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709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846" t="s">
        <v>505</v>
      </c>
      <c r="J5" s="699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846"/>
      <c r="J6" s="739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846" t="s">
        <v>505</v>
      </c>
      <c r="J7" s="699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846"/>
      <c r="J8" s="740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741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741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846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46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55" t="s">
        <v>581</v>
      </c>
      <c r="G14" s="1955"/>
      <c r="H14" s="1955"/>
      <c r="I14" s="921" t="s">
        <v>514</v>
      </c>
      <c r="J14" s="922" t="s">
        <v>582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8" t="s">
        <v>517</v>
      </c>
      <c r="I16" s="1849"/>
      <c r="J16" s="742"/>
    </row>
    <row r="17" spans="1:10" ht="18.75" customHeight="1" x14ac:dyDescent="0.2">
      <c r="A17" s="504"/>
      <c r="B17" s="505"/>
      <c r="C17" s="505"/>
      <c r="D17" s="506"/>
      <c r="E17" s="506"/>
      <c r="F17" s="506"/>
      <c r="G17" s="1850" t="s">
        <v>518</v>
      </c>
      <c r="H17" s="1852" t="s">
        <v>519</v>
      </c>
      <c r="I17" s="1854" t="s">
        <v>520</v>
      </c>
      <c r="J17" s="1855"/>
    </row>
    <row r="18" spans="1:10" ht="12.75" customHeight="1" x14ac:dyDescent="0.2">
      <c r="A18" s="504"/>
      <c r="B18" s="505"/>
      <c r="C18" s="505"/>
      <c r="D18" s="506"/>
      <c r="E18" s="506"/>
      <c r="F18" s="506"/>
      <c r="G18" s="1851"/>
      <c r="H18" s="1853"/>
      <c r="I18" s="847" t="s">
        <v>521</v>
      </c>
      <c r="J18" s="709" t="s">
        <v>522</v>
      </c>
    </row>
    <row r="19" spans="1:10" x14ac:dyDescent="0.2">
      <c r="A19" s="504"/>
      <c r="B19" s="844"/>
      <c r="C19" s="844"/>
      <c r="D19" s="844"/>
      <c r="E19" s="844"/>
      <c r="F19" s="844"/>
      <c r="G19" s="847" t="s">
        <v>638</v>
      </c>
      <c r="H19" s="520">
        <v>45524</v>
      </c>
      <c r="I19" s="520">
        <v>46166</v>
      </c>
      <c r="J19" s="520">
        <v>45463</v>
      </c>
    </row>
    <row r="20" spans="1:10" ht="15" customHeight="1" x14ac:dyDescent="0.2">
      <c r="A20" s="523"/>
      <c r="B20" s="1840"/>
      <c r="C20" s="1840"/>
      <c r="D20" s="1840"/>
      <c r="E20" s="1840"/>
      <c r="F20" s="1840"/>
      <c r="G20" s="1840"/>
      <c r="H20" s="710"/>
      <c r="I20" s="710"/>
      <c r="J20" s="710"/>
    </row>
    <row r="21" spans="1:10" ht="15" customHeight="1" x14ac:dyDescent="0.2">
      <c r="A21" s="523"/>
      <c r="B21" s="1840" t="s">
        <v>617</v>
      </c>
      <c r="C21" s="1840"/>
      <c r="D21" s="1840"/>
      <c r="E21" s="1840"/>
      <c r="F21" s="1840"/>
      <c r="G21" s="1840"/>
      <c r="H21" s="706"/>
      <c r="I21" s="707"/>
      <c r="J21" s="708"/>
    </row>
    <row r="22" spans="1:10" ht="15" customHeight="1" x14ac:dyDescent="0.2">
      <c r="A22" s="523"/>
      <c r="B22" s="1840" t="s">
        <v>637</v>
      </c>
      <c r="C22" s="1840"/>
      <c r="D22" s="1840"/>
      <c r="E22" s="1840"/>
      <c r="F22" s="1840"/>
      <c r="G22" s="1840"/>
      <c r="H22" s="706"/>
      <c r="I22" s="707"/>
      <c r="J22" s="708"/>
    </row>
    <row r="23" spans="1:10" ht="9" customHeight="1" x14ac:dyDescent="0.2">
      <c r="A23" s="523"/>
      <c r="B23" s="916"/>
      <c r="C23" s="916"/>
      <c r="D23" s="916"/>
      <c r="E23" s="916"/>
      <c r="F23" s="916"/>
      <c r="G23" s="916"/>
      <c r="H23" s="706"/>
      <c r="I23" s="707"/>
      <c r="J23" s="708"/>
    </row>
    <row r="24" spans="1:10" ht="13.5" x14ac:dyDescent="0.25">
      <c r="A24" s="152" t="s">
        <v>447</v>
      </c>
      <c r="B24" s="153" t="s">
        <v>443</v>
      </c>
      <c r="C24" s="154"/>
      <c r="D24" s="155" t="s">
        <v>448</v>
      </c>
      <c r="E24" s="155" t="s">
        <v>449</v>
      </c>
      <c r="F24" s="156" t="s">
        <v>450</v>
      </c>
      <c r="G24" s="156" t="s">
        <v>451</v>
      </c>
      <c r="H24" s="157" t="s">
        <v>452</v>
      </c>
      <c r="I24" s="156" t="s">
        <v>451</v>
      </c>
      <c r="J24" s="158"/>
    </row>
    <row r="25" spans="1:10" ht="13.5" customHeight="1" x14ac:dyDescent="0.25">
      <c r="A25" s="159" t="s">
        <v>0</v>
      </c>
      <c r="B25" s="160" t="s">
        <v>453</v>
      </c>
      <c r="C25" s="160"/>
      <c r="D25" s="155" t="s">
        <v>454</v>
      </c>
      <c r="E25" s="155" t="s">
        <v>455</v>
      </c>
      <c r="F25" s="161"/>
      <c r="G25" s="162" t="s">
        <v>456</v>
      </c>
      <c r="H25" s="161"/>
      <c r="I25" s="162" t="s">
        <v>456</v>
      </c>
      <c r="J25" s="163" t="s">
        <v>457</v>
      </c>
    </row>
    <row r="26" spans="1:10" ht="13.5" thickBot="1" x14ac:dyDescent="0.25">
      <c r="A26" s="164">
        <v>1</v>
      </c>
      <c r="B26" s="165">
        <v>2</v>
      </c>
      <c r="C26" s="165"/>
      <c r="D26" s="166">
        <v>3</v>
      </c>
      <c r="E26" s="166">
        <v>4</v>
      </c>
      <c r="F26" s="166">
        <v>5</v>
      </c>
      <c r="G26" s="166">
        <v>6</v>
      </c>
      <c r="H26" s="166">
        <v>7</v>
      </c>
      <c r="I26" s="166">
        <v>8</v>
      </c>
      <c r="J26" s="167">
        <v>9</v>
      </c>
    </row>
    <row r="27" spans="1:10" x14ac:dyDescent="0.2">
      <c r="A27" s="806"/>
      <c r="B27" s="807" t="s">
        <v>615</v>
      </c>
      <c r="C27" s="808"/>
      <c r="D27" s="809"/>
      <c r="E27" s="809"/>
      <c r="F27" s="810"/>
      <c r="G27" s="810"/>
      <c r="H27" s="810"/>
      <c r="I27" s="810"/>
      <c r="J27" s="811"/>
    </row>
    <row r="28" spans="1:10" ht="12.75" hidden="1" customHeight="1" x14ac:dyDescent="0.2">
      <c r="A28" s="524"/>
      <c r="B28" s="525"/>
      <c r="C28" s="525"/>
      <c r="D28" s="526"/>
      <c r="E28" s="526"/>
      <c r="F28" s="527"/>
      <c r="G28" s="527"/>
      <c r="H28" s="527"/>
      <c r="I28" s="527"/>
      <c r="J28" s="747"/>
    </row>
    <row r="29" spans="1:10" ht="13.5" x14ac:dyDescent="0.25">
      <c r="A29" s="159"/>
      <c r="B29" s="528" t="s">
        <v>1</v>
      </c>
      <c r="C29" s="529"/>
      <c r="D29" s="530"/>
      <c r="E29" s="530"/>
      <c r="F29" s="530"/>
      <c r="G29" s="147"/>
      <c r="H29" s="147"/>
      <c r="I29" s="147"/>
      <c r="J29" s="748"/>
    </row>
    <row r="30" spans="1:10" ht="13.5" x14ac:dyDescent="0.25">
      <c r="A30" s="531"/>
      <c r="B30" s="532" t="s">
        <v>2</v>
      </c>
      <c r="C30" s="533"/>
      <c r="D30" s="533"/>
      <c r="E30" s="533"/>
      <c r="F30" s="533"/>
      <c r="G30" s="147"/>
      <c r="H30" s="147"/>
      <c r="I30" s="147"/>
      <c r="J30" s="748"/>
    </row>
    <row r="31" spans="1:10" ht="13.5" x14ac:dyDescent="0.25">
      <c r="A31" s="531"/>
      <c r="B31" s="534" t="s">
        <v>3</v>
      </c>
      <c r="C31" s="533"/>
      <c r="D31" s="533"/>
      <c r="E31" s="533"/>
      <c r="F31" s="533"/>
      <c r="G31" s="147"/>
      <c r="H31" s="147"/>
      <c r="I31" s="147"/>
      <c r="J31" s="748"/>
    </row>
    <row r="32" spans="1:10" ht="25.5" x14ac:dyDescent="0.2">
      <c r="A32" s="531">
        <v>1</v>
      </c>
      <c r="B32" s="535" t="s">
        <v>233</v>
      </c>
      <c r="C32" s="533" t="s">
        <v>234</v>
      </c>
      <c r="D32" s="533" t="s">
        <v>7</v>
      </c>
      <c r="E32" s="533">
        <v>1</v>
      </c>
      <c r="F32" s="536">
        <v>29840</v>
      </c>
      <c r="G32" s="536">
        <f t="shared" ref="G32:G75" si="0">E32*F32</f>
        <v>29840</v>
      </c>
      <c r="H32" s="536">
        <v>157054</v>
      </c>
      <c r="I32" s="536">
        <f t="shared" ref="I32:I75" si="1">E32*H32</f>
        <v>157054</v>
      </c>
      <c r="J32" s="749">
        <f>G32+I32</f>
        <v>186894</v>
      </c>
    </row>
    <row r="33" spans="1:10" x14ac:dyDescent="0.2">
      <c r="A33" s="531">
        <v>2</v>
      </c>
      <c r="B33" s="535" t="s">
        <v>235</v>
      </c>
      <c r="C33" s="533" t="s">
        <v>236</v>
      </c>
      <c r="D33" s="533" t="s">
        <v>7</v>
      </c>
      <c r="E33" s="533">
        <v>1</v>
      </c>
      <c r="F33" s="536">
        <v>2500</v>
      </c>
      <c r="G33" s="536">
        <f t="shared" si="0"/>
        <v>2500</v>
      </c>
      <c r="H33" s="536">
        <v>11167</v>
      </c>
      <c r="I33" s="536">
        <f t="shared" si="1"/>
        <v>11167</v>
      </c>
      <c r="J33" s="749">
        <f>G33+I33</f>
        <v>13667</v>
      </c>
    </row>
    <row r="34" spans="1:10" ht="26.25" customHeight="1" x14ac:dyDescent="0.2">
      <c r="A34" s="531">
        <v>3</v>
      </c>
      <c r="B34" s="535" t="s">
        <v>328</v>
      </c>
      <c r="C34" s="533" t="s">
        <v>4</v>
      </c>
      <c r="D34" s="533" t="s">
        <v>5</v>
      </c>
      <c r="E34" s="533"/>
      <c r="F34" s="536"/>
      <c r="G34" s="536">
        <f t="shared" si="0"/>
        <v>0</v>
      </c>
      <c r="H34" s="536"/>
      <c r="I34" s="536">
        <f t="shared" si="1"/>
        <v>0</v>
      </c>
      <c r="J34" s="749"/>
    </row>
    <row r="35" spans="1:10" ht="12.75" hidden="1" customHeight="1" x14ac:dyDescent="0.2">
      <c r="A35" s="531">
        <v>4</v>
      </c>
      <c r="B35" s="537" t="s">
        <v>6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12534</v>
      </c>
      <c r="I35" s="536">
        <f t="shared" si="1"/>
        <v>0</v>
      </c>
      <c r="J35" s="749">
        <f>G35+I35</f>
        <v>0</v>
      </c>
    </row>
    <row r="36" spans="1:10" ht="12.75" hidden="1" customHeight="1" x14ac:dyDescent="0.2">
      <c r="A36" s="531">
        <v>5</v>
      </c>
      <c r="B36" s="537" t="s">
        <v>8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10744</v>
      </c>
      <c r="I36" s="536">
        <f t="shared" si="1"/>
        <v>0</v>
      </c>
      <c r="J36" s="749">
        <f t="shared" ref="J36:J66" si="2">G36+I36</f>
        <v>0</v>
      </c>
    </row>
    <row r="37" spans="1:10" ht="12.75" customHeight="1" x14ac:dyDescent="0.2">
      <c r="A37" s="531">
        <v>6</v>
      </c>
      <c r="B37" s="537" t="s">
        <v>9</v>
      </c>
      <c r="C37" s="533"/>
      <c r="D37" s="533" t="s">
        <v>7</v>
      </c>
      <c r="E37" s="533">
        <v>7</v>
      </c>
      <c r="F37" s="536">
        <v>3500</v>
      </c>
      <c r="G37" s="536">
        <f t="shared" si="0"/>
        <v>24500</v>
      </c>
      <c r="H37" s="536">
        <v>8953</v>
      </c>
      <c r="I37" s="536">
        <f t="shared" si="1"/>
        <v>62671</v>
      </c>
      <c r="J37" s="749">
        <f t="shared" si="2"/>
        <v>87171</v>
      </c>
    </row>
    <row r="38" spans="1:10" ht="12.75" hidden="1" customHeight="1" x14ac:dyDescent="0.2">
      <c r="A38" s="531">
        <v>7</v>
      </c>
      <c r="B38" s="537" t="s">
        <v>10</v>
      </c>
      <c r="C38" s="533"/>
      <c r="D38" s="533" t="s">
        <v>7</v>
      </c>
      <c r="E38" s="533"/>
      <c r="F38" s="536">
        <v>3500</v>
      </c>
      <c r="G38" s="536">
        <f t="shared" si="0"/>
        <v>0</v>
      </c>
      <c r="H38" s="536">
        <v>7162</v>
      </c>
      <c r="I38" s="536">
        <f t="shared" si="1"/>
        <v>0</v>
      </c>
      <c r="J38" s="749">
        <f t="shared" si="2"/>
        <v>0</v>
      </c>
    </row>
    <row r="39" spans="1:10" x14ac:dyDescent="0.2">
      <c r="A39" s="531">
        <v>8</v>
      </c>
      <c r="B39" s="535" t="s">
        <v>11</v>
      </c>
      <c r="C39" s="533"/>
      <c r="D39" s="533" t="s">
        <v>5</v>
      </c>
      <c r="E39" s="533">
        <v>11</v>
      </c>
      <c r="F39" s="536">
        <v>0</v>
      </c>
      <c r="G39" s="536">
        <f t="shared" si="0"/>
        <v>0</v>
      </c>
      <c r="H39" s="536">
        <v>316</v>
      </c>
      <c r="I39" s="536">
        <f t="shared" si="1"/>
        <v>3476</v>
      </c>
      <c r="J39" s="749">
        <f t="shared" si="2"/>
        <v>3476</v>
      </c>
    </row>
    <row r="40" spans="1:10" ht="39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>
        <v>11</v>
      </c>
      <c r="F40" s="536">
        <v>2000</v>
      </c>
      <c r="G40" s="536">
        <f t="shared" si="0"/>
        <v>22000</v>
      </c>
      <c r="H40" s="536">
        <v>3793</v>
      </c>
      <c r="I40" s="536">
        <f t="shared" si="1"/>
        <v>41723</v>
      </c>
      <c r="J40" s="749">
        <f t="shared" si="2"/>
        <v>63723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>
        <v>1</v>
      </c>
      <c r="F41" s="536">
        <v>1350</v>
      </c>
      <c r="G41" s="536">
        <f t="shared" si="0"/>
        <v>1350</v>
      </c>
      <c r="H41" s="536">
        <v>24267.599999999999</v>
      </c>
      <c r="I41" s="536">
        <f t="shared" si="1"/>
        <v>24267.599999999999</v>
      </c>
      <c r="J41" s="749">
        <f t="shared" si="2"/>
        <v>25617.599999999999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>
        <v>1</v>
      </c>
      <c r="F42" s="536">
        <v>1350</v>
      </c>
      <c r="G42" s="536">
        <f t="shared" si="0"/>
        <v>1350</v>
      </c>
      <c r="H42" s="536">
        <v>3642</v>
      </c>
      <c r="I42" s="536">
        <f t="shared" si="1"/>
        <v>3642</v>
      </c>
      <c r="J42" s="749">
        <f t="shared" si="2"/>
        <v>4992</v>
      </c>
    </row>
    <row r="43" spans="1:10" ht="14.2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>
        <v>1</v>
      </c>
      <c r="F43" s="536">
        <v>1200</v>
      </c>
      <c r="G43" s="536">
        <f t="shared" si="0"/>
        <v>1200</v>
      </c>
      <c r="H43" s="536">
        <v>14666.4</v>
      </c>
      <c r="I43" s="536">
        <f t="shared" si="1"/>
        <v>14666.4</v>
      </c>
      <c r="J43" s="749">
        <f t="shared" si="2"/>
        <v>15866.4</v>
      </c>
    </row>
    <row r="44" spans="1:10" ht="14.25" customHeight="1" x14ac:dyDescent="0.2">
      <c r="A44" s="531">
        <v>13</v>
      </c>
      <c r="B44" s="535" t="s">
        <v>196</v>
      </c>
      <c r="C44" s="533"/>
      <c r="D44" s="533" t="s">
        <v>7</v>
      </c>
      <c r="E44" s="533">
        <v>1</v>
      </c>
      <c r="F44" s="536">
        <v>1200</v>
      </c>
      <c r="G44" s="536">
        <f t="shared" si="0"/>
        <v>1200</v>
      </c>
      <c r="H44" s="536">
        <v>2288.52</v>
      </c>
      <c r="I44" s="536">
        <f t="shared" si="1"/>
        <v>2288.52</v>
      </c>
      <c r="J44" s="749">
        <f t="shared" si="2"/>
        <v>3488.52</v>
      </c>
    </row>
    <row r="45" spans="1:10" ht="12.75" hidden="1" customHeight="1" x14ac:dyDescent="0.2">
      <c r="A45" s="531">
        <v>14</v>
      </c>
      <c r="B45" s="535" t="s">
        <v>15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49">
        <f t="shared" si="2"/>
        <v>0</v>
      </c>
    </row>
    <row r="46" spans="1:10" ht="15" hidden="1" customHeight="1" x14ac:dyDescent="0.2">
      <c r="A46" s="531">
        <v>15</v>
      </c>
      <c r="B46" s="535" t="s">
        <v>16</v>
      </c>
      <c r="C46" s="533"/>
      <c r="D46" s="533" t="s">
        <v>7</v>
      </c>
      <c r="E46" s="533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49">
        <f t="shared" si="2"/>
        <v>0</v>
      </c>
    </row>
    <row r="47" spans="1:10" ht="15" hidden="1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49">
        <f t="shared" si="2"/>
        <v>0</v>
      </c>
    </row>
    <row r="48" spans="1:10" ht="15" hidden="1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49">
        <f t="shared" si="2"/>
        <v>0</v>
      </c>
    </row>
    <row r="49" spans="1:10" ht="15" hidden="1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49">
        <f t="shared" si="2"/>
        <v>0</v>
      </c>
    </row>
    <row r="50" spans="1:10" ht="15" hidden="1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49">
        <f t="shared" si="2"/>
        <v>0</v>
      </c>
    </row>
    <row r="51" spans="1:10" ht="15" hidden="1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49">
        <f t="shared" si="2"/>
        <v>0</v>
      </c>
    </row>
    <row r="52" spans="1:10" ht="15" hidden="1" customHeight="1" x14ac:dyDescent="0.2">
      <c r="A52" s="531">
        <v>21</v>
      </c>
      <c r="B52" s="535" t="s">
        <v>20</v>
      </c>
      <c r="C52" s="533"/>
      <c r="D52" s="533" t="s">
        <v>21</v>
      </c>
      <c r="E52" s="533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49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533">
        <v>17</v>
      </c>
      <c r="F53" s="536">
        <v>1000</v>
      </c>
      <c r="G53" s="536">
        <f t="shared" si="0"/>
        <v>17000</v>
      </c>
      <c r="H53" s="536">
        <v>504</v>
      </c>
      <c r="I53" s="536">
        <f t="shared" si="1"/>
        <v>8568</v>
      </c>
      <c r="J53" s="749">
        <f t="shared" si="2"/>
        <v>25568</v>
      </c>
    </row>
    <row r="54" spans="1:10" ht="15.75" hidden="1" customHeight="1" x14ac:dyDescent="0.2">
      <c r="A54" s="531">
        <v>23</v>
      </c>
      <c r="B54" s="535" t="s">
        <v>23</v>
      </c>
      <c r="C54" s="533"/>
      <c r="D54" s="533" t="s">
        <v>21</v>
      </c>
      <c r="E54" s="533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49">
        <f t="shared" si="2"/>
        <v>0</v>
      </c>
    </row>
    <row r="55" spans="1:10" ht="15.75" hidden="1" customHeight="1" x14ac:dyDescent="0.2">
      <c r="A55" s="531">
        <v>24</v>
      </c>
      <c r="B55" s="535" t="s">
        <v>24</v>
      </c>
      <c r="C55" s="533"/>
      <c r="D55" s="533" t="s">
        <v>21</v>
      </c>
      <c r="E55" s="533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49">
        <f t="shared" si="2"/>
        <v>0</v>
      </c>
    </row>
    <row r="56" spans="1:10" ht="12.6" hidden="1" customHeight="1" x14ac:dyDescent="0.2">
      <c r="A56" s="531">
        <v>25</v>
      </c>
      <c r="B56" s="535" t="s">
        <v>25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49">
        <f t="shared" si="2"/>
        <v>0</v>
      </c>
    </row>
    <row r="57" spans="1:10" ht="12.6" hidden="1" customHeight="1" x14ac:dyDescent="0.2">
      <c r="A57" s="531">
        <v>26</v>
      </c>
      <c r="B57" s="535" t="s">
        <v>26</v>
      </c>
      <c r="C57" s="533"/>
      <c r="D57" s="533" t="s">
        <v>21</v>
      </c>
      <c r="E57" s="533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49">
        <f t="shared" si="2"/>
        <v>0</v>
      </c>
    </row>
    <row r="58" spans="1:10" ht="12.6" hidden="1" customHeight="1" x14ac:dyDescent="0.2">
      <c r="A58" s="531">
        <v>27</v>
      </c>
      <c r="B58" s="535" t="s">
        <v>27</v>
      </c>
      <c r="C58" s="533"/>
      <c r="D58" s="533" t="s">
        <v>21</v>
      </c>
      <c r="E58" s="533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49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533">
        <v>20</v>
      </c>
      <c r="F59" s="536">
        <v>500</v>
      </c>
      <c r="G59" s="536">
        <f t="shared" si="0"/>
        <v>10000</v>
      </c>
      <c r="H59" s="536">
        <v>149</v>
      </c>
      <c r="I59" s="536">
        <f t="shared" si="1"/>
        <v>2980</v>
      </c>
      <c r="J59" s="749">
        <f t="shared" si="2"/>
        <v>12980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533">
        <v>20</v>
      </c>
      <c r="F60" s="536">
        <v>500</v>
      </c>
      <c r="G60" s="536">
        <f t="shared" si="0"/>
        <v>10000</v>
      </c>
      <c r="H60" s="536">
        <v>88</v>
      </c>
      <c r="I60" s="536">
        <f t="shared" si="1"/>
        <v>1760</v>
      </c>
      <c r="J60" s="749">
        <f t="shared" si="2"/>
        <v>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533">
        <v>243</v>
      </c>
      <c r="F61" s="536">
        <v>500</v>
      </c>
      <c r="G61" s="536">
        <f t="shared" si="0"/>
        <v>121500</v>
      </c>
      <c r="H61" s="536">
        <v>60</v>
      </c>
      <c r="I61" s="536">
        <f t="shared" si="1"/>
        <v>14580</v>
      </c>
      <c r="J61" s="749">
        <f t="shared" si="2"/>
        <v>136080</v>
      </c>
    </row>
    <row r="62" spans="1:10" ht="12.6" hidden="1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49">
        <f t="shared" si="2"/>
        <v>0</v>
      </c>
    </row>
    <row r="63" spans="1:10" ht="12.6" customHeight="1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>
        <v>2</v>
      </c>
      <c r="F63" s="536">
        <v>0</v>
      </c>
      <c r="G63" s="536">
        <f t="shared" si="0"/>
        <v>0</v>
      </c>
      <c r="H63" s="536">
        <v>844</v>
      </c>
      <c r="I63" s="536">
        <f t="shared" si="1"/>
        <v>1688</v>
      </c>
      <c r="J63" s="749">
        <f t="shared" si="2"/>
        <v>1688</v>
      </c>
    </row>
    <row r="64" spans="1:10" ht="12.6" customHeight="1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>
        <v>8</v>
      </c>
      <c r="F64" s="536">
        <v>0</v>
      </c>
      <c r="G64" s="536">
        <f t="shared" si="0"/>
        <v>0</v>
      </c>
      <c r="H64" s="536">
        <v>471</v>
      </c>
      <c r="I64" s="536">
        <f t="shared" si="1"/>
        <v>3768</v>
      </c>
      <c r="J64" s="749">
        <f t="shared" si="2"/>
        <v>3768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>
        <v>18</v>
      </c>
      <c r="F65" s="536">
        <v>0</v>
      </c>
      <c r="G65" s="536">
        <f t="shared" si="0"/>
        <v>0</v>
      </c>
      <c r="H65" s="536">
        <v>305</v>
      </c>
      <c r="I65" s="536">
        <f t="shared" si="1"/>
        <v>5490</v>
      </c>
      <c r="J65" s="749">
        <f t="shared" si="2"/>
        <v>5490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>
        <v>56</v>
      </c>
      <c r="F66" s="536">
        <v>0</v>
      </c>
      <c r="G66" s="536">
        <f t="shared" si="0"/>
        <v>0</v>
      </c>
      <c r="H66" s="536">
        <v>237</v>
      </c>
      <c r="I66" s="536">
        <f t="shared" si="1"/>
        <v>13272</v>
      </c>
      <c r="J66" s="749">
        <f t="shared" si="2"/>
        <v>13272</v>
      </c>
    </row>
    <row r="67" spans="1:10" hidden="1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748"/>
    </row>
    <row r="68" spans="1:10" hidden="1" x14ac:dyDescent="0.2">
      <c r="A68" s="531">
        <v>37</v>
      </c>
      <c r="B68" s="537" t="s">
        <v>39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49">
        <f t="shared" ref="J68:J75" si="3">G68+I68</f>
        <v>0</v>
      </c>
    </row>
    <row r="69" spans="1:10" hidden="1" x14ac:dyDescent="0.2">
      <c r="A69" s="531">
        <v>38</v>
      </c>
      <c r="B69" s="537" t="s">
        <v>319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49">
        <f t="shared" si="3"/>
        <v>0</v>
      </c>
    </row>
    <row r="70" spans="1:10" ht="12" hidden="1" customHeight="1" x14ac:dyDescent="0.2">
      <c r="A70" s="531">
        <v>39</v>
      </c>
      <c r="B70" s="537" t="s">
        <v>321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49">
        <f t="shared" si="3"/>
        <v>0</v>
      </c>
    </row>
    <row r="71" spans="1:10" ht="12" hidden="1" customHeight="1" x14ac:dyDescent="0.2">
      <c r="A71" s="531">
        <v>40</v>
      </c>
      <c r="B71" s="537" t="s">
        <v>322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49">
        <f t="shared" si="3"/>
        <v>0</v>
      </c>
    </row>
    <row r="72" spans="1:10" ht="13.5" hidden="1" customHeight="1" x14ac:dyDescent="0.2">
      <c r="A72" s="531">
        <v>41</v>
      </c>
      <c r="B72" s="537" t="s">
        <v>323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49">
        <f t="shared" si="3"/>
        <v>0</v>
      </c>
    </row>
    <row r="73" spans="1:10" ht="12" hidden="1" customHeight="1" x14ac:dyDescent="0.2">
      <c r="A73" s="531">
        <v>42</v>
      </c>
      <c r="B73" s="537" t="s">
        <v>324</v>
      </c>
      <c r="C73" s="533"/>
      <c r="D73" s="533" t="s">
        <v>21</v>
      </c>
      <c r="E73" s="533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49">
        <f t="shared" si="3"/>
        <v>0</v>
      </c>
    </row>
    <row r="74" spans="1:10" ht="12" hidden="1" customHeight="1" x14ac:dyDescent="0.2">
      <c r="A74" s="531">
        <v>43</v>
      </c>
      <c r="B74" s="537" t="s">
        <v>325</v>
      </c>
      <c r="C74" s="533"/>
      <c r="D74" s="533" t="s">
        <v>21</v>
      </c>
      <c r="E74" s="533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49">
        <f t="shared" si="3"/>
        <v>0</v>
      </c>
    </row>
    <row r="75" spans="1:10" ht="12.6" hidden="1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49">
        <f t="shared" si="3"/>
        <v>0</v>
      </c>
    </row>
    <row r="76" spans="1:10" hidden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748"/>
    </row>
    <row r="77" spans="1:10" ht="12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748"/>
    </row>
    <row r="78" spans="1:10" ht="12" hidden="1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49">
        <f t="shared" ref="J78:J84" si="6">G78+I78</f>
        <v>0</v>
      </c>
    </row>
    <row r="79" spans="1:10" ht="16.5" hidden="1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49">
        <f t="shared" si="6"/>
        <v>0</v>
      </c>
    </row>
    <row r="80" spans="1:10" ht="36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150</v>
      </c>
      <c r="F80" s="536">
        <v>650</v>
      </c>
      <c r="G80" s="536">
        <f t="shared" si="4"/>
        <v>97500</v>
      </c>
      <c r="H80" s="536">
        <v>237</v>
      </c>
      <c r="I80" s="536">
        <f t="shared" si="5"/>
        <v>35550</v>
      </c>
      <c r="J80" s="749">
        <f t="shared" si="6"/>
        <v>133050</v>
      </c>
    </row>
    <row r="81" spans="1:10" ht="39" hidden="1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49">
        <f t="shared" si="6"/>
        <v>0</v>
      </c>
    </row>
    <row r="82" spans="1:10" ht="24.75" hidden="1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49">
        <f t="shared" si="6"/>
        <v>0</v>
      </c>
    </row>
    <row r="83" spans="1:10" ht="26.25" hidden="1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49">
        <f t="shared" si="6"/>
        <v>0</v>
      </c>
    </row>
    <row r="84" spans="1:10" ht="16.5" hidden="1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49">
        <f t="shared" si="6"/>
        <v>0</v>
      </c>
    </row>
    <row r="85" spans="1:10" ht="26.25" hidden="1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748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748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748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748"/>
    </row>
    <row r="89" spans="1:10" ht="12" hidden="1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52" si="7">E89*F89</f>
        <v>0</v>
      </c>
      <c r="H89" s="536">
        <v>3517.6320000000001</v>
      </c>
      <c r="I89" s="536">
        <f t="shared" ref="I89:I152" si="8">E89*H89</f>
        <v>0</v>
      </c>
      <c r="J89" s="749">
        <f t="shared" ref="J89:J113" si="9">G89+I89</f>
        <v>0</v>
      </c>
    </row>
    <row r="90" spans="1:10" ht="12" hidden="1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49">
        <f t="shared" si="9"/>
        <v>0</v>
      </c>
    </row>
    <row r="91" spans="1:10" ht="12" hidden="1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49">
        <f t="shared" si="9"/>
        <v>0</v>
      </c>
    </row>
    <row r="92" spans="1:10" ht="30" hidden="1" customHeight="1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49">
        <f t="shared" si="9"/>
        <v>0</v>
      </c>
    </row>
    <row r="93" spans="1:10" ht="12" hidden="1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49">
        <f t="shared" si="9"/>
        <v>0</v>
      </c>
    </row>
    <row r="94" spans="1:10" hidden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49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>
        <v>1</v>
      </c>
      <c r="F95" s="536">
        <v>20865</v>
      </c>
      <c r="G95" s="536">
        <f t="shared" si="7"/>
        <v>20865</v>
      </c>
      <c r="H95" s="536">
        <v>71535.599999999991</v>
      </c>
      <c r="I95" s="536">
        <f t="shared" si="8"/>
        <v>71535.599999999991</v>
      </c>
      <c r="J95" s="749">
        <f t="shared" si="9"/>
        <v>92400.599999999991</v>
      </c>
    </row>
    <row r="96" spans="1:10" ht="13.5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>
        <v>2</v>
      </c>
      <c r="F96" s="543">
        <v>4500</v>
      </c>
      <c r="G96" s="536">
        <f t="shared" si="7"/>
        <v>9000</v>
      </c>
      <c r="H96" s="543">
        <v>16013.050000000001</v>
      </c>
      <c r="I96" s="536">
        <f t="shared" si="8"/>
        <v>32026.100000000002</v>
      </c>
      <c r="J96" s="750">
        <f t="shared" si="9"/>
        <v>41026.100000000006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>
        <v>1</v>
      </c>
      <c r="F97" s="543">
        <v>4500</v>
      </c>
      <c r="G97" s="536">
        <f t="shared" si="7"/>
        <v>4500</v>
      </c>
      <c r="H97" s="543">
        <v>12276</v>
      </c>
      <c r="I97" s="536">
        <f t="shared" si="8"/>
        <v>12276</v>
      </c>
      <c r="J97" s="750">
        <f t="shared" si="9"/>
        <v>16776</v>
      </c>
    </row>
    <row r="98" spans="1:10" ht="12" hidden="1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50">
        <f t="shared" si="9"/>
        <v>0</v>
      </c>
    </row>
    <row r="99" spans="1:10" ht="12" hidden="1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50">
        <f t="shared" si="9"/>
        <v>0</v>
      </c>
    </row>
    <row r="100" spans="1:10" ht="12" hidden="1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50">
        <f t="shared" si="9"/>
        <v>0</v>
      </c>
    </row>
    <row r="101" spans="1:10" ht="12" hidden="1" customHeight="1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50">
        <f t="shared" si="9"/>
        <v>0</v>
      </c>
    </row>
    <row r="102" spans="1:10" ht="12" hidden="1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50">
        <f t="shared" si="9"/>
        <v>0</v>
      </c>
    </row>
    <row r="103" spans="1:10" hidden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50">
        <f t="shared" si="9"/>
        <v>0</v>
      </c>
    </row>
    <row r="104" spans="1:10" ht="12" hidden="1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50">
        <f t="shared" si="9"/>
        <v>0</v>
      </c>
    </row>
    <row r="105" spans="1:10" ht="13.5" hidden="1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49">
        <f t="shared" si="9"/>
        <v>0</v>
      </c>
    </row>
    <row r="106" spans="1:10" ht="15.6" hidden="1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49">
        <f t="shared" si="9"/>
        <v>0</v>
      </c>
    </row>
    <row r="107" spans="1:10" ht="12" hidden="1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49">
        <f t="shared" si="9"/>
        <v>0</v>
      </c>
    </row>
    <row r="108" spans="1:10" ht="12" hidden="1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49">
        <f t="shared" si="9"/>
        <v>0</v>
      </c>
    </row>
    <row r="109" spans="1:10" ht="12" hidden="1" customHeight="1" x14ac:dyDescent="0.2">
      <c r="A109" s="531">
        <v>78</v>
      </c>
      <c r="B109" s="535" t="s">
        <v>55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49">
        <f t="shared" si="9"/>
        <v>0</v>
      </c>
    </row>
    <row r="110" spans="1:10" ht="12" customHeight="1" x14ac:dyDescent="0.2">
      <c r="A110" s="531">
        <v>79</v>
      </c>
      <c r="B110" s="535" t="s">
        <v>57</v>
      </c>
      <c r="C110" s="538"/>
      <c r="D110" s="533" t="s">
        <v>56</v>
      </c>
      <c r="E110" s="533">
        <v>50</v>
      </c>
      <c r="F110" s="536">
        <v>1050</v>
      </c>
      <c r="G110" s="536">
        <f t="shared" si="7"/>
        <v>52500</v>
      </c>
      <c r="H110" s="536">
        <v>1190</v>
      </c>
      <c r="I110" s="536">
        <f t="shared" si="8"/>
        <v>59500</v>
      </c>
      <c r="J110" s="749">
        <f t="shared" si="9"/>
        <v>112000</v>
      </c>
    </row>
    <row r="111" spans="1:10" ht="12" hidden="1" customHeight="1" x14ac:dyDescent="0.2">
      <c r="A111" s="531">
        <v>80</v>
      </c>
      <c r="B111" s="535" t="s">
        <v>58</v>
      </c>
      <c r="C111" s="538"/>
      <c r="D111" s="533" t="s">
        <v>56</v>
      </c>
      <c r="E111" s="533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49">
        <f t="shared" si="9"/>
        <v>0</v>
      </c>
    </row>
    <row r="112" spans="1:10" hidden="1" x14ac:dyDescent="0.2">
      <c r="A112" s="531">
        <v>81</v>
      </c>
      <c r="B112" s="535" t="s">
        <v>59</v>
      </c>
      <c r="C112" s="533"/>
      <c r="D112" s="533" t="s">
        <v>56</v>
      </c>
      <c r="E112" s="533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49">
        <f t="shared" si="9"/>
        <v>0</v>
      </c>
    </row>
    <row r="113" spans="1:10" ht="12" hidden="1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49">
        <f t="shared" si="9"/>
        <v>0</v>
      </c>
    </row>
    <row r="114" spans="1:10" ht="13.5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748"/>
    </row>
    <row r="115" spans="1:10" ht="12" hidden="1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si="7"/>
        <v>0</v>
      </c>
      <c r="H115" s="536">
        <v>7588.7999999999993</v>
      </c>
      <c r="I115" s="536">
        <f t="shared" si="8"/>
        <v>0</v>
      </c>
      <c r="J115" s="749">
        <f t="shared" ref="J115:J129" si="10">G115+I115</f>
        <v>0</v>
      </c>
    </row>
    <row r="116" spans="1:10" ht="12" hidden="1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7"/>
        <v>0</v>
      </c>
      <c r="H116" s="536">
        <v>4910.3999999999996</v>
      </c>
      <c r="I116" s="536">
        <f t="shared" si="8"/>
        <v>0</v>
      </c>
      <c r="J116" s="749">
        <f t="shared" si="10"/>
        <v>0</v>
      </c>
    </row>
    <row r="117" spans="1:10" ht="12" hidden="1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7"/>
        <v>0</v>
      </c>
      <c r="H117" s="543">
        <v>4900</v>
      </c>
      <c r="I117" s="536">
        <f t="shared" si="8"/>
        <v>0</v>
      </c>
      <c r="J117" s="750">
        <f t="shared" si="10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>
        <v>3</v>
      </c>
      <c r="F118" s="543">
        <v>4500</v>
      </c>
      <c r="G118" s="536">
        <f t="shared" si="7"/>
        <v>13500</v>
      </c>
      <c r="H118" s="543">
        <v>11450.625</v>
      </c>
      <c r="I118" s="536">
        <f t="shared" si="8"/>
        <v>34351.875</v>
      </c>
      <c r="J118" s="750">
        <f t="shared" si="10"/>
        <v>47851.875</v>
      </c>
    </row>
    <row r="119" spans="1:10" ht="12" hidden="1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7"/>
        <v>0</v>
      </c>
      <c r="H119" s="543">
        <v>952.8</v>
      </c>
      <c r="I119" s="536">
        <f t="shared" si="8"/>
        <v>0</v>
      </c>
      <c r="J119" s="750">
        <f t="shared" si="10"/>
        <v>0</v>
      </c>
    </row>
    <row r="120" spans="1:10" ht="12" hidden="1" customHeight="1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7"/>
        <v>0</v>
      </c>
      <c r="H120" s="543">
        <v>234</v>
      </c>
      <c r="I120" s="536">
        <f t="shared" si="8"/>
        <v>0</v>
      </c>
      <c r="J120" s="750">
        <f t="shared" si="10"/>
        <v>0</v>
      </c>
    </row>
    <row r="121" spans="1:10" ht="12" hidden="1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7"/>
        <v>0</v>
      </c>
      <c r="H121" s="543">
        <v>316.39999999999998</v>
      </c>
      <c r="I121" s="536">
        <f t="shared" si="8"/>
        <v>0</v>
      </c>
      <c r="J121" s="750">
        <f t="shared" si="10"/>
        <v>0</v>
      </c>
    </row>
    <row r="122" spans="1:10" hidden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7"/>
        <v>0</v>
      </c>
      <c r="H122" s="543">
        <v>311.87692307692305</v>
      </c>
      <c r="I122" s="536">
        <f t="shared" si="8"/>
        <v>0</v>
      </c>
      <c r="J122" s="750">
        <f t="shared" si="10"/>
        <v>0</v>
      </c>
    </row>
    <row r="123" spans="1:10" ht="12" hidden="1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7"/>
        <v>0</v>
      </c>
      <c r="H123" s="536">
        <v>630</v>
      </c>
      <c r="I123" s="536">
        <f t="shared" si="8"/>
        <v>0</v>
      </c>
      <c r="J123" s="749">
        <f t="shared" si="10"/>
        <v>0</v>
      </c>
    </row>
    <row r="124" spans="1:10" ht="13.5" hidden="1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7"/>
        <v>0</v>
      </c>
      <c r="H124" s="536">
        <v>420</v>
      </c>
      <c r="I124" s="536">
        <f t="shared" si="8"/>
        <v>0</v>
      </c>
      <c r="J124" s="749">
        <f t="shared" si="10"/>
        <v>0</v>
      </c>
    </row>
    <row r="125" spans="1:10" ht="12" hidden="1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7"/>
        <v>0</v>
      </c>
      <c r="H125" s="536">
        <v>350</v>
      </c>
      <c r="I125" s="536">
        <f t="shared" si="8"/>
        <v>0</v>
      </c>
      <c r="J125" s="749">
        <f t="shared" si="10"/>
        <v>0</v>
      </c>
    </row>
    <row r="126" spans="1:10" ht="12" hidden="1" customHeight="1" x14ac:dyDescent="0.2">
      <c r="A126" s="531">
        <v>95</v>
      </c>
      <c r="B126" s="535" t="s">
        <v>72</v>
      </c>
      <c r="C126" s="533"/>
      <c r="D126" s="533" t="s">
        <v>56</v>
      </c>
      <c r="E126" s="533"/>
      <c r="F126" s="536">
        <v>1050</v>
      </c>
      <c r="G126" s="536">
        <f t="shared" si="7"/>
        <v>0</v>
      </c>
      <c r="H126" s="536">
        <v>840</v>
      </c>
      <c r="I126" s="536">
        <f t="shared" si="8"/>
        <v>0</v>
      </c>
      <c r="J126" s="749">
        <f t="shared" si="10"/>
        <v>0</v>
      </c>
    </row>
    <row r="127" spans="1:10" ht="13.9" hidden="1" customHeight="1" x14ac:dyDescent="0.2">
      <c r="A127" s="531">
        <v>96</v>
      </c>
      <c r="B127" s="535" t="s">
        <v>73</v>
      </c>
      <c r="C127" s="533"/>
      <c r="D127" s="533" t="s">
        <v>56</v>
      </c>
      <c r="E127" s="533"/>
      <c r="F127" s="536">
        <v>1050</v>
      </c>
      <c r="G127" s="536">
        <f t="shared" si="7"/>
        <v>0</v>
      </c>
      <c r="H127" s="536">
        <v>3080</v>
      </c>
      <c r="I127" s="536">
        <f t="shared" si="8"/>
        <v>0</v>
      </c>
      <c r="J127" s="749">
        <f t="shared" si="10"/>
        <v>0</v>
      </c>
    </row>
    <row r="128" spans="1:10" ht="12" hidden="1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7"/>
        <v>0</v>
      </c>
      <c r="H128" s="536">
        <v>1218</v>
      </c>
      <c r="I128" s="536">
        <f t="shared" si="8"/>
        <v>0</v>
      </c>
      <c r="J128" s="749">
        <f t="shared" si="10"/>
        <v>0</v>
      </c>
    </row>
    <row r="129" spans="1:10" ht="12" hidden="1" customHeight="1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7"/>
        <v>0</v>
      </c>
      <c r="H129" s="543">
        <v>588</v>
      </c>
      <c r="I129" s="536">
        <f t="shared" si="8"/>
        <v>0</v>
      </c>
      <c r="J129" s="750">
        <f t="shared" si="10"/>
        <v>0</v>
      </c>
    </row>
    <row r="130" spans="1:10" ht="12" customHeight="1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748"/>
    </row>
    <row r="131" spans="1:10" hidden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si="7"/>
        <v>0</v>
      </c>
      <c r="H131" s="536">
        <v>5624.6399999999994</v>
      </c>
      <c r="I131" s="536">
        <f t="shared" si="8"/>
        <v>0</v>
      </c>
      <c r="J131" s="749">
        <f t="shared" ref="J131:J143" si="11">G131+I131</f>
        <v>0</v>
      </c>
    </row>
    <row r="132" spans="1:10" hidden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7"/>
        <v>0</v>
      </c>
      <c r="H132" s="536">
        <v>4575.5999999999995</v>
      </c>
      <c r="I132" s="536">
        <f t="shared" si="8"/>
        <v>0</v>
      </c>
      <c r="J132" s="749">
        <f t="shared" si="11"/>
        <v>0</v>
      </c>
    </row>
    <row r="133" spans="1:10" ht="13.5" hidden="1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7"/>
        <v>0</v>
      </c>
      <c r="H133" s="543">
        <v>4900</v>
      </c>
      <c r="I133" s="536">
        <f t="shared" si="8"/>
        <v>0</v>
      </c>
      <c r="J133" s="750">
        <f t="shared" si="11"/>
        <v>0</v>
      </c>
    </row>
    <row r="134" spans="1:10" ht="12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>
        <v>2</v>
      </c>
      <c r="F134" s="543">
        <v>4500</v>
      </c>
      <c r="G134" s="536">
        <f t="shared" si="7"/>
        <v>9000</v>
      </c>
      <c r="H134" s="543">
        <v>11136.75</v>
      </c>
      <c r="I134" s="536">
        <f t="shared" si="8"/>
        <v>22273.5</v>
      </c>
      <c r="J134" s="750">
        <f t="shared" si="11"/>
        <v>31273.5</v>
      </c>
    </row>
    <row r="135" spans="1:10" ht="12" hidden="1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7"/>
        <v>0</v>
      </c>
      <c r="H135" s="543">
        <v>952.8</v>
      </c>
      <c r="I135" s="536">
        <f t="shared" si="8"/>
        <v>0</v>
      </c>
      <c r="J135" s="750">
        <f t="shared" si="11"/>
        <v>0</v>
      </c>
    </row>
    <row r="136" spans="1:10" ht="13.9" hidden="1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7"/>
        <v>0</v>
      </c>
      <c r="H136" s="543">
        <v>234</v>
      </c>
      <c r="I136" s="536">
        <f t="shared" si="8"/>
        <v>0</v>
      </c>
      <c r="J136" s="750">
        <f t="shared" si="11"/>
        <v>0</v>
      </c>
    </row>
    <row r="137" spans="1:10" ht="12" hidden="1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7"/>
        <v>0</v>
      </c>
      <c r="H137" s="543">
        <v>311.87692307692305</v>
      </c>
      <c r="I137" s="536">
        <f t="shared" si="8"/>
        <v>0</v>
      </c>
      <c r="J137" s="750">
        <f t="shared" si="11"/>
        <v>0</v>
      </c>
    </row>
    <row r="138" spans="1:10" ht="12" hidden="1" customHeight="1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7"/>
        <v>0</v>
      </c>
      <c r="H138" s="536">
        <v>420</v>
      </c>
      <c r="I138" s="536">
        <f t="shared" si="8"/>
        <v>0</v>
      </c>
      <c r="J138" s="749">
        <f t="shared" si="11"/>
        <v>0</v>
      </c>
    </row>
    <row r="139" spans="1:10" ht="12" hidden="1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7"/>
        <v>0</v>
      </c>
      <c r="H139" s="536">
        <v>300</v>
      </c>
      <c r="I139" s="536">
        <f t="shared" si="8"/>
        <v>0</v>
      </c>
      <c r="J139" s="749">
        <f t="shared" si="11"/>
        <v>0</v>
      </c>
    </row>
    <row r="140" spans="1:10" hidden="1" x14ac:dyDescent="0.2">
      <c r="A140" s="531">
        <v>109</v>
      </c>
      <c r="B140" s="535" t="s">
        <v>74</v>
      </c>
      <c r="C140" s="533"/>
      <c r="D140" s="533" t="s">
        <v>56</v>
      </c>
      <c r="E140" s="533"/>
      <c r="F140" s="536">
        <v>1050</v>
      </c>
      <c r="G140" s="536">
        <f t="shared" si="7"/>
        <v>0</v>
      </c>
      <c r="H140" s="536">
        <v>840</v>
      </c>
      <c r="I140" s="536">
        <f t="shared" si="8"/>
        <v>0</v>
      </c>
      <c r="J140" s="749">
        <f t="shared" si="11"/>
        <v>0</v>
      </c>
    </row>
    <row r="141" spans="1:10" ht="12" hidden="1" customHeight="1" x14ac:dyDescent="0.2">
      <c r="A141" s="531">
        <v>110</v>
      </c>
      <c r="B141" s="535" t="s">
        <v>65</v>
      </c>
      <c r="C141" s="533"/>
      <c r="D141" s="533" t="s">
        <v>56</v>
      </c>
      <c r="E141" s="533"/>
      <c r="F141" s="536">
        <v>1050</v>
      </c>
      <c r="G141" s="536">
        <f t="shared" si="7"/>
        <v>0</v>
      </c>
      <c r="H141" s="536">
        <v>3080</v>
      </c>
      <c r="I141" s="536">
        <f t="shared" si="8"/>
        <v>0</v>
      </c>
      <c r="J141" s="749">
        <f t="shared" si="11"/>
        <v>0</v>
      </c>
    </row>
    <row r="142" spans="1:10" hidden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7"/>
        <v>0</v>
      </c>
      <c r="H142" s="536">
        <v>1688</v>
      </c>
      <c r="I142" s="536">
        <f t="shared" si="8"/>
        <v>0</v>
      </c>
      <c r="J142" s="749">
        <f t="shared" si="11"/>
        <v>0</v>
      </c>
    </row>
    <row r="143" spans="1:10" ht="25.5" hidden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7"/>
        <v>0</v>
      </c>
      <c r="H143" s="543">
        <v>588</v>
      </c>
      <c r="I143" s="536">
        <f t="shared" si="8"/>
        <v>0</v>
      </c>
      <c r="J143" s="750">
        <f t="shared" si="11"/>
        <v>0</v>
      </c>
    </row>
    <row r="144" spans="1:10" ht="18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748"/>
    </row>
    <row r="145" spans="1:10" ht="12" hidden="1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si="7"/>
        <v>0</v>
      </c>
      <c r="H145" s="536">
        <v>7588.7999999999993</v>
      </c>
      <c r="I145" s="536">
        <f t="shared" si="8"/>
        <v>0</v>
      </c>
      <c r="J145" s="749">
        <f t="shared" ref="J145:J161" si="12">G145+I145</f>
        <v>0</v>
      </c>
    </row>
    <row r="146" spans="1:10" ht="12" hidden="1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7"/>
        <v>0</v>
      </c>
      <c r="H146" s="536">
        <v>5133.5999999999995</v>
      </c>
      <c r="I146" s="536">
        <f t="shared" si="8"/>
        <v>0</v>
      </c>
      <c r="J146" s="749">
        <f t="shared" si="12"/>
        <v>0</v>
      </c>
    </row>
    <row r="147" spans="1:10" ht="12" hidden="1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7"/>
        <v>0</v>
      </c>
      <c r="H147" s="543">
        <v>4900</v>
      </c>
      <c r="I147" s="536">
        <f t="shared" si="8"/>
        <v>0</v>
      </c>
      <c r="J147" s="750">
        <f t="shared" si="12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>
        <v>2</v>
      </c>
      <c r="F148" s="543">
        <v>4500</v>
      </c>
      <c r="G148" s="536">
        <f t="shared" si="7"/>
        <v>9000</v>
      </c>
      <c r="H148" s="543">
        <v>12807.650000000001</v>
      </c>
      <c r="I148" s="536">
        <f t="shared" si="8"/>
        <v>25615.300000000003</v>
      </c>
      <c r="J148" s="750">
        <f t="shared" si="12"/>
        <v>34615.300000000003</v>
      </c>
    </row>
    <row r="149" spans="1:10" ht="13.5" hidden="1" customHeight="1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7"/>
        <v>0</v>
      </c>
      <c r="H149" s="543">
        <v>952.8</v>
      </c>
      <c r="I149" s="536">
        <f t="shared" si="8"/>
        <v>0</v>
      </c>
      <c r="J149" s="750">
        <f t="shared" si="12"/>
        <v>0</v>
      </c>
    </row>
    <row r="150" spans="1:10" ht="12" hidden="1" customHeight="1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7"/>
        <v>0</v>
      </c>
      <c r="H150" s="543">
        <v>234</v>
      </c>
      <c r="I150" s="536">
        <f t="shared" si="8"/>
        <v>0</v>
      </c>
      <c r="J150" s="750">
        <f t="shared" si="12"/>
        <v>0</v>
      </c>
    </row>
    <row r="151" spans="1:10" hidden="1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7"/>
        <v>0</v>
      </c>
      <c r="H151" s="543">
        <v>347.2</v>
      </c>
      <c r="I151" s="536">
        <f t="shared" si="8"/>
        <v>0</v>
      </c>
      <c r="J151" s="750">
        <f t="shared" si="12"/>
        <v>0</v>
      </c>
    </row>
    <row r="152" spans="1:10" hidden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7"/>
        <v>0</v>
      </c>
      <c r="H152" s="543">
        <v>316.39999999999998</v>
      </c>
      <c r="I152" s="536">
        <f t="shared" si="8"/>
        <v>0</v>
      </c>
      <c r="J152" s="750">
        <f t="shared" si="12"/>
        <v>0</v>
      </c>
    </row>
    <row r="153" spans="1:10" hidden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544"/>
      <c r="F153" s="543">
        <v>850</v>
      </c>
      <c r="G153" s="536">
        <f t="shared" ref="G153:G216" si="13">E153*F153</f>
        <v>0</v>
      </c>
      <c r="H153" s="543">
        <v>311.87692307692305</v>
      </c>
      <c r="I153" s="536">
        <f t="shared" ref="I153:I216" si="14">E153*H153</f>
        <v>0</v>
      </c>
      <c r="J153" s="750">
        <f t="shared" si="12"/>
        <v>0</v>
      </c>
    </row>
    <row r="154" spans="1:10" ht="36.75" hidden="1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784</v>
      </c>
      <c r="I154" s="536">
        <f t="shared" si="14"/>
        <v>0</v>
      </c>
      <c r="J154" s="749">
        <f t="shared" si="12"/>
        <v>0</v>
      </c>
    </row>
    <row r="155" spans="1:10" ht="40.5" hidden="1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3"/>
        <v>0</v>
      </c>
      <c r="H155" s="536">
        <v>630</v>
      </c>
      <c r="I155" s="536">
        <f t="shared" si="14"/>
        <v>0</v>
      </c>
      <c r="J155" s="749">
        <f t="shared" si="12"/>
        <v>0</v>
      </c>
    </row>
    <row r="156" spans="1:10" ht="40.5" hidden="1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3"/>
        <v>0</v>
      </c>
      <c r="H156" s="536">
        <v>420</v>
      </c>
      <c r="I156" s="536">
        <f t="shared" si="14"/>
        <v>0</v>
      </c>
      <c r="J156" s="749">
        <f t="shared" si="12"/>
        <v>0</v>
      </c>
    </row>
    <row r="157" spans="1:10" ht="12" hidden="1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3"/>
        <v>0</v>
      </c>
      <c r="H157" s="536">
        <v>450</v>
      </c>
      <c r="I157" s="536">
        <f t="shared" si="14"/>
        <v>0</v>
      </c>
      <c r="J157" s="749">
        <f t="shared" si="12"/>
        <v>0</v>
      </c>
    </row>
    <row r="158" spans="1:10" ht="12" hidden="1" customHeight="1" x14ac:dyDescent="0.2">
      <c r="A158" s="531">
        <v>127</v>
      </c>
      <c r="B158" s="535" t="s">
        <v>299</v>
      </c>
      <c r="C158" s="533"/>
      <c r="D158" s="533" t="s">
        <v>56</v>
      </c>
      <c r="E158" s="533"/>
      <c r="F158" s="536">
        <v>1050</v>
      </c>
      <c r="G158" s="536">
        <f t="shared" si="13"/>
        <v>0</v>
      </c>
      <c r="H158" s="536">
        <v>840</v>
      </c>
      <c r="I158" s="536">
        <f t="shared" si="14"/>
        <v>0</v>
      </c>
      <c r="J158" s="749">
        <f t="shared" si="12"/>
        <v>0</v>
      </c>
    </row>
    <row r="159" spans="1:10" ht="12" hidden="1" customHeight="1" x14ac:dyDescent="0.2">
      <c r="A159" s="531">
        <v>128</v>
      </c>
      <c r="B159" s="535" t="s">
        <v>300</v>
      </c>
      <c r="C159" s="533"/>
      <c r="D159" s="533" t="s">
        <v>56</v>
      </c>
      <c r="E159" s="533"/>
      <c r="F159" s="536">
        <v>1050</v>
      </c>
      <c r="G159" s="536">
        <f t="shared" si="13"/>
        <v>0</v>
      </c>
      <c r="H159" s="536">
        <v>3080</v>
      </c>
      <c r="I159" s="536">
        <f t="shared" si="14"/>
        <v>0</v>
      </c>
      <c r="J159" s="749">
        <f t="shared" si="12"/>
        <v>0</v>
      </c>
    </row>
    <row r="160" spans="1:10" ht="23.25" hidden="1" customHeight="1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3"/>
        <v>0</v>
      </c>
      <c r="H160" s="536">
        <v>4701</v>
      </c>
      <c r="I160" s="536">
        <f t="shared" si="14"/>
        <v>0</v>
      </c>
      <c r="J160" s="749">
        <f t="shared" si="12"/>
        <v>0</v>
      </c>
    </row>
    <row r="161" spans="1:10" ht="25.5" hidden="1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3"/>
        <v>0</v>
      </c>
      <c r="H161" s="543">
        <v>588</v>
      </c>
      <c r="I161" s="536">
        <f t="shared" si="14"/>
        <v>0</v>
      </c>
      <c r="J161" s="750">
        <f t="shared" si="12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748"/>
    </row>
    <row r="163" spans="1:10" hidden="1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si="13"/>
        <v>0</v>
      </c>
      <c r="H163" s="536">
        <v>7588.7999999999993</v>
      </c>
      <c r="I163" s="536">
        <f t="shared" si="14"/>
        <v>0</v>
      </c>
      <c r="J163" s="749">
        <f t="shared" ref="J163:J177" si="15">G163+I163</f>
        <v>0</v>
      </c>
    </row>
    <row r="164" spans="1:10" hidden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3"/>
        <v>0</v>
      </c>
      <c r="H164" s="536">
        <v>5133.5999999999995</v>
      </c>
      <c r="I164" s="536">
        <f t="shared" si="14"/>
        <v>0</v>
      </c>
      <c r="J164" s="749">
        <f t="shared" si="15"/>
        <v>0</v>
      </c>
    </row>
    <row r="165" spans="1:10" hidden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3"/>
        <v>0</v>
      </c>
      <c r="H165" s="543">
        <v>4900</v>
      </c>
      <c r="I165" s="536">
        <f t="shared" si="14"/>
        <v>0</v>
      </c>
      <c r="J165" s="750">
        <f t="shared" si="15"/>
        <v>0</v>
      </c>
    </row>
    <row r="166" spans="1:10" ht="26.2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>
        <v>2</v>
      </c>
      <c r="F166" s="543">
        <v>4500</v>
      </c>
      <c r="G166" s="536">
        <f t="shared" si="13"/>
        <v>9000</v>
      </c>
      <c r="H166" s="543">
        <v>12807.650000000001</v>
      </c>
      <c r="I166" s="536">
        <f t="shared" si="14"/>
        <v>25615.300000000003</v>
      </c>
      <c r="J166" s="750">
        <f t="shared" si="15"/>
        <v>34615.300000000003</v>
      </c>
    </row>
    <row r="167" spans="1:10" ht="27.75" hidden="1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3"/>
        <v>0</v>
      </c>
      <c r="H167" s="543">
        <v>952.8</v>
      </c>
      <c r="I167" s="536">
        <f t="shared" si="14"/>
        <v>0</v>
      </c>
      <c r="J167" s="750">
        <f t="shared" si="15"/>
        <v>0</v>
      </c>
    </row>
    <row r="168" spans="1:10" ht="27.75" hidden="1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3"/>
        <v>0</v>
      </c>
      <c r="H168" s="543">
        <v>234</v>
      </c>
      <c r="I168" s="536">
        <f t="shared" si="14"/>
        <v>0</v>
      </c>
      <c r="J168" s="750">
        <f t="shared" si="15"/>
        <v>0</v>
      </c>
    </row>
    <row r="169" spans="1:10" ht="37.5" hidden="1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3"/>
        <v>0</v>
      </c>
      <c r="H169" s="543">
        <v>347.2</v>
      </c>
      <c r="I169" s="536">
        <f t="shared" si="14"/>
        <v>0</v>
      </c>
      <c r="J169" s="750">
        <f t="shared" si="15"/>
        <v>0</v>
      </c>
    </row>
    <row r="170" spans="1:10" ht="12" hidden="1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3"/>
        <v>0</v>
      </c>
      <c r="H170" s="543">
        <v>311.87692307692305</v>
      </c>
      <c r="I170" s="536">
        <f t="shared" si="14"/>
        <v>0</v>
      </c>
      <c r="J170" s="750">
        <f t="shared" si="15"/>
        <v>0</v>
      </c>
    </row>
    <row r="171" spans="1:10" ht="12" hidden="1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3"/>
        <v>0</v>
      </c>
      <c r="H171" s="536">
        <v>784</v>
      </c>
      <c r="I171" s="536">
        <f t="shared" si="14"/>
        <v>0</v>
      </c>
      <c r="J171" s="749">
        <f t="shared" si="15"/>
        <v>0</v>
      </c>
    </row>
    <row r="172" spans="1:10" ht="12" hidden="1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3"/>
        <v>0</v>
      </c>
      <c r="H172" s="536">
        <v>420</v>
      </c>
      <c r="I172" s="536">
        <f t="shared" si="14"/>
        <v>0</v>
      </c>
      <c r="J172" s="749">
        <f t="shared" si="15"/>
        <v>0</v>
      </c>
    </row>
    <row r="173" spans="1:10" ht="12" hidden="1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3"/>
        <v>0</v>
      </c>
      <c r="H173" s="536">
        <v>450</v>
      </c>
      <c r="I173" s="536">
        <f t="shared" si="14"/>
        <v>0</v>
      </c>
      <c r="J173" s="749">
        <f t="shared" si="15"/>
        <v>0</v>
      </c>
    </row>
    <row r="174" spans="1:10" ht="12" hidden="1" customHeight="1" x14ac:dyDescent="0.2">
      <c r="A174" s="531">
        <v>143</v>
      </c>
      <c r="B174" s="535" t="s">
        <v>299</v>
      </c>
      <c r="C174" s="533"/>
      <c r="D174" s="533" t="s">
        <v>56</v>
      </c>
      <c r="E174" s="533"/>
      <c r="F174" s="536">
        <v>1050</v>
      </c>
      <c r="G174" s="536">
        <f t="shared" si="13"/>
        <v>0</v>
      </c>
      <c r="H174" s="536">
        <v>840</v>
      </c>
      <c r="I174" s="536">
        <f t="shared" si="14"/>
        <v>0</v>
      </c>
      <c r="J174" s="749">
        <f t="shared" si="15"/>
        <v>0</v>
      </c>
    </row>
    <row r="175" spans="1:10" ht="12" hidden="1" customHeight="1" x14ac:dyDescent="0.2">
      <c r="A175" s="531">
        <v>144</v>
      </c>
      <c r="B175" s="535" t="s">
        <v>300</v>
      </c>
      <c r="C175" s="533"/>
      <c r="D175" s="533" t="s">
        <v>56</v>
      </c>
      <c r="E175" s="533"/>
      <c r="F175" s="536">
        <v>1050</v>
      </c>
      <c r="G175" s="536">
        <f t="shared" si="13"/>
        <v>0</v>
      </c>
      <c r="H175" s="536">
        <v>3080</v>
      </c>
      <c r="I175" s="536">
        <f t="shared" si="14"/>
        <v>0</v>
      </c>
      <c r="J175" s="749">
        <f t="shared" si="15"/>
        <v>0</v>
      </c>
    </row>
    <row r="176" spans="1:10" ht="12" hidden="1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3"/>
        <v>0</v>
      </c>
      <c r="H176" s="536">
        <v>4701</v>
      </c>
      <c r="I176" s="536">
        <f t="shared" si="14"/>
        <v>0</v>
      </c>
      <c r="J176" s="749">
        <f t="shared" si="15"/>
        <v>0</v>
      </c>
    </row>
    <row r="177" spans="1:10" ht="12" hidden="1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3"/>
        <v>0</v>
      </c>
      <c r="H177" s="543">
        <v>588</v>
      </c>
      <c r="I177" s="536">
        <f t="shared" si="14"/>
        <v>0</v>
      </c>
      <c r="J177" s="750">
        <f t="shared" si="15"/>
        <v>0</v>
      </c>
    </row>
    <row r="178" spans="1:10" ht="12" customHeight="1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748"/>
    </row>
    <row r="179" spans="1:10" ht="12" hidden="1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si="13"/>
        <v>0</v>
      </c>
      <c r="H179" s="536">
        <v>7588.7999999999993</v>
      </c>
      <c r="I179" s="536">
        <f t="shared" si="14"/>
        <v>0</v>
      </c>
      <c r="J179" s="749">
        <f t="shared" ref="J179:J194" si="16">G179+I179</f>
        <v>0</v>
      </c>
    </row>
    <row r="180" spans="1:10" hidden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13"/>
        <v>0</v>
      </c>
      <c r="H180" s="536">
        <v>5133.5999999999995</v>
      </c>
      <c r="I180" s="536">
        <f t="shared" si="14"/>
        <v>0</v>
      </c>
      <c r="J180" s="749">
        <f t="shared" si="16"/>
        <v>0</v>
      </c>
    </row>
    <row r="181" spans="1:10" s="545" customFormat="1" ht="13.5" hidden="1" customHeight="1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13"/>
        <v>0</v>
      </c>
      <c r="H181" s="543">
        <v>4900</v>
      </c>
      <c r="I181" s="536">
        <f t="shared" si="14"/>
        <v>0</v>
      </c>
      <c r="J181" s="750">
        <f t="shared" si="16"/>
        <v>0</v>
      </c>
    </row>
    <row r="182" spans="1:10" ht="12.75" customHeight="1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13"/>
        <v>4500</v>
      </c>
      <c r="H182" s="543">
        <v>12807.650000000001</v>
      </c>
      <c r="I182" s="536">
        <f t="shared" si="14"/>
        <v>12807.650000000001</v>
      </c>
      <c r="J182" s="750">
        <f t="shared" si="16"/>
        <v>17307.650000000001</v>
      </c>
    </row>
    <row r="183" spans="1:10" hidden="1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13"/>
        <v>0</v>
      </c>
      <c r="H183" s="543">
        <v>952.8</v>
      </c>
      <c r="I183" s="536">
        <f t="shared" si="14"/>
        <v>0</v>
      </c>
      <c r="J183" s="750">
        <f t="shared" si="16"/>
        <v>0</v>
      </c>
    </row>
    <row r="184" spans="1:10" hidden="1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13"/>
        <v>0</v>
      </c>
      <c r="H184" s="543">
        <v>234</v>
      </c>
      <c r="I184" s="536">
        <f t="shared" si="14"/>
        <v>0</v>
      </c>
      <c r="J184" s="750">
        <f t="shared" si="16"/>
        <v>0</v>
      </c>
    </row>
    <row r="185" spans="1:10" hidden="1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347.2</v>
      </c>
      <c r="I185" s="536">
        <f t="shared" si="14"/>
        <v>0</v>
      </c>
      <c r="J185" s="750">
        <f t="shared" si="16"/>
        <v>0</v>
      </c>
    </row>
    <row r="186" spans="1:10" hidden="1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13"/>
        <v>0</v>
      </c>
      <c r="H186" s="543">
        <v>316.39999999999998</v>
      </c>
      <c r="I186" s="536">
        <f t="shared" si="14"/>
        <v>0</v>
      </c>
      <c r="J186" s="750">
        <f t="shared" si="16"/>
        <v>0</v>
      </c>
    </row>
    <row r="187" spans="1:10" hidden="1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13"/>
        <v>0</v>
      </c>
      <c r="H187" s="543">
        <v>311.87692307692305</v>
      </c>
      <c r="I187" s="536">
        <f t="shared" si="14"/>
        <v>0</v>
      </c>
      <c r="J187" s="750">
        <f t="shared" si="16"/>
        <v>0</v>
      </c>
    </row>
    <row r="188" spans="1:10" hidden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13"/>
        <v>0</v>
      </c>
      <c r="H188" s="536">
        <v>784</v>
      </c>
      <c r="I188" s="536">
        <f t="shared" si="14"/>
        <v>0</v>
      </c>
      <c r="J188" s="749">
        <f t="shared" si="16"/>
        <v>0</v>
      </c>
    </row>
    <row r="189" spans="1:10" hidden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13"/>
        <v>0</v>
      </c>
      <c r="H189" s="536">
        <v>420</v>
      </c>
      <c r="I189" s="536">
        <f t="shared" si="14"/>
        <v>0</v>
      </c>
      <c r="J189" s="749">
        <f t="shared" si="16"/>
        <v>0</v>
      </c>
    </row>
    <row r="190" spans="1:10" ht="40.5" hidden="1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13"/>
        <v>0</v>
      </c>
      <c r="H190" s="536">
        <v>450</v>
      </c>
      <c r="I190" s="536">
        <f t="shared" si="14"/>
        <v>0</v>
      </c>
      <c r="J190" s="749">
        <f t="shared" si="16"/>
        <v>0</v>
      </c>
    </row>
    <row r="191" spans="1:10" ht="40.5" hidden="1" customHeight="1" x14ac:dyDescent="0.2">
      <c r="A191" s="531">
        <v>160</v>
      </c>
      <c r="B191" s="535" t="s">
        <v>299</v>
      </c>
      <c r="C191" s="533"/>
      <c r="D191" s="533" t="s">
        <v>56</v>
      </c>
      <c r="E191" s="533"/>
      <c r="F191" s="536">
        <v>1050</v>
      </c>
      <c r="G191" s="536">
        <f t="shared" si="13"/>
        <v>0</v>
      </c>
      <c r="H191" s="536">
        <v>840</v>
      </c>
      <c r="I191" s="536">
        <f t="shared" si="14"/>
        <v>0</v>
      </c>
      <c r="J191" s="749">
        <f t="shared" si="16"/>
        <v>0</v>
      </c>
    </row>
    <row r="192" spans="1:10" ht="12" hidden="1" customHeight="1" x14ac:dyDescent="0.2">
      <c r="A192" s="531">
        <v>161</v>
      </c>
      <c r="B192" s="535" t="s">
        <v>300</v>
      </c>
      <c r="C192" s="533"/>
      <c r="D192" s="533" t="s">
        <v>56</v>
      </c>
      <c r="E192" s="533"/>
      <c r="F192" s="536">
        <v>1050</v>
      </c>
      <c r="G192" s="536">
        <f t="shared" si="13"/>
        <v>0</v>
      </c>
      <c r="H192" s="536">
        <v>3080</v>
      </c>
      <c r="I192" s="536">
        <f t="shared" si="14"/>
        <v>0</v>
      </c>
      <c r="J192" s="749">
        <f t="shared" si="16"/>
        <v>0</v>
      </c>
    </row>
    <row r="193" spans="1:10" ht="12" hidden="1" customHeight="1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13"/>
        <v>0</v>
      </c>
      <c r="H193" s="536">
        <v>4701</v>
      </c>
      <c r="I193" s="536">
        <f t="shared" si="14"/>
        <v>0</v>
      </c>
      <c r="J193" s="749">
        <f t="shared" si="16"/>
        <v>0</v>
      </c>
    </row>
    <row r="194" spans="1:10" ht="40.5" hidden="1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13"/>
        <v>0</v>
      </c>
      <c r="H194" s="543">
        <v>588</v>
      </c>
      <c r="I194" s="536">
        <f t="shared" si="14"/>
        <v>0</v>
      </c>
      <c r="J194" s="750">
        <f t="shared" si="16"/>
        <v>0</v>
      </c>
    </row>
    <row r="195" spans="1:10" ht="13.5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748"/>
    </row>
    <row r="196" spans="1:10" ht="12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>
        <v>1</v>
      </c>
      <c r="F196" s="536">
        <v>2829</v>
      </c>
      <c r="G196" s="536">
        <f t="shared" si="13"/>
        <v>2829</v>
      </c>
      <c r="H196" s="536">
        <v>5624.6399999999994</v>
      </c>
      <c r="I196" s="536">
        <f t="shared" si="14"/>
        <v>5624.6399999999994</v>
      </c>
      <c r="J196" s="749">
        <f t="shared" ref="J196:J207" si="17">G196+I196</f>
        <v>8453.64</v>
      </c>
    </row>
    <row r="197" spans="1:10" ht="12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>
        <v>1</v>
      </c>
      <c r="F197" s="536">
        <v>1681</v>
      </c>
      <c r="G197" s="536">
        <f t="shared" si="13"/>
        <v>1681</v>
      </c>
      <c r="H197" s="536">
        <v>4575.5999999999995</v>
      </c>
      <c r="I197" s="536">
        <f t="shared" si="14"/>
        <v>4575.5999999999995</v>
      </c>
      <c r="J197" s="749">
        <f t="shared" si="17"/>
        <v>6256.5999999999995</v>
      </c>
    </row>
    <row r="198" spans="1:10" ht="40.5" hidden="1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13"/>
        <v>0</v>
      </c>
      <c r="H198" s="543">
        <v>4900</v>
      </c>
      <c r="I198" s="536">
        <f t="shared" si="14"/>
        <v>0</v>
      </c>
      <c r="J198" s="750">
        <f t="shared" si="17"/>
        <v>0</v>
      </c>
    </row>
    <row r="199" spans="1:10" ht="40.5" hidden="1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/>
      <c r="F199" s="543">
        <v>4500</v>
      </c>
      <c r="G199" s="536">
        <f t="shared" si="13"/>
        <v>0</v>
      </c>
      <c r="H199" s="543">
        <v>11136.75</v>
      </c>
      <c r="I199" s="536">
        <f t="shared" si="14"/>
        <v>0</v>
      </c>
      <c r="J199" s="750">
        <f t="shared" si="17"/>
        <v>0</v>
      </c>
    </row>
    <row r="200" spans="1:10" ht="12" hidden="1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13"/>
        <v>0</v>
      </c>
      <c r="H200" s="543">
        <v>234</v>
      </c>
      <c r="I200" s="536">
        <f t="shared" si="14"/>
        <v>0</v>
      </c>
      <c r="J200" s="750">
        <f t="shared" si="17"/>
        <v>0</v>
      </c>
    </row>
    <row r="201" spans="1:10" ht="12" hidden="1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13"/>
        <v>0</v>
      </c>
      <c r="H201" s="543">
        <v>311.87692307692305</v>
      </c>
      <c r="I201" s="536">
        <f t="shared" si="14"/>
        <v>0</v>
      </c>
      <c r="J201" s="750">
        <f t="shared" si="17"/>
        <v>0</v>
      </c>
    </row>
    <row r="202" spans="1:10" ht="12" hidden="1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13"/>
        <v>0</v>
      </c>
      <c r="H202" s="536">
        <v>420</v>
      </c>
      <c r="I202" s="536">
        <f t="shared" si="14"/>
        <v>0</v>
      </c>
      <c r="J202" s="749">
        <f t="shared" si="17"/>
        <v>0</v>
      </c>
    </row>
    <row r="203" spans="1:10" ht="40.5" hidden="1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13"/>
        <v>0</v>
      </c>
      <c r="H203" s="536">
        <v>300</v>
      </c>
      <c r="I203" s="536">
        <f t="shared" si="14"/>
        <v>0</v>
      </c>
      <c r="J203" s="749">
        <f t="shared" si="17"/>
        <v>0</v>
      </c>
    </row>
    <row r="204" spans="1:10" ht="40.5" hidden="1" customHeight="1" x14ac:dyDescent="0.2">
      <c r="A204" s="531">
        <v>173</v>
      </c>
      <c r="B204" s="535" t="s">
        <v>74</v>
      </c>
      <c r="C204" s="533"/>
      <c r="D204" s="533" t="s">
        <v>56</v>
      </c>
      <c r="E204" s="533"/>
      <c r="F204" s="536">
        <v>1050</v>
      </c>
      <c r="G204" s="536">
        <f t="shared" si="13"/>
        <v>0</v>
      </c>
      <c r="H204" s="536">
        <v>840</v>
      </c>
      <c r="I204" s="536">
        <f t="shared" si="14"/>
        <v>0</v>
      </c>
      <c r="J204" s="749">
        <f t="shared" si="17"/>
        <v>0</v>
      </c>
    </row>
    <row r="205" spans="1:10" ht="12" hidden="1" customHeight="1" x14ac:dyDescent="0.2">
      <c r="A205" s="531">
        <v>174</v>
      </c>
      <c r="B205" s="535" t="s">
        <v>65</v>
      </c>
      <c r="C205" s="533"/>
      <c r="D205" s="533" t="s">
        <v>56</v>
      </c>
      <c r="E205" s="533"/>
      <c r="F205" s="536">
        <v>1050</v>
      </c>
      <c r="G205" s="536">
        <f t="shared" si="13"/>
        <v>0</v>
      </c>
      <c r="H205" s="536">
        <v>3080</v>
      </c>
      <c r="I205" s="536">
        <f t="shared" si="14"/>
        <v>0</v>
      </c>
      <c r="J205" s="749">
        <f t="shared" si="17"/>
        <v>0</v>
      </c>
    </row>
    <row r="206" spans="1:10" ht="12" hidden="1" customHeight="1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13"/>
        <v>0</v>
      </c>
      <c r="H206" s="543">
        <v>588</v>
      </c>
      <c r="I206" s="536">
        <f t="shared" si="14"/>
        <v>0</v>
      </c>
      <c r="J206" s="750">
        <f t="shared" si="17"/>
        <v>0</v>
      </c>
    </row>
    <row r="207" spans="1:10" ht="40.5" hidden="1" customHeight="1" x14ac:dyDescent="0.2">
      <c r="A207" s="531">
        <v>176</v>
      </c>
      <c r="B207" s="535" t="s">
        <v>60</v>
      </c>
      <c r="C207" s="538"/>
      <c r="D207" s="533" t="s">
        <v>5</v>
      </c>
      <c r="E207" s="533"/>
      <c r="F207" s="536">
        <v>0</v>
      </c>
      <c r="G207" s="536">
        <f t="shared" si="13"/>
        <v>0</v>
      </c>
      <c r="H207" s="536">
        <v>1688</v>
      </c>
      <c r="I207" s="536">
        <f t="shared" si="14"/>
        <v>0</v>
      </c>
      <c r="J207" s="749">
        <f t="shared" si="17"/>
        <v>0</v>
      </c>
    </row>
    <row r="208" spans="1:10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748"/>
    </row>
    <row r="209" spans="1:10" ht="12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>
        <v>1</v>
      </c>
      <c r="F209" s="536">
        <v>25108</v>
      </c>
      <c r="G209" s="536">
        <f t="shared" si="13"/>
        <v>25108</v>
      </c>
      <c r="H209" s="536">
        <v>69455.376000000004</v>
      </c>
      <c r="I209" s="536">
        <f t="shared" si="14"/>
        <v>69455.376000000004</v>
      </c>
      <c r="J209" s="749">
        <f t="shared" ref="J209:J219" si="18">G209+I209</f>
        <v>94563.376000000004</v>
      </c>
    </row>
    <row r="210" spans="1:10" ht="12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>
        <v>2</v>
      </c>
      <c r="F210" s="536">
        <v>5616</v>
      </c>
      <c r="G210" s="536">
        <f t="shared" si="13"/>
        <v>11232</v>
      </c>
      <c r="H210" s="536">
        <v>12134.640000000001</v>
      </c>
      <c r="I210" s="536">
        <f t="shared" si="14"/>
        <v>24269.280000000002</v>
      </c>
      <c r="J210" s="749">
        <f t="shared" si="18"/>
        <v>35501.279999999999</v>
      </c>
    </row>
    <row r="211" spans="1:10" ht="40.5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>
        <v>1</v>
      </c>
      <c r="F211" s="536">
        <v>5577</v>
      </c>
      <c r="G211" s="536">
        <f t="shared" si="13"/>
        <v>5577</v>
      </c>
      <c r="H211" s="536">
        <v>12144.312</v>
      </c>
      <c r="I211" s="536">
        <f t="shared" si="14"/>
        <v>12144.312</v>
      </c>
      <c r="J211" s="749">
        <f t="shared" si="18"/>
        <v>17721.311999999998</v>
      </c>
    </row>
    <row r="212" spans="1:10" ht="40.5" hidden="1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/>
      <c r="F212" s="536">
        <v>1554</v>
      </c>
      <c r="G212" s="536">
        <f t="shared" si="13"/>
        <v>0</v>
      </c>
      <c r="H212" s="536">
        <v>3826</v>
      </c>
      <c r="I212" s="536">
        <f t="shared" si="14"/>
        <v>0</v>
      </c>
      <c r="J212" s="749">
        <f t="shared" si="18"/>
        <v>0</v>
      </c>
    </row>
    <row r="213" spans="1:10" ht="12" hidden="1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/>
      <c r="F213" s="536">
        <v>2032</v>
      </c>
      <c r="G213" s="536">
        <f t="shared" si="13"/>
        <v>0</v>
      </c>
      <c r="H213" s="536">
        <v>5000</v>
      </c>
      <c r="I213" s="536">
        <f t="shared" si="14"/>
        <v>0</v>
      </c>
      <c r="J213" s="749">
        <f t="shared" si="18"/>
        <v>0</v>
      </c>
    </row>
    <row r="214" spans="1:10" ht="12" hidden="1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/>
      <c r="F214" s="536">
        <v>1500</v>
      </c>
      <c r="G214" s="536">
        <f t="shared" si="13"/>
        <v>0</v>
      </c>
      <c r="H214" s="536">
        <v>4557</v>
      </c>
      <c r="I214" s="536">
        <f t="shared" si="14"/>
        <v>0</v>
      </c>
      <c r="J214" s="749">
        <f t="shared" si="18"/>
        <v>0</v>
      </c>
    </row>
    <row r="215" spans="1:10" ht="12" hidden="1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/>
      <c r="F215" s="536">
        <v>1500</v>
      </c>
      <c r="G215" s="536">
        <f t="shared" si="13"/>
        <v>0</v>
      </c>
      <c r="H215" s="536">
        <v>2499</v>
      </c>
      <c r="I215" s="536">
        <f t="shared" si="14"/>
        <v>0</v>
      </c>
      <c r="J215" s="749">
        <f t="shared" si="18"/>
        <v>0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533">
        <v>7</v>
      </c>
      <c r="F216" s="536">
        <v>1200</v>
      </c>
      <c r="G216" s="536">
        <f t="shared" si="13"/>
        <v>8400</v>
      </c>
      <c r="H216" s="536">
        <v>3017</v>
      </c>
      <c r="I216" s="536">
        <f t="shared" si="14"/>
        <v>21119</v>
      </c>
      <c r="J216" s="749">
        <f t="shared" si="18"/>
        <v>29519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751">
        <v>56.984999999999999</v>
      </c>
      <c r="F217" s="536">
        <v>1200</v>
      </c>
      <c r="G217" s="536">
        <f t="shared" ref="G217:G230" si="19">E217*F217</f>
        <v>68382</v>
      </c>
      <c r="H217" s="536">
        <v>1933</v>
      </c>
      <c r="I217" s="536">
        <f t="shared" ref="I217:I230" si="20">E217*H217</f>
        <v>110152.005</v>
      </c>
      <c r="J217" s="749">
        <f t="shared" si="18"/>
        <v>178534.005</v>
      </c>
    </row>
    <row r="218" spans="1:10" ht="12" hidden="1" customHeight="1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533"/>
      <c r="F218" s="536">
        <v>600</v>
      </c>
      <c r="G218" s="536">
        <f t="shared" si="19"/>
        <v>0</v>
      </c>
      <c r="H218" s="536">
        <v>588</v>
      </c>
      <c r="I218" s="536">
        <f t="shared" si="20"/>
        <v>0</v>
      </c>
      <c r="J218" s="749">
        <f t="shared" si="18"/>
        <v>0</v>
      </c>
    </row>
    <row r="219" spans="1:10" ht="12" customHeight="1" x14ac:dyDescent="0.2">
      <c r="A219" s="531">
        <v>188</v>
      </c>
      <c r="B219" s="535" t="s">
        <v>60</v>
      </c>
      <c r="C219" s="538"/>
      <c r="D219" s="533" t="s">
        <v>5</v>
      </c>
      <c r="E219" s="533">
        <v>1</v>
      </c>
      <c r="F219" s="536">
        <v>0</v>
      </c>
      <c r="G219" s="536">
        <f t="shared" si="19"/>
        <v>0</v>
      </c>
      <c r="H219" s="536">
        <v>35562</v>
      </c>
      <c r="I219" s="536">
        <f t="shared" si="20"/>
        <v>35562</v>
      </c>
      <c r="J219" s="749">
        <f t="shared" si="18"/>
        <v>35562</v>
      </c>
    </row>
    <row r="220" spans="1:10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19"/>
        <v>0</v>
      </c>
      <c r="H220" s="147"/>
      <c r="I220" s="536">
        <f t="shared" si="20"/>
        <v>0</v>
      </c>
      <c r="J220" s="748"/>
    </row>
    <row r="221" spans="1:10" ht="28.5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>
        <v>1</v>
      </c>
      <c r="F221" s="536">
        <v>115637</v>
      </c>
      <c r="G221" s="536">
        <f t="shared" si="19"/>
        <v>115637</v>
      </c>
      <c r="H221" s="536">
        <v>310498.728</v>
      </c>
      <c r="I221" s="536">
        <f t="shared" si="20"/>
        <v>310498.728</v>
      </c>
      <c r="J221" s="749">
        <f t="shared" ref="J221:J230" si="21">G221+I221</f>
        <v>426135.728</v>
      </c>
    </row>
    <row r="222" spans="1:10" ht="24.75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>
        <v>4</v>
      </c>
      <c r="F222" s="536">
        <v>6729</v>
      </c>
      <c r="G222" s="536">
        <f t="shared" si="19"/>
        <v>26916</v>
      </c>
      <c r="H222" s="536">
        <v>14539.247999999998</v>
      </c>
      <c r="I222" s="536">
        <f t="shared" si="20"/>
        <v>58156.991999999991</v>
      </c>
      <c r="J222" s="749">
        <f t="shared" si="21"/>
        <v>85072.991999999998</v>
      </c>
    </row>
    <row r="223" spans="1:10" ht="12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>
        <v>1</v>
      </c>
      <c r="F223" s="536">
        <v>8615</v>
      </c>
      <c r="G223" s="536">
        <f t="shared" si="19"/>
        <v>8615</v>
      </c>
      <c r="H223" s="536">
        <v>18744.335999999999</v>
      </c>
      <c r="I223" s="536">
        <f t="shared" si="20"/>
        <v>18744.335999999999</v>
      </c>
      <c r="J223" s="749">
        <f t="shared" si="21"/>
        <v>27359.335999999999</v>
      </c>
    </row>
    <row r="224" spans="1:10" ht="12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>
        <v>1</v>
      </c>
      <c r="F224" s="536">
        <v>3841</v>
      </c>
      <c r="G224" s="536">
        <f t="shared" si="19"/>
        <v>3841</v>
      </c>
      <c r="H224" s="536">
        <v>8657</v>
      </c>
      <c r="I224" s="536">
        <f t="shared" si="20"/>
        <v>8657</v>
      </c>
      <c r="J224" s="749">
        <f t="shared" si="21"/>
        <v>12498</v>
      </c>
    </row>
    <row r="225" spans="1:10" ht="40.5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>
        <v>4</v>
      </c>
      <c r="F225" s="533">
        <v>1500</v>
      </c>
      <c r="G225" s="536">
        <f t="shared" si="19"/>
        <v>6000</v>
      </c>
      <c r="H225" s="147">
        <v>3528</v>
      </c>
      <c r="I225" s="536">
        <f t="shared" si="20"/>
        <v>14112</v>
      </c>
      <c r="J225" s="749">
        <f t="shared" si="21"/>
        <v>20112</v>
      </c>
    </row>
    <row r="226" spans="1:10" ht="25.5" customHeight="1" x14ac:dyDescent="0.2">
      <c r="A226" s="531">
        <v>195</v>
      </c>
      <c r="B226" s="535" t="s">
        <v>88</v>
      </c>
      <c r="C226" s="533"/>
      <c r="D226" s="533" t="s">
        <v>7</v>
      </c>
      <c r="E226" s="533">
        <v>1</v>
      </c>
      <c r="F226" s="536">
        <v>1560</v>
      </c>
      <c r="G226" s="536">
        <f t="shared" si="19"/>
        <v>1560</v>
      </c>
      <c r="H226" s="536">
        <v>5971</v>
      </c>
      <c r="I226" s="536">
        <f t="shared" si="20"/>
        <v>5971</v>
      </c>
      <c r="J226" s="749">
        <f t="shared" si="21"/>
        <v>7531</v>
      </c>
    </row>
    <row r="227" spans="1:10" ht="12" customHeight="1" x14ac:dyDescent="0.2">
      <c r="A227" s="531">
        <v>196</v>
      </c>
      <c r="B227" s="535" t="s">
        <v>89</v>
      </c>
      <c r="C227" s="533"/>
      <c r="D227" s="533" t="s">
        <v>56</v>
      </c>
      <c r="E227" s="533">
        <v>28.63</v>
      </c>
      <c r="F227" s="536">
        <v>1200</v>
      </c>
      <c r="G227" s="536">
        <f t="shared" si="19"/>
        <v>34356</v>
      </c>
      <c r="H227" s="536">
        <v>3440</v>
      </c>
      <c r="I227" s="536">
        <f t="shared" si="20"/>
        <v>98487.2</v>
      </c>
      <c r="J227" s="749">
        <f t="shared" si="21"/>
        <v>132843.20000000001</v>
      </c>
    </row>
    <row r="228" spans="1:10" ht="12" customHeight="1" x14ac:dyDescent="0.2">
      <c r="A228" s="531">
        <v>197</v>
      </c>
      <c r="B228" s="535" t="s">
        <v>90</v>
      </c>
      <c r="C228" s="533"/>
      <c r="D228" s="533" t="s">
        <v>56</v>
      </c>
      <c r="E228" s="533">
        <v>154.30000000000001</v>
      </c>
      <c r="F228" s="536">
        <v>1200</v>
      </c>
      <c r="G228" s="536">
        <f t="shared" si="19"/>
        <v>185160</v>
      </c>
      <c r="H228" s="536">
        <v>2078</v>
      </c>
      <c r="I228" s="536">
        <f t="shared" si="20"/>
        <v>320635.40000000002</v>
      </c>
      <c r="J228" s="749">
        <f t="shared" si="21"/>
        <v>505795.4</v>
      </c>
    </row>
    <row r="229" spans="1:10" ht="25.5" hidden="1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533"/>
      <c r="F229" s="536">
        <v>600</v>
      </c>
      <c r="G229" s="536">
        <f t="shared" si="19"/>
        <v>0</v>
      </c>
      <c r="H229" s="536">
        <v>588</v>
      </c>
      <c r="I229" s="536">
        <f t="shared" si="20"/>
        <v>0</v>
      </c>
      <c r="J229" s="749">
        <f t="shared" si="21"/>
        <v>0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>
        <v>1</v>
      </c>
      <c r="F230" s="536">
        <v>0</v>
      </c>
      <c r="G230" s="536">
        <f t="shared" si="19"/>
        <v>0</v>
      </c>
      <c r="H230" s="536">
        <v>31415</v>
      </c>
      <c r="I230" s="536">
        <f t="shared" si="20"/>
        <v>31415</v>
      </c>
      <c r="J230" s="749">
        <f t="shared" si="21"/>
        <v>31415</v>
      </c>
    </row>
    <row r="231" spans="1:10" hidden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748"/>
    </row>
    <row r="232" spans="1:10" hidden="1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748"/>
    </row>
    <row r="233" spans="1:10" ht="39.75" hidden="1" customHeight="1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748"/>
    </row>
    <row r="234" spans="1:10" ht="25.5" hidden="1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22">E234*F234</f>
        <v>0</v>
      </c>
      <c r="H234" s="536">
        <v>45868</v>
      </c>
      <c r="I234" s="536">
        <f t="shared" ref="I234:I248" si="23">E234*H234</f>
        <v>0</v>
      </c>
      <c r="J234" s="749">
        <f t="shared" ref="J234:J236" si="24">G234+I234</f>
        <v>0</v>
      </c>
    </row>
    <row r="235" spans="1:10" ht="25.5" hidden="1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22"/>
        <v>0</v>
      </c>
      <c r="H235" s="536">
        <v>37474</v>
      </c>
      <c r="I235" s="536">
        <f t="shared" si="23"/>
        <v>0</v>
      </c>
      <c r="J235" s="749">
        <f t="shared" si="24"/>
        <v>0</v>
      </c>
    </row>
    <row r="236" spans="1:10" ht="38.25" hidden="1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22"/>
        <v>0</v>
      </c>
      <c r="H236" s="536">
        <v>294438.13</v>
      </c>
      <c r="I236" s="536">
        <f t="shared" si="23"/>
        <v>0</v>
      </c>
      <c r="J236" s="749">
        <f t="shared" si="24"/>
        <v>0</v>
      </c>
    </row>
    <row r="237" spans="1:10" hidden="1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/>
      <c r="H237" s="536"/>
      <c r="I237" s="536"/>
      <c r="J237" s="749"/>
    </row>
    <row r="238" spans="1:10" hidden="1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/>
      <c r="H238" s="536"/>
      <c r="I238" s="536"/>
      <c r="J238" s="749"/>
    </row>
    <row r="239" spans="1:10" hidden="1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22"/>
        <v>0</v>
      </c>
      <c r="H239" s="536">
        <v>240</v>
      </c>
      <c r="I239" s="536">
        <f t="shared" si="23"/>
        <v>0</v>
      </c>
      <c r="J239" s="749">
        <f t="shared" ref="J239:J248" si="25">G239+I239</f>
        <v>0</v>
      </c>
    </row>
    <row r="240" spans="1:10" hidden="1" x14ac:dyDescent="0.2">
      <c r="A240" s="531">
        <v>209</v>
      </c>
      <c r="B240" s="537" t="s">
        <v>308</v>
      </c>
      <c r="C240" s="533"/>
      <c r="D240" s="533" t="s">
        <v>96</v>
      </c>
      <c r="E240" s="533"/>
      <c r="F240" s="536">
        <f>330+105</f>
        <v>435</v>
      </c>
      <c r="G240" s="536">
        <f t="shared" si="22"/>
        <v>0</v>
      </c>
      <c r="H240" s="536">
        <v>403</v>
      </c>
      <c r="I240" s="536">
        <f t="shared" si="23"/>
        <v>0</v>
      </c>
      <c r="J240" s="749">
        <f t="shared" si="25"/>
        <v>0</v>
      </c>
    </row>
    <row r="241" spans="1:10" hidden="1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22"/>
        <v>0</v>
      </c>
      <c r="H241" s="536">
        <v>524</v>
      </c>
      <c r="I241" s="536">
        <f t="shared" si="23"/>
        <v>0</v>
      </c>
      <c r="J241" s="749">
        <f t="shared" si="25"/>
        <v>0</v>
      </c>
    </row>
    <row r="242" spans="1:10" hidden="1" x14ac:dyDescent="0.2">
      <c r="A242" s="531">
        <v>211</v>
      </c>
      <c r="B242" s="537" t="s">
        <v>309</v>
      </c>
      <c r="C242" s="533"/>
      <c r="D242" s="533" t="s">
        <v>96</v>
      </c>
      <c r="E242" s="533"/>
      <c r="F242" s="536">
        <f>396+105</f>
        <v>501</v>
      </c>
      <c r="G242" s="536">
        <f t="shared" si="22"/>
        <v>0</v>
      </c>
      <c r="H242" s="536">
        <v>877</v>
      </c>
      <c r="I242" s="536">
        <f t="shared" si="23"/>
        <v>0</v>
      </c>
      <c r="J242" s="749">
        <f t="shared" si="25"/>
        <v>0</v>
      </c>
    </row>
    <row r="243" spans="1:10" hidden="1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22"/>
        <v>0</v>
      </c>
      <c r="H243" s="536">
        <v>8211</v>
      </c>
      <c r="I243" s="536">
        <f t="shared" si="23"/>
        <v>0</v>
      </c>
      <c r="J243" s="749">
        <f t="shared" si="25"/>
        <v>0</v>
      </c>
    </row>
    <row r="244" spans="1:10" hidden="1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22"/>
        <v>0</v>
      </c>
      <c r="H244" s="536">
        <v>5000</v>
      </c>
      <c r="I244" s="536">
        <f t="shared" si="23"/>
        <v>0</v>
      </c>
      <c r="J244" s="749">
        <f t="shared" si="25"/>
        <v>0</v>
      </c>
    </row>
    <row r="245" spans="1:10" hidden="1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/>
      <c r="F245" s="536">
        <v>500</v>
      </c>
      <c r="G245" s="536">
        <f t="shared" si="22"/>
        <v>0</v>
      </c>
      <c r="H245" s="536">
        <v>117</v>
      </c>
      <c r="I245" s="536">
        <f t="shared" si="23"/>
        <v>0</v>
      </c>
      <c r="J245" s="749">
        <f t="shared" si="25"/>
        <v>0</v>
      </c>
    </row>
    <row r="246" spans="1:10" hidden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22"/>
        <v>0</v>
      </c>
      <c r="H246" s="536">
        <v>12600</v>
      </c>
      <c r="I246" s="536">
        <f t="shared" si="23"/>
        <v>0</v>
      </c>
      <c r="J246" s="749">
        <f t="shared" si="25"/>
        <v>0</v>
      </c>
    </row>
    <row r="247" spans="1:10" hidden="1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22"/>
        <v>0</v>
      </c>
      <c r="H247" s="536">
        <v>0</v>
      </c>
      <c r="I247" s="536">
        <f t="shared" si="23"/>
        <v>0</v>
      </c>
      <c r="J247" s="749">
        <f t="shared" si="25"/>
        <v>0</v>
      </c>
    </row>
    <row r="248" spans="1:10" ht="14.25" hidden="1" customHeight="1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22"/>
        <v>0</v>
      </c>
      <c r="H248" s="549">
        <v>0</v>
      </c>
      <c r="I248" s="549">
        <f t="shared" si="23"/>
        <v>0</v>
      </c>
      <c r="J248" s="752">
        <f t="shared" si="25"/>
        <v>0</v>
      </c>
    </row>
    <row r="249" spans="1:10" ht="13.5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SUM(G32:G248)</f>
        <v>977099</v>
      </c>
      <c r="H249" s="554"/>
      <c r="I249" s="555">
        <f>SUM(I32:I248)</f>
        <v>1854192.7140000002</v>
      </c>
      <c r="J249" s="555">
        <f>SUM(J32:J248)</f>
        <v>2831291.7140000002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753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748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748"/>
    </row>
    <row r="253" spans="1:10" hidden="1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748"/>
    </row>
    <row r="254" spans="1:10" hidden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748"/>
    </row>
    <row r="255" spans="1:10" hidden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748"/>
    </row>
    <row r="256" spans="1:10" ht="42" hidden="1" customHeight="1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 t="shared" ref="G256:G299" si="26">E256*F256</f>
        <v>0</v>
      </c>
      <c r="H256" s="536">
        <v>566028.50399999996</v>
      </c>
      <c r="I256" s="536">
        <f t="shared" ref="I256:I299" si="27">E256*H256</f>
        <v>0</v>
      </c>
      <c r="J256" s="749">
        <f t="shared" ref="J256:J266" si="28">G256+I256</f>
        <v>0</v>
      </c>
    </row>
    <row r="257" spans="1:10" ht="37.5" hidden="1" customHeight="1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749">
        <f t="shared" si="28"/>
        <v>0</v>
      </c>
    </row>
    <row r="258" spans="1:10" hidden="1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749">
        <f t="shared" si="28"/>
        <v>0</v>
      </c>
    </row>
    <row r="259" spans="1:10" hidden="1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749"/>
    </row>
    <row r="260" spans="1:10" ht="38.25" hidden="1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 t="shared" si="26"/>
        <v>0</v>
      </c>
      <c r="H260" s="536">
        <v>565704.12</v>
      </c>
      <c r="I260" s="536">
        <f t="shared" si="27"/>
        <v>0</v>
      </c>
      <c r="J260" s="749">
        <f t="shared" si="28"/>
        <v>0</v>
      </c>
    </row>
    <row r="261" spans="1:10" ht="38.25" hidden="1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200330.92799999999</v>
      </c>
      <c r="I261" s="536">
        <f t="shared" si="27"/>
        <v>0</v>
      </c>
      <c r="J261" s="749">
        <f t="shared" si="28"/>
        <v>0</v>
      </c>
    </row>
    <row r="262" spans="1:10" hidden="1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 t="shared" si="26"/>
        <v>0</v>
      </c>
      <c r="H262" s="536">
        <v>103503.048</v>
      </c>
      <c r="I262" s="536">
        <f t="shared" si="27"/>
        <v>0</v>
      </c>
      <c r="J262" s="749">
        <f t="shared" si="28"/>
        <v>0</v>
      </c>
    </row>
    <row r="263" spans="1:10" hidden="1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>
        <f t="shared" si="26"/>
        <v>0</v>
      </c>
      <c r="H263" s="536"/>
      <c r="I263" s="536">
        <f t="shared" si="27"/>
        <v>0</v>
      </c>
      <c r="J263" s="749"/>
    </row>
    <row r="264" spans="1:10" ht="38.25" hidden="1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 t="shared" si="26"/>
        <v>0</v>
      </c>
      <c r="H264" s="536">
        <v>469767.55200000003</v>
      </c>
      <c r="I264" s="536">
        <f t="shared" si="27"/>
        <v>0</v>
      </c>
      <c r="J264" s="749">
        <f t="shared" si="28"/>
        <v>0</v>
      </c>
    </row>
    <row r="265" spans="1:10" ht="38.25" hidden="1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 t="shared" si="26"/>
        <v>0</v>
      </c>
      <c r="H265" s="536">
        <v>160846.10400000002</v>
      </c>
      <c r="I265" s="536">
        <f t="shared" si="27"/>
        <v>0</v>
      </c>
      <c r="J265" s="749">
        <f t="shared" si="28"/>
        <v>0</v>
      </c>
    </row>
    <row r="266" spans="1:10" hidden="1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 t="shared" si="26"/>
        <v>0</v>
      </c>
      <c r="H266" s="536">
        <v>62594.207999999991</v>
      </c>
      <c r="I266" s="536">
        <f t="shared" si="27"/>
        <v>0</v>
      </c>
      <c r="J266" s="749">
        <f t="shared" si="28"/>
        <v>0</v>
      </c>
    </row>
    <row r="267" spans="1:10" hidden="1" x14ac:dyDescent="0.2">
      <c r="A267" s="531">
        <v>236</v>
      </c>
      <c r="F267" s="564"/>
      <c r="G267" s="536">
        <f t="shared" si="26"/>
        <v>0</v>
      </c>
      <c r="H267" s="564"/>
      <c r="I267" s="536">
        <f t="shared" si="27"/>
        <v>0</v>
      </c>
      <c r="J267" s="754"/>
    </row>
    <row r="268" spans="1:10" hidden="1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749"/>
    </row>
    <row r="269" spans="1:10" ht="38.25" hidden="1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469474.41599999997</v>
      </c>
      <c r="I269" s="536">
        <f t="shared" si="27"/>
        <v>0</v>
      </c>
      <c r="J269" s="749">
        <f t="shared" ref="J269:J271" si="29">G269+I269</f>
        <v>0</v>
      </c>
    </row>
    <row r="270" spans="1:10" ht="38.25" hidden="1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749">
        <f t="shared" si="29"/>
        <v>0</v>
      </c>
    </row>
    <row r="271" spans="1:10" hidden="1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749">
        <f t="shared" si="29"/>
        <v>0</v>
      </c>
    </row>
    <row r="272" spans="1:10" hidden="1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749"/>
    </row>
    <row r="273" spans="1:10" ht="38.25" hidden="1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749">
        <f t="shared" ref="J273:J279" si="30">G273+I273</f>
        <v>0</v>
      </c>
    </row>
    <row r="274" spans="1:10" ht="38.25" hidden="1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749">
        <f t="shared" si="30"/>
        <v>0</v>
      </c>
    </row>
    <row r="275" spans="1:10" hidden="1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749">
        <f t="shared" si="30"/>
        <v>0</v>
      </c>
    </row>
    <row r="276" spans="1:10" hidden="1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>
        <f t="shared" si="26"/>
        <v>0</v>
      </c>
      <c r="H276" s="536"/>
      <c r="I276" s="536">
        <f t="shared" si="27"/>
        <v>0</v>
      </c>
      <c r="J276" s="749"/>
    </row>
    <row r="277" spans="1:10" ht="38.25" hidden="1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 t="shared" si="26"/>
        <v>0</v>
      </c>
      <c r="H277" s="536">
        <v>469767.55200000003</v>
      </c>
      <c r="I277" s="536">
        <f t="shared" si="27"/>
        <v>0</v>
      </c>
      <c r="J277" s="749">
        <f t="shared" si="30"/>
        <v>0</v>
      </c>
    </row>
    <row r="278" spans="1:10" ht="38.25" hidden="1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 t="shared" si="26"/>
        <v>0</v>
      </c>
      <c r="H278" s="536">
        <v>160846.10400000002</v>
      </c>
      <c r="I278" s="536">
        <f t="shared" si="27"/>
        <v>0</v>
      </c>
      <c r="J278" s="749">
        <f t="shared" si="30"/>
        <v>0</v>
      </c>
    </row>
    <row r="279" spans="1:10" hidden="1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 t="shared" si="26"/>
        <v>0</v>
      </c>
      <c r="H279" s="536">
        <v>62594.207999999991</v>
      </c>
      <c r="I279" s="536">
        <f t="shared" si="27"/>
        <v>0</v>
      </c>
      <c r="J279" s="749">
        <f t="shared" si="30"/>
        <v>0</v>
      </c>
    </row>
    <row r="280" spans="1:10" hidden="1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>
        <f t="shared" si="26"/>
        <v>0</v>
      </c>
      <c r="H280" s="147"/>
      <c r="I280" s="536">
        <f t="shared" si="27"/>
        <v>0</v>
      </c>
      <c r="J280" s="748"/>
    </row>
    <row r="281" spans="1:10" ht="25.5" hidden="1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 t="shared" si="26"/>
        <v>0</v>
      </c>
      <c r="H281" s="536">
        <v>281150.90399999998</v>
      </c>
      <c r="I281" s="536">
        <f t="shared" si="27"/>
        <v>0</v>
      </c>
      <c r="J281" s="749">
        <f t="shared" ref="J281:J284" si="31">G281+I281</f>
        <v>0</v>
      </c>
    </row>
    <row r="282" spans="1:10" hidden="1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 t="shared" si="26"/>
        <v>0</v>
      </c>
      <c r="H282" s="536">
        <v>30335.111999999997</v>
      </c>
      <c r="I282" s="536">
        <f t="shared" si="27"/>
        <v>0</v>
      </c>
      <c r="J282" s="749">
        <f t="shared" si="31"/>
        <v>0</v>
      </c>
    </row>
    <row r="283" spans="1:10" hidden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 t="shared" si="26"/>
        <v>0</v>
      </c>
      <c r="H283" s="536">
        <v>42774.791999999994</v>
      </c>
      <c r="I283" s="536">
        <f t="shared" si="27"/>
        <v>0</v>
      </c>
      <c r="J283" s="749">
        <f t="shared" si="31"/>
        <v>0</v>
      </c>
    </row>
    <row r="284" spans="1:10" hidden="1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 t="shared" si="26"/>
        <v>0</v>
      </c>
      <c r="H284" s="536">
        <v>42774.791999999994</v>
      </c>
      <c r="I284" s="536">
        <f t="shared" si="27"/>
        <v>0</v>
      </c>
      <c r="J284" s="749">
        <f t="shared" si="31"/>
        <v>0</v>
      </c>
    </row>
    <row r="285" spans="1:10" ht="12" hidden="1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>
        <f t="shared" si="26"/>
        <v>0</v>
      </c>
      <c r="H285" s="147"/>
      <c r="I285" s="536">
        <f t="shared" si="27"/>
        <v>0</v>
      </c>
      <c r="J285" s="748"/>
    </row>
    <row r="286" spans="1:10" ht="38.25" hidden="1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 t="shared" si="26"/>
        <v>0</v>
      </c>
      <c r="H286" s="536">
        <v>236992</v>
      </c>
      <c r="I286" s="536">
        <f t="shared" si="27"/>
        <v>0</v>
      </c>
      <c r="J286" s="749">
        <f t="shared" ref="J286:J289" si="32">G286+I286</f>
        <v>0</v>
      </c>
    </row>
    <row r="287" spans="1:10" ht="12" hidden="1" customHeight="1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 t="shared" si="26"/>
        <v>0</v>
      </c>
      <c r="H287" s="536">
        <v>47103</v>
      </c>
      <c r="I287" s="536">
        <f t="shared" si="27"/>
        <v>0</v>
      </c>
      <c r="J287" s="749">
        <f t="shared" si="32"/>
        <v>0</v>
      </c>
    </row>
    <row r="288" spans="1:10" ht="25.5" hidden="1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 t="shared" si="26"/>
        <v>0</v>
      </c>
      <c r="H288" s="536">
        <v>39580</v>
      </c>
      <c r="I288" s="536">
        <f t="shared" si="27"/>
        <v>0</v>
      </c>
      <c r="J288" s="749">
        <f t="shared" si="32"/>
        <v>0</v>
      </c>
    </row>
    <row r="289" spans="1:10" hidden="1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 t="shared" si="26"/>
        <v>0</v>
      </c>
      <c r="H289" s="536">
        <v>168216</v>
      </c>
      <c r="I289" s="536">
        <f t="shared" si="27"/>
        <v>0</v>
      </c>
      <c r="J289" s="749">
        <f t="shared" si="32"/>
        <v>0</v>
      </c>
    </row>
    <row r="290" spans="1:10" hidden="1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748"/>
    </row>
    <row r="291" spans="1:10" ht="38.25" hidden="1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 t="shared" si="26"/>
        <v>0</v>
      </c>
      <c r="H291" s="536">
        <v>159975.62399999998</v>
      </c>
      <c r="I291" s="536">
        <f t="shared" si="27"/>
        <v>0</v>
      </c>
      <c r="J291" s="749">
        <f t="shared" ref="J291:J294" si="33">G291+I291</f>
        <v>0</v>
      </c>
    </row>
    <row r="292" spans="1:10" ht="25.5" hidden="1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 t="shared" si="26"/>
        <v>0</v>
      </c>
      <c r="H292" s="536">
        <v>38478.191999999995</v>
      </c>
      <c r="I292" s="536">
        <f t="shared" si="27"/>
        <v>0</v>
      </c>
      <c r="J292" s="749">
        <f t="shared" si="33"/>
        <v>0</v>
      </c>
    </row>
    <row r="293" spans="1:10" ht="25.5" hidden="1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 t="shared" si="26"/>
        <v>0</v>
      </c>
      <c r="H293" s="536">
        <v>33285.072</v>
      </c>
      <c r="I293" s="536">
        <f t="shared" si="27"/>
        <v>0</v>
      </c>
      <c r="J293" s="749">
        <f t="shared" si="33"/>
        <v>0</v>
      </c>
    </row>
    <row r="294" spans="1:10" hidden="1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 t="shared" si="26"/>
        <v>0</v>
      </c>
      <c r="H294" s="536">
        <v>62594.207999999991</v>
      </c>
      <c r="I294" s="536">
        <f t="shared" si="27"/>
        <v>0</v>
      </c>
      <c r="J294" s="749">
        <f t="shared" si="33"/>
        <v>0</v>
      </c>
    </row>
    <row r="295" spans="1:10" hidden="1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748"/>
    </row>
    <row r="296" spans="1:10" ht="38.25" hidden="1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 t="shared" si="26"/>
        <v>0</v>
      </c>
      <c r="H296" s="565">
        <v>159975.62399999998</v>
      </c>
      <c r="I296" s="536">
        <f t="shared" si="27"/>
        <v>0</v>
      </c>
      <c r="J296" s="755">
        <f t="shared" ref="J296:J299" si="34">G296+I296</f>
        <v>0</v>
      </c>
    </row>
    <row r="297" spans="1:10" ht="25.5" hidden="1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 t="shared" si="26"/>
        <v>0</v>
      </c>
      <c r="H297" s="565">
        <v>38478.191999999995</v>
      </c>
      <c r="I297" s="536">
        <f t="shared" si="27"/>
        <v>0</v>
      </c>
      <c r="J297" s="755">
        <f t="shared" si="34"/>
        <v>0</v>
      </c>
    </row>
    <row r="298" spans="1:10" ht="25.5" hidden="1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 t="shared" si="26"/>
        <v>0</v>
      </c>
      <c r="H298" s="565">
        <v>33285.072</v>
      </c>
      <c r="I298" s="536">
        <f t="shared" si="27"/>
        <v>0</v>
      </c>
      <c r="J298" s="755">
        <f t="shared" si="34"/>
        <v>0</v>
      </c>
    </row>
    <row r="299" spans="1:10" hidden="1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 t="shared" si="26"/>
        <v>0</v>
      </c>
      <c r="H299" s="565">
        <v>62594.207999999991</v>
      </c>
      <c r="I299" s="536">
        <f t="shared" si="27"/>
        <v>0</v>
      </c>
      <c r="J299" s="755">
        <f t="shared" si="34"/>
        <v>0</v>
      </c>
    </row>
    <row r="300" spans="1:10" hidden="1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748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748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748"/>
    </row>
    <row r="303" spans="1:10" ht="38.25" hidden="1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66" si="35">E303*F303</f>
        <v>0</v>
      </c>
      <c r="H303" s="536">
        <v>36380.111999999994</v>
      </c>
      <c r="I303" s="536">
        <f t="shared" ref="I303:I366" si="36">E303*H303</f>
        <v>0</v>
      </c>
      <c r="J303" s="749">
        <f t="shared" ref="J303:J308" si="37">G303+I303</f>
        <v>0</v>
      </c>
    </row>
    <row r="304" spans="1:10" ht="25.5" hidden="1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35"/>
        <v>0</v>
      </c>
      <c r="H304" s="536">
        <v>17422.248</v>
      </c>
      <c r="I304" s="536">
        <f t="shared" si="36"/>
        <v>0</v>
      </c>
      <c r="J304" s="749">
        <f t="shared" si="37"/>
        <v>0</v>
      </c>
    </row>
    <row r="305" spans="1:10" hidden="1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35"/>
        <v>0</v>
      </c>
      <c r="H305" s="536">
        <v>7329</v>
      </c>
      <c r="I305" s="536">
        <f t="shared" si="36"/>
        <v>0</v>
      </c>
      <c r="J305" s="749">
        <f t="shared" si="37"/>
        <v>0</v>
      </c>
    </row>
    <row r="306" spans="1:10" hidden="1" x14ac:dyDescent="0.2">
      <c r="A306" s="531">
        <v>275</v>
      </c>
      <c r="B306" s="541" t="s">
        <v>132</v>
      </c>
      <c r="C306" s="542" t="s">
        <v>133</v>
      </c>
      <c r="D306" s="542" t="s">
        <v>14</v>
      </c>
      <c r="E306" s="711"/>
      <c r="F306" s="536">
        <v>4003.24</v>
      </c>
      <c r="G306" s="536">
        <f t="shared" si="35"/>
        <v>0</v>
      </c>
      <c r="H306" s="536">
        <v>9764</v>
      </c>
      <c r="I306" s="536">
        <f t="shared" si="36"/>
        <v>0</v>
      </c>
      <c r="J306" s="749">
        <f t="shared" si="37"/>
        <v>0</v>
      </c>
    </row>
    <row r="307" spans="1:10" hidden="1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35"/>
        <v>0</v>
      </c>
      <c r="H307" s="536">
        <v>2142</v>
      </c>
      <c r="I307" s="536">
        <f t="shared" si="36"/>
        <v>0</v>
      </c>
      <c r="J307" s="749">
        <f t="shared" si="37"/>
        <v>0</v>
      </c>
    </row>
    <row r="308" spans="1:10" hidden="1" x14ac:dyDescent="0.2">
      <c r="A308" s="531">
        <v>277</v>
      </c>
      <c r="B308" s="535" t="s">
        <v>135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869</v>
      </c>
      <c r="I308" s="536">
        <f t="shared" si="36"/>
        <v>0</v>
      </c>
      <c r="J308" s="749">
        <f t="shared" si="37"/>
        <v>0</v>
      </c>
    </row>
    <row r="309" spans="1:10" hidden="1" x14ac:dyDescent="0.2">
      <c r="A309" s="531">
        <v>278</v>
      </c>
      <c r="B309" s="535" t="s">
        <v>136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749"/>
    </row>
    <row r="310" spans="1:10" hidden="1" x14ac:dyDescent="0.2">
      <c r="A310" s="531">
        <v>279</v>
      </c>
      <c r="B310" s="535" t="s">
        <v>138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749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56">
        <v>20.754999999999995</v>
      </c>
      <c r="F311" s="536">
        <v>1875</v>
      </c>
      <c r="G311" s="536">
        <f t="shared" si="35"/>
        <v>38915.624999999993</v>
      </c>
      <c r="H311" s="536">
        <v>1617</v>
      </c>
      <c r="I311" s="536">
        <f t="shared" si="36"/>
        <v>33560.834999999992</v>
      </c>
      <c r="J311" s="749">
        <f t="shared" ref="J311:J312" si="38">G311+I311</f>
        <v>72476.459999999992</v>
      </c>
    </row>
    <row r="312" spans="1:10" hidden="1" x14ac:dyDescent="0.2">
      <c r="A312" s="531">
        <v>281</v>
      </c>
      <c r="B312" s="535" t="s">
        <v>140</v>
      </c>
      <c r="C312" s="538"/>
      <c r="D312" s="533" t="s">
        <v>56</v>
      </c>
      <c r="E312" s="687"/>
      <c r="F312" s="536">
        <v>1875</v>
      </c>
      <c r="G312" s="536">
        <f t="shared" si="35"/>
        <v>0</v>
      </c>
      <c r="H312" s="536">
        <v>1226</v>
      </c>
      <c r="I312" s="536">
        <f t="shared" si="36"/>
        <v>0</v>
      </c>
      <c r="J312" s="749">
        <f t="shared" si="38"/>
        <v>0</v>
      </c>
    </row>
    <row r="313" spans="1:10" hidden="1" x14ac:dyDescent="0.2">
      <c r="A313" s="531">
        <v>282</v>
      </c>
      <c r="B313" s="535" t="s">
        <v>141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49"/>
    </row>
    <row r="314" spans="1:10" hidden="1" x14ac:dyDescent="0.2">
      <c r="A314" s="531">
        <v>283</v>
      </c>
      <c r="B314" s="535" t="s">
        <v>142</v>
      </c>
      <c r="C314" s="538"/>
      <c r="D314" s="533" t="s">
        <v>137</v>
      </c>
      <c r="E314" s="687"/>
      <c r="F314" s="536"/>
      <c r="G314" s="536">
        <f t="shared" si="35"/>
        <v>0</v>
      </c>
      <c r="H314" s="536"/>
      <c r="I314" s="536">
        <f t="shared" si="36"/>
        <v>0</v>
      </c>
      <c r="J314" s="749"/>
    </row>
    <row r="315" spans="1:10" hidden="1" x14ac:dyDescent="0.2">
      <c r="A315" s="531">
        <v>284</v>
      </c>
      <c r="B315" s="535" t="s">
        <v>143</v>
      </c>
      <c r="C315" s="538"/>
      <c r="D315" s="533" t="s">
        <v>137</v>
      </c>
      <c r="E315" s="687"/>
      <c r="F315" s="536"/>
      <c r="G315" s="536">
        <f t="shared" si="35"/>
        <v>0</v>
      </c>
      <c r="H315" s="536"/>
      <c r="I315" s="536">
        <f t="shared" si="36"/>
        <v>0</v>
      </c>
      <c r="J315" s="749"/>
    </row>
    <row r="316" spans="1:10" hidden="1" x14ac:dyDescent="0.2">
      <c r="A316" s="531">
        <v>285</v>
      </c>
      <c r="B316" s="535" t="s">
        <v>144</v>
      </c>
      <c r="C316" s="538"/>
      <c r="D316" s="533" t="s">
        <v>56</v>
      </c>
      <c r="E316" s="756"/>
      <c r="F316" s="536">
        <v>1875</v>
      </c>
      <c r="G316" s="536">
        <f t="shared" si="35"/>
        <v>0</v>
      </c>
      <c r="H316" s="536">
        <v>2132</v>
      </c>
      <c r="I316" s="536">
        <f t="shared" si="36"/>
        <v>0</v>
      </c>
      <c r="J316" s="749">
        <f t="shared" ref="J316:J317" si="39">G316+I316</f>
        <v>0</v>
      </c>
    </row>
    <row r="317" spans="1:10" x14ac:dyDescent="0.2">
      <c r="A317" s="531">
        <v>286</v>
      </c>
      <c r="B317" s="535" t="s">
        <v>145</v>
      </c>
      <c r="C317" s="538"/>
      <c r="D317" s="533" t="s">
        <v>56</v>
      </c>
      <c r="E317" s="687">
        <v>12.8</v>
      </c>
      <c r="F317" s="536">
        <v>1875</v>
      </c>
      <c r="G317" s="536">
        <f t="shared" si="35"/>
        <v>24000</v>
      </c>
      <c r="H317" s="536">
        <v>1190</v>
      </c>
      <c r="I317" s="536">
        <f t="shared" si="36"/>
        <v>15232</v>
      </c>
      <c r="J317" s="749">
        <f t="shared" si="39"/>
        <v>39232</v>
      </c>
    </row>
    <row r="318" spans="1:10" hidden="1" x14ac:dyDescent="0.2">
      <c r="A318" s="531">
        <v>287</v>
      </c>
      <c r="B318" s="535" t="s">
        <v>146</v>
      </c>
      <c r="C318" s="538"/>
      <c r="D318" s="533" t="s">
        <v>137</v>
      </c>
      <c r="E318" s="687"/>
      <c r="F318" s="536"/>
      <c r="G318" s="536">
        <f t="shared" si="35"/>
        <v>0</v>
      </c>
      <c r="H318" s="536"/>
      <c r="I318" s="536">
        <f t="shared" si="36"/>
        <v>0</v>
      </c>
      <c r="J318" s="749"/>
    </row>
    <row r="319" spans="1:10" ht="25.5" x14ac:dyDescent="0.2">
      <c r="A319" s="531">
        <v>288</v>
      </c>
      <c r="B319" s="535" t="s">
        <v>147</v>
      </c>
      <c r="C319" s="538"/>
      <c r="D319" s="533" t="s">
        <v>56</v>
      </c>
      <c r="E319" s="756">
        <v>3.3</v>
      </c>
      <c r="F319" s="536">
        <v>1875</v>
      </c>
      <c r="G319" s="536">
        <f t="shared" si="35"/>
        <v>6187.5</v>
      </c>
      <c r="H319" s="536">
        <v>1764</v>
      </c>
      <c r="I319" s="536">
        <f t="shared" si="36"/>
        <v>5821.2</v>
      </c>
      <c r="J319" s="749">
        <f t="shared" ref="J319:J320" si="40">G319+I319</f>
        <v>12008.7</v>
      </c>
    </row>
    <row r="320" spans="1:10" hidden="1" x14ac:dyDescent="0.2">
      <c r="A320" s="531">
        <v>289</v>
      </c>
      <c r="B320" s="535" t="s">
        <v>148</v>
      </c>
      <c r="C320" s="538"/>
      <c r="D320" s="533" t="s">
        <v>56</v>
      </c>
      <c r="E320" s="533"/>
      <c r="F320" s="536">
        <v>1875</v>
      </c>
      <c r="G320" s="536">
        <f t="shared" si="35"/>
        <v>0</v>
      </c>
      <c r="H320" s="536">
        <v>1428</v>
      </c>
      <c r="I320" s="536">
        <f t="shared" si="36"/>
        <v>0</v>
      </c>
      <c r="J320" s="749">
        <f t="shared" si="40"/>
        <v>0</v>
      </c>
    </row>
    <row r="321" spans="1:10" hidden="1" x14ac:dyDescent="0.2">
      <c r="A321" s="531">
        <v>290</v>
      </c>
      <c r="B321" s="535" t="s">
        <v>149</v>
      </c>
      <c r="C321" s="538"/>
      <c r="D321" s="533" t="s">
        <v>137</v>
      </c>
      <c r="E321" s="533"/>
      <c r="F321" s="536"/>
      <c r="G321" s="536">
        <f t="shared" si="35"/>
        <v>0</v>
      </c>
      <c r="H321" s="536"/>
      <c r="I321" s="536">
        <f t="shared" si="36"/>
        <v>0</v>
      </c>
      <c r="J321" s="749"/>
    </row>
    <row r="322" spans="1:10" hidden="1" x14ac:dyDescent="0.2">
      <c r="A322" s="531">
        <v>291</v>
      </c>
      <c r="B322" s="535" t="s">
        <v>150</v>
      </c>
      <c r="C322" s="538"/>
      <c r="D322" s="533" t="s">
        <v>56</v>
      </c>
      <c r="E322" s="566"/>
      <c r="F322" s="536">
        <v>1875</v>
      </c>
      <c r="G322" s="536">
        <f t="shared" si="35"/>
        <v>0</v>
      </c>
      <c r="H322" s="536">
        <v>2646</v>
      </c>
      <c r="I322" s="536">
        <f t="shared" si="36"/>
        <v>0</v>
      </c>
      <c r="J322" s="749">
        <f t="shared" ref="J322:J325" si="41">G322+I322</f>
        <v>0</v>
      </c>
    </row>
    <row r="323" spans="1:10" ht="25.5" hidden="1" x14ac:dyDescent="0.2">
      <c r="A323" s="531">
        <v>292</v>
      </c>
      <c r="B323" s="535" t="s">
        <v>151</v>
      </c>
      <c r="C323" s="533" t="s">
        <v>152</v>
      </c>
      <c r="D323" s="533" t="s">
        <v>56</v>
      </c>
      <c r="E323" s="533"/>
      <c r="F323" s="536">
        <v>600</v>
      </c>
      <c r="G323" s="536">
        <f t="shared" si="35"/>
        <v>0</v>
      </c>
      <c r="H323" s="536">
        <v>381</v>
      </c>
      <c r="I323" s="536">
        <f t="shared" si="36"/>
        <v>0</v>
      </c>
      <c r="J323" s="749">
        <f t="shared" si="41"/>
        <v>0</v>
      </c>
    </row>
    <row r="324" spans="1:10" hidden="1" x14ac:dyDescent="0.2">
      <c r="A324" s="531">
        <v>293</v>
      </c>
      <c r="B324" s="535" t="s">
        <v>153</v>
      </c>
      <c r="C324" s="538"/>
      <c r="D324" s="533" t="s">
        <v>56</v>
      </c>
      <c r="E324" s="533"/>
      <c r="F324" s="536">
        <v>1000</v>
      </c>
      <c r="G324" s="536">
        <f t="shared" si="35"/>
        <v>0</v>
      </c>
      <c r="H324" s="536">
        <v>123</v>
      </c>
      <c r="I324" s="536">
        <f t="shared" si="36"/>
        <v>0</v>
      </c>
      <c r="J324" s="749">
        <f t="shared" si="41"/>
        <v>0</v>
      </c>
    </row>
    <row r="325" spans="1:10" hidden="1" x14ac:dyDescent="0.2">
      <c r="A325" s="531">
        <v>294</v>
      </c>
      <c r="B325" s="535" t="s">
        <v>60</v>
      </c>
      <c r="C325" s="538"/>
      <c r="D325" s="533" t="s">
        <v>5</v>
      </c>
      <c r="E325" s="533"/>
      <c r="F325" s="536">
        <v>0</v>
      </c>
      <c r="G325" s="536">
        <f t="shared" si="35"/>
        <v>0</v>
      </c>
      <c r="H325" s="536">
        <v>137961</v>
      </c>
      <c r="I325" s="536">
        <f t="shared" si="36"/>
        <v>0</v>
      </c>
      <c r="J325" s="749">
        <f t="shared" si="41"/>
        <v>0</v>
      </c>
    </row>
    <row r="326" spans="1:10" hidden="1" x14ac:dyDescent="0.2">
      <c r="A326" s="531">
        <v>295</v>
      </c>
      <c r="B326" s="567" t="s">
        <v>112</v>
      </c>
      <c r="C326" s="538"/>
      <c r="D326" s="533"/>
      <c r="E326" s="533"/>
      <c r="F326" s="533"/>
      <c r="G326" s="536"/>
      <c r="H326" s="147"/>
      <c r="I326" s="536"/>
      <c r="J326" s="748"/>
    </row>
    <row r="327" spans="1:10" ht="38.25" hidden="1" x14ac:dyDescent="0.2">
      <c r="A327" s="531">
        <v>296</v>
      </c>
      <c r="B327" s="535" t="s">
        <v>288</v>
      </c>
      <c r="C327" s="533" t="s">
        <v>376</v>
      </c>
      <c r="D327" s="533" t="s">
        <v>14</v>
      </c>
      <c r="E327" s="533"/>
      <c r="F327" s="536">
        <v>13504.75</v>
      </c>
      <c r="G327" s="536">
        <f t="shared" si="35"/>
        <v>0</v>
      </c>
      <c r="H327" s="536">
        <v>36380.111999999994</v>
      </c>
      <c r="I327" s="536">
        <f t="shared" si="36"/>
        <v>0</v>
      </c>
      <c r="J327" s="749">
        <f t="shared" ref="J327:J332" si="42">G327+I327</f>
        <v>0</v>
      </c>
    </row>
    <row r="328" spans="1:10" ht="25.5" hidden="1" x14ac:dyDescent="0.2">
      <c r="A328" s="531">
        <v>297</v>
      </c>
      <c r="B328" s="535" t="s">
        <v>237</v>
      </c>
      <c r="C328" s="533" t="s">
        <v>366</v>
      </c>
      <c r="D328" s="533" t="s">
        <v>14</v>
      </c>
      <c r="E328" s="533"/>
      <c r="F328" s="536">
        <v>6467</v>
      </c>
      <c r="G328" s="536">
        <f t="shared" si="35"/>
        <v>0</v>
      </c>
      <c r="H328" s="536">
        <v>17422.248</v>
      </c>
      <c r="I328" s="536">
        <f t="shared" si="36"/>
        <v>0</v>
      </c>
      <c r="J328" s="749">
        <f t="shared" si="42"/>
        <v>0</v>
      </c>
    </row>
    <row r="329" spans="1:10" hidden="1" x14ac:dyDescent="0.2">
      <c r="A329" s="531">
        <v>298</v>
      </c>
      <c r="B329" s="535" t="s">
        <v>130</v>
      </c>
      <c r="C329" s="538" t="s">
        <v>131</v>
      </c>
      <c r="D329" s="533" t="s">
        <v>14</v>
      </c>
      <c r="E329" s="533"/>
      <c r="F329" s="536">
        <v>3004.89</v>
      </c>
      <c r="G329" s="536">
        <f t="shared" si="35"/>
        <v>0</v>
      </c>
      <c r="H329" s="536">
        <v>7329</v>
      </c>
      <c r="I329" s="536">
        <f t="shared" si="36"/>
        <v>0</v>
      </c>
      <c r="J329" s="749">
        <f t="shared" si="42"/>
        <v>0</v>
      </c>
    </row>
    <row r="330" spans="1:10" hidden="1" x14ac:dyDescent="0.2">
      <c r="A330" s="531">
        <v>299</v>
      </c>
      <c r="B330" s="535" t="s">
        <v>132</v>
      </c>
      <c r="C330" s="538" t="s">
        <v>133</v>
      </c>
      <c r="D330" s="533" t="s">
        <v>14</v>
      </c>
      <c r="E330" s="533"/>
      <c r="F330" s="536">
        <v>4003.24</v>
      </c>
      <c r="G330" s="536">
        <f t="shared" si="35"/>
        <v>0</v>
      </c>
      <c r="H330" s="536">
        <v>9764</v>
      </c>
      <c r="I330" s="536">
        <f t="shared" si="36"/>
        <v>0</v>
      </c>
      <c r="J330" s="749">
        <f t="shared" si="42"/>
        <v>0</v>
      </c>
    </row>
    <row r="331" spans="1:10" hidden="1" x14ac:dyDescent="0.2">
      <c r="A331" s="531">
        <v>300</v>
      </c>
      <c r="B331" s="535" t="s">
        <v>134</v>
      </c>
      <c r="C331" s="538"/>
      <c r="D331" s="533" t="s">
        <v>14</v>
      </c>
      <c r="E331" s="533"/>
      <c r="F331" s="536">
        <v>800</v>
      </c>
      <c r="G331" s="536">
        <f t="shared" si="35"/>
        <v>0</v>
      </c>
      <c r="H331" s="536">
        <v>2142</v>
      </c>
      <c r="I331" s="536">
        <f t="shared" si="36"/>
        <v>0</v>
      </c>
      <c r="J331" s="749">
        <f t="shared" si="42"/>
        <v>0</v>
      </c>
    </row>
    <row r="332" spans="1:10" hidden="1" x14ac:dyDescent="0.2">
      <c r="A332" s="531">
        <v>301</v>
      </c>
      <c r="B332" s="535" t="s">
        <v>135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869</v>
      </c>
      <c r="I332" s="536">
        <f t="shared" si="36"/>
        <v>0</v>
      </c>
      <c r="J332" s="749">
        <f t="shared" si="42"/>
        <v>0</v>
      </c>
    </row>
    <row r="333" spans="1:10" hidden="1" x14ac:dyDescent="0.2">
      <c r="A333" s="531">
        <v>302</v>
      </c>
      <c r="B333" s="535" t="s">
        <v>136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749"/>
    </row>
    <row r="334" spans="1:10" hidden="1" x14ac:dyDescent="0.2">
      <c r="A334" s="531">
        <v>303</v>
      </c>
      <c r="B334" s="535" t="s">
        <v>138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749"/>
    </row>
    <row r="335" spans="1:10" hidden="1" x14ac:dyDescent="0.2">
      <c r="A335" s="531">
        <v>304</v>
      </c>
      <c r="B335" s="535" t="s">
        <v>139</v>
      </c>
      <c r="C335" s="538"/>
      <c r="D335" s="533" t="s">
        <v>56</v>
      </c>
      <c r="E335" s="566"/>
      <c r="F335" s="536">
        <v>1875</v>
      </c>
      <c r="G335" s="536">
        <f t="shared" si="35"/>
        <v>0</v>
      </c>
      <c r="H335" s="536">
        <v>1617</v>
      </c>
      <c r="I335" s="536">
        <f t="shared" si="36"/>
        <v>0</v>
      </c>
      <c r="J335" s="749">
        <f t="shared" ref="J335:J336" si="43">G335+I335</f>
        <v>0</v>
      </c>
    </row>
    <row r="336" spans="1:10" hidden="1" x14ac:dyDescent="0.2">
      <c r="A336" s="531">
        <v>305</v>
      </c>
      <c r="B336" s="535" t="s">
        <v>140</v>
      </c>
      <c r="C336" s="538"/>
      <c r="D336" s="533" t="s">
        <v>56</v>
      </c>
      <c r="E336" s="533"/>
      <c r="F336" s="536">
        <v>1875</v>
      </c>
      <c r="G336" s="536">
        <f t="shared" si="35"/>
        <v>0</v>
      </c>
      <c r="H336" s="536">
        <v>1226</v>
      </c>
      <c r="I336" s="536">
        <f t="shared" si="36"/>
        <v>0</v>
      </c>
      <c r="J336" s="749">
        <f t="shared" si="43"/>
        <v>0</v>
      </c>
    </row>
    <row r="337" spans="1:10" hidden="1" x14ac:dyDescent="0.2">
      <c r="A337" s="531">
        <v>306</v>
      </c>
      <c r="B337" s="535" t="s">
        <v>141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49"/>
    </row>
    <row r="338" spans="1:10" hidden="1" x14ac:dyDescent="0.2">
      <c r="A338" s="531">
        <v>307</v>
      </c>
      <c r="B338" s="535" t="s">
        <v>142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749"/>
    </row>
    <row r="339" spans="1:10" hidden="1" x14ac:dyDescent="0.2">
      <c r="A339" s="531">
        <v>308</v>
      </c>
      <c r="B339" s="535" t="s">
        <v>143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749"/>
    </row>
    <row r="340" spans="1:10" hidden="1" x14ac:dyDescent="0.2">
      <c r="A340" s="531">
        <v>309</v>
      </c>
      <c r="B340" s="535" t="s">
        <v>144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2132</v>
      </c>
      <c r="I340" s="536">
        <f t="shared" si="36"/>
        <v>0</v>
      </c>
      <c r="J340" s="749">
        <f t="shared" ref="J340:J341" si="44">G340+I340</f>
        <v>0</v>
      </c>
    </row>
    <row r="341" spans="1:10" hidden="1" x14ac:dyDescent="0.2">
      <c r="A341" s="531">
        <v>310</v>
      </c>
      <c r="B341" s="535" t="s">
        <v>145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1190</v>
      </c>
      <c r="I341" s="536">
        <f t="shared" si="36"/>
        <v>0</v>
      </c>
      <c r="J341" s="749">
        <f t="shared" si="44"/>
        <v>0</v>
      </c>
    </row>
    <row r="342" spans="1:10" ht="30.75" hidden="1" customHeight="1" x14ac:dyDescent="0.2">
      <c r="A342" s="531">
        <v>311</v>
      </c>
      <c r="B342" s="535" t="s">
        <v>146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749"/>
    </row>
    <row r="343" spans="1:10" ht="25.5" hidden="1" x14ac:dyDescent="0.2">
      <c r="A343" s="531">
        <v>312</v>
      </c>
      <c r="B343" s="535" t="s">
        <v>147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1764</v>
      </c>
      <c r="I343" s="536">
        <f t="shared" si="36"/>
        <v>0</v>
      </c>
      <c r="J343" s="749">
        <f t="shared" ref="J343:J344" si="45">G343+I343</f>
        <v>0</v>
      </c>
    </row>
    <row r="344" spans="1:10" hidden="1" x14ac:dyDescent="0.2">
      <c r="A344" s="531">
        <v>313</v>
      </c>
      <c r="B344" s="535" t="s">
        <v>148</v>
      </c>
      <c r="C344" s="538"/>
      <c r="D344" s="533" t="s">
        <v>56</v>
      </c>
      <c r="E344" s="533"/>
      <c r="F344" s="536">
        <v>1875</v>
      </c>
      <c r="G344" s="536">
        <f t="shared" si="35"/>
        <v>0</v>
      </c>
      <c r="H344" s="536">
        <v>1428</v>
      </c>
      <c r="I344" s="536">
        <f t="shared" si="36"/>
        <v>0</v>
      </c>
      <c r="J344" s="749">
        <f t="shared" si="45"/>
        <v>0</v>
      </c>
    </row>
    <row r="345" spans="1:10" hidden="1" x14ac:dyDescent="0.2">
      <c r="A345" s="531">
        <v>314</v>
      </c>
      <c r="B345" s="535" t="s">
        <v>149</v>
      </c>
      <c r="C345" s="538"/>
      <c r="D345" s="533" t="s">
        <v>137</v>
      </c>
      <c r="E345" s="533"/>
      <c r="F345" s="536"/>
      <c r="G345" s="536">
        <f t="shared" si="35"/>
        <v>0</v>
      </c>
      <c r="H345" s="536"/>
      <c r="I345" s="536">
        <f t="shared" si="36"/>
        <v>0</v>
      </c>
      <c r="J345" s="749"/>
    </row>
    <row r="346" spans="1:10" hidden="1" x14ac:dyDescent="0.2">
      <c r="A346" s="531">
        <v>315</v>
      </c>
      <c r="B346" s="535" t="s">
        <v>150</v>
      </c>
      <c r="C346" s="538"/>
      <c r="D346" s="533" t="s">
        <v>56</v>
      </c>
      <c r="E346" s="566"/>
      <c r="F346" s="536">
        <v>1875</v>
      </c>
      <c r="G346" s="536">
        <f t="shared" si="35"/>
        <v>0</v>
      </c>
      <c r="H346" s="536">
        <v>2646</v>
      </c>
      <c r="I346" s="536">
        <f t="shared" si="36"/>
        <v>0</v>
      </c>
      <c r="J346" s="749">
        <f t="shared" ref="J346:J349" si="46">G346+I346</f>
        <v>0</v>
      </c>
    </row>
    <row r="347" spans="1:10" ht="12" hidden="1" customHeight="1" x14ac:dyDescent="0.2">
      <c r="A347" s="531">
        <v>316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35"/>
        <v>0</v>
      </c>
      <c r="H347" s="536">
        <v>381</v>
      </c>
      <c r="I347" s="536">
        <f t="shared" si="36"/>
        <v>0</v>
      </c>
      <c r="J347" s="749">
        <f t="shared" si="46"/>
        <v>0</v>
      </c>
    </row>
    <row r="348" spans="1:10" hidden="1" x14ac:dyDescent="0.2">
      <c r="A348" s="531">
        <v>317</v>
      </c>
      <c r="B348" s="535" t="s">
        <v>153</v>
      </c>
      <c r="C348" s="538"/>
      <c r="D348" s="533" t="s">
        <v>56</v>
      </c>
      <c r="E348" s="533"/>
      <c r="F348" s="536">
        <v>1000</v>
      </c>
      <c r="G348" s="536">
        <f t="shared" si="35"/>
        <v>0</v>
      </c>
      <c r="H348" s="536">
        <v>123</v>
      </c>
      <c r="I348" s="536">
        <f t="shared" si="36"/>
        <v>0</v>
      </c>
      <c r="J348" s="749">
        <f t="shared" si="46"/>
        <v>0</v>
      </c>
    </row>
    <row r="349" spans="1:10" ht="12" hidden="1" customHeight="1" x14ac:dyDescent="0.2">
      <c r="A349" s="531">
        <v>318</v>
      </c>
      <c r="B349" s="535" t="s">
        <v>60</v>
      </c>
      <c r="C349" s="538"/>
      <c r="D349" s="533" t="s">
        <v>5</v>
      </c>
      <c r="E349" s="533"/>
      <c r="F349" s="536">
        <v>0</v>
      </c>
      <c r="G349" s="536">
        <f t="shared" si="35"/>
        <v>0</v>
      </c>
      <c r="H349" s="536">
        <v>137961</v>
      </c>
      <c r="I349" s="536">
        <f t="shared" si="36"/>
        <v>0</v>
      </c>
      <c r="J349" s="749">
        <f t="shared" si="46"/>
        <v>0</v>
      </c>
    </row>
    <row r="350" spans="1:10" x14ac:dyDescent="0.2">
      <c r="A350" s="531">
        <v>319</v>
      </c>
      <c r="B350" s="567" t="s">
        <v>114</v>
      </c>
      <c r="C350" s="538"/>
      <c r="D350" s="533"/>
      <c r="E350" s="533"/>
      <c r="F350" s="533"/>
      <c r="G350" s="536"/>
      <c r="H350" s="147"/>
      <c r="I350" s="536"/>
      <c r="J350" s="748"/>
    </row>
    <row r="351" spans="1:10" ht="25.5" hidden="1" x14ac:dyDescent="0.2">
      <c r="A351" s="531">
        <v>320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35"/>
        <v>0</v>
      </c>
      <c r="H351" s="536">
        <v>22342.319999999996</v>
      </c>
      <c r="I351" s="536">
        <f t="shared" si="36"/>
        <v>0</v>
      </c>
      <c r="J351" s="749">
        <f t="shared" ref="J351:J356" si="47">G351+I351</f>
        <v>0</v>
      </c>
    </row>
    <row r="352" spans="1:10" x14ac:dyDescent="0.2">
      <c r="A352" s="531">
        <v>321</v>
      </c>
      <c r="B352" s="535" t="s">
        <v>154</v>
      </c>
      <c r="C352" s="538" t="s">
        <v>155</v>
      </c>
      <c r="D352" s="533" t="s">
        <v>14</v>
      </c>
      <c r="E352" s="533">
        <v>2</v>
      </c>
      <c r="F352" s="536">
        <v>800</v>
      </c>
      <c r="G352" s="536">
        <f t="shared" si="35"/>
        <v>1600</v>
      </c>
      <c r="H352" s="536">
        <v>1021</v>
      </c>
      <c r="I352" s="536">
        <f t="shared" si="36"/>
        <v>2042</v>
      </c>
      <c r="J352" s="749">
        <f t="shared" si="47"/>
        <v>3642</v>
      </c>
    </row>
    <row r="353" spans="1:10" hidden="1" x14ac:dyDescent="0.2">
      <c r="A353" s="531">
        <v>322</v>
      </c>
      <c r="B353" s="535" t="s">
        <v>132</v>
      </c>
      <c r="C353" s="538" t="s">
        <v>133</v>
      </c>
      <c r="D353" s="533" t="s">
        <v>14</v>
      </c>
      <c r="E353" s="533"/>
      <c r="F353" s="536">
        <v>4003.24</v>
      </c>
      <c r="G353" s="536">
        <f t="shared" si="35"/>
        <v>0</v>
      </c>
      <c r="H353" s="536">
        <v>9764</v>
      </c>
      <c r="I353" s="536">
        <f t="shared" si="36"/>
        <v>0</v>
      </c>
      <c r="J353" s="749">
        <f t="shared" si="47"/>
        <v>0</v>
      </c>
    </row>
    <row r="354" spans="1:10" x14ac:dyDescent="0.2">
      <c r="A354" s="531">
        <v>323</v>
      </c>
      <c r="B354" s="535" t="s">
        <v>156</v>
      </c>
      <c r="C354" s="538"/>
      <c r="D354" s="533" t="s">
        <v>14</v>
      </c>
      <c r="E354" s="533">
        <v>2</v>
      </c>
      <c r="F354" s="536">
        <v>600</v>
      </c>
      <c r="G354" s="536">
        <f t="shared" si="35"/>
        <v>1200</v>
      </c>
      <c r="H354" s="536">
        <v>595</v>
      </c>
      <c r="I354" s="536">
        <f t="shared" si="36"/>
        <v>1190</v>
      </c>
      <c r="J354" s="749">
        <f t="shared" si="47"/>
        <v>2390</v>
      </c>
    </row>
    <row r="355" spans="1:10" hidden="1" x14ac:dyDescent="0.2">
      <c r="A355" s="531">
        <v>324</v>
      </c>
      <c r="B355" s="535" t="s">
        <v>134</v>
      </c>
      <c r="C355" s="538"/>
      <c r="D355" s="533" t="s">
        <v>14</v>
      </c>
      <c r="E355" s="533"/>
      <c r="F355" s="536">
        <v>800</v>
      </c>
      <c r="G355" s="536">
        <f t="shared" si="35"/>
        <v>0</v>
      </c>
      <c r="H355" s="536">
        <v>2142</v>
      </c>
      <c r="I355" s="536">
        <f t="shared" si="36"/>
        <v>0</v>
      </c>
      <c r="J355" s="749">
        <f t="shared" si="47"/>
        <v>0</v>
      </c>
    </row>
    <row r="356" spans="1:10" x14ac:dyDescent="0.2">
      <c r="A356" s="531">
        <v>325</v>
      </c>
      <c r="B356" s="535" t="s">
        <v>157</v>
      </c>
      <c r="C356" s="533"/>
      <c r="D356" s="533" t="s">
        <v>56</v>
      </c>
      <c r="E356" s="533">
        <v>3.7759999999999998</v>
      </c>
      <c r="F356" s="536">
        <v>900</v>
      </c>
      <c r="G356" s="536">
        <f t="shared" si="35"/>
        <v>3398.3999999999996</v>
      </c>
      <c r="H356" s="536">
        <v>840</v>
      </c>
      <c r="I356" s="536">
        <f t="shared" si="36"/>
        <v>3171.8399999999997</v>
      </c>
      <c r="J356" s="749">
        <f t="shared" si="47"/>
        <v>6570.24</v>
      </c>
    </row>
    <row r="357" spans="1:10" hidden="1" x14ac:dyDescent="0.2">
      <c r="A357" s="531">
        <v>326</v>
      </c>
      <c r="B357" s="535" t="s">
        <v>158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749"/>
    </row>
    <row r="358" spans="1:10" hidden="1" x14ac:dyDescent="0.2">
      <c r="A358" s="531">
        <v>327</v>
      </c>
      <c r="B358" s="535" t="s">
        <v>159</v>
      </c>
      <c r="C358" s="533"/>
      <c r="D358" s="533" t="s">
        <v>56</v>
      </c>
      <c r="E358" s="566"/>
      <c r="F358" s="536">
        <v>900</v>
      </c>
      <c r="G358" s="536">
        <f t="shared" si="35"/>
        <v>0</v>
      </c>
      <c r="H358" s="536">
        <v>3080</v>
      </c>
      <c r="I358" s="536">
        <f t="shared" si="36"/>
        <v>0</v>
      </c>
      <c r="J358" s="749">
        <f t="shared" ref="J358:J359" si="48">G358+I358</f>
        <v>0</v>
      </c>
    </row>
    <row r="359" spans="1:10" hidden="1" x14ac:dyDescent="0.2">
      <c r="A359" s="531">
        <v>328</v>
      </c>
      <c r="B359" s="535" t="s">
        <v>135</v>
      </c>
      <c r="C359" s="538"/>
      <c r="D359" s="533" t="s">
        <v>56</v>
      </c>
      <c r="E359" s="533"/>
      <c r="F359" s="536">
        <v>1875</v>
      </c>
      <c r="G359" s="536">
        <f t="shared" si="35"/>
        <v>0</v>
      </c>
      <c r="H359" s="536">
        <v>869</v>
      </c>
      <c r="I359" s="536">
        <f t="shared" si="36"/>
        <v>0</v>
      </c>
      <c r="J359" s="749">
        <f t="shared" si="48"/>
        <v>0</v>
      </c>
    </row>
    <row r="360" spans="1:10" hidden="1" x14ac:dyDescent="0.2">
      <c r="A360" s="531">
        <v>329</v>
      </c>
      <c r="B360" s="535" t="s">
        <v>136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49"/>
    </row>
    <row r="361" spans="1:10" hidden="1" x14ac:dyDescent="0.2">
      <c r="A361" s="531">
        <v>330</v>
      </c>
      <c r="B361" s="535" t="s">
        <v>160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49"/>
    </row>
    <row r="362" spans="1:10" hidden="1" x14ac:dyDescent="0.2">
      <c r="A362" s="531">
        <v>331</v>
      </c>
      <c r="B362" s="535" t="s">
        <v>161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49"/>
    </row>
    <row r="363" spans="1:10" hidden="1" x14ac:dyDescent="0.2">
      <c r="A363" s="531">
        <v>332</v>
      </c>
      <c r="B363" s="535" t="s">
        <v>138</v>
      </c>
      <c r="C363" s="538"/>
      <c r="D363" s="533" t="s">
        <v>137</v>
      </c>
      <c r="E363" s="533"/>
      <c r="F363" s="536"/>
      <c r="G363" s="536">
        <f t="shared" si="35"/>
        <v>0</v>
      </c>
      <c r="H363" s="536"/>
      <c r="I363" s="536">
        <f t="shared" si="36"/>
        <v>0</v>
      </c>
      <c r="J363" s="749"/>
    </row>
    <row r="364" spans="1:10" hidden="1" x14ac:dyDescent="0.2">
      <c r="A364" s="531">
        <v>333</v>
      </c>
      <c r="B364" s="535" t="s">
        <v>162</v>
      </c>
      <c r="C364" s="538"/>
      <c r="D364" s="533" t="s">
        <v>137</v>
      </c>
      <c r="E364" s="533"/>
      <c r="F364" s="536"/>
      <c r="G364" s="536">
        <f t="shared" si="35"/>
        <v>0</v>
      </c>
      <c r="H364" s="536"/>
      <c r="I364" s="536">
        <f t="shared" si="36"/>
        <v>0</v>
      </c>
      <c r="J364" s="749"/>
    </row>
    <row r="365" spans="1:10" hidden="1" x14ac:dyDescent="0.2">
      <c r="A365" s="531">
        <v>334</v>
      </c>
      <c r="B365" s="535" t="s">
        <v>139</v>
      </c>
      <c r="C365" s="538"/>
      <c r="D365" s="533" t="s">
        <v>56</v>
      </c>
      <c r="E365" s="566"/>
      <c r="F365" s="536">
        <v>1875</v>
      </c>
      <c r="G365" s="536">
        <f t="shared" si="35"/>
        <v>0</v>
      </c>
      <c r="H365" s="536">
        <v>1617</v>
      </c>
      <c r="I365" s="536">
        <f t="shared" si="36"/>
        <v>0</v>
      </c>
      <c r="J365" s="749">
        <f t="shared" ref="J365:J366" si="49">G365+I365</f>
        <v>0</v>
      </c>
    </row>
    <row r="366" spans="1:10" hidden="1" x14ac:dyDescent="0.2">
      <c r="A366" s="531">
        <v>335</v>
      </c>
      <c r="B366" s="535" t="s">
        <v>140</v>
      </c>
      <c r="C366" s="538"/>
      <c r="D366" s="533" t="s">
        <v>56</v>
      </c>
      <c r="E366" s="533"/>
      <c r="F366" s="536">
        <v>1875</v>
      </c>
      <c r="G366" s="536">
        <f t="shared" si="35"/>
        <v>0</v>
      </c>
      <c r="H366" s="536">
        <v>1226</v>
      </c>
      <c r="I366" s="536">
        <f t="shared" si="36"/>
        <v>0</v>
      </c>
      <c r="J366" s="749">
        <f t="shared" si="49"/>
        <v>0</v>
      </c>
    </row>
    <row r="367" spans="1:10" hidden="1" x14ac:dyDescent="0.2">
      <c r="A367" s="531">
        <v>336</v>
      </c>
      <c r="B367" s="535" t="s">
        <v>163</v>
      </c>
      <c r="C367" s="538"/>
      <c r="D367" s="533" t="s">
        <v>137</v>
      </c>
      <c r="E367" s="533"/>
      <c r="F367" s="536"/>
      <c r="G367" s="536">
        <f t="shared" ref="G367:G430" si="50">E367*F367</f>
        <v>0</v>
      </c>
      <c r="H367" s="536"/>
      <c r="I367" s="536">
        <f t="shared" ref="I367:I430" si="51">E367*H367</f>
        <v>0</v>
      </c>
      <c r="J367" s="749"/>
    </row>
    <row r="368" spans="1:10" hidden="1" x14ac:dyDescent="0.2">
      <c r="A368" s="531">
        <v>337</v>
      </c>
      <c r="B368" s="535" t="s">
        <v>144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2132</v>
      </c>
      <c r="I368" s="536">
        <f t="shared" si="51"/>
        <v>0</v>
      </c>
      <c r="J368" s="749">
        <f t="shared" ref="J368:J369" si="52">G368+I368</f>
        <v>0</v>
      </c>
    </row>
    <row r="369" spans="1:10" hidden="1" x14ac:dyDescent="0.2">
      <c r="A369" s="531">
        <v>338</v>
      </c>
      <c r="B369" s="535" t="s">
        <v>148</v>
      </c>
      <c r="C369" s="538"/>
      <c r="D369" s="533" t="s">
        <v>56</v>
      </c>
      <c r="E369" s="533"/>
      <c r="F369" s="536">
        <v>1875</v>
      </c>
      <c r="G369" s="536">
        <f t="shared" si="50"/>
        <v>0</v>
      </c>
      <c r="H369" s="536">
        <v>1428</v>
      </c>
      <c r="I369" s="536">
        <f t="shared" si="51"/>
        <v>0</v>
      </c>
      <c r="J369" s="749">
        <f t="shared" si="52"/>
        <v>0</v>
      </c>
    </row>
    <row r="370" spans="1:10" hidden="1" x14ac:dyDescent="0.2">
      <c r="A370" s="531">
        <v>339</v>
      </c>
      <c r="B370" s="535" t="s">
        <v>164</v>
      </c>
      <c r="C370" s="538"/>
      <c r="D370" s="533" t="s">
        <v>137</v>
      </c>
      <c r="E370" s="533"/>
      <c r="F370" s="536"/>
      <c r="G370" s="536">
        <f t="shared" si="50"/>
        <v>0</v>
      </c>
      <c r="H370" s="536"/>
      <c r="I370" s="536">
        <f t="shared" si="51"/>
        <v>0</v>
      </c>
      <c r="J370" s="749"/>
    </row>
    <row r="371" spans="1:10" hidden="1" x14ac:dyDescent="0.2">
      <c r="A371" s="531">
        <v>340</v>
      </c>
      <c r="B371" s="535" t="s">
        <v>150</v>
      </c>
      <c r="C371" s="538"/>
      <c r="D371" s="533" t="s">
        <v>56</v>
      </c>
      <c r="E371" s="566"/>
      <c r="F371" s="536">
        <v>1875</v>
      </c>
      <c r="G371" s="536">
        <f t="shared" si="50"/>
        <v>0</v>
      </c>
      <c r="H371" s="536">
        <v>2646</v>
      </c>
      <c r="I371" s="536">
        <f t="shared" si="51"/>
        <v>0</v>
      </c>
      <c r="J371" s="749">
        <f t="shared" ref="J371:J374" si="53">G371+I371</f>
        <v>0</v>
      </c>
    </row>
    <row r="372" spans="1:10" ht="25.5" hidden="1" x14ac:dyDescent="0.2">
      <c r="A372" s="531">
        <v>341</v>
      </c>
      <c r="B372" s="535" t="s">
        <v>151</v>
      </c>
      <c r="C372" s="533" t="s">
        <v>152</v>
      </c>
      <c r="D372" s="533" t="s">
        <v>56</v>
      </c>
      <c r="E372" s="533"/>
      <c r="F372" s="536">
        <v>600</v>
      </c>
      <c r="G372" s="536">
        <f t="shared" si="50"/>
        <v>0</v>
      </c>
      <c r="H372" s="536">
        <v>381</v>
      </c>
      <c r="I372" s="536">
        <f t="shared" si="51"/>
        <v>0</v>
      </c>
      <c r="J372" s="749">
        <f t="shared" si="53"/>
        <v>0</v>
      </c>
    </row>
    <row r="373" spans="1:10" hidden="1" x14ac:dyDescent="0.2">
      <c r="A373" s="531">
        <v>342</v>
      </c>
      <c r="B373" s="535" t="s">
        <v>153</v>
      </c>
      <c r="C373" s="538"/>
      <c r="D373" s="533" t="s">
        <v>56</v>
      </c>
      <c r="E373" s="533"/>
      <c r="F373" s="536">
        <v>1000</v>
      </c>
      <c r="G373" s="536">
        <f t="shared" si="50"/>
        <v>0</v>
      </c>
      <c r="H373" s="536">
        <v>123</v>
      </c>
      <c r="I373" s="536">
        <f t="shared" si="51"/>
        <v>0</v>
      </c>
      <c r="J373" s="749">
        <f t="shared" si="53"/>
        <v>0</v>
      </c>
    </row>
    <row r="374" spans="1:10" hidden="1" x14ac:dyDescent="0.2">
      <c r="A374" s="531">
        <v>343</v>
      </c>
      <c r="B374" s="535" t="s">
        <v>60</v>
      </c>
      <c r="C374" s="538"/>
      <c r="D374" s="533" t="s">
        <v>5</v>
      </c>
      <c r="E374" s="533"/>
      <c r="F374" s="536">
        <v>0</v>
      </c>
      <c r="G374" s="536">
        <f t="shared" si="50"/>
        <v>0</v>
      </c>
      <c r="H374" s="536">
        <v>101443</v>
      </c>
      <c r="I374" s="536">
        <f t="shared" si="51"/>
        <v>0</v>
      </c>
      <c r="J374" s="749">
        <f t="shared" si="53"/>
        <v>0</v>
      </c>
    </row>
    <row r="375" spans="1:10" hidden="1" x14ac:dyDescent="0.2">
      <c r="A375" s="531">
        <v>344</v>
      </c>
      <c r="B375" s="567" t="s">
        <v>116</v>
      </c>
      <c r="C375" s="538"/>
      <c r="D375" s="533"/>
      <c r="E375" s="533"/>
      <c r="F375" s="533"/>
      <c r="G375" s="536"/>
      <c r="H375" s="147"/>
      <c r="I375" s="536"/>
      <c r="J375" s="748"/>
    </row>
    <row r="376" spans="1:10" ht="25.5" hidden="1" x14ac:dyDescent="0.2">
      <c r="A376" s="531">
        <v>345</v>
      </c>
      <c r="B376" s="535" t="s">
        <v>289</v>
      </c>
      <c r="C376" s="533" t="s">
        <v>367</v>
      </c>
      <c r="D376" s="533" t="s">
        <v>14</v>
      </c>
      <c r="E376" s="533"/>
      <c r="F376" s="536">
        <v>8293.6</v>
      </c>
      <c r="G376" s="536">
        <f t="shared" si="50"/>
        <v>0</v>
      </c>
      <c r="H376" s="536">
        <v>22342.319999999996</v>
      </c>
      <c r="I376" s="536">
        <f t="shared" si="51"/>
        <v>0</v>
      </c>
      <c r="J376" s="749">
        <f t="shared" ref="J376:J379" si="54">G376+I376</f>
        <v>0</v>
      </c>
    </row>
    <row r="377" spans="1:10" hidden="1" x14ac:dyDescent="0.2">
      <c r="A377" s="531">
        <v>346</v>
      </c>
      <c r="B377" s="535" t="s">
        <v>132</v>
      </c>
      <c r="C377" s="538" t="s">
        <v>133</v>
      </c>
      <c r="D377" s="533" t="s">
        <v>14</v>
      </c>
      <c r="E377" s="533"/>
      <c r="F377" s="536">
        <v>4003.24</v>
      </c>
      <c r="G377" s="536">
        <f t="shared" si="50"/>
        <v>0</v>
      </c>
      <c r="H377" s="536">
        <v>9764</v>
      </c>
      <c r="I377" s="536">
        <f t="shared" si="51"/>
        <v>0</v>
      </c>
      <c r="J377" s="749">
        <f t="shared" si="54"/>
        <v>0</v>
      </c>
    </row>
    <row r="378" spans="1:10" hidden="1" x14ac:dyDescent="0.2">
      <c r="A378" s="531">
        <v>347</v>
      </c>
      <c r="B378" s="535" t="s">
        <v>134</v>
      </c>
      <c r="C378" s="538"/>
      <c r="D378" s="533" t="s">
        <v>14</v>
      </c>
      <c r="E378" s="533"/>
      <c r="F378" s="536">
        <v>800</v>
      </c>
      <c r="G378" s="536">
        <f t="shared" si="50"/>
        <v>0</v>
      </c>
      <c r="H378" s="536">
        <v>2142</v>
      </c>
      <c r="I378" s="536">
        <f t="shared" si="51"/>
        <v>0</v>
      </c>
      <c r="J378" s="749">
        <f t="shared" si="54"/>
        <v>0</v>
      </c>
    </row>
    <row r="379" spans="1:10" hidden="1" x14ac:dyDescent="0.2">
      <c r="A379" s="531">
        <v>348</v>
      </c>
      <c r="B379" s="535" t="s">
        <v>135</v>
      </c>
      <c r="C379" s="538"/>
      <c r="D379" s="533" t="s">
        <v>56</v>
      </c>
      <c r="E379" s="533"/>
      <c r="F379" s="536">
        <v>1875</v>
      </c>
      <c r="G379" s="536">
        <f t="shared" si="50"/>
        <v>0</v>
      </c>
      <c r="H379" s="536">
        <v>869</v>
      </c>
      <c r="I379" s="536">
        <f t="shared" si="51"/>
        <v>0</v>
      </c>
      <c r="J379" s="749">
        <f t="shared" si="54"/>
        <v>0</v>
      </c>
    </row>
    <row r="380" spans="1:10" hidden="1" x14ac:dyDescent="0.2">
      <c r="A380" s="531">
        <v>349</v>
      </c>
      <c r="B380" s="535" t="s">
        <v>136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49"/>
    </row>
    <row r="381" spans="1:10" hidden="1" x14ac:dyDescent="0.2">
      <c r="A381" s="531">
        <v>350</v>
      </c>
      <c r="B381" s="535" t="s">
        <v>161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49"/>
    </row>
    <row r="382" spans="1:10" hidden="1" x14ac:dyDescent="0.2">
      <c r="A382" s="531">
        <v>351</v>
      </c>
      <c r="B382" s="535" t="s">
        <v>138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749"/>
    </row>
    <row r="383" spans="1:10" hidden="1" x14ac:dyDescent="0.2">
      <c r="A383" s="531">
        <v>352</v>
      </c>
      <c r="B383" s="535" t="s">
        <v>162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749"/>
    </row>
    <row r="384" spans="1:10" hidden="1" x14ac:dyDescent="0.2">
      <c r="A384" s="531">
        <v>353</v>
      </c>
      <c r="B384" s="535" t="s">
        <v>139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1617</v>
      </c>
      <c r="I384" s="536">
        <f t="shared" si="51"/>
        <v>0</v>
      </c>
      <c r="J384" s="749">
        <f t="shared" ref="J384:J385" si="55">G384+I384</f>
        <v>0</v>
      </c>
    </row>
    <row r="385" spans="1:10" hidden="1" x14ac:dyDescent="0.2">
      <c r="A385" s="531">
        <v>354</v>
      </c>
      <c r="B385" s="535" t="s">
        <v>140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1226</v>
      </c>
      <c r="I385" s="536">
        <f t="shared" si="51"/>
        <v>0</v>
      </c>
      <c r="J385" s="749">
        <f t="shared" si="55"/>
        <v>0</v>
      </c>
    </row>
    <row r="386" spans="1:10" hidden="1" x14ac:dyDescent="0.2">
      <c r="A386" s="531">
        <v>355</v>
      </c>
      <c r="B386" s="535" t="s">
        <v>163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749"/>
    </row>
    <row r="387" spans="1:10" hidden="1" x14ac:dyDescent="0.2">
      <c r="A387" s="531">
        <v>356</v>
      </c>
      <c r="B387" s="535" t="s">
        <v>144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2132</v>
      </c>
      <c r="I387" s="536">
        <f t="shared" si="51"/>
        <v>0</v>
      </c>
      <c r="J387" s="749">
        <f t="shared" ref="J387:J388" si="56">G387+I387</f>
        <v>0</v>
      </c>
    </row>
    <row r="388" spans="1:10" hidden="1" x14ac:dyDescent="0.2">
      <c r="A388" s="531">
        <v>357</v>
      </c>
      <c r="B388" s="535" t="s">
        <v>148</v>
      </c>
      <c r="C388" s="538"/>
      <c r="D388" s="533" t="s">
        <v>56</v>
      </c>
      <c r="E388" s="533"/>
      <c r="F388" s="536">
        <v>1875</v>
      </c>
      <c r="G388" s="536">
        <f t="shared" si="50"/>
        <v>0</v>
      </c>
      <c r="H388" s="536">
        <v>1428</v>
      </c>
      <c r="I388" s="536">
        <f t="shared" si="51"/>
        <v>0</v>
      </c>
      <c r="J388" s="749">
        <f t="shared" si="56"/>
        <v>0</v>
      </c>
    </row>
    <row r="389" spans="1:10" hidden="1" x14ac:dyDescent="0.2">
      <c r="A389" s="531">
        <v>358</v>
      </c>
      <c r="B389" s="535" t="s">
        <v>164</v>
      </c>
      <c r="C389" s="538"/>
      <c r="D389" s="533" t="s">
        <v>137</v>
      </c>
      <c r="E389" s="533"/>
      <c r="F389" s="536"/>
      <c r="G389" s="536">
        <f t="shared" si="50"/>
        <v>0</v>
      </c>
      <c r="H389" s="536"/>
      <c r="I389" s="536">
        <f t="shared" si="51"/>
        <v>0</v>
      </c>
      <c r="J389" s="749"/>
    </row>
    <row r="390" spans="1:10" hidden="1" x14ac:dyDescent="0.2">
      <c r="A390" s="531">
        <v>359</v>
      </c>
      <c r="B390" s="535" t="s">
        <v>150</v>
      </c>
      <c r="C390" s="538"/>
      <c r="D390" s="533" t="s">
        <v>56</v>
      </c>
      <c r="E390" s="566"/>
      <c r="F390" s="536">
        <v>1875</v>
      </c>
      <c r="G390" s="536">
        <f t="shared" si="50"/>
        <v>0</v>
      </c>
      <c r="H390" s="536">
        <v>2646</v>
      </c>
      <c r="I390" s="536">
        <f t="shared" si="51"/>
        <v>0</v>
      </c>
      <c r="J390" s="749">
        <f t="shared" ref="J390:J393" si="57">G390+I390</f>
        <v>0</v>
      </c>
    </row>
    <row r="391" spans="1:10" ht="25.5" hidden="1" x14ac:dyDescent="0.2">
      <c r="A391" s="531">
        <v>360</v>
      </c>
      <c r="B391" s="535" t="s">
        <v>151</v>
      </c>
      <c r="C391" s="533" t="s">
        <v>152</v>
      </c>
      <c r="D391" s="533" t="s">
        <v>56</v>
      </c>
      <c r="E391" s="533"/>
      <c r="F391" s="536">
        <v>600</v>
      </c>
      <c r="G391" s="536">
        <f t="shared" si="50"/>
        <v>0</v>
      </c>
      <c r="H391" s="536">
        <v>381</v>
      </c>
      <c r="I391" s="536">
        <f t="shared" si="51"/>
        <v>0</v>
      </c>
      <c r="J391" s="749">
        <f t="shared" si="57"/>
        <v>0</v>
      </c>
    </row>
    <row r="392" spans="1:10" hidden="1" x14ac:dyDescent="0.2">
      <c r="A392" s="531">
        <v>361</v>
      </c>
      <c r="B392" s="535" t="s">
        <v>153</v>
      </c>
      <c r="C392" s="538"/>
      <c r="D392" s="533" t="s">
        <v>56</v>
      </c>
      <c r="E392" s="533"/>
      <c r="F392" s="536">
        <v>1000</v>
      </c>
      <c r="G392" s="536">
        <f t="shared" si="50"/>
        <v>0</v>
      </c>
      <c r="H392" s="536">
        <v>123</v>
      </c>
      <c r="I392" s="536">
        <f t="shared" si="51"/>
        <v>0</v>
      </c>
      <c r="J392" s="749">
        <f t="shared" si="57"/>
        <v>0</v>
      </c>
    </row>
    <row r="393" spans="1:10" hidden="1" x14ac:dyDescent="0.2">
      <c r="A393" s="531">
        <v>362</v>
      </c>
      <c r="B393" s="535" t="s">
        <v>60</v>
      </c>
      <c r="C393" s="538"/>
      <c r="D393" s="533" t="s">
        <v>5</v>
      </c>
      <c r="E393" s="533"/>
      <c r="F393" s="536">
        <v>0</v>
      </c>
      <c r="G393" s="536">
        <f t="shared" si="50"/>
        <v>0</v>
      </c>
      <c r="H393" s="536">
        <v>96507</v>
      </c>
      <c r="I393" s="536">
        <f t="shared" si="51"/>
        <v>0</v>
      </c>
      <c r="J393" s="749">
        <f t="shared" si="57"/>
        <v>0</v>
      </c>
    </row>
    <row r="394" spans="1:10" ht="12" hidden="1" customHeight="1" x14ac:dyDescent="0.2">
      <c r="A394" s="531">
        <v>363</v>
      </c>
      <c r="B394" s="567" t="s">
        <v>118</v>
      </c>
      <c r="C394" s="538"/>
      <c r="D394" s="533"/>
      <c r="E394" s="533"/>
      <c r="F394" s="533"/>
      <c r="G394" s="536"/>
      <c r="H394" s="147"/>
      <c r="I394" s="536"/>
      <c r="J394" s="748"/>
    </row>
    <row r="395" spans="1:10" ht="25.5" hidden="1" x14ac:dyDescent="0.2">
      <c r="A395" s="531">
        <v>364</v>
      </c>
      <c r="B395" s="535" t="s">
        <v>289</v>
      </c>
      <c r="C395" s="533" t="s">
        <v>367</v>
      </c>
      <c r="D395" s="533" t="s">
        <v>14</v>
      </c>
      <c r="E395" s="533"/>
      <c r="F395" s="536">
        <v>8293.6</v>
      </c>
      <c r="G395" s="536">
        <f t="shared" si="50"/>
        <v>0</v>
      </c>
      <c r="H395" s="536">
        <v>22342.319999999996</v>
      </c>
      <c r="I395" s="536">
        <f t="shared" si="51"/>
        <v>0</v>
      </c>
      <c r="J395" s="749">
        <f t="shared" ref="J395:J398" si="58">G395+I395</f>
        <v>0</v>
      </c>
    </row>
    <row r="396" spans="1:10" ht="12" hidden="1" customHeight="1" x14ac:dyDescent="0.2">
      <c r="A396" s="531">
        <v>365</v>
      </c>
      <c r="B396" s="535" t="s">
        <v>132</v>
      </c>
      <c r="C396" s="538" t="s">
        <v>133</v>
      </c>
      <c r="D396" s="533" t="s">
        <v>14</v>
      </c>
      <c r="E396" s="533"/>
      <c r="F396" s="536">
        <v>4003.24</v>
      </c>
      <c r="G396" s="536">
        <f t="shared" si="50"/>
        <v>0</v>
      </c>
      <c r="H396" s="536">
        <v>9764</v>
      </c>
      <c r="I396" s="536">
        <f t="shared" si="51"/>
        <v>0</v>
      </c>
      <c r="J396" s="749">
        <f t="shared" si="58"/>
        <v>0</v>
      </c>
    </row>
    <row r="397" spans="1:10" hidden="1" x14ac:dyDescent="0.2">
      <c r="A397" s="531">
        <v>366</v>
      </c>
      <c r="B397" s="535" t="s">
        <v>134</v>
      </c>
      <c r="C397" s="538"/>
      <c r="D397" s="533" t="s">
        <v>14</v>
      </c>
      <c r="E397" s="533"/>
      <c r="F397" s="536">
        <v>800</v>
      </c>
      <c r="G397" s="536">
        <f t="shared" si="50"/>
        <v>0</v>
      </c>
      <c r="H397" s="536">
        <v>2142</v>
      </c>
      <c r="I397" s="536">
        <f t="shared" si="51"/>
        <v>0</v>
      </c>
      <c r="J397" s="749">
        <f t="shared" si="58"/>
        <v>0</v>
      </c>
    </row>
    <row r="398" spans="1:10" hidden="1" x14ac:dyDescent="0.2">
      <c r="A398" s="531">
        <v>367</v>
      </c>
      <c r="B398" s="535" t="s">
        <v>135</v>
      </c>
      <c r="C398" s="538"/>
      <c r="D398" s="533" t="s">
        <v>56</v>
      </c>
      <c r="E398" s="533"/>
      <c r="F398" s="536">
        <v>1875</v>
      </c>
      <c r="G398" s="536">
        <f t="shared" si="50"/>
        <v>0</v>
      </c>
      <c r="H398" s="536">
        <v>869</v>
      </c>
      <c r="I398" s="536">
        <f t="shared" si="51"/>
        <v>0</v>
      </c>
      <c r="J398" s="749">
        <f t="shared" si="58"/>
        <v>0</v>
      </c>
    </row>
    <row r="399" spans="1:10" hidden="1" x14ac:dyDescent="0.2">
      <c r="A399" s="531">
        <v>368</v>
      </c>
      <c r="B399" s="535" t="s">
        <v>136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49"/>
    </row>
    <row r="400" spans="1:10" hidden="1" x14ac:dyDescent="0.2">
      <c r="A400" s="531">
        <v>369</v>
      </c>
      <c r="B400" s="535" t="s">
        <v>161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749"/>
    </row>
    <row r="401" spans="1:10" hidden="1" x14ac:dyDescent="0.2">
      <c r="A401" s="531">
        <v>370</v>
      </c>
      <c r="B401" s="535" t="s">
        <v>138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749"/>
    </row>
    <row r="402" spans="1:10" hidden="1" x14ac:dyDescent="0.2">
      <c r="A402" s="531">
        <v>371</v>
      </c>
      <c r="B402" s="535" t="s">
        <v>139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1617</v>
      </c>
      <c r="I402" s="536">
        <f t="shared" si="51"/>
        <v>0</v>
      </c>
      <c r="J402" s="749">
        <f t="shared" ref="J402:J403" si="59">G402+I402</f>
        <v>0</v>
      </c>
    </row>
    <row r="403" spans="1:10" hidden="1" x14ac:dyDescent="0.2">
      <c r="A403" s="531">
        <v>372</v>
      </c>
      <c r="B403" s="535" t="s">
        <v>140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1226</v>
      </c>
      <c r="I403" s="536">
        <f t="shared" si="51"/>
        <v>0</v>
      </c>
      <c r="J403" s="749">
        <f t="shared" si="59"/>
        <v>0</v>
      </c>
    </row>
    <row r="404" spans="1:10" hidden="1" x14ac:dyDescent="0.2">
      <c r="A404" s="531">
        <v>373</v>
      </c>
      <c r="B404" s="535" t="s">
        <v>163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749"/>
    </row>
    <row r="405" spans="1:10" hidden="1" x14ac:dyDescent="0.2">
      <c r="A405" s="531">
        <v>374</v>
      </c>
      <c r="B405" s="535" t="s">
        <v>144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2132</v>
      </c>
      <c r="I405" s="536">
        <f t="shared" si="51"/>
        <v>0</v>
      </c>
      <c r="J405" s="749">
        <f t="shared" ref="J405:J406" si="60">G405+I405</f>
        <v>0</v>
      </c>
    </row>
    <row r="406" spans="1:10" hidden="1" x14ac:dyDescent="0.2">
      <c r="A406" s="531">
        <v>375</v>
      </c>
      <c r="B406" s="535" t="s">
        <v>148</v>
      </c>
      <c r="C406" s="538"/>
      <c r="D406" s="533" t="s">
        <v>56</v>
      </c>
      <c r="E406" s="533"/>
      <c r="F406" s="536">
        <v>1875</v>
      </c>
      <c r="G406" s="536">
        <f t="shared" si="50"/>
        <v>0</v>
      </c>
      <c r="H406" s="536">
        <v>1428</v>
      </c>
      <c r="I406" s="536">
        <f t="shared" si="51"/>
        <v>0</v>
      </c>
      <c r="J406" s="749">
        <f t="shared" si="60"/>
        <v>0</v>
      </c>
    </row>
    <row r="407" spans="1:10" hidden="1" x14ac:dyDescent="0.2">
      <c r="A407" s="531">
        <v>376</v>
      </c>
      <c r="B407" s="535" t="s">
        <v>164</v>
      </c>
      <c r="C407" s="538"/>
      <c r="D407" s="533" t="s">
        <v>137</v>
      </c>
      <c r="E407" s="533"/>
      <c r="F407" s="536"/>
      <c r="G407" s="536">
        <f t="shared" si="50"/>
        <v>0</v>
      </c>
      <c r="H407" s="536"/>
      <c r="I407" s="536">
        <f t="shared" si="51"/>
        <v>0</v>
      </c>
      <c r="J407" s="749"/>
    </row>
    <row r="408" spans="1:10" hidden="1" x14ac:dyDescent="0.2">
      <c r="A408" s="531">
        <v>377</v>
      </c>
      <c r="B408" s="535" t="s">
        <v>150</v>
      </c>
      <c r="C408" s="538"/>
      <c r="D408" s="533" t="s">
        <v>56</v>
      </c>
      <c r="E408" s="566"/>
      <c r="F408" s="536">
        <v>1875</v>
      </c>
      <c r="G408" s="536">
        <f t="shared" si="50"/>
        <v>0</v>
      </c>
      <c r="H408" s="536">
        <v>2646</v>
      </c>
      <c r="I408" s="536">
        <f t="shared" si="51"/>
        <v>0</v>
      </c>
      <c r="J408" s="749">
        <f t="shared" ref="J408:J411" si="61">G408+I408</f>
        <v>0</v>
      </c>
    </row>
    <row r="409" spans="1:10" ht="25.5" hidden="1" x14ac:dyDescent="0.2">
      <c r="A409" s="531">
        <v>378</v>
      </c>
      <c r="B409" s="535" t="s">
        <v>151</v>
      </c>
      <c r="C409" s="533" t="s">
        <v>152</v>
      </c>
      <c r="D409" s="533" t="s">
        <v>56</v>
      </c>
      <c r="E409" s="533"/>
      <c r="F409" s="536">
        <v>600</v>
      </c>
      <c r="G409" s="536">
        <f t="shared" si="50"/>
        <v>0</v>
      </c>
      <c r="H409" s="536">
        <v>381</v>
      </c>
      <c r="I409" s="536">
        <f t="shared" si="51"/>
        <v>0</v>
      </c>
      <c r="J409" s="749">
        <f t="shared" si="61"/>
        <v>0</v>
      </c>
    </row>
    <row r="410" spans="1:10" hidden="1" x14ac:dyDescent="0.2">
      <c r="A410" s="531">
        <v>379</v>
      </c>
      <c r="B410" s="535" t="s">
        <v>153</v>
      </c>
      <c r="C410" s="538"/>
      <c r="D410" s="533" t="s">
        <v>56</v>
      </c>
      <c r="E410" s="533"/>
      <c r="F410" s="536">
        <v>1000</v>
      </c>
      <c r="G410" s="536">
        <f t="shared" si="50"/>
        <v>0</v>
      </c>
      <c r="H410" s="536">
        <v>123</v>
      </c>
      <c r="I410" s="536">
        <f t="shared" si="51"/>
        <v>0</v>
      </c>
      <c r="J410" s="749">
        <f t="shared" si="61"/>
        <v>0</v>
      </c>
    </row>
    <row r="411" spans="1:10" hidden="1" x14ac:dyDescent="0.2">
      <c r="A411" s="531">
        <v>380</v>
      </c>
      <c r="B411" s="535" t="s">
        <v>60</v>
      </c>
      <c r="C411" s="538"/>
      <c r="D411" s="533" t="s">
        <v>5</v>
      </c>
      <c r="E411" s="533"/>
      <c r="F411" s="536">
        <v>0</v>
      </c>
      <c r="G411" s="536">
        <f t="shared" si="50"/>
        <v>0</v>
      </c>
      <c r="H411" s="536">
        <v>84698</v>
      </c>
      <c r="I411" s="536">
        <f t="shared" si="51"/>
        <v>0</v>
      </c>
      <c r="J411" s="749">
        <f t="shared" si="61"/>
        <v>0</v>
      </c>
    </row>
    <row r="412" spans="1:10" x14ac:dyDescent="0.2">
      <c r="A412" s="531">
        <v>381</v>
      </c>
      <c r="B412" s="567" t="s">
        <v>120</v>
      </c>
      <c r="C412" s="538"/>
      <c r="D412" s="533"/>
      <c r="E412" s="533"/>
      <c r="F412" s="533"/>
      <c r="G412" s="536"/>
      <c r="H412" s="147"/>
      <c r="I412" s="536"/>
      <c r="J412" s="748"/>
    </row>
    <row r="413" spans="1:10" ht="25.5" hidden="1" x14ac:dyDescent="0.2">
      <c r="A413" s="531">
        <v>382</v>
      </c>
      <c r="B413" s="535" t="s">
        <v>289</v>
      </c>
      <c r="C413" s="533" t="s">
        <v>367</v>
      </c>
      <c r="D413" s="533" t="s">
        <v>14</v>
      </c>
      <c r="E413" s="533"/>
      <c r="F413" s="536">
        <v>8293.6</v>
      </c>
      <c r="G413" s="536">
        <f t="shared" si="50"/>
        <v>0</v>
      </c>
      <c r="H413" s="536">
        <v>22342.319999999996</v>
      </c>
      <c r="I413" s="536">
        <f t="shared" si="51"/>
        <v>0</v>
      </c>
      <c r="J413" s="749">
        <f t="shared" ref="J413:J418" si="62">G413+I413</f>
        <v>0</v>
      </c>
    </row>
    <row r="414" spans="1:10" ht="12" customHeight="1" x14ac:dyDescent="0.2">
      <c r="A414" s="531">
        <v>383</v>
      </c>
      <c r="B414" s="535" t="s">
        <v>165</v>
      </c>
      <c r="C414" s="538" t="s">
        <v>166</v>
      </c>
      <c r="D414" s="533" t="s">
        <v>14</v>
      </c>
      <c r="E414" s="533">
        <v>1</v>
      </c>
      <c r="F414" s="536">
        <v>800</v>
      </c>
      <c r="G414" s="536">
        <f t="shared" si="50"/>
        <v>800</v>
      </c>
      <c r="H414" s="536">
        <v>813</v>
      </c>
      <c r="I414" s="536">
        <f t="shared" si="51"/>
        <v>813</v>
      </c>
      <c r="J414" s="749">
        <f t="shared" si="62"/>
        <v>1613</v>
      </c>
    </row>
    <row r="415" spans="1:10" hidden="1" x14ac:dyDescent="0.2">
      <c r="A415" s="531">
        <v>384</v>
      </c>
      <c r="B415" s="535" t="s">
        <v>132</v>
      </c>
      <c r="C415" s="538" t="s">
        <v>133</v>
      </c>
      <c r="D415" s="533" t="s">
        <v>14</v>
      </c>
      <c r="E415" s="533"/>
      <c r="F415" s="536">
        <v>4003.24</v>
      </c>
      <c r="G415" s="536">
        <f t="shared" si="50"/>
        <v>0</v>
      </c>
      <c r="H415" s="536">
        <v>9764</v>
      </c>
      <c r="I415" s="536">
        <f t="shared" si="51"/>
        <v>0</v>
      </c>
      <c r="J415" s="749">
        <f t="shared" si="62"/>
        <v>0</v>
      </c>
    </row>
    <row r="416" spans="1:10" ht="12" customHeight="1" x14ac:dyDescent="0.2">
      <c r="A416" s="531">
        <v>385</v>
      </c>
      <c r="B416" s="535" t="s">
        <v>167</v>
      </c>
      <c r="C416" s="538"/>
      <c r="D416" s="533" t="s">
        <v>14</v>
      </c>
      <c r="E416" s="533">
        <v>1</v>
      </c>
      <c r="F416" s="536">
        <v>600</v>
      </c>
      <c r="G416" s="536">
        <f t="shared" si="50"/>
        <v>600</v>
      </c>
      <c r="H416" s="536">
        <v>532</v>
      </c>
      <c r="I416" s="536">
        <f t="shared" si="51"/>
        <v>532</v>
      </c>
      <c r="J416" s="749">
        <f t="shared" si="62"/>
        <v>1132</v>
      </c>
    </row>
    <row r="417" spans="1:10" ht="16.899999999999999" hidden="1" customHeight="1" x14ac:dyDescent="0.2">
      <c r="A417" s="531">
        <v>386</v>
      </c>
      <c r="B417" s="535" t="s">
        <v>134</v>
      </c>
      <c r="C417" s="538"/>
      <c r="D417" s="533" t="s">
        <v>14</v>
      </c>
      <c r="E417" s="533"/>
      <c r="F417" s="536">
        <v>800</v>
      </c>
      <c r="G417" s="536">
        <f t="shared" si="50"/>
        <v>0</v>
      </c>
      <c r="H417" s="536">
        <v>2142</v>
      </c>
      <c r="I417" s="536">
        <f t="shared" si="51"/>
        <v>0</v>
      </c>
      <c r="J417" s="749">
        <f t="shared" si="62"/>
        <v>0</v>
      </c>
    </row>
    <row r="418" spans="1:10" x14ac:dyDescent="0.2">
      <c r="A418" s="531">
        <v>387</v>
      </c>
      <c r="B418" s="535" t="s">
        <v>157</v>
      </c>
      <c r="C418" s="533"/>
      <c r="D418" s="533" t="s">
        <v>56</v>
      </c>
      <c r="E418" s="533">
        <v>5.93</v>
      </c>
      <c r="F418" s="536">
        <v>1875</v>
      </c>
      <c r="G418" s="536">
        <f t="shared" si="50"/>
        <v>11118.75</v>
      </c>
      <c r="H418" s="536">
        <v>840</v>
      </c>
      <c r="I418" s="536">
        <f t="shared" si="51"/>
        <v>4981.2</v>
      </c>
      <c r="J418" s="749">
        <f t="shared" si="62"/>
        <v>16099.95</v>
      </c>
    </row>
    <row r="419" spans="1:10" hidden="1" x14ac:dyDescent="0.2">
      <c r="A419" s="531">
        <v>388</v>
      </c>
      <c r="B419" s="535" t="s">
        <v>168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749"/>
    </row>
    <row r="420" spans="1:10" x14ac:dyDescent="0.2">
      <c r="A420" s="531">
        <v>389</v>
      </c>
      <c r="B420" s="535" t="s">
        <v>159</v>
      </c>
      <c r="C420" s="533"/>
      <c r="D420" s="533" t="s">
        <v>56</v>
      </c>
      <c r="E420" s="566">
        <v>0.54</v>
      </c>
      <c r="F420" s="536">
        <v>1875</v>
      </c>
      <c r="G420" s="536">
        <f t="shared" si="50"/>
        <v>1012.5000000000001</v>
      </c>
      <c r="H420" s="536">
        <v>3080</v>
      </c>
      <c r="I420" s="536">
        <f t="shared" si="51"/>
        <v>1663.2</v>
      </c>
      <c r="J420" s="749">
        <f t="shared" ref="J420:J421" si="63">G420+I420</f>
        <v>2675.7000000000003</v>
      </c>
    </row>
    <row r="421" spans="1:10" hidden="1" x14ac:dyDescent="0.2">
      <c r="A421" s="531">
        <v>390</v>
      </c>
      <c r="B421" s="535" t="s">
        <v>135</v>
      </c>
      <c r="C421" s="538"/>
      <c r="D421" s="533" t="s">
        <v>56</v>
      </c>
      <c r="E421" s="533"/>
      <c r="F421" s="536">
        <v>1875</v>
      </c>
      <c r="G421" s="536">
        <f t="shared" si="50"/>
        <v>0</v>
      </c>
      <c r="H421" s="536">
        <v>869</v>
      </c>
      <c r="I421" s="536">
        <f t="shared" si="51"/>
        <v>0</v>
      </c>
      <c r="J421" s="749">
        <f t="shared" si="63"/>
        <v>0</v>
      </c>
    </row>
    <row r="422" spans="1:10" hidden="1" x14ac:dyDescent="0.2">
      <c r="A422" s="531">
        <v>391</v>
      </c>
      <c r="B422" s="535" t="s">
        <v>136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49"/>
    </row>
    <row r="423" spans="1:10" hidden="1" x14ac:dyDescent="0.2">
      <c r="A423" s="531">
        <v>392</v>
      </c>
      <c r="B423" s="535" t="s">
        <v>161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749"/>
    </row>
    <row r="424" spans="1:10" hidden="1" x14ac:dyDescent="0.2">
      <c r="A424" s="531">
        <v>393</v>
      </c>
      <c r="B424" s="535" t="s">
        <v>138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749"/>
    </row>
    <row r="425" spans="1:10" hidden="1" x14ac:dyDescent="0.2">
      <c r="A425" s="531">
        <v>394</v>
      </c>
      <c r="B425" s="535" t="s">
        <v>139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1617</v>
      </c>
      <c r="I425" s="536">
        <f t="shared" si="51"/>
        <v>0</v>
      </c>
      <c r="J425" s="749">
        <f t="shared" ref="J425:J426" si="64">G425+I425</f>
        <v>0</v>
      </c>
    </row>
    <row r="426" spans="1:10" hidden="1" x14ac:dyDescent="0.2">
      <c r="A426" s="531">
        <v>395</v>
      </c>
      <c r="B426" s="535" t="s">
        <v>140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1226</v>
      </c>
      <c r="I426" s="536">
        <f t="shared" si="51"/>
        <v>0</v>
      </c>
      <c r="J426" s="749">
        <f t="shared" si="64"/>
        <v>0</v>
      </c>
    </row>
    <row r="427" spans="1:10" hidden="1" x14ac:dyDescent="0.2">
      <c r="A427" s="531">
        <v>396</v>
      </c>
      <c r="B427" s="535" t="s">
        <v>163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749"/>
    </row>
    <row r="428" spans="1:10" hidden="1" x14ac:dyDescent="0.2">
      <c r="A428" s="531">
        <v>397</v>
      </c>
      <c r="B428" s="535" t="s">
        <v>144</v>
      </c>
      <c r="C428" s="538"/>
      <c r="D428" s="533" t="s">
        <v>56</v>
      </c>
      <c r="E428" s="566"/>
      <c r="F428" s="536">
        <v>1875</v>
      </c>
      <c r="G428" s="536">
        <f t="shared" si="50"/>
        <v>0</v>
      </c>
      <c r="H428" s="536">
        <v>2132</v>
      </c>
      <c r="I428" s="536">
        <f t="shared" si="51"/>
        <v>0</v>
      </c>
      <c r="J428" s="749">
        <f t="shared" ref="J428:J429" si="65">G428+I428</f>
        <v>0</v>
      </c>
    </row>
    <row r="429" spans="1:10" hidden="1" x14ac:dyDescent="0.2">
      <c r="A429" s="531">
        <v>398</v>
      </c>
      <c r="B429" s="535" t="s">
        <v>148</v>
      </c>
      <c r="C429" s="538"/>
      <c r="D429" s="533" t="s">
        <v>56</v>
      </c>
      <c r="E429" s="533"/>
      <c r="F429" s="536">
        <v>1875</v>
      </c>
      <c r="G429" s="536">
        <f t="shared" si="50"/>
        <v>0</v>
      </c>
      <c r="H429" s="536">
        <v>1428</v>
      </c>
      <c r="I429" s="536">
        <f t="shared" si="51"/>
        <v>0</v>
      </c>
      <c r="J429" s="749">
        <f t="shared" si="65"/>
        <v>0</v>
      </c>
    </row>
    <row r="430" spans="1:10" hidden="1" x14ac:dyDescent="0.2">
      <c r="A430" s="531">
        <v>399</v>
      </c>
      <c r="B430" s="535" t="s">
        <v>164</v>
      </c>
      <c r="C430" s="538"/>
      <c r="D430" s="533" t="s">
        <v>137</v>
      </c>
      <c r="E430" s="533"/>
      <c r="F430" s="536"/>
      <c r="G430" s="536">
        <f t="shared" si="50"/>
        <v>0</v>
      </c>
      <c r="H430" s="536"/>
      <c r="I430" s="536">
        <f t="shared" si="51"/>
        <v>0</v>
      </c>
      <c r="J430" s="749"/>
    </row>
    <row r="431" spans="1:10" hidden="1" x14ac:dyDescent="0.2">
      <c r="A431" s="531">
        <v>400</v>
      </c>
      <c r="B431" s="535" t="s">
        <v>150</v>
      </c>
      <c r="C431" s="538"/>
      <c r="D431" s="533" t="s">
        <v>56</v>
      </c>
      <c r="E431" s="566"/>
      <c r="F431" s="536">
        <v>1875</v>
      </c>
      <c r="G431" s="536">
        <f t="shared" ref="G431:G494" si="66">E431*F431</f>
        <v>0</v>
      </c>
      <c r="H431" s="536">
        <v>2646</v>
      </c>
      <c r="I431" s="536">
        <f t="shared" ref="I431:I494" si="67">E431*H431</f>
        <v>0</v>
      </c>
      <c r="J431" s="749">
        <f t="shared" ref="J431:J434" si="68">G431+I431</f>
        <v>0</v>
      </c>
    </row>
    <row r="432" spans="1:10" ht="25.5" hidden="1" x14ac:dyDescent="0.2">
      <c r="A432" s="531">
        <v>401</v>
      </c>
      <c r="B432" s="535" t="s">
        <v>151</v>
      </c>
      <c r="C432" s="533" t="s">
        <v>152</v>
      </c>
      <c r="D432" s="533" t="s">
        <v>56</v>
      </c>
      <c r="E432" s="533"/>
      <c r="F432" s="536">
        <v>600</v>
      </c>
      <c r="G432" s="536">
        <f t="shared" si="66"/>
        <v>0</v>
      </c>
      <c r="H432" s="536">
        <v>381</v>
      </c>
      <c r="I432" s="536">
        <f t="shared" si="67"/>
        <v>0</v>
      </c>
      <c r="J432" s="749">
        <f t="shared" si="68"/>
        <v>0</v>
      </c>
    </row>
    <row r="433" spans="1:10" hidden="1" x14ac:dyDescent="0.2">
      <c r="A433" s="531">
        <v>402</v>
      </c>
      <c r="B433" s="535" t="s">
        <v>153</v>
      </c>
      <c r="C433" s="538"/>
      <c r="D433" s="533" t="s">
        <v>56</v>
      </c>
      <c r="E433" s="533"/>
      <c r="F433" s="536">
        <v>1000</v>
      </c>
      <c r="G433" s="536">
        <f t="shared" si="66"/>
        <v>0</v>
      </c>
      <c r="H433" s="536">
        <v>123</v>
      </c>
      <c r="I433" s="536">
        <f t="shared" si="67"/>
        <v>0</v>
      </c>
      <c r="J433" s="749">
        <f t="shared" si="68"/>
        <v>0</v>
      </c>
    </row>
    <row r="434" spans="1:10" hidden="1" x14ac:dyDescent="0.2">
      <c r="A434" s="531">
        <v>403</v>
      </c>
      <c r="B434" s="535" t="s">
        <v>60</v>
      </c>
      <c r="C434" s="538"/>
      <c r="D434" s="533" t="s">
        <v>5</v>
      </c>
      <c r="E434" s="533"/>
      <c r="F434" s="536">
        <v>0</v>
      </c>
      <c r="G434" s="536">
        <f t="shared" si="66"/>
        <v>0</v>
      </c>
      <c r="H434" s="536">
        <v>103023</v>
      </c>
      <c r="I434" s="536">
        <f t="shared" si="67"/>
        <v>0</v>
      </c>
      <c r="J434" s="749">
        <f t="shared" si="68"/>
        <v>0</v>
      </c>
    </row>
    <row r="435" spans="1:10" hidden="1" x14ac:dyDescent="0.2">
      <c r="A435" s="531">
        <v>404</v>
      </c>
      <c r="B435" s="567" t="s">
        <v>169</v>
      </c>
      <c r="C435" s="538"/>
      <c r="D435" s="533"/>
      <c r="E435" s="533"/>
      <c r="F435" s="533"/>
      <c r="G435" s="536"/>
      <c r="H435" s="147"/>
      <c r="I435" s="536"/>
      <c r="J435" s="748"/>
    </row>
    <row r="436" spans="1:10" hidden="1" x14ac:dyDescent="0.2">
      <c r="A436" s="531">
        <v>405</v>
      </c>
      <c r="B436" s="535" t="s">
        <v>134</v>
      </c>
      <c r="C436" s="538"/>
      <c r="D436" s="533" t="s">
        <v>14</v>
      </c>
      <c r="E436" s="533"/>
      <c r="F436" s="536">
        <v>800</v>
      </c>
      <c r="G436" s="536">
        <f t="shared" si="66"/>
        <v>0</v>
      </c>
      <c r="H436" s="536">
        <v>2142</v>
      </c>
      <c r="I436" s="536">
        <f t="shared" si="67"/>
        <v>0</v>
      </c>
      <c r="J436" s="749">
        <f t="shared" ref="J436:J437" si="69">G436+I436</f>
        <v>0</v>
      </c>
    </row>
    <row r="437" spans="1:10" hidden="1" x14ac:dyDescent="0.2">
      <c r="A437" s="531">
        <v>406</v>
      </c>
      <c r="B437" s="535" t="s">
        <v>135</v>
      </c>
      <c r="C437" s="538"/>
      <c r="D437" s="533" t="s">
        <v>56</v>
      </c>
      <c r="E437" s="533"/>
      <c r="F437" s="536">
        <v>1875</v>
      </c>
      <c r="G437" s="536">
        <f t="shared" si="66"/>
        <v>0</v>
      </c>
      <c r="H437" s="536">
        <v>869</v>
      </c>
      <c r="I437" s="536">
        <f t="shared" si="67"/>
        <v>0</v>
      </c>
      <c r="J437" s="749">
        <f t="shared" si="69"/>
        <v>0</v>
      </c>
    </row>
    <row r="438" spans="1:10" hidden="1" x14ac:dyDescent="0.2">
      <c r="A438" s="531">
        <v>407</v>
      </c>
      <c r="B438" s="535" t="s">
        <v>136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49"/>
    </row>
    <row r="439" spans="1:10" hidden="1" x14ac:dyDescent="0.2">
      <c r="A439" s="531">
        <v>408</v>
      </c>
      <c r="B439" s="535" t="s">
        <v>161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49"/>
    </row>
    <row r="440" spans="1:10" hidden="1" x14ac:dyDescent="0.2">
      <c r="A440" s="531">
        <v>409</v>
      </c>
      <c r="B440" s="535" t="s">
        <v>138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749"/>
    </row>
    <row r="441" spans="1:10" hidden="1" x14ac:dyDescent="0.2">
      <c r="A441" s="531">
        <v>410</v>
      </c>
      <c r="B441" s="535" t="s">
        <v>162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749"/>
    </row>
    <row r="442" spans="1:10" hidden="1" x14ac:dyDescent="0.2">
      <c r="A442" s="531">
        <v>411</v>
      </c>
      <c r="B442" s="535" t="s">
        <v>139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1617</v>
      </c>
      <c r="I442" s="536">
        <f t="shared" si="67"/>
        <v>0</v>
      </c>
      <c r="J442" s="749">
        <f t="shared" ref="J442:J443" si="70">G442+I442</f>
        <v>0</v>
      </c>
    </row>
    <row r="443" spans="1:10" ht="22.5" hidden="1" customHeight="1" x14ac:dyDescent="0.2">
      <c r="A443" s="531">
        <v>412</v>
      </c>
      <c r="B443" s="535" t="s">
        <v>148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1428</v>
      </c>
      <c r="I443" s="536">
        <f t="shared" si="67"/>
        <v>0</v>
      </c>
      <c r="J443" s="749">
        <f t="shared" si="70"/>
        <v>0</v>
      </c>
    </row>
    <row r="444" spans="1:10" ht="15" hidden="1" customHeight="1" x14ac:dyDescent="0.2">
      <c r="A444" s="531">
        <v>413</v>
      </c>
      <c r="B444" s="535" t="s">
        <v>170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749"/>
    </row>
    <row r="445" spans="1:10" ht="15" hidden="1" customHeight="1" x14ac:dyDescent="0.2">
      <c r="A445" s="531">
        <v>414</v>
      </c>
      <c r="B445" s="535" t="s">
        <v>150</v>
      </c>
      <c r="C445" s="538"/>
      <c r="D445" s="533" t="s">
        <v>56</v>
      </c>
      <c r="E445" s="566"/>
      <c r="F445" s="536">
        <v>1875</v>
      </c>
      <c r="G445" s="536">
        <f t="shared" si="66"/>
        <v>0</v>
      </c>
      <c r="H445" s="536">
        <v>2646</v>
      </c>
      <c r="I445" s="536">
        <f t="shared" si="67"/>
        <v>0</v>
      </c>
      <c r="J445" s="749">
        <f t="shared" ref="J445:J447" si="71">G445+I445</f>
        <v>0</v>
      </c>
    </row>
    <row r="446" spans="1:10" ht="15" hidden="1" customHeight="1" x14ac:dyDescent="0.2">
      <c r="A446" s="531">
        <v>415</v>
      </c>
      <c r="B446" s="535" t="s">
        <v>171</v>
      </c>
      <c r="C446" s="538"/>
      <c r="D446" s="533" t="s">
        <v>172</v>
      </c>
      <c r="E446" s="533"/>
      <c r="F446" s="536">
        <v>1000</v>
      </c>
      <c r="G446" s="536">
        <f t="shared" si="66"/>
        <v>0</v>
      </c>
      <c r="H446" s="536">
        <v>95</v>
      </c>
      <c r="I446" s="536">
        <f t="shared" si="67"/>
        <v>0</v>
      </c>
      <c r="J446" s="749">
        <f t="shared" si="71"/>
        <v>0</v>
      </c>
    </row>
    <row r="447" spans="1:10" ht="15" hidden="1" customHeight="1" x14ac:dyDescent="0.2">
      <c r="A447" s="531">
        <v>416</v>
      </c>
      <c r="B447" s="535" t="s">
        <v>60</v>
      </c>
      <c r="C447" s="538"/>
      <c r="D447" s="533" t="s">
        <v>5</v>
      </c>
      <c r="E447" s="533"/>
      <c r="F447" s="536">
        <v>0</v>
      </c>
      <c r="G447" s="536">
        <f t="shared" si="66"/>
        <v>0</v>
      </c>
      <c r="H447" s="536">
        <v>49673</v>
      </c>
      <c r="I447" s="536">
        <f t="shared" si="67"/>
        <v>0</v>
      </c>
      <c r="J447" s="749">
        <f t="shared" si="71"/>
        <v>0</v>
      </c>
    </row>
    <row r="448" spans="1:10" ht="15" hidden="1" customHeight="1" x14ac:dyDescent="0.2">
      <c r="A448" s="531">
        <v>417</v>
      </c>
      <c r="B448" s="567" t="s">
        <v>173</v>
      </c>
      <c r="C448" s="538"/>
      <c r="D448" s="533"/>
      <c r="E448" s="533"/>
      <c r="F448" s="533"/>
      <c r="G448" s="536"/>
      <c r="H448" s="147"/>
      <c r="I448" s="536"/>
      <c r="J448" s="748"/>
    </row>
    <row r="449" spans="1:10" ht="15" hidden="1" customHeight="1" x14ac:dyDescent="0.2">
      <c r="A449" s="531">
        <v>418</v>
      </c>
      <c r="B449" s="535" t="s">
        <v>134</v>
      </c>
      <c r="C449" s="538"/>
      <c r="D449" s="533" t="s">
        <v>14</v>
      </c>
      <c r="E449" s="533"/>
      <c r="F449" s="536">
        <v>800</v>
      </c>
      <c r="G449" s="536">
        <f t="shared" si="66"/>
        <v>0</v>
      </c>
      <c r="H449" s="536">
        <v>2142</v>
      </c>
      <c r="I449" s="536">
        <f t="shared" si="67"/>
        <v>0</v>
      </c>
      <c r="J449" s="749">
        <f t="shared" ref="J449:J450" si="72">G449+I449</f>
        <v>0</v>
      </c>
    </row>
    <row r="450" spans="1:10" ht="25.5" hidden="1" customHeight="1" x14ac:dyDescent="0.2">
      <c r="A450" s="531">
        <v>419</v>
      </c>
      <c r="B450" s="535" t="s">
        <v>135</v>
      </c>
      <c r="C450" s="538"/>
      <c r="D450" s="533" t="s">
        <v>56</v>
      </c>
      <c r="E450" s="533"/>
      <c r="F450" s="536">
        <v>1875</v>
      </c>
      <c r="G450" s="536">
        <f t="shared" si="66"/>
        <v>0</v>
      </c>
      <c r="H450" s="536">
        <v>869</v>
      </c>
      <c r="I450" s="536">
        <f t="shared" si="67"/>
        <v>0</v>
      </c>
      <c r="J450" s="749">
        <f t="shared" si="72"/>
        <v>0</v>
      </c>
    </row>
    <row r="451" spans="1:10" hidden="1" x14ac:dyDescent="0.2">
      <c r="A451" s="531">
        <v>420</v>
      </c>
      <c r="B451" s="535" t="s">
        <v>136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49"/>
    </row>
    <row r="452" spans="1:10" hidden="1" x14ac:dyDescent="0.2">
      <c r="A452" s="531">
        <v>421</v>
      </c>
      <c r="B452" s="535" t="s">
        <v>161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49"/>
    </row>
    <row r="453" spans="1:10" hidden="1" x14ac:dyDescent="0.2">
      <c r="A453" s="531">
        <v>422</v>
      </c>
      <c r="B453" s="535" t="s">
        <v>138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749"/>
    </row>
    <row r="454" spans="1:10" hidden="1" x14ac:dyDescent="0.2">
      <c r="A454" s="531">
        <v>423</v>
      </c>
      <c r="B454" s="535" t="s">
        <v>162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749"/>
    </row>
    <row r="455" spans="1:10" hidden="1" x14ac:dyDescent="0.2">
      <c r="A455" s="531">
        <v>424</v>
      </c>
      <c r="B455" s="535" t="s">
        <v>139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1617</v>
      </c>
      <c r="I455" s="536">
        <f t="shared" si="67"/>
        <v>0</v>
      </c>
      <c r="J455" s="749">
        <f t="shared" ref="J455:J456" si="73">G455+I455</f>
        <v>0</v>
      </c>
    </row>
    <row r="456" spans="1:10" hidden="1" x14ac:dyDescent="0.2">
      <c r="A456" s="531">
        <v>425</v>
      </c>
      <c r="B456" s="535" t="s">
        <v>148</v>
      </c>
      <c r="C456" s="538"/>
      <c r="D456" s="533" t="s">
        <v>56</v>
      </c>
      <c r="E456" s="533"/>
      <c r="F456" s="536">
        <v>1875</v>
      </c>
      <c r="G456" s="536">
        <f t="shared" si="66"/>
        <v>0</v>
      </c>
      <c r="H456" s="536">
        <v>1428</v>
      </c>
      <c r="I456" s="536">
        <f t="shared" si="67"/>
        <v>0</v>
      </c>
      <c r="J456" s="749">
        <f t="shared" si="73"/>
        <v>0</v>
      </c>
    </row>
    <row r="457" spans="1:10" ht="29.25" hidden="1" customHeight="1" x14ac:dyDescent="0.2">
      <c r="A457" s="531">
        <v>426</v>
      </c>
      <c r="B457" s="535" t="s">
        <v>170</v>
      </c>
      <c r="C457" s="538"/>
      <c r="D457" s="533" t="s">
        <v>137</v>
      </c>
      <c r="E457" s="533"/>
      <c r="F457" s="536"/>
      <c r="G457" s="536">
        <f t="shared" si="66"/>
        <v>0</v>
      </c>
      <c r="H457" s="536"/>
      <c r="I457" s="536">
        <f t="shared" si="67"/>
        <v>0</v>
      </c>
      <c r="J457" s="749"/>
    </row>
    <row r="458" spans="1:10" ht="29.25" hidden="1" customHeight="1" x14ac:dyDescent="0.2">
      <c r="A458" s="531">
        <v>427</v>
      </c>
      <c r="B458" s="535" t="s">
        <v>150</v>
      </c>
      <c r="C458" s="538"/>
      <c r="D458" s="533" t="s">
        <v>56</v>
      </c>
      <c r="E458" s="566"/>
      <c r="F458" s="536">
        <v>1875</v>
      </c>
      <c r="G458" s="536">
        <f t="shared" si="66"/>
        <v>0</v>
      </c>
      <c r="H458" s="536">
        <v>2646</v>
      </c>
      <c r="I458" s="536">
        <f t="shared" si="67"/>
        <v>0</v>
      </c>
      <c r="J458" s="749">
        <f t="shared" ref="J458:J460" si="74">G458+I458</f>
        <v>0</v>
      </c>
    </row>
    <row r="459" spans="1:10" hidden="1" x14ac:dyDescent="0.2">
      <c r="A459" s="531">
        <v>428</v>
      </c>
      <c r="B459" s="535" t="s">
        <v>171</v>
      </c>
      <c r="C459" s="538"/>
      <c r="D459" s="533" t="s">
        <v>172</v>
      </c>
      <c r="E459" s="533"/>
      <c r="F459" s="536">
        <v>1000</v>
      </c>
      <c r="G459" s="536">
        <f t="shared" si="66"/>
        <v>0</v>
      </c>
      <c r="H459" s="536">
        <v>95</v>
      </c>
      <c r="I459" s="536">
        <f t="shared" si="67"/>
        <v>0</v>
      </c>
      <c r="J459" s="749">
        <f t="shared" si="74"/>
        <v>0</v>
      </c>
    </row>
    <row r="460" spans="1:10" hidden="1" x14ac:dyDescent="0.2">
      <c r="A460" s="531">
        <v>429</v>
      </c>
      <c r="B460" s="535" t="s">
        <v>60</v>
      </c>
      <c r="C460" s="538"/>
      <c r="D460" s="533" t="s">
        <v>5</v>
      </c>
      <c r="E460" s="533"/>
      <c r="F460" s="536">
        <v>0</v>
      </c>
      <c r="G460" s="536">
        <f t="shared" si="66"/>
        <v>0</v>
      </c>
      <c r="H460" s="536">
        <v>49673</v>
      </c>
      <c r="I460" s="536">
        <f t="shared" si="67"/>
        <v>0</v>
      </c>
      <c r="J460" s="749">
        <f t="shared" si="74"/>
        <v>0</v>
      </c>
    </row>
    <row r="461" spans="1:10" ht="15.75" customHeight="1" x14ac:dyDescent="0.2">
      <c r="A461" s="531">
        <v>430</v>
      </c>
      <c r="B461" s="567" t="s">
        <v>174</v>
      </c>
      <c r="C461" s="538"/>
      <c r="D461" s="533"/>
      <c r="E461" s="533"/>
      <c r="F461" s="533"/>
      <c r="G461" s="536"/>
      <c r="H461" s="147"/>
      <c r="I461" s="536"/>
      <c r="J461" s="748"/>
    </row>
    <row r="462" spans="1:10" ht="15.75" customHeight="1" x14ac:dyDescent="0.2">
      <c r="A462" s="531">
        <v>431</v>
      </c>
      <c r="B462" s="535" t="s">
        <v>175</v>
      </c>
      <c r="C462" s="538" t="s">
        <v>176</v>
      </c>
      <c r="D462" s="533" t="s">
        <v>14</v>
      </c>
      <c r="E462" s="533">
        <v>2</v>
      </c>
      <c r="F462" s="536">
        <v>800</v>
      </c>
      <c r="G462" s="536">
        <f t="shared" si="66"/>
        <v>1600</v>
      </c>
      <c r="H462" s="536">
        <v>627</v>
      </c>
      <c r="I462" s="536">
        <f t="shared" si="67"/>
        <v>1254</v>
      </c>
      <c r="J462" s="749">
        <f t="shared" ref="J462:J465" si="75">G462+I462</f>
        <v>2854</v>
      </c>
    </row>
    <row r="463" spans="1:10" ht="12.75" customHeight="1" x14ac:dyDescent="0.2">
      <c r="A463" s="531">
        <v>432</v>
      </c>
      <c r="B463" s="535" t="s">
        <v>156</v>
      </c>
      <c r="C463" s="538"/>
      <c r="D463" s="533" t="s">
        <v>14</v>
      </c>
      <c r="E463" s="533">
        <v>2</v>
      </c>
      <c r="F463" s="536">
        <v>600</v>
      </c>
      <c r="G463" s="536">
        <f t="shared" si="66"/>
        <v>1200</v>
      </c>
      <c r="H463" s="536">
        <v>595</v>
      </c>
      <c r="I463" s="536">
        <f t="shared" si="67"/>
        <v>1190</v>
      </c>
      <c r="J463" s="749">
        <f t="shared" si="75"/>
        <v>2390</v>
      </c>
    </row>
    <row r="464" spans="1:10" ht="12.75" hidden="1" customHeight="1" x14ac:dyDescent="0.2">
      <c r="A464" s="531">
        <v>433</v>
      </c>
      <c r="B464" s="535" t="s">
        <v>177</v>
      </c>
      <c r="C464" s="538"/>
      <c r="D464" s="533" t="s">
        <v>14</v>
      </c>
      <c r="E464" s="533"/>
      <c r="F464" s="536">
        <v>800</v>
      </c>
      <c r="G464" s="536">
        <f t="shared" si="66"/>
        <v>0</v>
      </c>
      <c r="H464" s="536">
        <v>2975</v>
      </c>
      <c r="I464" s="536">
        <f t="shared" si="67"/>
        <v>0</v>
      </c>
      <c r="J464" s="749">
        <f t="shared" si="75"/>
        <v>0</v>
      </c>
    </row>
    <row r="465" spans="1:10" ht="15" customHeight="1" x14ac:dyDescent="0.2">
      <c r="A465" s="531">
        <v>434</v>
      </c>
      <c r="B465" s="535" t="s">
        <v>157</v>
      </c>
      <c r="C465" s="533"/>
      <c r="D465" s="533" t="s">
        <v>56</v>
      </c>
      <c r="E465" s="533">
        <v>3.58</v>
      </c>
      <c r="F465" s="536">
        <v>1875</v>
      </c>
      <c r="G465" s="536">
        <f t="shared" si="66"/>
        <v>6712.5</v>
      </c>
      <c r="H465" s="536">
        <v>840</v>
      </c>
      <c r="I465" s="536">
        <f t="shared" si="67"/>
        <v>3007.2000000000003</v>
      </c>
      <c r="J465" s="749">
        <f t="shared" si="75"/>
        <v>9719.7000000000007</v>
      </c>
    </row>
    <row r="466" spans="1:10" ht="15" hidden="1" customHeight="1" x14ac:dyDescent="0.2">
      <c r="A466" s="531">
        <v>435</v>
      </c>
      <c r="B466" s="535" t="s">
        <v>158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749"/>
    </row>
    <row r="467" spans="1:10" ht="12.6" customHeight="1" x14ac:dyDescent="0.2">
      <c r="A467" s="531">
        <v>436</v>
      </c>
      <c r="B467" s="535" t="s">
        <v>159</v>
      </c>
      <c r="C467" s="533"/>
      <c r="D467" s="533" t="s">
        <v>56</v>
      </c>
      <c r="E467" s="566">
        <v>1.27</v>
      </c>
      <c r="F467" s="536">
        <v>1875</v>
      </c>
      <c r="G467" s="536">
        <f t="shared" si="66"/>
        <v>2381.25</v>
      </c>
      <c r="H467" s="536">
        <v>3080</v>
      </c>
      <c r="I467" s="536">
        <f t="shared" si="67"/>
        <v>3911.6</v>
      </c>
      <c r="J467" s="749">
        <f t="shared" ref="J467:J468" si="76">G467+I467</f>
        <v>6292.85</v>
      </c>
    </row>
    <row r="468" spans="1:10" ht="30" hidden="1" customHeight="1" x14ac:dyDescent="0.2">
      <c r="A468" s="531">
        <v>437</v>
      </c>
      <c r="B468" s="535" t="s">
        <v>135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869</v>
      </c>
      <c r="I468" s="536">
        <f t="shared" si="67"/>
        <v>0</v>
      </c>
      <c r="J468" s="749">
        <f t="shared" si="76"/>
        <v>0</v>
      </c>
    </row>
    <row r="469" spans="1:10" hidden="1" x14ac:dyDescent="0.2">
      <c r="A469" s="531">
        <v>438</v>
      </c>
      <c r="B469" s="535" t="s">
        <v>161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49"/>
    </row>
    <row r="470" spans="1:10" hidden="1" x14ac:dyDescent="0.2">
      <c r="A470" s="531">
        <v>439</v>
      </c>
      <c r="B470" s="535" t="s">
        <v>138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749"/>
    </row>
    <row r="471" spans="1:10" ht="15" hidden="1" customHeight="1" x14ac:dyDescent="0.2">
      <c r="A471" s="531">
        <v>440</v>
      </c>
      <c r="B471" s="535" t="s">
        <v>162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749"/>
    </row>
    <row r="472" spans="1:10" ht="15" hidden="1" customHeight="1" x14ac:dyDescent="0.2">
      <c r="A472" s="531">
        <v>441</v>
      </c>
      <c r="B472" s="535" t="s">
        <v>139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1617</v>
      </c>
      <c r="I472" s="536">
        <f t="shared" si="67"/>
        <v>0</v>
      </c>
      <c r="J472" s="749">
        <f t="shared" ref="J472:J473" si="77">G472+I472</f>
        <v>0</v>
      </c>
    </row>
    <row r="473" spans="1:10" ht="12.75" hidden="1" customHeight="1" x14ac:dyDescent="0.2">
      <c r="A473" s="531">
        <v>442</v>
      </c>
      <c r="B473" s="535" t="s">
        <v>140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1226</v>
      </c>
      <c r="I473" s="536">
        <f t="shared" si="67"/>
        <v>0</v>
      </c>
      <c r="J473" s="749">
        <f t="shared" si="77"/>
        <v>0</v>
      </c>
    </row>
    <row r="474" spans="1:10" ht="15" hidden="1" customHeight="1" x14ac:dyDescent="0.2">
      <c r="A474" s="531">
        <v>443</v>
      </c>
      <c r="B474" s="535" t="s">
        <v>141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749"/>
    </row>
    <row r="475" spans="1:10" ht="12.6" hidden="1" customHeight="1" x14ac:dyDescent="0.2">
      <c r="A475" s="531">
        <v>444</v>
      </c>
      <c r="B475" s="535" t="s">
        <v>144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2132</v>
      </c>
      <c r="I475" s="536">
        <f t="shared" si="67"/>
        <v>0</v>
      </c>
      <c r="J475" s="749">
        <f t="shared" ref="J475:J476" si="78">G475+I475</f>
        <v>0</v>
      </c>
    </row>
    <row r="476" spans="1:10" ht="12.6" hidden="1" customHeight="1" x14ac:dyDescent="0.2">
      <c r="A476" s="531">
        <v>445</v>
      </c>
      <c r="B476" s="535" t="s">
        <v>148</v>
      </c>
      <c r="C476" s="538"/>
      <c r="D476" s="533" t="s">
        <v>56</v>
      </c>
      <c r="E476" s="533"/>
      <c r="F476" s="536">
        <v>1875</v>
      </c>
      <c r="G476" s="536">
        <f t="shared" si="66"/>
        <v>0</v>
      </c>
      <c r="H476" s="536">
        <v>1428</v>
      </c>
      <c r="I476" s="536">
        <f t="shared" si="67"/>
        <v>0</v>
      </c>
      <c r="J476" s="749">
        <f t="shared" si="78"/>
        <v>0</v>
      </c>
    </row>
    <row r="477" spans="1:10" ht="12.6" hidden="1" customHeight="1" x14ac:dyDescent="0.2">
      <c r="A477" s="531">
        <v>446</v>
      </c>
      <c r="B477" s="535" t="s">
        <v>178</v>
      </c>
      <c r="C477" s="538"/>
      <c r="D477" s="533" t="s">
        <v>137</v>
      </c>
      <c r="E477" s="533"/>
      <c r="F477" s="536"/>
      <c r="G477" s="536">
        <f t="shared" si="66"/>
        <v>0</v>
      </c>
      <c r="H477" s="536"/>
      <c r="I477" s="536">
        <f t="shared" si="67"/>
        <v>0</v>
      </c>
      <c r="J477" s="749"/>
    </row>
    <row r="478" spans="1:10" ht="25.5" hidden="1" customHeight="1" x14ac:dyDescent="0.2">
      <c r="A478" s="531">
        <v>447</v>
      </c>
      <c r="B478" s="535" t="s">
        <v>150</v>
      </c>
      <c r="C478" s="538"/>
      <c r="D478" s="533" t="s">
        <v>56</v>
      </c>
      <c r="E478" s="566"/>
      <c r="F478" s="536">
        <v>1875</v>
      </c>
      <c r="G478" s="536">
        <f t="shared" si="66"/>
        <v>0</v>
      </c>
      <c r="H478" s="536">
        <v>2646</v>
      </c>
      <c r="I478" s="536">
        <f t="shared" si="67"/>
        <v>0</v>
      </c>
      <c r="J478" s="749">
        <f t="shared" ref="J478:J480" si="79">G478+I478</f>
        <v>0</v>
      </c>
    </row>
    <row r="479" spans="1:10" hidden="1" x14ac:dyDescent="0.2">
      <c r="A479" s="531">
        <v>448</v>
      </c>
      <c r="B479" s="535" t="s">
        <v>171</v>
      </c>
      <c r="C479" s="538"/>
      <c r="D479" s="533" t="s">
        <v>172</v>
      </c>
      <c r="E479" s="533"/>
      <c r="F479" s="536">
        <v>1000</v>
      </c>
      <c r="G479" s="536">
        <f t="shared" si="66"/>
        <v>0</v>
      </c>
      <c r="H479" s="536">
        <v>95</v>
      </c>
      <c r="I479" s="536">
        <f t="shared" si="67"/>
        <v>0</v>
      </c>
      <c r="J479" s="749">
        <f t="shared" si="79"/>
        <v>0</v>
      </c>
    </row>
    <row r="480" spans="1:10" ht="12.75" hidden="1" customHeight="1" x14ac:dyDescent="0.2">
      <c r="A480" s="531">
        <v>449</v>
      </c>
      <c r="B480" s="535" t="s">
        <v>60</v>
      </c>
      <c r="C480" s="538"/>
      <c r="D480" s="533" t="s">
        <v>5</v>
      </c>
      <c r="E480" s="533"/>
      <c r="F480" s="536">
        <v>0</v>
      </c>
      <c r="G480" s="536">
        <f t="shared" si="66"/>
        <v>0</v>
      </c>
      <c r="H480" s="536">
        <v>68052</v>
      </c>
      <c r="I480" s="536">
        <f t="shared" si="67"/>
        <v>0</v>
      </c>
      <c r="J480" s="749">
        <f t="shared" si="79"/>
        <v>0</v>
      </c>
    </row>
    <row r="481" spans="1:10" ht="15" customHeight="1" x14ac:dyDescent="0.2">
      <c r="A481" s="531">
        <v>450</v>
      </c>
      <c r="B481" s="567" t="s">
        <v>179</v>
      </c>
      <c r="C481" s="538"/>
      <c r="D481" s="533"/>
      <c r="E481" s="533"/>
      <c r="F481" s="533"/>
      <c r="G481" s="536"/>
      <c r="H481" s="147"/>
      <c r="I481" s="536"/>
      <c r="J481" s="748"/>
    </row>
    <row r="482" spans="1:10" x14ac:dyDescent="0.2">
      <c r="A482" s="531">
        <v>451</v>
      </c>
      <c r="B482" s="535" t="s">
        <v>180</v>
      </c>
      <c r="C482" s="538" t="s">
        <v>181</v>
      </c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508</v>
      </c>
      <c r="I482" s="536">
        <f t="shared" si="67"/>
        <v>508</v>
      </c>
      <c r="J482" s="749">
        <f t="shared" ref="J482:J485" si="80">G482+I482</f>
        <v>1308</v>
      </c>
    </row>
    <row r="483" spans="1:10" x14ac:dyDescent="0.2">
      <c r="A483" s="531">
        <v>452</v>
      </c>
      <c r="B483" s="535" t="s">
        <v>167</v>
      </c>
      <c r="C483" s="538"/>
      <c r="D483" s="533" t="s">
        <v>14</v>
      </c>
      <c r="E483" s="533">
        <v>1</v>
      </c>
      <c r="F483" s="536">
        <v>600</v>
      </c>
      <c r="G483" s="536">
        <f t="shared" si="66"/>
        <v>600</v>
      </c>
      <c r="H483" s="536">
        <v>532</v>
      </c>
      <c r="I483" s="536">
        <f t="shared" si="67"/>
        <v>532</v>
      </c>
      <c r="J483" s="749">
        <f t="shared" si="80"/>
        <v>1132</v>
      </c>
    </row>
    <row r="484" spans="1:10" x14ac:dyDescent="0.2">
      <c r="A484" s="531">
        <v>453</v>
      </c>
      <c r="B484" s="535" t="s">
        <v>177</v>
      </c>
      <c r="C484" s="538"/>
      <c r="D484" s="533" t="s">
        <v>14</v>
      </c>
      <c r="E484" s="533">
        <v>1</v>
      </c>
      <c r="F484" s="536">
        <v>800</v>
      </c>
      <c r="G484" s="536">
        <f t="shared" si="66"/>
        <v>800</v>
      </c>
      <c r="H484" s="536">
        <v>2975</v>
      </c>
      <c r="I484" s="536">
        <f t="shared" si="67"/>
        <v>2975</v>
      </c>
      <c r="J484" s="749">
        <f t="shared" si="80"/>
        <v>3775</v>
      </c>
    </row>
    <row r="485" spans="1:10" x14ac:dyDescent="0.2">
      <c r="A485" s="531">
        <v>454</v>
      </c>
      <c r="B485" s="535" t="s">
        <v>157</v>
      </c>
      <c r="C485" s="533"/>
      <c r="D485" s="533" t="s">
        <v>56</v>
      </c>
      <c r="E485" s="533">
        <v>8.68</v>
      </c>
      <c r="F485" s="536">
        <v>1875</v>
      </c>
      <c r="G485" s="536">
        <f t="shared" si="66"/>
        <v>16275</v>
      </c>
      <c r="H485" s="536">
        <v>840</v>
      </c>
      <c r="I485" s="536">
        <f t="shared" si="67"/>
        <v>7291.2</v>
      </c>
      <c r="J485" s="749">
        <f t="shared" si="80"/>
        <v>23566.2</v>
      </c>
    </row>
    <row r="486" spans="1:10" x14ac:dyDescent="0.2">
      <c r="A486" s="531">
        <v>455</v>
      </c>
      <c r="B486" s="535" t="s">
        <v>168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749"/>
    </row>
    <row r="487" spans="1:10" x14ac:dyDescent="0.2">
      <c r="A487" s="531">
        <v>456</v>
      </c>
      <c r="B487" s="535" t="s">
        <v>159</v>
      </c>
      <c r="C487" s="533"/>
      <c r="D487" s="533" t="s">
        <v>56</v>
      </c>
      <c r="E487" s="566">
        <v>0.68</v>
      </c>
      <c r="F487" s="536">
        <v>1875</v>
      </c>
      <c r="G487" s="536">
        <f t="shared" si="66"/>
        <v>1275</v>
      </c>
      <c r="H487" s="536">
        <v>3080</v>
      </c>
      <c r="I487" s="536">
        <f t="shared" si="67"/>
        <v>2094.4</v>
      </c>
      <c r="J487" s="749">
        <f t="shared" ref="J487:J488" si="81">G487+I487</f>
        <v>3369.4</v>
      </c>
    </row>
    <row r="488" spans="1:10" hidden="1" x14ac:dyDescent="0.2">
      <c r="A488" s="531">
        <v>457</v>
      </c>
      <c r="B488" s="535" t="s">
        <v>135</v>
      </c>
      <c r="C488" s="538"/>
      <c r="D488" s="533" t="s">
        <v>56</v>
      </c>
      <c r="E488" s="533"/>
      <c r="F488" s="536">
        <v>1875</v>
      </c>
      <c r="G488" s="536">
        <f t="shared" si="66"/>
        <v>0</v>
      </c>
      <c r="H488" s="536">
        <v>869</v>
      </c>
      <c r="I488" s="536">
        <f t="shared" si="67"/>
        <v>0</v>
      </c>
      <c r="J488" s="749">
        <f t="shared" si="81"/>
        <v>0</v>
      </c>
    </row>
    <row r="489" spans="1:10" hidden="1" x14ac:dyDescent="0.2">
      <c r="A489" s="531">
        <v>458</v>
      </c>
      <c r="B489" s="535" t="s">
        <v>161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49"/>
    </row>
    <row r="490" spans="1:10" hidden="1" x14ac:dyDescent="0.2">
      <c r="A490" s="531">
        <v>459</v>
      </c>
      <c r="B490" s="535" t="s">
        <v>138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749"/>
    </row>
    <row r="491" spans="1:10" hidden="1" x14ac:dyDescent="0.2">
      <c r="A491" s="531">
        <v>460</v>
      </c>
      <c r="B491" s="535" t="s">
        <v>162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749"/>
    </row>
    <row r="492" spans="1:10" x14ac:dyDescent="0.2">
      <c r="A492" s="531">
        <v>461</v>
      </c>
      <c r="B492" s="535" t="s">
        <v>139</v>
      </c>
      <c r="C492" s="538"/>
      <c r="D492" s="533" t="s">
        <v>56</v>
      </c>
      <c r="E492" s="566">
        <v>2.2799999999999998</v>
      </c>
      <c r="F492" s="536">
        <v>1875</v>
      </c>
      <c r="G492" s="536">
        <f t="shared" si="66"/>
        <v>4275</v>
      </c>
      <c r="H492" s="536">
        <v>1617</v>
      </c>
      <c r="I492" s="536">
        <f t="shared" si="67"/>
        <v>3686.7599999999998</v>
      </c>
      <c r="J492" s="749">
        <f t="shared" ref="J492:J493" si="82">G492+I492</f>
        <v>7961.76</v>
      </c>
    </row>
    <row r="493" spans="1:10" hidden="1" x14ac:dyDescent="0.2">
      <c r="A493" s="531">
        <v>462</v>
      </c>
      <c r="B493" s="535" t="s">
        <v>140</v>
      </c>
      <c r="C493" s="538"/>
      <c r="D493" s="533" t="s">
        <v>56</v>
      </c>
      <c r="E493" s="533"/>
      <c r="F493" s="536">
        <v>1875</v>
      </c>
      <c r="G493" s="536">
        <f t="shared" si="66"/>
        <v>0</v>
      </c>
      <c r="H493" s="536">
        <v>1226</v>
      </c>
      <c r="I493" s="536">
        <f t="shared" si="67"/>
        <v>0</v>
      </c>
      <c r="J493" s="749">
        <f t="shared" si="82"/>
        <v>0</v>
      </c>
    </row>
    <row r="494" spans="1:10" hidden="1" x14ac:dyDescent="0.2">
      <c r="A494" s="531">
        <v>463</v>
      </c>
      <c r="B494" s="535" t="s">
        <v>141</v>
      </c>
      <c r="C494" s="538"/>
      <c r="D494" s="533" t="s">
        <v>137</v>
      </c>
      <c r="E494" s="533"/>
      <c r="F494" s="536"/>
      <c r="G494" s="536">
        <f t="shared" si="66"/>
        <v>0</v>
      </c>
      <c r="H494" s="536"/>
      <c r="I494" s="536">
        <f t="shared" si="67"/>
        <v>0</v>
      </c>
      <c r="J494" s="749"/>
    </row>
    <row r="495" spans="1:10" hidden="1" x14ac:dyDescent="0.2">
      <c r="A495" s="531">
        <v>464</v>
      </c>
      <c r="B495" s="535" t="s">
        <v>143</v>
      </c>
      <c r="C495" s="538"/>
      <c r="D495" s="533" t="s">
        <v>137</v>
      </c>
      <c r="E495" s="533"/>
      <c r="F495" s="536"/>
      <c r="G495" s="536">
        <f t="shared" ref="G495:G520" si="83">E495*F495</f>
        <v>0</v>
      </c>
      <c r="H495" s="536"/>
      <c r="I495" s="536">
        <f t="shared" ref="I495:I520" si="84">E495*H495</f>
        <v>0</v>
      </c>
      <c r="J495" s="749"/>
    </row>
    <row r="496" spans="1:10" hidden="1" x14ac:dyDescent="0.2">
      <c r="A496" s="531">
        <v>465</v>
      </c>
      <c r="B496" s="535" t="s">
        <v>144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2132</v>
      </c>
      <c r="I496" s="536">
        <f t="shared" si="84"/>
        <v>0</v>
      </c>
      <c r="J496" s="749">
        <f t="shared" ref="J496:J497" si="85">G496+I496</f>
        <v>0</v>
      </c>
    </row>
    <row r="497" spans="1:10" hidden="1" x14ac:dyDescent="0.2">
      <c r="A497" s="531">
        <v>466</v>
      </c>
      <c r="B497" s="535" t="s">
        <v>148</v>
      </c>
      <c r="C497" s="538"/>
      <c r="D497" s="533" t="s">
        <v>56</v>
      </c>
      <c r="E497" s="533"/>
      <c r="F497" s="536">
        <v>1875</v>
      </c>
      <c r="G497" s="536">
        <f t="shared" si="83"/>
        <v>0</v>
      </c>
      <c r="H497" s="536">
        <v>1428</v>
      </c>
      <c r="I497" s="536">
        <f t="shared" si="84"/>
        <v>0</v>
      </c>
      <c r="J497" s="749">
        <f t="shared" si="85"/>
        <v>0</v>
      </c>
    </row>
    <row r="498" spans="1:10" hidden="1" x14ac:dyDescent="0.2">
      <c r="A498" s="531">
        <v>467</v>
      </c>
      <c r="B498" s="535" t="s">
        <v>178</v>
      </c>
      <c r="C498" s="538"/>
      <c r="D498" s="533" t="s">
        <v>137</v>
      </c>
      <c r="E498" s="533"/>
      <c r="F498" s="536"/>
      <c r="G498" s="536">
        <f t="shared" si="83"/>
        <v>0</v>
      </c>
      <c r="H498" s="536"/>
      <c r="I498" s="536">
        <f t="shared" si="84"/>
        <v>0</v>
      </c>
      <c r="J498" s="749"/>
    </row>
    <row r="499" spans="1:10" hidden="1" x14ac:dyDescent="0.2">
      <c r="A499" s="531">
        <v>468</v>
      </c>
      <c r="B499" s="535" t="s">
        <v>150</v>
      </c>
      <c r="C499" s="538"/>
      <c r="D499" s="533" t="s">
        <v>56</v>
      </c>
      <c r="E499" s="566"/>
      <c r="F499" s="536">
        <v>1875</v>
      </c>
      <c r="G499" s="536">
        <f t="shared" si="83"/>
        <v>0</v>
      </c>
      <c r="H499" s="536">
        <v>2646</v>
      </c>
      <c r="I499" s="536">
        <f t="shared" si="84"/>
        <v>0</v>
      </c>
      <c r="J499" s="749">
        <f t="shared" ref="J499:J501" si="86">G499+I499</f>
        <v>0</v>
      </c>
    </row>
    <row r="500" spans="1:10" ht="28.5" customHeight="1" x14ac:dyDescent="0.2">
      <c r="A500" s="531">
        <v>469</v>
      </c>
      <c r="B500" s="535" t="s">
        <v>171</v>
      </c>
      <c r="C500" s="538"/>
      <c r="D500" s="533" t="s">
        <v>172</v>
      </c>
      <c r="E500" s="533">
        <v>0.31</v>
      </c>
      <c r="F500" s="536">
        <v>1000</v>
      </c>
      <c r="G500" s="536">
        <f t="shared" si="83"/>
        <v>310</v>
      </c>
      <c r="H500" s="536">
        <v>95</v>
      </c>
      <c r="I500" s="536">
        <f t="shared" si="84"/>
        <v>29.45</v>
      </c>
      <c r="J500" s="749">
        <f t="shared" si="86"/>
        <v>339.45</v>
      </c>
    </row>
    <row r="501" spans="1:10" ht="26.25" hidden="1" customHeight="1" x14ac:dyDescent="0.2">
      <c r="A501" s="531">
        <v>470</v>
      </c>
      <c r="B501" s="535" t="s">
        <v>60</v>
      </c>
      <c r="C501" s="538"/>
      <c r="D501" s="533" t="s">
        <v>5</v>
      </c>
      <c r="E501" s="533"/>
      <c r="F501" s="536">
        <v>0</v>
      </c>
      <c r="G501" s="536">
        <f t="shared" si="83"/>
        <v>0</v>
      </c>
      <c r="H501" s="536">
        <v>67567</v>
      </c>
      <c r="I501" s="536">
        <f t="shared" si="84"/>
        <v>0</v>
      </c>
      <c r="J501" s="749">
        <f t="shared" si="86"/>
        <v>0</v>
      </c>
    </row>
    <row r="502" spans="1:10" x14ac:dyDescent="0.2">
      <c r="A502" s="531">
        <v>471</v>
      </c>
      <c r="B502" s="567" t="s">
        <v>122</v>
      </c>
      <c r="C502" s="538"/>
      <c r="D502" s="533"/>
      <c r="E502" s="533"/>
      <c r="F502" s="533"/>
      <c r="G502" s="536">
        <f t="shared" si="83"/>
        <v>0</v>
      </c>
      <c r="H502" s="147"/>
      <c r="I502" s="536">
        <f t="shared" si="84"/>
        <v>0</v>
      </c>
      <c r="J502" s="748"/>
    </row>
    <row r="503" spans="1:10" x14ac:dyDescent="0.2">
      <c r="A503" s="531">
        <v>472</v>
      </c>
      <c r="B503" s="535" t="s">
        <v>182</v>
      </c>
      <c r="C503" s="538" t="s">
        <v>183</v>
      </c>
      <c r="D503" s="533" t="s">
        <v>14</v>
      </c>
      <c r="E503" s="533">
        <v>2</v>
      </c>
      <c r="F503" s="536">
        <v>1500</v>
      </c>
      <c r="G503" s="536">
        <f t="shared" si="83"/>
        <v>3000</v>
      </c>
      <c r="H503" s="536">
        <v>4977</v>
      </c>
      <c r="I503" s="536">
        <f t="shared" si="84"/>
        <v>9954</v>
      </c>
      <c r="J503" s="749">
        <f t="shared" ref="J503:J504" si="87">G503+I503</f>
        <v>12954</v>
      </c>
    </row>
    <row r="504" spans="1:10" x14ac:dyDescent="0.2">
      <c r="A504" s="531">
        <v>473</v>
      </c>
      <c r="B504" s="535" t="s">
        <v>145</v>
      </c>
      <c r="C504" s="538"/>
      <c r="D504" s="533" t="s">
        <v>56</v>
      </c>
      <c r="E504" s="533">
        <v>27</v>
      </c>
      <c r="F504" s="536">
        <v>1875</v>
      </c>
      <c r="G504" s="536">
        <f t="shared" si="83"/>
        <v>50625</v>
      </c>
      <c r="H504" s="536">
        <v>1190</v>
      </c>
      <c r="I504" s="536">
        <f t="shared" si="84"/>
        <v>32130</v>
      </c>
      <c r="J504" s="749">
        <f t="shared" si="87"/>
        <v>82755</v>
      </c>
    </row>
    <row r="505" spans="1:10" x14ac:dyDescent="0.2">
      <c r="A505" s="531">
        <v>474</v>
      </c>
      <c r="B505" s="535" t="s">
        <v>184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749"/>
    </row>
    <row r="506" spans="1:10" ht="25.5" x14ac:dyDescent="0.2">
      <c r="A506" s="531">
        <v>475</v>
      </c>
      <c r="B506" s="535" t="s">
        <v>147</v>
      </c>
      <c r="C506" s="538"/>
      <c r="D506" s="533" t="s">
        <v>56</v>
      </c>
      <c r="E506" s="566">
        <v>5.8</v>
      </c>
      <c r="F506" s="536">
        <v>1875</v>
      </c>
      <c r="G506" s="536">
        <f t="shared" si="83"/>
        <v>10875</v>
      </c>
      <c r="H506" s="536">
        <v>1764</v>
      </c>
      <c r="I506" s="536">
        <f t="shared" si="84"/>
        <v>10231.199999999999</v>
      </c>
      <c r="J506" s="749">
        <f t="shared" ref="J506:J507" si="88">G506+I506</f>
        <v>21106.199999999997</v>
      </c>
    </row>
    <row r="507" spans="1:10" x14ac:dyDescent="0.2">
      <c r="A507" s="531">
        <v>476</v>
      </c>
      <c r="B507" s="535" t="s">
        <v>148</v>
      </c>
      <c r="C507" s="538"/>
      <c r="D507" s="533" t="s">
        <v>56</v>
      </c>
      <c r="E507" s="533">
        <v>1.98</v>
      </c>
      <c r="F507" s="536">
        <v>1875</v>
      </c>
      <c r="G507" s="536">
        <f t="shared" si="83"/>
        <v>3712.5</v>
      </c>
      <c r="H507" s="536">
        <v>1428</v>
      </c>
      <c r="I507" s="536">
        <f t="shared" si="84"/>
        <v>2827.44</v>
      </c>
      <c r="J507" s="749">
        <f t="shared" si="88"/>
        <v>6539.9400000000005</v>
      </c>
    </row>
    <row r="508" spans="1:10" x14ac:dyDescent="0.2">
      <c r="A508" s="531">
        <v>477</v>
      </c>
      <c r="B508" s="535" t="s">
        <v>185</v>
      </c>
      <c r="C508" s="538"/>
      <c r="D508" s="533" t="s">
        <v>137</v>
      </c>
      <c r="E508" s="533"/>
      <c r="F508" s="536"/>
      <c r="G508" s="536">
        <f t="shared" si="83"/>
        <v>0</v>
      </c>
      <c r="H508" s="536"/>
      <c r="I508" s="536">
        <f t="shared" si="84"/>
        <v>0</v>
      </c>
      <c r="J508" s="749"/>
    </row>
    <row r="509" spans="1:10" x14ac:dyDescent="0.2">
      <c r="A509" s="531">
        <v>478</v>
      </c>
      <c r="B509" s="535" t="s">
        <v>150</v>
      </c>
      <c r="C509" s="538"/>
      <c r="D509" s="533" t="s">
        <v>56</v>
      </c>
      <c r="E509" s="566">
        <v>0.45</v>
      </c>
      <c r="F509" s="536">
        <v>1875</v>
      </c>
      <c r="G509" s="536">
        <f t="shared" si="83"/>
        <v>843.75</v>
      </c>
      <c r="H509" s="536">
        <v>2646</v>
      </c>
      <c r="I509" s="536">
        <f t="shared" si="84"/>
        <v>1190.7</v>
      </c>
      <c r="J509" s="749">
        <f t="shared" ref="J509:J512" si="89">G509+I509</f>
        <v>2034.45</v>
      </c>
    </row>
    <row r="510" spans="1:10" ht="25.5" x14ac:dyDescent="0.2">
      <c r="A510" s="531">
        <v>479</v>
      </c>
      <c r="B510" s="535" t="s">
        <v>151</v>
      </c>
      <c r="C510" s="533" t="s">
        <v>152</v>
      </c>
      <c r="D510" s="533" t="s">
        <v>56</v>
      </c>
      <c r="E510" s="533">
        <v>4.26</v>
      </c>
      <c r="F510" s="536">
        <v>600</v>
      </c>
      <c r="G510" s="536">
        <f t="shared" si="83"/>
        <v>2556</v>
      </c>
      <c r="H510" s="536">
        <v>381</v>
      </c>
      <c r="I510" s="536">
        <f t="shared" si="84"/>
        <v>1623.06</v>
      </c>
      <c r="J510" s="749">
        <f t="shared" si="89"/>
        <v>4179.0599999999995</v>
      </c>
    </row>
    <row r="511" spans="1:10" x14ac:dyDescent="0.2">
      <c r="A511" s="531">
        <v>480</v>
      </c>
      <c r="B511" s="535" t="s">
        <v>153</v>
      </c>
      <c r="C511" s="538"/>
      <c r="D511" s="533" t="s">
        <v>56</v>
      </c>
      <c r="E511" s="533">
        <v>0.52</v>
      </c>
      <c r="F511" s="536">
        <v>1000</v>
      </c>
      <c r="G511" s="536">
        <f t="shared" si="83"/>
        <v>520</v>
      </c>
      <c r="H511" s="536">
        <v>123</v>
      </c>
      <c r="I511" s="536">
        <f t="shared" si="84"/>
        <v>63.96</v>
      </c>
      <c r="J511" s="749">
        <f t="shared" si="89"/>
        <v>583.96</v>
      </c>
    </row>
    <row r="512" spans="1:10" x14ac:dyDescent="0.2">
      <c r="A512" s="531">
        <v>481</v>
      </c>
      <c r="B512" s="535" t="s">
        <v>60</v>
      </c>
      <c r="C512" s="538"/>
      <c r="D512" s="533" t="s">
        <v>5</v>
      </c>
      <c r="E512" s="533">
        <v>1</v>
      </c>
      <c r="F512" s="536">
        <v>0</v>
      </c>
      <c r="G512" s="536">
        <f t="shared" si="83"/>
        <v>0</v>
      </c>
      <c r="H512" s="536">
        <v>14017</v>
      </c>
      <c r="I512" s="536">
        <f t="shared" si="84"/>
        <v>14017</v>
      </c>
      <c r="J512" s="749">
        <f t="shared" si="89"/>
        <v>14017</v>
      </c>
    </row>
    <row r="513" spans="1:10" hidden="1" x14ac:dyDescent="0.2">
      <c r="A513" s="531">
        <v>482</v>
      </c>
      <c r="B513" s="567" t="s">
        <v>186</v>
      </c>
      <c r="C513" s="538"/>
      <c r="D513" s="533"/>
      <c r="E513" s="533"/>
      <c r="F513" s="533"/>
      <c r="G513" s="536"/>
      <c r="H513" s="147"/>
      <c r="I513" s="536"/>
      <c r="J513" s="748"/>
    </row>
    <row r="514" spans="1:10" ht="38.25" hidden="1" x14ac:dyDescent="0.2">
      <c r="A514" s="531">
        <v>483</v>
      </c>
      <c r="B514" s="535" t="s">
        <v>187</v>
      </c>
      <c r="C514" s="533" t="s">
        <v>458</v>
      </c>
      <c r="D514" s="533" t="s">
        <v>14</v>
      </c>
      <c r="E514" s="533"/>
      <c r="F514" s="536">
        <v>315576</v>
      </c>
      <c r="G514" s="536">
        <f t="shared" si="83"/>
        <v>0</v>
      </c>
      <c r="H514" s="536">
        <v>0</v>
      </c>
      <c r="I514" s="536">
        <f t="shared" si="84"/>
        <v>0</v>
      </c>
      <c r="J514" s="749">
        <f t="shared" ref="J514:J520" si="90">G514+I514</f>
        <v>0</v>
      </c>
    </row>
    <row r="515" spans="1:10" hidden="1" x14ac:dyDescent="0.2">
      <c r="A515" s="531">
        <v>484</v>
      </c>
      <c r="B515" s="535" t="s">
        <v>188</v>
      </c>
      <c r="C515" s="533" t="s">
        <v>189</v>
      </c>
      <c r="D515" s="533" t="s">
        <v>14</v>
      </c>
      <c r="E515" s="533"/>
      <c r="F515" s="536">
        <v>129211</v>
      </c>
      <c r="G515" s="536">
        <f t="shared" si="83"/>
        <v>0</v>
      </c>
      <c r="H515" s="536">
        <v>0</v>
      </c>
      <c r="I515" s="536">
        <f t="shared" si="84"/>
        <v>0</v>
      </c>
      <c r="J515" s="749">
        <f t="shared" si="90"/>
        <v>0</v>
      </c>
    </row>
    <row r="516" spans="1:10" hidden="1" x14ac:dyDescent="0.2">
      <c r="A516" s="531">
        <v>485</v>
      </c>
      <c r="B516" s="535" t="s">
        <v>190</v>
      </c>
      <c r="C516" s="533" t="s">
        <v>191</v>
      </c>
      <c r="D516" s="533" t="s">
        <v>14</v>
      </c>
      <c r="E516" s="533"/>
      <c r="F516" s="536">
        <v>800</v>
      </c>
      <c r="G516" s="536">
        <f t="shared" si="83"/>
        <v>0</v>
      </c>
      <c r="H516" s="536">
        <v>0</v>
      </c>
      <c r="I516" s="536">
        <f t="shared" si="84"/>
        <v>0</v>
      </c>
      <c r="J516" s="749">
        <f t="shared" si="90"/>
        <v>0</v>
      </c>
    </row>
    <row r="517" spans="1:10" hidden="1" x14ac:dyDescent="0.2">
      <c r="A517" s="531">
        <v>486</v>
      </c>
      <c r="B517" s="535" t="s">
        <v>192</v>
      </c>
      <c r="C517" s="533" t="s">
        <v>193</v>
      </c>
      <c r="D517" s="533" t="s">
        <v>14</v>
      </c>
      <c r="E517" s="533"/>
      <c r="F517" s="536">
        <v>800</v>
      </c>
      <c r="G517" s="536">
        <f t="shared" si="83"/>
        <v>0</v>
      </c>
      <c r="H517" s="536">
        <v>0</v>
      </c>
      <c r="I517" s="536">
        <f t="shared" si="84"/>
        <v>0</v>
      </c>
      <c r="J517" s="749">
        <f t="shared" si="90"/>
        <v>0</v>
      </c>
    </row>
    <row r="518" spans="1:10" ht="25.5" hidden="1" x14ac:dyDescent="0.2">
      <c r="A518" s="531">
        <v>487</v>
      </c>
      <c r="B518" s="535" t="s">
        <v>410</v>
      </c>
      <c r="C518" s="533" t="s">
        <v>411</v>
      </c>
      <c r="D518" s="533" t="s">
        <v>14</v>
      </c>
      <c r="E518" s="533"/>
      <c r="F518" s="536">
        <v>1199</v>
      </c>
      <c r="G518" s="536">
        <f t="shared" si="83"/>
        <v>0</v>
      </c>
      <c r="H518" s="536">
        <v>0</v>
      </c>
      <c r="I518" s="536">
        <f t="shared" si="84"/>
        <v>0</v>
      </c>
      <c r="J518" s="749">
        <f t="shared" si="90"/>
        <v>0</v>
      </c>
    </row>
    <row r="519" spans="1:10" hidden="1" x14ac:dyDescent="0.2">
      <c r="A519" s="531">
        <v>488</v>
      </c>
      <c r="B519" s="535" t="s">
        <v>412</v>
      </c>
      <c r="C519" s="533" t="s">
        <v>413</v>
      </c>
      <c r="D519" s="533" t="s">
        <v>14</v>
      </c>
      <c r="E519" s="533"/>
      <c r="F519" s="536">
        <v>3283</v>
      </c>
      <c r="G519" s="536">
        <f t="shared" si="83"/>
        <v>0</v>
      </c>
      <c r="H519" s="536">
        <v>0</v>
      </c>
      <c r="I519" s="536">
        <f t="shared" si="84"/>
        <v>0</v>
      </c>
      <c r="J519" s="749">
        <f t="shared" si="90"/>
        <v>0</v>
      </c>
    </row>
    <row r="520" spans="1:10" hidden="1" x14ac:dyDescent="0.2">
      <c r="A520" s="531">
        <v>489</v>
      </c>
      <c r="B520" s="535" t="s">
        <v>135</v>
      </c>
      <c r="C520" s="538"/>
      <c r="D520" s="533" t="s">
        <v>56</v>
      </c>
      <c r="E520" s="533"/>
      <c r="F520" s="536">
        <v>1875</v>
      </c>
      <c r="G520" s="536">
        <f t="shared" si="83"/>
        <v>0</v>
      </c>
      <c r="H520" s="536">
        <v>869</v>
      </c>
      <c r="I520" s="536">
        <f t="shared" si="84"/>
        <v>0</v>
      </c>
      <c r="J520" s="749">
        <f t="shared" si="90"/>
        <v>0</v>
      </c>
    </row>
    <row r="521" spans="1:10" hidden="1" x14ac:dyDescent="0.2">
      <c r="A521" s="531">
        <v>490</v>
      </c>
      <c r="B521" s="535" t="s">
        <v>160</v>
      </c>
      <c r="C521" s="538"/>
      <c r="D521" s="533" t="s">
        <v>137</v>
      </c>
      <c r="E521" s="533"/>
      <c r="F521" s="533"/>
      <c r="G521" s="536"/>
      <c r="H521" s="147"/>
      <c r="I521" s="536"/>
      <c r="J521" s="748"/>
    </row>
    <row r="522" spans="1:10" hidden="1" x14ac:dyDescent="0.2">
      <c r="A522" s="531">
        <v>491</v>
      </c>
      <c r="B522" s="535" t="s">
        <v>139</v>
      </c>
      <c r="C522" s="538"/>
      <c r="D522" s="533" t="s">
        <v>56</v>
      </c>
      <c r="E522" s="566"/>
      <c r="F522" s="536">
        <v>1875</v>
      </c>
      <c r="G522" s="536">
        <f>E522*F522</f>
        <v>0</v>
      </c>
      <c r="H522" s="536">
        <v>1617</v>
      </c>
      <c r="I522" s="536">
        <f>E522*H522</f>
        <v>0</v>
      </c>
      <c r="J522" s="749">
        <f t="shared" ref="J522:J523" si="91">G522+I522</f>
        <v>0</v>
      </c>
    </row>
    <row r="523" spans="1:10" hidden="1" x14ac:dyDescent="0.2">
      <c r="A523" s="531">
        <v>492</v>
      </c>
      <c r="B523" s="535" t="s">
        <v>60</v>
      </c>
      <c r="C523" s="538"/>
      <c r="D523" s="533" t="s">
        <v>5</v>
      </c>
      <c r="E523" s="533"/>
      <c r="F523" s="536">
        <v>0</v>
      </c>
      <c r="G523" s="536">
        <f>E523*F523</f>
        <v>0</v>
      </c>
      <c r="H523" s="536">
        <v>131146</v>
      </c>
      <c r="I523" s="536">
        <f>E523*H523</f>
        <v>0</v>
      </c>
      <c r="J523" s="749">
        <f t="shared" si="91"/>
        <v>0</v>
      </c>
    </row>
    <row r="524" spans="1:10" hidden="1" x14ac:dyDescent="0.2">
      <c r="A524" s="531">
        <v>493</v>
      </c>
      <c r="B524" s="567" t="s">
        <v>194</v>
      </c>
      <c r="C524" s="538"/>
      <c r="D524" s="533"/>
      <c r="E524" s="533"/>
      <c r="F524" s="533"/>
      <c r="G524" s="536"/>
      <c r="H524" s="147"/>
      <c r="I524" s="536"/>
      <c r="J524" s="748"/>
    </row>
    <row r="525" spans="1:10" ht="38.25" hidden="1" x14ac:dyDescent="0.2">
      <c r="A525" s="531">
        <v>494</v>
      </c>
      <c r="B525" s="535" t="s">
        <v>459</v>
      </c>
      <c r="C525" s="533" t="s">
        <v>437</v>
      </c>
      <c r="D525" s="533" t="s">
        <v>14</v>
      </c>
      <c r="E525" s="533"/>
      <c r="F525" s="536">
        <v>40266</v>
      </c>
      <c r="G525" s="536">
        <f>E525*F525</f>
        <v>0</v>
      </c>
      <c r="H525" s="536">
        <v>149591</v>
      </c>
      <c r="I525" s="536">
        <f>E525*H525</f>
        <v>0</v>
      </c>
      <c r="J525" s="749">
        <f t="shared" ref="J525:J526" si="92">G525+I525</f>
        <v>0</v>
      </c>
    </row>
    <row r="526" spans="1:10" hidden="1" x14ac:dyDescent="0.2">
      <c r="A526" s="531">
        <v>495</v>
      </c>
      <c r="B526" s="535" t="s">
        <v>460</v>
      </c>
      <c r="C526" s="533"/>
      <c r="D526" s="533" t="s">
        <v>202</v>
      </c>
      <c r="E526" s="533"/>
      <c r="F526" s="536">
        <v>139</v>
      </c>
      <c r="G526" s="536">
        <f>E526*F526</f>
        <v>0</v>
      </c>
      <c r="H526" s="536">
        <v>151</v>
      </c>
      <c r="I526" s="536">
        <f>E526*H526</f>
        <v>0</v>
      </c>
      <c r="J526" s="749">
        <f t="shared" si="92"/>
        <v>0</v>
      </c>
    </row>
    <row r="527" spans="1:10" x14ac:dyDescent="0.2">
      <c r="A527" s="531">
        <v>496</v>
      </c>
      <c r="B527" s="567" t="s">
        <v>195</v>
      </c>
      <c r="C527" s="538"/>
      <c r="D527" s="533"/>
      <c r="E527" s="533"/>
      <c r="F527" s="533"/>
      <c r="G527" s="536"/>
      <c r="H527" s="147"/>
      <c r="I527" s="536"/>
      <c r="J527" s="748"/>
    </row>
    <row r="528" spans="1:10" ht="24.75" customHeight="1" x14ac:dyDescent="0.2">
      <c r="A528" s="531">
        <v>497</v>
      </c>
      <c r="B528" s="535" t="s">
        <v>196</v>
      </c>
      <c r="C528" s="533"/>
      <c r="D528" s="533" t="s">
        <v>7</v>
      </c>
      <c r="E528" s="533">
        <v>24</v>
      </c>
      <c r="F528" s="536">
        <v>800</v>
      </c>
      <c r="G528" s="536">
        <f t="shared" ref="G528:G550" si="93">E528*F528</f>
        <v>19200</v>
      </c>
      <c r="H528" s="536">
        <v>2623</v>
      </c>
      <c r="I528" s="536">
        <f t="shared" ref="I528:I550" si="94">E528*H528</f>
        <v>62952</v>
      </c>
      <c r="J528" s="749">
        <f t="shared" ref="J528:J536" si="95">G528+I528</f>
        <v>82152</v>
      </c>
    </row>
    <row r="529" spans="1:10" ht="31.9" customHeight="1" x14ac:dyDescent="0.2">
      <c r="A529" s="531">
        <v>498</v>
      </c>
      <c r="B529" s="535" t="s">
        <v>15</v>
      </c>
      <c r="C529" s="533"/>
      <c r="D529" s="533" t="s">
        <v>7</v>
      </c>
      <c r="E529" s="533">
        <v>2</v>
      </c>
      <c r="F529" s="536">
        <v>600</v>
      </c>
      <c r="G529" s="536">
        <f t="shared" si="93"/>
        <v>1200</v>
      </c>
      <c r="H529" s="536">
        <v>335</v>
      </c>
      <c r="I529" s="536">
        <f t="shared" si="94"/>
        <v>670</v>
      </c>
      <c r="J529" s="749">
        <f t="shared" si="95"/>
        <v>1870</v>
      </c>
    </row>
    <row r="530" spans="1:10" ht="31.9" customHeight="1" x14ac:dyDescent="0.2">
      <c r="A530" s="531">
        <v>499</v>
      </c>
      <c r="B530" s="535" t="s">
        <v>19</v>
      </c>
      <c r="C530" s="533" t="s">
        <v>326</v>
      </c>
      <c r="D530" s="533" t="s">
        <v>7</v>
      </c>
      <c r="E530" s="533">
        <v>2</v>
      </c>
      <c r="F530" s="536">
        <v>600</v>
      </c>
      <c r="G530" s="536">
        <f t="shared" si="93"/>
        <v>1200</v>
      </c>
      <c r="H530" s="536">
        <v>928</v>
      </c>
      <c r="I530" s="536">
        <f t="shared" si="94"/>
        <v>1856</v>
      </c>
      <c r="J530" s="749">
        <f t="shared" si="95"/>
        <v>3056</v>
      </c>
    </row>
    <row r="531" spans="1:10" ht="39.75" customHeight="1" x14ac:dyDescent="0.2">
      <c r="A531" s="531">
        <v>500</v>
      </c>
      <c r="B531" s="535" t="s">
        <v>197</v>
      </c>
      <c r="C531" s="533"/>
      <c r="D531" s="533" t="s">
        <v>7</v>
      </c>
      <c r="E531" s="533">
        <v>28</v>
      </c>
      <c r="F531" s="536">
        <v>600</v>
      </c>
      <c r="G531" s="536">
        <f t="shared" si="93"/>
        <v>16800</v>
      </c>
      <c r="H531" s="536">
        <v>1424</v>
      </c>
      <c r="I531" s="536">
        <f t="shared" si="94"/>
        <v>39872</v>
      </c>
      <c r="J531" s="749">
        <f t="shared" si="95"/>
        <v>56672</v>
      </c>
    </row>
    <row r="532" spans="1:10" ht="12" customHeight="1" x14ac:dyDescent="0.2">
      <c r="A532" s="531">
        <v>501</v>
      </c>
      <c r="B532" s="535" t="s">
        <v>198</v>
      </c>
      <c r="C532" s="533"/>
      <c r="D532" s="533" t="s">
        <v>21</v>
      </c>
      <c r="E532" s="533">
        <v>38</v>
      </c>
      <c r="F532" s="536">
        <v>1300</v>
      </c>
      <c r="G532" s="536">
        <f t="shared" si="93"/>
        <v>49400</v>
      </c>
      <c r="H532" s="536">
        <v>957</v>
      </c>
      <c r="I532" s="536">
        <f t="shared" si="94"/>
        <v>36366</v>
      </c>
      <c r="J532" s="749">
        <f t="shared" si="95"/>
        <v>85766</v>
      </c>
    </row>
    <row r="533" spans="1:10" ht="12" customHeight="1" x14ac:dyDescent="0.2">
      <c r="A533" s="531">
        <v>502</v>
      </c>
      <c r="B533" s="535" t="s">
        <v>23</v>
      </c>
      <c r="C533" s="533"/>
      <c r="D533" s="533" t="s">
        <v>21</v>
      </c>
      <c r="E533" s="533">
        <v>80</v>
      </c>
      <c r="F533" s="536">
        <v>700</v>
      </c>
      <c r="G533" s="536">
        <f t="shared" si="93"/>
        <v>56000</v>
      </c>
      <c r="H533" s="536">
        <v>421</v>
      </c>
      <c r="I533" s="536">
        <f t="shared" si="94"/>
        <v>33680</v>
      </c>
      <c r="J533" s="749">
        <f t="shared" si="95"/>
        <v>89680</v>
      </c>
    </row>
    <row r="534" spans="1:10" ht="12" customHeight="1" x14ac:dyDescent="0.2">
      <c r="A534" s="531">
        <v>503</v>
      </c>
      <c r="B534" s="535" t="s">
        <v>31</v>
      </c>
      <c r="C534" s="538"/>
      <c r="D534" s="533" t="s">
        <v>32</v>
      </c>
      <c r="E534" s="533">
        <v>1</v>
      </c>
      <c r="F534" s="536">
        <v>0</v>
      </c>
      <c r="G534" s="536">
        <f t="shared" si="93"/>
        <v>0</v>
      </c>
      <c r="H534" s="536">
        <v>18051</v>
      </c>
      <c r="I534" s="536">
        <f t="shared" si="94"/>
        <v>18051</v>
      </c>
      <c r="J534" s="749">
        <f t="shared" si="95"/>
        <v>18051</v>
      </c>
    </row>
    <row r="535" spans="1:10" ht="12" customHeight="1" x14ac:dyDescent="0.2">
      <c r="A535" s="531">
        <v>504</v>
      </c>
      <c r="B535" s="535" t="s">
        <v>201</v>
      </c>
      <c r="C535" s="538"/>
      <c r="D535" s="533" t="s">
        <v>202</v>
      </c>
      <c r="E535" s="533">
        <v>3</v>
      </c>
      <c r="F535" s="536">
        <v>2000</v>
      </c>
      <c r="G535" s="536">
        <f t="shared" si="93"/>
        <v>6000</v>
      </c>
      <c r="H535" s="536">
        <v>629</v>
      </c>
      <c r="I535" s="536">
        <f t="shared" si="94"/>
        <v>1887</v>
      </c>
      <c r="J535" s="749">
        <f t="shared" si="95"/>
        <v>7887</v>
      </c>
    </row>
    <row r="536" spans="1:10" ht="12" customHeight="1" x14ac:dyDescent="0.2">
      <c r="A536" s="531">
        <v>505</v>
      </c>
      <c r="B536" s="535" t="s">
        <v>40</v>
      </c>
      <c r="C536" s="538"/>
      <c r="D536" s="533" t="s">
        <v>41</v>
      </c>
      <c r="E536" s="533">
        <v>1</v>
      </c>
      <c r="F536" s="536">
        <v>0</v>
      </c>
      <c r="G536" s="536">
        <f t="shared" si="93"/>
        <v>0</v>
      </c>
      <c r="H536" s="536">
        <v>66966</v>
      </c>
      <c r="I536" s="536">
        <f t="shared" si="94"/>
        <v>66966</v>
      </c>
      <c r="J536" s="749">
        <f t="shared" si="95"/>
        <v>66966</v>
      </c>
    </row>
    <row r="537" spans="1:10" ht="12" customHeight="1" x14ac:dyDescent="0.2">
      <c r="A537" s="531">
        <v>506</v>
      </c>
      <c r="B537" s="567" t="s">
        <v>203</v>
      </c>
      <c r="C537" s="538"/>
      <c r="D537" s="533"/>
      <c r="E537" s="533"/>
      <c r="F537" s="533"/>
      <c r="G537" s="536">
        <f t="shared" si="93"/>
        <v>0</v>
      </c>
      <c r="H537" s="147"/>
      <c r="I537" s="536">
        <f t="shared" si="94"/>
        <v>0</v>
      </c>
      <c r="J537" s="748"/>
    </row>
    <row r="538" spans="1:10" ht="12" hidden="1" customHeight="1" x14ac:dyDescent="0.2">
      <c r="A538" s="531">
        <v>507</v>
      </c>
      <c r="B538" s="535" t="s">
        <v>204</v>
      </c>
      <c r="C538" s="533"/>
      <c r="D538" s="533" t="s">
        <v>7</v>
      </c>
      <c r="E538" s="533"/>
      <c r="F538" s="536">
        <v>1200</v>
      </c>
      <c r="G538" s="536">
        <f t="shared" si="93"/>
        <v>0</v>
      </c>
      <c r="H538" s="536">
        <v>1853</v>
      </c>
      <c r="I538" s="536">
        <f t="shared" si="94"/>
        <v>0</v>
      </c>
      <c r="J538" s="749">
        <f t="shared" ref="J538:J542" si="96">G538+I538</f>
        <v>0</v>
      </c>
    </row>
    <row r="539" spans="1:10" ht="12" customHeight="1" x14ac:dyDescent="0.2">
      <c r="A539" s="531">
        <v>508</v>
      </c>
      <c r="B539" s="535" t="s">
        <v>15</v>
      </c>
      <c r="C539" s="533"/>
      <c r="D539" s="533" t="s">
        <v>7</v>
      </c>
      <c r="E539" s="533">
        <v>18</v>
      </c>
      <c r="F539" s="536">
        <v>600</v>
      </c>
      <c r="G539" s="536">
        <f t="shared" si="93"/>
        <v>10800</v>
      </c>
      <c r="H539" s="536">
        <v>335</v>
      </c>
      <c r="I539" s="536">
        <f t="shared" si="94"/>
        <v>6030</v>
      </c>
      <c r="J539" s="749">
        <f t="shared" si="96"/>
        <v>16830</v>
      </c>
    </row>
    <row r="540" spans="1:10" x14ac:dyDescent="0.2">
      <c r="A540" s="531">
        <v>509</v>
      </c>
      <c r="B540" s="535" t="s">
        <v>19</v>
      </c>
      <c r="C540" s="533" t="s">
        <v>326</v>
      </c>
      <c r="D540" s="533" t="s">
        <v>7</v>
      </c>
      <c r="E540" s="533">
        <v>12</v>
      </c>
      <c r="F540" s="536">
        <v>600</v>
      </c>
      <c r="G540" s="536">
        <f t="shared" si="93"/>
        <v>7200</v>
      </c>
      <c r="H540" s="536">
        <v>928</v>
      </c>
      <c r="I540" s="536">
        <f t="shared" si="94"/>
        <v>11136</v>
      </c>
      <c r="J540" s="749">
        <f t="shared" si="96"/>
        <v>18336</v>
      </c>
    </row>
    <row r="541" spans="1:10" ht="26.25" customHeight="1" x14ac:dyDescent="0.2">
      <c r="A541" s="531">
        <v>510</v>
      </c>
      <c r="B541" s="535" t="s">
        <v>198</v>
      </c>
      <c r="C541" s="533"/>
      <c r="D541" s="533" t="s">
        <v>21</v>
      </c>
      <c r="E541" s="533">
        <v>82</v>
      </c>
      <c r="F541" s="536">
        <v>1300</v>
      </c>
      <c r="G541" s="536">
        <f t="shared" si="93"/>
        <v>106600</v>
      </c>
      <c r="H541" s="536">
        <v>957</v>
      </c>
      <c r="I541" s="536">
        <f t="shared" si="94"/>
        <v>78474</v>
      </c>
      <c r="J541" s="749">
        <f t="shared" si="96"/>
        <v>185074</v>
      </c>
    </row>
    <row r="542" spans="1:10" ht="31.9" customHeight="1" x14ac:dyDescent="0.2">
      <c r="A542" s="531">
        <v>511</v>
      </c>
      <c r="B542" s="535" t="s">
        <v>31</v>
      </c>
      <c r="C542" s="538"/>
      <c r="D542" s="533" t="s">
        <v>32</v>
      </c>
      <c r="E542" s="533">
        <v>1</v>
      </c>
      <c r="F542" s="536">
        <v>0</v>
      </c>
      <c r="G542" s="536">
        <f t="shared" si="93"/>
        <v>0</v>
      </c>
      <c r="H542" s="536">
        <v>15695</v>
      </c>
      <c r="I542" s="536">
        <f t="shared" si="94"/>
        <v>15695</v>
      </c>
      <c r="J542" s="749">
        <f t="shared" si="96"/>
        <v>15695</v>
      </c>
    </row>
    <row r="543" spans="1:10" ht="31.9" hidden="1" customHeight="1" x14ac:dyDescent="0.2">
      <c r="A543" s="531">
        <v>512</v>
      </c>
      <c r="B543" s="535" t="s">
        <v>199</v>
      </c>
      <c r="C543" s="533"/>
      <c r="D543" s="533"/>
      <c r="E543" s="533"/>
      <c r="F543" s="536"/>
      <c r="G543" s="536">
        <f t="shared" si="93"/>
        <v>0</v>
      </c>
      <c r="H543" s="536"/>
      <c r="I543" s="536">
        <f t="shared" si="94"/>
        <v>0</v>
      </c>
      <c r="J543" s="749"/>
    </row>
    <row r="544" spans="1:10" ht="38.25" hidden="1" customHeight="1" x14ac:dyDescent="0.2">
      <c r="A544" s="531">
        <v>513</v>
      </c>
      <c r="B544" s="537" t="s">
        <v>200</v>
      </c>
      <c r="C544" s="533"/>
      <c r="D544" s="533" t="s">
        <v>21</v>
      </c>
      <c r="E544" s="533"/>
      <c r="F544" s="536">
        <v>350</v>
      </c>
      <c r="G544" s="536">
        <f t="shared" si="93"/>
        <v>0</v>
      </c>
      <c r="H544" s="536">
        <v>1212</v>
      </c>
      <c r="I544" s="536">
        <f t="shared" si="94"/>
        <v>0</v>
      </c>
      <c r="J544" s="749">
        <f t="shared" ref="J544:J547" si="97">G544+I544</f>
        <v>0</v>
      </c>
    </row>
    <row r="545" spans="1:11" ht="12" customHeight="1" x14ac:dyDescent="0.2">
      <c r="A545" s="531">
        <v>514</v>
      </c>
      <c r="B545" s="535" t="s">
        <v>201</v>
      </c>
      <c r="C545" s="538"/>
      <c r="D545" s="533" t="s">
        <v>202</v>
      </c>
      <c r="E545" s="533">
        <v>3</v>
      </c>
      <c r="F545" s="536">
        <v>2000</v>
      </c>
      <c r="G545" s="536">
        <f t="shared" si="93"/>
        <v>6000</v>
      </c>
      <c r="H545" s="536">
        <v>629</v>
      </c>
      <c r="I545" s="536">
        <f t="shared" si="94"/>
        <v>1887</v>
      </c>
      <c r="J545" s="749">
        <f t="shared" si="97"/>
        <v>7887</v>
      </c>
    </row>
    <row r="546" spans="1:11" ht="12" customHeight="1" x14ac:dyDescent="0.2">
      <c r="A546" s="531">
        <v>515</v>
      </c>
      <c r="B546" s="535" t="s">
        <v>40</v>
      </c>
      <c r="C546" s="538"/>
      <c r="D546" s="533" t="s">
        <v>41</v>
      </c>
      <c r="E546" s="533">
        <v>1</v>
      </c>
      <c r="F546" s="536">
        <v>0</v>
      </c>
      <c r="G546" s="536">
        <f t="shared" si="93"/>
        <v>0</v>
      </c>
      <c r="H546" s="536">
        <v>53152</v>
      </c>
      <c r="I546" s="536">
        <f t="shared" si="94"/>
        <v>53152</v>
      </c>
      <c r="J546" s="749">
        <f t="shared" si="97"/>
        <v>53152</v>
      </c>
    </row>
    <row r="547" spans="1:11" ht="12" hidden="1" customHeight="1" x14ac:dyDescent="0.2">
      <c r="A547" s="531">
        <v>516</v>
      </c>
      <c r="B547" s="535" t="s">
        <v>205</v>
      </c>
      <c r="C547" s="568"/>
      <c r="D547" s="533" t="s">
        <v>32</v>
      </c>
      <c r="E547" s="687"/>
      <c r="F547" s="536">
        <v>954853.5</v>
      </c>
      <c r="G547" s="536">
        <f t="shared" si="93"/>
        <v>0</v>
      </c>
      <c r="H547" s="536">
        <v>928267</v>
      </c>
      <c r="I547" s="536">
        <f t="shared" si="94"/>
        <v>0</v>
      </c>
      <c r="J547" s="749">
        <f t="shared" si="97"/>
        <v>0</v>
      </c>
    </row>
    <row r="548" spans="1:11" ht="12" hidden="1" customHeight="1" x14ac:dyDescent="0.2">
      <c r="A548" s="531">
        <v>517</v>
      </c>
      <c r="B548" s="535"/>
      <c r="C548" s="568"/>
      <c r="D548" s="533"/>
      <c r="E548" s="533"/>
      <c r="F548" s="536"/>
      <c r="G548" s="536">
        <f t="shared" si="93"/>
        <v>0</v>
      </c>
      <c r="H548" s="536"/>
      <c r="I548" s="536">
        <f t="shared" si="94"/>
        <v>0</v>
      </c>
      <c r="J548" s="749"/>
    </row>
    <row r="549" spans="1:11" ht="12" hidden="1" customHeight="1" x14ac:dyDescent="0.2">
      <c r="A549" s="531">
        <v>518</v>
      </c>
      <c r="B549" s="535" t="s">
        <v>206</v>
      </c>
      <c r="C549" s="538"/>
      <c r="D549" s="533" t="s">
        <v>207</v>
      </c>
      <c r="E549" s="533"/>
      <c r="F549" s="536">
        <v>576000</v>
      </c>
      <c r="G549" s="536">
        <f t="shared" si="93"/>
        <v>0</v>
      </c>
      <c r="H549" s="536">
        <v>0</v>
      </c>
      <c r="I549" s="536">
        <f t="shared" si="94"/>
        <v>0</v>
      </c>
      <c r="J549" s="749">
        <f t="shared" ref="J549:J550" si="98">G549+I549</f>
        <v>0</v>
      </c>
    </row>
    <row r="550" spans="1:11" ht="12" hidden="1" customHeight="1" x14ac:dyDescent="0.2">
      <c r="A550" s="531">
        <v>519</v>
      </c>
      <c r="B550" s="535" t="s">
        <v>104</v>
      </c>
      <c r="C550" s="538"/>
      <c r="D550" s="533" t="s">
        <v>207</v>
      </c>
      <c r="E550" s="533"/>
      <c r="F550" s="536">
        <v>243000</v>
      </c>
      <c r="G550" s="536">
        <f t="shared" si="93"/>
        <v>0</v>
      </c>
      <c r="H550" s="536">
        <v>0</v>
      </c>
      <c r="I550" s="536">
        <f t="shared" si="94"/>
        <v>0</v>
      </c>
      <c r="J550" s="749">
        <f t="shared" si="98"/>
        <v>0</v>
      </c>
    </row>
    <row r="551" spans="1:11" ht="12" hidden="1" customHeight="1" x14ac:dyDescent="0.2">
      <c r="A551" s="531">
        <v>520</v>
      </c>
      <c r="B551" s="535"/>
      <c r="C551" s="533"/>
      <c r="D551" s="533"/>
      <c r="E551" s="533"/>
      <c r="F551" s="536"/>
      <c r="G551" s="536"/>
      <c r="H551" s="536"/>
      <c r="I551" s="536"/>
      <c r="J551" s="749"/>
    </row>
    <row r="552" spans="1:11" ht="21.75" customHeight="1" x14ac:dyDescent="0.2">
      <c r="A552" s="531">
        <v>521</v>
      </c>
      <c r="B552" s="676" t="s">
        <v>208</v>
      </c>
      <c r="C552" s="677"/>
      <c r="D552" s="678"/>
      <c r="E552" s="577"/>
      <c r="F552" s="536"/>
      <c r="G552" s="679">
        <f>SUM(G256:G551)</f>
        <v>477593.77500000002</v>
      </c>
      <c r="H552" s="536"/>
      <c r="I552" s="679">
        <f>SUM(I256:I551)</f>
        <v>596198.245</v>
      </c>
      <c r="J552" s="757">
        <f t="shared" ref="J552" si="99">SUM(J256:J551)</f>
        <v>1073792.02</v>
      </c>
      <c r="K552" s="564">
        <f>'[5]вдц+кс-6'!P788</f>
        <v>14309357.718854373</v>
      </c>
    </row>
    <row r="553" spans="1:11" x14ac:dyDescent="0.2">
      <c r="A553" s="531">
        <v>522</v>
      </c>
      <c r="B553" s="676"/>
      <c r="C553" s="677"/>
      <c r="D553" s="678"/>
      <c r="E553" s="577"/>
      <c r="F553" s="577"/>
      <c r="G553" s="536"/>
      <c r="H553" s="147"/>
      <c r="I553" s="536"/>
      <c r="J553" s="748"/>
    </row>
    <row r="554" spans="1:11" ht="26.25" customHeight="1" outlineLevel="1" x14ac:dyDescent="0.25">
      <c r="A554" s="531">
        <v>523</v>
      </c>
      <c r="B554" s="532" t="s">
        <v>2</v>
      </c>
      <c r="C554" s="533"/>
      <c r="D554" s="533"/>
      <c r="E554" s="533"/>
      <c r="F554" s="533"/>
      <c r="G554" s="536"/>
      <c r="H554" s="147"/>
      <c r="I554" s="536"/>
      <c r="J554" s="748"/>
    </row>
    <row r="555" spans="1:11" ht="31.9" hidden="1" customHeight="1" outlineLevel="1" x14ac:dyDescent="0.2">
      <c r="A555" s="531">
        <v>524</v>
      </c>
      <c r="B555" s="539" t="s">
        <v>42</v>
      </c>
      <c r="C555" s="533"/>
      <c r="D555" s="533"/>
      <c r="E555" s="533"/>
      <c r="F555" s="533"/>
      <c r="G555" s="536"/>
      <c r="H555" s="147"/>
      <c r="I555" s="536"/>
      <c r="J555" s="748"/>
    </row>
    <row r="556" spans="1:11" ht="31.9" hidden="1" customHeight="1" outlineLevel="1" x14ac:dyDescent="0.2">
      <c r="A556" s="531">
        <v>525</v>
      </c>
      <c r="B556" s="535" t="s">
        <v>19</v>
      </c>
      <c r="C556" s="533" t="s">
        <v>326</v>
      </c>
      <c r="D556" s="533" t="s">
        <v>14</v>
      </c>
      <c r="E556" s="533"/>
      <c r="F556" s="536">
        <v>600</v>
      </c>
      <c r="G556" s="536">
        <f t="shared" ref="G556:G619" si="100">E556*F556</f>
        <v>0</v>
      </c>
      <c r="H556" s="536">
        <v>928</v>
      </c>
      <c r="I556" s="536">
        <f t="shared" ref="I556:I619" si="101">E556*H556</f>
        <v>0</v>
      </c>
      <c r="J556" s="749">
        <f t="shared" ref="J556:J562" si="102">G556+I556</f>
        <v>0</v>
      </c>
    </row>
    <row r="557" spans="1:11" ht="31.9" hidden="1" customHeight="1" outlineLevel="1" x14ac:dyDescent="0.2">
      <c r="A557" s="531">
        <v>526</v>
      </c>
      <c r="B557" s="535" t="s">
        <v>17</v>
      </c>
      <c r="C557" s="533"/>
      <c r="D557" s="533" t="s">
        <v>14</v>
      </c>
      <c r="E557" s="533"/>
      <c r="F557" s="536">
        <v>600</v>
      </c>
      <c r="G557" s="536">
        <f t="shared" si="100"/>
        <v>0</v>
      </c>
      <c r="H557" s="536">
        <v>1026</v>
      </c>
      <c r="I557" s="536">
        <f t="shared" si="101"/>
        <v>0</v>
      </c>
      <c r="J557" s="749">
        <f t="shared" si="102"/>
        <v>0</v>
      </c>
    </row>
    <row r="558" spans="1:11" ht="36.75" hidden="1" customHeight="1" outlineLevel="1" x14ac:dyDescent="0.2">
      <c r="A558" s="531">
        <v>527</v>
      </c>
      <c r="B558" s="535" t="s">
        <v>43</v>
      </c>
      <c r="C558" s="533"/>
      <c r="D558" s="533" t="s">
        <v>21</v>
      </c>
      <c r="E558" s="533"/>
      <c r="F558" s="536">
        <v>650</v>
      </c>
      <c r="G558" s="536">
        <f t="shared" si="100"/>
        <v>0</v>
      </c>
      <c r="H558" s="536">
        <v>237</v>
      </c>
      <c r="I558" s="536">
        <f t="shared" si="101"/>
        <v>0</v>
      </c>
      <c r="J558" s="749">
        <f t="shared" si="102"/>
        <v>0</v>
      </c>
    </row>
    <row r="559" spans="1:11" ht="12" hidden="1" customHeight="1" outlineLevel="1" x14ac:dyDescent="0.2">
      <c r="A559" s="531">
        <v>528</v>
      </c>
      <c r="B559" s="535" t="s">
        <v>327</v>
      </c>
      <c r="C559" s="540"/>
      <c r="D559" s="533" t="s">
        <v>21</v>
      </c>
      <c r="E559" s="533"/>
      <c r="F559" s="536">
        <v>290</v>
      </c>
      <c r="G559" s="536">
        <f t="shared" si="100"/>
        <v>0</v>
      </c>
      <c r="H559" s="536">
        <v>45</v>
      </c>
      <c r="I559" s="536">
        <f t="shared" si="101"/>
        <v>0</v>
      </c>
      <c r="J559" s="749">
        <f t="shared" si="102"/>
        <v>0</v>
      </c>
    </row>
    <row r="560" spans="1:11" ht="12" hidden="1" customHeight="1" outlineLevel="1" x14ac:dyDescent="0.2">
      <c r="A560" s="531">
        <v>529</v>
      </c>
      <c r="B560" s="535" t="s">
        <v>31</v>
      </c>
      <c r="C560" s="538"/>
      <c r="D560" s="533" t="s">
        <v>32</v>
      </c>
      <c r="E560" s="533"/>
      <c r="F560" s="536">
        <v>0</v>
      </c>
      <c r="G560" s="536">
        <f t="shared" si="100"/>
        <v>0</v>
      </c>
      <c r="H560" s="536">
        <v>1896</v>
      </c>
      <c r="I560" s="536">
        <f t="shared" si="101"/>
        <v>0</v>
      </c>
      <c r="J560" s="749">
        <f t="shared" si="102"/>
        <v>0</v>
      </c>
    </row>
    <row r="561" spans="1:10" ht="12" hidden="1" customHeight="1" outlineLevel="1" x14ac:dyDescent="0.2">
      <c r="A561" s="531">
        <v>530</v>
      </c>
      <c r="B561" s="535" t="s">
        <v>40</v>
      </c>
      <c r="C561" s="538"/>
      <c r="D561" s="533" t="s">
        <v>41</v>
      </c>
      <c r="E561" s="533"/>
      <c r="F561" s="536">
        <v>0</v>
      </c>
      <c r="G561" s="536">
        <f t="shared" si="100"/>
        <v>0</v>
      </c>
      <c r="H561" s="536">
        <v>1976</v>
      </c>
      <c r="I561" s="536">
        <f t="shared" si="101"/>
        <v>0</v>
      </c>
      <c r="J561" s="749">
        <f t="shared" si="102"/>
        <v>0</v>
      </c>
    </row>
    <row r="562" spans="1:10" ht="12" hidden="1" customHeight="1" outlineLevel="1" x14ac:dyDescent="0.2">
      <c r="A562" s="531">
        <v>531</v>
      </c>
      <c r="B562" s="535" t="s">
        <v>15</v>
      </c>
      <c r="C562" s="533"/>
      <c r="D562" s="533" t="s">
        <v>14</v>
      </c>
      <c r="E562" s="533"/>
      <c r="F562" s="536">
        <v>600</v>
      </c>
      <c r="G562" s="536">
        <f t="shared" si="100"/>
        <v>0</v>
      </c>
      <c r="H562" s="536">
        <v>335</v>
      </c>
      <c r="I562" s="536">
        <f t="shared" si="101"/>
        <v>0</v>
      </c>
      <c r="J562" s="749">
        <f t="shared" si="102"/>
        <v>0</v>
      </c>
    </row>
    <row r="563" spans="1:10" ht="12" customHeight="1" outlineLevel="1" x14ac:dyDescent="0.2">
      <c r="A563" s="531">
        <v>532</v>
      </c>
      <c r="B563" s="539" t="s">
        <v>44</v>
      </c>
      <c r="C563" s="533"/>
      <c r="D563" s="533"/>
      <c r="E563" s="533"/>
      <c r="F563" s="533"/>
      <c r="G563" s="536"/>
      <c r="H563" s="147"/>
      <c r="I563" s="536"/>
      <c r="J563" s="748"/>
    </row>
    <row r="564" spans="1:10" ht="12" customHeight="1" outlineLevel="1" x14ac:dyDescent="0.2">
      <c r="A564" s="531">
        <v>533</v>
      </c>
      <c r="B564" s="539" t="s">
        <v>45</v>
      </c>
      <c r="C564" s="533"/>
      <c r="D564" s="533"/>
      <c r="E564" s="533"/>
      <c r="F564" s="533"/>
      <c r="G564" s="536"/>
      <c r="H564" s="147"/>
      <c r="I564" s="536"/>
      <c r="J564" s="748"/>
    </row>
    <row r="565" spans="1:10" ht="12" hidden="1" customHeight="1" outlineLevel="1" x14ac:dyDescent="0.2">
      <c r="A565" s="531">
        <v>534</v>
      </c>
      <c r="B565" s="535" t="s">
        <v>301</v>
      </c>
      <c r="C565" s="533" t="s">
        <v>368</v>
      </c>
      <c r="D565" s="533" t="s">
        <v>7</v>
      </c>
      <c r="E565" s="533"/>
      <c r="F565" s="536">
        <v>53425.200000000004</v>
      </c>
      <c r="G565" s="536">
        <f t="shared" si="100"/>
        <v>0</v>
      </c>
      <c r="H565" s="536">
        <v>61094.303999999996</v>
      </c>
      <c r="I565" s="536">
        <f t="shared" si="101"/>
        <v>0</v>
      </c>
      <c r="J565" s="749">
        <f t="shared" ref="J565:J594" si="103">G565+I565</f>
        <v>0</v>
      </c>
    </row>
    <row r="566" spans="1:10" ht="38.25" hidden="1" outlineLevel="1" x14ac:dyDescent="0.2">
      <c r="A566" s="531">
        <v>535</v>
      </c>
      <c r="B566" s="535" t="s">
        <v>238</v>
      </c>
      <c r="C566" s="533" t="s">
        <v>369</v>
      </c>
      <c r="D566" s="533" t="s">
        <v>7</v>
      </c>
      <c r="E566" s="533"/>
      <c r="F566" s="536">
        <v>6088.4000000000005</v>
      </c>
      <c r="G566" s="536">
        <f t="shared" si="100"/>
        <v>0</v>
      </c>
      <c r="H566" s="536">
        <v>13392</v>
      </c>
      <c r="I566" s="536">
        <f t="shared" si="101"/>
        <v>0</v>
      </c>
      <c r="J566" s="749">
        <f t="shared" si="103"/>
        <v>0</v>
      </c>
    </row>
    <row r="567" spans="1:10" ht="24.75" hidden="1" customHeight="1" outlineLevel="1" x14ac:dyDescent="0.2">
      <c r="A567" s="531">
        <v>536</v>
      </c>
      <c r="B567" s="535" t="s">
        <v>239</v>
      </c>
      <c r="C567" s="533" t="s">
        <v>370</v>
      </c>
      <c r="D567" s="533" t="s">
        <v>7</v>
      </c>
      <c r="E567" s="533"/>
      <c r="F567" s="536">
        <v>12143.6</v>
      </c>
      <c r="G567" s="536">
        <f t="shared" si="100"/>
        <v>0</v>
      </c>
      <c r="H567" s="536">
        <v>31296.359999999997</v>
      </c>
      <c r="I567" s="536">
        <f t="shared" si="101"/>
        <v>0</v>
      </c>
      <c r="J567" s="749">
        <f t="shared" si="103"/>
        <v>0</v>
      </c>
    </row>
    <row r="568" spans="1:10" ht="31.9" hidden="1" customHeight="1" outlineLevel="1" x14ac:dyDescent="0.2">
      <c r="A568" s="531">
        <v>537</v>
      </c>
      <c r="B568" s="535" t="s">
        <v>240</v>
      </c>
      <c r="C568" s="533" t="s">
        <v>371</v>
      </c>
      <c r="D568" s="533" t="s">
        <v>7</v>
      </c>
      <c r="E568" s="533"/>
      <c r="F568" s="536">
        <v>1535.6000000000001</v>
      </c>
      <c r="G568" s="536">
        <f t="shared" si="100"/>
        <v>0</v>
      </c>
      <c r="H568" s="536">
        <v>3678.3360000000002</v>
      </c>
      <c r="I568" s="536">
        <f t="shared" si="101"/>
        <v>0</v>
      </c>
      <c r="J568" s="749">
        <f t="shared" si="103"/>
        <v>0</v>
      </c>
    </row>
    <row r="569" spans="1:10" ht="31.9" hidden="1" customHeight="1" outlineLevel="1" x14ac:dyDescent="0.2">
      <c r="A569" s="531">
        <v>538</v>
      </c>
      <c r="B569" s="535" t="s">
        <v>241</v>
      </c>
      <c r="C569" s="533" t="s">
        <v>372</v>
      </c>
      <c r="D569" s="533" t="s">
        <v>7</v>
      </c>
      <c r="E569" s="533"/>
      <c r="F569" s="536">
        <v>21070</v>
      </c>
      <c r="G569" s="536">
        <f t="shared" si="100"/>
        <v>0</v>
      </c>
      <c r="H569" s="536">
        <v>26159.040000000001</v>
      </c>
      <c r="I569" s="536">
        <f t="shared" si="101"/>
        <v>0</v>
      </c>
      <c r="J569" s="749">
        <f t="shared" si="103"/>
        <v>0</v>
      </c>
    </row>
    <row r="570" spans="1:10" ht="38.25" hidden="1" customHeight="1" outlineLevel="1" x14ac:dyDescent="0.2">
      <c r="A570" s="531">
        <v>539</v>
      </c>
      <c r="B570" s="535" t="s">
        <v>242</v>
      </c>
      <c r="C570" s="533" t="s">
        <v>373</v>
      </c>
      <c r="D570" s="533" t="s">
        <v>7</v>
      </c>
      <c r="E570" s="533"/>
      <c r="F570" s="536">
        <v>40176</v>
      </c>
      <c r="G570" s="536">
        <f t="shared" si="100"/>
        <v>0</v>
      </c>
      <c r="H570" s="536">
        <v>99212.4</v>
      </c>
      <c r="I570" s="536">
        <f t="shared" si="101"/>
        <v>0</v>
      </c>
      <c r="J570" s="749">
        <f t="shared" si="103"/>
        <v>0</v>
      </c>
    </row>
    <row r="571" spans="1:10" ht="12" hidden="1" customHeight="1" outlineLevel="1" x14ac:dyDescent="0.2">
      <c r="A571" s="531">
        <v>540</v>
      </c>
      <c r="B571" s="535" t="s">
        <v>414</v>
      </c>
      <c r="C571" s="533"/>
      <c r="D571" s="533" t="s">
        <v>7</v>
      </c>
      <c r="E571" s="533"/>
      <c r="F571" s="536">
        <v>8530</v>
      </c>
      <c r="G571" s="536">
        <f t="shared" si="100"/>
        <v>0</v>
      </c>
      <c r="H571" s="536">
        <v>21450</v>
      </c>
      <c r="I571" s="536">
        <f t="shared" si="101"/>
        <v>0</v>
      </c>
      <c r="J571" s="749">
        <f t="shared" si="103"/>
        <v>0</v>
      </c>
    </row>
    <row r="572" spans="1:10" ht="12" hidden="1" customHeight="1" outlineLevel="1" x14ac:dyDescent="0.2">
      <c r="A572" s="531">
        <v>541</v>
      </c>
      <c r="B572" s="541" t="s">
        <v>387</v>
      </c>
      <c r="C572" s="542" t="s">
        <v>415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12169.05</v>
      </c>
      <c r="I572" s="536">
        <f t="shared" si="101"/>
        <v>0</v>
      </c>
      <c r="J572" s="750">
        <f t="shared" si="103"/>
        <v>0</v>
      </c>
    </row>
    <row r="573" spans="1:10" ht="12" hidden="1" customHeight="1" outlineLevel="1" x14ac:dyDescent="0.2">
      <c r="A573" s="531">
        <v>542</v>
      </c>
      <c r="B573" s="541" t="s">
        <v>387</v>
      </c>
      <c r="C573" s="542" t="s">
        <v>416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12435.650000000001</v>
      </c>
      <c r="I573" s="536">
        <f t="shared" si="101"/>
        <v>0</v>
      </c>
      <c r="J573" s="750">
        <f t="shared" si="103"/>
        <v>0</v>
      </c>
    </row>
    <row r="574" spans="1:10" ht="12" hidden="1" customHeight="1" outlineLevel="1" x14ac:dyDescent="0.2">
      <c r="A574" s="531">
        <v>543</v>
      </c>
      <c r="B574" s="541" t="s">
        <v>387</v>
      </c>
      <c r="C574" s="542" t="s">
        <v>417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11769.15</v>
      </c>
      <c r="I574" s="536">
        <f t="shared" si="101"/>
        <v>0</v>
      </c>
      <c r="J574" s="750">
        <f t="shared" si="103"/>
        <v>0</v>
      </c>
    </row>
    <row r="575" spans="1:10" ht="12" hidden="1" customHeight="1" outlineLevel="1" x14ac:dyDescent="0.2">
      <c r="A575" s="531">
        <v>544</v>
      </c>
      <c r="B575" s="541" t="s">
        <v>387</v>
      </c>
      <c r="C575" s="542" t="s">
        <v>418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10968.575000000001</v>
      </c>
      <c r="I575" s="536">
        <f t="shared" si="101"/>
        <v>0</v>
      </c>
      <c r="J575" s="750">
        <f t="shared" si="103"/>
        <v>0</v>
      </c>
    </row>
    <row r="576" spans="1:10" ht="12" hidden="1" customHeight="1" outlineLevel="1" x14ac:dyDescent="0.2">
      <c r="A576" s="531">
        <v>545</v>
      </c>
      <c r="B576" s="541" t="s">
        <v>387</v>
      </c>
      <c r="C576" s="542" t="s">
        <v>419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10701.199999999999</v>
      </c>
      <c r="I576" s="536">
        <f t="shared" si="101"/>
        <v>0</v>
      </c>
      <c r="J576" s="750">
        <f t="shared" si="103"/>
        <v>0</v>
      </c>
    </row>
    <row r="577" spans="1:10" ht="12" hidden="1" customHeight="1" outlineLevel="1" x14ac:dyDescent="0.2">
      <c r="A577" s="531">
        <v>546</v>
      </c>
      <c r="B577" s="541" t="s">
        <v>387</v>
      </c>
      <c r="C577" s="542" t="s">
        <v>420</v>
      </c>
      <c r="D577" s="542" t="s">
        <v>14</v>
      </c>
      <c r="E577" s="542"/>
      <c r="F577" s="543">
        <v>4500</v>
      </c>
      <c r="G577" s="536">
        <f t="shared" si="100"/>
        <v>0</v>
      </c>
      <c r="H577" s="543">
        <v>10701.199999999999</v>
      </c>
      <c r="I577" s="536">
        <f t="shared" si="101"/>
        <v>0</v>
      </c>
      <c r="J577" s="750">
        <f t="shared" si="103"/>
        <v>0</v>
      </c>
    </row>
    <row r="578" spans="1:10" ht="25.5" hidden="1" outlineLevel="1" x14ac:dyDescent="0.2">
      <c r="A578" s="531">
        <v>547</v>
      </c>
      <c r="B578" s="541" t="s">
        <v>387</v>
      </c>
      <c r="C578" s="542" t="s">
        <v>421</v>
      </c>
      <c r="D578" s="542" t="s">
        <v>14</v>
      </c>
      <c r="E578" s="542"/>
      <c r="F578" s="543">
        <v>4500</v>
      </c>
      <c r="G578" s="536">
        <f t="shared" si="100"/>
        <v>0</v>
      </c>
      <c r="H578" s="543">
        <v>10567.9</v>
      </c>
      <c r="I578" s="536">
        <f t="shared" si="101"/>
        <v>0</v>
      </c>
      <c r="J578" s="750">
        <f t="shared" si="103"/>
        <v>0</v>
      </c>
    </row>
    <row r="579" spans="1:10" ht="26.25" customHeight="1" outlineLevel="1" x14ac:dyDescent="0.2">
      <c r="A579" s="531">
        <v>548</v>
      </c>
      <c r="B579" s="541" t="s">
        <v>82</v>
      </c>
      <c r="C579" s="542" t="s">
        <v>83</v>
      </c>
      <c r="D579" s="542" t="s">
        <v>56</v>
      </c>
      <c r="E579" s="542">
        <v>261.80000000000007</v>
      </c>
      <c r="F579" s="543">
        <v>600</v>
      </c>
      <c r="G579" s="536">
        <f t="shared" si="100"/>
        <v>157080.00000000003</v>
      </c>
      <c r="H579" s="543">
        <v>588</v>
      </c>
      <c r="I579" s="536">
        <f t="shared" si="101"/>
        <v>153938.40000000005</v>
      </c>
      <c r="J579" s="750">
        <f t="shared" si="103"/>
        <v>311018.40000000008</v>
      </c>
    </row>
    <row r="580" spans="1:10" ht="31.9" hidden="1" customHeight="1" outlineLevel="1" x14ac:dyDescent="0.2">
      <c r="A580" s="531">
        <v>549</v>
      </c>
      <c r="B580" s="541" t="s">
        <v>151</v>
      </c>
      <c r="C580" s="542" t="s">
        <v>152</v>
      </c>
      <c r="D580" s="542" t="s">
        <v>56</v>
      </c>
      <c r="E580" s="542"/>
      <c r="F580" s="543">
        <v>600</v>
      </c>
      <c r="G580" s="536">
        <f t="shared" si="100"/>
        <v>0</v>
      </c>
      <c r="H580" s="543">
        <v>381</v>
      </c>
      <c r="I580" s="536">
        <f t="shared" si="101"/>
        <v>0</v>
      </c>
      <c r="J580" s="750">
        <f t="shared" si="103"/>
        <v>0</v>
      </c>
    </row>
    <row r="581" spans="1:10" ht="36.75" hidden="1" customHeight="1" outlineLevel="1" x14ac:dyDescent="0.2">
      <c r="A581" s="531">
        <v>550</v>
      </c>
      <c r="B581" s="541" t="s">
        <v>390</v>
      </c>
      <c r="C581" s="542" t="s">
        <v>391</v>
      </c>
      <c r="D581" s="542" t="s">
        <v>14</v>
      </c>
      <c r="E581" s="542"/>
      <c r="F581" s="543">
        <v>400</v>
      </c>
      <c r="G581" s="536">
        <f t="shared" si="100"/>
        <v>0</v>
      </c>
      <c r="H581" s="543">
        <v>900</v>
      </c>
      <c r="I581" s="536">
        <f t="shared" si="101"/>
        <v>0</v>
      </c>
      <c r="J581" s="750">
        <f t="shared" si="103"/>
        <v>0</v>
      </c>
    </row>
    <row r="582" spans="1:10" ht="12" hidden="1" customHeight="1" outlineLevel="1" x14ac:dyDescent="0.2">
      <c r="A582" s="531">
        <v>551</v>
      </c>
      <c r="B582" s="541" t="s">
        <v>392</v>
      </c>
      <c r="C582" s="542" t="s">
        <v>393</v>
      </c>
      <c r="D582" s="542" t="s">
        <v>14</v>
      </c>
      <c r="E582" s="542"/>
      <c r="F582" s="543">
        <v>300</v>
      </c>
      <c r="G582" s="536">
        <f t="shared" si="100"/>
        <v>0</v>
      </c>
      <c r="H582" s="543">
        <v>234</v>
      </c>
      <c r="I582" s="536">
        <f t="shared" si="101"/>
        <v>0</v>
      </c>
      <c r="J582" s="750">
        <f t="shared" si="103"/>
        <v>0</v>
      </c>
    </row>
    <row r="583" spans="1:10" ht="12" hidden="1" customHeight="1" outlineLevel="1" x14ac:dyDescent="0.2">
      <c r="A583" s="531">
        <v>552</v>
      </c>
      <c r="B583" s="541" t="s">
        <v>394</v>
      </c>
      <c r="C583" s="544" t="s">
        <v>422</v>
      </c>
      <c r="D583" s="544" t="s">
        <v>14</v>
      </c>
      <c r="E583" s="544"/>
      <c r="F583" s="543">
        <v>1250</v>
      </c>
      <c r="G583" s="536">
        <f t="shared" si="100"/>
        <v>0</v>
      </c>
      <c r="H583" s="543">
        <v>899.84999999999991</v>
      </c>
      <c r="I583" s="536">
        <f t="shared" si="101"/>
        <v>0</v>
      </c>
      <c r="J583" s="750">
        <f t="shared" si="103"/>
        <v>0</v>
      </c>
    </row>
    <row r="584" spans="1:10" ht="12" hidden="1" customHeight="1" outlineLevel="1" x14ac:dyDescent="0.2">
      <c r="A584" s="531">
        <v>553</v>
      </c>
      <c r="B584" s="541" t="s">
        <v>394</v>
      </c>
      <c r="C584" s="544" t="s">
        <v>423</v>
      </c>
      <c r="D584" s="544" t="s">
        <v>14</v>
      </c>
      <c r="E584" s="544"/>
      <c r="F584" s="543">
        <v>1250</v>
      </c>
      <c r="G584" s="536">
        <f t="shared" si="100"/>
        <v>0</v>
      </c>
      <c r="H584" s="543">
        <v>738.5</v>
      </c>
      <c r="I584" s="536">
        <f t="shared" si="101"/>
        <v>0</v>
      </c>
      <c r="J584" s="750">
        <f t="shared" si="103"/>
        <v>0</v>
      </c>
    </row>
    <row r="585" spans="1:10" ht="12" hidden="1" customHeight="1" outlineLevel="1" x14ac:dyDescent="0.2">
      <c r="A585" s="531">
        <v>554</v>
      </c>
      <c r="B585" s="541" t="s">
        <v>394</v>
      </c>
      <c r="C585" s="544" t="s">
        <v>293</v>
      </c>
      <c r="D585" s="544" t="s">
        <v>14</v>
      </c>
      <c r="E585" s="544"/>
      <c r="F585" s="543">
        <v>1150</v>
      </c>
      <c r="G585" s="536">
        <f t="shared" si="100"/>
        <v>0</v>
      </c>
      <c r="H585" s="543">
        <v>600.21818181818185</v>
      </c>
      <c r="I585" s="536">
        <f t="shared" si="101"/>
        <v>0</v>
      </c>
      <c r="J585" s="750">
        <f t="shared" si="103"/>
        <v>0</v>
      </c>
    </row>
    <row r="586" spans="1:10" ht="12" hidden="1" customHeight="1" outlineLevel="1" x14ac:dyDescent="0.2">
      <c r="A586" s="531">
        <v>555</v>
      </c>
      <c r="B586" s="541" t="s">
        <v>394</v>
      </c>
      <c r="C586" s="544" t="s">
        <v>424</v>
      </c>
      <c r="D586" s="544" t="s">
        <v>14</v>
      </c>
      <c r="E586" s="544"/>
      <c r="F586" s="543">
        <v>850</v>
      </c>
      <c r="G586" s="536">
        <f t="shared" si="100"/>
        <v>0</v>
      </c>
      <c r="H586" s="543">
        <v>509.44444444444446</v>
      </c>
      <c r="I586" s="536">
        <f t="shared" si="101"/>
        <v>0</v>
      </c>
      <c r="J586" s="750">
        <f t="shared" si="103"/>
        <v>0</v>
      </c>
    </row>
    <row r="587" spans="1:10" ht="12" hidden="1" customHeight="1" outlineLevel="1" x14ac:dyDescent="0.2">
      <c r="A587" s="531">
        <v>556</v>
      </c>
      <c r="B587" s="535" t="s">
        <v>302</v>
      </c>
      <c r="C587" s="533"/>
      <c r="D587" s="533" t="s">
        <v>7</v>
      </c>
      <c r="E587" s="533"/>
      <c r="F587" s="536">
        <v>1500</v>
      </c>
      <c r="G587" s="536">
        <f t="shared" si="100"/>
        <v>0</v>
      </c>
      <c r="H587" s="536">
        <v>4557</v>
      </c>
      <c r="I587" s="536">
        <f t="shared" si="101"/>
        <v>0</v>
      </c>
      <c r="J587" s="749">
        <f t="shared" si="103"/>
        <v>0</v>
      </c>
    </row>
    <row r="588" spans="1:10" ht="12" hidden="1" customHeight="1" outlineLevel="1" x14ac:dyDescent="0.2">
      <c r="A588" s="531">
        <v>557</v>
      </c>
      <c r="B588" s="535" t="s">
        <v>243</v>
      </c>
      <c r="C588" s="533"/>
      <c r="D588" s="533" t="s">
        <v>7</v>
      </c>
      <c r="E588" s="533"/>
      <c r="F588" s="536">
        <v>800</v>
      </c>
      <c r="G588" s="536">
        <f t="shared" si="100"/>
        <v>0</v>
      </c>
      <c r="H588" s="536">
        <v>832</v>
      </c>
      <c r="I588" s="536">
        <f t="shared" si="101"/>
        <v>0</v>
      </c>
      <c r="J588" s="749">
        <f t="shared" si="103"/>
        <v>0</v>
      </c>
    </row>
    <row r="589" spans="1:10" ht="12" hidden="1" customHeight="1" outlineLevel="1" x14ac:dyDescent="0.2">
      <c r="A589" s="531">
        <v>558</v>
      </c>
      <c r="B589" s="535" t="s">
        <v>244</v>
      </c>
      <c r="C589" s="533"/>
      <c r="D589" s="533" t="s">
        <v>7</v>
      </c>
      <c r="E589" s="533"/>
      <c r="F589" s="536">
        <v>800</v>
      </c>
      <c r="G589" s="536">
        <f t="shared" si="100"/>
        <v>0</v>
      </c>
      <c r="H589" s="536">
        <v>507</v>
      </c>
      <c r="I589" s="536">
        <f t="shared" si="101"/>
        <v>0</v>
      </c>
      <c r="J589" s="749">
        <f t="shared" si="103"/>
        <v>0</v>
      </c>
    </row>
    <row r="590" spans="1:10" hidden="1" outlineLevel="1" x14ac:dyDescent="0.2">
      <c r="A590" s="531">
        <v>559</v>
      </c>
      <c r="B590" s="535" t="s">
        <v>55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840</v>
      </c>
      <c r="I590" s="536">
        <f t="shared" si="101"/>
        <v>0</v>
      </c>
      <c r="J590" s="749">
        <f t="shared" si="103"/>
        <v>0</v>
      </c>
    </row>
    <row r="591" spans="1:10" outlineLevel="1" x14ac:dyDescent="0.2">
      <c r="A591" s="531">
        <v>560</v>
      </c>
      <c r="B591" s="535" t="s">
        <v>429</v>
      </c>
      <c r="C591" s="538"/>
      <c r="D591" s="533" t="s">
        <v>56</v>
      </c>
      <c r="E591" s="758">
        <v>258.25000000000006</v>
      </c>
      <c r="F591" s="536">
        <v>1800</v>
      </c>
      <c r="G591" s="536">
        <f t="shared" si="100"/>
        <v>464850.00000000012</v>
      </c>
      <c r="H591" s="536">
        <v>1460</v>
      </c>
      <c r="I591" s="536">
        <f t="shared" si="101"/>
        <v>377045.00000000006</v>
      </c>
      <c r="J591" s="749">
        <f t="shared" si="103"/>
        <v>841895.00000000023</v>
      </c>
    </row>
    <row r="592" spans="1:10" ht="25.5" outlineLevel="1" x14ac:dyDescent="0.2">
      <c r="A592" s="531">
        <v>561</v>
      </c>
      <c r="B592" s="535" t="s">
        <v>431</v>
      </c>
      <c r="C592" s="538"/>
      <c r="D592" s="533" t="s">
        <v>56</v>
      </c>
      <c r="E592" s="533">
        <v>3.5500000000000003</v>
      </c>
      <c r="F592" s="536">
        <v>1800</v>
      </c>
      <c r="G592" s="536">
        <f t="shared" si="100"/>
        <v>6390.0000000000009</v>
      </c>
      <c r="H592" s="536">
        <v>2920</v>
      </c>
      <c r="I592" s="536">
        <f t="shared" si="101"/>
        <v>10366</v>
      </c>
      <c r="J592" s="749">
        <f t="shared" si="103"/>
        <v>16756</v>
      </c>
    </row>
    <row r="593" spans="1:10" hidden="1" outlineLevel="1" x14ac:dyDescent="0.2">
      <c r="A593" s="531">
        <v>562</v>
      </c>
      <c r="B593" s="535" t="s">
        <v>59</v>
      </c>
      <c r="C593" s="533"/>
      <c r="D593" s="533" t="s">
        <v>56</v>
      </c>
      <c r="E593" s="533"/>
      <c r="F593" s="536">
        <v>1800</v>
      </c>
      <c r="G593" s="536">
        <f t="shared" si="100"/>
        <v>0</v>
      </c>
      <c r="H593" s="536">
        <v>3080</v>
      </c>
      <c r="I593" s="536">
        <f t="shared" si="101"/>
        <v>0</v>
      </c>
      <c r="J593" s="749">
        <f t="shared" si="103"/>
        <v>0</v>
      </c>
    </row>
    <row r="594" spans="1:10" outlineLevel="1" x14ac:dyDescent="0.2">
      <c r="A594" s="531">
        <v>563</v>
      </c>
      <c r="B594" s="535" t="s">
        <v>60</v>
      </c>
      <c r="C594" s="538"/>
      <c r="D594" s="533" t="s">
        <v>5</v>
      </c>
      <c r="E594" s="533">
        <v>0.54</v>
      </c>
      <c r="F594" s="536">
        <v>0</v>
      </c>
      <c r="G594" s="536">
        <f t="shared" si="100"/>
        <v>0</v>
      </c>
      <c r="H594" s="536">
        <v>97337</v>
      </c>
      <c r="I594" s="536">
        <f t="shared" si="101"/>
        <v>52561.98</v>
      </c>
      <c r="J594" s="749">
        <f t="shared" si="103"/>
        <v>52561.98</v>
      </c>
    </row>
    <row r="595" spans="1:10" outlineLevel="1" x14ac:dyDescent="0.2">
      <c r="A595" s="531">
        <v>564</v>
      </c>
      <c r="B595" s="539" t="s">
        <v>61</v>
      </c>
      <c r="C595" s="533"/>
      <c r="D595" s="533"/>
      <c r="E595" s="533"/>
      <c r="F595" s="533"/>
      <c r="G595" s="536">
        <f t="shared" si="100"/>
        <v>0</v>
      </c>
      <c r="H595" s="147"/>
      <c r="I595" s="536">
        <f t="shared" si="101"/>
        <v>0</v>
      </c>
      <c r="J595" s="748"/>
    </row>
    <row r="596" spans="1:10" ht="25.5" hidden="1" outlineLevel="1" x14ac:dyDescent="0.2">
      <c r="A596" s="531">
        <v>565</v>
      </c>
      <c r="B596" s="535" t="s">
        <v>303</v>
      </c>
      <c r="C596" s="533" t="s">
        <v>374</v>
      </c>
      <c r="D596" s="533" t="s">
        <v>14</v>
      </c>
      <c r="E596" s="533"/>
      <c r="F596" s="536">
        <v>43125</v>
      </c>
      <c r="G596" s="536">
        <f t="shared" si="100"/>
        <v>0</v>
      </c>
      <c r="H596" s="536">
        <v>47854.080000000002</v>
      </c>
      <c r="I596" s="536">
        <f t="shared" si="101"/>
        <v>0</v>
      </c>
      <c r="J596" s="749">
        <f t="shared" ref="J596:J613" si="104">G596+I596</f>
        <v>0</v>
      </c>
    </row>
    <row r="597" spans="1:10" hidden="1" outlineLevel="1" x14ac:dyDescent="0.2">
      <c r="A597" s="531">
        <v>566</v>
      </c>
      <c r="B597" s="535" t="s">
        <v>425</v>
      </c>
      <c r="C597" s="533"/>
      <c r="D597" s="533" t="s">
        <v>7</v>
      </c>
      <c r="E597" s="533"/>
      <c r="F597" s="536">
        <v>7730</v>
      </c>
      <c r="G597" s="536">
        <f t="shared" si="100"/>
        <v>0</v>
      </c>
      <c r="H597" s="536">
        <v>18729</v>
      </c>
      <c r="I597" s="536">
        <f t="shared" si="101"/>
        <v>0</v>
      </c>
      <c r="J597" s="749">
        <f t="shared" si="104"/>
        <v>0</v>
      </c>
    </row>
    <row r="598" spans="1:10" ht="25.5" hidden="1" outlineLevel="1" x14ac:dyDescent="0.2">
      <c r="A598" s="531">
        <v>567</v>
      </c>
      <c r="B598" s="541" t="s">
        <v>387</v>
      </c>
      <c r="C598" s="542" t="s">
        <v>426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14304.174999999999</v>
      </c>
      <c r="I598" s="536">
        <f t="shared" si="101"/>
        <v>0</v>
      </c>
      <c r="J598" s="750">
        <f t="shared" si="104"/>
        <v>0</v>
      </c>
    </row>
    <row r="599" spans="1:10" ht="25.5" hidden="1" outlineLevel="1" x14ac:dyDescent="0.2">
      <c r="A599" s="531">
        <v>568</v>
      </c>
      <c r="B599" s="541" t="s">
        <v>387</v>
      </c>
      <c r="C599" s="542" t="s">
        <v>419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10701.199999999999</v>
      </c>
      <c r="I599" s="536">
        <f t="shared" si="101"/>
        <v>0</v>
      </c>
      <c r="J599" s="750">
        <f t="shared" si="104"/>
        <v>0</v>
      </c>
    </row>
    <row r="600" spans="1:10" ht="25.5" hidden="1" outlineLevel="1" x14ac:dyDescent="0.2">
      <c r="A600" s="531">
        <v>569</v>
      </c>
      <c r="B600" s="541" t="s">
        <v>387</v>
      </c>
      <c r="C600" s="542" t="s">
        <v>420</v>
      </c>
      <c r="D600" s="542" t="s">
        <v>14</v>
      </c>
      <c r="E600" s="542"/>
      <c r="F600" s="543">
        <v>4500</v>
      </c>
      <c r="G600" s="536">
        <f t="shared" si="100"/>
        <v>0</v>
      </c>
      <c r="H600" s="543">
        <v>10701.199999999999</v>
      </c>
      <c r="I600" s="536">
        <f t="shared" si="101"/>
        <v>0</v>
      </c>
      <c r="J600" s="750">
        <f t="shared" si="104"/>
        <v>0</v>
      </c>
    </row>
    <row r="601" spans="1:10" ht="25.5" hidden="1" outlineLevel="1" x14ac:dyDescent="0.2">
      <c r="A601" s="531">
        <v>570</v>
      </c>
      <c r="B601" s="541" t="s">
        <v>387</v>
      </c>
      <c r="C601" s="542" t="s">
        <v>421</v>
      </c>
      <c r="D601" s="542" t="s">
        <v>14</v>
      </c>
      <c r="E601" s="542"/>
      <c r="F601" s="543">
        <v>4500</v>
      </c>
      <c r="G601" s="536">
        <f t="shared" si="100"/>
        <v>0</v>
      </c>
      <c r="H601" s="543">
        <v>10567.9</v>
      </c>
      <c r="I601" s="536">
        <f t="shared" si="101"/>
        <v>0</v>
      </c>
      <c r="J601" s="750">
        <f t="shared" si="104"/>
        <v>0</v>
      </c>
    </row>
    <row r="602" spans="1:10" ht="25.5" outlineLevel="1" x14ac:dyDescent="0.2">
      <c r="A602" s="531">
        <v>571</v>
      </c>
      <c r="B602" s="541" t="s">
        <v>82</v>
      </c>
      <c r="C602" s="542" t="s">
        <v>83</v>
      </c>
      <c r="D602" s="542" t="s">
        <v>56</v>
      </c>
      <c r="E602" s="759">
        <v>144.42000000000002</v>
      </c>
      <c r="F602" s="543">
        <v>600</v>
      </c>
      <c r="G602" s="536">
        <f t="shared" si="100"/>
        <v>86652.000000000015</v>
      </c>
      <c r="H602" s="543">
        <v>588</v>
      </c>
      <c r="I602" s="536">
        <f t="shared" si="101"/>
        <v>84918.96</v>
      </c>
      <c r="J602" s="750">
        <f t="shared" si="104"/>
        <v>171570.96000000002</v>
      </c>
    </row>
    <row r="603" spans="1:10" hidden="1" outlineLevel="1" x14ac:dyDescent="0.2">
      <c r="A603" s="531">
        <v>572</v>
      </c>
      <c r="B603" s="541" t="s">
        <v>390</v>
      </c>
      <c r="C603" s="542" t="s">
        <v>391</v>
      </c>
      <c r="D603" s="542" t="s">
        <v>14</v>
      </c>
      <c r="E603" s="759"/>
      <c r="F603" s="543">
        <v>400</v>
      </c>
      <c r="G603" s="536">
        <f t="shared" si="100"/>
        <v>0</v>
      </c>
      <c r="H603" s="543">
        <v>900</v>
      </c>
      <c r="I603" s="536">
        <f t="shared" si="101"/>
        <v>0</v>
      </c>
      <c r="J603" s="750">
        <f t="shared" si="104"/>
        <v>0</v>
      </c>
    </row>
    <row r="604" spans="1:10" ht="28.5" hidden="1" customHeight="1" outlineLevel="1" x14ac:dyDescent="0.2">
      <c r="A604" s="531">
        <v>573</v>
      </c>
      <c r="B604" s="541" t="s">
        <v>392</v>
      </c>
      <c r="C604" s="542" t="s">
        <v>393</v>
      </c>
      <c r="D604" s="542" t="s">
        <v>14</v>
      </c>
      <c r="E604" s="759"/>
      <c r="F604" s="543">
        <v>300</v>
      </c>
      <c r="G604" s="536">
        <f t="shared" si="100"/>
        <v>0</v>
      </c>
      <c r="H604" s="543">
        <v>234</v>
      </c>
      <c r="I604" s="536">
        <f t="shared" si="101"/>
        <v>0</v>
      </c>
      <c r="J604" s="750">
        <f t="shared" si="104"/>
        <v>0</v>
      </c>
    </row>
    <row r="605" spans="1:10" ht="12" hidden="1" customHeight="1" outlineLevel="1" x14ac:dyDescent="0.2">
      <c r="A605" s="531">
        <v>574</v>
      </c>
      <c r="B605" s="541" t="s">
        <v>394</v>
      </c>
      <c r="C605" s="544" t="s">
        <v>423</v>
      </c>
      <c r="D605" s="544" t="s">
        <v>14</v>
      </c>
      <c r="E605" s="760"/>
      <c r="F605" s="543">
        <v>1250</v>
      </c>
      <c r="G605" s="536">
        <f t="shared" si="100"/>
        <v>0</v>
      </c>
      <c r="H605" s="543">
        <v>738.5</v>
      </c>
      <c r="I605" s="536">
        <f t="shared" si="101"/>
        <v>0</v>
      </c>
      <c r="J605" s="750">
        <f t="shared" si="104"/>
        <v>0</v>
      </c>
    </row>
    <row r="606" spans="1:10" ht="12" hidden="1" customHeight="1" outlineLevel="1" x14ac:dyDescent="0.2">
      <c r="A606" s="531">
        <v>575</v>
      </c>
      <c r="B606" s="541" t="s">
        <v>394</v>
      </c>
      <c r="C606" s="544" t="s">
        <v>293</v>
      </c>
      <c r="D606" s="544" t="s">
        <v>14</v>
      </c>
      <c r="E606" s="760"/>
      <c r="F606" s="543">
        <v>1150</v>
      </c>
      <c r="G606" s="536">
        <f t="shared" si="100"/>
        <v>0</v>
      </c>
      <c r="H606" s="543">
        <v>600.21818181818185</v>
      </c>
      <c r="I606" s="536">
        <f t="shared" si="101"/>
        <v>0</v>
      </c>
      <c r="J606" s="750">
        <f t="shared" si="104"/>
        <v>0</v>
      </c>
    </row>
    <row r="607" spans="1:10" ht="12" hidden="1" customHeight="1" outlineLevel="1" x14ac:dyDescent="0.2">
      <c r="A607" s="531">
        <v>576</v>
      </c>
      <c r="B607" s="541" t="s">
        <v>394</v>
      </c>
      <c r="C607" s="544" t="s">
        <v>424</v>
      </c>
      <c r="D607" s="544" t="s">
        <v>14</v>
      </c>
      <c r="E607" s="760"/>
      <c r="F607" s="543">
        <v>850</v>
      </c>
      <c r="G607" s="536">
        <f t="shared" si="100"/>
        <v>0</v>
      </c>
      <c r="H607" s="543">
        <v>509.44444444444446</v>
      </c>
      <c r="I607" s="536">
        <f t="shared" si="101"/>
        <v>0</v>
      </c>
      <c r="J607" s="750">
        <f t="shared" si="104"/>
        <v>0</v>
      </c>
    </row>
    <row r="608" spans="1:10" ht="12" hidden="1" customHeight="1" outlineLevel="1" x14ac:dyDescent="0.2">
      <c r="A608" s="531">
        <v>577</v>
      </c>
      <c r="B608" s="535" t="s">
        <v>244</v>
      </c>
      <c r="C608" s="533"/>
      <c r="D608" s="533" t="s">
        <v>14</v>
      </c>
      <c r="E608" s="758"/>
      <c r="F608" s="536">
        <v>800</v>
      </c>
      <c r="G608" s="536">
        <f t="shared" si="100"/>
        <v>0</v>
      </c>
      <c r="H608" s="536">
        <v>507</v>
      </c>
      <c r="I608" s="536">
        <f t="shared" si="101"/>
        <v>0</v>
      </c>
      <c r="J608" s="749">
        <f t="shared" si="104"/>
        <v>0</v>
      </c>
    </row>
    <row r="609" spans="1:10" hidden="1" outlineLevel="1" x14ac:dyDescent="0.2">
      <c r="A609" s="531">
        <v>578</v>
      </c>
      <c r="B609" s="535" t="s">
        <v>243</v>
      </c>
      <c r="C609" s="533"/>
      <c r="D609" s="533" t="s">
        <v>14</v>
      </c>
      <c r="E609" s="758"/>
      <c r="F609" s="536">
        <v>800</v>
      </c>
      <c r="G609" s="536">
        <f t="shared" si="100"/>
        <v>0</v>
      </c>
      <c r="H609" s="536">
        <v>507</v>
      </c>
      <c r="I609" s="536">
        <f t="shared" si="101"/>
        <v>0</v>
      </c>
      <c r="J609" s="749">
        <f t="shared" si="104"/>
        <v>0</v>
      </c>
    </row>
    <row r="610" spans="1:10" hidden="1" outlineLevel="1" x14ac:dyDescent="0.2">
      <c r="A610" s="531">
        <v>579</v>
      </c>
      <c r="B610" s="535" t="s">
        <v>304</v>
      </c>
      <c r="C610" s="533"/>
      <c r="D610" s="533" t="s">
        <v>14</v>
      </c>
      <c r="E610" s="758"/>
      <c r="F610" s="536">
        <v>600</v>
      </c>
      <c r="G610" s="536">
        <f t="shared" si="100"/>
        <v>0</v>
      </c>
      <c r="H610" s="536">
        <v>15460</v>
      </c>
      <c r="I610" s="536">
        <f t="shared" si="101"/>
        <v>0</v>
      </c>
      <c r="J610" s="749">
        <f t="shared" si="104"/>
        <v>0</v>
      </c>
    </row>
    <row r="611" spans="1:10" outlineLevel="1" x14ac:dyDescent="0.2">
      <c r="A611" s="531">
        <v>580</v>
      </c>
      <c r="B611" s="535" t="s">
        <v>429</v>
      </c>
      <c r="C611" s="538"/>
      <c r="D611" s="533" t="s">
        <v>56</v>
      </c>
      <c r="E611" s="758">
        <v>141.42000000000002</v>
      </c>
      <c r="F611" s="536">
        <v>1800</v>
      </c>
      <c r="G611" s="536">
        <f t="shared" si="100"/>
        <v>254556.00000000003</v>
      </c>
      <c r="H611" s="536">
        <v>1460</v>
      </c>
      <c r="I611" s="536">
        <f t="shared" si="101"/>
        <v>206473.2</v>
      </c>
      <c r="J611" s="749">
        <f t="shared" si="104"/>
        <v>461029.20000000007</v>
      </c>
    </row>
    <row r="612" spans="1:10" ht="25.5" outlineLevel="1" x14ac:dyDescent="0.2">
      <c r="A612" s="531">
        <v>581</v>
      </c>
      <c r="B612" s="535" t="s">
        <v>430</v>
      </c>
      <c r="C612" s="538"/>
      <c r="D612" s="533" t="s">
        <v>56</v>
      </c>
      <c r="E612" s="533">
        <v>3</v>
      </c>
      <c r="F612" s="536">
        <v>1800</v>
      </c>
      <c r="G612" s="536">
        <f t="shared" si="100"/>
        <v>5400</v>
      </c>
      <c r="H612" s="536">
        <v>2920</v>
      </c>
      <c r="I612" s="536">
        <f t="shared" si="101"/>
        <v>8760</v>
      </c>
      <c r="J612" s="749">
        <f t="shared" si="104"/>
        <v>14160</v>
      </c>
    </row>
    <row r="613" spans="1:10" ht="24" customHeight="1" outlineLevel="1" x14ac:dyDescent="0.2">
      <c r="A613" s="531">
        <v>582</v>
      </c>
      <c r="B613" s="535" t="s">
        <v>60</v>
      </c>
      <c r="C613" s="538"/>
      <c r="D613" s="533" t="s">
        <v>5</v>
      </c>
      <c r="E613" s="533">
        <v>0.5</v>
      </c>
      <c r="F613" s="536">
        <v>0</v>
      </c>
      <c r="G613" s="536">
        <f t="shared" si="100"/>
        <v>0</v>
      </c>
      <c r="H613" s="536">
        <v>59701</v>
      </c>
      <c r="I613" s="536">
        <f t="shared" si="101"/>
        <v>29850.5</v>
      </c>
      <c r="J613" s="749">
        <f t="shared" si="104"/>
        <v>29850.5</v>
      </c>
    </row>
    <row r="614" spans="1:10" outlineLevel="1" x14ac:dyDescent="0.2">
      <c r="A614" s="531">
        <v>583</v>
      </c>
      <c r="B614" s="539" t="s">
        <v>66</v>
      </c>
      <c r="C614" s="533"/>
      <c r="D614" s="533"/>
      <c r="E614" s="533"/>
      <c r="F614" s="533"/>
      <c r="G614" s="536"/>
      <c r="H614" s="147"/>
      <c r="I614" s="536"/>
      <c r="J614" s="748"/>
    </row>
    <row r="615" spans="1:10" ht="25.5" hidden="1" outlineLevel="1" x14ac:dyDescent="0.2">
      <c r="A615" s="531">
        <v>584</v>
      </c>
      <c r="B615" s="535" t="s">
        <v>305</v>
      </c>
      <c r="C615" s="533" t="s">
        <v>375</v>
      </c>
      <c r="D615" s="533" t="s">
        <v>14</v>
      </c>
      <c r="E615" s="533"/>
      <c r="F615" s="536">
        <v>53425.200000000004</v>
      </c>
      <c r="G615" s="536">
        <f t="shared" si="100"/>
        <v>0</v>
      </c>
      <c r="H615" s="536">
        <v>96511.679999999993</v>
      </c>
      <c r="I615" s="536">
        <f t="shared" si="101"/>
        <v>0</v>
      </c>
      <c r="J615" s="749">
        <f t="shared" ref="J615:J634" si="105">G615+I615</f>
        <v>0</v>
      </c>
    </row>
    <row r="616" spans="1:10" hidden="1" outlineLevel="1" x14ac:dyDescent="0.2">
      <c r="A616" s="531">
        <v>585</v>
      </c>
      <c r="B616" s="535" t="s">
        <v>425</v>
      </c>
      <c r="C616" s="533"/>
      <c r="D616" s="533" t="s">
        <v>7</v>
      </c>
      <c r="E616" s="533"/>
      <c r="F616" s="536">
        <v>7730</v>
      </c>
      <c r="G616" s="536">
        <f t="shared" si="100"/>
        <v>0</v>
      </c>
      <c r="H616" s="536">
        <v>18729</v>
      </c>
      <c r="I616" s="536">
        <f t="shared" si="101"/>
        <v>0</v>
      </c>
      <c r="J616" s="749">
        <f t="shared" si="105"/>
        <v>0</v>
      </c>
    </row>
    <row r="617" spans="1:10" ht="25.5" hidden="1" outlineLevel="1" x14ac:dyDescent="0.2">
      <c r="A617" s="531">
        <v>586</v>
      </c>
      <c r="B617" s="541" t="s">
        <v>387</v>
      </c>
      <c r="C617" s="542" t="s">
        <v>427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16972.5</v>
      </c>
      <c r="I617" s="536">
        <f t="shared" si="101"/>
        <v>0</v>
      </c>
      <c r="J617" s="750">
        <f t="shared" si="105"/>
        <v>0</v>
      </c>
    </row>
    <row r="618" spans="1:10" ht="25.5" hidden="1" outlineLevel="1" x14ac:dyDescent="0.2">
      <c r="A618" s="531">
        <v>587</v>
      </c>
      <c r="B618" s="541" t="s">
        <v>387</v>
      </c>
      <c r="C618" s="542" t="s">
        <v>417</v>
      </c>
      <c r="D618" s="542" t="s">
        <v>14</v>
      </c>
      <c r="E618" s="542"/>
      <c r="F618" s="543">
        <v>4500</v>
      </c>
      <c r="G618" s="536">
        <f t="shared" si="100"/>
        <v>0</v>
      </c>
      <c r="H618" s="543">
        <v>11769.15</v>
      </c>
      <c r="I618" s="536">
        <f t="shared" si="101"/>
        <v>0</v>
      </c>
      <c r="J618" s="750">
        <f t="shared" si="105"/>
        <v>0</v>
      </c>
    </row>
    <row r="619" spans="1:10" ht="25.5" hidden="1" outlineLevel="1" x14ac:dyDescent="0.2">
      <c r="A619" s="531">
        <v>588</v>
      </c>
      <c r="B619" s="541" t="s">
        <v>387</v>
      </c>
      <c r="C619" s="542" t="s">
        <v>418</v>
      </c>
      <c r="D619" s="542" t="s">
        <v>14</v>
      </c>
      <c r="E619" s="542"/>
      <c r="F619" s="543">
        <v>4500</v>
      </c>
      <c r="G619" s="536">
        <f t="shared" si="100"/>
        <v>0</v>
      </c>
      <c r="H619" s="543">
        <v>10968.575000000001</v>
      </c>
      <c r="I619" s="536">
        <f t="shared" si="101"/>
        <v>0</v>
      </c>
      <c r="J619" s="750">
        <f t="shared" si="105"/>
        <v>0</v>
      </c>
    </row>
    <row r="620" spans="1:10" ht="25.5" hidden="1" outlineLevel="1" x14ac:dyDescent="0.2">
      <c r="A620" s="531">
        <v>589</v>
      </c>
      <c r="B620" s="541" t="s">
        <v>387</v>
      </c>
      <c r="C620" s="542" t="s">
        <v>419</v>
      </c>
      <c r="D620" s="542" t="s">
        <v>14</v>
      </c>
      <c r="E620" s="542"/>
      <c r="F620" s="543">
        <v>4500</v>
      </c>
      <c r="G620" s="536">
        <f t="shared" ref="G620:G683" si="106">E620*F620</f>
        <v>0</v>
      </c>
      <c r="H620" s="543">
        <v>10701.199999999999</v>
      </c>
      <c r="I620" s="536">
        <f t="shared" ref="I620:I683" si="107">E620*H620</f>
        <v>0</v>
      </c>
      <c r="J620" s="750">
        <f t="shared" si="105"/>
        <v>0</v>
      </c>
    </row>
    <row r="621" spans="1:10" ht="25.5" hidden="1" outlineLevel="1" x14ac:dyDescent="0.2">
      <c r="A621" s="531">
        <v>590</v>
      </c>
      <c r="B621" s="541" t="s">
        <v>387</v>
      </c>
      <c r="C621" s="542" t="s">
        <v>420</v>
      </c>
      <c r="D621" s="542" t="s">
        <v>14</v>
      </c>
      <c r="E621" s="542"/>
      <c r="F621" s="543">
        <v>4500</v>
      </c>
      <c r="G621" s="536">
        <f t="shared" si="106"/>
        <v>0</v>
      </c>
      <c r="H621" s="543">
        <v>10701.199999999999</v>
      </c>
      <c r="I621" s="536">
        <f t="shared" si="107"/>
        <v>0</v>
      </c>
      <c r="J621" s="750">
        <f t="shared" si="105"/>
        <v>0</v>
      </c>
    </row>
    <row r="622" spans="1:10" ht="25.5" outlineLevel="1" x14ac:dyDescent="0.2">
      <c r="A622" s="531">
        <v>591</v>
      </c>
      <c r="B622" s="541" t="s">
        <v>82</v>
      </c>
      <c r="C622" s="542" t="s">
        <v>83</v>
      </c>
      <c r="D622" s="542" t="s">
        <v>56</v>
      </c>
      <c r="E622" s="542">
        <v>93.78</v>
      </c>
      <c r="F622" s="543">
        <v>600</v>
      </c>
      <c r="G622" s="536">
        <f t="shared" si="106"/>
        <v>56268</v>
      </c>
      <c r="H622" s="543">
        <v>588</v>
      </c>
      <c r="I622" s="536">
        <f t="shared" si="107"/>
        <v>55142.64</v>
      </c>
      <c r="J622" s="750">
        <f t="shared" si="105"/>
        <v>111410.64</v>
      </c>
    </row>
    <row r="623" spans="1:10" hidden="1" outlineLevel="1" x14ac:dyDescent="0.2">
      <c r="A623" s="531">
        <v>592</v>
      </c>
      <c r="B623" s="541" t="s">
        <v>390</v>
      </c>
      <c r="C623" s="542" t="s">
        <v>391</v>
      </c>
      <c r="D623" s="542" t="s">
        <v>14</v>
      </c>
      <c r="E623" s="542"/>
      <c r="F623" s="543">
        <v>400</v>
      </c>
      <c r="G623" s="536">
        <f t="shared" si="106"/>
        <v>0</v>
      </c>
      <c r="H623" s="543">
        <v>900</v>
      </c>
      <c r="I623" s="536">
        <f t="shared" si="107"/>
        <v>0</v>
      </c>
      <c r="J623" s="750">
        <f t="shared" si="105"/>
        <v>0</v>
      </c>
    </row>
    <row r="624" spans="1:10" hidden="1" outlineLevel="1" x14ac:dyDescent="0.2">
      <c r="A624" s="531">
        <v>593</v>
      </c>
      <c r="B624" s="541" t="s">
        <v>392</v>
      </c>
      <c r="C624" s="542" t="s">
        <v>393</v>
      </c>
      <c r="D624" s="542" t="s">
        <v>14</v>
      </c>
      <c r="E624" s="542"/>
      <c r="F624" s="543">
        <v>300</v>
      </c>
      <c r="G624" s="536">
        <f t="shared" si="106"/>
        <v>0</v>
      </c>
      <c r="H624" s="543">
        <v>234</v>
      </c>
      <c r="I624" s="536">
        <f t="shared" si="107"/>
        <v>0</v>
      </c>
      <c r="J624" s="750">
        <f t="shared" si="105"/>
        <v>0</v>
      </c>
    </row>
    <row r="625" spans="1:10" hidden="1" outlineLevel="1" x14ac:dyDescent="0.2">
      <c r="A625" s="531">
        <v>594</v>
      </c>
      <c r="B625" s="541" t="s">
        <v>394</v>
      </c>
      <c r="C625" s="544" t="s">
        <v>428</v>
      </c>
      <c r="D625" s="544" t="s">
        <v>14</v>
      </c>
      <c r="E625" s="544"/>
      <c r="F625" s="543">
        <v>1250</v>
      </c>
      <c r="G625" s="536">
        <f t="shared" si="106"/>
        <v>0</v>
      </c>
      <c r="H625" s="543">
        <v>1234.8</v>
      </c>
      <c r="I625" s="536">
        <f t="shared" si="107"/>
        <v>0</v>
      </c>
      <c r="J625" s="750">
        <f t="shared" si="105"/>
        <v>0</v>
      </c>
    </row>
    <row r="626" spans="1:10" hidden="1" outlineLevel="1" x14ac:dyDescent="0.2">
      <c r="A626" s="531">
        <v>595</v>
      </c>
      <c r="B626" s="541" t="s">
        <v>394</v>
      </c>
      <c r="C626" s="544" t="s">
        <v>422</v>
      </c>
      <c r="D626" s="544" t="s">
        <v>14</v>
      </c>
      <c r="E626" s="544"/>
      <c r="F626" s="543">
        <v>1250</v>
      </c>
      <c r="G626" s="536">
        <f t="shared" si="106"/>
        <v>0</v>
      </c>
      <c r="H626" s="543">
        <v>899.73333333333323</v>
      </c>
      <c r="I626" s="536">
        <f t="shared" si="107"/>
        <v>0</v>
      </c>
      <c r="J626" s="750">
        <f t="shared" si="105"/>
        <v>0</v>
      </c>
    </row>
    <row r="627" spans="1:10" hidden="1" outlineLevel="1" x14ac:dyDescent="0.2">
      <c r="A627" s="531">
        <v>596</v>
      </c>
      <c r="B627" s="541" t="s">
        <v>394</v>
      </c>
      <c r="C627" s="544" t="s">
        <v>293</v>
      </c>
      <c r="D627" s="544" t="s">
        <v>14</v>
      </c>
      <c r="E627" s="544"/>
      <c r="F627" s="543">
        <v>1150</v>
      </c>
      <c r="G627" s="536">
        <f t="shared" si="106"/>
        <v>0</v>
      </c>
      <c r="H627" s="543">
        <v>600.13333333333333</v>
      </c>
      <c r="I627" s="536">
        <f t="shared" si="107"/>
        <v>0</v>
      </c>
      <c r="J627" s="750">
        <f t="shared" si="105"/>
        <v>0</v>
      </c>
    </row>
    <row r="628" spans="1:10" hidden="1" outlineLevel="1" x14ac:dyDescent="0.2">
      <c r="A628" s="531">
        <v>597</v>
      </c>
      <c r="B628" s="541" t="s">
        <v>394</v>
      </c>
      <c r="C628" s="544" t="s">
        <v>424</v>
      </c>
      <c r="D628" s="544" t="s">
        <v>14</v>
      </c>
      <c r="E628" s="544"/>
      <c r="F628" s="543">
        <v>850</v>
      </c>
      <c r="G628" s="536">
        <f t="shared" si="106"/>
        <v>0</v>
      </c>
      <c r="H628" s="543">
        <v>509.13333333333333</v>
      </c>
      <c r="I628" s="536">
        <f t="shared" si="107"/>
        <v>0</v>
      </c>
      <c r="J628" s="750">
        <f t="shared" si="105"/>
        <v>0</v>
      </c>
    </row>
    <row r="629" spans="1:10" hidden="1" outlineLevel="1" x14ac:dyDescent="0.2">
      <c r="A629" s="531">
        <v>598</v>
      </c>
      <c r="B629" s="535" t="s">
        <v>243</v>
      </c>
      <c r="C629" s="533"/>
      <c r="D629" s="533" t="s">
        <v>14</v>
      </c>
      <c r="E629" s="533"/>
      <c r="F629" s="536">
        <v>800</v>
      </c>
      <c r="G629" s="536">
        <f t="shared" si="106"/>
        <v>0</v>
      </c>
      <c r="H629" s="536">
        <v>832</v>
      </c>
      <c r="I629" s="536">
        <f t="shared" si="107"/>
        <v>0</v>
      </c>
      <c r="J629" s="749">
        <f t="shared" si="105"/>
        <v>0</v>
      </c>
    </row>
    <row r="630" spans="1:10" hidden="1" outlineLevel="1" x14ac:dyDescent="0.2">
      <c r="A630" s="531">
        <v>599</v>
      </c>
      <c r="B630" s="535" t="s">
        <v>244</v>
      </c>
      <c r="C630" s="533"/>
      <c r="D630" s="533" t="s">
        <v>14</v>
      </c>
      <c r="E630" s="533"/>
      <c r="F630" s="536">
        <v>800</v>
      </c>
      <c r="G630" s="536">
        <f t="shared" si="106"/>
        <v>0</v>
      </c>
      <c r="H630" s="536">
        <v>507</v>
      </c>
      <c r="I630" s="536">
        <f t="shared" si="107"/>
        <v>0</v>
      </c>
      <c r="J630" s="749">
        <f t="shared" si="105"/>
        <v>0</v>
      </c>
    </row>
    <row r="631" spans="1:10" hidden="1" outlineLevel="1" x14ac:dyDescent="0.2">
      <c r="A631" s="531">
        <v>600</v>
      </c>
      <c r="B631" s="535" t="s">
        <v>304</v>
      </c>
      <c r="C631" s="533"/>
      <c r="D631" s="533" t="s">
        <v>14</v>
      </c>
      <c r="E631" s="533"/>
      <c r="F631" s="536">
        <v>600</v>
      </c>
      <c r="G631" s="536">
        <f t="shared" si="106"/>
        <v>0</v>
      </c>
      <c r="H631" s="536">
        <v>19275</v>
      </c>
      <c r="I631" s="536">
        <f t="shared" si="107"/>
        <v>0</v>
      </c>
      <c r="J631" s="749">
        <f t="shared" si="105"/>
        <v>0</v>
      </c>
    </row>
    <row r="632" spans="1:10" outlineLevel="1" x14ac:dyDescent="0.2">
      <c r="A632" s="531">
        <v>601</v>
      </c>
      <c r="B632" s="535" t="s">
        <v>429</v>
      </c>
      <c r="C632" s="538"/>
      <c r="D632" s="533" t="s">
        <v>56</v>
      </c>
      <c r="E632" s="533">
        <v>85.7</v>
      </c>
      <c r="F632" s="536">
        <v>1800</v>
      </c>
      <c r="G632" s="536">
        <f t="shared" si="106"/>
        <v>154260</v>
      </c>
      <c r="H632" s="536">
        <v>1460</v>
      </c>
      <c r="I632" s="536">
        <f t="shared" si="107"/>
        <v>125122</v>
      </c>
      <c r="J632" s="749">
        <f t="shared" si="105"/>
        <v>279382</v>
      </c>
    </row>
    <row r="633" spans="1:10" ht="27" customHeight="1" outlineLevel="1" x14ac:dyDescent="0.2">
      <c r="A633" s="531">
        <v>602</v>
      </c>
      <c r="B633" s="535" t="s">
        <v>430</v>
      </c>
      <c r="C633" s="538"/>
      <c r="D633" s="533" t="s">
        <v>56</v>
      </c>
      <c r="E633" s="533">
        <v>8.08</v>
      </c>
      <c r="F633" s="536">
        <v>1800</v>
      </c>
      <c r="G633" s="536">
        <f t="shared" si="106"/>
        <v>14544</v>
      </c>
      <c r="H633" s="536">
        <v>2920</v>
      </c>
      <c r="I633" s="536">
        <f t="shared" si="107"/>
        <v>23593.599999999999</v>
      </c>
      <c r="J633" s="749">
        <f t="shared" si="105"/>
        <v>38137.599999999999</v>
      </c>
    </row>
    <row r="634" spans="1:10" ht="27" customHeight="1" outlineLevel="1" x14ac:dyDescent="0.2">
      <c r="A634" s="531">
        <v>603</v>
      </c>
      <c r="B634" s="535" t="s">
        <v>60</v>
      </c>
      <c r="C634" s="538"/>
      <c r="D634" s="533" t="s">
        <v>5</v>
      </c>
      <c r="E634" s="533">
        <v>0.5</v>
      </c>
      <c r="F634" s="536">
        <v>0</v>
      </c>
      <c r="G634" s="536">
        <f t="shared" si="106"/>
        <v>0</v>
      </c>
      <c r="H634" s="536">
        <v>77968</v>
      </c>
      <c r="I634" s="536">
        <f t="shared" si="107"/>
        <v>38984</v>
      </c>
      <c r="J634" s="749">
        <f t="shared" si="105"/>
        <v>38984</v>
      </c>
    </row>
    <row r="635" spans="1:10" ht="25.5" customHeight="1" x14ac:dyDescent="0.2">
      <c r="A635" s="531">
        <v>604</v>
      </c>
      <c r="B635" s="539" t="s">
        <v>91</v>
      </c>
      <c r="C635" s="533"/>
      <c r="D635" s="533"/>
      <c r="E635" s="533"/>
      <c r="F635" s="533"/>
      <c r="G635" s="536"/>
      <c r="H635" s="147"/>
      <c r="I635" s="536"/>
      <c r="J635" s="748"/>
    </row>
    <row r="636" spans="1:10" ht="25.5" customHeight="1" outlineLevel="1" x14ac:dyDescent="0.2">
      <c r="A636" s="531">
        <v>605</v>
      </c>
      <c r="B636" s="539" t="s">
        <v>92</v>
      </c>
      <c r="C636" s="533"/>
      <c r="D636" s="533"/>
      <c r="E636" s="533"/>
      <c r="F636" s="533"/>
      <c r="G636" s="536"/>
      <c r="H636" s="147"/>
      <c r="I636" s="536"/>
      <c r="J636" s="748"/>
    </row>
    <row r="637" spans="1:10" ht="25.5" hidden="1" customHeight="1" outlineLevel="1" x14ac:dyDescent="0.2">
      <c r="A637" s="531">
        <v>606</v>
      </c>
      <c r="B637" s="535" t="s">
        <v>312</v>
      </c>
      <c r="C637" s="533"/>
      <c r="D637" s="533" t="s">
        <v>5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748"/>
    </row>
    <row r="638" spans="1:10" ht="25.5" hidden="1" customHeight="1" outlineLevel="1" x14ac:dyDescent="0.2">
      <c r="A638" s="531">
        <v>607</v>
      </c>
      <c r="B638" s="537" t="s">
        <v>93</v>
      </c>
      <c r="C638" s="533" t="s">
        <v>314</v>
      </c>
      <c r="D638" s="533" t="s">
        <v>7</v>
      </c>
      <c r="E638" s="533"/>
      <c r="F638" s="536">
        <v>14000</v>
      </c>
      <c r="G638" s="536">
        <f t="shared" si="106"/>
        <v>0</v>
      </c>
      <c r="H638" s="536">
        <v>37474</v>
      </c>
      <c r="I638" s="536">
        <f t="shared" si="107"/>
        <v>0</v>
      </c>
      <c r="J638" s="749">
        <f t="shared" ref="J638:J640" si="108">G638+I638</f>
        <v>0</v>
      </c>
    </row>
    <row r="639" spans="1:10" ht="25.5" hidden="1" customHeight="1" outlineLevel="1" x14ac:dyDescent="0.2">
      <c r="A639" s="531">
        <v>608</v>
      </c>
      <c r="B639" s="537" t="s">
        <v>93</v>
      </c>
      <c r="C639" s="533" t="s">
        <v>313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45868</v>
      </c>
      <c r="I639" s="536">
        <f t="shared" si="107"/>
        <v>0</v>
      </c>
      <c r="J639" s="749">
        <f t="shared" si="108"/>
        <v>0</v>
      </c>
    </row>
    <row r="640" spans="1:10" ht="25.5" hidden="1" customHeight="1" outlineLevel="1" x14ac:dyDescent="0.2">
      <c r="A640" s="531">
        <v>609</v>
      </c>
      <c r="B640" s="537" t="s">
        <v>94</v>
      </c>
      <c r="C640" s="533" t="s">
        <v>315</v>
      </c>
      <c r="D640" s="533" t="s">
        <v>7</v>
      </c>
      <c r="E640" s="533"/>
      <c r="F640" s="536">
        <v>44166</v>
      </c>
      <c r="G640" s="536">
        <f t="shared" si="106"/>
        <v>0</v>
      </c>
      <c r="H640" s="536">
        <v>294438</v>
      </c>
      <c r="I640" s="536">
        <f t="shared" si="107"/>
        <v>0</v>
      </c>
      <c r="J640" s="749">
        <f t="shared" si="108"/>
        <v>0</v>
      </c>
    </row>
    <row r="641" spans="1:10" ht="25.5" hidden="1" customHeight="1" outlineLevel="1" x14ac:dyDescent="0.2">
      <c r="A641" s="531">
        <v>610</v>
      </c>
      <c r="B641" s="537" t="s">
        <v>95</v>
      </c>
      <c r="C641" s="533"/>
      <c r="D641" s="533" t="s">
        <v>7</v>
      </c>
      <c r="E641" s="533"/>
      <c r="F641" s="533"/>
      <c r="G641" s="536">
        <f t="shared" si="106"/>
        <v>0</v>
      </c>
      <c r="H641" s="147"/>
      <c r="I641" s="536">
        <f t="shared" si="107"/>
        <v>0</v>
      </c>
      <c r="J641" s="748"/>
    </row>
    <row r="642" spans="1:10" ht="25.5" customHeight="1" outlineLevel="1" x14ac:dyDescent="0.2">
      <c r="A642" s="531">
        <v>611</v>
      </c>
      <c r="B642" s="535" t="s">
        <v>245</v>
      </c>
      <c r="C642" s="533"/>
      <c r="D642" s="533"/>
      <c r="E642" s="533"/>
      <c r="F642" s="533"/>
      <c r="G642" s="536">
        <f t="shared" si="106"/>
        <v>0</v>
      </c>
      <c r="H642" s="147"/>
      <c r="I642" s="536">
        <f t="shared" si="107"/>
        <v>0</v>
      </c>
      <c r="J642" s="748"/>
    </row>
    <row r="643" spans="1:10" ht="25.5" customHeight="1" outlineLevel="1" x14ac:dyDescent="0.2">
      <c r="A643" s="531">
        <v>612</v>
      </c>
      <c r="B643" s="537" t="s">
        <v>307</v>
      </c>
      <c r="C643" s="533"/>
      <c r="D643" s="533" t="s">
        <v>96</v>
      </c>
      <c r="E643" s="533">
        <v>32</v>
      </c>
      <c r="F643" s="536">
        <f>250+105</f>
        <v>355</v>
      </c>
      <c r="G643" s="536">
        <f t="shared" si="106"/>
        <v>11360</v>
      </c>
      <c r="H643" s="536">
        <v>240</v>
      </c>
      <c r="I643" s="536">
        <f t="shared" si="107"/>
        <v>7680</v>
      </c>
      <c r="J643" s="749">
        <f t="shared" ref="J643:J649" si="109">G643+I643</f>
        <v>19040</v>
      </c>
    </row>
    <row r="644" spans="1:10" ht="25.5" customHeight="1" outlineLevel="1" x14ac:dyDescent="0.2">
      <c r="A644" s="531">
        <v>613</v>
      </c>
      <c r="B644" s="537" t="s">
        <v>308</v>
      </c>
      <c r="C644" s="533"/>
      <c r="D644" s="533" t="s">
        <v>96</v>
      </c>
      <c r="E644" s="533">
        <v>27</v>
      </c>
      <c r="F644" s="536">
        <f>330+105</f>
        <v>435</v>
      </c>
      <c r="G644" s="536">
        <f t="shared" si="106"/>
        <v>11745</v>
      </c>
      <c r="H644" s="536">
        <v>403</v>
      </c>
      <c r="I644" s="536">
        <f t="shared" si="107"/>
        <v>10881</v>
      </c>
      <c r="J644" s="749">
        <f t="shared" si="109"/>
        <v>22626</v>
      </c>
    </row>
    <row r="645" spans="1:10" ht="25.5" customHeight="1" outlineLevel="1" x14ac:dyDescent="0.2">
      <c r="A645" s="531">
        <v>614</v>
      </c>
      <c r="B645" s="537" t="s">
        <v>97</v>
      </c>
      <c r="C645" s="533"/>
      <c r="D645" s="533" t="s">
        <v>96</v>
      </c>
      <c r="E645" s="533">
        <v>15</v>
      </c>
      <c r="F645" s="536">
        <f>352+105</f>
        <v>457</v>
      </c>
      <c r="G645" s="536">
        <f t="shared" si="106"/>
        <v>6855</v>
      </c>
      <c r="H645" s="536">
        <v>524</v>
      </c>
      <c r="I645" s="536">
        <f t="shared" si="107"/>
        <v>7860</v>
      </c>
      <c r="J645" s="749">
        <f t="shared" si="109"/>
        <v>14715</v>
      </c>
    </row>
    <row r="646" spans="1:10" ht="25.5" customHeight="1" outlineLevel="1" x14ac:dyDescent="0.2">
      <c r="A646" s="531">
        <v>615</v>
      </c>
      <c r="B646" s="537" t="s">
        <v>309</v>
      </c>
      <c r="C646" s="533"/>
      <c r="D646" s="533" t="s">
        <v>96</v>
      </c>
      <c r="E646" s="533">
        <v>10</v>
      </c>
      <c r="F646" s="536">
        <f>396+105</f>
        <v>501</v>
      </c>
      <c r="G646" s="536">
        <f t="shared" si="106"/>
        <v>5010</v>
      </c>
      <c r="H646" s="536">
        <v>877</v>
      </c>
      <c r="I646" s="536">
        <f t="shared" si="107"/>
        <v>8770</v>
      </c>
      <c r="J646" s="749">
        <f t="shared" si="109"/>
        <v>13780</v>
      </c>
    </row>
    <row r="647" spans="1:10" ht="25.5" customHeight="1" outlineLevel="1" x14ac:dyDescent="0.2">
      <c r="A647" s="531">
        <v>616</v>
      </c>
      <c r="B647" s="535" t="s">
        <v>98</v>
      </c>
      <c r="C647" s="533" t="s">
        <v>99</v>
      </c>
      <c r="D647" s="533" t="s">
        <v>7</v>
      </c>
      <c r="E647" s="533">
        <v>3</v>
      </c>
      <c r="F647" s="536">
        <v>2500</v>
      </c>
      <c r="G647" s="536">
        <f t="shared" si="106"/>
        <v>7500</v>
      </c>
      <c r="H647" s="536">
        <v>8211</v>
      </c>
      <c r="I647" s="536">
        <f t="shared" si="107"/>
        <v>24633</v>
      </c>
      <c r="J647" s="749">
        <f t="shared" si="109"/>
        <v>32133</v>
      </c>
    </row>
    <row r="648" spans="1:10" ht="25.5" hidden="1" customHeight="1" outlineLevel="1" x14ac:dyDescent="0.2">
      <c r="A648" s="531">
        <v>617</v>
      </c>
      <c r="B648" s="535" t="s">
        <v>310</v>
      </c>
      <c r="C648" s="533"/>
      <c r="D648" s="533" t="s">
        <v>7</v>
      </c>
      <c r="E648" s="533"/>
      <c r="F648" s="536">
        <v>2500</v>
      </c>
      <c r="G648" s="536">
        <f t="shared" si="106"/>
        <v>0</v>
      </c>
      <c r="H648" s="536">
        <v>5000</v>
      </c>
      <c r="I648" s="536">
        <f t="shared" si="107"/>
        <v>0</v>
      </c>
      <c r="J648" s="749">
        <f t="shared" si="109"/>
        <v>0</v>
      </c>
    </row>
    <row r="649" spans="1:10" ht="25.5" customHeight="1" x14ac:dyDescent="0.2">
      <c r="A649" s="531">
        <v>618</v>
      </c>
      <c r="B649" s="539" t="s">
        <v>102</v>
      </c>
      <c r="C649" s="533"/>
      <c r="D649" s="533"/>
      <c r="E649" s="533"/>
      <c r="F649" s="536">
        <v>0</v>
      </c>
      <c r="G649" s="536">
        <f t="shared" si="106"/>
        <v>0</v>
      </c>
      <c r="H649" s="536">
        <v>0</v>
      </c>
      <c r="I649" s="536">
        <f t="shared" si="107"/>
        <v>0</v>
      </c>
      <c r="J649" s="749">
        <f t="shared" si="109"/>
        <v>0</v>
      </c>
    </row>
    <row r="650" spans="1:10" ht="25.5" hidden="1" customHeight="1" x14ac:dyDescent="0.2">
      <c r="A650" s="531">
        <v>619</v>
      </c>
      <c r="B650" s="535" t="s">
        <v>312</v>
      </c>
      <c r="C650" s="533"/>
      <c r="D650" s="533" t="s">
        <v>5</v>
      </c>
      <c r="E650" s="533"/>
      <c r="F650" s="533"/>
      <c r="G650" s="536">
        <f t="shared" si="106"/>
        <v>0</v>
      </c>
      <c r="H650" s="147"/>
      <c r="I650" s="536">
        <f t="shared" si="107"/>
        <v>0</v>
      </c>
      <c r="J650" s="748"/>
    </row>
    <row r="651" spans="1:10" ht="25.5" hidden="1" customHeight="1" x14ac:dyDescent="0.2">
      <c r="A651" s="531">
        <v>620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 t="shared" si="106"/>
        <v>0</v>
      </c>
      <c r="H651" s="536">
        <v>37474</v>
      </c>
      <c r="I651" s="536">
        <f t="shared" si="107"/>
        <v>0</v>
      </c>
      <c r="J651" s="749">
        <f t="shared" ref="J651:J653" si="110">G651+I651</f>
        <v>0</v>
      </c>
    </row>
    <row r="652" spans="1:10" ht="25.5" hidden="1" customHeight="1" x14ac:dyDescent="0.2">
      <c r="A652" s="531">
        <v>621</v>
      </c>
      <c r="B652" s="537" t="s">
        <v>93</v>
      </c>
      <c r="C652" s="533" t="s">
        <v>316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34605</v>
      </c>
      <c r="I652" s="536">
        <f t="shared" si="107"/>
        <v>0</v>
      </c>
      <c r="J652" s="749">
        <f t="shared" si="110"/>
        <v>0</v>
      </c>
    </row>
    <row r="653" spans="1:10" ht="25.5" hidden="1" customHeight="1" x14ac:dyDescent="0.2">
      <c r="A653" s="531">
        <v>622</v>
      </c>
      <c r="B653" s="537" t="s">
        <v>94</v>
      </c>
      <c r="C653" s="533" t="s">
        <v>317</v>
      </c>
      <c r="D653" s="533" t="s">
        <v>7</v>
      </c>
      <c r="E653" s="533"/>
      <c r="F653" s="536">
        <v>44166</v>
      </c>
      <c r="G653" s="536">
        <f t="shared" si="106"/>
        <v>0</v>
      </c>
      <c r="H653" s="536">
        <v>268606</v>
      </c>
      <c r="I653" s="536">
        <f t="shared" si="107"/>
        <v>0</v>
      </c>
      <c r="J653" s="749">
        <f t="shared" si="110"/>
        <v>0</v>
      </c>
    </row>
    <row r="654" spans="1:10" ht="25.5" hidden="1" customHeight="1" x14ac:dyDescent="0.2">
      <c r="A654" s="531">
        <v>623</v>
      </c>
      <c r="B654" s="537" t="s">
        <v>95</v>
      </c>
      <c r="C654" s="533"/>
      <c r="D654" s="533" t="s">
        <v>7</v>
      </c>
      <c r="E654" s="533"/>
      <c r="F654" s="536"/>
      <c r="G654" s="536">
        <f t="shared" si="106"/>
        <v>0</v>
      </c>
      <c r="H654" s="536"/>
      <c r="I654" s="536">
        <f t="shared" si="107"/>
        <v>0</v>
      </c>
      <c r="J654" s="749"/>
    </row>
    <row r="655" spans="1:10" ht="25.5" customHeight="1" x14ac:dyDescent="0.2">
      <c r="A655" s="531">
        <v>624</v>
      </c>
      <c r="B655" s="535" t="s">
        <v>245</v>
      </c>
      <c r="C655" s="533"/>
      <c r="D655" s="533"/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749"/>
    </row>
    <row r="656" spans="1:10" ht="25.5" customHeight="1" x14ac:dyDescent="0.2">
      <c r="A656" s="531">
        <v>625</v>
      </c>
      <c r="B656" s="537" t="s">
        <v>307</v>
      </c>
      <c r="C656" s="533"/>
      <c r="D656" s="533" t="s">
        <v>96</v>
      </c>
      <c r="E656" s="533">
        <v>22</v>
      </c>
      <c r="F656" s="536">
        <f>250+105</f>
        <v>355</v>
      </c>
      <c r="G656" s="536">
        <f t="shared" si="106"/>
        <v>7810</v>
      </c>
      <c r="H656" s="536">
        <v>240</v>
      </c>
      <c r="I656" s="536">
        <f t="shared" si="107"/>
        <v>5280</v>
      </c>
      <c r="J656" s="749">
        <f t="shared" ref="J656:J662" si="111">G656+I656</f>
        <v>13090</v>
      </c>
    </row>
    <row r="657" spans="1:10" ht="25.5" customHeight="1" x14ac:dyDescent="0.2">
      <c r="A657" s="531">
        <v>626</v>
      </c>
      <c r="B657" s="537" t="s">
        <v>308</v>
      </c>
      <c r="C657" s="533"/>
      <c r="D657" s="533" t="s">
        <v>96</v>
      </c>
      <c r="E657" s="533">
        <v>24</v>
      </c>
      <c r="F657" s="536">
        <f>330+105</f>
        <v>435</v>
      </c>
      <c r="G657" s="536">
        <f t="shared" si="106"/>
        <v>10440</v>
      </c>
      <c r="H657" s="536">
        <v>403</v>
      </c>
      <c r="I657" s="536">
        <f t="shared" si="107"/>
        <v>9672</v>
      </c>
      <c r="J657" s="749">
        <f t="shared" si="111"/>
        <v>20112</v>
      </c>
    </row>
    <row r="658" spans="1:10" ht="25.5" customHeight="1" x14ac:dyDescent="0.2">
      <c r="A658" s="531">
        <v>627</v>
      </c>
      <c r="B658" s="537" t="s">
        <v>97</v>
      </c>
      <c r="C658" s="533"/>
      <c r="D658" s="533" t="s">
        <v>96</v>
      </c>
      <c r="E658" s="533">
        <v>8</v>
      </c>
      <c r="F658" s="536">
        <f>352+105</f>
        <v>457</v>
      </c>
      <c r="G658" s="536">
        <f t="shared" si="106"/>
        <v>3656</v>
      </c>
      <c r="H658" s="536">
        <v>524</v>
      </c>
      <c r="I658" s="536">
        <f t="shared" si="107"/>
        <v>4192</v>
      </c>
      <c r="J658" s="749">
        <f t="shared" si="111"/>
        <v>7848</v>
      </c>
    </row>
    <row r="659" spans="1:10" ht="25.5" customHeight="1" x14ac:dyDescent="0.2">
      <c r="A659" s="531">
        <v>628</v>
      </c>
      <c r="B659" s="537" t="s">
        <v>311</v>
      </c>
      <c r="C659" s="533"/>
      <c r="D659" s="533" t="s">
        <v>96</v>
      </c>
      <c r="E659" s="533">
        <v>10</v>
      </c>
      <c r="F659" s="536">
        <v>556</v>
      </c>
      <c r="G659" s="536">
        <f t="shared" si="106"/>
        <v>5560</v>
      </c>
      <c r="H659" s="536">
        <v>877</v>
      </c>
      <c r="I659" s="536">
        <f t="shared" si="107"/>
        <v>8770</v>
      </c>
      <c r="J659" s="749">
        <f t="shared" si="111"/>
        <v>14330</v>
      </c>
    </row>
    <row r="660" spans="1:10" ht="25.5" customHeight="1" x14ac:dyDescent="0.2">
      <c r="A660" s="531">
        <v>629</v>
      </c>
      <c r="B660" s="535" t="s">
        <v>98</v>
      </c>
      <c r="C660" s="533" t="s">
        <v>99</v>
      </c>
      <c r="D660" s="533" t="s">
        <v>7</v>
      </c>
      <c r="E660" s="533">
        <v>4</v>
      </c>
      <c r="F660" s="536">
        <v>2500</v>
      </c>
      <c r="G660" s="536">
        <f t="shared" si="106"/>
        <v>10000</v>
      </c>
      <c r="H660" s="536">
        <v>8211</v>
      </c>
      <c r="I660" s="536">
        <f t="shared" si="107"/>
        <v>32844</v>
      </c>
      <c r="J660" s="749">
        <f t="shared" si="111"/>
        <v>42844</v>
      </c>
    </row>
    <row r="661" spans="1:10" ht="25.5" hidden="1" customHeight="1" x14ac:dyDescent="0.2">
      <c r="A661" s="531">
        <v>630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06"/>
        <v>0</v>
      </c>
      <c r="H661" s="536">
        <v>5000</v>
      </c>
      <c r="I661" s="536">
        <f t="shared" si="107"/>
        <v>0</v>
      </c>
      <c r="J661" s="749">
        <f t="shared" si="111"/>
        <v>0</v>
      </c>
    </row>
    <row r="662" spans="1:10" ht="25.5" customHeight="1" x14ac:dyDescent="0.2">
      <c r="A662" s="531">
        <v>631</v>
      </c>
      <c r="B662" s="539" t="s">
        <v>103</v>
      </c>
      <c r="C662" s="533"/>
      <c r="D662" s="533"/>
      <c r="E662" s="533"/>
      <c r="F662" s="536">
        <v>0</v>
      </c>
      <c r="G662" s="536">
        <f t="shared" si="106"/>
        <v>0</v>
      </c>
      <c r="H662" s="536">
        <v>0</v>
      </c>
      <c r="I662" s="536">
        <f t="shared" si="107"/>
        <v>0</v>
      </c>
      <c r="J662" s="749">
        <f t="shared" si="111"/>
        <v>0</v>
      </c>
    </row>
    <row r="663" spans="1:10" ht="25.5" hidden="1" customHeight="1" x14ac:dyDescent="0.2">
      <c r="A663" s="531">
        <v>632</v>
      </c>
      <c r="B663" s="535" t="s">
        <v>312</v>
      </c>
      <c r="C663" s="533"/>
      <c r="D663" s="533" t="s">
        <v>5</v>
      </c>
      <c r="E663" s="533"/>
      <c r="F663" s="533"/>
      <c r="G663" s="536">
        <f t="shared" si="106"/>
        <v>0</v>
      </c>
      <c r="H663" s="147"/>
      <c r="I663" s="536">
        <f t="shared" si="107"/>
        <v>0</v>
      </c>
      <c r="J663" s="748"/>
    </row>
    <row r="664" spans="1:10" ht="25.5" hidden="1" customHeight="1" x14ac:dyDescent="0.2">
      <c r="A664" s="531">
        <v>633</v>
      </c>
      <c r="B664" s="537" t="s">
        <v>93</v>
      </c>
      <c r="C664" s="533" t="s">
        <v>316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34605</v>
      </c>
      <c r="I664" s="536">
        <f t="shared" si="107"/>
        <v>0</v>
      </c>
      <c r="J664" s="749">
        <f t="shared" ref="J664:J667" si="112">G664+I664</f>
        <v>0</v>
      </c>
    </row>
    <row r="665" spans="1:10" ht="25.5" hidden="1" customHeight="1" x14ac:dyDescent="0.2">
      <c r="A665" s="531">
        <v>634</v>
      </c>
      <c r="B665" s="537" t="s">
        <v>93</v>
      </c>
      <c r="C665" s="533" t="s">
        <v>313</v>
      </c>
      <c r="D665" s="533" t="s">
        <v>7</v>
      </c>
      <c r="E665" s="533"/>
      <c r="F665" s="536">
        <v>14000</v>
      </c>
      <c r="G665" s="536">
        <f t="shared" si="106"/>
        <v>0</v>
      </c>
      <c r="H665" s="536">
        <v>45868</v>
      </c>
      <c r="I665" s="536">
        <f t="shared" si="107"/>
        <v>0</v>
      </c>
      <c r="J665" s="749">
        <f t="shared" si="112"/>
        <v>0</v>
      </c>
    </row>
    <row r="666" spans="1:10" ht="25.5" hidden="1" customHeight="1" x14ac:dyDescent="0.2">
      <c r="A666" s="531">
        <v>635</v>
      </c>
      <c r="B666" s="537" t="s">
        <v>93</v>
      </c>
      <c r="C666" s="533" t="s">
        <v>314</v>
      </c>
      <c r="D666" s="533" t="s">
        <v>7</v>
      </c>
      <c r="E666" s="533"/>
      <c r="F666" s="536">
        <v>14000</v>
      </c>
      <c r="G666" s="536">
        <f t="shared" si="106"/>
        <v>0</v>
      </c>
      <c r="H666" s="536">
        <v>37474</v>
      </c>
      <c r="I666" s="536">
        <f t="shared" si="107"/>
        <v>0</v>
      </c>
      <c r="J666" s="749">
        <f t="shared" si="112"/>
        <v>0</v>
      </c>
    </row>
    <row r="667" spans="1:10" ht="25.5" hidden="1" customHeight="1" x14ac:dyDescent="0.2">
      <c r="A667" s="531">
        <v>636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 t="shared" si="106"/>
        <v>0</v>
      </c>
      <c r="H667" s="536">
        <v>268606</v>
      </c>
      <c r="I667" s="536">
        <f t="shared" si="107"/>
        <v>0</v>
      </c>
      <c r="J667" s="749">
        <f t="shared" si="112"/>
        <v>0</v>
      </c>
    </row>
    <row r="668" spans="1:10" ht="25.5" hidden="1" customHeight="1" x14ac:dyDescent="0.2">
      <c r="A668" s="531">
        <v>637</v>
      </c>
      <c r="B668" s="537" t="s">
        <v>95</v>
      </c>
      <c r="C668" s="533"/>
      <c r="D668" s="533" t="s">
        <v>7</v>
      </c>
      <c r="E668" s="533"/>
      <c r="F668" s="536"/>
      <c r="G668" s="536">
        <f t="shared" si="106"/>
        <v>0</v>
      </c>
      <c r="H668" s="536"/>
      <c r="I668" s="536">
        <f t="shared" si="107"/>
        <v>0</v>
      </c>
      <c r="J668" s="749"/>
    </row>
    <row r="669" spans="1:10" ht="25.5" hidden="1" customHeight="1" x14ac:dyDescent="0.2">
      <c r="A669" s="531">
        <v>638</v>
      </c>
      <c r="B669" s="535" t="s">
        <v>245</v>
      </c>
      <c r="C669" s="533"/>
      <c r="D669" s="533"/>
      <c r="E669" s="533"/>
      <c r="F669" s="536"/>
      <c r="G669" s="536">
        <f t="shared" si="106"/>
        <v>0</v>
      </c>
      <c r="H669" s="536"/>
      <c r="I669" s="536">
        <f t="shared" si="107"/>
        <v>0</v>
      </c>
      <c r="J669" s="749"/>
    </row>
    <row r="670" spans="1:10" ht="25.5" customHeight="1" x14ac:dyDescent="0.2">
      <c r="A670" s="531">
        <v>639</v>
      </c>
      <c r="B670" s="537" t="s">
        <v>307</v>
      </c>
      <c r="C670" s="533"/>
      <c r="D670" s="533" t="s">
        <v>96</v>
      </c>
      <c r="E670" s="533">
        <v>20</v>
      </c>
      <c r="F670" s="536">
        <f>250+105</f>
        <v>355</v>
      </c>
      <c r="G670" s="536">
        <f t="shared" si="106"/>
        <v>7100</v>
      </c>
      <c r="H670" s="536">
        <v>240</v>
      </c>
      <c r="I670" s="536">
        <f t="shared" si="107"/>
        <v>4800</v>
      </c>
      <c r="J670" s="749">
        <f t="shared" ref="J670:J675" si="113">G670+I670</f>
        <v>11900</v>
      </c>
    </row>
    <row r="671" spans="1:10" ht="25.5" customHeight="1" x14ac:dyDescent="0.2">
      <c r="A671" s="531">
        <v>640</v>
      </c>
      <c r="B671" s="537" t="s">
        <v>308</v>
      </c>
      <c r="C671" s="533"/>
      <c r="D671" s="533" t="s">
        <v>96</v>
      </c>
      <c r="E671" s="533">
        <v>35</v>
      </c>
      <c r="F671" s="536">
        <f>330+105</f>
        <v>435</v>
      </c>
      <c r="G671" s="536">
        <f t="shared" si="106"/>
        <v>15225</v>
      </c>
      <c r="H671" s="536">
        <v>403</v>
      </c>
      <c r="I671" s="536">
        <f t="shared" si="107"/>
        <v>14105</v>
      </c>
      <c r="J671" s="749">
        <f t="shared" si="113"/>
        <v>29330</v>
      </c>
    </row>
    <row r="672" spans="1:10" ht="25.5" customHeight="1" x14ac:dyDescent="0.2">
      <c r="A672" s="531">
        <v>641</v>
      </c>
      <c r="B672" s="537" t="s">
        <v>309</v>
      </c>
      <c r="C672" s="533"/>
      <c r="D672" s="533" t="s">
        <v>96</v>
      </c>
      <c r="E672" s="533">
        <v>15</v>
      </c>
      <c r="F672" s="536">
        <f>396+105</f>
        <v>501</v>
      </c>
      <c r="G672" s="536">
        <f t="shared" si="106"/>
        <v>7515</v>
      </c>
      <c r="H672" s="536">
        <v>877</v>
      </c>
      <c r="I672" s="536">
        <f t="shared" si="107"/>
        <v>13155</v>
      </c>
      <c r="J672" s="749">
        <f t="shared" si="113"/>
        <v>20670</v>
      </c>
    </row>
    <row r="673" spans="1:10" ht="25.5" customHeight="1" x14ac:dyDescent="0.2">
      <c r="A673" s="531">
        <v>642</v>
      </c>
      <c r="B673" s="535" t="s">
        <v>98</v>
      </c>
      <c r="C673" s="533" t="s">
        <v>99</v>
      </c>
      <c r="D673" s="533" t="s">
        <v>7</v>
      </c>
      <c r="E673" s="533">
        <v>3</v>
      </c>
      <c r="F673" s="536">
        <v>2500</v>
      </c>
      <c r="G673" s="536">
        <f t="shared" si="106"/>
        <v>7500</v>
      </c>
      <c r="H673" s="536">
        <v>8211</v>
      </c>
      <c r="I673" s="536">
        <f t="shared" si="107"/>
        <v>24633</v>
      </c>
      <c r="J673" s="749">
        <f t="shared" si="113"/>
        <v>32133</v>
      </c>
    </row>
    <row r="674" spans="1:10" ht="25.5" hidden="1" customHeight="1" x14ac:dyDescent="0.2">
      <c r="A674" s="531">
        <v>643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06"/>
        <v>0</v>
      </c>
      <c r="H674" s="536">
        <v>5000</v>
      </c>
      <c r="I674" s="536">
        <f t="shared" si="107"/>
        <v>0</v>
      </c>
      <c r="J674" s="749">
        <f t="shared" si="113"/>
        <v>0</v>
      </c>
    </row>
    <row r="675" spans="1:10" ht="25.5" customHeight="1" x14ac:dyDescent="0.2">
      <c r="A675" s="531">
        <v>644</v>
      </c>
      <c r="B675" s="539" t="s">
        <v>247</v>
      </c>
      <c r="C675" s="533"/>
      <c r="D675" s="533"/>
      <c r="E675" s="533"/>
      <c r="F675" s="536">
        <v>0</v>
      </c>
      <c r="G675" s="536">
        <f t="shared" si="106"/>
        <v>0</v>
      </c>
      <c r="H675" s="536">
        <v>0</v>
      </c>
      <c r="I675" s="536">
        <f t="shared" si="107"/>
        <v>0</v>
      </c>
      <c r="J675" s="749">
        <f t="shared" si="113"/>
        <v>0</v>
      </c>
    </row>
    <row r="676" spans="1:10" ht="25.5" hidden="1" customHeight="1" x14ac:dyDescent="0.2">
      <c r="A676" s="531">
        <v>645</v>
      </c>
      <c r="B676" s="535" t="s">
        <v>312</v>
      </c>
      <c r="C676" s="533"/>
      <c r="D676" s="533" t="s">
        <v>5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749"/>
    </row>
    <row r="677" spans="1:10" ht="25.5" hidden="1" customHeight="1" x14ac:dyDescent="0.2">
      <c r="A677" s="531">
        <v>646</v>
      </c>
      <c r="B677" s="537" t="s">
        <v>93</v>
      </c>
      <c r="C677" s="533" t="s">
        <v>314</v>
      </c>
      <c r="D677" s="533" t="s">
        <v>7</v>
      </c>
      <c r="E677" s="533"/>
      <c r="F677" s="536">
        <v>14000</v>
      </c>
      <c r="G677" s="536">
        <f t="shared" si="106"/>
        <v>0</v>
      </c>
      <c r="H677" s="536">
        <v>37474</v>
      </c>
      <c r="I677" s="536">
        <f t="shared" si="107"/>
        <v>0</v>
      </c>
      <c r="J677" s="749">
        <f t="shared" ref="J677:J679" si="114">G677+I677</f>
        <v>0</v>
      </c>
    </row>
    <row r="678" spans="1:10" ht="25.5" hidden="1" customHeight="1" x14ac:dyDescent="0.2">
      <c r="A678" s="531">
        <v>647</v>
      </c>
      <c r="B678" s="537" t="s">
        <v>93</v>
      </c>
      <c r="C678" s="533" t="s">
        <v>318</v>
      </c>
      <c r="D678" s="533" t="s">
        <v>7</v>
      </c>
      <c r="E678" s="533"/>
      <c r="F678" s="536">
        <v>14000</v>
      </c>
      <c r="G678" s="536">
        <f t="shared" si="106"/>
        <v>0</v>
      </c>
      <c r="H678" s="536">
        <v>45868</v>
      </c>
      <c r="I678" s="536">
        <f t="shared" si="107"/>
        <v>0</v>
      </c>
      <c r="J678" s="749">
        <f t="shared" si="114"/>
        <v>0</v>
      </c>
    </row>
    <row r="679" spans="1:10" ht="25.5" hidden="1" customHeight="1" x14ac:dyDescent="0.2">
      <c r="A679" s="531">
        <v>648</v>
      </c>
      <c r="B679" s="537" t="s">
        <v>94</v>
      </c>
      <c r="C679" s="533" t="s">
        <v>317</v>
      </c>
      <c r="D679" s="533" t="s">
        <v>7</v>
      </c>
      <c r="E679" s="533"/>
      <c r="F679" s="536">
        <v>44166</v>
      </c>
      <c r="G679" s="536">
        <f t="shared" si="106"/>
        <v>0</v>
      </c>
      <c r="H679" s="536">
        <v>268606</v>
      </c>
      <c r="I679" s="536">
        <f t="shared" si="107"/>
        <v>0</v>
      </c>
      <c r="J679" s="749">
        <f t="shared" si="114"/>
        <v>0</v>
      </c>
    </row>
    <row r="680" spans="1:10" ht="25.5" hidden="1" customHeight="1" x14ac:dyDescent="0.2">
      <c r="A680" s="531">
        <v>649</v>
      </c>
      <c r="B680" s="537" t="s">
        <v>95</v>
      </c>
      <c r="C680" s="533"/>
      <c r="D680" s="533" t="s">
        <v>7</v>
      </c>
      <c r="E680" s="533"/>
      <c r="F680" s="536"/>
      <c r="G680" s="536">
        <f t="shared" si="106"/>
        <v>0</v>
      </c>
      <c r="H680" s="536"/>
      <c r="I680" s="536">
        <f t="shared" si="107"/>
        <v>0</v>
      </c>
      <c r="J680" s="749"/>
    </row>
    <row r="681" spans="1:10" ht="25.5" customHeight="1" x14ac:dyDescent="0.2">
      <c r="A681" s="531">
        <v>650</v>
      </c>
      <c r="B681" s="535" t="s">
        <v>245</v>
      </c>
      <c r="C681" s="533"/>
      <c r="D681" s="533"/>
      <c r="E681" s="533"/>
      <c r="F681" s="536"/>
      <c r="G681" s="536">
        <f t="shared" si="106"/>
        <v>0</v>
      </c>
      <c r="H681" s="536"/>
      <c r="I681" s="536">
        <f t="shared" si="107"/>
        <v>0</v>
      </c>
      <c r="J681" s="749"/>
    </row>
    <row r="682" spans="1:10" ht="25.5" customHeight="1" x14ac:dyDescent="0.2">
      <c r="A682" s="531">
        <v>651</v>
      </c>
      <c r="B682" s="537" t="s">
        <v>307</v>
      </c>
      <c r="C682" s="533"/>
      <c r="D682" s="533" t="s">
        <v>96</v>
      </c>
      <c r="E682" s="533">
        <v>8</v>
      </c>
      <c r="F682" s="536">
        <f>250+105</f>
        <v>355</v>
      </c>
      <c r="G682" s="536">
        <f t="shared" si="106"/>
        <v>2840</v>
      </c>
      <c r="H682" s="536">
        <v>240</v>
      </c>
      <c r="I682" s="536">
        <f t="shared" si="107"/>
        <v>1920</v>
      </c>
      <c r="J682" s="749">
        <f t="shared" ref="J682:J687" si="115">G682+I682</f>
        <v>4760</v>
      </c>
    </row>
    <row r="683" spans="1:10" ht="25.5" customHeight="1" x14ac:dyDescent="0.2">
      <c r="A683" s="531">
        <v>652</v>
      </c>
      <c r="B683" s="537" t="s">
        <v>308</v>
      </c>
      <c r="C683" s="533"/>
      <c r="D683" s="533" t="s">
        <v>96</v>
      </c>
      <c r="E683" s="533">
        <v>24</v>
      </c>
      <c r="F683" s="536">
        <f>330+105</f>
        <v>435</v>
      </c>
      <c r="G683" s="536">
        <f t="shared" si="106"/>
        <v>10440</v>
      </c>
      <c r="H683" s="536">
        <v>403</v>
      </c>
      <c r="I683" s="536">
        <f t="shared" si="107"/>
        <v>9672</v>
      </c>
      <c r="J683" s="749">
        <f t="shared" si="115"/>
        <v>20112</v>
      </c>
    </row>
    <row r="684" spans="1:10" ht="25.5" hidden="1" customHeight="1" x14ac:dyDescent="0.2">
      <c r="A684" s="531">
        <v>653</v>
      </c>
      <c r="B684" s="537" t="s">
        <v>309</v>
      </c>
      <c r="C684" s="533"/>
      <c r="D684" s="533" t="s">
        <v>96</v>
      </c>
      <c r="E684" s="533"/>
      <c r="F684" s="536">
        <f>396+105</f>
        <v>501</v>
      </c>
      <c r="G684" s="536">
        <f t="shared" ref="G684:G708" si="116">E684*F684</f>
        <v>0</v>
      </c>
      <c r="H684" s="536">
        <v>877</v>
      </c>
      <c r="I684" s="536">
        <f t="shared" ref="I684:I708" si="117">E684*H684</f>
        <v>0</v>
      </c>
      <c r="J684" s="749">
        <f t="shared" si="115"/>
        <v>0</v>
      </c>
    </row>
    <row r="685" spans="1:10" ht="25.5" customHeight="1" x14ac:dyDescent="0.2">
      <c r="A685" s="531">
        <v>654</v>
      </c>
      <c r="B685" s="535" t="s">
        <v>98</v>
      </c>
      <c r="C685" s="533" t="s">
        <v>99</v>
      </c>
      <c r="D685" s="533" t="s">
        <v>7</v>
      </c>
      <c r="E685" s="533">
        <v>2</v>
      </c>
      <c r="F685" s="536">
        <v>2500</v>
      </c>
      <c r="G685" s="536">
        <f t="shared" si="116"/>
        <v>5000</v>
      </c>
      <c r="H685" s="536">
        <v>8211</v>
      </c>
      <c r="I685" s="536">
        <f t="shared" si="117"/>
        <v>16422</v>
      </c>
      <c r="J685" s="749">
        <f t="shared" si="115"/>
        <v>21422</v>
      </c>
    </row>
    <row r="686" spans="1:10" ht="25.5" hidden="1" customHeight="1" x14ac:dyDescent="0.2">
      <c r="A686" s="531">
        <v>655</v>
      </c>
      <c r="B686" s="535" t="s">
        <v>310</v>
      </c>
      <c r="C686" s="533"/>
      <c r="D686" s="533" t="s">
        <v>7</v>
      </c>
      <c r="E686" s="533"/>
      <c r="F686" s="536">
        <v>2500</v>
      </c>
      <c r="G686" s="536">
        <f t="shared" si="116"/>
        <v>0</v>
      </c>
      <c r="H686" s="536">
        <v>5000</v>
      </c>
      <c r="I686" s="536">
        <f t="shared" si="117"/>
        <v>0</v>
      </c>
      <c r="J686" s="749">
        <f t="shared" si="115"/>
        <v>0</v>
      </c>
    </row>
    <row r="687" spans="1:10" ht="25.5" customHeight="1" x14ac:dyDescent="0.2">
      <c r="A687" s="531">
        <v>656</v>
      </c>
      <c r="B687" s="539" t="s">
        <v>248</v>
      </c>
      <c r="C687" s="533"/>
      <c r="D687" s="533"/>
      <c r="E687" s="533"/>
      <c r="F687" s="536">
        <v>0</v>
      </c>
      <c r="G687" s="536">
        <f t="shared" si="116"/>
        <v>0</v>
      </c>
      <c r="H687" s="536">
        <v>0</v>
      </c>
      <c r="I687" s="536">
        <f t="shared" si="117"/>
        <v>0</v>
      </c>
      <c r="J687" s="749">
        <f t="shared" si="115"/>
        <v>0</v>
      </c>
    </row>
    <row r="688" spans="1:10" ht="25.5" hidden="1" customHeight="1" x14ac:dyDescent="0.2">
      <c r="A688" s="531">
        <v>657</v>
      </c>
      <c r="B688" s="535" t="s">
        <v>312</v>
      </c>
      <c r="C688" s="533"/>
      <c r="D688" s="533" t="s">
        <v>5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749"/>
    </row>
    <row r="689" spans="1:10" ht="25.5" hidden="1" customHeight="1" x14ac:dyDescent="0.2">
      <c r="A689" s="531">
        <v>658</v>
      </c>
      <c r="B689" s="537" t="s">
        <v>93</v>
      </c>
      <c r="C689" s="533" t="s">
        <v>314</v>
      </c>
      <c r="D689" s="533" t="s">
        <v>7</v>
      </c>
      <c r="E689" s="533"/>
      <c r="F689" s="536">
        <v>14000</v>
      </c>
      <c r="G689" s="536">
        <f t="shared" si="116"/>
        <v>0</v>
      </c>
      <c r="H689" s="536">
        <v>37474</v>
      </c>
      <c r="I689" s="536">
        <f t="shared" si="117"/>
        <v>0</v>
      </c>
      <c r="J689" s="749">
        <f t="shared" ref="J689:J690" si="118">G689+I689</f>
        <v>0</v>
      </c>
    </row>
    <row r="690" spans="1:10" ht="25.5" hidden="1" customHeight="1" x14ac:dyDescent="0.2">
      <c r="A690" s="531">
        <v>659</v>
      </c>
      <c r="B690" s="537" t="s">
        <v>94</v>
      </c>
      <c r="C690" s="533" t="s">
        <v>317</v>
      </c>
      <c r="D690" s="533" t="s">
        <v>7</v>
      </c>
      <c r="E690" s="533"/>
      <c r="F690" s="536">
        <v>44166</v>
      </c>
      <c r="G690" s="536">
        <f t="shared" si="116"/>
        <v>0</v>
      </c>
      <c r="H690" s="536">
        <v>268606</v>
      </c>
      <c r="I690" s="536">
        <f t="shared" si="117"/>
        <v>0</v>
      </c>
      <c r="J690" s="749">
        <f t="shared" si="118"/>
        <v>0</v>
      </c>
    </row>
    <row r="691" spans="1:10" ht="25.5" hidden="1" customHeight="1" x14ac:dyDescent="0.2">
      <c r="A691" s="531">
        <v>660</v>
      </c>
      <c r="B691" s="537" t="s">
        <v>95</v>
      </c>
      <c r="C691" s="533"/>
      <c r="D691" s="533" t="s">
        <v>7</v>
      </c>
      <c r="E691" s="533"/>
      <c r="F691" s="536"/>
      <c r="G691" s="536">
        <f t="shared" si="116"/>
        <v>0</v>
      </c>
      <c r="H691" s="536"/>
      <c r="I691" s="536">
        <f t="shared" si="117"/>
        <v>0</v>
      </c>
      <c r="J691" s="749"/>
    </row>
    <row r="692" spans="1:10" ht="25.5" hidden="1" customHeight="1" x14ac:dyDescent="0.2">
      <c r="A692" s="531">
        <v>661</v>
      </c>
      <c r="B692" s="535" t="s">
        <v>245</v>
      </c>
      <c r="C692" s="533"/>
      <c r="D692" s="533"/>
      <c r="E692" s="533"/>
      <c r="F692" s="536"/>
      <c r="G692" s="536">
        <f t="shared" si="116"/>
        <v>0</v>
      </c>
      <c r="H692" s="536"/>
      <c r="I692" s="536">
        <f t="shared" si="117"/>
        <v>0</v>
      </c>
      <c r="J692" s="749"/>
    </row>
    <row r="693" spans="1:10" ht="25.5" hidden="1" customHeight="1" x14ac:dyDescent="0.2">
      <c r="A693" s="531">
        <v>662</v>
      </c>
      <c r="B693" s="537" t="s">
        <v>307</v>
      </c>
      <c r="C693" s="533"/>
      <c r="D693" s="533" t="s">
        <v>96</v>
      </c>
      <c r="E693" s="533"/>
      <c r="F693" s="536">
        <f>250+105</f>
        <v>355</v>
      </c>
      <c r="G693" s="536">
        <f t="shared" si="116"/>
        <v>0</v>
      </c>
      <c r="H693" s="536">
        <v>240</v>
      </c>
      <c r="I693" s="536">
        <f t="shared" si="117"/>
        <v>0</v>
      </c>
      <c r="J693" s="749">
        <f t="shared" ref="J693:J699" si="119">G693+I693</f>
        <v>0</v>
      </c>
    </row>
    <row r="694" spans="1:10" ht="25.5" hidden="1" customHeight="1" x14ac:dyDescent="0.2">
      <c r="A694" s="531">
        <v>663</v>
      </c>
      <c r="B694" s="537" t="s">
        <v>308</v>
      </c>
      <c r="C694" s="533"/>
      <c r="D694" s="533" t="s">
        <v>96</v>
      </c>
      <c r="E694" s="533"/>
      <c r="F694" s="536">
        <f>330+105</f>
        <v>435</v>
      </c>
      <c r="G694" s="536">
        <f t="shared" si="116"/>
        <v>0</v>
      </c>
      <c r="H694" s="536">
        <v>403</v>
      </c>
      <c r="I694" s="536">
        <f t="shared" si="117"/>
        <v>0</v>
      </c>
      <c r="J694" s="749">
        <f t="shared" si="119"/>
        <v>0</v>
      </c>
    </row>
    <row r="695" spans="1:10" ht="25.5" hidden="1" customHeight="1" x14ac:dyDescent="0.2">
      <c r="A695" s="531">
        <v>664</v>
      </c>
      <c r="B695" s="537" t="s">
        <v>97</v>
      </c>
      <c r="C695" s="533"/>
      <c r="D695" s="533" t="s">
        <v>96</v>
      </c>
      <c r="E695" s="533"/>
      <c r="F695" s="536">
        <f>352+105</f>
        <v>457</v>
      </c>
      <c r="G695" s="536">
        <f t="shared" si="116"/>
        <v>0</v>
      </c>
      <c r="H695" s="536">
        <v>524</v>
      </c>
      <c r="I695" s="536">
        <f t="shared" si="117"/>
        <v>0</v>
      </c>
      <c r="J695" s="749">
        <f t="shared" si="119"/>
        <v>0</v>
      </c>
    </row>
    <row r="696" spans="1:10" ht="25.5" hidden="1" customHeight="1" x14ac:dyDescent="0.2">
      <c r="A696" s="531">
        <v>665</v>
      </c>
      <c r="B696" s="537" t="s">
        <v>309</v>
      </c>
      <c r="C696" s="533"/>
      <c r="D696" s="533" t="s">
        <v>96</v>
      </c>
      <c r="E696" s="533"/>
      <c r="F696" s="536">
        <f>396+105</f>
        <v>501</v>
      </c>
      <c r="G696" s="536">
        <f t="shared" si="116"/>
        <v>0</v>
      </c>
      <c r="H696" s="536">
        <v>877</v>
      </c>
      <c r="I696" s="536">
        <f t="shared" si="117"/>
        <v>0</v>
      </c>
      <c r="J696" s="749">
        <f t="shared" si="119"/>
        <v>0</v>
      </c>
    </row>
    <row r="697" spans="1:10" ht="25.5" hidden="1" customHeight="1" x14ac:dyDescent="0.2">
      <c r="A697" s="531">
        <v>666</v>
      </c>
      <c r="B697" s="535" t="s">
        <v>98</v>
      </c>
      <c r="C697" s="533" t="s">
        <v>99</v>
      </c>
      <c r="D697" s="533" t="s">
        <v>7</v>
      </c>
      <c r="E697" s="533"/>
      <c r="F697" s="536">
        <v>2500</v>
      </c>
      <c r="G697" s="536">
        <f t="shared" si="116"/>
        <v>0</v>
      </c>
      <c r="H697" s="536">
        <v>8211</v>
      </c>
      <c r="I697" s="536">
        <f t="shared" si="117"/>
        <v>0</v>
      </c>
      <c r="J697" s="749">
        <f t="shared" si="119"/>
        <v>0</v>
      </c>
    </row>
    <row r="698" spans="1:10" ht="25.5" hidden="1" customHeight="1" x14ac:dyDescent="0.2">
      <c r="A698" s="531">
        <v>667</v>
      </c>
      <c r="B698" s="535" t="s">
        <v>310</v>
      </c>
      <c r="C698" s="533"/>
      <c r="D698" s="533" t="s">
        <v>7</v>
      </c>
      <c r="E698" s="533"/>
      <c r="F698" s="536">
        <v>2500</v>
      </c>
      <c r="G698" s="536">
        <f t="shared" si="116"/>
        <v>0</v>
      </c>
      <c r="H698" s="536">
        <v>5000</v>
      </c>
      <c r="I698" s="536">
        <f t="shared" si="117"/>
        <v>0</v>
      </c>
      <c r="J698" s="749">
        <f t="shared" si="119"/>
        <v>0</v>
      </c>
    </row>
    <row r="699" spans="1:10" ht="25.5" customHeight="1" x14ac:dyDescent="0.2">
      <c r="A699" s="531">
        <v>668</v>
      </c>
      <c r="B699" s="535" t="s">
        <v>101</v>
      </c>
      <c r="C699" s="533"/>
      <c r="D699" s="533" t="s">
        <v>5</v>
      </c>
      <c r="E699" s="533">
        <v>1</v>
      </c>
      <c r="F699" s="536">
        <v>0</v>
      </c>
      <c r="G699" s="536">
        <f t="shared" si="116"/>
        <v>0</v>
      </c>
      <c r="H699" s="536">
        <v>53055</v>
      </c>
      <c r="I699" s="536">
        <f t="shared" si="117"/>
        <v>53055</v>
      </c>
      <c r="J699" s="749">
        <f t="shared" si="119"/>
        <v>53055</v>
      </c>
    </row>
    <row r="700" spans="1:10" x14ac:dyDescent="0.2">
      <c r="A700" s="531">
        <v>669</v>
      </c>
      <c r="B700" s="535"/>
      <c r="C700" s="533"/>
      <c r="D700" s="533"/>
      <c r="E700" s="533"/>
      <c r="F700" s="533"/>
      <c r="G700" s="536"/>
      <c r="H700" s="147"/>
      <c r="I700" s="536"/>
      <c r="J700" s="748"/>
    </row>
    <row r="701" spans="1:10" x14ac:dyDescent="0.2">
      <c r="A701" s="531">
        <v>670</v>
      </c>
      <c r="B701" s="535" t="s">
        <v>249</v>
      </c>
      <c r="C701" s="533"/>
      <c r="D701" s="533" t="s">
        <v>96</v>
      </c>
      <c r="E701" s="533">
        <v>14</v>
      </c>
      <c r="F701" s="536">
        <v>500</v>
      </c>
      <c r="G701" s="536">
        <f t="shared" si="116"/>
        <v>7000</v>
      </c>
      <c r="H701" s="536">
        <v>117</v>
      </c>
      <c r="I701" s="536">
        <f t="shared" si="117"/>
        <v>1638</v>
      </c>
      <c r="J701" s="749">
        <f t="shared" ref="J701:J705" si="120">G701+I701</f>
        <v>8638</v>
      </c>
    </row>
    <row r="702" spans="1:10" x14ac:dyDescent="0.2">
      <c r="A702" s="531">
        <v>671</v>
      </c>
      <c r="B702" s="535" t="s">
        <v>250</v>
      </c>
      <c r="C702" s="533"/>
      <c r="D702" s="533" t="s">
        <v>96</v>
      </c>
      <c r="E702" s="533">
        <v>24</v>
      </c>
      <c r="F702" s="536">
        <v>500</v>
      </c>
      <c r="G702" s="536">
        <f t="shared" si="116"/>
        <v>12000</v>
      </c>
      <c r="H702" s="536">
        <v>200</v>
      </c>
      <c r="I702" s="536">
        <f t="shared" si="117"/>
        <v>4800</v>
      </c>
      <c r="J702" s="749">
        <f t="shared" si="120"/>
        <v>16800</v>
      </c>
    </row>
    <row r="703" spans="1:10" x14ac:dyDescent="0.2">
      <c r="A703" s="531">
        <v>672</v>
      </c>
      <c r="B703" s="535" t="s">
        <v>251</v>
      </c>
      <c r="C703" s="533"/>
      <c r="D703" s="533" t="s">
        <v>96</v>
      </c>
      <c r="E703" s="533">
        <v>25</v>
      </c>
      <c r="F703" s="536">
        <v>500</v>
      </c>
      <c r="G703" s="536">
        <f t="shared" si="116"/>
        <v>12500</v>
      </c>
      <c r="H703" s="536">
        <v>326</v>
      </c>
      <c r="I703" s="536">
        <f t="shared" si="117"/>
        <v>8150</v>
      </c>
      <c r="J703" s="749">
        <f t="shared" si="120"/>
        <v>20650</v>
      </c>
    </row>
    <row r="704" spans="1:10" x14ac:dyDescent="0.2">
      <c r="A704" s="531">
        <v>673</v>
      </c>
      <c r="B704" s="535" t="s">
        <v>252</v>
      </c>
      <c r="C704" s="533"/>
      <c r="D704" s="533" t="s">
        <v>96</v>
      </c>
      <c r="E704" s="533">
        <v>17</v>
      </c>
      <c r="F704" s="536">
        <v>500</v>
      </c>
      <c r="G704" s="536">
        <f t="shared" si="116"/>
        <v>8500</v>
      </c>
      <c r="H704" s="536">
        <v>512</v>
      </c>
      <c r="I704" s="536">
        <f t="shared" si="117"/>
        <v>8704</v>
      </c>
      <c r="J704" s="749">
        <f t="shared" si="120"/>
        <v>17204</v>
      </c>
    </row>
    <row r="705" spans="1:10" hidden="1" x14ac:dyDescent="0.2">
      <c r="A705" s="531">
        <v>674</v>
      </c>
      <c r="B705" s="535" t="s">
        <v>246</v>
      </c>
      <c r="C705" s="533"/>
      <c r="D705" s="533" t="s">
        <v>96</v>
      </c>
      <c r="E705" s="533"/>
      <c r="F705" s="536">
        <v>500</v>
      </c>
      <c r="G705" s="536">
        <f t="shared" si="116"/>
        <v>0</v>
      </c>
      <c r="H705" s="536">
        <v>915</v>
      </c>
      <c r="I705" s="536">
        <f t="shared" si="117"/>
        <v>0</v>
      </c>
      <c r="J705" s="749">
        <f t="shared" si="120"/>
        <v>0</v>
      </c>
    </row>
    <row r="706" spans="1:10" hidden="1" x14ac:dyDescent="0.2">
      <c r="A706" s="531">
        <v>675</v>
      </c>
      <c r="B706" s="570"/>
      <c r="C706" s="568"/>
      <c r="D706" s="568"/>
      <c r="E706" s="568"/>
      <c r="F706" s="536"/>
      <c r="G706" s="536"/>
      <c r="H706" s="536"/>
      <c r="I706" s="536"/>
      <c r="J706" s="749"/>
    </row>
    <row r="707" spans="1:10" hidden="1" x14ac:dyDescent="0.2">
      <c r="A707" s="531">
        <v>676</v>
      </c>
      <c r="B707" s="541" t="s">
        <v>432</v>
      </c>
      <c r="C707" s="542"/>
      <c r="D707" s="542" t="s">
        <v>32</v>
      </c>
      <c r="E707" s="533"/>
      <c r="F707" s="536">
        <v>402000</v>
      </c>
      <c r="G707" s="536">
        <f t="shared" si="116"/>
        <v>0</v>
      </c>
      <c r="H707" s="536">
        <v>0</v>
      </c>
      <c r="I707" s="536">
        <f t="shared" si="117"/>
        <v>0</v>
      </c>
      <c r="J707" s="749">
        <f t="shared" ref="J707:J708" si="121">G707+I707</f>
        <v>0</v>
      </c>
    </row>
    <row r="708" spans="1:10" hidden="1" x14ac:dyDescent="0.2">
      <c r="A708" s="531">
        <v>677</v>
      </c>
      <c r="B708" s="535" t="s">
        <v>104</v>
      </c>
      <c r="C708" s="533"/>
      <c r="D708" s="533" t="s">
        <v>32</v>
      </c>
      <c r="E708" s="533"/>
      <c r="F708" s="536">
        <v>162000</v>
      </c>
      <c r="G708" s="536">
        <f t="shared" si="116"/>
        <v>0</v>
      </c>
      <c r="H708" s="536">
        <v>0</v>
      </c>
      <c r="I708" s="536">
        <f t="shared" si="117"/>
        <v>0</v>
      </c>
      <c r="J708" s="749">
        <f t="shared" si="121"/>
        <v>0</v>
      </c>
    </row>
    <row r="709" spans="1:10" hidden="1" x14ac:dyDescent="0.2">
      <c r="A709" s="531">
        <v>678</v>
      </c>
      <c r="B709" s="570"/>
      <c r="C709" s="568"/>
      <c r="D709" s="568"/>
      <c r="E709" s="568"/>
      <c r="F709" s="536"/>
      <c r="G709" s="536"/>
      <c r="H709" s="536"/>
      <c r="I709" s="536"/>
      <c r="J709" s="749"/>
    </row>
    <row r="710" spans="1:10" ht="13.5" thickBot="1" x14ac:dyDescent="0.25">
      <c r="A710" s="531">
        <v>679</v>
      </c>
      <c r="B710" s="570"/>
      <c r="C710" s="568"/>
      <c r="D710" s="568"/>
      <c r="E710" s="568"/>
      <c r="F710" s="533"/>
      <c r="G710" s="147"/>
      <c r="H710" s="147"/>
      <c r="I710" s="147"/>
      <c r="J710" s="748"/>
    </row>
    <row r="711" spans="1:10" ht="13.5" thickBot="1" x14ac:dyDescent="0.25">
      <c r="A711" s="531">
        <v>680</v>
      </c>
      <c r="B711" s="571" t="s">
        <v>253</v>
      </c>
      <c r="C711" s="572"/>
      <c r="D711" s="573"/>
      <c r="E711" s="574"/>
      <c r="F711" s="575"/>
      <c r="G711" s="576">
        <f>SUM(G556:G709)</f>
        <v>1375556</v>
      </c>
      <c r="H711" s="575"/>
      <c r="I711" s="576">
        <f>SUM(I556:I709)</f>
        <v>1448392.2800000003</v>
      </c>
      <c r="J711" s="576">
        <f>SUM(J556:J709)</f>
        <v>2823948.2800000007</v>
      </c>
    </row>
    <row r="712" spans="1:10" x14ac:dyDescent="0.2">
      <c r="A712" s="531">
        <v>681</v>
      </c>
      <c r="B712" s="556"/>
      <c r="C712" s="569"/>
      <c r="D712" s="558"/>
      <c r="E712" s="559"/>
      <c r="F712" s="577"/>
      <c r="G712" s="147"/>
      <c r="H712" s="147"/>
      <c r="I712" s="147"/>
      <c r="J712" s="748"/>
    </row>
    <row r="713" spans="1:10" ht="13.5" hidden="1" outlineLevel="1" x14ac:dyDescent="0.25">
      <c r="A713" s="531">
        <v>682</v>
      </c>
      <c r="B713" s="528" t="s">
        <v>209</v>
      </c>
      <c r="C713" s="529"/>
      <c r="D713" s="530"/>
      <c r="E713" s="530"/>
      <c r="F713" s="530"/>
      <c r="G713" s="147"/>
      <c r="H713" s="147"/>
      <c r="I713" s="147"/>
      <c r="J713" s="748"/>
    </row>
    <row r="714" spans="1:10" ht="25.5" hidden="1" outlineLevel="1" x14ac:dyDescent="0.2">
      <c r="A714" s="531">
        <v>683</v>
      </c>
      <c r="B714" s="578" t="s">
        <v>210</v>
      </c>
      <c r="C714" s="533" t="s">
        <v>211</v>
      </c>
      <c r="D714" s="533" t="s">
        <v>14</v>
      </c>
      <c r="E714" s="533"/>
      <c r="F714" s="536">
        <v>2000</v>
      </c>
      <c r="G714" s="536">
        <f>E714*F714</f>
        <v>0</v>
      </c>
      <c r="H714" s="536">
        <v>1856</v>
      </c>
      <c r="I714" s="536">
        <f>E714*H714</f>
        <v>0</v>
      </c>
      <c r="J714" s="749">
        <f t="shared" ref="J714:J730" si="122">G714+I714</f>
        <v>0</v>
      </c>
    </row>
    <row r="715" spans="1:10" hidden="1" outlineLevel="1" x14ac:dyDescent="0.2">
      <c r="A715" s="531">
        <v>684</v>
      </c>
      <c r="B715" s="578" t="s">
        <v>212</v>
      </c>
      <c r="C715" s="533" t="s">
        <v>213</v>
      </c>
      <c r="D715" s="533" t="s">
        <v>14</v>
      </c>
      <c r="E715" s="533"/>
      <c r="F715" s="536">
        <v>750</v>
      </c>
      <c r="G715" s="536">
        <f t="shared" ref="G715:G730" si="123">E715*F715</f>
        <v>0</v>
      </c>
      <c r="H715" s="536">
        <v>532</v>
      </c>
      <c r="I715" s="536">
        <f t="shared" ref="I715:I730" si="124">E715*H715</f>
        <v>0</v>
      </c>
      <c r="J715" s="749">
        <f t="shared" si="122"/>
        <v>0</v>
      </c>
    </row>
    <row r="716" spans="1:10" hidden="1" outlineLevel="1" x14ac:dyDescent="0.2">
      <c r="A716" s="531">
        <v>685</v>
      </c>
      <c r="B716" s="578" t="s">
        <v>214</v>
      </c>
      <c r="C716" s="533" t="s">
        <v>306</v>
      </c>
      <c r="D716" s="533" t="s">
        <v>14</v>
      </c>
      <c r="E716" s="533"/>
      <c r="F716" s="536">
        <v>450</v>
      </c>
      <c r="G716" s="536">
        <f t="shared" si="123"/>
        <v>0</v>
      </c>
      <c r="H716" s="536">
        <v>4220</v>
      </c>
      <c r="I716" s="536">
        <f t="shared" si="124"/>
        <v>0</v>
      </c>
      <c r="J716" s="749">
        <f t="shared" si="122"/>
        <v>0</v>
      </c>
    </row>
    <row r="717" spans="1:10" hidden="1" outlineLevel="1" x14ac:dyDescent="0.2">
      <c r="A717" s="531">
        <v>686</v>
      </c>
      <c r="B717" s="578" t="s">
        <v>216</v>
      </c>
      <c r="C717" s="533"/>
      <c r="D717" s="533" t="s">
        <v>35</v>
      </c>
      <c r="E717" s="533"/>
      <c r="F717" s="536">
        <v>100</v>
      </c>
      <c r="G717" s="536">
        <f t="shared" si="123"/>
        <v>0</v>
      </c>
      <c r="H717" s="536">
        <v>189</v>
      </c>
      <c r="I717" s="536">
        <f t="shared" si="124"/>
        <v>0</v>
      </c>
      <c r="J717" s="749">
        <f t="shared" si="122"/>
        <v>0</v>
      </c>
    </row>
    <row r="718" spans="1:10" hidden="1" outlineLevel="1" x14ac:dyDescent="0.2">
      <c r="A718" s="531">
        <v>687</v>
      </c>
      <c r="B718" s="578" t="s">
        <v>217</v>
      </c>
      <c r="C718" s="533" t="s">
        <v>218</v>
      </c>
      <c r="D718" s="533" t="s">
        <v>14</v>
      </c>
      <c r="E718" s="533"/>
      <c r="F718" s="536">
        <v>50</v>
      </c>
      <c r="G718" s="536">
        <f t="shared" si="123"/>
        <v>0</v>
      </c>
      <c r="H718" s="536">
        <v>324</v>
      </c>
      <c r="I718" s="536">
        <f t="shared" si="124"/>
        <v>0</v>
      </c>
      <c r="J718" s="749">
        <f t="shared" si="122"/>
        <v>0</v>
      </c>
    </row>
    <row r="719" spans="1:10" hidden="1" outlineLevel="1" x14ac:dyDescent="0.2">
      <c r="A719" s="531">
        <v>688</v>
      </c>
      <c r="B719" s="535" t="s">
        <v>219</v>
      </c>
      <c r="C719" s="538" t="s">
        <v>220</v>
      </c>
      <c r="D719" s="533" t="s">
        <v>35</v>
      </c>
      <c r="E719" s="533"/>
      <c r="F719" s="536">
        <v>80</v>
      </c>
      <c r="G719" s="536">
        <f t="shared" si="123"/>
        <v>0</v>
      </c>
      <c r="H719" s="536">
        <v>30</v>
      </c>
      <c r="I719" s="536">
        <f t="shared" si="124"/>
        <v>0</v>
      </c>
      <c r="J719" s="749">
        <f t="shared" si="122"/>
        <v>0</v>
      </c>
    </row>
    <row r="720" spans="1:10" hidden="1" outlineLevel="1" x14ac:dyDescent="0.2">
      <c r="A720" s="531">
        <v>689</v>
      </c>
      <c r="B720" s="535" t="s">
        <v>219</v>
      </c>
      <c r="C720" s="538" t="s">
        <v>221</v>
      </c>
      <c r="D720" s="533" t="s">
        <v>35</v>
      </c>
      <c r="E720" s="533"/>
      <c r="F720" s="536">
        <v>80</v>
      </c>
      <c r="G720" s="536">
        <f t="shared" si="123"/>
        <v>0</v>
      </c>
      <c r="H720" s="536">
        <v>45</v>
      </c>
      <c r="I720" s="536">
        <f t="shared" si="124"/>
        <v>0</v>
      </c>
      <c r="J720" s="749">
        <f t="shared" si="122"/>
        <v>0</v>
      </c>
    </row>
    <row r="721" spans="1:10" hidden="1" outlineLevel="1" x14ac:dyDescent="0.2">
      <c r="A721" s="531">
        <v>690</v>
      </c>
      <c r="B721" s="535" t="s">
        <v>274</v>
      </c>
      <c r="C721" s="538" t="s">
        <v>220</v>
      </c>
      <c r="D721" s="533" t="s">
        <v>35</v>
      </c>
      <c r="E721" s="533"/>
      <c r="F721" s="536">
        <v>0</v>
      </c>
      <c r="G721" s="536">
        <f t="shared" si="123"/>
        <v>0</v>
      </c>
      <c r="H721" s="536">
        <v>32</v>
      </c>
      <c r="I721" s="536">
        <f t="shared" si="124"/>
        <v>0</v>
      </c>
      <c r="J721" s="749">
        <f t="shared" si="122"/>
        <v>0</v>
      </c>
    </row>
    <row r="722" spans="1:10" hidden="1" outlineLevel="1" x14ac:dyDescent="0.2">
      <c r="A722" s="531">
        <v>691</v>
      </c>
      <c r="B722" s="535" t="s">
        <v>274</v>
      </c>
      <c r="C722" s="538" t="s">
        <v>221</v>
      </c>
      <c r="D722" s="533" t="s">
        <v>35</v>
      </c>
      <c r="E722" s="533"/>
      <c r="F722" s="536">
        <v>0</v>
      </c>
      <c r="G722" s="536">
        <f t="shared" si="123"/>
        <v>0</v>
      </c>
      <c r="H722" s="536">
        <v>34</v>
      </c>
      <c r="I722" s="536">
        <f t="shared" si="124"/>
        <v>0</v>
      </c>
      <c r="J722" s="749">
        <f t="shared" si="122"/>
        <v>0</v>
      </c>
    </row>
    <row r="723" spans="1:10" ht="25.5" hidden="1" outlineLevel="1" x14ac:dyDescent="0.2">
      <c r="A723" s="531">
        <v>692</v>
      </c>
      <c r="B723" s="535" t="s">
        <v>48</v>
      </c>
      <c r="C723" s="533" t="s">
        <v>379</v>
      </c>
      <c r="D723" s="533" t="s">
        <v>14</v>
      </c>
      <c r="E723" s="533"/>
      <c r="F723" s="536">
        <v>90059</v>
      </c>
      <c r="G723" s="536">
        <f t="shared" si="123"/>
        <v>0</v>
      </c>
      <c r="H723" s="536">
        <v>151613.06399999998</v>
      </c>
      <c r="I723" s="536">
        <f t="shared" si="124"/>
        <v>0</v>
      </c>
      <c r="J723" s="749">
        <f t="shared" si="122"/>
        <v>0</v>
      </c>
    </row>
    <row r="724" spans="1:10" hidden="1" outlineLevel="1" x14ac:dyDescent="0.2">
      <c r="A724" s="531">
        <v>693</v>
      </c>
      <c r="B724" s="535" t="s">
        <v>222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227</v>
      </c>
      <c r="I724" s="536">
        <f t="shared" si="124"/>
        <v>0</v>
      </c>
      <c r="J724" s="749">
        <f t="shared" si="122"/>
        <v>0</v>
      </c>
    </row>
    <row r="725" spans="1:10" hidden="1" outlineLevel="1" x14ac:dyDescent="0.2">
      <c r="A725" s="531">
        <v>694</v>
      </c>
      <c r="B725" s="535" t="s">
        <v>224</v>
      </c>
      <c r="C725" s="538" t="s">
        <v>225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135</v>
      </c>
      <c r="I725" s="536">
        <f t="shared" si="124"/>
        <v>0</v>
      </c>
      <c r="J725" s="749">
        <f t="shared" si="122"/>
        <v>0</v>
      </c>
    </row>
    <row r="726" spans="1:10" hidden="1" outlineLevel="1" x14ac:dyDescent="0.2">
      <c r="A726" s="531">
        <v>695</v>
      </c>
      <c r="B726" s="535" t="s">
        <v>226</v>
      </c>
      <c r="C726" s="538" t="s">
        <v>227</v>
      </c>
      <c r="D726" s="533" t="s">
        <v>35</v>
      </c>
      <c r="E726" s="533"/>
      <c r="F726" s="536">
        <v>150</v>
      </c>
      <c r="G726" s="536">
        <f t="shared" si="123"/>
        <v>0</v>
      </c>
      <c r="H726" s="536">
        <v>270</v>
      </c>
      <c r="I726" s="536">
        <f t="shared" si="124"/>
        <v>0</v>
      </c>
      <c r="J726" s="749">
        <f t="shared" si="122"/>
        <v>0</v>
      </c>
    </row>
    <row r="727" spans="1:10" hidden="1" outlineLevel="1" x14ac:dyDescent="0.2">
      <c r="A727" s="531">
        <v>696</v>
      </c>
      <c r="B727" s="535" t="s">
        <v>226</v>
      </c>
      <c r="C727" s="538" t="s">
        <v>223</v>
      </c>
      <c r="D727" s="533" t="s">
        <v>35</v>
      </c>
      <c r="E727" s="533"/>
      <c r="F727" s="536">
        <v>150</v>
      </c>
      <c r="G727" s="536">
        <f t="shared" si="123"/>
        <v>0</v>
      </c>
      <c r="H727" s="536">
        <v>221</v>
      </c>
      <c r="I727" s="536">
        <f t="shared" si="124"/>
        <v>0</v>
      </c>
      <c r="J727" s="749">
        <f t="shared" si="122"/>
        <v>0</v>
      </c>
    </row>
    <row r="728" spans="1:10" hidden="1" outlineLevel="1" x14ac:dyDescent="0.2">
      <c r="A728" s="531">
        <v>697</v>
      </c>
      <c r="B728" s="535" t="s">
        <v>228</v>
      </c>
      <c r="C728" s="538" t="s">
        <v>229</v>
      </c>
      <c r="D728" s="533" t="s">
        <v>35</v>
      </c>
      <c r="E728" s="533"/>
      <c r="F728" s="536">
        <v>120</v>
      </c>
      <c r="G728" s="536">
        <f t="shared" si="123"/>
        <v>0</v>
      </c>
      <c r="H728" s="536">
        <v>33</v>
      </c>
      <c r="I728" s="536">
        <f t="shared" si="124"/>
        <v>0</v>
      </c>
      <c r="J728" s="749">
        <f t="shared" si="122"/>
        <v>0</v>
      </c>
    </row>
    <row r="729" spans="1:10" hidden="1" outlineLevel="1" x14ac:dyDescent="0.2">
      <c r="A729" s="531">
        <v>698</v>
      </c>
      <c r="B729" s="535" t="s">
        <v>230</v>
      </c>
      <c r="C729" s="538" t="s">
        <v>229</v>
      </c>
      <c r="D729" s="533" t="s">
        <v>35</v>
      </c>
      <c r="E729" s="533"/>
      <c r="F729" s="536">
        <v>120</v>
      </c>
      <c r="G729" s="536">
        <f t="shared" si="123"/>
        <v>0</v>
      </c>
      <c r="H729" s="536">
        <v>30</v>
      </c>
      <c r="I729" s="536">
        <f t="shared" si="124"/>
        <v>0</v>
      </c>
      <c r="J729" s="749">
        <f t="shared" si="122"/>
        <v>0</v>
      </c>
    </row>
    <row r="730" spans="1:10" hidden="1" outlineLevel="1" x14ac:dyDescent="0.2">
      <c r="A730" s="531">
        <v>699</v>
      </c>
      <c r="B730" s="535" t="s">
        <v>231</v>
      </c>
      <c r="C730" s="538"/>
      <c r="D730" s="533" t="s">
        <v>32</v>
      </c>
      <c r="E730" s="533"/>
      <c r="F730" s="536">
        <v>49659</v>
      </c>
      <c r="G730" s="536">
        <f t="shared" si="123"/>
        <v>0</v>
      </c>
      <c r="H730" s="536">
        <v>99318</v>
      </c>
      <c r="I730" s="536">
        <f t="shared" si="124"/>
        <v>0</v>
      </c>
      <c r="J730" s="749">
        <f t="shared" si="122"/>
        <v>0</v>
      </c>
    </row>
    <row r="731" spans="1:10" ht="13.5" hidden="1" outlineLevel="1" thickBot="1" x14ac:dyDescent="0.25">
      <c r="A731" s="531">
        <v>700</v>
      </c>
      <c r="B731" s="571" t="s">
        <v>232</v>
      </c>
      <c r="C731" s="572"/>
      <c r="D731" s="573"/>
      <c r="E731" s="574"/>
      <c r="F731" s="575"/>
      <c r="G731" s="579">
        <f>SUM(G714:G730)</f>
        <v>0</v>
      </c>
      <c r="H731" s="575"/>
      <c r="I731" s="579">
        <f>SUM(I714:I730)</f>
        <v>0</v>
      </c>
      <c r="J731" s="576">
        <f>SUM(J714:J730)</f>
        <v>0</v>
      </c>
    </row>
    <row r="732" spans="1:10" hidden="1" outlineLevel="1" x14ac:dyDescent="0.2">
      <c r="A732" s="531">
        <v>701</v>
      </c>
      <c r="B732" s="535"/>
      <c r="C732" s="538"/>
      <c r="D732" s="533"/>
      <c r="E732" s="533"/>
      <c r="F732" s="533"/>
      <c r="G732" s="147"/>
      <c r="H732" s="147"/>
      <c r="I732" s="147"/>
      <c r="J732" s="748"/>
    </row>
    <row r="733" spans="1:10" ht="13.5" outlineLevel="1" x14ac:dyDescent="0.25">
      <c r="A733" s="531">
        <v>702</v>
      </c>
      <c r="B733" s="528" t="s">
        <v>254</v>
      </c>
      <c r="C733" s="529"/>
      <c r="D733" s="530"/>
      <c r="E733" s="530"/>
      <c r="F733" s="530"/>
      <c r="G733" s="147"/>
      <c r="H733" s="147"/>
      <c r="I733" s="147"/>
      <c r="J733" s="748"/>
    </row>
    <row r="734" spans="1:10" outlineLevel="1" x14ac:dyDescent="0.2">
      <c r="A734" s="531">
        <v>703</v>
      </c>
      <c r="B734" s="535"/>
      <c r="C734" s="538"/>
      <c r="D734" s="533"/>
      <c r="E734" s="533"/>
      <c r="F734" s="533"/>
      <c r="G734" s="147"/>
      <c r="H734" s="147"/>
      <c r="I734" s="147"/>
      <c r="J734" s="748"/>
    </row>
    <row r="735" spans="1:10" ht="25.5" hidden="1" outlineLevel="1" x14ac:dyDescent="0.2">
      <c r="A735" s="531">
        <v>704</v>
      </c>
      <c r="B735" s="578" t="s">
        <v>210</v>
      </c>
      <c r="C735" s="533" t="s">
        <v>211</v>
      </c>
      <c r="D735" s="533" t="s">
        <v>14</v>
      </c>
      <c r="E735" s="533"/>
      <c r="F735" s="536">
        <v>2000</v>
      </c>
      <c r="G735" s="536">
        <f>E735*F735</f>
        <v>0</v>
      </c>
      <c r="H735" s="536">
        <v>1856</v>
      </c>
      <c r="I735" s="536">
        <f>E735*H735</f>
        <v>0</v>
      </c>
      <c r="J735" s="749">
        <f t="shared" ref="J735:J779" si="125">G735+I735</f>
        <v>0</v>
      </c>
    </row>
    <row r="736" spans="1:10" hidden="1" outlineLevel="1" x14ac:dyDescent="0.2">
      <c r="A736" s="531">
        <v>705</v>
      </c>
      <c r="B736" s="578" t="s">
        <v>255</v>
      </c>
      <c r="C736" s="533" t="s">
        <v>256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ref="I736:I779" si="126">E736*H736</f>
        <v>0</v>
      </c>
      <c r="J736" s="749">
        <f t="shared" si="125"/>
        <v>0</v>
      </c>
    </row>
    <row r="737" spans="1:10" hidden="1" outlineLevel="1" x14ac:dyDescent="0.2">
      <c r="A737" s="531">
        <v>706</v>
      </c>
      <c r="B737" s="578" t="s">
        <v>255</v>
      </c>
      <c r="C737" s="533" t="s">
        <v>257</v>
      </c>
      <c r="D737" s="533" t="s">
        <v>14</v>
      </c>
      <c r="E737" s="533"/>
      <c r="F737" s="580" t="s">
        <v>434</v>
      </c>
      <c r="G737" s="536"/>
      <c r="H737" s="536">
        <v>0</v>
      </c>
      <c r="I737" s="536">
        <f t="shared" si="126"/>
        <v>0</v>
      </c>
      <c r="J737" s="749">
        <f t="shared" si="125"/>
        <v>0</v>
      </c>
    </row>
    <row r="738" spans="1:10" hidden="1" outlineLevel="1" x14ac:dyDescent="0.2">
      <c r="A738" s="531">
        <v>707</v>
      </c>
      <c r="B738" s="578" t="s">
        <v>255</v>
      </c>
      <c r="C738" s="533" t="s">
        <v>258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749">
        <f t="shared" si="125"/>
        <v>0</v>
      </c>
    </row>
    <row r="739" spans="1:10" hidden="1" outlineLevel="1" x14ac:dyDescent="0.2">
      <c r="A739" s="531">
        <v>708</v>
      </c>
      <c r="B739" s="578" t="s">
        <v>214</v>
      </c>
      <c r="C739" s="533" t="s">
        <v>215</v>
      </c>
      <c r="D739" s="533" t="s">
        <v>14</v>
      </c>
      <c r="E739" s="533"/>
      <c r="F739" s="536">
        <v>450</v>
      </c>
      <c r="G739" s="536">
        <f>E739*F739</f>
        <v>0</v>
      </c>
      <c r="H739" s="536">
        <v>4220</v>
      </c>
      <c r="I739" s="536">
        <f t="shared" si="126"/>
        <v>0</v>
      </c>
      <c r="J739" s="749">
        <f t="shared" si="125"/>
        <v>0</v>
      </c>
    </row>
    <row r="740" spans="1:10" hidden="1" outlineLevel="1" x14ac:dyDescent="0.2">
      <c r="A740" s="531">
        <v>709</v>
      </c>
      <c r="B740" s="578" t="s">
        <v>216</v>
      </c>
      <c r="C740" s="533"/>
      <c r="D740" s="533" t="s">
        <v>35</v>
      </c>
      <c r="E740" s="533"/>
      <c r="F740" s="536">
        <v>100</v>
      </c>
      <c r="G740" s="536">
        <f>E740*F740</f>
        <v>0</v>
      </c>
      <c r="H740" s="536">
        <v>189</v>
      </c>
      <c r="I740" s="536">
        <f t="shared" si="126"/>
        <v>0</v>
      </c>
      <c r="J740" s="749">
        <f t="shared" si="125"/>
        <v>0</v>
      </c>
    </row>
    <row r="741" spans="1:10" hidden="1" outlineLevel="1" x14ac:dyDescent="0.2">
      <c r="A741" s="531">
        <v>710</v>
      </c>
      <c r="B741" s="578" t="s">
        <v>217</v>
      </c>
      <c r="C741" s="533" t="s">
        <v>218</v>
      </c>
      <c r="D741" s="533" t="s">
        <v>14</v>
      </c>
      <c r="E741" s="533"/>
      <c r="F741" s="536">
        <v>50</v>
      </c>
      <c r="G741" s="536">
        <f>E741*F741</f>
        <v>0</v>
      </c>
      <c r="H741" s="536">
        <v>324</v>
      </c>
      <c r="I741" s="536">
        <f t="shared" si="126"/>
        <v>0</v>
      </c>
      <c r="J741" s="749">
        <f t="shared" si="125"/>
        <v>0</v>
      </c>
    </row>
    <row r="742" spans="1:10" hidden="1" outlineLevel="1" x14ac:dyDescent="0.2">
      <c r="A742" s="531">
        <v>711</v>
      </c>
      <c r="B742" s="578" t="s">
        <v>259</v>
      </c>
      <c r="C742" s="533" t="s">
        <v>260</v>
      </c>
      <c r="D742" s="533" t="s">
        <v>14</v>
      </c>
      <c r="E742" s="533"/>
      <c r="F742" s="580" t="s">
        <v>434</v>
      </c>
      <c r="G742" s="536"/>
      <c r="H742" s="536">
        <v>0</v>
      </c>
      <c r="I742" s="536">
        <f t="shared" si="126"/>
        <v>0</v>
      </c>
      <c r="J742" s="749">
        <f t="shared" si="125"/>
        <v>0</v>
      </c>
    </row>
    <row r="743" spans="1:10" ht="51" hidden="1" outlineLevel="1" x14ac:dyDescent="0.2">
      <c r="A743" s="531">
        <v>712</v>
      </c>
      <c r="B743" s="541" t="s">
        <v>438</v>
      </c>
      <c r="C743" s="533" t="s">
        <v>439</v>
      </c>
      <c r="D743" s="533" t="s">
        <v>32</v>
      </c>
      <c r="E743" s="533"/>
      <c r="F743" s="536">
        <v>32544</v>
      </c>
      <c r="G743" s="536">
        <f>E743*F743</f>
        <v>0</v>
      </c>
      <c r="H743" s="536">
        <v>43909</v>
      </c>
      <c r="I743" s="536">
        <f t="shared" si="126"/>
        <v>0</v>
      </c>
      <c r="J743" s="749">
        <f t="shared" si="125"/>
        <v>0</v>
      </c>
    </row>
    <row r="744" spans="1:10" ht="51" hidden="1" outlineLevel="1" x14ac:dyDescent="0.2">
      <c r="A744" s="531">
        <v>713</v>
      </c>
      <c r="B744" s="541" t="s">
        <v>438</v>
      </c>
      <c r="C744" s="533" t="s">
        <v>439</v>
      </c>
      <c r="D744" s="533" t="s">
        <v>32</v>
      </c>
      <c r="E744" s="533"/>
      <c r="F744" s="536">
        <v>32544</v>
      </c>
      <c r="G744" s="536">
        <f t="shared" ref="G744:G748" si="127">E744*F744</f>
        <v>0</v>
      </c>
      <c r="H744" s="536">
        <v>43909</v>
      </c>
      <c r="I744" s="536">
        <f t="shared" si="126"/>
        <v>0</v>
      </c>
      <c r="J744" s="749">
        <f t="shared" si="125"/>
        <v>0</v>
      </c>
    </row>
    <row r="745" spans="1:10" ht="25.5" outlineLevel="1" x14ac:dyDescent="0.2">
      <c r="A745" s="531">
        <v>714</v>
      </c>
      <c r="B745" s="578" t="s">
        <v>242</v>
      </c>
      <c r="C745" s="533" t="s">
        <v>381</v>
      </c>
      <c r="D745" s="533" t="s">
        <v>14</v>
      </c>
      <c r="E745" s="533">
        <v>2</v>
      </c>
      <c r="F745" s="536">
        <v>38090.69</v>
      </c>
      <c r="G745" s="536">
        <f t="shared" si="127"/>
        <v>76181.38</v>
      </c>
      <c r="H745" s="536">
        <v>127558.79999999999</v>
      </c>
      <c r="I745" s="536">
        <f t="shared" si="126"/>
        <v>255117.59999999998</v>
      </c>
      <c r="J745" s="749">
        <f t="shared" si="125"/>
        <v>331298.98</v>
      </c>
    </row>
    <row r="746" spans="1:10" ht="25.5" outlineLevel="1" x14ac:dyDescent="0.2">
      <c r="A746" s="531">
        <v>715</v>
      </c>
      <c r="B746" s="578" t="s">
        <v>242</v>
      </c>
      <c r="C746" s="533" t="s">
        <v>380</v>
      </c>
      <c r="D746" s="533" t="s">
        <v>14</v>
      </c>
      <c r="E746" s="533">
        <v>1</v>
      </c>
      <c r="F746" s="536">
        <v>51220.74</v>
      </c>
      <c r="G746" s="536">
        <f t="shared" si="127"/>
        <v>51220.74</v>
      </c>
      <c r="H746" s="536">
        <v>171529.19999999998</v>
      </c>
      <c r="I746" s="536">
        <f t="shared" si="126"/>
        <v>171529.19999999998</v>
      </c>
      <c r="J746" s="749">
        <f t="shared" si="125"/>
        <v>222749.93999999997</v>
      </c>
    </row>
    <row r="747" spans="1:10" ht="25.5" outlineLevel="1" x14ac:dyDescent="0.2">
      <c r="A747" s="531">
        <v>716</v>
      </c>
      <c r="B747" s="578" t="s">
        <v>242</v>
      </c>
      <c r="C747" s="533" t="s">
        <v>380</v>
      </c>
      <c r="D747" s="533" t="s">
        <v>14</v>
      </c>
      <c r="E747" s="533">
        <v>1</v>
      </c>
      <c r="F747" s="536">
        <v>51220.74</v>
      </c>
      <c r="G747" s="536">
        <f t="shared" si="127"/>
        <v>51220.74</v>
      </c>
      <c r="H747" s="536">
        <v>171529.19999999998</v>
      </c>
      <c r="I747" s="536">
        <f t="shared" si="126"/>
        <v>171529.19999999998</v>
      </c>
      <c r="J747" s="749">
        <f t="shared" si="125"/>
        <v>222749.93999999997</v>
      </c>
    </row>
    <row r="748" spans="1:10" ht="25.5" outlineLevel="1" x14ac:dyDescent="0.2">
      <c r="A748" s="531">
        <v>717</v>
      </c>
      <c r="B748" s="578" t="s">
        <v>242</v>
      </c>
      <c r="C748" s="533" t="s">
        <v>381</v>
      </c>
      <c r="D748" s="533" t="s">
        <v>14</v>
      </c>
      <c r="E748" s="533">
        <v>2</v>
      </c>
      <c r="F748" s="536">
        <v>38090.69</v>
      </c>
      <c r="G748" s="536">
        <f t="shared" si="127"/>
        <v>76181.38</v>
      </c>
      <c r="H748" s="536">
        <v>127558.79999999999</v>
      </c>
      <c r="I748" s="536">
        <f t="shared" si="126"/>
        <v>255117.59999999998</v>
      </c>
      <c r="J748" s="749">
        <f t="shared" si="125"/>
        <v>331298.98</v>
      </c>
    </row>
    <row r="749" spans="1:10" ht="12" hidden="1" customHeight="1" outlineLevel="1" x14ac:dyDescent="0.2">
      <c r="A749" s="531">
        <v>718</v>
      </c>
      <c r="B749" s="578" t="s">
        <v>261</v>
      </c>
      <c r="C749" s="533" t="s">
        <v>262</v>
      </c>
      <c r="D749" s="533" t="s">
        <v>14</v>
      </c>
      <c r="E749" s="533"/>
      <c r="F749" s="580" t="s">
        <v>434</v>
      </c>
      <c r="G749" s="536"/>
      <c r="H749" s="536">
        <v>0</v>
      </c>
      <c r="I749" s="536">
        <f t="shared" si="126"/>
        <v>0</v>
      </c>
      <c r="J749" s="749">
        <f t="shared" si="125"/>
        <v>0</v>
      </c>
    </row>
    <row r="750" spans="1:10" ht="25.5" hidden="1" outlineLevel="1" x14ac:dyDescent="0.2">
      <c r="A750" s="531">
        <v>719</v>
      </c>
      <c r="B750" s="578" t="s">
        <v>263</v>
      </c>
      <c r="C750" s="533" t="s">
        <v>264</v>
      </c>
      <c r="D750" s="533" t="s">
        <v>14</v>
      </c>
      <c r="E750" s="533"/>
      <c r="F750" s="580" t="s">
        <v>434</v>
      </c>
      <c r="G750" s="536"/>
      <c r="H750" s="536">
        <v>0</v>
      </c>
      <c r="I750" s="536">
        <f t="shared" si="126"/>
        <v>0</v>
      </c>
      <c r="J750" s="749">
        <f t="shared" si="125"/>
        <v>0</v>
      </c>
    </row>
    <row r="751" spans="1:10" hidden="1" outlineLevel="1" x14ac:dyDescent="0.2">
      <c r="A751" s="531">
        <v>720</v>
      </c>
      <c r="B751" s="578" t="s">
        <v>265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49">
        <f t="shared" si="125"/>
        <v>0</v>
      </c>
    </row>
    <row r="752" spans="1:10" hidden="1" outlineLevel="1" x14ac:dyDescent="0.2">
      <c r="A752" s="531">
        <v>721</v>
      </c>
      <c r="B752" s="578" t="s">
        <v>266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49">
        <f t="shared" si="125"/>
        <v>0</v>
      </c>
    </row>
    <row r="753" spans="1:10" hidden="1" outlineLevel="1" x14ac:dyDescent="0.2">
      <c r="A753" s="531">
        <v>722</v>
      </c>
      <c r="B753" s="578" t="s">
        <v>267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49">
        <f t="shared" si="125"/>
        <v>0</v>
      </c>
    </row>
    <row r="754" spans="1:10" hidden="1" outlineLevel="1" x14ac:dyDescent="0.2">
      <c r="A754" s="531">
        <v>723</v>
      </c>
      <c r="B754" s="578" t="s">
        <v>268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49">
        <f t="shared" si="125"/>
        <v>0</v>
      </c>
    </row>
    <row r="755" spans="1:10" hidden="1" outlineLevel="1" x14ac:dyDescent="0.2">
      <c r="A755" s="531">
        <v>724</v>
      </c>
      <c r="B755" s="578" t="s">
        <v>269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49">
        <f t="shared" si="125"/>
        <v>0</v>
      </c>
    </row>
    <row r="756" spans="1:10" hidden="1" outlineLevel="1" x14ac:dyDescent="0.2">
      <c r="A756" s="531">
        <v>725</v>
      </c>
      <c r="B756" s="578" t="s">
        <v>270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49">
        <f t="shared" si="125"/>
        <v>0</v>
      </c>
    </row>
    <row r="757" spans="1:10" hidden="1" outlineLevel="1" x14ac:dyDescent="0.2">
      <c r="A757" s="531">
        <v>726</v>
      </c>
      <c r="B757" s="578" t="s">
        <v>271</v>
      </c>
      <c r="C757" s="533"/>
      <c r="D757" s="533" t="s">
        <v>14</v>
      </c>
      <c r="E757" s="533"/>
      <c r="F757" s="580" t="s">
        <v>435</v>
      </c>
      <c r="G757" s="536"/>
      <c r="H757" s="536">
        <v>0</v>
      </c>
      <c r="I757" s="536">
        <f t="shared" si="126"/>
        <v>0</v>
      </c>
      <c r="J757" s="749">
        <f t="shared" si="125"/>
        <v>0</v>
      </c>
    </row>
    <row r="758" spans="1:10" hidden="1" outlineLevel="1" x14ac:dyDescent="0.2">
      <c r="A758" s="531">
        <v>727</v>
      </c>
      <c r="B758" s="578" t="s">
        <v>272</v>
      </c>
      <c r="C758" s="533"/>
      <c r="D758" s="533" t="s">
        <v>14</v>
      </c>
      <c r="E758" s="533"/>
      <c r="F758" s="580" t="s">
        <v>435</v>
      </c>
      <c r="G758" s="536"/>
      <c r="H758" s="536">
        <v>0</v>
      </c>
      <c r="I758" s="536">
        <f t="shared" si="126"/>
        <v>0</v>
      </c>
      <c r="J758" s="749">
        <f t="shared" si="125"/>
        <v>0</v>
      </c>
    </row>
    <row r="759" spans="1:10" hidden="1" outlineLevel="1" x14ac:dyDescent="0.2">
      <c r="A759" s="531">
        <v>728</v>
      </c>
      <c r="B759" s="535" t="s">
        <v>219</v>
      </c>
      <c r="C759" s="538" t="s">
        <v>273</v>
      </c>
      <c r="D759" s="533" t="s">
        <v>35</v>
      </c>
      <c r="E759" s="533"/>
      <c r="F759" s="536">
        <v>80</v>
      </c>
      <c r="G759" s="536">
        <f t="shared" ref="G759:G779" si="128">E759*F759</f>
        <v>0</v>
      </c>
      <c r="H759" s="536">
        <v>22</v>
      </c>
      <c r="I759" s="536">
        <f t="shared" si="126"/>
        <v>0</v>
      </c>
      <c r="J759" s="749">
        <f t="shared" si="125"/>
        <v>0</v>
      </c>
    </row>
    <row r="760" spans="1:10" hidden="1" outlineLevel="1" x14ac:dyDescent="0.2">
      <c r="A760" s="531">
        <v>729</v>
      </c>
      <c r="B760" s="535" t="s">
        <v>219</v>
      </c>
      <c r="C760" s="538" t="s">
        <v>220</v>
      </c>
      <c r="D760" s="533" t="s">
        <v>35</v>
      </c>
      <c r="E760" s="533"/>
      <c r="F760" s="536">
        <v>80</v>
      </c>
      <c r="G760" s="536">
        <f t="shared" si="128"/>
        <v>0</v>
      </c>
      <c r="H760" s="536">
        <v>30</v>
      </c>
      <c r="I760" s="536">
        <f t="shared" si="126"/>
        <v>0</v>
      </c>
      <c r="J760" s="749">
        <f t="shared" si="125"/>
        <v>0</v>
      </c>
    </row>
    <row r="761" spans="1:10" hidden="1" outlineLevel="1" x14ac:dyDescent="0.2">
      <c r="A761" s="531">
        <v>730</v>
      </c>
      <c r="B761" s="535" t="s">
        <v>219</v>
      </c>
      <c r="C761" s="538" t="s">
        <v>221</v>
      </c>
      <c r="D761" s="533" t="s">
        <v>35</v>
      </c>
      <c r="E761" s="533"/>
      <c r="F761" s="536">
        <v>80</v>
      </c>
      <c r="G761" s="536">
        <f t="shared" si="128"/>
        <v>0</v>
      </c>
      <c r="H761" s="536">
        <v>45</v>
      </c>
      <c r="I761" s="536">
        <f t="shared" si="126"/>
        <v>0</v>
      </c>
      <c r="J761" s="749">
        <f t="shared" si="125"/>
        <v>0</v>
      </c>
    </row>
    <row r="762" spans="1:10" hidden="1" outlineLevel="1" x14ac:dyDescent="0.2">
      <c r="A762" s="531">
        <v>731</v>
      </c>
      <c r="B762" s="535" t="s">
        <v>274</v>
      </c>
      <c r="C762" s="538" t="s">
        <v>273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31</v>
      </c>
      <c r="I762" s="536">
        <f t="shared" si="126"/>
        <v>0</v>
      </c>
      <c r="J762" s="749">
        <f t="shared" si="125"/>
        <v>0</v>
      </c>
    </row>
    <row r="763" spans="1:10" hidden="1" outlineLevel="1" x14ac:dyDescent="0.2">
      <c r="A763" s="531">
        <v>732</v>
      </c>
      <c r="B763" s="535" t="s">
        <v>274</v>
      </c>
      <c r="C763" s="538" t="s">
        <v>220</v>
      </c>
      <c r="D763" s="533" t="s">
        <v>35</v>
      </c>
      <c r="E763" s="533"/>
      <c r="F763" s="536">
        <v>0</v>
      </c>
      <c r="G763" s="536">
        <f t="shared" si="128"/>
        <v>0</v>
      </c>
      <c r="H763" s="536">
        <v>32</v>
      </c>
      <c r="I763" s="536">
        <f t="shared" si="126"/>
        <v>0</v>
      </c>
      <c r="J763" s="749">
        <f t="shared" si="125"/>
        <v>0</v>
      </c>
    </row>
    <row r="764" spans="1:10" ht="15" hidden="1" customHeight="1" outlineLevel="1" x14ac:dyDescent="0.2">
      <c r="A764" s="531">
        <v>733</v>
      </c>
      <c r="B764" s="535" t="s">
        <v>274</v>
      </c>
      <c r="C764" s="538" t="s">
        <v>221</v>
      </c>
      <c r="D764" s="533" t="s">
        <v>35</v>
      </c>
      <c r="E764" s="533"/>
      <c r="F764" s="536">
        <v>0</v>
      </c>
      <c r="G764" s="536">
        <f t="shared" si="128"/>
        <v>0</v>
      </c>
      <c r="H764" s="536">
        <v>34</v>
      </c>
      <c r="I764" s="536">
        <f t="shared" si="126"/>
        <v>0</v>
      </c>
      <c r="J764" s="749">
        <f t="shared" si="125"/>
        <v>0</v>
      </c>
    </row>
    <row r="765" spans="1:10" ht="15" hidden="1" customHeight="1" outlineLevel="1" x14ac:dyDescent="0.2">
      <c r="A765" s="531">
        <v>734</v>
      </c>
      <c r="B765" s="535" t="s">
        <v>222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227</v>
      </c>
      <c r="I765" s="536">
        <f t="shared" si="126"/>
        <v>0</v>
      </c>
      <c r="J765" s="749">
        <f t="shared" si="125"/>
        <v>0</v>
      </c>
    </row>
    <row r="766" spans="1:10" ht="15" hidden="1" customHeight="1" outlineLevel="1" x14ac:dyDescent="0.2">
      <c r="A766" s="531">
        <v>735</v>
      </c>
      <c r="B766" s="535" t="s">
        <v>222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281</v>
      </c>
      <c r="I766" s="536">
        <f t="shared" si="126"/>
        <v>0</v>
      </c>
      <c r="J766" s="749">
        <f t="shared" si="125"/>
        <v>0</v>
      </c>
    </row>
    <row r="767" spans="1:10" hidden="1" outlineLevel="1" x14ac:dyDescent="0.2">
      <c r="A767" s="531">
        <v>736</v>
      </c>
      <c r="B767" s="535" t="s">
        <v>222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217</v>
      </c>
      <c r="I767" s="536">
        <f t="shared" si="126"/>
        <v>0</v>
      </c>
      <c r="J767" s="749">
        <f t="shared" si="125"/>
        <v>0</v>
      </c>
    </row>
    <row r="768" spans="1:10" hidden="1" outlineLevel="1" x14ac:dyDescent="0.2">
      <c r="A768" s="531">
        <v>737</v>
      </c>
      <c r="B768" s="535" t="s">
        <v>224</v>
      </c>
      <c r="C768" s="538" t="s">
        <v>276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392</v>
      </c>
      <c r="I768" s="536">
        <f t="shared" si="126"/>
        <v>0</v>
      </c>
      <c r="J768" s="749">
        <f t="shared" si="125"/>
        <v>0</v>
      </c>
    </row>
    <row r="769" spans="1:10" ht="15" hidden="1" customHeight="1" outlineLevel="1" x14ac:dyDescent="0.2">
      <c r="A769" s="531">
        <v>738</v>
      </c>
      <c r="B769" s="535" t="s">
        <v>224</v>
      </c>
      <c r="C769" s="538" t="s">
        <v>223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250</v>
      </c>
      <c r="I769" s="536">
        <f t="shared" si="126"/>
        <v>0</v>
      </c>
      <c r="J769" s="749">
        <f t="shared" si="125"/>
        <v>0</v>
      </c>
    </row>
    <row r="770" spans="1:10" hidden="1" outlineLevel="1" x14ac:dyDescent="0.2">
      <c r="A770" s="531">
        <v>739</v>
      </c>
      <c r="B770" s="535" t="s">
        <v>224</v>
      </c>
      <c r="C770" s="538" t="s">
        <v>275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276</v>
      </c>
      <c r="I770" s="536">
        <f t="shared" si="126"/>
        <v>0</v>
      </c>
      <c r="J770" s="749">
        <f t="shared" si="125"/>
        <v>0</v>
      </c>
    </row>
    <row r="771" spans="1:10" hidden="1" outlineLevel="1" x14ac:dyDescent="0.2">
      <c r="A771" s="531">
        <v>740</v>
      </c>
      <c r="B771" s="535" t="s">
        <v>224</v>
      </c>
      <c r="C771" s="538" t="s">
        <v>225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157</v>
      </c>
      <c r="I771" s="536">
        <f t="shared" si="126"/>
        <v>0</v>
      </c>
      <c r="J771" s="749">
        <f t="shared" si="125"/>
        <v>0</v>
      </c>
    </row>
    <row r="772" spans="1:10" hidden="1" outlineLevel="1" x14ac:dyDescent="0.2">
      <c r="A772" s="531">
        <v>741</v>
      </c>
      <c r="B772" s="535" t="s">
        <v>226</v>
      </c>
      <c r="C772" s="538" t="s">
        <v>277</v>
      </c>
      <c r="D772" s="533" t="s">
        <v>35</v>
      </c>
      <c r="E772" s="533"/>
      <c r="F772" s="536">
        <v>150</v>
      </c>
      <c r="G772" s="536">
        <f t="shared" si="128"/>
        <v>0</v>
      </c>
      <c r="H772" s="536">
        <v>308</v>
      </c>
      <c r="I772" s="536">
        <f t="shared" si="126"/>
        <v>0</v>
      </c>
      <c r="J772" s="749">
        <f t="shared" si="125"/>
        <v>0</v>
      </c>
    </row>
    <row r="773" spans="1:10" hidden="1" outlineLevel="1" x14ac:dyDescent="0.2">
      <c r="A773" s="531">
        <v>742</v>
      </c>
      <c r="B773" s="535" t="s">
        <v>226</v>
      </c>
      <c r="C773" s="538" t="s">
        <v>278</v>
      </c>
      <c r="D773" s="533" t="s">
        <v>35</v>
      </c>
      <c r="E773" s="533"/>
      <c r="F773" s="536">
        <v>150</v>
      </c>
      <c r="G773" s="536">
        <f t="shared" si="128"/>
        <v>0</v>
      </c>
      <c r="H773" s="536">
        <v>248</v>
      </c>
      <c r="I773" s="536">
        <f t="shared" si="126"/>
        <v>0</v>
      </c>
      <c r="J773" s="749">
        <f t="shared" si="125"/>
        <v>0</v>
      </c>
    </row>
    <row r="774" spans="1:10" hidden="1" outlineLevel="1" x14ac:dyDescent="0.2">
      <c r="A774" s="531">
        <v>743</v>
      </c>
      <c r="B774" s="535" t="s">
        <v>228</v>
      </c>
      <c r="C774" s="538" t="s">
        <v>229</v>
      </c>
      <c r="D774" s="533" t="s">
        <v>35</v>
      </c>
      <c r="E774" s="533"/>
      <c r="F774" s="536">
        <v>120</v>
      </c>
      <c r="G774" s="536">
        <f t="shared" si="128"/>
        <v>0</v>
      </c>
      <c r="H774" s="536">
        <v>33</v>
      </c>
      <c r="I774" s="536">
        <f t="shared" si="126"/>
        <v>0</v>
      </c>
      <c r="J774" s="749">
        <f t="shared" si="125"/>
        <v>0</v>
      </c>
    </row>
    <row r="775" spans="1:10" hidden="1" outlineLevel="1" x14ac:dyDescent="0.2">
      <c r="A775" s="531">
        <v>744</v>
      </c>
      <c r="B775" s="535" t="s">
        <v>230</v>
      </c>
      <c r="C775" s="538" t="s">
        <v>229</v>
      </c>
      <c r="D775" s="533" t="s">
        <v>35</v>
      </c>
      <c r="E775" s="533"/>
      <c r="F775" s="536">
        <v>120</v>
      </c>
      <c r="G775" s="536">
        <f t="shared" si="128"/>
        <v>0</v>
      </c>
      <c r="H775" s="536">
        <v>30</v>
      </c>
      <c r="I775" s="536">
        <f t="shared" si="126"/>
        <v>0</v>
      </c>
      <c r="J775" s="749">
        <f t="shared" si="125"/>
        <v>0</v>
      </c>
    </row>
    <row r="776" spans="1:10" hidden="1" outlineLevel="1" x14ac:dyDescent="0.2">
      <c r="A776" s="531">
        <v>745</v>
      </c>
      <c r="B776" s="535" t="s">
        <v>231</v>
      </c>
      <c r="C776" s="533"/>
      <c r="D776" s="533" t="s">
        <v>32</v>
      </c>
      <c r="E776" s="533"/>
      <c r="F776" s="536">
        <v>234625.5</v>
      </c>
      <c r="G776" s="536">
        <f t="shared" si="128"/>
        <v>0</v>
      </c>
      <c r="H776" s="536">
        <v>469251</v>
      </c>
      <c r="I776" s="536">
        <f t="shared" si="126"/>
        <v>0</v>
      </c>
      <c r="J776" s="749">
        <f t="shared" si="125"/>
        <v>0</v>
      </c>
    </row>
    <row r="777" spans="1:10" hidden="1" outlineLevel="1" x14ac:dyDescent="0.2">
      <c r="A777" s="531">
        <v>746</v>
      </c>
      <c r="B777" s="570"/>
      <c r="C777" s="568"/>
      <c r="D777" s="568"/>
      <c r="E777" s="568"/>
      <c r="F777" s="536"/>
      <c r="G777" s="536">
        <f t="shared" si="128"/>
        <v>0</v>
      </c>
      <c r="H777" s="536"/>
      <c r="I777" s="536">
        <f t="shared" si="126"/>
        <v>0</v>
      </c>
      <c r="J777" s="749"/>
    </row>
    <row r="778" spans="1:10" hidden="1" outlineLevel="1" x14ac:dyDescent="0.2">
      <c r="A778" s="531">
        <v>747</v>
      </c>
      <c r="B778" s="535" t="s">
        <v>206</v>
      </c>
      <c r="C778" s="538"/>
      <c r="D778" s="533" t="s">
        <v>207</v>
      </c>
      <c r="E778" s="533"/>
      <c r="F778" s="536">
        <v>225000</v>
      </c>
      <c r="G778" s="536">
        <f t="shared" si="128"/>
        <v>0</v>
      </c>
      <c r="H778" s="536">
        <v>0</v>
      </c>
      <c r="I778" s="536">
        <f t="shared" si="126"/>
        <v>0</v>
      </c>
      <c r="J778" s="749">
        <f t="shared" si="125"/>
        <v>0</v>
      </c>
    </row>
    <row r="779" spans="1:10" hidden="1" outlineLevel="1" x14ac:dyDescent="0.2">
      <c r="A779" s="531">
        <v>748</v>
      </c>
      <c r="B779" s="535" t="s">
        <v>104</v>
      </c>
      <c r="C779" s="538"/>
      <c r="D779" s="533" t="s">
        <v>207</v>
      </c>
      <c r="E779" s="533"/>
      <c r="F779" s="536">
        <v>189000</v>
      </c>
      <c r="G779" s="536">
        <f t="shared" si="128"/>
        <v>0</v>
      </c>
      <c r="H779" s="536">
        <v>0</v>
      </c>
      <c r="I779" s="536">
        <f t="shared" si="126"/>
        <v>0</v>
      </c>
      <c r="J779" s="749">
        <f t="shared" si="125"/>
        <v>0</v>
      </c>
    </row>
    <row r="780" spans="1:10" ht="13.5" outlineLevel="1" thickBot="1" x14ac:dyDescent="0.25">
      <c r="A780" s="531">
        <v>749</v>
      </c>
      <c r="B780" s="535"/>
      <c r="C780" s="538"/>
      <c r="D780" s="533"/>
      <c r="E780" s="533"/>
      <c r="F780" s="536"/>
      <c r="G780" s="536"/>
      <c r="H780" s="536"/>
      <c r="I780" s="536"/>
      <c r="J780" s="749"/>
    </row>
    <row r="781" spans="1:10" ht="13.5" outlineLevel="1" thickBot="1" x14ac:dyDescent="0.25">
      <c r="A781" s="531">
        <v>750</v>
      </c>
      <c r="B781" s="571" t="s">
        <v>279</v>
      </c>
      <c r="C781" s="572"/>
      <c r="D781" s="573"/>
      <c r="E781" s="574"/>
      <c r="F781" s="575"/>
      <c r="G781" s="579">
        <f>SUM(G735:G780)</f>
        <v>254804.24</v>
      </c>
      <c r="H781" s="575"/>
      <c r="I781" s="579">
        <f>SUM(I735:I780)</f>
        <v>853293.59999999986</v>
      </c>
      <c r="J781" s="576">
        <f>SUM(J735:J780)</f>
        <v>1108097.8399999999</v>
      </c>
    </row>
    <row r="782" spans="1:10" ht="13.5" outlineLevel="1" thickBot="1" x14ac:dyDescent="0.25">
      <c r="A782" s="531">
        <v>751</v>
      </c>
      <c r="B782" s="535"/>
      <c r="C782" s="538"/>
      <c r="D782" s="533"/>
      <c r="E782" s="533"/>
      <c r="F782" s="533"/>
      <c r="G782" s="147"/>
      <c r="H782" s="147"/>
      <c r="I782" s="147"/>
      <c r="J782" s="748"/>
    </row>
    <row r="783" spans="1:10" ht="14.25" hidden="1" outlineLevel="1" thickBot="1" x14ac:dyDescent="0.3">
      <c r="A783" s="531">
        <v>752</v>
      </c>
      <c r="B783" s="528" t="s">
        <v>280</v>
      </c>
      <c r="C783" s="529"/>
      <c r="D783" s="530"/>
      <c r="E783" s="530"/>
      <c r="F783" s="530"/>
      <c r="G783" s="147"/>
      <c r="H783" s="147"/>
      <c r="I783" s="147"/>
      <c r="J783" s="748"/>
    </row>
    <row r="784" spans="1:10" ht="13.5" hidden="1" outlineLevel="1" thickBot="1" x14ac:dyDescent="0.25">
      <c r="A784" s="531">
        <v>753</v>
      </c>
      <c r="B784" s="535"/>
      <c r="C784" s="538"/>
      <c r="D784" s="533"/>
      <c r="E784" s="533"/>
      <c r="F784" s="533"/>
      <c r="G784" s="147"/>
      <c r="H784" s="147"/>
      <c r="I784" s="147"/>
      <c r="J784" s="748"/>
    </row>
    <row r="785" spans="1:10" ht="26.25" hidden="1" outlineLevel="1" thickBot="1" x14ac:dyDescent="0.25">
      <c r="A785" s="531">
        <v>754</v>
      </c>
      <c r="B785" s="578" t="s">
        <v>210</v>
      </c>
      <c r="C785" s="533" t="s">
        <v>211</v>
      </c>
      <c r="D785" s="533" t="s">
        <v>14</v>
      </c>
      <c r="E785" s="533"/>
      <c r="F785" s="536">
        <v>2000</v>
      </c>
      <c r="G785" s="536">
        <f>E785*F785</f>
        <v>0</v>
      </c>
      <c r="H785" s="536">
        <v>1856</v>
      </c>
      <c r="I785" s="536">
        <f>E785*H785</f>
        <v>0</v>
      </c>
      <c r="J785" s="749">
        <f t="shared" ref="J785:J806" si="129">G785+I785</f>
        <v>0</v>
      </c>
    </row>
    <row r="786" spans="1:10" ht="13.5" hidden="1" outlineLevel="1" thickBot="1" x14ac:dyDescent="0.25">
      <c r="A786" s="531">
        <v>755</v>
      </c>
      <c r="B786" s="578" t="s">
        <v>212</v>
      </c>
      <c r="C786" s="533" t="s">
        <v>213</v>
      </c>
      <c r="D786" s="533" t="s">
        <v>14</v>
      </c>
      <c r="E786" s="533"/>
      <c r="F786" s="536">
        <v>750</v>
      </c>
      <c r="G786" s="536">
        <f t="shared" ref="G786:G806" si="130">E786*F786</f>
        <v>0</v>
      </c>
      <c r="H786" s="536">
        <v>532</v>
      </c>
      <c r="I786" s="536">
        <f t="shared" ref="I786:I806" si="131">E786*H786</f>
        <v>0</v>
      </c>
      <c r="J786" s="749">
        <f t="shared" si="129"/>
        <v>0</v>
      </c>
    </row>
    <row r="787" spans="1:10" ht="13.5" hidden="1" outlineLevel="1" thickBot="1" x14ac:dyDescent="0.25">
      <c r="A787" s="531">
        <v>756</v>
      </c>
      <c r="B787" s="578" t="s">
        <v>214</v>
      </c>
      <c r="C787" s="533" t="s">
        <v>215</v>
      </c>
      <c r="D787" s="533" t="s">
        <v>14</v>
      </c>
      <c r="E787" s="533"/>
      <c r="F787" s="536">
        <v>450</v>
      </c>
      <c r="G787" s="536">
        <f t="shared" si="130"/>
        <v>0</v>
      </c>
      <c r="H787" s="536">
        <v>4220</v>
      </c>
      <c r="I787" s="536">
        <f t="shared" si="131"/>
        <v>0</v>
      </c>
      <c r="J787" s="749">
        <f t="shared" si="129"/>
        <v>0</v>
      </c>
    </row>
    <row r="788" spans="1:10" ht="13.5" hidden="1" outlineLevel="1" thickBot="1" x14ac:dyDescent="0.25">
      <c r="A788" s="531">
        <v>757</v>
      </c>
      <c r="B788" s="578" t="s">
        <v>216</v>
      </c>
      <c r="C788" s="533"/>
      <c r="D788" s="533" t="s">
        <v>35</v>
      </c>
      <c r="E788" s="533"/>
      <c r="F788" s="536">
        <v>100</v>
      </c>
      <c r="G788" s="536">
        <f t="shared" si="130"/>
        <v>0</v>
      </c>
      <c r="H788" s="536">
        <v>189</v>
      </c>
      <c r="I788" s="536">
        <f t="shared" si="131"/>
        <v>0</v>
      </c>
      <c r="J788" s="749">
        <f t="shared" si="129"/>
        <v>0</v>
      </c>
    </row>
    <row r="789" spans="1:10" ht="13.5" hidden="1" outlineLevel="1" thickBot="1" x14ac:dyDescent="0.25">
      <c r="A789" s="531">
        <v>758</v>
      </c>
      <c r="B789" s="578" t="s">
        <v>217</v>
      </c>
      <c r="C789" s="533" t="s">
        <v>218</v>
      </c>
      <c r="D789" s="533" t="s">
        <v>14</v>
      </c>
      <c r="E789" s="533"/>
      <c r="F789" s="536">
        <v>50</v>
      </c>
      <c r="G789" s="536">
        <f t="shared" si="130"/>
        <v>0</v>
      </c>
      <c r="H789" s="536">
        <v>324</v>
      </c>
      <c r="I789" s="536">
        <f t="shared" si="131"/>
        <v>0</v>
      </c>
      <c r="J789" s="749">
        <f t="shared" si="129"/>
        <v>0</v>
      </c>
    </row>
    <row r="790" spans="1:10" ht="13.5" hidden="1" outlineLevel="1" thickBot="1" x14ac:dyDescent="0.25">
      <c r="A790" s="531">
        <v>759</v>
      </c>
      <c r="B790" s="535" t="s">
        <v>219</v>
      </c>
      <c r="C790" s="538" t="s">
        <v>220</v>
      </c>
      <c r="D790" s="533" t="s">
        <v>35</v>
      </c>
      <c r="E790" s="533"/>
      <c r="F790" s="536">
        <v>80</v>
      </c>
      <c r="G790" s="536">
        <f t="shared" si="130"/>
        <v>0</v>
      </c>
      <c r="H790" s="536">
        <v>30</v>
      </c>
      <c r="I790" s="536">
        <f t="shared" si="131"/>
        <v>0</v>
      </c>
      <c r="J790" s="749">
        <f t="shared" si="129"/>
        <v>0</v>
      </c>
    </row>
    <row r="791" spans="1:10" ht="13.5" hidden="1" outlineLevel="1" thickBot="1" x14ac:dyDescent="0.25">
      <c r="A791" s="531">
        <v>760</v>
      </c>
      <c r="B791" s="535" t="s">
        <v>219</v>
      </c>
      <c r="C791" s="538" t="s">
        <v>221</v>
      </c>
      <c r="D791" s="533" t="s">
        <v>35</v>
      </c>
      <c r="E791" s="533"/>
      <c r="F791" s="536">
        <v>80</v>
      </c>
      <c r="G791" s="536">
        <f t="shared" si="130"/>
        <v>0</v>
      </c>
      <c r="H791" s="536">
        <v>45</v>
      </c>
      <c r="I791" s="536">
        <f t="shared" si="131"/>
        <v>0</v>
      </c>
      <c r="J791" s="749">
        <f t="shared" si="129"/>
        <v>0</v>
      </c>
    </row>
    <row r="792" spans="1:10" ht="13.5" hidden="1" outlineLevel="1" thickBot="1" x14ac:dyDescent="0.25">
      <c r="A792" s="531">
        <v>761</v>
      </c>
      <c r="B792" s="535" t="s">
        <v>274</v>
      </c>
      <c r="C792" s="538" t="s">
        <v>220</v>
      </c>
      <c r="D792" s="533" t="s">
        <v>35</v>
      </c>
      <c r="E792" s="533"/>
      <c r="F792" s="536">
        <v>0</v>
      </c>
      <c r="G792" s="536">
        <f t="shared" si="130"/>
        <v>0</v>
      </c>
      <c r="H792" s="536">
        <v>32</v>
      </c>
      <c r="I792" s="536">
        <f t="shared" si="131"/>
        <v>0</v>
      </c>
      <c r="J792" s="749">
        <f t="shared" si="129"/>
        <v>0</v>
      </c>
    </row>
    <row r="793" spans="1:10" ht="13.5" hidden="1" outlineLevel="1" thickBot="1" x14ac:dyDescent="0.25">
      <c r="A793" s="531">
        <v>762</v>
      </c>
      <c r="B793" s="535" t="s">
        <v>274</v>
      </c>
      <c r="C793" s="538" t="s">
        <v>221</v>
      </c>
      <c r="D793" s="533" t="s">
        <v>35</v>
      </c>
      <c r="E793" s="533"/>
      <c r="F793" s="536">
        <v>0</v>
      </c>
      <c r="G793" s="536">
        <f t="shared" si="130"/>
        <v>0</v>
      </c>
      <c r="H793" s="536">
        <v>34</v>
      </c>
      <c r="I793" s="536">
        <f t="shared" si="131"/>
        <v>0</v>
      </c>
      <c r="J793" s="749">
        <f t="shared" si="129"/>
        <v>0</v>
      </c>
    </row>
    <row r="794" spans="1:10" ht="26.25" hidden="1" outlineLevel="1" thickBot="1" x14ac:dyDescent="0.25">
      <c r="A794" s="531">
        <v>763</v>
      </c>
      <c r="B794" s="535" t="s">
        <v>48</v>
      </c>
      <c r="C794" s="533" t="s">
        <v>379</v>
      </c>
      <c r="D794" s="533" t="s">
        <v>14</v>
      </c>
      <c r="E794" s="533"/>
      <c r="F794" s="536">
        <v>55700.4</v>
      </c>
      <c r="G794" s="536">
        <f t="shared" si="130"/>
        <v>0</v>
      </c>
      <c r="H794" s="536">
        <v>151613.06399999998</v>
      </c>
      <c r="I794" s="536">
        <f t="shared" si="131"/>
        <v>0</v>
      </c>
      <c r="J794" s="749">
        <f t="shared" si="129"/>
        <v>0</v>
      </c>
    </row>
    <row r="795" spans="1:10" ht="26.25" hidden="1" outlineLevel="1" thickBot="1" x14ac:dyDescent="0.25">
      <c r="A795" s="531">
        <v>764</v>
      </c>
      <c r="B795" s="535" t="s">
        <v>377</v>
      </c>
      <c r="C795" s="533" t="s">
        <v>360</v>
      </c>
      <c r="D795" s="533" t="s">
        <v>14</v>
      </c>
      <c r="E795" s="533"/>
      <c r="F795" s="536">
        <v>23128</v>
      </c>
      <c r="G795" s="536">
        <f t="shared" si="130"/>
        <v>0</v>
      </c>
      <c r="H795" s="536">
        <v>69805.8</v>
      </c>
      <c r="I795" s="536">
        <f t="shared" si="131"/>
        <v>0</v>
      </c>
      <c r="J795" s="749">
        <f t="shared" si="129"/>
        <v>0</v>
      </c>
    </row>
    <row r="796" spans="1:10" ht="26.25" hidden="1" outlineLevel="1" thickBot="1" x14ac:dyDescent="0.25">
      <c r="A796" s="531">
        <v>765</v>
      </c>
      <c r="B796" s="535" t="s">
        <v>378</v>
      </c>
      <c r="C796" s="533" t="s">
        <v>360</v>
      </c>
      <c r="D796" s="533" t="s">
        <v>14</v>
      </c>
      <c r="E796" s="533"/>
      <c r="F796" s="536">
        <v>23128</v>
      </c>
      <c r="G796" s="536">
        <f t="shared" si="130"/>
        <v>0</v>
      </c>
      <c r="H796" s="536">
        <v>73109.903999999995</v>
      </c>
      <c r="I796" s="536">
        <f t="shared" si="131"/>
        <v>0</v>
      </c>
      <c r="J796" s="749">
        <f t="shared" si="129"/>
        <v>0</v>
      </c>
    </row>
    <row r="797" spans="1:10" ht="13.5" hidden="1" outlineLevel="1" thickBot="1" x14ac:dyDescent="0.25">
      <c r="A797" s="531">
        <v>766</v>
      </c>
      <c r="B797" s="535" t="s">
        <v>222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227</v>
      </c>
      <c r="I797" s="536">
        <f t="shared" si="131"/>
        <v>0</v>
      </c>
      <c r="J797" s="749">
        <f t="shared" si="129"/>
        <v>0</v>
      </c>
    </row>
    <row r="798" spans="1:10" ht="13.5" hidden="1" outlineLevel="1" thickBot="1" x14ac:dyDescent="0.25">
      <c r="A798" s="531">
        <v>767</v>
      </c>
      <c r="B798" s="535" t="s">
        <v>281</v>
      </c>
      <c r="C798" s="538" t="s">
        <v>225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234</v>
      </c>
      <c r="I798" s="536">
        <f t="shared" si="131"/>
        <v>0</v>
      </c>
      <c r="J798" s="749">
        <f t="shared" si="129"/>
        <v>0</v>
      </c>
    </row>
    <row r="799" spans="1:10" ht="13.5" hidden="1" outlineLevel="1" thickBot="1" x14ac:dyDescent="0.25">
      <c r="A799" s="531">
        <v>768</v>
      </c>
      <c r="B799" s="535" t="s">
        <v>224</v>
      </c>
      <c r="C799" s="538" t="s">
        <v>225</v>
      </c>
      <c r="D799" s="533" t="s">
        <v>35</v>
      </c>
      <c r="E799" s="533"/>
      <c r="F799" s="536">
        <v>150</v>
      </c>
      <c r="G799" s="536">
        <f t="shared" si="130"/>
        <v>0</v>
      </c>
      <c r="H799" s="536">
        <v>157</v>
      </c>
      <c r="I799" s="536">
        <f t="shared" si="131"/>
        <v>0</v>
      </c>
      <c r="J799" s="749">
        <f t="shared" si="129"/>
        <v>0</v>
      </c>
    </row>
    <row r="800" spans="1:10" ht="13.5" hidden="1" outlineLevel="1" thickBot="1" x14ac:dyDescent="0.25">
      <c r="A800" s="531">
        <v>769</v>
      </c>
      <c r="B800" s="535" t="s">
        <v>226</v>
      </c>
      <c r="C800" s="538" t="s">
        <v>223</v>
      </c>
      <c r="D800" s="533" t="s">
        <v>35</v>
      </c>
      <c r="E800" s="533"/>
      <c r="F800" s="536">
        <v>150</v>
      </c>
      <c r="G800" s="536">
        <f t="shared" si="130"/>
        <v>0</v>
      </c>
      <c r="H800" s="536">
        <v>221</v>
      </c>
      <c r="I800" s="536">
        <f t="shared" si="131"/>
        <v>0</v>
      </c>
      <c r="J800" s="749">
        <f t="shared" si="129"/>
        <v>0</v>
      </c>
    </row>
    <row r="801" spans="1:15" ht="13.5" hidden="1" outlineLevel="1" thickBot="1" x14ac:dyDescent="0.25">
      <c r="A801" s="531">
        <v>770</v>
      </c>
      <c r="B801" s="535" t="s">
        <v>228</v>
      </c>
      <c r="C801" s="538" t="s">
        <v>229</v>
      </c>
      <c r="D801" s="533" t="s">
        <v>35</v>
      </c>
      <c r="E801" s="533"/>
      <c r="F801" s="536">
        <v>120</v>
      </c>
      <c r="G801" s="536">
        <f t="shared" si="130"/>
        <v>0</v>
      </c>
      <c r="H801" s="536">
        <v>33</v>
      </c>
      <c r="I801" s="536">
        <f t="shared" si="131"/>
        <v>0</v>
      </c>
      <c r="J801" s="749">
        <f t="shared" si="129"/>
        <v>0</v>
      </c>
    </row>
    <row r="802" spans="1:15" ht="13.5" hidden="1" outlineLevel="1" thickBot="1" x14ac:dyDescent="0.25">
      <c r="A802" s="531">
        <v>771</v>
      </c>
      <c r="B802" s="535" t="s">
        <v>230</v>
      </c>
      <c r="C802" s="538" t="s">
        <v>229</v>
      </c>
      <c r="D802" s="533" t="s">
        <v>35</v>
      </c>
      <c r="E802" s="533"/>
      <c r="F802" s="536">
        <v>120</v>
      </c>
      <c r="G802" s="536">
        <f t="shared" si="130"/>
        <v>0</v>
      </c>
      <c r="H802" s="536">
        <v>30</v>
      </c>
      <c r="I802" s="536">
        <f t="shared" si="131"/>
        <v>0</v>
      </c>
      <c r="J802" s="749">
        <f t="shared" si="129"/>
        <v>0</v>
      </c>
    </row>
    <row r="803" spans="1:15" ht="13.5" hidden="1" outlineLevel="1" thickBot="1" x14ac:dyDescent="0.25">
      <c r="A803" s="531">
        <v>772</v>
      </c>
      <c r="B803" s="535" t="s">
        <v>231</v>
      </c>
      <c r="C803" s="533"/>
      <c r="D803" s="533" t="s">
        <v>32</v>
      </c>
      <c r="E803" s="533"/>
      <c r="F803" s="536">
        <v>123668.5</v>
      </c>
      <c r="G803" s="536">
        <f t="shared" si="130"/>
        <v>0</v>
      </c>
      <c r="H803" s="536">
        <v>247337</v>
      </c>
      <c r="I803" s="536">
        <f t="shared" si="131"/>
        <v>0</v>
      </c>
      <c r="J803" s="749">
        <f t="shared" si="129"/>
        <v>0</v>
      </c>
    </row>
    <row r="804" spans="1:15" ht="13.5" hidden="1" outlineLevel="1" thickBot="1" x14ac:dyDescent="0.25">
      <c r="A804" s="531">
        <v>773</v>
      </c>
      <c r="B804" s="570"/>
      <c r="C804" s="568"/>
      <c r="D804" s="568"/>
      <c r="E804" s="568"/>
      <c r="F804" s="536"/>
      <c r="G804" s="536"/>
      <c r="H804" s="536"/>
      <c r="I804" s="536"/>
      <c r="J804" s="749"/>
    </row>
    <row r="805" spans="1:15" ht="13.5" hidden="1" outlineLevel="1" thickBot="1" x14ac:dyDescent="0.25">
      <c r="A805" s="531">
        <v>774</v>
      </c>
      <c r="B805" s="535" t="s">
        <v>206</v>
      </c>
      <c r="C805" s="538"/>
      <c r="D805" s="533" t="s">
        <v>207</v>
      </c>
      <c r="E805" s="533"/>
      <c r="F805" s="536">
        <v>210000</v>
      </c>
      <c r="G805" s="536">
        <f t="shared" si="130"/>
        <v>0</v>
      </c>
      <c r="H805" s="536">
        <v>0</v>
      </c>
      <c r="I805" s="536">
        <f t="shared" si="131"/>
        <v>0</v>
      </c>
      <c r="J805" s="749">
        <f t="shared" si="129"/>
        <v>0</v>
      </c>
    </row>
    <row r="806" spans="1:15" ht="13.5" hidden="1" outlineLevel="1" thickBot="1" x14ac:dyDescent="0.25">
      <c r="A806" s="531">
        <v>775</v>
      </c>
      <c r="B806" s="535" t="s">
        <v>104</v>
      </c>
      <c r="C806" s="538"/>
      <c r="D806" s="533" t="s">
        <v>207</v>
      </c>
      <c r="E806" s="533"/>
      <c r="F806" s="536">
        <v>189000</v>
      </c>
      <c r="G806" s="536">
        <f t="shared" si="130"/>
        <v>0</v>
      </c>
      <c r="H806" s="536">
        <v>0</v>
      </c>
      <c r="I806" s="536">
        <f t="shared" si="131"/>
        <v>0</v>
      </c>
      <c r="J806" s="749">
        <f t="shared" si="129"/>
        <v>0</v>
      </c>
    </row>
    <row r="807" spans="1:15" ht="13.5" hidden="1" outlineLevel="1" thickBot="1" x14ac:dyDescent="0.25">
      <c r="A807" s="531"/>
      <c r="B807" s="535"/>
      <c r="C807" s="538"/>
      <c r="D807" s="533"/>
      <c r="E807" s="533"/>
      <c r="F807" s="536"/>
      <c r="G807" s="536"/>
      <c r="H807" s="536"/>
      <c r="I807" s="536"/>
      <c r="J807" s="749"/>
    </row>
    <row r="808" spans="1:15" ht="13.5" hidden="1" outlineLevel="1" thickBot="1" x14ac:dyDescent="0.25">
      <c r="A808" s="581"/>
      <c r="B808" s="571" t="s">
        <v>282</v>
      </c>
      <c r="C808" s="572"/>
      <c r="D808" s="573"/>
      <c r="E808" s="574"/>
      <c r="F808" s="575"/>
      <c r="G808" s="579">
        <f>SUM(G785:G807)</f>
        <v>0</v>
      </c>
      <c r="H808" s="575"/>
      <c r="I808" s="579">
        <f>SUM(I785:I807)</f>
        <v>0</v>
      </c>
      <c r="J808" s="576">
        <f>SUM(J785:J807)</f>
        <v>0</v>
      </c>
    </row>
    <row r="809" spans="1:15" ht="13.5" hidden="1" thickBot="1" x14ac:dyDescent="0.25">
      <c r="A809" s="582"/>
      <c r="B809" s="583"/>
      <c r="C809" s="584"/>
      <c r="D809" s="585"/>
      <c r="E809" s="585"/>
      <c r="F809" s="568"/>
      <c r="G809" s="586"/>
      <c r="H809" s="586"/>
      <c r="I809" s="586"/>
      <c r="J809" s="761"/>
    </row>
    <row r="810" spans="1:15" ht="13.5" thickBot="1" x14ac:dyDescent="0.25">
      <c r="A810" s="581"/>
      <c r="B810" s="571" t="s">
        <v>382</v>
      </c>
      <c r="C810" s="572"/>
      <c r="D810" s="573"/>
      <c r="E810" s="574"/>
      <c r="F810" s="575"/>
      <c r="G810" s="576">
        <f>G808+G781+G731+G711+G552+G249</f>
        <v>3085053.0150000001</v>
      </c>
      <c r="H810" s="575"/>
      <c r="I810" s="576">
        <f>I808+I781+I731+I711+I552+I249</f>
        <v>4752076.8389999997</v>
      </c>
      <c r="J810" s="576">
        <f>J808+J781+J731+J711+J552+J249</f>
        <v>7837129.8540000003</v>
      </c>
    </row>
    <row r="811" spans="1:15" ht="13.5" thickBot="1" x14ac:dyDescent="0.25">
      <c r="A811" s="668"/>
      <c r="B811" s="669" t="s">
        <v>383</v>
      </c>
      <c r="C811" s="667"/>
      <c r="D811" s="670"/>
      <c r="E811" s="671"/>
      <c r="F811" s="672"/>
      <c r="G811" s="673">
        <f>G810/1.2*0.2</f>
        <v>514175.50250000006</v>
      </c>
      <c r="H811" s="672"/>
      <c r="I811" s="673">
        <f>I810/1.2*0.2</f>
        <v>792012.80649999995</v>
      </c>
      <c r="J811" s="673">
        <f>J810/1.2*0.2</f>
        <v>1306188.3090000004</v>
      </c>
      <c r="K811" s="564">
        <f>J810-J811</f>
        <v>6530941.5449999999</v>
      </c>
    </row>
    <row r="812" spans="1:15" x14ac:dyDescent="0.2">
      <c r="A812" s="524"/>
      <c r="B812" s="525"/>
      <c r="C812" s="525"/>
      <c r="D812" s="526"/>
      <c r="E812" s="526"/>
      <c r="F812" s="527"/>
      <c r="G812" s="527"/>
      <c r="H812" s="527"/>
      <c r="I812" s="527"/>
      <c r="J812" s="747"/>
      <c r="L812" s="847">
        <v>3</v>
      </c>
      <c r="M812" s="520">
        <v>45435</v>
      </c>
      <c r="N812" s="520">
        <v>45415</v>
      </c>
      <c r="O812" s="520">
        <v>45435</v>
      </c>
    </row>
    <row r="813" spans="1:15" x14ac:dyDescent="0.2">
      <c r="A813" s="806"/>
      <c r="B813" s="807" t="s">
        <v>616</v>
      </c>
      <c r="C813" s="808"/>
      <c r="D813" s="809"/>
      <c r="E813" s="809"/>
      <c r="F813" s="810"/>
      <c r="G813" s="810"/>
      <c r="H813" s="810"/>
      <c r="I813" s="810"/>
      <c r="J813" s="811"/>
    </row>
    <row r="814" spans="1:15" ht="13.5" x14ac:dyDescent="0.25">
      <c r="A814" s="159"/>
      <c r="B814" s="528" t="s">
        <v>1</v>
      </c>
      <c r="C814" s="529"/>
      <c r="D814" s="530"/>
      <c r="E814" s="530"/>
      <c r="F814" s="530"/>
      <c r="G814" s="147"/>
      <c r="H814" s="147"/>
      <c r="I814" s="147"/>
      <c r="J814" s="748"/>
    </row>
    <row r="815" spans="1:15" ht="13.5" x14ac:dyDescent="0.25">
      <c r="A815" s="531"/>
      <c r="B815" s="532" t="s">
        <v>2</v>
      </c>
      <c r="C815" s="533"/>
      <c r="D815" s="533"/>
      <c r="E815" s="533"/>
      <c r="F815" s="533"/>
      <c r="G815" s="147"/>
      <c r="H815" s="147"/>
      <c r="I815" s="147"/>
      <c r="J815" s="748"/>
    </row>
    <row r="816" spans="1:15" ht="13.5" x14ac:dyDescent="0.25">
      <c r="A816" s="531"/>
      <c r="B816" s="534" t="s">
        <v>3</v>
      </c>
      <c r="C816" s="533"/>
      <c r="D816" s="533"/>
      <c r="E816" s="533"/>
      <c r="F816" s="533"/>
      <c r="G816" s="147"/>
      <c r="H816" s="147"/>
      <c r="I816" s="147"/>
      <c r="J816" s="748"/>
    </row>
    <row r="817" spans="1:10" ht="25.5" x14ac:dyDescent="0.2">
      <c r="A817" s="531">
        <v>1</v>
      </c>
      <c r="B817" s="535" t="s">
        <v>233</v>
      </c>
      <c r="C817" s="533" t="s">
        <v>234</v>
      </c>
      <c r="D817" s="533" t="s">
        <v>7</v>
      </c>
      <c r="E817" s="533">
        <v>1</v>
      </c>
      <c r="F817" s="536">
        <v>29840</v>
      </c>
      <c r="G817" s="536">
        <f t="shared" ref="G817:G860" si="132">E817*F817</f>
        <v>29840</v>
      </c>
      <c r="H817" s="536">
        <v>157054</v>
      </c>
      <c r="I817" s="536">
        <f t="shared" ref="I817:I860" si="133">E817*H817</f>
        <v>157054</v>
      </c>
      <c r="J817" s="749">
        <f>G817+I817</f>
        <v>186894</v>
      </c>
    </row>
    <row r="818" spans="1:10" x14ac:dyDescent="0.2">
      <c r="A818" s="531">
        <v>2</v>
      </c>
      <c r="B818" s="535" t="s">
        <v>235</v>
      </c>
      <c r="C818" s="533" t="s">
        <v>236</v>
      </c>
      <c r="D818" s="533" t="s">
        <v>7</v>
      </c>
      <c r="E818" s="533">
        <v>1</v>
      </c>
      <c r="F818" s="536">
        <v>2500</v>
      </c>
      <c r="G818" s="536">
        <f t="shared" si="132"/>
        <v>2500</v>
      </c>
      <c r="H818" s="536">
        <v>11167</v>
      </c>
      <c r="I818" s="536">
        <f t="shared" si="133"/>
        <v>11167</v>
      </c>
      <c r="J818" s="749">
        <f>G818+I818</f>
        <v>13667</v>
      </c>
    </row>
    <row r="819" spans="1:10" ht="26.25" customHeight="1" x14ac:dyDescent="0.2">
      <c r="A819" s="531">
        <v>3</v>
      </c>
      <c r="B819" s="535" t="s">
        <v>328</v>
      </c>
      <c r="C819" s="533" t="s">
        <v>4</v>
      </c>
      <c r="D819" s="533" t="s">
        <v>5</v>
      </c>
      <c r="E819" s="533"/>
      <c r="F819" s="536"/>
      <c r="G819" s="536">
        <f t="shared" si="132"/>
        <v>0</v>
      </c>
      <c r="H819" s="536"/>
      <c r="I819" s="536">
        <f t="shared" si="133"/>
        <v>0</v>
      </c>
      <c r="J819" s="749"/>
    </row>
    <row r="820" spans="1:10" ht="12.75" hidden="1" customHeight="1" x14ac:dyDescent="0.2">
      <c r="A820" s="531">
        <v>4</v>
      </c>
      <c r="B820" s="537" t="s">
        <v>6</v>
      </c>
      <c r="C820" s="533"/>
      <c r="D820" s="533" t="s">
        <v>7</v>
      </c>
      <c r="E820" s="533"/>
      <c r="F820" s="536">
        <v>3500</v>
      </c>
      <c r="G820" s="536">
        <f t="shared" si="132"/>
        <v>0</v>
      </c>
      <c r="H820" s="536">
        <v>12534</v>
      </c>
      <c r="I820" s="536">
        <f t="shared" si="133"/>
        <v>0</v>
      </c>
      <c r="J820" s="749">
        <f>G820+I820</f>
        <v>0</v>
      </c>
    </row>
    <row r="821" spans="1:10" ht="12.75" hidden="1" customHeight="1" x14ac:dyDescent="0.2">
      <c r="A821" s="531">
        <v>5</v>
      </c>
      <c r="B821" s="537" t="s">
        <v>8</v>
      </c>
      <c r="C821" s="533"/>
      <c r="D821" s="533" t="s">
        <v>7</v>
      </c>
      <c r="E821" s="533"/>
      <c r="F821" s="536">
        <v>3500</v>
      </c>
      <c r="G821" s="536">
        <f t="shared" si="132"/>
        <v>0</v>
      </c>
      <c r="H821" s="536">
        <v>10744</v>
      </c>
      <c r="I821" s="536">
        <f t="shared" si="133"/>
        <v>0</v>
      </c>
      <c r="J821" s="749">
        <f t="shared" ref="J821:J851" si="134">G821+I821</f>
        <v>0</v>
      </c>
    </row>
    <row r="822" spans="1:10" ht="12.75" customHeight="1" x14ac:dyDescent="0.2">
      <c r="A822" s="531">
        <v>6</v>
      </c>
      <c r="B822" s="537" t="s">
        <v>9</v>
      </c>
      <c r="C822" s="533"/>
      <c r="D822" s="533" t="s">
        <v>7</v>
      </c>
      <c r="E822" s="533">
        <v>7</v>
      </c>
      <c r="F822" s="536">
        <v>3500</v>
      </c>
      <c r="G822" s="536">
        <f t="shared" si="132"/>
        <v>24500</v>
      </c>
      <c r="H822" s="536">
        <v>8953</v>
      </c>
      <c r="I822" s="536">
        <f t="shared" si="133"/>
        <v>62671</v>
      </c>
      <c r="J822" s="749">
        <f t="shared" si="134"/>
        <v>87171</v>
      </c>
    </row>
    <row r="823" spans="1:10" ht="12.75" hidden="1" customHeight="1" x14ac:dyDescent="0.2">
      <c r="A823" s="531">
        <v>7</v>
      </c>
      <c r="B823" s="537" t="s">
        <v>10</v>
      </c>
      <c r="C823" s="533"/>
      <c r="D823" s="533" t="s">
        <v>7</v>
      </c>
      <c r="E823" s="533"/>
      <c r="F823" s="536">
        <v>3500</v>
      </c>
      <c r="G823" s="536">
        <f t="shared" si="132"/>
        <v>0</v>
      </c>
      <c r="H823" s="536">
        <v>7162</v>
      </c>
      <c r="I823" s="536">
        <f t="shared" si="133"/>
        <v>0</v>
      </c>
      <c r="J823" s="749">
        <f t="shared" si="134"/>
        <v>0</v>
      </c>
    </row>
    <row r="824" spans="1:10" x14ac:dyDescent="0.2">
      <c r="A824" s="531">
        <v>8</v>
      </c>
      <c r="B824" s="535" t="s">
        <v>11</v>
      </c>
      <c r="C824" s="533"/>
      <c r="D824" s="533" t="s">
        <v>5</v>
      </c>
      <c r="E824" s="533">
        <v>11</v>
      </c>
      <c r="F824" s="536">
        <v>0</v>
      </c>
      <c r="G824" s="536">
        <f t="shared" si="132"/>
        <v>0</v>
      </c>
      <c r="H824" s="536">
        <v>316</v>
      </c>
      <c r="I824" s="536">
        <f t="shared" si="133"/>
        <v>3476</v>
      </c>
      <c r="J824" s="749">
        <f t="shared" si="134"/>
        <v>3476</v>
      </c>
    </row>
    <row r="825" spans="1:10" ht="39" customHeight="1" x14ac:dyDescent="0.2">
      <c r="A825" s="531">
        <v>9</v>
      </c>
      <c r="B825" s="535" t="s">
        <v>12</v>
      </c>
      <c r="C825" s="533" t="s">
        <v>13</v>
      </c>
      <c r="D825" s="533" t="s">
        <v>14</v>
      </c>
      <c r="E825" s="533">
        <v>11</v>
      </c>
      <c r="F825" s="536">
        <v>2000</v>
      </c>
      <c r="G825" s="536">
        <f t="shared" si="132"/>
        <v>22000</v>
      </c>
      <c r="H825" s="536">
        <v>3793</v>
      </c>
      <c r="I825" s="536">
        <f t="shared" si="133"/>
        <v>41723</v>
      </c>
      <c r="J825" s="749">
        <f t="shared" si="134"/>
        <v>63723</v>
      </c>
    </row>
    <row r="826" spans="1:10" ht="14.25" customHeight="1" x14ac:dyDescent="0.2">
      <c r="A826" s="531">
        <v>10</v>
      </c>
      <c r="B826" s="535" t="s">
        <v>384</v>
      </c>
      <c r="C826" s="533" t="s">
        <v>433</v>
      </c>
      <c r="D826" s="533" t="s">
        <v>7</v>
      </c>
      <c r="E826" s="533">
        <v>1</v>
      </c>
      <c r="F826" s="536">
        <v>1350</v>
      </c>
      <c r="G826" s="536">
        <f t="shared" si="132"/>
        <v>1350</v>
      </c>
      <c r="H826" s="536">
        <v>24267.599999999999</v>
      </c>
      <c r="I826" s="536">
        <f t="shared" si="133"/>
        <v>24267.599999999999</v>
      </c>
      <c r="J826" s="749">
        <f t="shared" si="134"/>
        <v>25617.599999999999</v>
      </c>
    </row>
    <row r="827" spans="1:10" ht="14.25" customHeight="1" x14ac:dyDescent="0.2">
      <c r="A827" s="531">
        <v>11</v>
      </c>
      <c r="B827" s="535" t="s">
        <v>385</v>
      </c>
      <c r="C827" s="533"/>
      <c r="D827" s="533" t="s">
        <v>7</v>
      </c>
      <c r="E827" s="533">
        <v>1</v>
      </c>
      <c r="F827" s="536">
        <v>1350</v>
      </c>
      <c r="G827" s="536">
        <f t="shared" si="132"/>
        <v>1350</v>
      </c>
      <c r="H827" s="536">
        <v>3642</v>
      </c>
      <c r="I827" s="536">
        <f t="shared" si="133"/>
        <v>3642</v>
      </c>
      <c r="J827" s="749">
        <f t="shared" si="134"/>
        <v>4992</v>
      </c>
    </row>
    <row r="828" spans="1:10" ht="14.25" customHeight="1" x14ac:dyDescent="0.2">
      <c r="A828" s="531">
        <v>12</v>
      </c>
      <c r="B828" s="535" t="s">
        <v>386</v>
      </c>
      <c r="C828" s="533" t="s">
        <v>433</v>
      </c>
      <c r="D828" s="533" t="s">
        <v>7</v>
      </c>
      <c r="E828" s="533">
        <v>1</v>
      </c>
      <c r="F828" s="536">
        <v>1200</v>
      </c>
      <c r="G828" s="536">
        <f t="shared" si="132"/>
        <v>1200</v>
      </c>
      <c r="H828" s="536">
        <v>14666.4</v>
      </c>
      <c r="I828" s="536">
        <f t="shared" si="133"/>
        <v>14666.4</v>
      </c>
      <c r="J828" s="749">
        <f t="shared" si="134"/>
        <v>15866.4</v>
      </c>
    </row>
    <row r="829" spans="1:10" ht="14.25" customHeight="1" x14ac:dyDescent="0.2">
      <c r="A829" s="531">
        <v>13</v>
      </c>
      <c r="B829" s="535" t="s">
        <v>196</v>
      </c>
      <c r="C829" s="533"/>
      <c r="D829" s="533" t="s">
        <v>7</v>
      </c>
      <c r="E829" s="533">
        <v>1</v>
      </c>
      <c r="F829" s="536">
        <v>1200</v>
      </c>
      <c r="G829" s="536">
        <f t="shared" si="132"/>
        <v>1200</v>
      </c>
      <c r="H829" s="536">
        <v>2288.52</v>
      </c>
      <c r="I829" s="536">
        <f t="shared" si="133"/>
        <v>2288.52</v>
      </c>
      <c r="J829" s="749">
        <f t="shared" si="134"/>
        <v>3488.52</v>
      </c>
    </row>
    <row r="830" spans="1:10" ht="12.75" hidden="1" customHeight="1" x14ac:dyDescent="0.2">
      <c r="A830" s="531">
        <v>14</v>
      </c>
      <c r="B830" s="535" t="s">
        <v>15</v>
      </c>
      <c r="C830" s="533"/>
      <c r="D830" s="533" t="s">
        <v>7</v>
      </c>
      <c r="E830" s="533"/>
      <c r="F830" s="536">
        <v>600</v>
      </c>
      <c r="G830" s="536">
        <f t="shared" si="132"/>
        <v>0</v>
      </c>
      <c r="H830" s="536">
        <v>335</v>
      </c>
      <c r="I830" s="536">
        <f t="shared" si="133"/>
        <v>0</v>
      </c>
      <c r="J830" s="749">
        <f t="shared" si="134"/>
        <v>0</v>
      </c>
    </row>
    <row r="831" spans="1:10" ht="15" hidden="1" customHeight="1" x14ac:dyDescent="0.2">
      <c r="A831" s="531">
        <v>15</v>
      </c>
      <c r="B831" s="535" t="s">
        <v>16</v>
      </c>
      <c r="C831" s="533"/>
      <c r="D831" s="533" t="s">
        <v>7</v>
      </c>
      <c r="E831" s="533"/>
      <c r="F831" s="536">
        <v>600</v>
      </c>
      <c r="G831" s="536">
        <f t="shared" si="132"/>
        <v>0</v>
      </c>
      <c r="H831" s="536">
        <v>534</v>
      </c>
      <c r="I831" s="536">
        <f t="shared" si="133"/>
        <v>0</v>
      </c>
      <c r="J831" s="749">
        <f t="shared" si="134"/>
        <v>0</v>
      </c>
    </row>
    <row r="832" spans="1:10" ht="15" hidden="1" customHeight="1" x14ac:dyDescent="0.2">
      <c r="A832" s="531">
        <v>16</v>
      </c>
      <c r="B832" s="535" t="s">
        <v>17</v>
      </c>
      <c r="C832" s="533"/>
      <c r="D832" s="533" t="s">
        <v>7</v>
      </c>
      <c r="E832" s="533"/>
      <c r="F832" s="536">
        <v>600</v>
      </c>
      <c r="G832" s="536">
        <f t="shared" si="132"/>
        <v>0</v>
      </c>
      <c r="H832" s="536">
        <v>1026</v>
      </c>
      <c r="I832" s="536">
        <f t="shared" si="133"/>
        <v>0</v>
      </c>
      <c r="J832" s="749">
        <f t="shared" si="134"/>
        <v>0</v>
      </c>
    </row>
    <row r="833" spans="1:10" ht="15" hidden="1" customHeight="1" x14ac:dyDescent="0.2">
      <c r="A833" s="531">
        <v>17</v>
      </c>
      <c r="B833" s="535" t="s">
        <v>196</v>
      </c>
      <c r="C833" s="533"/>
      <c r="D833" s="533" t="s">
        <v>7</v>
      </c>
      <c r="E833" s="533"/>
      <c r="F833" s="536">
        <v>1200</v>
      </c>
      <c r="G833" s="536">
        <f t="shared" si="132"/>
        <v>0</v>
      </c>
      <c r="H833" s="536">
        <v>2288.52</v>
      </c>
      <c r="I833" s="536">
        <f t="shared" si="133"/>
        <v>0</v>
      </c>
      <c r="J833" s="749">
        <f t="shared" si="134"/>
        <v>0</v>
      </c>
    </row>
    <row r="834" spans="1:10" ht="15" hidden="1" customHeight="1" x14ac:dyDescent="0.2">
      <c r="A834" s="531">
        <v>18</v>
      </c>
      <c r="B834" s="535" t="s">
        <v>385</v>
      </c>
      <c r="C834" s="533"/>
      <c r="D834" s="533" t="s">
        <v>7</v>
      </c>
      <c r="E834" s="533"/>
      <c r="F834" s="536">
        <v>1350</v>
      </c>
      <c r="G834" s="536">
        <f t="shared" si="132"/>
        <v>0</v>
      </c>
      <c r="H834" s="536">
        <v>3277.7999999999997</v>
      </c>
      <c r="I834" s="536">
        <f t="shared" si="133"/>
        <v>0</v>
      </c>
      <c r="J834" s="749">
        <f t="shared" si="134"/>
        <v>0</v>
      </c>
    </row>
    <row r="835" spans="1:10" ht="15" hidden="1" customHeight="1" x14ac:dyDescent="0.2">
      <c r="A835" s="531">
        <v>19</v>
      </c>
      <c r="B835" s="535" t="s">
        <v>18</v>
      </c>
      <c r="C835" s="533"/>
      <c r="D835" s="533" t="s">
        <v>7</v>
      </c>
      <c r="E835" s="533"/>
      <c r="F835" s="536">
        <v>1409</v>
      </c>
      <c r="G835" s="536">
        <f t="shared" si="132"/>
        <v>0</v>
      </c>
      <c r="H835" s="536">
        <v>7047</v>
      </c>
      <c r="I835" s="536">
        <f t="shared" si="133"/>
        <v>0</v>
      </c>
      <c r="J835" s="749">
        <f t="shared" si="134"/>
        <v>0</v>
      </c>
    </row>
    <row r="836" spans="1:10" ht="15" hidden="1" customHeight="1" x14ac:dyDescent="0.2">
      <c r="A836" s="531">
        <v>20</v>
      </c>
      <c r="B836" s="535" t="s">
        <v>19</v>
      </c>
      <c r="C836" s="533" t="s">
        <v>326</v>
      </c>
      <c r="D836" s="533" t="s">
        <v>7</v>
      </c>
      <c r="E836" s="533"/>
      <c r="F836" s="536">
        <v>600</v>
      </c>
      <c r="G836" s="536">
        <f t="shared" si="132"/>
        <v>0</v>
      </c>
      <c r="H836" s="536">
        <v>928</v>
      </c>
      <c r="I836" s="536">
        <f t="shared" si="133"/>
        <v>0</v>
      </c>
      <c r="J836" s="749">
        <f t="shared" si="134"/>
        <v>0</v>
      </c>
    </row>
    <row r="837" spans="1:10" ht="15" hidden="1" customHeight="1" x14ac:dyDescent="0.2">
      <c r="A837" s="531">
        <v>21</v>
      </c>
      <c r="B837" s="535" t="s">
        <v>20</v>
      </c>
      <c r="C837" s="533"/>
      <c r="D837" s="533" t="s">
        <v>21</v>
      </c>
      <c r="E837" s="533"/>
      <c r="F837" s="536">
        <v>1150</v>
      </c>
      <c r="G837" s="536">
        <f t="shared" si="132"/>
        <v>0</v>
      </c>
      <c r="H837" s="536">
        <v>755</v>
      </c>
      <c r="I837" s="536">
        <f t="shared" si="133"/>
        <v>0</v>
      </c>
      <c r="J837" s="749">
        <f t="shared" si="134"/>
        <v>0</v>
      </c>
    </row>
    <row r="838" spans="1:10" ht="15.75" customHeight="1" x14ac:dyDescent="0.2">
      <c r="A838" s="531">
        <v>22</v>
      </c>
      <c r="B838" s="535" t="s">
        <v>22</v>
      </c>
      <c r="C838" s="533"/>
      <c r="D838" s="533" t="s">
        <v>21</v>
      </c>
      <c r="E838" s="533">
        <v>17</v>
      </c>
      <c r="F838" s="536">
        <v>1000</v>
      </c>
      <c r="G838" s="536">
        <f t="shared" si="132"/>
        <v>17000</v>
      </c>
      <c r="H838" s="536">
        <v>504</v>
      </c>
      <c r="I838" s="536">
        <f t="shared" si="133"/>
        <v>8568</v>
      </c>
      <c r="J838" s="749">
        <f t="shared" si="134"/>
        <v>25568</v>
      </c>
    </row>
    <row r="839" spans="1:10" ht="15.75" hidden="1" customHeight="1" x14ac:dyDescent="0.2">
      <c r="A839" s="531">
        <v>23</v>
      </c>
      <c r="B839" s="535" t="s">
        <v>23</v>
      </c>
      <c r="C839" s="533"/>
      <c r="D839" s="533" t="s">
        <v>21</v>
      </c>
      <c r="E839" s="533"/>
      <c r="F839" s="536">
        <v>700</v>
      </c>
      <c r="G839" s="536">
        <f t="shared" si="132"/>
        <v>0</v>
      </c>
      <c r="H839" s="536">
        <v>421</v>
      </c>
      <c r="I839" s="536">
        <f t="shared" si="133"/>
        <v>0</v>
      </c>
      <c r="J839" s="749">
        <f t="shared" si="134"/>
        <v>0</v>
      </c>
    </row>
    <row r="840" spans="1:10" ht="15.75" hidden="1" customHeight="1" x14ac:dyDescent="0.2">
      <c r="A840" s="531">
        <v>24</v>
      </c>
      <c r="B840" s="535" t="s">
        <v>24</v>
      </c>
      <c r="C840" s="533"/>
      <c r="D840" s="533" t="s">
        <v>21</v>
      </c>
      <c r="E840" s="533"/>
      <c r="F840" s="536">
        <v>700</v>
      </c>
      <c r="G840" s="536">
        <f t="shared" si="132"/>
        <v>0</v>
      </c>
      <c r="H840" s="536">
        <v>332</v>
      </c>
      <c r="I840" s="536">
        <f t="shared" si="133"/>
        <v>0</v>
      </c>
      <c r="J840" s="749">
        <f t="shared" si="134"/>
        <v>0</v>
      </c>
    </row>
    <row r="841" spans="1:10" ht="12.6" hidden="1" customHeight="1" x14ac:dyDescent="0.2">
      <c r="A841" s="531">
        <v>25</v>
      </c>
      <c r="B841" s="535" t="s">
        <v>25</v>
      </c>
      <c r="C841" s="533"/>
      <c r="D841" s="533" t="s">
        <v>21</v>
      </c>
      <c r="E841" s="533"/>
      <c r="F841" s="536">
        <v>650</v>
      </c>
      <c r="G841" s="536">
        <f t="shared" si="132"/>
        <v>0</v>
      </c>
      <c r="H841" s="536">
        <v>237</v>
      </c>
      <c r="I841" s="536">
        <f t="shared" si="133"/>
        <v>0</v>
      </c>
      <c r="J841" s="749">
        <f t="shared" si="134"/>
        <v>0</v>
      </c>
    </row>
    <row r="842" spans="1:10" ht="12.6" hidden="1" customHeight="1" x14ac:dyDescent="0.2">
      <c r="A842" s="531">
        <v>26</v>
      </c>
      <c r="B842" s="535" t="s">
        <v>26</v>
      </c>
      <c r="C842" s="533"/>
      <c r="D842" s="533" t="s">
        <v>21</v>
      </c>
      <c r="E842" s="533"/>
      <c r="F842" s="536">
        <v>650</v>
      </c>
      <c r="G842" s="536">
        <f t="shared" si="132"/>
        <v>0</v>
      </c>
      <c r="H842" s="536">
        <v>199</v>
      </c>
      <c r="I842" s="536">
        <f t="shared" si="133"/>
        <v>0</v>
      </c>
      <c r="J842" s="749">
        <f t="shared" si="134"/>
        <v>0</v>
      </c>
    </row>
    <row r="843" spans="1:10" ht="12.6" hidden="1" customHeight="1" x14ac:dyDescent="0.2">
      <c r="A843" s="531">
        <v>27</v>
      </c>
      <c r="B843" s="535" t="s">
        <v>27</v>
      </c>
      <c r="C843" s="533"/>
      <c r="D843" s="533" t="s">
        <v>21</v>
      </c>
      <c r="E843" s="533"/>
      <c r="F843" s="536">
        <v>650</v>
      </c>
      <c r="G843" s="536">
        <f t="shared" si="132"/>
        <v>0</v>
      </c>
      <c r="H843" s="536">
        <v>153</v>
      </c>
      <c r="I843" s="536">
        <f t="shared" si="133"/>
        <v>0</v>
      </c>
      <c r="J843" s="749">
        <f t="shared" si="134"/>
        <v>0</v>
      </c>
    </row>
    <row r="844" spans="1:10" ht="12.6" customHeight="1" x14ac:dyDescent="0.2">
      <c r="A844" s="531">
        <v>28</v>
      </c>
      <c r="B844" s="535" t="s">
        <v>291</v>
      </c>
      <c r="C844" s="533" t="s">
        <v>28</v>
      </c>
      <c r="D844" s="533" t="s">
        <v>21</v>
      </c>
      <c r="E844" s="533">
        <v>0</v>
      </c>
      <c r="F844" s="536">
        <v>500</v>
      </c>
      <c r="G844" s="536">
        <f t="shared" si="132"/>
        <v>0</v>
      </c>
      <c r="H844" s="536">
        <v>149</v>
      </c>
      <c r="I844" s="536">
        <f t="shared" si="133"/>
        <v>0</v>
      </c>
      <c r="J844" s="749">
        <f t="shared" si="134"/>
        <v>0</v>
      </c>
    </row>
    <row r="845" spans="1:10" ht="12.6" customHeight="1" x14ac:dyDescent="0.2">
      <c r="A845" s="531">
        <v>29</v>
      </c>
      <c r="B845" s="535" t="s">
        <v>291</v>
      </c>
      <c r="C845" s="533" t="s">
        <v>29</v>
      </c>
      <c r="D845" s="533" t="s">
        <v>21</v>
      </c>
      <c r="E845" s="533">
        <v>20</v>
      </c>
      <c r="F845" s="536">
        <v>500</v>
      </c>
      <c r="G845" s="536">
        <f t="shared" si="132"/>
        <v>10000</v>
      </c>
      <c r="H845" s="536">
        <v>88</v>
      </c>
      <c r="I845" s="536">
        <f t="shared" si="133"/>
        <v>1760</v>
      </c>
      <c r="J845" s="749">
        <f t="shared" si="134"/>
        <v>11760</v>
      </c>
    </row>
    <row r="846" spans="1:10" ht="12.6" customHeight="1" x14ac:dyDescent="0.2">
      <c r="A846" s="531">
        <v>30</v>
      </c>
      <c r="B846" s="535" t="s">
        <v>291</v>
      </c>
      <c r="C846" s="533" t="s">
        <v>30</v>
      </c>
      <c r="D846" s="533" t="s">
        <v>21</v>
      </c>
      <c r="E846" s="533">
        <v>243</v>
      </c>
      <c r="F846" s="536">
        <v>500</v>
      </c>
      <c r="G846" s="536">
        <f t="shared" si="132"/>
        <v>121500</v>
      </c>
      <c r="H846" s="536">
        <v>60</v>
      </c>
      <c r="I846" s="536">
        <f t="shared" si="133"/>
        <v>14580</v>
      </c>
      <c r="J846" s="749">
        <f t="shared" si="134"/>
        <v>136080</v>
      </c>
    </row>
    <row r="847" spans="1:10" ht="12.6" hidden="1" customHeight="1" x14ac:dyDescent="0.2">
      <c r="A847" s="531">
        <v>31</v>
      </c>
      <c r="B847" s="535" t="s">
        <v>31</v>
      </c>
      <c r="C847" s="538"/>
      <c r="D847" s="533" t="s">
        <v>32</v>
      </c>
      <c r="E847" s="533"/>
      <c r="F847" s="536">
        <v>143680</v>
      </c>
      <c r="G847" s="536">
        <f t="shared" si="132"/>
        <v>0</v>
      </c>
      <c r="H847" s="536">
        <v>65776</v>
      </c>
      <c r="I847" s="536">
        <f t="shared" si="133"/>
        <v>0</v>
      </c>
      <c r="J847" s="749">
        <f t="shared" si="134"/>
        <v>0</v>
      </c>
    </row>
    <row r="848" spans="1:10" ht="12.6" customHeight="1" x14ac:dyDescent="0.2">
      <c r="A848" s="531">
        <v>32</v>
      </c>
      <c r="B848" s="535" t="s">
        <v>33</v>
      </c>
      <c r="C848" s="533" t="s">
        <v>34</v>
      </c>
      <c r="D848" s="533" t="s">
        <v>35</v>
      </c>
      <c r="E848" s="533">
        <v>2</v>
      </c>
      <c r="F848" s="536">
        <v>0</v>
      </c>
      <c r="G848" s="536">
        <f t="shared" si="132"/>
        <v>0</v>
      </c>
      <c r="H848" s="536">
        <v>844</v>
      </c>
      <c r="I848" s="536">
        <f t="shared" si="133"/>
        <v>1688</v>
      </c>
      <c r="J848" s="749">
        <f t="shared" si="134"/>
        <v>1688</v>
      </c>
    </row>
    <row r="849" spans="1:10" ht="12.6" customHeight="1" x14ac:dyDescent="0.2">
      <c r="A849" s="531">
        <v>33</v>
      </c>
      <c r="B849" s="535" t="s">
        <v>33</v>
      </c>
      <c r="C849" s="533" t="s">
        <v>36</v>
      </c>
      <c r="D849" s="533" t="s">
        <v>35</v>
      </c>
      <c r="E849" s="533">
        <v>8</v>
      </c>
      <c r="F849" s="536">
        <v>0</v>
      </c>
      <c r="G849" s="536">
        <f t="shared" si="132"/>
        <v>0</v>
      </c>
      <c r="H849" s="536">
        <v>471</v>
      </c>
      <c r="I849" s="536">
        <f t="shared" si="133"/>
        <v>3768</v>
      </c>
      <c r="J849" s="749">
        <f t="shared" si="134"/>
        <v>3768</v>
      </c>
    </row>
    <row r="850" spans="1:10" x14ac:dyDescent="0.2">
      <c r="A850" s="531">
        <v>34</v>
      </c>
      <c r="B850" s="535" t="s">
        <v>33</v>
      </c>
      <c r="C850" s="533" t="s">
        <v>37</v>
      </c>
      <c r="D850" s="533" t="s">
        <v>35</v>
      </c>
      <c r="E850" s="533">
        <v>18</v>
      </c>
      <c r="F850" s="536">
        <v>0</v>
      </c>
      <c r="G850" s="536">
        <f t="shared" si="132"/>
        <v>0</v>
      </c>
      <c r="H850" s="536">
        <v>305</v>
      </c>
      <c r="I850" s="536">
        <f t="shared" si="133"/>
        <v>5490</v>
      </c>
      <c r="J850" s="749">
        <f t="shared" si="134"/>
        <v>5490</v>
      </c>
    </row>
    <row r="851" spans="1:10" x14ac:dyDescent="0.2">
      <c r="A851" s="531">
        <v>35</v>
      </c>
      <c r="B851" s="535" t="s">
        <v>33</v>
      </c>
      <c r="C851" s="533" t="s">
        <v>38</v>
      </c>
      <c r="D851" s="533" t="s">
        <v>35</v>
      </c>
      <c r="E851" s="533">
        <v>56</v>
      </c>
      <c r="F851" s="536">
        <v>0</v>
      </c>
      <c r="G851" s="536">
        <f t="shared" si="132"/>
        <v>0</v>
      </c>
      <c r="H851" s="536">
        <v>237</v>
      </c>
      <c r="I851" s="536">
        <f t="shared" si="133"/>
        <v>13272</v>
      </c>
      <c r="J851" s="749">
        <f t="shared" si="134"/>
        <v>13272</v>
      </c>
    </row>
    <row r="852" spans="1:10" hidden="1" x14ac:dyDescent="0.2">
      <c r="A852" s="531">
        <v>36</v>
      </c>
      <c r="B852" s="535" t="s">
        <v>320</v>
      </c>
      <c r="C852" s="533"/>
      <c r="D852" s="533"/>
      <c r="E852" s="533"/>
      <c r="F852" s="533"/>
      <c r="G852" s="536">
        <f t="shared" si="132"/>
        <v>0</v>
      </c>
      <c r="H852" s="147"/>
      <c r="I852" s="536">
        <f t="shared" si="133"/>
        <v>0</v>
      </c>
      <c r="J852" s="748"/>
    </row>
    <row r="853" spans="1:10" hidden="1" x14ac:dyDescent="0.2">
      <c r="A853" s="531">
        <v>37</v>
      </c>
      <c r="B853" s="537" t="s">
        <v>39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115</v>
      </c>
      <c r="I853" s="536">
        <f t="shared" si="133"/>
        <v>0</v>
      </c>
      <c r="J853" s="749">
        <f t="shared" ref="J853:J860" si="135">G853+I853</f>
        <v>0</v>
      </c>
    </row>
    <row r="854" spans="1:10" hidden="1" x14ac:dyDescent="0.2">
      <c r="A854" s="531">
        <v>38</v>
      </c>
      <c r="B854" s="537" t="s">
        <v>319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89</v>
      </c>
      <c r="I854" s="536">
        <f t="shared" si="133"/>
        <v>0</v>
      </c>
      <c r="J854" s="749">
        <f t="shared" si="135"/>
        <v>0</v>
      </c>
    </row>
    <row r="855" spans="1:10" ht="12" hidden="1" customHeight="1" x14ac:dyDescent="0.2">
      <c r="A855" s="531">
        <v>39</v>
      </c>
      <c r="B855" s="537" t="s">
        <v>321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70</v>
      </c>
      <c r="I855" s="536">
        <f t="shared" si="133"/>
        <v>0</v>
      </c>
      <c r="J855" s="749">
        <f t="shared" si="135"/>
        <v>0</v>
      </c>
    </row>
    <row r="856" spans="1:10" ht="12" hidden="1" customHeight="1" x14ac:dyDescent="0.2">
      <c r="A856" s="531">
        <v>40</v>
      </c>
      <c r="B856" s="537" t="s">
        <v>322</v>
      </c>
      <c r="C856" s="533"/>
      <c r="D856" s="533" t="s">
        <v>21</v>
      </c>
      <c r="E856" s="533"/>
      <c r="F856" s="536">
        <v>290</v>
      </c>
      <c r="G856" s="536">
        <f t="shared" si="132"/>
        <v>0</v>
      </c>
      <c r="H856" s="536">
        <v>59</v>
      </c>
      <c r="I856" s="536">
        <f t="shared" si="133"/>
        <v>0</v>
      </c>
      <c r="J856" s="749">
        <f t="shared" si="135"/>
        <v>0</v>
      </c>
    </row>
    <row r="857" spans="1:10" ht="13.5" hidden="1" customHeight="1" x14ac:dyDescent="0.2">
      <c r="A857" s="531">
        <v>41</v>
      </c>
      <c r="B857" s="537" t="s">
        <v>323</v>
      </c>
      <c r="C857" s="533"/>
      <c r="D857" s="533" t="s">
        <v>21</v>
      </c>
      <c r="E857" s="533"/>
      <c r="F857" s="536">
        <v>290</v>
      </c>
      <c r="G857" s="536">
        <f t="shared" si="132"/>
        <v>0</v>
      </c>
      <c r="H857" s="536">
        <v>59</v>
      </c>
      <c r="I857" s="536">
        <f t="shared" si="133"/>
        <v>0</v>
      </c>
      <c r="J857" s="749">
        <f t="shared" si="135"/>
        <v>0</v>
      </c>
    </row>
    <row r="858" spans="1:10" ht="12" hidden="1" customHeight="1" x14ac:dyDescent="0.2">
      <c r="A858" s="531">
        <v>42</v>
      </c>
      <c r="B858" s="537" t="s">
        <v>324</v>
      </c>
      <c r="C858" s="533"/>
      <c r="D858" s="533" t="s">
        <v>21</v>
      </c>
      <c r="E858" s="533"/>
      <c r="F858" s="536">
        <v>290</v>
      </c>
      <c r="G858" s="536">
        <f t="shared" si="132"/>
        <v>0</v>
      </c>
      <c r="H858" s="536">
        <v>45</v>
      </c>
      <c r="I858" s="536">
        <f t="shared" si="133"/>
        <v>0</v>
      </c>
      <c r="J858" s="749">
        <f t="shared" si="135"/>
        <v>0</v>
      </c>
    </row>
    <row r="859" spans="1:10" ht="12" hidden="1" customHeight="1" x14ac:dyDescent="0.2">
      <c r="A859" s="531">
        <v>43</v>
      </c>
      <c r="B859" s="537" t="s">
        <v>325</v>
      </c>
      <c r="C859" s="533"/>
      <c r="D859" s="533" t="s">
        <v>21</v>
      </c>
      <c r="E859" s="533"/>
      <c r="F859" s="536">
        <v>290</v>
      </c>
      <c r="G859" s="536">
        <f t="shared" si="132"/>
        <v>0</v>
      </c>
      <c r="H859" s="536">
        <v>37</v>
      </c>
      <c r="I859" s="536">
        <f t="shared" si="133"/>
        <v>0</v>
      </c>
      <c r="J859" s="749">
        <f t="shared" si="135"/>
        <v>0</v>
      </c>
    </row>
    <row r="860" spans="1:10" ht="12.6" hidden="1" customHeight="1" x14ac:dyDescent="0.2">
      <c r="A860" s="531">
        <v>44</v>
      </c>
      <c r="B860" s="535" t="s">
        <v>40</v>
      </c>
      <c r="C860" s="538"/>
      <c r="D860" s="533" t="s">
        <v>41</v>
      </c>
      <c r="E860" s="533"/>
      <c r="F860" s="536">
        <v>0</v>
      </c>
      <c r="G860" s="536">
        <f t="shared" si="132"/>
        <v>0</v>
      </c>
      <c r="H860" s="536">
        <v>66809</v>
      </c>
      <c r="I860" s="536">
        <f t="shared" si="133"/>
        <v>0</v>
      </c>
      <c r="J860" s="749">
        <f t="shared" si="135"/>
        <v>0</v>
      </c>
    </row>
    <row r="861" spans="1:10" hidden="1" x14ac:dyDescent="0.2">
      <c r="A861" s="531">
        <v>45</v>
      </c>
      <c r="B861" s="535"/>
      <c r="C861" s="538"/>
      <c r="D861" s="533"/>
      <c r="E861" s="533"/>
      <c r="F861" s="533"/>
      <c r="G861" s="536"/>
      <c r="H861" s="147"/>
      <c r="I861" s="536"/>
      <c r="J861" s="748"/>
    </row>
    <row r="862" spans="1:10" ht="12" customHeight="1" x14ac:dyDescent="0.2">
      <c r="A862" s="531">
        <v>46</v>
      </c>
      <c r="B862" s="539" t="s">
        <v>42</v>
      </c>
      <c r="C862" s="533"/>
      <c r="D862" s="533"/>
      <c r="E862" s="533"/>
      <c r="F862" s="533"/>
      <c r="G862" s="536"/>
      <c r="H862" s="147"/>
      <c r="I862" s="536"/>
      <c r="J862" s="748"/>
    </row>
    <row r="863" spans="1:10" ht="12" hidden="1" customHeight="1" x14ac:dyDescent="0.2">
      <c r="A863" s="531">
        <v>47</v>
      </c>
      <c r="B863" s="535" t="s">
        <v>19</v>
      </c>
      <c r="C863" s="533" t="s">
        <v>326</v>
      </c>
      <c r="D863" s="533" t="s">
        <v>14</v>
      </c>
      <c r="E863" s="533"/>
      <c r="F863" s="536">
        <v>600</v>
      </c>
      <c r="G863" s="536">
        <f t="shared" ref="G863:G869" si="136">E863*F863</f>
        <v>0</v>
      </c>
      <c r="H863" s="536">
        <v>928</v>
      </c>
      <c r="I863" s="536">
        <f t="shared" ref="I863:I869" si="137">E863*H863</f>
        <v>0</v>
      </c>
      <c r="J863" s="749">
        <f t="shared" ref="J863:J869" si="138">G863+I863</f>
        <v>0</v>
      </c>
    </row>
    <row r="864" spans="1:10" ht="16.5" hidden="1" customHeight="1" x14ac:dyDescent="0.2">
      <c r="A864" s="531">
        <v>48</v>
      </c>
      <c r="B864" s="535" t="s">
        <v>17</v>
      </c>
      <c r="C864" s="533"/>
      <c r="D864" s="533" t="s">
        <v>14</v>
      </c>
      <c r="E864" s="533"/>
      <c r="F864" s="536">
        <v>600</v>
      </c>
      <c r="G864" s="536">
        <f t="shared" si="136"/>
        <v>0</v>
      </c>
      <c r="H864" s="536">
        <v>1026</v>
      </c>
      <c r="I864" s="536">
        <f t="shared" si="137"/>
        <v>0</v>
      </c>
      <c r="J864" s="749">
        <f t="shared" si="138"/>
        <v>0</v>
      </c>
    </row>
    <row r="865" spans="1:10" ht="36.75" customHeight="1" x14ac:dyDescent="0.2">
      <c r="A865" s="531">
        <v>49</v>
      </c>
      <c r="B865" s="535" t="s">
        <v>43</v>
      </c>
      <c r="C865" s="533"/>
      <c r="D865" s="533" t="s">
        <v>21</v>
      </c>
      <c r="E865" s="533">
        <v>150</v>
      </c>
      <c r="F865" s="536">
        <v>650</v>
      </c>
      <c r="G865" s="536">
        <f t="shared" si="136"/>
        <v>97500</v>
      </c>
      <c r="H865" s="536">
        <v>237</v>
      </c>
      <c r="I865" s="536">
        <f t="shared" si="137"/>
        <v>35550</v>
      </c>
      <c r="J865" s="749">
        <f t="shared" si="138"/>
        <v>133050</v>
      </c>
    </row>
    <row r="866" spans="1:10" ht="39" hidden="1" customHeight="1" x14ac:dyDescent="0.2">
      <c r="A866" s="531">
        <v>50</v>
      </c>
      <c r="B866" s="535" t="s">
        <v>327</v>
      </c>
      <c r="C866" s="540"/>
      <c r="D866" s="533" t="s">
        <v>21</v>
      </c>
      <c r="E866" s="533"/>
      <c r="F866" s="536">
        <v>290</v>
      </c>
      <c r="G866" s="536">
        <f t="shared" si="136"/>
        <v>0</v>
      </c>
      <c r="H866" s="536">
        <v>45</v>
      </c>
      <c r="I866" s="536">
        <f t="shared" si="137"/>
        <v>0</v>
      </c>
      <c r="J866" s="749">
        <f t="shared" si="138"/>
        <v>0</v>
      </c>
    </row>
    <row r="867" spans="1:10" ht="24.75" hidden="1" customHeight="1" x14ac:dyDescent="0.2">
      <c r="A867" s="531">
        <v>51</v>
      </c>
      <c r="B867" s="535" t="s">
        <v>31</v>
      </c>
      <c r="C867" s="538"/>
      <c r="D867" s="533" t="s">
        <v>32</v>
      </c>
      <c r="E867" s="533"/>
      <c r="F867" s="536">
        <v>0</v>
      </c>
      <c r="G867" s="536">
        <f t="shared" si="136"/>
        <v>0</v>
      </c>
      <c r="H867" s="536">
        <v>18486</v>
      </c>
      <c r="I867" s="536">
        <f t="shared" si="137"/>
        <v>0</v>
      </c>
      <c r="J867" s="749">
        <f t="shared" si="138"/>
        <v>0</v>
      </c>
    </row>
    <row r="868" spans="1:10" ht="26.25" hidden="1" customHeight="1" x14ac:dyDescent="0.2">
      <c r="A868" s="531">
        <v>52</v>
      </c>
      <c r="B868" s="535" t="s">
        <v>40</v>
      </c>
      <c r="C868" s="538"/>
      <c r="D868" s="533" t="s">
        <v>41</v>
      </c>
      <c r="E868" s="533"/>
      <c r="F868" s="536">
        <v>0</v>
      </c>
      <c r="G868" s="536">
        <f t="shared" si="136"/>
        <v>0</v>
      </c>
      <c r="H868" s="536">
        <v>19270</v>
      </c>
      <c r="I868" s="536">
        <f t="shared" si="137"/>
        <v>0</v>
      </c>
      <c r="J868" s="749">
        <f t="shared" si="138"/>
        <v>0</v>
      </c>
    </row>
    <row r="869" spans="1:10" ht="16.5" hidden="1" customHeight="1" x14ac:dyDescent="0.2">
      <c r="A869" s="531">
        <v>53</v>
      </c>
      <c r="B869" s="535" t="s">
        <v>15</v>
      </c>
      <c r="C869" s="533"/>
      <c r="D869" s="533" t="s">
        <v>14</v>
      </c>
      <c r="E869" s="533"/>
      <c r="F869" s="536">
        <v>600</v>
      </c>
      <c r="G869" s="536">
        <f t="shared" si="136"/>
        <v>0</v>
      </c>
      <c r="H869" s="536">
        <v>1026</v>
      </c>
      <c r="I869" s="536">
        <f t="shared" si="137"/>
        <v>0</v>
      </c>
      <c r="J869" s="749">
        <f t="shared" si="138"/>
        <v>0</v>
      </c>
    </row>
    <row r="870" spans="1:10" ht="26.25" hidden="1" customHeight="1" x14ac:dyDescent="0.2">
      <c r="A870" s="531">
        <v>54</v>
      </c>
      <c r="B870" s="535"/>
      <c r="C870" s="538"/>
      <c r="D870" s="533"/>
      <c r="E870" s="533"/>
      <c r="F870" s="533"/>
      <c r="G870" s="536"/>
      <c r="H870" s="147"/>
      <c r="I870" s="536"/>
      <c r="J870" s="748"/>
    </row>
    <row r="871" spans="1:10" ht="12" customHeight="1" x14ac:dyDescent="0.2">
      <c r="A871" s="531">
        <v>55</v>
      </c>
      <c r="B871" s="535"/>
      <c r="C871" s="538"/>
      <c r="D871" s="533"/>
      <c r="E871" s="533"/>
      <c r="F871" s="533"/>
      <c r="G871" s="536"/>
      <c r="H871" s="147"/>
      <c r="I871" s="536"/>
      <c r="J871" s="748"/>
    </row>
    <row r="872" spans="1:10" ht="12" customHeight="1" x14ac:dyDescent="0.2">
      <c r="A872" s="531">
        <v>56</v>
      </c>
      <c r="B872" s="539" t="s">
        <v>44</v>
      </c>
      <c r="C872" s="533"/>
      <c r="D872" s="533"/>
      <c r="E872" s="533"/>
      <c r="F872" s="533"/>
      <c r="G872" s="536"/>
      <c r="H872" s="147"/>
      <c r="I872" s="536"/>
      <c r="J872" s="748"/>
    </row>
    <row r="873" spans="1:10" ht="12" customHeight="1" x14ac:dyDescent="0.2">
      <c r="A873" s="531">
        <v>57</v>
      </c>
      <c r="B873" s="539" t="s">
        <v>45</v>
      </c>
      <c r="C873" s="533"/>
      <c r="D873" s="533"/>
      <c r="E873" s="533"/>
      <c r="F873" s="533"/>
      <c r="G873" s="536"/>
      <c r="H873" s="147"/>
      <c r="I873" s="536"/>
      <c r="J873" s="748"/>
    </row>
    <row r="874" spans="1:10" ht="12" hidden="1" customHeight="1" x14ac:dyDescent="0.2">
      <c r="A874" s="531">
        <v>58</v>
      </c>
      <c r="B874" s="535" t="s">
        <v>46</v>
      </c>
      <c r="C874" s="533" t="s">
        <v>329</v>
      </c>
      <c r="D874" s="533" t="s">
        <v>14</v>
      </c>
      <c r="E874" s="533"/>
      <c r="F874" s="536">
        <v>1502</v>
      </c>
      <c r="G874" s="536">
        <f t="shared" ref="G874:G898" si="139">E874*F874</f>
        <v>0</v>
      </c>
      <c r="H874" s="536">
        <v>3517.6320000000001</v>
      </c>
      <c r="I874" s="536">
        <f t="shared" ref="I874:I898" si="140">E874*H874</f>
        <v>0</v>
      </c>
      <c r="J874" s="749">
        <f t="shared" ref="J874:J898" si="141">G874+I874</f>
        <v>0</v>
      </c>
    </row>
    <row r="875" spans="1:10" ht="12" hidden="1" customHeight="1" x14ac:dyDescent="0.2">
      <c r="A875" s="531">
        <v>59</v>
      </c>
      <c r="B875" s="535" t="s">
        <v>239</v>
      </c>
      <c r="C875" s="533" t="s">
        <v>330</v>
      </c>
      <c r="D875" s="533" t="s">
        <v>14</v>
      </c>
      <c r="E875" s="533"/>
      <c r="F875" s="536">
        <v>11286</v>
      </c>
      <c r="G875" s="536">
        <f t="shared" si="139"/>
        <v>0</v>
      </c>
      <c r="H875" s="536">
        <v>30822.432000000001</v>
      </c>
      <c r="I875" s="536">
        <f t="shared" si="140"/>
        <v>0</v>
      </c>
      <c r="J875" s="749">
        <f t="shared" si="141"/>
        <v>0</v>
      </c>
    </row>
    <row r="876" spans="1:10" ht="12" hidden="1" customHeight="1" x14ac:dyDescent="0.2">
      <c r="A876" s="531">
        <v>60</v>
      </c>
      <c r="B876" s="535" t="s">
        <v>292</v>
      </c>
      <c r="C876" s="533" t="s">
        <v>331</v>
      </c>
      <c r="D876" s="533" t="s">
        <v>14</v>
      </c>
      <c r="E876" s="533"/>
      <c r="F876" s="536">
        <f>3796+1227</f>
        <v>5023</v>
      </c>
      <c r="G876" s="536">
        <f t="shared" si="139"/>
        <v>0</v>
      </c>
      <c r="H876" s="536">
        <v>11761.895999999999</v>
      </c>
      <c r="I876" s="536">
        <f t="shared" si="140"/>
        <v>0</v>
      </c>
      <c r="J876" s="749">
        <f t="shared" si="141"/>
        <v>0</v>
      </c>
    </row>
    <row r="877" spans="1:10" ht="30" hidden="1" customHeight="1" x14ac:dyDescent="0.2">
      <c r="A877" s="531">
        <v>61</v>
      </c>
      <c r="B877" s="535" t="s">
        <v>47</v>
      </c>
      <c r="C877" s="533" t="s">
        <v>332</v>
      </c>
      <c r="D877" s="533" t="s">
        <v>14</v>
      </c>
      <c r="E877" s="533"/>
      <c r="F877" s="536">
        <v>10638</v>
      </c>
      <c r="G877" s="536">
        <f t="shared" si="139"/>
        <v>0</v>
      </c>
      <c r="H877" s="536">
        <v>24909.119999999999</v>
      </c>
      <c r="I877" s="536">
        <f t="shared" si="140"/>
        <v>0</v>
      </c>
      <c r="J877" s="749">
        <f t="shared" si="141"/>
        <v>0</v>
      </c>
    </row>
    <row r="878" spans="1:10" ht="12" hidden="1" customHeight="1" x14ac:dyDescent="0.2">
      <c r="A878" s="531">
        <v>62</v>
      </c>
      <c r="B878" s="535" t="s">
        <v>290</v>
      </c>
      <c r="C878" s="533" t="s">
        <v>333</v>
      </c>
      <c r="D878" s="533" t="s">
        <v>14</v>
      </c>
      <c r="E878" s="533"/>
      <c r="F878" s="536">
        <v>37939</v>
      </c>
      <c r="G878" s="536">
        <f t="shared" si="139"/>
        <v>0</v>
      </c>
      <c r="H878" s="536">
        <v>88833.599999999991</v>
      </c>
      <c r="I878" s="536">
        <f t="shared" si="140"/>
        <v>0</v>
      </c>
      <c r="J878" s="749">
        <f t="shared" si="141"/>
        <v>0</v>
      </c>
    </row>
    <row r="879" spans="1:10" hidden="1" x14ac:dyDescent="0.2">
      <c r="A879" s="531">
        <v>63</v>
      </c>
      <c r="B879" s="535" t="s">
        <v>46</v>
      </c>
      <c r="C879" s="533" t="s">
        <v>329</v>
      </c>
      <c r="D879" s="533" t="s">
        <v>14</v>
      </c>
      <c r="E879" s="533"/>
      <c r="F879" s="536">
        <v>1502</v>
      </c>
      <c r="G879" s="536">
        <f t="shared" si="139"/>
        <v>0</v>
      </c>
      <c r="H879" s="536">
        <v>3517.6320000000001</v>
      </c>
      <c r="I879" s="536">
        <f t="shared" si="140"/>
        <v>0</v>
      </c>
      <c r="J879" s="749">
        <f t="shared" si="141"/>
        <v>0</v>
      </c>
    </row>
    <row r="880" spans="1:10" ht="12" customHeight="1" x14ac:dyDescent="0.2">
      <c r="A880" s="531">
        <v>64</v>
      </c>
      <c r="B880" s="535" t="s">
        <v>49</v>
      </c>
      <c r="C880" s="533" t="s">
        <v>334</v>
      </c>
      <c r="D880" s="533" t="s">
        <v>14</v>
      </c>
      <c r="E880" s="533">
        <v>1</v>
      </c>
      <c r="F880" s="536">
        <v>20865</v>
      </c>
      <c r="G880" s="536">
        <f t="shared" si="139"/>
        <v>20865</v>
      </c>
      <c r="H880" s="536">
        <v>71535.599999999991</v>
      </c>
      <c r="I880" s="536">
        <f t="shared" si="140"/>
        <v>71535.599999999991</v>
      </c>
      <c r="J880" s="749">
        <f t="shared" si="141"/>
        <v>92400.599999999991</v>
      </c>
    </row>
    <row r="881" spans="1:10" ht="13.5" customHeight="1" x14ac:dyDescent="0.2">
      <c r="A881" s="531">
        <v>65</v>
      </c>
      <c r="B881" s="541" t="s">
        <v>387</v>
      </c>
      <c r="C881" s="542" t="s">
        <v>388</v>
      </c>
      <c r="D881" s="542" t="s">
        <v>14</v>
      </c>
      <c r="E881" s="542">
        <v>2</v>
      </c>
      <c r="F881" s="543">
        <v>4500</v>
      </c>
      <c r="G881" s="536">
        <f t="shared" si="139"/>
        <v>9000</v>
      </c>
      <c r="H881" s="543">
        <v>16013.050000000001</v>
      </c>
      <c r="I881" s="536">
        <f t="shared" si="140"/>
        <v>32026.100000000002</v>
      </c>
      <c r="J881" s="750">
        <f t="shared" si="141"/>
        <v>41026.100000000006</v>
      </c>
    </row>
    <row r="882" spans="1:10" ht="12" customHeight="1" x14ac:dyDescent="0.2">
      <c r="A882" s="531">
        <v>66</v>
      </c>
      <c r="B882" s="541" t="s">
        <v>387</v>
      </c>
      <c r="C882" s="542" t="s">
        <v>389</v>
      </c>
      <c r="D882" s="542" t="s">
        <v>14</v>
      </c>
      <c r="E882" s="542">
        <v>1</v>
      </c>
      <c r="F882" s="543">
        <v>4500</v>
      </c>
      <c r="G882" s="536">
        <f t="shared" si="139"/>
        <v>4500</v>
      </c>
      <c r="H882" s="543">
        <v>12276</v>
      </c>
      <c r="I882" s="536">
        <f t="shared" si="140"/>
        <v>12276</v>
      </c>
      <c r="J882" s="750">
        <f t="shared" si="141"/>
        <v>16776</v>
      </c>
    </row>
    <row r="883" spans="1:10" ht="12" hidden="1" customHeight="1" x14ac:dyDescent="0.2">
      <c r="A883" s="531">
        <v>67</v>
      </c>
      <c r="B883" s="541" t="s">
        <v>82</v>
      </c>
      <c r="C883" s="542" t="s">
        <v>83</v>
      </c>
      <c r="D883" s="542" t="s">
        <v>56</v>
      </c>
      <c r="E883" s="542"/>
      <c r="F883" s="543">
        <v>600</v>
      </c>
      <c r="G883" s="536">
        <f t="shared" si="139"/>
        <v>0</v>
      </c>
      <c r="H883" s="543">
        <v>588</v>
      </c>
      <c r="I883" s="536">
        <f t="shared" si="140"/>
        <v>0</v>
      </c>
      <c r="J883" s="750">
        <f t="shared" si="141"/>
        <v>0</v>
      </c>
    </row>
    <row r="884" spans="1:10" ht="12" hidden="1" customHeight="1" x14ac:dyDescent="0.2">
      <c r="A884" s="531">
        <v>68</v>
      </c>
      <c r="B884" s="541" t="s">
        <v>151</v>
      </c>
      <c r="C884" s="542" t="s">
        <v>152</v>
      </c>
      <c r="D884" s="542" t="s">
        <v>56</v>
      </c>
      <c r="E884" s="542"/>
      <c r="F884" s="543">
        <v>600</v>
      </c>
      <c r="G884" s="536">
        <f t="shared" si="139"/>
        <v>0</v>
      </c>
      <c r="H884" s="543">
        <v>381</v>
      </c>
      <c r="I884" s="536">
        <f t="shared" si="140"/>
        <v>0</v>
      </c>
      <c r="J884" s="750">
        <f t="shared" si="141"/>
        <v>0</v>
      </c>
    </row>
    <row r="885" spans="1:10" ht="12" hidden="1" customHeight="1" x14ac:dyDescent="0.2">
      <c r="A885" s="531">
        <v>69</v>
      </c>
      <c r="B885" s="541" t="s">
        <v>390</v>
      </c>
      <c r="C885" s="542" t="s">
        <v>391</v>
      </c>
      <c r="D885" s="542" t="s">
        <v>14</v>
      </c>
      <c r="E885" s="542"/>
      <c r="F885" s="543">
        <v>400</v>
      </c>
      <c r="G885" s="536">
        <f t="shared" si="139"/>
        <v>0</v>
      </c>
      <c r="H885" s="543">
        <v>900</v>
      </c>
      <c r="I885" s="536">
        <f t="shared" si="140"/>
        <v>0</v>
      </c>
      <c r="J885" s="750">
        <f t="shared" si="141"/>
        <v>0</v>
      </c>
    </row>
    <row r="886" spans="1:10" ht="12" hidden="1" customHeight="1" x14ac:dyDescent="0.2">
      <c r="A886" s="531">
        <v>70</v>
      </c>
      <c r="B886" s="541" t="s">
        <v>392</v>
      </c>
      <c r="C886" s="542" t="s">
        <v>393</v>
      </c>
      <c r="D886" s="542" t="s">
        <v>14</v>
      </c>
      <c r="E886" s="542"/>
      <c r="F886" s="543">
        <v>300</v>
      </c>
      <c r="G886" s="536">
        <f t="shared" si="139"/>
        <v>0</v>
      </c>
      <c r="H886" s="543">
        <v>234</v>
      </c>
      <c r="I886" s="536">
        <f t="shared" si="140"/>
        <v>0</v>
      </c>
      <c r="J886" s="750">
        <f t="shared" si="141"/>
        <v>0</v>
      </c>
    </row>
    <row r="887" spans="1:10" ht="12" hidden="1" customHeight="1" x14ac:dyDescent="0.2">
      <c r="A887" s="531">
        <v>71</v>
      </c>
      <c r="B887" s="541" t="s">
        <v>394</v>
      </c>
      <c r="C887" s="544" t="s">
        <v>395</v>
      </c>
      <c r="D887" s="544" t="s">
        <v>14</v>
      </c>
      <c r="E887" s="544"/>
      <c r="F887" s="543">
        <v>1250</v>
      </c>
      <c r="G887" s="536">
        <f t="shared" si="139"/>
        <v>0</v>
      </c>
      <c r="H887" s="543">
        <v>1163.3999999999999</v>
      </c>
      <c r="I887" s="536">
        <f t="shared" si="140"/>
        <v>0</v>
      </c>
      <c r="J887" s="750">
        <f t="shared" si="141"/>
        <v>0</v>
      </c>
    </row>
    <row r="888" spans="1:10" hidden="1" x14ac:dyDescent="0.2">
      <c r="A888" s="531">
        <v>72</v>
      </c>
      <c r="B888" s="541" t="s">
        <v>394</v>
      </c>
      <c r="C888" s="544" t="s">
        <v>296</v>
      </c>
      <c r="D888" s="544" t="s">
        <v>14</v>
      </c>
      <c r="E888" s="544"/>
      <c r="F888" s="543">
        <v>850</v>
      </c>
      <c r="G888" s="536">
        <f t="shared" si="139"/>
        <v>0</v>
      </c>
      <c r="H888" s="543">
        <v>347.2</v>
      </c>
      <c r="I888" s="536">
        <f t="shared" si="140"/>
        <v>0</v>
      </c>
      <c r="J888" s="750">
        <f t="shared" si="141"/>
        <v>0</v>
      </c>
    </row>
    <row r="889" spans="1:10" ht="12" hidden="1" customHeight="1" x14ac:dyDescent="0.2">
      <c r="A889" s="531">
        <v>73</v>
      </c>
      <c r="B889" s="541" t="s">
        <v>394</v>
      </c>
      <c r="C889" s="544" t="s">
        <v>168</v>
      </c>
      <c r="D889" s="544" t="s">
        <v>14</v>
      </c>
      <c r="E889" s="544"/>
      <c r="F889" s="543">
        <v>850</v>
      </c>
      <c r="G889" s="536">
        <f t="shared" si="139"/>
        <v>0</v>
      </c>
      <c r="H889" s="543">
        <v>311.87692307692305</v>
      </c>
      <c r="I889" s="536">
        <f t="shared" si="140"/>
        <v>0</v>
      </c>
      <c r="J889" s="750">
        <f t="shared" si="141"/>
        <v>0</v>
      </c>
    </row>
    <row r="890" spans="1:10" ht="13.5" hidden="1" customHeight="1" x14ac:dyDescent="0.2">
      <c r="A890" s="531">
        <v>74</v>
      </c>
      <c r="B890" s="535" t="s">
        <v>50</v>
      </c>
      <c r="C890" s="533" t="s">
        <v>184</v>
      </c>
      <c r="D890" s="533" t="s">
        <v>7</v>
      </c>
      <c r="E890" s="533"/>
      <c r="F890" s="536">
        <v>1500</v>
      </c>
      <c r="G890" s="536">
        <f t="shared" si="139"/>
        <v>0</v>
      </c>
      <c r="H890" s="536">
        <v>4175</v>
      </c>
      <c r="I890" s="536">
        <f t="shared" si="140"/>
        <v>0</v>
      </c>
      <c r="J890" s="749">
        <f t="shared" si="141"/>
        <v>0</v>
      </c>
    </row>
    <row r="891" spans="1:10" ht="15.6" hidden="1" customHeight="1" x14ac:dyDescent="0.2">
      <c r="A891" s="531">
        <v>75</v>
      </c>
      <c r="B891" s="535" t="s">
        <v>51</v>
      </c>
      <c r="C891" s="533" t="s">
        <v>52</v>
      </c>
      <c r="D891" s="533" t="s">
        <v>7</v>
      </c>
      <c r="E891" s="533"/>
      <c r="F891" s="536">
        <v>600</v>
      </c>
      <c r="G891" s="536">
        <f t="shared" si="139"/>
        <v>0</v>
      </c>
      <c r="H891" s="536">
        <v>784</v>
      </c>
      <c r="I891" s="536">
        <f t="shared" si="140"/>
        <v>0</v>
      </c>
      <c r="J891" s="749">
        <f t="shared" si="141"/>
        <v>0</v>
      </c>
    </row>
    <row r="892" spans="1:10" ht="12" hidden="1" customHeight="1" x14ac:dyDescent="0.2">
      <c r="A892" s="531">
        <v>76</v>
      </c>
      <c r="B892" s="535" t="s">
        <v>51</v>
      </c>
      <c r="C892" s="533" t="s">
        <v>53</v>
      </c>
      <c r="D892" s="533" t="s">
        <v>7</v>
      </c>
      <c r="E892" s="533"/>
      <c r="F892" s="536">
        <v>600</v>
      </c>
      <c r="G892" s="536">
        <f t="shared" si="139"/>
        <v>0</v>
      </c>
      <c r="H892" s="536">
        <v>420</v>
      </c>
      <c r="I892" s="536">
        <f t="shared" si="140"/>
        <v>0</v>
      </c>
      <c r="J892" s="749">
        <f t="shared" si="141"/>
        <v>0</v>
      </c>
    </row>
    <row r="893" spans="1:10" ht="12" hidden="1" customHeight="1" x14ac:dyDescent="0.2">
      <c r="A893" s="531">
        <v>77</v>
      </c>
      <c r="B893" s="535" t="s">
        <v>54</v>
      </c>
      <c r="C893" s="533" t="s">
        <v>293</v>
      </c>
      <c r="D893" s="533" t="s">
        <v>7</v>
      </c>
      <c r="E893" s="533"/>
      <c r="F893" s="536">
        <v>800</v>
      </c>
      <c r="G893" s="536">
        <f t="shared" si="139"/>
        <v>0</v>
      </c>
      <c r="H893" s="536">
        <v>721</v>
      </c>
      <c r="I893" s="536">
        <f t="shared" si="140"/>
        <v>0</v>
      </c>
      <c r="J893" s="749">
        <f t="shared" si="141"/>
        <v>0</v>
      </c>
    </row>
    <row r="894" spans="1:10" ht="12" hidden="1" customHeight="1" x14ac:dyDescent="0.2">
      <c r="A894" s="531">
        <v>78</v>
      </c>
      <c r="B894" s="535" t="s">
        <v>55</v>
      </c>
      <c r="C894" s="533"/>
      <c r="D894" s="533" t="s">
        <v>56</v>
      </c>
      <c r="E894" s="533"/>
      <c r="F894" s="536">
        <v>1050</v>
      </c>
      <c r="G894" s="536">
        <f t="shared" si="139"/>
        <v>0</v>
      </c>
      <c r="H894" s="536">
        <v>840</v>
      </c>
      <c r="I894" s="536">
        <f t="shared" si="140"/>
        <v>0</v>
      </c>
      <c r="J894" s="749">
        <f t="shared" si="141"/>
        <v>0</v>
      </c>
    </row>
    <row r="895" spans="1:10" ht="12" customHeight="1" x14ac:dyDescent="0.2">
      <c r="A895" s="531">
        <v>79</v>
      </c>
      <c r="B895" s="535" t="s">
        <v>57</v>
      </c>
      <c r="C895" s="538"/>
      <c r="D895" s="533" t="s">
        <v>56</v>
      </c>
      <c r="E895" s="533">
        <f>50-6.05</f>
        <v>43.95</v>
      </c>
      <c r="F895" s="536">
        <v>1050</v>
      </c>
      <c r="G895" s="536">
        <f t="shared" si="139"/>
        <v>46147.5</v>
      </c>
      <c r="H895" s="536">
        <v>1190</v>
      </c>
      <c r="I895" s="536">
        <f t="shared" si="140"/>
        <v>52300.5</v>
      </c>
      <c r="J895" s="749">
        <f t="shared" si="141"/>
        <v>98448</v>
      </c>
    </row>
    <row r="896" spans="1:10" ht="12" hidden="1" customHeight="1" x14ac:dyDescent="0.2">
      <c r="A896" s="531">
        <v>80</v>
      </c>
      <c r="B896" s="535" t="s">
        <v>58</v>
      </c>
      <c r="C896" s="538"/>
      <c r="D896" s="533" t="s">
        <v>56</v>
      </c>
      <c r="E896" s="533"/>
      <c r="F896" s="536">
        <v>1050</v>
      </c>
      <c r="G896" s="536">
        <f t="shared" si="139"/>
        <v>0</v>
      </c>
      <c r="H896" s="536">
        <v>2380</v>
      </c>
      <c r="I896" s="536">
        <f t="shared" si="140"/>
        <v>0</v>
      </c>
      <c r="J896" s="749">
        <f t="shared" si="141"/>
        <v>0</v>
      </c>
    </row>
    <row r="897" spans="1:10" hidden="1" x14ac:dyDescent="0.2">
      <c r="A897" s="531">
        <v>81</v>
      </c>
      <c r="B897" s="535" t="s">
        <v>59</v>
      </c>
      <c r="C897" s="533"/>
      <c r="D897" s="533" t="s">
        <v>56</v>
      </c>
      <c r="E897" s="533"/>
      <c r="F897" s="536">
        <v>1050</v>
      </c>
      <c r="G897" s="536">
        <f t="shared" si="139"/>
        <v>0</v>
      </c>
      <c r="H897" s="536">
        <v>3080</v>
      </c>
      <c r="I897" s="536">
        <f t="shared" si="140"/>
        <v>0</v>
      </c>
      <c r="J897" s="749">
        <f t="shared" si="141"/>
        <v>0</v>
      </c>
    </row>
    <row r="898" spans="1:10" ht="12" hidden="1" customHeight="1" x14ac:dyDescent="0.2">
      <c r="A898" s="531">
        <v>82</v>
      </c>
      <c r="B898" s="535" t="s">
        <v>60</v>
      </c>
      <c r="C898" s="538"/>
      <c r="D898" s="533" t="s">
        <v>5</v>
      </c>
      <c r="E898" s="533"/>
      <c r="F898" s="536">
        <v>0</v>
      </c>
      <c r="G898" s="536">
        <f t="shared" si="139"/>
        <v>0</v>
      </c>
      <c r="H898" s="536">
        <v>32642</v>
      </c>
      <c r="I898" s="536">
        <f t="shared" si="140"/>
        <v>0</v>
      </c>
      <c r="J898" s="749">
        <f t="shared" si="141"/>
        <v>0</v>
      </c>
    </row>
    <row r="899" spans="1:10" ht="13.5" customHeight="1" x14ac:dyDescent="0.2">
      <c r="A899" s="531">
        <v>83</v>
      </c>
      <c r="B899" s="539" t="s">
        <v>61</v>
      </c>
      <c r="C899" s="533"/>
      <c r="D899" s="533"/>
      <c r="E899" s="533"/>
      <c r="F899" s="533"/>
      <c r="G899" s="536"/>
      <c r="H899" s="147"/>
      <c r="I899" s="536"/>
      <c r="J899" s="748"/>
    </row>
    <row r="900" spans="1:10" ht="12" hidden="1" customHeight="1" x14ac:dyDescent="0.2">
      <c r="A900" s="531">
        <v>84</v>
      </c>
      <c r="B900" s="535" t="s">
        <v>294</v>
      </c>
      <c r="C900" s="533" t="s">
        <v>335</v>
      </c>
      <c r="D900" s="533" t="s">
        <v>14</v>
      </c>
      <c r="E900" s="533"/>
      <c r="F900" s="536">
        <v>3518</v>
      </c>
      <c r="G900" s="536">
        <f t="shared" ref="G900:G914" si="142">E900*F900</f>
        <v>0</v>
      </c>
      <c r="H900" s="536">
        <v>7588.7999999999993</v>
      </c>
      <c r="I900" s="536">
        <f t="shared" ref="I900:I914" si="143">E900*H900</f>
        <v>0</v>
      </c>
      <c r="J900" s="749">
        <f t="shared" ref="J900:J914" si="144">G900+I900</f>
        <v>0</v>
      </c>
    </row>
    <row r="901" spans="1:10" ht="12" hidden="1" customHeight="1" x14ac:dyDescent="0.2">
      <c r="A901" s="531">
        <v>85</v>
      </c>
      <c r="B901" s="535" t="s">
        <v>62</v>
      </c>
      <c r="C901" s="533" t="s">
        <v>336</v>
      </c>
      <c r="D901" s="533" t="s">
        <v>14</v>
      </c>
      <c r="E901" s="533"/>
      <c r="F901" s="536">
        <v>2005</v>
      </c>
      <c r="G901" s="536">
        <f t="shared" si="142"/>
        <v>0</v>
      </c>
      <c r="H901" s="536">
        <v>4910.3999999999996</v>
      </c>
      <c r="I901" s="536">
        <f t="shared" si="143"/>
        <v>0</v>
      </c>
      <c r="J901" s="749">
        <f t="shared" si="144"/>
        <v>0</v>
      </c>
    </row>
    <row r="902" spans="1:10" ht="12" hidden="1" customHeight="1" x14ac:dyDescent="0.2">
      <c r="A902" s="531">
        <v>86</v>
      </c>
      <c r="B902" s="541" t="s">
        <v>396</v>
      </c>
      <c r="C902" s="542" t="s">
        <v>296</v>
      </c>
      <c r="D902" s="542" t="s">
        <v>14</v>
      </c>
      <c r="E902" s="542"/>
      <c r="F902" s="543">
        <v>4500</v>
      </c>
      <c r="G902" s="536">
        <f t="shared" si="142"/>
        <v>0</v>
      </c>
      <c r="H902" s="543">
        <v>4900</v>
      </c>
      <c r="I902" s="536">
        <f t="shared" si="143"/>
        <v>0</v>
      </c>
      <c r="J902" s="750">
        <f t="shared" si="144"/>
        <v>0</v>
      </c>
    </row>
    <row r="903" spans="1:10" ht="12" customHeight="1" x14ac:dyDescent="0.2">
      <c r="A903" s="531">
        <v>87</v>
      </c>
      <c r="B903" s="541" t="s">
        <v>387</v>
      </c>
      <c r="C903" s="542" t="s">
        <v>397</v>
      </c>
      <c r="D903" s="542" t="s">
        <v>14</v>
      </c>
      <c r="E903" s="542">
        <v>3</v>
      </c>
      <c r="F903" s="543">
        <v>4500</v>
      </c>
      <c r="G903" s="536">
        <f t="shared" si="142"/>
        <v>13500</v>
      </c>
      <c r="H903" s="543">
        <v>11450.625</v>
      </c>
      <c r="I903" s="536">
        <f t="shared" si="143"/>
        <v>34351.875</v>
      </c>
      <c r="J903" s="750">
        <f t="shared" si="144"/>
        <v>47851.875</v>
      </c>
    </row>
    <row r="904" spans="1:10" ht="12" hidden="1" customHeight="1" x14ac:dyDescent="0.2">
      <c r="A904" s="531">
        <v>88</v>
      </c>
      <c r="B904" s="541" t="s">
        <v>398</v>
      </c>
      <c r="C904" s="542" t="s">
        <v>399</v>
      </c>
      <c r="D904" s="542" t="s">
        <v>14</v>
      </c>
      <c r="E904" s="542"/>
      <c r="F904" s="543">
        <v>400</v>
      </c>
      <c r="G904" s="536">
        <f t="shared" si="142"/>
        <v>0</v>
      </c>
      <c r="H904" s="543">
        <v>952.8</v>
      </c>
      <c r="I904" s="536">
        <f t="shared" si="143"/>
        <v>0</v>
      </c>
      <c r="J904" s="750">
        <f t="shared" si="144"/>
        <v>0</v>
      </c>
    </row>
    <row r="905" spans="1:10" ht="12" hidden="1" customHeight="1" x14ac:dyDescent="0.2">
      <c r="A905" s="531">
        <v>89</v>
      </c>
      <c r="B905" s="541" t="s">
        <v>392</v>
      </c>
      <c r="C905" s="542" t="s">
        <v>393</v>
      </c>
      <c r="D905" s="542" t="s">
        <v>14</v>
      </c>
      <c r="E905" s="542"/>
      <c r="F905" s="543">
        <v>300</v>
      </c>
      <c r="G905" s="536">
        <f t="shared" si="142"/>
        <v>0</v>
      </c>
      <c r="H905" s="543">
        <v>234</v>
      </c>
      <c r="I905" s="536">
        <f t="shared" si="143"/>
        <v>0</v>
      </c>
      <c r="J905" s="750">
        <f t="shared" si="144"/>
        <v>0</v>
      </c>
    </row>
    <row r="906" spans="1:10" ht="12" hidden="1" customHeight="1" x14ac:dyDescent="0.2">
      <c r="A906" s="531">
        <v>90</v>
      </c>
      <c r="B906" s="541" t="s">
        <v>394</v>
      </c>
      <c r="C906" s="544" t="s">
        <v>158</v>
      </c>
      <c r="D906" s="544" t="s">
        <v>14</v>
      </c>
      <c r="E906" s="544"/>
      <c r="F906" s="543">
        <v>850</v>
      </c>
      <c r="G906" s="536">
        <f t="shared" si="142"/>
        <v>0</v>
      </c>
      <c r="H906" s="543">
        <v>316.39999999999998</v>
      </c>
      <c r="I906" s="536">
        <f t="shared" si="143"/>
        <v>0</v>
      </c>
      <c r="J906" s="750">
        <f t="shared" si="144"/>
        <v>0</v>
      </c>
    </row>
    <row r="907" spans="1:10" hidden="1" x14ac:dyDescent="0.2">
      <c r="A907" s="531">
        <v>91</v>
      </c>
      <c r="B907" s="541" t="s">
        <v>394</v>
      </c>
      <c r="C907" s="544" t="s">
        <v>168</v>
      </c>
      <c r="D907" s="544" t="s">
        <v>14</v>
      </c>
      <c r="E907" s="544"/>
      <c r="F907" s="543">
        <v>850</v>
      </c>
      <c r="G907" s="536">
        <f t="shared" si="142"/>
        <v>0</v>
      </c>
      <c r="H907" s="543">
        <v>311.87692307692305</v>
      </c>
      <c r="I907" s="536">
        <f t="shared" si="143"/>
        <v>0</v>
      </c>
      <c r="J907" s="750">
        <f t="shared" si="144"/>
        <v>0</v>
      </c>
    </row>
    <row r="908" spans="1:10" ht="12" hidden="1" customHeight="1" x14ac:dyDescent="0.2">
      <c r="A908" s="531">
        <v>92</v>
      </c>
      <c r="B908" s="535" t="s">
        <v>63</v>
      </c>
      <c r="C908" s="533" t="s">
        <v>67</v>
      </c>
      <c r="D908" s="533" t="s">
        <v>14</v>
      </c>
      <c r="E908" s="533"/>
      <c r="F908" s="536">
        <v>600</v>
      </c>
      <c r="G908" s="536">
        <f t="shared" si="142"/>
        <v>0</v>
      </c>
      <c r="H908" s="536">
        <v>630</v>
      </c>
      <c r="I908" s="536">
        <f t="shared" si="143"/>
        <v>0</v>
      </c>
      <c r="J908" s="749">
        <f t="shared" si="144"/>
        <v>0</v>
      </c>
    </row>
    <row r="909" spans="1:10" ht="13.5" hidden="1" customHeight="1" x14ac:dyDescent="0.2">
      <c r="A909" s="531">
        <v>93</v>
      </c>
      <c r="B909" s="535" t="s">
        <v>63</v>
      </c>
      <c r="C909" s="533" t="s">
        <v>64</v>
      </c>
      <c r="D909" s="533" t="s">
        <v>14</v>
      </c>
      <c r="E909" s="533"/>
      <c r="F909" s="536">
        <v>600</v>
      </c>
      <c r="G909" s="536">
        <f t="shared" si="142"/>
        <v>0</v>
      </c>
      <c r="H909" s="536">
        <v>420</v>
      </c>
      <c r="I909" s="536">
        <f t="shared" si="143"/>
        <v>0</v>
      </c>
      <c r="J909" s="749">
        <f t="shared" si="144"/>
        <v>0</v>
      </c>
    </row>
    <row r="910" spans="1:10" ht="12" hidden="1" customHeight="1" x14ac:dyDescent="0.2">
      <c r="A910" s="531">
        <v>94</v>
      </c>
      <c r="B910" s="535" t="s">
        <v>295</v>
      </c>
      <c r="C910" s="533" t="s">
        <v>296</v>
      </c>
      <c r="D910" s="533" t="s">
        <v>7</v>
      </c>
      <c r="E910" s="533"/>
      <c r="F910" s="536">
        <v>1200</v>
      </c>
      <c r="G910" s="536">
        <f t="shared" si="142"/>
        <v>0</v>
      </c>
      <c r="H910" s="536">
        <v>350</v>
      </c>
      <c r="I910" s="536">
        <f t="shared" si="143"/>
        <v>0</v>
      </c>
      <c r="J910" s="749">
        <f t="shared" si="144"/>
        <v>0</v>
      </c>
    </row>
    <row r="911" spans="1:10" ht="12" hidden="1" customHeight="1" x14ac:dyDescent="0.2">
      <c r="A911" s="531">
        <v>95</v>
      </c>
      <c r="B911" s="535" t="s">
        <v>72</v>
      </c>
      <c r="C911" s="533"/>
      <c r="D911" s="533" t="s">
        <v>56</v>
      </c>
      <c r="E911" s="533"/>
      <c r="F911" s="536">
        <v>1050</v>
      </c>
      <c r="G911" s="536">
        <f t="shared" si="142"/>
        <v>0</v>
      </c>
      <c r="H911" s="536">
        <v>840</v>
      </c>
      <c r="I911" s="536">
        <f t="shared" si="143"/>
        <v>0</v>
      </c>
      <c r="J911" s="749">
        <f t="shared" si="144"/>
        <v>0</v>
      </c>
    </row>
    <row r="912" spans="1:10" ht="13.9" hidden="1" customHeight="1" x14ac:dyDescent="0.2">
      <c r="A912" s="531">
        <v>96</v>
      </c>
      <c r="B912" s="535" t="s">
        <v>73</v>
      </c>
      <c r="C912" s="533"/>
      <c r="D912" s="533" t="s">
        <v>56</v>
      </c>
      <c r="E912" s="533"/>
      <c r="F912" s="536">
        <v>1050</v>
      </c>
      <c r="G912" s="536">
        <f t="shared" si="142"/>
        <v>0</v>
      </c>
      <c r="H912" s="536">
        <v>3080</v>
      </c>
      <c r="I912" s="536">
        <f t="shared" si="143"/>
        <v>0</v>
      </c>
      <c r="J912" s="749">
        <f t="shared" si="144"/>
        <v>0</v>
      </c>
    </row>
    <row r="913" spans="1:10" ht="12" hidden="1" customHeight="1" x14ac:dyDescent="0.2">
      <c r="A913" s="531">
        <v>97</v>
      </c>
      <c r="B913" s="535" t="s">
        <v>60</v>
      </c>
      <c r="C913" s="538"/>
      <c r="D913" s="533" t="s">
        <v>5</v>
      </c>
      <c r="E913" s="533"/>
      <c r="F913" s="536">
        <v>0</v>
      </c>
      <c r="G913" s="536">
        <f t="shared" si="142"/>
        <v>0</v>
      </c>
      <c r="H913" s="536">
        <v>1218</v>
      </c>
      <c r="I913" s="536">
        <f t="shared" si="143"/>
        <v>0</v>
      </c>
      <c r="J913" s="749">
        <f t="shared" si="144"/>
        <v>0</v>
      </c>
    </row>
    <row r="914" spans="1:10" ht="12" hidden="1" customHeight="1" x14ac:dyDescent="0.2">
      <c r="A914" s="531">
        <v>98</v>
      </c>
      <c r="B914" s="541" t="s">
        <v>82</v>
      </c>
      <c r="C914" s="542" t="s">
        <v>83</v>
      </c>
      <c r="D914" s="542" t="s">
        <v>56</v>
      </c>
      <c r="E914" s="533"/>
      <c r="F914" s="543">
        <v>600</v>
      </c>
      <c r="G914" s="536">
        <f t="shared" si="142"/>
        <v>0</v>
      </c>
      <c r="H914" s="543">
        <v>588</v>
      </c>
      <c r="I914" s="536">
        <f t="shared" si="143"/>
        <v>0</v>
      </c>
      <c r="J914" s="750">
        <f t="shared" si="144"/>
        <v>0</v>
      </c>
    </row>
    <row r="915" spans="1:10" ht="12" customHeight="1" x14ac:dyDescent="0.2">
      <c r="A915" s="531">
        <v>99</v>
      </c>
      <c r="B915" s="539" t="s">
        <v>66</v>
      </c>
      <c r="C915" s="533"/>
      <c r="D915" s="533"/>
      <c r="E915" s="533"/>
      <c r="F915" s="533"/>
      <c r="G915" s="536"/>
      <c r="H915" s="147"/>
      <c r="I915" s="536"/>
      <c r="J915" s="748"/>
    </row>
    <row r="916" spans="1:10" hidden="1" x14ac:dyDescent="0.2">
      <c r="A916" s="531">
        <v>100</v>
      </c>
      <c r="B916" s="535" t="s">
        <v>297</v>
      </c>
      <c r="C916" s="533" t="s">
        <v>338</v>
      </c>
      <c r="D916" s="533" t="s">
        <v>14</v>
      </c>
      <c r="E916" s="533"/>
      <c r="F916" s="536">
        <v>2829</v>
      </c>
      <c r="G916" s="536">
        <f t="shared" ref="G916:G928" si="145">E916*F916</f>
        <v>0</v>
      </c>
      <c r="H916" s="536">
        <v>5624.6399999999994</v>
      </c>
      <c r="I916" s="536">
        <f t="shared" ref="I916:I928" si="146">E916*H916</f>
        <v>0</v>
      </c>
      <c r="J916" s="749">
        <f t="shared" ref="J916:J928" si="147">G916+I916</f>
        <v>0</v>
      </c>
    </row>
    <row r="917" spans="1:10" hidden="1" x14ac:dyDescent="0.2">
      <c r="A917" s="531">
        <v>101</v>
      </c>
      <c r="B917" s="535" t="s">
        <v>62</v>
      </c>
      <c r="C917" s="533" t="s">
        <v>337</v>
      </c>
      <c r="D917" s="533" t="s">
        <v>14</v>
      </c>
      <c r="E917" s="533"/>
      <c r="F917" s="536">
        <v>1681</v>
      </c>
      <c r="G917" s="536">
        <f t="shared" si="145"/>
        <v>0</v>
      </c>
      <c r="H917" s="536">
        <v>4575.5999999999995</v>
      </c>
      <c r="I917" s="536">
        <f t="shared" si="146"/>
        <v>0</v>
      </c>
      <c r="J917" s="749">
        <f t="shared" si="147"/>
        <v>0</v>
      </c>
    </row>
    <row r="918" spans="1:10" ht="13.5" hidden="1" customHeight="1" x14ac:dyDescent="0.2">
      <c r="A918" s="531">
        <v>102</v>
      </c>
      <c r="B918" s="541" t="s">
        <v>396</v>
      </c>
      <c r="C918" s="542" t="s">
        <v>296</v>
      </c>
      <c r="D918" s="542" t="s">
        <v>14</v>
      </c>
      <c r="E918" s="542"/>
      <c r="F918" s="543">
        <v>4500</v>
      </c>
      <c r="G918" s="536">
        <f t="shared" si="145"/>
        <v>0</v>
      </c>
      <c r="H918" s="543">
        <v>4900</v>
      </c>
      <c r="I918" s="536">
        <f t="shared" si="146"/>
        <v>0</v>
      </c>
      <c r="J918" s="750">
        <f t="shared" si="147"/>
        <v>0</v>
      </c>
    </row>
    <row r="919" spans="1:10" ht="12" customHeight="1" x14ac:dyDescent="0.2">
      <c r="A919" s="531">
        <v>103</v>
      </c>
      <c r="B919" s="541" t="s">
        <v>387</v>
      </c>
      <c r="C919" s="542" t="s">
        <v>400</v>
      </c>
      <c r="D919" s="542" t="s">
        <v>14</v>
      </c>
      <c r="E919" s="542">
        <v>2</v>
      </c>
      <c r="F919" s="543">
        <v>4500</v>
      </c>
      <c r="G919" s="536">
        <f t="shared" si="145"/>
        <v>9000</v>
      </c>
      <c r="H919" s="543">
        <v>11136.75</v>
      </c>
      <c r="I919" s="536">
        <f t="shared" si="146"/>
        <v>22273.5</v>
      </c>
      <c r="J919" s="750">
        <f t="shared" si="147"/>
        <v>31273.5</v>
      </c>
    </row>
    <row r="920" spans="1:10" ht="12" hidden="1" customHeight="1" x14ac:dyDescent="0.2">
      <c r="A920" s="531">
        <v>104</v>
      </c>
      <c r="B920" s="541" t="s">
        <v>398</v>
      </c>
      <c r="C920" s="542" t="s">
        <v>401</v>
      </c>
      <c r="D920" s="542" t="s">
        <v>14</v>
      </c>
      <c r="E920" s="542"/>
      <c r="F920" s="543">
        <v>400</v>
      </c>
      <c r="G920" s="536">
        <f t="shared" si="145"/>
        <v>0</v>
      </c>
      <c r="H920" s="543">
        <v>952.8</v>
      </c>
      <c r="I920" s="536">
        <f t="shared" si="146"/>
        <v>0</v>
      </c>
      <c r="J920" s="750">
        <f t="shared" si="147"/>
        <v>0</v>
      </c>
    </row>
    <row r="921" spans="1:10" ht="13.9" hidden="1" customHeight="1" x14ac:dyDescent="0.2">
      <c r="A921" s="531">
        <v>105</v>
      </c>
      <c r="B921" s="541" t="s">
        <v>392</v>
      </c>
      <c r="C921" s="542" t="s">
        <v>393</v>
      </c>
      <c r="D921" s="542" t="s">
        <v>14</v>
      </c>
      <c r="E921" s="542"/>
      <c r="F921" s="543">
        <v>300</v>
      </c>
      <c r="G921" s="536">
        <f t="shared" si="145"/>
        <v>0</v>
      </c>
      <c r="H921" s="543">
        <v>234</v>
      </c>
      <c r="I921" s="536">
        <f t="shared" si="146"/>
        <v>0</v>
      </c>
      <c r="J921" s="750">
        <f t="shared" si="147"/>
        <v>0</v>
      </c>
    </row>
    <row r="922" spans="1:10" ht="12" hidden="1" customHeight="1" x14ac:dyDescent="0.2">
      <c r="A922" s="531">
        <v>106</v>
      </c>
      <c r="B922" s="541" t="s">
        <v>394</v>
      </c>
      <c r="C922" s="544" t="s">
        <v>168</v>
      </c>
      <c r="D922" s="544" t="s">
        <v>14</v>
      </c>
      <c r="E922" s="544"/>
      <c r="F922" s="543">
        <v>850</v>
      </c>
      <c r="G922" s="536">
        <f t="shared" si="145"/>
        <v>0</v>
      </c>
      <c r="H922" s="543">
        <v>311.87692307692305</v>
      </c>
      <c r="I922" s="536">
        <f t="shared" si="146"/>
        <v>0</v>
      </c>
      <c r="J922" s="750">
        <f t="shared" si="147"/>
        <v>0</v>
      </c>
    </row>
    <row r="923" spans="1:10" ht="12" hidden="1" customHeight="1" x14ac:dyDescent="0.2">
      <c r="A923" s="531">
        <v>107</v>
      </c>
      <c r="B923" s="535" t="s">
        <v>63</v>
      </c>
      <c r="C923" s="533" t="s">
        <v>64</v>
      </c>
      <c r="D923" s="533" t="s">
        <v>7</v>
      </c>
      <c r="E923" s="533"/>
      <c r="F923" s="536">
        <v>600</v>
      </c>
      <c r="G923" s="536">
        <f t="shared" si="145"/>
        <v>0</v>
      </c>
      <c r="H923" s="536">
        <v>420</v>
      </c>
      <c r="I923" s="536">
        <f t="shared" si="146"/>
        <v>0</v>
      </c>
      <c r="J923" s="749">
        <f t="shared" si="147"/>
        <v>0</v>
      </c>
    </row>
    <row r="924" spans="1:10" ht="12" hidden="1" customHeight="1" x14ac:dyDescent="0.2">
      <c r="A924" s="531">
        <v>108</v>
      </c>
      <c r="B924" s="535" t="s">
        <v>295</v>
      </c>
      <c r="C924" s="533" t="s">
        <v>168</v>
      </c>
      <c r="D924" s="533" t="s">
        <v>7</v>
      </c>
      <c r="E924" s="533"/>
      <c r="F924" s="536">
        <v>1200</v>
      </c>
      <c r="G924" s="536">
        <f t="shared" si="145"/>
        <v>0</v>
      </c>
      <c r="H924" s="536">
        <v>300</v>
      </c>
      <c r="I924" s="536">
        <f t="shared" si="146"/>
        <v>0</v>
      </c>
      <c r="J924" s="749">
        <f t="shared" si="147"/>
        <v>0</v>
      </c>
    </row>
    <row r="925" spans="1:10" hidden="1" x14ac:dyDescent="0.2">
      <c r="A925" s="531">
        <v>109</v>
      </c>
      <c r="B925" s="535" t="s">
        <v>74</v>
      </c>
      <c r="C925" s="533"/>
      <c r="D925" s="533" t="s">
        <v>56</v>
      </c>
      <c r="E925" s="533"/>
      <c r="F925" s="536">
        <v>1050</v>
      </c>
      <c r="G925" s="536">
        <f t="shared" si="145"/>
        <v>0</v>
      </c>
      <c r="H925" s="536">
        <v>840</v>
      </c>
      <c r="I925" s="536">
        <f t="shared" si="146"/>
        <v>0</v>
      </c>
      <c r="J925" s="749">
        <f t="shared" si="147"/>
        <v>0</v>
      </c>
    </row>
    <row r="926" spans="1:10" ht="12" hidden="1" customHeight="1" x14ac:dyDescent="0.2">
      <c r="A926" s="531">
        <v>110</v>
      </c>
      <c r="B926" s="535" t="s">
        <v>65</v>
      </c>
      <c r="C926" s="533"/>
      <c r="D926" s="533" t="s">
        <v>56</v>
      </c>
      <c r="E926" s="533"/>
      <c r="F926" s="536">
        <v>1050</v>
      </c>
      <c r="G926" s="536">
        <f t="shared" si="145"/>
        <v>0</v>
      </c>
      <c r="H926" s="536">
        <v>3080</v>
      </c>
      <c r="I926" s="536">
        <f t="shared" si="146"/>
        <v>0</v>
      </c>
      <c r="J926" s="749">
        <f t="shared" si="147"/>
        <v>0</v>
      </c>
    </row>
    <row r="927" spans="1:10" hidden="1" x14ac:dyDescent="0.2">
      <c r="A927" s="531">
        <v>111</v>
      </c>
      <c r="B927" s="535" t="s">
        <v>60</v>
      </c>
      <c r="C927" s="538"/>
      <c r="D927" s="533" t="s">
        <v>5</v>
      </c>
      <c r="E927" s="533"/>
      <c r="F927" s="536">
        <v>0</v>
      </c>
      <c r="G927" s="536">
        <f t="shared" si="145"/>
        <v>0</v>
      </c>
      <c r="H927" s="536">
        <v>1688</v>
      </c>
      <c r="I927" s="536">
        <f t="shared" si="146"/>
        <v>0</v>
      </c>
      <c r="J927" s="749">
        <f t="shared" si="147"/>
        <v>0</v>
      </c>
    </row>
    <row r="928" spans="1:10" ht="25.5" hidden="1" x14ac:dyDescent="0.2">
      <c r="A928" s="531">
        <v>112</v>
      </c>
      <c r="B928" s="541" t="s">
        <v>82</v>
      </c>
      <c r="C928" s="542" t="s">
        <v>83</v>
      </c>
      <c r="D928" s="542" t="s">
        <v>56</v>
      </c>
      <c r="E928" s="533"/>
      <c r="F928" s="543">
        <v>600</v>
      </c>
      <c r="G928" s="536">
        <f t="shared" si="145"/>
        <v>0</v>
      </c>
      <c r="H928" s="543">
        <v>588</v>
      </c>
      <c r="I928" s="536">
        <f t="shared" si="146"/>
        <v>0</v>
      </c>
      <c r="J928" s="750">
        <f t="shared" si="147"/>
        <v>0</v>
      </c>
    </row>
    <row r="929" spans="1:10" ht="18" customHeight="1" x14ac:dyDescent="0.2">
      <c r="A929" s="531">
        <v>113</v>
      </c>
      <c r="B929" s="539" t="s">
        <v>68</v>
      </c>
      <c r="C929" s="533"/>
      <c r="D929" s="533"/>
      <c r="E929" s="533"/>
      <c r="F929" s="533"/>
      <c r="G929" s="536"/>
      <c r="H929" s="147"/>
      <c r="I929" s="536"/>
      <c r="J929" s="748"/>
    </row>
    <row r="930" spans="1:10" ht="12" hidden="1" customHeight="1" x14ac:dyDescent="0.2">
      <c r="A930" s="531">
        <v>114</v>
      </c>
      <c r="B930" s="535" t="s">
        <v>345</v>
      </c>
      <c r="C930" s="533" t="s">
        <v>340</v>
      </c>
      <c r="D930" s="533" t="s">
        <v>14</v>
      </c>
      <c r="E930" s="533"/>
      <c r="F930" s="536">
        <v>4518</v>
      </c>
      <c r="G930" s="536">
        <f t="shared" ref="G930:G946" si="148">E930*F930</f>
        <v>0</v>
      </c>
      <c r="H930" s="536">
        <v>7588.7999999999993</v>
      </c>
      <c r="I930" s="536">
        <f t="shared" ref="I930:I946" si="149">E930*H930</f>
        <v>0</v>
      </c>
      <c r="J930" s="749">
        <f t="shared" ref="J930:J946" si="150">G930+I930</f>
        <v>0</v>
      </c>
    </row>
    <row r="931" spans="1:10" ht="12" hidden="1" customHeight="1" x14ac:dyDescent="0.2">
      <c r="A931" s="531">
        <v>115</v>
      </c>
      <c r="B931" s="535" t="s">
        <v>62</v>
      </c>
      <c r="C931" s="533" t="s">
        <v>339</v>
      </c>
      <c r="D931" s="533" t="s">
        <v>14</v>
      </c>
      <c r="E931" s="533"/>
      <c r="F931" s="536">
        <v>3005</v>
      </c>
      <c r="G931" s="536">
        <f t="shared" si="148"/>
        <v>0</v>
      </c>
      <c r="H931" s="536">
        <v>5133.5999999999995</v>
      </c>
      <c r="I931" s="536">
        <f t="shared" si="149"/>
        <v>0</v>
      </c>
      <c r="J931" s="749">
        <f t="shared" si="150"/>
        <v>0</v>
      </c>
    </row>
    <row r="932" spans="1:10" ht="12" hidden="1" customHeight="1" x14ac:dyDescent="0.2">
      <c r="A932" s="531">
        <v>116</v>
      </c>
      <c r="B932" s="541" t="s">
        <v>402</v>
      </c>
      <c r="C932" s="542" t="s">
        <v>298</v>
      </c>
      <c r="D932" s="542" t="s">
        <v>14</v>
      </c>
      <c r="E932" s="542"/>
      <c r="F932" s="543">
        <v>4500</v>
      </c>
      <c r="G932" s="536">
        <f t="shared" si="148"/>
        <v>0</v>
      </c>
      <c r="H932" s="543">
        <v>4900</v>
      </c>
      <c r="I932" s="536">
        <f t="shared" si="149"/>
        <v>0</v>
      </c>
      <c r="J932" s="750">
        <f t="shared" si="150"/>
        <v>0</v>
      </c>
    </row>
    <row r="933" spans="1:10" ht="12" customHeight="1" x14ac:dyDescent="0.2">
      <c r="A933" s="531">
        <v>117</v>
      </c>
      <c r="B933" s="541" t="s">
        <v>387</v>
      </c>
      <c r="C933" s="542" t="s">
        <v>403</v>
      </c>
      <c r="D933" s="542" t="s">
        <v>14</v>
      </c>
      <c r="E933" s="542">
        <v>2</v>
      </c>
      <c r="F933" s="543">
        <v>4500</v>
      </c>
      <c r="G933" s="536">
        <f t="shared" si="148"/>
        <v>9000</v>
      </c>
      <c r="H933" s="543">
        <v>12807.650000000001</v>
      </c>
      <c r="I933" s="536">
        <f t="shared" si="149"/>
        <v>25615.300000000003</v>
      </c>
      <c r="J933" s="750">
        <f t="shared" si="150"/>
        <v>34615.300000000003</v>
      </c>
    </row>
    <row r="934" spans="1:10" ht="13.5" hidden="1" customHeight="1" x14ac:dyDescent="0.2">
      <c r="A934" s="531">
        <v>118</v>
      </c>
      <c r="B934" s="541" t="s">
        <v>398</v>
      </c>
      <c r="C934" s="542" t="s">
        <v>404</v>
      </c>
      <c r="D934" s="542" t="s">
        <v>14</v>
      </c>
      <c r="E934" s="542"/>
      <c r="F934" s="543">
        <v>400</v>
      </c>
      <c r="G934" s="536">
        <f t="shared" si="148"/>
        <v>0</v>
      </c>
      <c r="H934" s="543">
        <v>952.8</v>
      </c>
      <c r="I934" s="536">
        <f t="shared" si="149"/>
        <v>0</v>
      </c>
      <c r="J934" s="750">
        <f t="shared" si="150"/>
        <v>0</v>
      </c>
    </row>
    <row r="935" spans="1:10" ht="12" hidden="1" customHeight="1" x14ac:dyDescent="0.2">
      <c r="A935" s="531">
        <v>119</v>
      </c>
      <c r="B935" s="541" t="s">
        <v>392</v>
      </c>
      <c r="C935" s="542" t="s">
        <v>393</v>
      </c>
      <c r="D935" s="542" t="s">
        <v>14</v>
      </c>
      <c r="E935" s="542"/>
      <c r="F935" s="543">
        <v>300</v>
      </c>
      <c r="G935" s="536">
        <f t="shared" si="148"/>
        <v>0</v>
      </c>
      <c r="H935" s="543">
        <v>234</v>
      </c>
      <c r="I935" s="536">
        <f t="shared" si="149"/>
        <v>0</v>
      </c>
      <c r="J935" s="750">
        <f t="shared" si="150"/>
        <v>0</v>
      </c>
    </row>
    <row r="936" spans="1:10" hidden="1" x14ac:dyDescent="0.2">
      <c r="A936" s="531">
        <v>120</v>
      </c>
      <c r="B936" s="541" t="s">
        <v>394</v>
      </c>
      <c r="C936" s="544" t="s">
        <v>296</v>
      </c>
      <c r="D936" s="544" t="s">
        <v>14</v>
      </c>
      <c r="E936" s="544"/>
      <c r="F936" s="543">
        <v>850</v>
      </c>
      <c r="G936" s="536">
        <f t="shared" si="148"/>
        <v>0</v>
      </c>
      <c r="H936" s="543">
        <v>347.2</v>
      </c>
      <c r="I936" s="536">
        <f t="shared" si="149"/>
        <v>0</v>
      </c>
      <c r="J936" s="750">
        <f t="shared" si="150"/>
        <v>0</v>
      </c>
    </row>
    <row r="937" spans="1:10" hidden="1" x14ac:dyDescent="0.2">
      <c r="A937" s="531">
        <v>121</v>
      </c>
      <c r="B937" s="541" t="s">
        <v>394</v>
      </c>
      <c r="C937" s="544" t="s">
        <v>158</v>
      </c>
      <c r="D937" s="544" t="s">
        <v>14</v>
      </c>
      <c r="E937" s="544"/>
      <c r="F937" s="543">
        <v>850</v>
      </c>
      <c r="G937" s="536">
        <f t="shared" si="148"/>
        <v>0</v>
      </c>
      <c r="H937" s="543">
        <v>316.39999999999998</v>
      </c>
      <c r="I937" s="536">
        <f t="shared" si="149"/>
        <v>0</v>
      </c>
      <c r="J937" s="750">
        <f t="shared" si="150"/>
        <v>0</v>
      </c>
    </row>
    <row r="938" spans="1:10" hidden="1" x14ac:dyDescent="0.2">
      <c r="A938" s="531">
        <v>122</v>
      </c>
      <c r="B938" s="541" t="s">
        <v>394</v>
      </c>
      <c r="C938" s="544" t="s">
        <v>168</v>
      </c>
      <c r="D938" s="544" t="s">
        <v>14</v>
      </c>
      <c r="E938" s="544"/>
      <c r="F938" s="543">
        <v>850</v>
      </c>
      <c r="G938" s="536">
        <f t="shared" si="148"/>
        <v>0</v>
      </c>
      <c r="H938" s="543">
        <v>311.87692307692305</v>
      </c>
      <c r="I938" s="536">
        <f t="shared" si="149"/>
        <v>0</v>
      </c>
      <c r="J938" s="750">
        <f t="shared" si="150"/>
        <v>0</v>
      </c>
    </row>
    <row r="939" spans="1:10" ht="36.75" hidden="1" customHeight="1" x14ac:dyDescent="0.2">
      <c r="A939" s="531">
        <v>123</v>
      </c>
      <c r="B939" s="535" t="s">
        <v>63</v>
      </c>
      <c r="C939" s="533" t="s">
        <v>71</v>
      </c>
      <c r="D939" s="533" t="s">
        <v>7</v>
      </c>
      <c r="E939" s="533"/>
      <c r="F939" s="536">
        <v>600</v>
      </c>
      <c r="G939" s="536">
        <f t="shared" si="148"/>
        <v>0</v>
      </c>
      <c r="H939" s="536">
        <v>784</v>
      </c>
      <c r="I939" s="536">
        <f t="shared" si="149"/>
        <v>0</v>
      </c>
      <c r="J939" s="749">
        <f t="shared" si="150"/>
        <v>0</v>
      </c>
    </row>
    <row r="940" spans="1:10" ht="40.5" hidden="1" customHeight="1" x14ac:dyDescent="0.2">
      <c r="A940" s="531">
        <v>124</v>
      </c>
      <c r="B940" s="535" t="s">
        <v>63</v>
      </c>
      <c r="C940" s="533" t="s">
        <v>67</v>
      </c>
      <c r="D940" s="533" t="s">
        <v>7</v>
      </c>
      <c r="E940" s="533"/>
      <c r="F940" s="536">
        <v>600</v>
      </c>
      <c r="G940" s="536">
        <f t="shared" si="148"/>
        <v>0</v>
      </c>
      <c r="H940" s="536">
        <v>630</v>
      </c>
      <c r="I940" s="536">
        <f t="shared" si="149"/>
        <v>0</v>
      </c>
      <c r="J940" s="749">
        <f t="shared" si="150"/>
        <v>0</v>
      </c>
    </row>
    <row r="941" spans="1:10" ht="40.5" hidden="1" customHeight="1" x14ac:dyDescent="0.2">
      <c r="A941" s="531">
        <v>125</v>
      </c>
      <c r="B941" s="535" t="s">
        <v>63</v>
      </c>
      <c r="C941" s="533" t="s">
        <v>64</v>
      </c>
      <c r="D941" s="533" t="s">
        <v>7</v>
      </c>
      <c r="E941" s="533"/>
      <c r="F941" s="536">
        <v>600</v>
      </c>
      <c r="G941" s="536">
        <f t="shared" si="148"/>
        <v>0</v>
      </c>
      <c r="H941" s="536">
        <v>420</v>
      </c>
      <c r="I941" s="536">
        <f t="shared" si="149"/>
        <v>0</v>
      </c>
      <c r="J941" s="749">
        <f t="shared" si="150"/>
        <v>0</v>
      </c>
    </row>
    <row r="942" spans="1:10" ht="12" hidden="1" customHeight="1" x14ac:dyDescent="0.2">
      <c r="A942" s="531">
        <v>126</v>
      </c>
      <c r="B942" s="535" t="s">
        <v>295</v>
      </c>
      <c r="C942" s="533" t="s">
        <v>298</v>
      </c>
      <c r="D942" s="533" t="s">
        <v>7</v>
      </c>
      <c r="E942" s="533"/>
      <c r="F942" s="536">
        <v>1200</v>
      </c>
      <c r="G942" s="536">
        <f t="shared" si="148"/>
        <v>0</v>
      </c>
      <c r="H942" s="536">
        <v>450</v>
      </c>
      <c r="I942" s="536">
        <f t="shared" si="149"/>
        <v>0</v>
      </c>
      <c r="J942" s="749">
        <f t="shared" si="150"/>
        <v>0</v>
      </c>
    </row>
    <row r="943" spans="1:10" ht="12" hidden="1" customHeight="1" x14ac:dyDescent="0.2">
      <c r="A943" s="531">
        <v>127</v>
      </c>
      <c r="B943" s="535" t="s">
        <v>299</v>
      </c>
      <c r="C943" s="533"/>
      <c r="D943" s="533" t="s">
        <v>56</v>
      </c>
      <c r="E943" s="533"/>
      <c r="F943" s="536">
        <v>1050</v>
      </c>
      <c r="G943" s="536">
        <f t="shared" si="148"/>
        <v>0</v>
      </c>
      <c r="H943" s="536">
        <v>840</v>
      </c>
      <c r="I943" s="536">
        <f t="shared" si="149"/>
        <v>0</v>
      </c>
      <c r="J943" s="749">
        <f t="shared" si="150"/>
        <v>0</v>
      </c>
    </row>
    <row r="944" spans="1:10" ht="12" hidden="1" customHeight="1" x14ac:dyDescent="0.2">
      <c r="A944" s="531">
        <v>128</v>
      </c>
      <c r="B944" s="535" t="s">
        <v>300</v>
      </c>
      <c r="C944" s="533"/>
      <c r="D944" s="533" t="s">
        <v>56</v>
      </c>
      <c r="E944" s="533"/>
      <c r="F944" s="536">
        <v>1050</v>
      </c>
      <c r="G944" s="536">
        <f t="shared" si="148"/>
        <v>0</v>
      </c>
      <c r="H944" s="536">
        <v>3080</v>
      </c>
      <c r="I944" s="536">
        <f t="shared" si="149"/>
        <v>0</v>
      </c>
      <c r="J944" s="749">
        <f t="shared" si="150"/>
        <v>0</v>
      </c>
    </row>
    <row r="945" spans="1:10" ht="23.25" hidden="1" customHeight="1" x14ac:dyDescent="0.2">
      <c r="A945" s="531">
        <v>129</v>
      </c>
      <c r="B945" s="535" t="s">
        <v>60</v>
      </c>
      <c r="C945" s="538"/>
      <c r="D945" s="533" t="s">
        <v>5</v>
      </c>
      <c r="E945" s="533"/>
      <c r="F945" s="536">
        <v>0</v>
      </c>
      <c r="G945" s="536">
        <f t="shared" si="148"/>
        <v>0</v>
      </c>
      <c r="H945" s="536">
        <v>4701</v>
      </c>
      <c r="I945" s="536">
        <f t="shared" si="149"/>
        <v>0</v>
      </c>
      <c r="J945" s="749">
        <f t="shared" si="150"/>
        <v>0</v>
      </c>
    </row>
    <row r="946" spans="1:10" ht="25.5" hidden="1" x14ac:dyDescent="0.2">
      <c r="A946" s="531">
        <v>130</v>
      </c>
      <c r="B946" s="541" t="s">
        <v>82</v>
      </c>
      <c r="C946" s="542" t="s">
        <v>83</v>
      </c>
      <c r="D946" s="542" t="s">
        <v>56</v>
      </c>
      <c r="E946" s="533"/>
      <c r="F946" s="543">
        <v>600</v>
      </c>
      <c r="G946" s="536">
        <f t="shared" si="148"/>
        <v>0</v>
      </c>
      <c r="H946" s="543">
        <v>588</v>
      </c>
      <c r="I946" s="536">
        <f t="shared" si="149"/>
        <v>0</v>
      </c>
      <c r="J946" s="750">
        <f t="shared" si="150"/>
        <v>0</v>
      </c>
    </row>
    <row r="947" spans="1:10" x14ac:dyDescent="0.2">
      <c r="A947" s="531">
        <v>131</v>
      </c>
      <c r="B947" s="539" t="s">
        <v>69</v>
      </c>
      <c r="C947" s="533"/>
      <c r="D947" s="533"/>
      <c r="E947" s="533"/>
      <c r="F947" s="533"/>
      <c r="G947" s="536"/>
      <c r="H947" s="147"/>
      <c r="I947" s="536"/>
      <c r="J947" s="748"/>
    </row>
    <row r="948" spans="1:10" hidden="1" x14ac:dyDescent="0.2">
      <c r="A948" s="531">
        <v>132</v>
      </c>
      <c r="B948" s="535" t="s">
        <v>346</v>
      </c>
      <c r="C948" s="533" t="s">
        <v>341</v>
      </c>
      <c r="D948" s="533" t="s">
        <v>14</v>
      </c>
      <c r="E948" s="533"/>
      <c r="F948" s="536">
        <v>4518</v>
      </c>
      <c r="G948" s="536">
        <f t="shared" ref="G948:G962" si="151">E948*F948</f>
        <v>0</v>
      </c>
      <c r="H948" s="536">
        <v>7588.7999999999993</v>
      </c>
      <c r="I948" s="536">
        <f t="shared" ref="I948:I962" si="152">E948*H948</f>
        <v>0</v>
      </c>
      <c r="J948" s="749">
        <f t="shared" ref="J948:J962" si="153">G948+I948</f>
        <v>0</v>
      </c>
    </row>
    <row r="949" spans="1:10" hidden="1" x14ac:dyDescent="0.2">
      <c r="A949" s="531">
        <v>133</v>
      </c>
      <c r="B949" s="535" t="s">
        <v>62</v>
      </c>
      <c r="C949" s="533" t="s">
        <v>339</v>
      </c>
      <c r="D949" s="533" t="s">
        <v>14</v>
      </c>
      <c r="E949" s="533"/>
      <c r="F949" s="536">
        <v>3005</v>
      </c>
      <c r="G949" s="536">
        <f t="shared" si="151"/>
        <v>0</v>
      </c>
      <c r="H949" s="536">
        <v>5133.5999999999995</v>
      </c>
      <c r="I949" s="536">
        <f t="shared" si="152"/>
        <v>0</v>
      </c>
      <c r="J949" s="749">
        <f t="shared" si="153"/>
        <v>0</v>
      </c>
    </row>
    <row r="950" spans="1:10" hidden="1" x14ac:dyDescent="0.2">
      <c r="A950" s="531">
        <v>134</v>
      </c>
      <c r="B950" s="541" t="s">
        <v>402</v>
      </c>
      <c r="C950" s="542" t="s">
        <v>298</v>
      </c>
      <c r="D950" s="542" t="s">
        <v>14</v>
      </c>
      <c r="E950" s="542"/>
      <c r="F950" s="543">
        <v>4500</v>
      </c>
      <c r="G950" s="536">
        <f t="shared" si="151"/>
        <v>0</v>
      </c>
      <c r="H950" s="543">
        <v>4900</v>
      </c>
      <c r="I950" s="536">
        <f t="shared" si="152"/>
        <v>0</v>
      </c>
      <c r="J950" s="750">
        <f t="shared" si="153"/>
        <v>0</v>
      </c>
    </row>
    <row r="951" spans="1:10" ht="26.25" customHeight="1" x14ac:dyDescent="0.2">
      <c r="A951" s="531">
        <v>135</v>
      </c>
      <c r="B951" s="541" t="s">
        <v>387</v>
      </c>
      <c r="C951" s="542" t="s">
        <v>403</v>
      </c>
      <c r="D951" s="542" t="s">
        <v>14</v>
      </c>
      <c r="E951" s="542">
        <v>2</v>
      </c>
      <c r="F951" s="543">
        <v>4500</v>
      </c>
      <c r="G951" s="536">
        <f t="shared" si="151"/>
        <v>9000</v>
      </c>
      <c r="H951" s="543">
        <v>12807.650000000001</v>
      </c>
      <c r="I951" s="536">
        <f t="shared" si="152"/>
        <v>25615.300000000003</v>
      </c>
      <c r="J951" s="750">
        <f t="shared" si="153"/>
        <v>34615.300000000003</v>
      </c>
    </row>
    <row r="952" spans="1:10" ht="27.75" hidden="1" customHeight="1" x14ac:dyDescent="0.2">
      <c r="A952" s="531">
        <v>136</v>
      </c>
      <c r="B952" s="541" t="s">
        <v>398</v>
      </c>
      <c r="C952" s="542" t="s">
        <v>404</v>
      </c>
      <c r="D952" s="542" t="s">
        <v>14</v>
      </c>
      <c r="E952" s="542"/>
      <c r="F952" s="543">
        <v>400</v>
      </c>
      <c r="G952" s="536">
        <f t="shared" si="151"/>
        <v>0</v>
      </c>
      <c r="H952" s="543">
        <v>952.8</v>
      </c>
      <c r="I952" s="536">
        <f t="shared" si="152"/>
        <v>0</v>
      </c>
      <c r="J952" s="750">
        <f t="shared" si="153"/>
        <v>0</v>
      </c>
    </row>
    <row r="953" spans="1:10" ht="27.75" hidden="1" customHeight="1" x14ac:dyDescent="0.2">
      <c r="A953" s="531">
        <v>137</v>
      </c>
      <c r="B953" s="541" t="s">
        <v>392</v>
      </c>
      <c r="C953" s="542" t="s">
        <v>393</v>
      </c>
      <c r="D953" s="542" t="s">
        <v>14</v>
      </c>
      <c r="E953" s="542"/>
      <c r="F953" s="543">
        <v>300</v>
      </c>
      <c r="G953" s="536">
        <f t="shared" si="151"/>
        <v>0</v>
      </c>
      <c r="H953" s="543">
        <v>234</v>
      </c>
      <c r="I953" s="536">
        <f t="shared" si="152"/>
        <v>0</v>
      </c>
      <c r="J953" s="750">
        <f t="shared" si="153"/>
        <v>0</v>
      </c>
    </row>
    <row r="954" spans="1:10" ht="37.5" hidden="1" customHeight="1" x14ac:dyDescent="0.2">
      <c r="A954" s="531">
        <v>138</v>
      </c>
      <c r="B954" s="541" t="s">
        <v>394</v>
      </c>
      <c r="C954" s="544" t="s">
        <v>296</v>
      </c>
      <c r="D954" s="544" t="s">
        <v>14</v>
      </c>
      <c r="E954" s="544"/>
      <c r="F954" s="543">
        <v>850</v>
      </c>
      <c r="G954" s="536">
        <f t="shared" si="151"/>
        <v>0</v>
      </c>
      <c r="H954" s="543">
        <v>347.2</v>
      </c>
      <c r="I954" s="536">
        <f t="shared" si="152"/>
        <v>0</v>
      </c>
      <c r="J954" s="750">
        <f t="shared" si="153"/>
        <v>0</v>
      </c>
    </row>
    <row r="955" spans="1:10" ht="12" hidden="1" customHeight="1" x14ac:dyDescent="0.2">
      <c r="A955" s="531">
        <v>139</v>
      </c>
      <c r="B955" s="541" t="s">
        <v>394</v>
      </c>
      <c r="C955" s="544" t="s">
        <v>168</v>
      </c>
      <c r="D955" s="544" t="s">
        <v>14</v>
      </c>
      <c r="E955" s="544"/>
      <c r="F955" s="543">
        <v>850</v>
      </c>
      <c r="G955" s="536">
        <f t="shared" si="151"/>
        <v>0</v>
      </c>
      <c r="H955" s="543">
        <v>311.87692307692305</v>
      </c>
      <c r="I955" s="536">
        <f t="shared" si="152"/>
        <v>0</v>
      </c>
      <c r="J955" s="750">
        <f t="shared" si="153"/>
        <v>0</v>
      </c>
    </row>
    <row r="956" spans="1:10" ht="12" hidden="1" customHeight="1" x14ac:dyDescent="0.2">
      <c r="A956" s="531">
        <v>140</v>
      </c>
      <c r="B956" s="535" t="s">
        <v>63</v>
      </c>
      <c r="C956" s="533" t="s">
        <v>71</v>
      </c>
      <c r="D956" s="533" t="s">
        <v>7</v>
      </c>
      <c r="E956" s="533"/>
      <c r="F956" s="536">
        <v>600</v>
      </c>
      <c r="G956" s="536">
        <f t="shared" si="151"/>
        <v>0</v>
      </c>
      <c r="H956" s="536">
        <v>784</v>
      </c>
      <c r="I956" s="536">
        <f t="shared" si="152"/>
        <v>0</v>
      </c>
      <c r="J956" s="749">
        <f t="shared" si="153"/>
        <v>0</v>
      </c>
    </row>
    <row r="957" spans="1:10" ht="12" hidden="1" customHeight="1" x14ac:dyDescent="0.2">
      <c r="A957" s="531">
        <v>141</v>
      </c>
      <c r="B957" s="535" t="s">
        <v>63</v>
      </c>
      <c r="C957" s="533" t="s">
        <v>64</v>
      </c>
      <c r="D957" s="533" t="s">
        <v>7</v>
      </c>
      <c r="E957" s="533"/>
      <c r="F957" s="536">
        <v>600</v>
      </c>
      <c r="G957" s="536">
        <f t="shared" si="151"/>
        <v>0</v>
      </c>
      <c r="H957" s="536">
        <v>420</v>
      </c>
      <c r="I957" s="536">
        <f t="shared" si="152"/>
        <v>0</v>
      </c>
      <c r="J957" s="749">
        <f t="shared" si="153"/>
        <v>0</v>
      </c>
    </row>
    <row r="958" spans="1:10" ht="12" hidden="1" customHeight="1" x14ac:dyDescent="0.2">
      <c r="A958" s="531">
        <v>142</v>
      </c>
      <c r="B958" s="535" t="s">
        <v>295</v>
      </c>
      <c r="C958" s="533" t="s">
        <v>298</v>
      </c>
      <c r="D958" s="533" t="s">
        <v>7</v>
      </c>
      <c r="E958" s="533"/>
      <c r="F958" s="536">
        <v>1200</v>
      </c>
      <c r="G958" s="536">
        <f t="shared" si="151"/>
        <v>0</v>
      </c>
      <c r="H958" s="536">
        <v>450</v>
      </c>
      <c r="I958" s="536">
        <f t="shared" si="152"/>
        <v>0</v>
      </c>
      <c r="J958" s="749">
        <f t="shared" si="153"/>
        <v>0</v>
      </c>
    </row>
    <row r="959" spans="1:10" ht="12" hidden="1" customHeight="1" x14ac:dyDescent="0.2">
      <c r="A959" s="531">
        <v>143</v>
      </c>
      <c r="B959" s="535" t="s">
        <v>299</v>
      </c>
      <c r="C959" s="533"/>
      <c r="D959" s="533" t="s">
        <v>56</v>
      </c>
      <c r="E959" s="533"/>
      <c r="F959" s="536">
        <v>1050</v>
      </c>
      <c r="G959" s="536">
        <f t="shared" si="151"/>
        <v>0</v>
      </c>
      <c r="H959" s="536">
        <v>840</v>
      </c>
      <c r="I959" s="536">
        <f t="shared" si="152"/>
        <v>0</v>
      </c>
      <c r="J959" s="749">
        <f t="shared" si="153"/>
        <v>0</v>
      </c>
    </row>
    <row r="960" spans="1:10" ht="12" hidden="1" customHeight="1" x14ac:dyDescent="0.2">
      <c r="A960" s="531">
        <v>144</v>
      </c>
      <c r="B960" s="535" t="s">
        <v>300</v>
      </c>
      <c r="C960" s="533"/>
      <c r="D960" s="533" t="s">
        <v>56</v>
      </c>
      <c r="E960" s="533"/>
      <c r="F960" s="536">
        <v>1050</v>
      </c>
      <c r="G960" s="536">
        <f t="shared" si="151"/>
        <v>0</v>
      </c>
      <c r="H960" s="536">
        <v>3080</v>
      </c>
      <c r="I960" s="536">
        <f t="shared" si="152"/>
        <v>0</v>
      </c>
      <c r="J960" s="749">
        <f t="shared" si="153"/>
        <v>0</v>
      </c>
    </row>
    <row r="961" spans="1:10" ht="12" hidden="1" customHeight="1" x14ac:dyDescent="0.2">
      <c r="A961" s="531">
        <v>145</v>
      </c>
      <c r="B961" s="535" t="s">
        <v>60</v>
      </c>
      <c r="C961" s="538"/>
      <c r="D961" s="533" t="s">
        <v>5</v>
      </c>
      <c r="E961" s="533"/>
      <c r="F961" s="536">
        <v>0</v>
      </c>
      <c r="G961" s="536">
        <f t="shared" si="151"/>
        <v>0</v>
      </c>
      <c r="H961" s="536">
        <v>4701</v>
      </c>
      <c r="I961" s="536">
        <f t="shared" si="152"/>
        <v>0</v>
      </c>
      <c r="J961" s="749">
        <f t="shared" si="153"/>
        <v>0</v>
      </c>
    </row>
    <row r="962" spans="1:10" ht="12" hidden="1" customHeight="1" x14ac:dyDescent="0.2">
      <c r="A962" s="531">
        <v>146</v>
      </c>
      <c r="B962" s="541" t="s">
        <v>82</v>
      </c>
      <c r="C962" s="542" t="s">
        <v>83</v>
      </c>
      <c r="D962" s="542" t="s">
        <v>56</v>
      </c>
      <c r="E962" s="533"/>
      <c r="F962" s="543">
        <v>600</v>
      </c>
      <c r="G962" s="536">
        <f t="shared" si="151"/>
        <v>0</v>
      </c>
      <c r="H962" s="543">
        <v>588</v>
      </c>
      <c r="I962" s="536">
        <f t="shared" si="152"/>
        <v>0</v>
      </c>
      <c r="J962" s="750">
        <f t="shared" si="153"/>
        <v>0</v>
      </c>
    </row>
    <row r="963" spans="1:10" ht="12" customHeight="1" x14ac:dyDescent="0.2">
      <c r="A963" s="531">
        <v>147</v>
      </c>
      <c r="B963" s="539" t="s">
        <v>70</v>
      </c>
      <c r="C963" s="533"/>
      <c r="D963" s="533"/>
      <c r="E963" s="533"/>
      <c r="F963" s="533"/>
      <c r="G963" s="536"/>
      <c r="H963" s="147"/>
      <c r="I963" s="536"/>
      <c r="J963" s="748"/>
    </row>
    <row r="964" spans="1:10" ht="12" hidden="1" customHeight="1" x14ac:dyDescent="0.2">
      <c r="A964" s="531">
        <v>148</v>
      </c>
      <c r="B964" s="535" t="s">
        <v>347</v>
      </c>
      <c r="C964" s="533" t="s">
        <v>341</v>
      </c>
      <c r="D964" s="533" t="s">
        <v>14</v>
      </c>
      <c r="E964" s="533"/>
      <c r="F964" s="536">
        <v>4518</v>
      </c>
      <c r="G964" s="536">
        <f t="shared" ref="G964:G979" si="154">E964*F964</f>
        <v>0</v>
      </c>
      <c r="H964" s="536">
        <v>7588.7999999999993</v>
      </c>
      <c r="I964" s="536">
        <f t="shared" ref="I964:I979" si="155">E964*H964</f>
        <v>0</v>
      </c>
      <c r="J964" s="749">
        <f t="shared" ref="J964:J979" si="156">G964+I964</f>
        <v>0</v>
      </c>
    </row>
    <row r="965" spans="1:10" hidden="1" x14ac:dyDescent="0.2">
      <c r="A965" s="531">
        <v>149</v>
      </c>
      <c r="B965" s="535" t="s">
        <v>62</v>
      </c>
      <c r="C965" s="533" t="s">
        <v>339</v>
      </c>
      <c r="D965" s="533" t="s">
        <v>14</v>
      </c>
      <c r="E965" s="533"/>
      <c r="F965" s="536">
        <v>3005</v>
      </c>
      <c r="G965" s="536">
        <f t="shared" si="154"/>
        <v>0</v>
      </c>
      <c r="H965" s="536">
        <v>5133.5999999999995</v>
      </c>
      <c r="I965" s="536">
        <f t="shared" si="155"/>
        <v>0</v>
      </c>
      <c r="J965" s="749">
        <f t="shared" si="156"/>
        <v>0</v>
      </c>
    </row>
    <row r="966" spans="1:10" s="545" customFormat="1" ht="13.5" hidden="1" customHeight="1" x14ac:dyDescent="0.2">
      <c r="A966" s="531">
        <v>150</v>
      </c>
      <c r="B966" s="541" t="s">
        <v>402</v>
      </c>
      <c r="C966" s="542" t="s">
        <v>298</v>
      </c>
      <c r="D966" s="542" t="s">
        <v>14</v>
      </c>
      <c r="E966" s="542"/>
      <c r="F966" s="543">
        <v>4500</v>
      </c>
      <c r="G966" s="536">
        <f t="shared" si="154"/>
        <v>0</v>
      </c>
      <c r="H966" s="543">
        <v>4900</v>
      </c>
      <c r="I966" s="536">
        <f t="shared" si="155"/>
        <v>0</v>
      </c>
      <c r="J966" s="750">
        <f t="shared" si="156"/>
        <v>0</v>
      </c>
    </row>
    <row r="967" spans="1:10" ht="12.75" customHeight="1" x14ac:dyDescent="0.2">
      <c r="A967" s="531">
        <v>151</v>
      </c>
      <c r="B967" s="541" t="s">
        <v>387</v>
      </c>
      <c r="C967" s="542" t="s">
        <v>403</v>
      </c>
      <c r="D967" s="542" t="s">
        <v>14</v>
      </c>
      <c r="E967" s="542">
        <v>1</v>
      </c>
      <c r="F967" s="543">
        <v>4500</v>
      </c>
      <c r="G967" s="536">
        <f t="shared" si="154"/>
        <v>4500</v>
      </c>
      <c r="H967" s="543">
        <v>12807.650000000001</v>
      </c>
      <c r="I967" s="536">
        <f t="shared" si="155"/>
        <v>12807.650000000001</v>
      </c>
      <c r="J967" s="750">
        <f t="shared" si="156"/>
        <v>17307.650000000001</v>
      </c>
    </row>
    <row r="968" spans="1:10" hidden="1" x14ac:dyDescent="0.2">
      <c r="A968" s="531">
        <v>152</v>
      </c>
      <c r="B968" s="541" t="s">
        <v>398</v>
      </c>
      <c r="C968" s="542" t="s">
        <v>404</v>
      </c>
      <c r="D968" s="542" t="s">
        <v>14</v>
      </c>
      <c r="E968" s="542"/>
      <c r="F968" s="543">
        <v>400</v>
      </c>
      <c r="G968" s="536">
        <f t="shared" si="154"/>
        <v>0</v>
      </c>
      <c r="H968" s="543">
        <v>952.8</v>
      </c>
      <c r="I968" s="536">
        <f t="shared" si="155"/>
        <v>0</v>
      </c>
      <c r="J968" s="750">
        <f t="shared" si="156"/>
        <v>0</v>
      </c>
    </row>
    <row r="969" spans="1:10" hidden="1" x14ac:dyDescent="0.2">
      <c r="A969" s="531">
        <v>153</v>
      </c>
      <c r="B969" s="541" t="s">
        <v>392</v>
      </c>
      <c r="C969" s="542" t="s">
        <v>393</v>
      </c>
      <c r="D969" s="542" t="s">
        <v>14</v>
      </c>
      <c r="E969" s="542"/>
      <c r="F969" s="543">
        <v>300</v>
      </c>
      <c r="G969" s="536">
        <f t="shared" si="154"/>
        <v>0</v>
      </c>
      <c r="H969" s="543">
        <v>234</v>
      </c>
      <c r="I969" s="536">
        <f t="shared" si="155"/>
        <v>0</v>
      </c>
      <c r="J969" s="750">
        <f t="shared" si="156"/>
        <v>0</v>
      </c>
    </row>
    <row r="970" spans="1:10" hidden="1" x14ac:dyDescent="0.2">
      <c r="A970" s="531">
        <v>154</v>
      </c>
      <c r="B970" s="541" t="s">
        <v>394</v>
      </c>
      <c r="C970" s="544" t="s">
        <v>296</v>
      </c>
      <c r="D970" s="544" t="s">
        <v>14</v>
      </c>
      <c r="E970" s="544"/>
      <c r="F970" s="543">
        <v>850</v>
      </c>
      <c r="G970" s="536">
        <f t="shared" si="154"/>
        <v>0</v>
      </c>
      <c r="H970" s="543">
        <v>347.2</v>
      </c>
      <c r="I970" s="536">
        <f t="shared" si="155"/>
        <v>0</v>
      </c>
      <c r="J970" s="750">
        <f t="shared" si="156"/>
        <v>0</v>
      </c>
    </row>
    <row r="971" spans="1:10" hidden="1" x14ac:dyDescent="0.2">
      <c r="A971" s="531">
        <v>155</v>
      </c>
      <c r="B971" s="541" t="s">
        <v>394</v>
      </c>
      <c r="C971" s="544" t="s">
        <v>158</v>
      </c>
      <c r="D971" s="544" t="s">
        <v>14</v>
      </c>
      <c r="E971" s="544"/>
      <c r="F971" s="543">
        <v>850</v>
      </c>
      <c r="G971" s="536">
        <f t="shared" si="154"/>
        <v>0</v>
      </c>
      <c r="H971" s="543">
        <v>316.39999999999998</v>
      </c>
      <c r="I971" s="536">
        <f t="shared" si="155"/>
        <v>0</v>
      </c>
      <c r="J971" s="750">
        <f t="shared" si="156"/>
        <v>0</v>
      </c>
    </row>
    <row r="972" spans="1:10" hidden="1" x14ac:dyDescent="0.2">
      <c r="A972" s="531">
        <v>156</v>
      </c>
      <c r="B972" s="541" t="s">
        <v>394</v>
      </c>
      <c r="C972" s="544" t="s">
        <v>168</v>
      </c>
      <c r="D972" s="544" t="s">
        <v>14</v>
      </c>
      <c r="E972" s="544"/>
      <c r="F972" s="543">
        <v>850</v>
      </c>
      <c r="G972" s="536">
        <f t="shared" si="154"/>
        <v>0</v>
      </c>
      <c r="H972" s="543">
        <v>311.87692307692305</v>
      </c>
      <c r="I972" s="536">
        <f t="shared" si="155"/>
        <v>0</v>
      </c>
      <c r="J972" s="750">
        <f t="shared" si="156"/>
        <v>0</v>
      </c>
    </row>
    <row r="973" spans="1:10" hidden="1" x14ac:dyDescent="0.2">
      <c r="A973" s="531">
        <v>157</v>
      </c>
      <c r="B973" s="535" t="s">
        <v>63</v>
      </c>
      <c r="C973" s="533" t="s">
        <v>71</v>
      </c>
      <c r="D973" s="533" t="s">
        <v>7</v>
      </c>
      <c r="E973" s="533"/>
      <c r="F973" s="536">
        <v>600</v>
      </c>
      <c r="G973" s="536">
        <f t="shared" si="154"/>
        <v>0</v>
      </c>
      <c r="H973" s="536">
        <v>784</v>
      </c>
      <c r="I973" s="536">
        <f t="shared" si="155"/>
        <v>0</v>
      </c>
      <c r="J973" s="749">
        <f t="shared" si="156"/>
        <v>0</v>
      </c>
    </row>
    <row r="974" spans="1:10" hidden="1" x14ac:dyDescent="0.2">
      <c r="A974" s="531">
        <v>158</v>
      </c>
      <c r="B974" s="535" t="s">
        <v>63</v>
      </c>
      <c r="C974" s="533" t="s">
        <v>64</v>
      </c>
      <c r="D974" s="533" t="s">
        <v>7</v>
      </c>
      <c r="E974" s="533"/>
      <c r="F974" s="536">
        <v>600</v>
      </c>
      <c r="G974" s="536">
        <f t="shared" si="154"/>
        <v>0</v>
      </c>
      <c r="H974" s="536">
        <v>420</v>
      </c>
      <c r="I974" s="536">
        <f t="shared" si="155"/>
        <v>0</v>
      </c>
      <c r="J974" s="749">
        <f t="shared" si="156"/>
        <v>0</v>
      </c>
    </row>
    <row r="975" spans="1:10" ht="40.5" hidden="1" customHeight="1" x14ac:dyDescent="0.2">
      <c r="A975" s="531">
        <v>159</v>
      </c>
      <c r="B975" s="535" t="s">
        <v>295</v>
      </c>
      <c r="C975" s="533" t="s">
        <v>298</v>
      </c>
      <c r="D975" s="533" t="s">
        <v>7</v>
      </c>
      <c r="E975" s="533"/>
      <c r="F975" s="536">
        <v>1200</v>
      </c>
      <c r="G975" s="536">
        <f t="shared" si="154"/>
        <v>0</v>
      </c>
      <c r="H975" s="536">
        <v>450</v>
      </c>
      <c r="I975" s="536">
        <f t="shared" si="155"/>
        <v>0</v>
      </c>
      <c r="J975" s="749">
        <f t="shared" si="156"/>
        <v>0</v>
      </c>
    </row>
    <row r="976" spans="1:10" ht="40.5" hidden="1" customHeight="1" x14ac:dyDescent="0.2">
      <c r="A976" s="531">
        <v>160</v>
      </c>
      <c r="B976" s="535" t="s">
        <v>299</v>
      </c>
      <c r="C976" s="533"/>
      <c r="D976" s="533" t="s">
        <v>56</v>
      </c>
      <c r="E976" s="533"/>
      <c r="F976" s="536">
        <v>1050</v>
      </c>
      <c r="G976" s="536">
        <f t="shared" si="154"/>
        <v>0</v>
      </c>
      <c r="H976" s="536">
        <v>840</v>
      </c>
      <c r="I976" s="536">
        <f t="shared" si="155"/>
        <v>0</v>
      </c>
      <c r="J976" s="749">
        <f t="shared" si="156"/>
        <v>0</v>
      </c>
    </row>
    <row r="977" spans="1:10" ht="12" hidden="1" customHeight="1" x14ac:dyDescent="0.2">
      <c r="A977" s="531">
        <v>161</v>
      </c>
      <c r="B977" s="535" t="s">
        <v>300</v>
      </c>
      <c r="C977" s="533"/>
      <c r="D977" s="533" t="s">
        <v>56</v>
      </c>
      <c r="E977" s="533"/>
      <c r="F977" s="536">
        <v>1050</v>
      </c>
      <c r="G977" s="536">
        <f t="shared" si="154"/>
        <v>0</v>
      </c>
      <c r="H977" s="536">
        <v>3080</v>
      </c>
      <c r="I977" s="536">
        <f t="shared" si="155"/>
        <v>0</v>
      </c>
      <c r="J977" s="749">
        <f t="shared" si="156"/>
        <v>0</v>
      </c>
    </row>
    <row r="978" spans="1:10" ht="12" hidden="1" customHeight="1" x14ac:dyDescent="0.2">
      <c r="A978" s="531">
        <v>162</v>
      </c>
      <c r="B978" s="535" t="s">
        <v>60</v>
      </c>
      <c r="C978" s="538"/>
      <c r="D978" s="533" t="s">
        <v>5</v>
      </c>
      <c r="E978" s="533"/>
      <c r="F978" s="536">
        <v>0</v>
      </c>
      <c r="G978" s="536">
        <f t="shared" si="154"/>
        <v>0</v>
      </c>
      <c r="H978" s="536">
        <v>4701</v>
      </c>
      <c r="I978" s="536">
        <f t="shared" si="155"/>
        <v>0</v>
      </c>
      <c r="J978" s="749">
        <f t="shared" si="156"/>
        <v>0</v>
      </c>
    </row>
    <row r="979" spans="1:10" ht="40.5" hidden="1" customHeight="1" x14ac:dyDescent="0.2">
      <c r="A979" s="531">
        <v>163</v>
      </c>
      <c r="B979" s="541" t="s">
        <v>82</v>
      </c>
      <c r="C979" s="542" t="s">
        <v>83</v>
      </c>
      <c r="D979" s="542" t="s">
        <v>56</v>
      </c>
      <c r="E979" s="533"/>
      <c r="F979" s="543">
        <v>600</v>
      </c>
      <c r="G979" s="536">
        <f t="shared" si="154"/>
        <v>0</v>
      </c>
      <c r="H979" s="543">
        <v>588</v>
      </c>
      <c r="I979" s="536">
        <f t="shared" si="155"/>
        <v>0</v>
      </c>
      <c r="J979" s="750">
        <f t="shared" si="156"/>
        <v>0</v>
      </c>
    </row>
    <row r="980" spans="1:10" ht="13.5" x14ac:dyDescent="0.25">
      <c r="A980" s="531">
        <v>164</v>
      </c>
      <c r="B980" s="532" t="s">
        <v>405</v>
      </c>
      <c r="C980" s="533"/>
      <c r="D980" s="533"/>
      <c r="E980" s="533"/>
      <c r="F980" s="533"/>
      <c r="G980" s="536"/>
      <c r="H980" s="147"/>
      <c r="I980" s="536"/>
      <c r="J980" s="748"/>
    </row>
    <row r="981" spans="1:10" ht="12" customHeight="1" x14ac:dyDescent="0.2">
      <c r="A981" s="531">
        <v>165</v>
      </c>
      <c r="B981" s="535" t="s">
        <v>297</v>
      </c>
      <c r="C981" s="533" t="s">
        <v>338</v>
      </c>
      <c r="D981" s="533" t="s">
        <v>14</v>
      </c>
      <c r="E981" s="533">
        <v>1</v>
      </c>
      <c r="F981" s="536">
        <v>2829</v>
      </c>
      <c r="G981" s="536">
        <f t="shared" ref="G981:G992" si="157">E981*F981</f>
        <v>2829</v>
      </c>
      <c r="H981" s="536">
        <v>5624.6399999999994</v>
      </c>
      <c r="I981" s="536">
        <f t="shared" ref="I981:I992" si="158">E981*H981</f>
        <v>5624.6399999999994</v>
      </c>
      <c r="J981" s="749">
        <f t="shared" ref="J981:J992" si="159">G981+I981</f>
        <v>8453.64</v>
      </c>
    </row>
    <row r="982" spans="1:10" ht="12" customHeight="1" x14ac:dyDescent="0.2">
      <c r="A982" s="531">
        <v>166</v>
      </c>
      <c r="B982" s="535" t="s">
        <v>62</v>
      </c>
      <c r="C982" s="533" t="s">
        <v>337</v>
      </c>
      <c r="D982" s="533" t="s">
        <v>14</v>
      </c>
      <c r="E982" s="533">
        <v>1</v>
      </c>
      <c r="F982" s="536">
        <v>1681</v>
      </c>
      <c r="G982" s="536">
        <f t="shared" si="157"/>
        <v>1681</v>
      </c>
      <c r="H982" s="536">
        <v>4575.5999999999995</v>
      </c>
      <c r="I982" s="536">
        <f t="shared" si="158"/>
        <v>4575.5999999999995</v>
      </c>
      <c r="J982" s="749">
        <f t="shared" si="159"/>
        <v>6256.5999999999995</v>
      </c>
    </row>
    <row r="983" spans="1:10" ht="40.5" hidden="1" customHeight="1" x14ac:dyDescent="0.2">
      <c r="A983" s="531">
        <v>167</v>
      </c>
      <c r="B983" s="541" t="s">
        <v>396</v>
      </c>
      <c r="C983" s="542" t="s">
        <v>296</v>
      </c>
      <c r="D983" s="542" t="s">
        <v>14</v>
      </c>
      <c r="E983" s="542"/>
      <c r="F983" s="543">
        <v>4500</v>
      </c>
      <c r="G983" s="536">
        <f t="shared" si="157"/>
        <v>0</v>
      </c>
      <c r="H983" s="543">
        <v>4900</v>
      </c>
      <c r="I983" s="536">
        <f t="shared" si="158"/>
        <v>0</v>
      </c>
      <c r="J983" s="750">
        <f t="shared" si="159"/>
        <v>0</v>
      </c>
    </row>
    <row r="984" spans="1:10" ht="40.5" hidden="1" customHeight="1" x14ac:dyDescent="0.2">
      <c r="A984" s="531">
        <v>168</v>
      </c>
      <c r="B984" s="541" t="s">
        <v>387</v>
      </c>
      <c r="C984" s="542" t="s">
        <v>400</v>
      </c>
      <c r="D984" s="542" t="s">
        <v>14</v>
      </c>
      <c r="E984" s="542"/>
      <c r="F984" s="543">
        <v>4500</v>
      </c>
      <c r="G984" s="536">
        <f t="shared" si="157"/>
        <v>0</v>
      </c>
      <c r="H984" s="543">
        <v>11136.75</v>
      </c>
      <c r="I984" s="536">
        <f t="shared" si="158"/>
        <v>0</v>
      </c>
      <c r="J984" s="750">
        <f t="shared" si="159"/>
        <v>0</v>
      </c>
    </row>
    <row r="985" spans="1:10" ht="12" hidden="1" customHeight="1" x14ac:dyDescent="0.2">
      <c r="A985" s="531">
        <v>169</v>
      </c>
      <c r="B985" s="541" t="s">
        <v>392</v>
      </c>
      <c r="C985" s="542" t="s">
        <v>393</v>
      </c>
      <c r="D985" s="542" t="s">
        <v>14</v>
      </c>
      <c r="E985" s="542"/>
      <c r="F985" s="543">
        <v>300</v>
      </c>
      <c r="G985" s="536">
        <f t="shared" si="157"/>
        <v>0</v>
      </c>
      <c r="H985" s="543">
        <v>234</v>
      </c>
      <c r="I985" s="536">
        <f t="shared" si="158"/>
        <v>0</v>
      </c>
      <c r="J985" s="750">
        <f t="shared" si="159"/>
        <v>0</v>
      </c>
    </row>
    <row r="986" spans="1:10" ht="12" hidden="1" customHeight="1" x14ac:dyDescent="0.2">
      <c r="A986" s="531">
        <v>170</v>
      </c>
      <c r="B986" s="541" t="s">
        <v>394</v>
      </c>
      <c r="C986" s="544" t="s">
        <v>168</v>
      </c>
      <c r="D986" s="544" t="s">
        <v>14</v>
      </c>
      <c r="E986" s="544"/>
      <c r="F986" s="543">
        <v>850</v>
      </c>
      <c r="G986" s="536">
        <f t="shared" si="157"/>
        <v>0</v>
      </c>
      <c r="H986" s="543">
        <v>311.87692307692305</v>
      </c>
      <c r="I986" s="536">
        <f t="shared" si="158"/>
        <v>0</v>
      </c>
      <c r="J986" s="750">
        <f t="shared" si="159"/>
        <v>0</v>
      </c>
    </row>
    <row r="987" spans="1:10" ht="12" hidden="1" customHeight="1" x14ac:dyDescent="0.2">
      <c r="A987" s="531">
        <v>171</v>
      </c>
      <c r="B987" s="535" t="s">
        <v>63</v>
      </c>
      <c r="C987" s="533" t="s">
        <v>64</v>
      </c>
      <c r="D987" s="533" t="s">
        <v>7</v>
      </c>
      <c r="E987" s="533"/>
      <c r="F987" s="536">
        <v>600</v>
      </c>
      <c r="G987" s="536">
        <f t="shared" si="157"/>
        <v>0</v>
      </c>
      <c r="H987" s="536">
        <v>420</v>
      </c>
      <c r="I987" s="536">
        <f t="shared" si="158"/>
        <v>0</v>
      </c>
      <c r="J987" s="749">
        <f t="shared" si="159"/>
        <v>0</v>
      </c>
    </row>
    <row r="988" spans="1:10" ht="40.5" hidden="1" customHeight="1" x14ac:dyDescent="0.2">
      <c r="A988" s="531">
        <v>172</v>
      </c>
      <c r="B988" s="535" t="s">
        <v>295</v>
      </c>
      <c r="C988" s="533" t="s">
        <v>168</v>
      </c>
      <c r="D988" s="533" t="s">
        <v>7</v>
      </c>
      <c r="E988" s="533"/>
      <c r="F988" s="536">
        <v>1200</v>
      </c>
      <c r="G988" s="536">
        <f t="shared" si="157"/>
        <v>0</v>
      </c>
      <c r="H988" s="536">
        <v>300</v>
      </c>
      <c r="I988" s="536">
        <f t="shared" si="158"/>
        <v>0</v>
      </c>
      <c r="J988" s="749">
        <f t="shared" si="159"/>
        <v>0</v>
      </c>
    </row>
    <row r="989" spans="1:10" ht="40.5" hidden="1" customHeight="1" x14ac:dyDescent="0.2">
      <c r="A989" s="531">
        <v>173</v>
      </c>
      <c r="B989" s="535" t="s">
        <v>74</v>
      </c>
      <c r="C989" s="533"/>
      <c r="D989" s="533" t="s">
        <v>56</v>
      </c>
      <c r="E989" s="533"/>
      <c r="F989" s="536">
        <v>1050</v>
      </c>
      <c r="G989" s="536">
        <f t="shared" si="157"/>
        <v>0</v>
      </c>
      <c r="H989" s="536">
        <v>840</v>
      </c>
      <c r="I989" s="536">
        <f t="shared" si="158"/>
        <v>0</v>
      </c>
      <c r="J989" s="749">
        <f t="shared" si="159"/>
        <v>0</v>
      </c>
    </row>
    <row r="990" spans="1:10" ht="12" hidden="1" customHeight="1" x14ac:dyDescent="0.2">
      <c r="A990" s="531">
        <v>174</v>
      </c>
      <c r="B990" s="535" t="s">
        <v>65</v>
      </c>
      <c r="C990" s="533"/>
      <c r="D990" s="533" t="s">
        <v>56</v>
      </c>
      <c r="E990" s="533"/>
      <c r="F990" s="536">
        <v>1050</v>
      </c>
      <c r="G990" s="536">
        <f t="shared" si="157"/>
        <v>0</v>
      </c>
      <c r="H990" s="536">
        <v>3080</v>
      </c>
      <c r="I990" s="536">
        <f t="shared" si="158"/>
        <v>0</v>
      </c>
      <c r="J990" s="749">
        <f t="shared" si="159"/>
        <v>0</v>
      </c>
    </row>
    <row r="991" spans="1:10" ht="12" hidden="1" customHeight="1" x14ac:dyDescent="0.2">
      <c r="A991" s="531">
        <v>175</v>
      </c>
      <c r="B991" s="541" t="s">
        <v>82</v>
      </c>
      <c r="C991" s="542" t="s">
        <v>83</v>
      </c>
      <c r="D991" s="542" t="s">
        <v>56</v>
      </c>
      <c r="E991" s="542"/>
      <c r="F991" s="543">
        <v>600</v>
      </c>
      <c r="G991" s="536">
        <f t="shared" si="157"/>
        <v>0</v>
      </c>
      <c r="H991" s="543">
        <v>588</v>
      </c>
      <c r="I991" s="536">
        <f t="shared" si="158"/>
        <v>0</v>
      </c>
      <c r="J991" s="750">
        <f t="shared" si="159"/>
        <v>0</v>
      </c>
    </row>
    <row r="992" spans="1:10" ht="40.5" hidden="1" customHeight="1" x14ac:dyDescent="0.2">
      <c r="A992" s="531">
        <v>176</v>
      </c>
      <c r="B992" s="535" t="s">
        <v>60</v>
      </c>
      <c r="C992" s="538"/>
      <c r="D992" s="533" t="s">
        <v>5</v>
      </c>
      <c r="E992" s="533"/>
      <c r="F992" s="536">
        <v>0</v>
      </c>
      <c r="G992" s="536">
        <f t="shared" si="157"/>
        <v>0</v>
      </c>
      <c r="H992" s="536">
        <v>1688</v>
      </c>
      <c r="I992" s="536">
        <f t="shared" si="158"/>
        <v>0</v>
      </c>
      <c r="J992" s="749">
        <f t="shared" si="159"/>
        <v>0</v>
      </c>
    </row>
    <row r="993" spans="1:10" x14ac:dyDescent="0.2">
      <c r="A993" s="531">
        <v>177</v>
      </c>
      <c r="B993" s="539" t="s">
        <v>75</v>
      </c>
      <c r="C993" s="533"/>
      <c r="D993" s="533"/>
      <c r="E993" s="533"/>
      <c r="F993" s="533"/>
      <c r="G993" s="536"/>
      <c r="H993" s="147"/>
      <c r="I993" s="536"/>
      <c r="J993" s="748"/>
    </row>
    <row r="994" spans="1:10" ht="12" customHeight="1" x14ac:dyDescent="0.2">
      <c r="A994" s="531">
        <v>178</v>
      </c>
      <c r="B994" s="535" t="s">
        <v>76</v>
      </c>
      <c r="C994" s="533" t="s">
        <v>342</v>
      </c>
      <c r="D994" s="533" t="s">
        <v>7</v>
      </c>
      <c r="E994" s="533">
        <v>1</v>
      </c>
      <c r="F994" s="536">
        <v>25108</v>
      </c>
      <c r="G994" s="536">
        <f t="shared" ref="G994:G1015" si="160">E994*F994</f>
        <v>25108</v>
      </c>
      <c r="H994" s="536">
        <v>69455.376000000004</v>
      </c>
      <c r="I994" s="536">
        <f t="shared" ref="I994:I1015" si="161">E994*H994</f>
        <v>69455.376000000004</v>
      </c>
      <c r="J994" s="749">
        <f t="shared" ref="J994:J1004" si="162">G994+I994</f>
        <v>94563.376000000004</v>
      </c>
    </row>
    <row r="995" spans="1:10" ht="12" customHeight="1" x14ac:dyDescent="0.2">
      <c r="A995" s="531">
        <v>179</v>
      </c>
      <c r="B995" s="546" t="s">
        <v>285</v>
      </c>
      <c r="C995" s="533" t="s">
        <v>343</v>
      </c>
      <c r="D995" s="533" t="s">
        <v>7</v>
      </c>
      <c r="E995" s="533">
        <v>2</v>
      </c>
      <c r="F995" s="536">
        <v>5616</v>
      </c>
      <c r="G995" s="536">
        <f t="shared" si="160"/>
        <v>11232</v>
      </c>
      <c r="H995" s="536">
        <v>12134.640000000001</v>
      </c>
      <c r="I995" s="536">
        <f t="shared" si="161"/>
        <v>24269.280000000002</v>
      </c>
      <c r="J995" s="749">
        <f t="shared" si="162"/>
        <v>35501.279999999999</v>
      </c>
    </row>
    <row r="996" spans="1:10" ht="40.5" customHeight="1" x14ac:dyDescent="0.2">
      <c r="A996" s="531">
        <v>180</v>
      </c>
      <c r="B996" s="546" t="s">
        <v>286</v>
      </c>
      <c r="C996" s="533" t="s">
        <v>344</v>
      </c>
      <c r="D996" s="533" t="s">
        <v>7</v>
      </c>
      <c r="E996" s="533">
        <v>1</v>
      </c>
      <c r="F996" s="536">
        <v>5577</v>
      </c>
      <c r="G996" s="536">
        <f t="shared" si="160"/>
        <v>5577</v>
      </c>
      <c r="H996" s="536">
        <v>12144.312</v>
      </c>
      <c r="I996" s="536">
        <f t="shared" si="161"/>
        <v>12144.312</v>
      </c>
      <c r="J996" s="749">
        <f t="shared" si="162"/>
        <v>17721.311999999998</v>
      </c>
    </row>
    <row r="997" spans="1:10" ht="40.5" hidden="1" customHeight="1" x14ac:dyDescent="0.2">
      <c r="A997" s="531">
        <v>181</v>
      </c>
      <c r="B997" s="535" t="s">
        <v>77</v>
      </c>
      <c r="C997" s="533" t="s">
        <v>78</v>
      </c>
      <c r="D997" s="533" t="s">
        <v>7</v>
      </c>
      <c r="E997" s="533"/>
      <c r="F997" s="536">
        <v>1554</v>
      </c>
      <c r="G997" s="536">
        <f t="shared" si="160"/>
        <v>0</v>
      </c>
      <c r="H997" s="536">
        <v>3826</v>
      </c>
      <c r="I997" s="536">
        <f t="shared" si="161"/>
        <v>0</v>
      </c>
      <c r="J997" s="749">
        <f t="shared" si="162"/>
        <v>0</v>
      </c>
    </row>
    <row r="998" spans="1:10" ht="12" hidden="1" customHeight="1" x14ac:dyDescent="0.2">
      <c r="A998" s="531">
        <v>182</v>
      </c>
      <c r="B998" s="535" t="s">
        <v>79</v>
      </c>
      <c r="C998" s="533" t="s">
        <v>78</v>
      </c>
      <c r="D998" s="533" t="s">
        <v>7</v>
      </c>
      <c r="E998" s="533"/>
      <c r="F998" s="536">
        <v>2032</v>
      </c>
      <c r="G998" s="536">
        <f t="shared" si="160"/>
        <v>0</v>
      </c>
      <c r="H998" s="536">
        <v>5000</v>
      </c>
      <c r="I998" s="536">
        <f t="shared" si="161"/>
        <v>0</v>
      </c>
      <c r="J998" s="749">
        <f t="shared" si="162"/>
        <v>0</v>
      </c>
    </row>
    <row r="999" spans="1:10" ht="12" hidden="1" customHeight="1" x14ac:dyDescent="0.2">
      <c r="A999" s="531">
        <v>183</v>
      </c>
      <c r="B999" s="535" t="s">
        <v>50</v>
      </c>
      <c r="C999" s="533" t="s">
        <v>78</v>
      </c>
      <c r="D999" s="533" t="s">
        <v>7</v>
      </c>
      <c r="E999" s="533"/>
      <c r="F999" s="536">
        <v>1500</v>
      </c>
      <c r="G999" s="536">
        <f t="shared" si="160"/>
        <v>0</v>
      </c>
      <c r="H999" s="536">
        <v>4557</v>
      </c>
      <c r="I999" s="536">
        <f t="shared" si="161"/>
        <v>0</v>
      </c>
      <c r="J999" s="749">
        <f t="shared" si="162"/>
        <v>0</v>
      </c>
    </row>
    <row r="1000" spans="1:10" ht="12" hidden="1" customHeight="1" x14ac:dyDescent="0.2">
      <c r="A1000" s="531">
        <v>184</v>
      </c>
      <c r="B1000" s="535" t="s">
        <v>80</v>
      </c>
      <c r="C1000" s="533" t="s">
        <v>81</v>
      </c>
      <c r="D1000" s="533" t="s">
        <v>7</v>
      </c>
      <c r="E1000" s="533"/>
      <c r="F1000" s="536">
        <v>1500</v>
      </c>
      <c r="G1000" s="536">
        <f t="shared" si="160"/>
        <v>0</v>
      </c>
      <c r="H1000" s="536">
        <v>2499</v>
      </c>
      <c r="I1000" s="536">
        <f t="shared" si="161"/>
        <v>0</v>
      </c>
      <c r="J1000" s="749">
        <f t="shared" si="162"/>
        <v>0</v>
      </c>
    </row>
    <row r="1001" spans="1:10" ht="12" customHeight="1" x14ac:dyDescent="0.2">
      <c r="A1001" s="531">
        <v>185</v>
      </c>
      <c r="B1001" s="535" t="s">
        <v>440</v>
      </c>
      <c r="C1001" s="533"/>
      <c r="D1001" s="533" t="s">
        <v>56</v>
      </c>
      <c r="E1001" s="533">
        <v>7</v>
      </c>
      <c r="F1001" s="536">
        <v>1200</v>
      </c>
      <c r="G1001" s="536">
        <f t="shared" si="160"/>
        <v>8400</v>
      </c>
      <c r="H1001" s="536">
        <v>3017</v>
      </c>
      <c r="I1001" s="536">
        <f t="shared" si="161"/>
        <v>21119</v>
      </c>
      <c r="J1001" s="749">
        <f t="shared" si="162"/>
        <v>29519</v>
      </c>
    </row>
    <row r="1002" spans="1:10" ht="12" customHeight="1" x14ac:dyDescent="0.2">
      <c r="A1002" s="531">
        <v>186</v>
      </c>
      <c r="B1002" s="535" t="s">
        <v>441</v>
      </c>
      <c r="C1002" s="533"/>
      <c r="D1002" s="533" t="s">
        <v>56</v>
      </c>
      <c r="E1002" s="751">
        <v>56.984999999999999</v>
      </c>
      <c r="F1002" s="536">
        <v>1200</v>
      </c>
      <c r="G1002" s="536">
        <f t="shared" si="160"/>
        <v>68382</v>
      </c>
      <c r="H1002" s="536">
        <v>1933</v>
      </c>
      <c r="I1002" s="536">
        <f t="shared" si="161"/>
        <v>110152.005</v>
      </c>
      <c r="J1002" s="749">
        <f t="shared" si="162"/>
        <v>178534.005</v>
      </c>
    </row>
    <row r="1003" spans="1:10" ht="12" hidden="1" customHeight="1" x14ac:dyDescent="0.2">
      <c r="A1003" s="531">
        <v>187</v>
      </c>
      <c r="B1003" s="535" t="s">
        <v>82</v>
      </c>
      <c r="C1003" s="533" t="s">
        <v>83</v>
      </c>
      <c r="D1003" s="533" t="s">
        <v>56</v>
      </c>
      <c r="E1003" s="533"/>
      <c r="F1003" s="536">
        <v>600</v>
      </c>
      <c r="G1003" s="536">
        <f t="shared" si="160"/>
        <v>0</v>
      </c>
      <c r="H1003" s="536">
        <v>588</v>
      </c>
      <c r="I1003" s="536">
        <f t="shared" si="161"/>
        <v>0</v>
      </c>
      <c r="J1003" s="749">
        <f t="shared" si="162"/>
        <v>0</v>
      </c>
    </row>
    <row r="1004" spans="1:10" ht="12" customHeight="1" x14ac:dyDescent="0.2">
      <c r="A1004" s="531">
        <v>188</v>
      </c>
      <c r="B1004" s="535" t="s">
        <v>60</v>
      </c>
      <c r="C1004" s="538"/>
      <c r="D1004" s="533" t="s">
        <v>5</v>
      </c>
      <c r="E1004" s="533">
        <v>1</v>
      </c>
      <c r="F1004" s="536">
        <v>0</v>
      </c>
      <c r="G1004" s="536">
        <f t="shared" si="160"/>
        <v>0</v>
      </c>
      <c r="H1004" s="536">
        <v>35562</v>
      </c>
      <c r="I1004" s="536">
        <f t="shared" si="161"/>
        <v>35562</v>
      </c>
      <c r="J1004" s="749">
        <f t="shared" si="162"/>
        <v>35562</v>
      </c>
    </row>
    <row r="1005" spans="1:10" x14ac:dyDescent="0.2">
      <c r="A1005" s="531">
        <v>189</v>
      </c>
      <c r="B1005" s="539" t="s">
        <v>84</v>
      </c>
      <c r="C1005" s="533"/>
      <c r="D1005" s="533"/>
      <c r="E1005" s="533"/>
      <c r="F1005" s="533"/>
      <c r="G1005" s="536">
        <f t="shared" si="160"/>
        <v>0</v>
      </c>
      <c r="H1005" s="147"/>
      <c r="I1005" s="536">
        <f t="shared" si="161"/>
        <v>0</v>
      </c>
      <c r="J1005" s="748"/>
    </row>
    <row r="1006" spans="1:10" ht="28.5" customHeight="1" x14ac:dyDescent="0.2">
      <c r="A1006" s="531">
        <v>190</v>
      </c>
      <c r="B1006" s="535" t="s">
        <v>85</v>
      </c>
      <c r="C1006" s="533" t="s">
        <v>348</v>
      </c>
      <c r="D1006" s="533" t="s">
        <v>7</v>
      </c>
      <c r="E1006" s="533">
        <v>1</v>
      </c>
      <c r="F1006" s="536">
        <v>115637</v>
      </c>
      <c r="G1006" s="536">
        <f t="shared" si="160"/>
        <v>115637</v>
      </c>
      <c r="H1006" s="536">
        <v>310498.728</v>
      </c>
      <c r="I1006" s="536">
        <f t="shared" si="161"/>
        <v>310498.728</v>
      </c>
      <c r="J1006" s="749">
        <f t="shared" ref="J1006:J1015" si="163">G1006+I1006</f>
        <v>426135.728</v>
      </c>
    </row>
    <row r="1007" spans="1:10" ht="24.75" customHeight="1" x14ac:dyDescent="0.2">
      <c r="A1007" s="531">
        <v>191</v>
      </c>
      <c r="B1007" s="546" t="s">
        <v>406</v>
      </c>
      <c r="C1007" s="533" t="s">
        <v>407</v>
      </c>
      <c r="D1007" s="533" t="s">
        <v>7</v>
      </c>
      <c r="E1007" s="533">
        <v>4</v>
      </c>
      <c r="F1007" s="536">
        <v>6729</v>
      </c>
      <c r="G1007" s="536">
        <f t="shared" si="160"/>
        <v>26916</v>
      </c>
      <c r="H1007" s="536">
        <v>14539.247999999998</v>
      </c>
      <c r="I1007" s="536">
        <f t="shared" si="161"/>
        <v>58156.991999999991</v>
      </c>
      <c r="J1007" s="749">
        <f t="shared" si="163"/>
        <v>85072.991999999998</v>
      </c>
    </row>
    <row r="1008" spans="1:10" ht="12" customHeight="1" x14ac:dyDescent="0.2">
      <c r="A1008" s="531">
        <v>192</v>
      </c>
      <c r="B1008" s="546" t="s">
        <v>287</v>
      </c>
      <c r="C1008" s="533" t="s">
        <v>349</v>
      </c>
      <c r="D1008" s="533" t="s">
        <v>7</v>
      </c>
      <c r="E1008" s="533">
        <v>1</v>
      </c>
      <c r="F1008" s="536">
        <v>8615</v>
      </c>
      <c r="G1008" s="536">
        <f t="shared" si="160"/>
        <v>8615</v>
      </c>
      <c r="H1008" s="536">
        <v>18744.335999999999</v>
      </c>
      <c r="I1008" s="536">
        <f t="shared" si="161"/>
        <v>18744.335999999999</v>
      </c>
      <c r="J1008" s="749">
        <f t="shared" si="163"/>
        <v>27359.335999999999</v>
      </c>
    </row>
    <row r="1009" spans="1:10" ht="12" customHeight="1" x14ac:dyDescent="0.2">
      <c r="A1009" s="531">
        <v>193</v>
      </c>
      <c r="B1009" s="535" t="s">
        <v>86</v>
      </c>
      <c r="C1009" s="533" t="s">
        <v>87</v>
      </c>
      <c r="D1009" s="533" t="s">
        <v>7</v>
      </c>
      <c r="E1009" s="533">
        <v>1</v>
      </c>
      <c r="F1009" s="536">
        <v>3841</v>
      </c>
      <c r="G1009" s="536">
        <f t="shared" si="160"/>
        <v>3841</v>
      </c>
      <c r="H1009" s="536">
        <v>8657</v>
      </c>
      <c r="I1009" s="536">
        <f t="shared" si="161"/>
        <v>8657</v>
      </c>
      <c r="J1009" s="749">
        <f t="shared" si="163"/>
        <v>12498</v>
      </c>
    </row>
    <row r="1010" spans="1:10" ht="40.5" customHeight="1" x14ac:dyDescent="0.2">
      <c r="A1010" s="531">
        <v>194</v>
      </c>
      <c r="B1010" s="535" t="s">
        <v>80</v>
      </c>
      <c r="C1010" s="533" t="s">
        <v>408</v>
      </c>
      <c r="D1010" s="533" t="s">
        <v>7</v>
      </c>
      <c r="E1010" s="533">
        <v>4</v>
      </c>
      <c r="F1010" s="533">
        <v>1500</v>
      </c>
      <c r="G1010" s="536">
        <f t="shared" si="160"/>
        <v>6000</v>
      </c>
      <c r="H1010" s="147">
        <v>3528</v>
      </c>
      <c r="I1010" s="536">
        <f t="shared" si="161"/>
        <v>14112</v>
      </c>
      <c r="J1010" s="749">
        <f t="shared" si="163"/>
        <v>20112</v>
      </c>
    </row>
    <row r="1011" spans="1:10" ht="25.5" customHeight="1" x14ac:dyDescent="0.2">
      <c r="A1011" s="531">
        <v>195</v>
      </c>
      <c r="B1011" s="535" t="s">
        <v>88</v>
      </c>
      <c r="C1011" s="533"/>
      <c r="D1011" s="533" t="s">
        <v>7</v>
      </c>
      <c r="E1011" s="533">
        <v>1</v>
      </c>
      <c r="F1011" s="536">
        <v>1560</v>
      </c>
      <c r="G1011" s="536">
        <f t="shared" si="160"/>
        <v>1560</v>
      </c>
      <c r="H1011" s="536">
        <v>5971</v>
      </c>
      <c r="I1011" s="536">
        <f t="shared" si="161"/>
        <v>5971</v>
      </c>
      <c r="J1011" s="749">
        <f t="shared" si="163"/>
        <v>7531</v>
      </c>
    </row>
    <row r="1012" spans="1:10" ht="12" customHeight="1" x14ac:dyDescent="0.2">
      <c r="A1012" s="531">
        <v>196</v>
      </c>
      <c r="B1012" s="535" t="s">
        <v>89</v>
      </c>
      <c r="C1012" s="533"/>
      <c r="D1012" s="533" t="s">
        <v>56</v>
      </c>
      <c r="E1012" s="533">
        <v>28.63</v>
      </c>
      <c r="F1012" s="536">
        <v>1200</v>
      </c>
      <c r="G1012" s="536">
        <f t="shared" si="160"/>
        <v>34356</v>
      </c>
      <c r="H1012" s="536">
        <v>3440</v>
      </c>
      <c r="I1012" s="536">
        <f t="shared" si="161"/>
        <v>98487.2</v>
      </c>
      <c r="J1012" s="749">
        <f t="shared" si="163"/>
        <v>132843.20000000001</v>
      </c>
    </row>
    <row r="1013" spans="1:10" ht="12" customHeight="1" x14ac:dyDescent="0.2">
      <c r="A1013" s="531">
        <v>197</v>
      </c>
      <c r="B1013" s="535" t="s">
        <v>90</v>
      </c>
      <c r="C1013" s="533"/>
      <c r="D1013" s="533" t="s">
        <v>56</v>
      </c>
      <c r="E1013" s="533">
        <v>154.30000000000001</v>
      </c>
      <c r="F1013" s="536">
        <v>1200</v>
      </c>
      <c r="G1013" s="536">
        <f t="shared" si="160"/>
        <v>185160</v>
      </c>
      <c r="H1013" s="536">
        <v>2078</v>
      </c>
      <c r="I1013" s="536">
        <f t="shared" si="161"/>
        <v>320635.40000000002</v>
      </c>
      <c r="J1013" s="749">
        <f t="shared" si="163"/>
        <v>505795.4</v>
      </c>
    </row>
    <row r="1014" spans="1:10" ht="25.5" hidden="1" x14ac:dyDescent="0.2">
      <c r="A1014" s="531">
        <v>198</v>
      </c>
      <c r="B1014" s="535" t="s">
        <v>82</v>
      </c>
      <c r="C1014" s="533" t="s">
        <v>83</v>
      </c>
      <c r="D1014" s="533" t="s">
        <v>56</v>
      </c>
      <c r="E1014" s="533"/>
      <c r="F1014" s="536">
        <v>600</v>
      </c>
      <c r="G1014" s="536">
        <f t="shared" si="160"/>
        <v>0</v>
      </c>
      <c r="H1014" s="536">
        <v>588</v>
      </c>
      <c r="I1014" s="536">
        <f t="shared" si="161"/>
        <v>0</v>
      </c>
      <c r="J1014" s="749">
        <f t="shared" si="163"/>
        <v>0</v>
      </c>
    </row>
    <row r="1015" spans="1:10" x14ac:dyDescent="0.2">
      <c r="A1015" s="531">
        <v>199</v>
      </c>
      <c r="B1015" s="535" t="s">
        <v>60</v>
      </c>
      <c r="C1015" s="538"/>
      <c r="D1015" s="533" t="s">
        <v>5</v>
      </c>
      <c r="E1015" s="533">
        <v>1</v>
      </c>
      <c r="F1015" s="536">
        <v>0</v>
      </c>
      <c r="G1015" s="536">
        <f t="shared" si="160"/>
        <v>0</v>
      </c>
      <c r="H1015" s="536">
        <v>31415</v>
      </c>
      <c r="I1015" s="536">
        <f t="shared" si="161"/>
        <v>31415</v>
      </c>
      <c r="J1015" s="749">
        <f t="shared" si="163"/>
        <v>31415</v>
      </c>
    </row>
    <row r="1016" spans="1:10" hidden="1" x14ac:dyDescent="0.2">
      <c r="A1016" s="531">
        <v>200</v>
      </c>
      <c r="B1016" s="539" t="s">
        <v>91</v>
      </c>
      <c r="C1016" s="533"/>
      <c r="D1016" s="533"/>
      <c r="E1016" s="533"/>
      <c r="F1016" s="533"/>
      <c r="G1016" s="536"/>
      <c r="H1016" s="147"/>
      <c r="I1016" s="536"/>
      <c r="J1016" s="748"/>
    </row>
    <row r="1017" spans="1:10" hidden="1" x14ac:dyDescent="0.2">
      <c r="A1017" s="531">
        <v>201</v>
      </c>
      <c r="B1017" s="539" t="s">
        <v>92</v>
      </c>
      <c r="C1017" s="533"/>
      <c r="D1017" s="533"/>
      <c r="E1017" s="533"/>
      <c r="F1017" s="533"/>
      <c r="G1017" s="536"/>
      <c r="H1017" s="147"/>
      <c r="I1017" s="536"/>
      <c r="J1017" s="748"/>
    </row>
    <row r="1018" spans="1:10" ht="39.75" hidden="1" customHeight="1" x14ac:dyDescent="0.2">
      <c r="A1018" s="531">
        <v>202</v>
      </c>
      <c r="B1018" s="535" t="s">
        <v>312</v>
      </c>
      <c r="C1018" s="533"/>
      <c r="D1018" s="533" t="s">
        <v>5</v>
      </c>
      <c r="E1018" s="533"/>
      <c r="F1018" s="533"/>
      <c r="G1018" s="536"/>
      <c r="H1018" s="147"/>
      <c r="I1018" s="536"/>
      <c r="J1018" s="748"/>
    </row>
    <row r="1019" spans="1:10" ht="25.5" hidden="1" x14ac:dyDescent="0.2">
      <c r="A1019" s="531">
        <v>203</v>
      </c>
      <c r="B1019" s="537" t="s">
        <v>93</v>
      </c>
      <c r="C1019" s="533" t="s">
        <v>313</v>
      </c>
      <c r="D1019" s="533" t="s">
        <v>7</v>
      </c>
      <c r="E1019" s="533"/>
      <c r="F1019" s="536">
        <v>14000</v>
      </c>
      <c r="G1019" s="536">
        <f t="shared" ref="G1019:G1021" si="164">E1019*F1019</f>
        <v>0</v>
      </c>
      <c r="H1019" s="536">
        <v>45868</v>
      </c>
      <c r="I1019" s="536">
        <f t="shared" ref="I1019:I1021" si="165">E1019*H1019</f>
        <v>0</v>
      </c>
      <c r="J1019" s="749">
        <f t="shared" ref="J1019:J1021" si="166">G1019+I1019</f>
        <v>0</v>
      </c>
    </row>
    <row r="1020" spans="1:10" ht="25.5" hidden="1" x14ac:dyDescent="0.2">
      <c r="A1020" s="531">
        <v>204</v>
      </c>
      <c r="B1020" s="537" t="s">
        <v>93</v>
      </c>
      <c r="C1020" s="533" t="s">
        <v>314</v>
      </c>
      <c r="D1020" s="533" t="s">
        <v>7</v>
      </c>
      <c r="E1020" s="533"/>
      <c r="F1020" s="536">
        <v>14000</v>
      </c>
      <c r="G1020" s="536">
        <f t="shared" si="164"/>
        <v>0</v>
      </c>
      <c r="H1020" s="536">
        <v>37474</v>
      </c>
      <c r="I1020" s="536">
        <f t="shared" si="165"/>
        <v>0</v>
      </c>
      <c r="J1020" s="749">
        <f t="shared" si="166"/>
        <v>0</v>
      </c>
    </row>
    <row r="1021" spans="1:10" ht="38.25" hidden="1" x14ac:dyDescent="0.2">
      <c r="A1021" s="531">
        <v>205</v>
      </c>
      <c r="B1021" s="537" t="s">
        <v>94</v>
      </c>
      <c r="C1021" s="533" t="s">
        <v>315</v>
      </c>
      <c r="D1021" s="533" t="s">
        <v>7</v>
      </c>
      <c r="E1021" s="533"/>
      <c r="F1021" s="536">
        <v>44166</v>
      </c>
      <c r="G1021" s="536">
        <f t="shared" si="164"/>
        <v>0</v>
      </c>
      <c r="H1021" s="536">
        <v>294438.13</v>
      </c>
      <c r="I1021" s="536">
        <f t="shared" si="165"/>
        <v>0</v>
      </c>
      <c r="J1021" s="749">
        <f t="shared" si="166"/>
        <v>0</v>
      </c>
    </row>
    <row r="1022" spans="1:10" hidden="1" x14ac:dyDescent="0.2">
      <c r="A1022" s="531">
        <v>206</v>
      </c>
      <c r="B1022" s="537" t="s">
        <v>95</v>
      </c>
      <c r="C1022" s="533"/>
      <c r="D1022" s="533" t="s">
        <v>7</v>
      </c>
      <c r="E1022" s="533"/>
      <c r="F1022" s="536"/>
      <c r="G1022" s="536"/>
      <c r="H1022" s="536"/>
      <c r="I1022" s="536"/>
      <c r="J1022" s="749"/>
    </row>
    <row r="1023" spans="1:10" hidden="1" x14ac:dyDescent="0.2">
      <c r="A1023" s="531">
        <v>207</v>
      </c>
      <c r="B1023" s="535" t="s">
        <v>245</v>
      </c>
      <c r="C1023" s="533"/>
      <c r="D1023" s="533"/>
      <c r="E1023" s="533"/>
      <c r="F1023" s="536"/>
      <c r="G1023" s="536"/>
      <c r="H1023" s="536"/>
      <c r="I1023" s="536"/>
      <c r="J1023" s="749"/>
    </row>
    <row r="1024" spans="1:10" hidden="1" x14ac:dyDescent="0.2">
      <c r="A1024" s="531">
        <v>208</v>
      </c>
      <c r="B1024" s="537" t="s">
        <v>307</v>
      </c>
      <c r="C1024" s="533"/>
      <c r="D1024" s="533" t="s">
        <v>96</v>
      </c>
      <c r="E1024" s="533"/>
      <c r="F1024" s="536">
        <f>250+105</f>
        <v>355</v>
      </c>
      <c r="G1024" s="536">
        <f t="shared" ref="G1024:G1033" si="167">E1024*F1024</f>
        <v>0</v>
      </c>
      <c r="H1024" s="536">
        <v>240</v>
      </c>
      <c r="I1024" s="536">
        <f t="shared" ref="I1024:I1033" si="168">E1024*H1024</f>
        <v>0</v>
      </c>
      <c r="J1024" s="749">
        <f t="shared" ref="J1024:J1033" si="169">G1024+I1024</f>
        <v>0</v>
      </c>
    </row>
    <row r="1025" spans="1:10" hidden="1" x14ac:dyDescent="0.2">
      <c r="A1025" s="531">
        <v>209</v>
      </c>
      <c r="B1025" s="537" t="s">
        <v>308</v>
      </c>
      <c r="C1025" s="533"/>
      <c r="D1025" s="533" t="s">
        <v>96</v>
      </c>
      <c r="E1025" s="533"/>
      <c r="F1025" s="536">
        <f>330+105</f>
        <v>435</v>
      </c>
      <c r="G1025" s="536">
        <f t="shared" si="167"/>
        <v>0</v>
      </c>
      <c r="H1025" s="536">
        <v>403</v>
      </c>
      <c r="I1025" s="536">
        <f t="shared" si="168"/>
        <v>0</v>
      </c>
      <c r="J1025" s="749">
        <f t="shared" si="169"/>
        <v>0</v>
      </c>
    </row>
    <row r="1026" spans="1:10" hidden="1" x14ac:dyDescent="0.2">
      <c r="A1026" s="531">
        <v>210</v>
      </c>
      <c r="B1026" s="537" t="s">
        <v>97</v>
      </c>
      <c r="C1026" s="533"/>
      <c r="D1026" s="533" t="s">
        <v>96</v>
      </c>
      <c r="E1026" s="533"/>
      <c r="F1026" s="536">
        <f>352+105</f>
        <v>457</v>
      </c>
      <c r="G1026" s="536">
        <f t="shared" si="167"/>
        <v>0</v>
      </c>
      <c r="H1026" s="536">
        <v>524</v>
      </c>
      <c r="I1026" s="536">
        <f t="shared" si="168"/>
        <v>0</v>
      </c>
      <c r="J1026" s="749">
        <f t="shared" si="169"/>
        <v>0</v>
      </c>
    </row>
    <row r="1027" spans="1:10" hidden="1" x14ac:dyDescent="0.2">
      <c r="A1027" s="531">
        <v>211</v>
      </c>
      <c r="B1027" s="537" t="s">
        <v>309</v>
      </c>
      <c r="C1027" s="533"/>
      <c r="D1027" s="533" t="s">
        <v>96</v>
      </c>
      <c r="E1027" s="533"/>
      <c r="F1027" s="536">
        <f>396+105</f>
        <v>501</v>
      </c>
      <c r="G1027" s="536">
        <f t="shared" si="167"/>
        <v>0</v>
      </c>
      <c r="H1027" s="536">
        <v>877</v>
      </c>
      <c r="I1027" s="536">
        <f t="shared" si="168"/>
        <v>0</v>
      </c>
      <c r="J1027" s="749">
        <f t="shared" si="169"/>
        <v>0</v>
      </c>
    </row>
    <row r="1028" spans="1:10" hidden="1" x14ac:dyDescent="0.2">
      <c r="A1028" s="531">
        <v>212</v>
      </c>
      <c r="B1028" s="535" t="s">
        <v>98</v>
      </c>
      <c r="C1028" s="533" t="s">
        <v>99</v>
      </c>
      <c r="D1028" s="533" t="s">
        <v>7</v>
      </c>
      <c r="E1028" s="533"/>
      <c r="F1028" s="536">
        <v>2500</v>
      </c>
      <c r="G1028" s="536">
        <f t="shared" si="167"/>
        <v>0</v>
      </c>
      <c r="H1028" s="536">
        <v>8211</v>
      </c>
      <c r="I1028" s="536">
        <f t="shared" si="168"/>
        <v>0</v>
      </c>
      <c r="J1028" s="749">
        <f t="shared" si="169"/>
        <v>0</v>
      </c>
    </row>
    <row r="1029" spans="1:10" hidden="1" x14ac:dyDescent="0.2">
      <c r="A1029" s="531">
        <v>213</v>
      </c>
      <c r="B1029" s="535" t="s">
        <v>310</v>
      </c>
      <c r="C1029" s="533"/>
      <c r="D1029" s="533" t="s">
        <v>7</v>
      </c>
      <c r="E1029" s="533"/>
      <c r="F1029" s="536">
        <v>2500</v>
      </c>
      <c r="G1029" s="536">
        <f t="shared" si="167"/>
        <v>0</v>
      </c>
      <c r="H1029" s="536">
        <v>5000</v>
      </c>
      <c r="I1029" s="536">
        <f t="shared" si="168"/>
        <v>0</v>
      </c>
      <c r="J1029" s="749">
        <f t="shared" si="169"/>
        <v>0</v>
      </c>
    </row>
    <row r="1030" spans="1:10" hidden="1" x14ac:dyDescent="0.2">
      <c r="A1030" s="531">
        <v>214</v>
      </c>
      <c r="B1030" s="535" t="s">
        <v>100</v>
      </c>
      <c r="C1030" s="533" t="s">
        <v>30</v>
      </c>
      <c r="D1030" s="533" t="s">
        <v>96</v>
      </c>
      <c r="E1030" s="533"/>
      <c r="F1030" s="536">
        <v>500</v>
      </c>
      <c r="G1030" s="536">
        <f t="shared" si="167"/>
        <v>0</v>
      </c>
      <c r="H1030" s="536">
        <v>117</v>
      </c>
      <c r="I1030" s="536">
        <f t="shared" si="168"/>
        <v>0</v>
      </c>
      <c r="J1030" s="749">
        <f t="shared" si="169"/>
        <v>0</v>
      </c>
    </row>
    <row r="1031" spans="1:10" hidden="1" x14ac:dyDescent="0.2">
      <c r="A1031" s="531">
        <v>215</v>
      </c>
      <c r="B1031" s="535" t="s">
        <v>101</v>
      </c>
      <c r="C1031" s="533"/>
      <c r="D1031" s="533" t="s">
        <v>5</v>
      </c>
      <c r="E1031" s="533"/>
      <c r="F1031" s="536">
        <v>0</v>
      </c>
      <c r="G1031" s="536">
        <f t="shared" si="167"/>
        <v>0</v>
      </c>
      <c r="H1031" s="536">
        <v>12600</v>
      </c>
      <c r="I1031" s="536">
        <f t="shared" si="168"/>
        <v>0</v>
      </c>
      <c r="J1031" s="749">
        <f t="shared" si="169"/>
        <v>0</v>
      </c>
    </row>
    <row r="1032" spans="1:10" hidden="1" x14ac:dyDescent="0.2">
      <c r="A1032" s="531">
        <v>216</v>
      </c>
      <c r="B1032" s="541" t="s">
        <v>432</v>
      </c>
      <c r="C1032" s="542"/>
      <c r="D1032" s="542" t="s">
        <v>32</v>
      </c>
      <c r="E1032" s="533"/>
      <c r="F1032" s="536">
        <v>366000</v>
      </c>
      <c r="G1032" s="536">
        <f t="shared" si="167"/>
        <v>0</v>
      </c>
      <c r="H1032" s="536">
        <v>0</v>
      </c>
      <c r="I1032" s="536">
        <f t="shared" si="168"/>
        <v>0</v>
      </c>
      <c r="J1032" s="749">
        <f t="shared" si="169"/>
        <v>0</v>
      </c>
    </row>
    <row r="1033" spans="1:10" ht="14.25" hidden="1" customHeight="1" x14ac:dyDescent="0.2">
      <c r="A1033" s="531">
        <v>217</v>
      </c>
      <c r="B1033" s="547" t="s">
        <v>104</v>
      </c>
      <c r="C1033" s="548"/>
      <c r="D1033" s="548" t="s">
        <v>32</v>
      </c>
      <c r="E1033" s="548"/>
      <c r="F1033" s="549">
        <v>162000</v>
      </c>
      <c r="G1033" s="549">
        <f t="shared" si="167"/>
        <v>0</v>
      </c>
      <c r="H1033" s="549">
        <v>0</v>
      </c>
      <c r="I1033" s="549">
        <f t="shared" si="168"/>
        <v>0</v>
      </c>
      <c r="J1033" s="752">
        <f t="shared" si="169"/>
        <v>0</v>
      </c>
    </row>
    <row r="1034" spans="1:10" ht="13.5" thickBot="1" x14ac:dyDescent="0.25">
      <c r="A1034" s="531">
        <v>218</v>
      </c>
      <c r="B1034" s="550" t="s">
        <v>436</v>
      </c>
      <c r="C1034" s="551"/>
      <c r="D1034" s="552"/>
      <c r="E1034" s="553"/>
      <c r="F1034" s="554"/>
      <c r="G1034" s="555">
        <f>SUM(G817:G1033)</f>
        <v>960746.5</v>
      </c>
      <c r="H1034" s="554"/>
      <c r="I1034" s="555">
        <f>SUM(I817:I1033)</f>
        <v>1844013.2140000002</v>
      </c>
      <c r="J1034" s="555">
        <f>SUM(J817:J1033)</f>
        <v>2804759.7140000002</v>
      </c>
    </row>
    <row r="1035" spans="1:10" ht="13.5" thickTop="1" x14ac:dyDescent="0.2">
      <c r="A1035" s="531">
        <v>219</v>
      </c>
      <c r="B1035" s="556"/>
      <c r="C1035" s="557"/>
      <c r="D1035" s="558"/>
      <c r="E1035" s="559"/>
      <c r="F1035" s="559"/>
      <c r="G1035" s="560"/>
      <c r="H1035" s="561"/>
      <c r="I1035" s="560"/>
      <c r="J1035" s="753"/>
    </row>
    <row r="1036" spans="1:10" ht="13.5" x14ac:dyDescent="0.25">
      <c r="A1036" s="531">
        <v>220</v>
      </c>
      <c r="B1036" s="528" t="s">
        <v>105</v>
      </c>
      <c r="C1036" s="529"/>
      <c r="D1036" s="530"/>
      <c r="E1036" s="530"/>
      <c r="F1036" s="530"/>
      <c r="G1036" s="536"/>
      <c r="H1036" s="147"/>
      <c r="I1036" s="536"/>
      <c r="J1036" s="748"/>
    </row>
    <row r="1037" spans="1:10" x14ac:dyDescent="0.2">
      <c r="A1037" s="531">
        <v>221</v>
      </c>
      <c r="B1037" s="562" t="s">
        <v>44</v>
      </c>
      <c r="C1037" s="538"/>
      <c r="D1037" s="533"/>
      <c r="E1037" s="533"/>
      <c r="F1037" s="533"/>
      <c r="G1037" s="536"/>
      <c r="H1037" s="147"/>
      <c r="I1037" s="536"/>
      <c r="J1037" s="748"/>
    </row>
    <row r="1038" spans="1:10" hidden="1" x14ac:dyDescent="0.2">
      <c r="A1038" s="531">
        <v>222</v>
      </c>
      <c r="B1038" s="562" t="s">
        <v>106</v>
      </c>
      <c r="C1038" s="538"/>
      <c r="D1038" s="533"/>
      <c r="E1038" s="533"/>
      <c r="F1038" s="533"/>
      <c r="G1038" s="536"/>
      <c r="H1038" s="147"/>
      <c r="I1038" s="536"/>
      <c r="J1038" s="748"/>
    </row>
    <row r="1039" spans="1:10" hidden="1" x14ac:dyDescent="0.2">
      <c r="A1039" s="531">
        <v>223</v>
      </c>
      <c r="B1039" s="562" t="s">
        <v>107</v>
      </c>
      <c r="C1039" s="538"/>
      <c r="D1039" s="533"/>
      <c r="E1039" s="533"/>
      <c r="F1039" s="533"/>
      <c r="G1039" s="536"/>
      <c r="H1039" s="147"/>
      <c r="I1039" s="536"/>
      <c r="J1039" s="748"/>
    </row>
    <row r="1040" spans="1:10" hidden="1" x14ac:dyDescent="0.2">
      <c r="A1040" s="531">
        <v>224</v>
      </c>
      <c r="B1040" s="562" t="s">
        <v>108</v>
      </c>
      <c r="C1040" s="538"/>
      <c r="D1040" s="533"/>
      <c r="E1040" s="533"/>
      <c r="F1040" s="533"/>
      <c r="G1040" s="536"/>
      <c r="H1040" s="147"/>
      <c r="I1040" s="536"/>
      <c r="J1040" s="748"/>
    </row>
    <row r="1041" spans="1:10" ht="42" hidden="1" customHeight="1" x14ac:dyDescent="0.2">
      <c r="A1041" s="531">
        <v>225</v>
      </c>
      <c r="B1041" s="535" t="s">
        <v>109</v>
      </c>
      <c r="C1041" s="533" t="s">
        <v>350</v>
      </c>
      <c r="D1041" s="533" t="s">
        <v>14</v>
      </c>
      <c r="E1041" s="533"/>
      <c r="F1041" s="536">
        <v>228206.58</v>
      </c>
      <c r="G1041" s="536">
        <f t="shared" ref="G1041:G1074" si="170">E1041*F1041</f>
        <v>0</v>
      </c>
      <c r="H1041" s="536">
        <v>566028.50399999996</v>
      </c>
      <c r="I1041" s="536">
        <f t="shared" ref="I1041:I1074" si="171">E1041*H1041</f>
        <v>0</v>
      </c>
      <c r="J1041" s="749">
        <f t="shared" ref="J1041:J1043" si="172">G1041+I1041</f>
        <v>0</v>
      </c>
    </row>
    <row r="1042" spans="1:10" ht="37.5" hidden="1" customHeight="1" x14ac:dyDescent="0.2">
      <c r="A1042" s="531">
        <v>226</v>
      </c>
      <c r="B1042" s="535" t="s">
        <v>110</v>
      </c>
      <c r="C1042" s="533" t="s">
        <v>351</v>
      </c>
      <c r="D1042" s="533" t="s">
        <v>14</v>
      </c>
      <c r="E1042" s="533"/>
      <c r="F1042" s="536">
        <v>77780.28</v>
      </c>
      <c r="G1042" s="536">
        <f t="shared" si="170"/>
        <v>0</v>
      </c>
      <c r="H1042" s="536">
        <v>200330.92799999999</v>
      </c>
      <c r="I1042" s="536">
        <f t="shared" si="171"/>
        <v>0</v>
      </c>
      <c r="J1042" s="749">
        <f t="shared" si="172"/>
        <v>0</v>
      </c>
    </row>
    <row r="1043" spans="1:10" hidden="1" x14ac:dyDescent="0.2">
      <c r="A1043" s="531">
        <v>227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70"/>
        <v>0</v>
      </c>
      <c r="H1043" s="536">
        <v>103503.048</v>
      </c>
      <c r="I1043" s="536">
        <f t="shared" si="171"/>
        <v>0</v>
      </c>
      <c r="J1043" s="749">
        <f t="shared" si="172"/>
        <v>0</v>
      </c>
    </row>
    <row r="1044" spans="1:10" hidden="1" x14ac:dyDescent="0.2">
      <c r="A1044" s="531">
        <v>228</v>
      </c>
      <c r="B1044" s="562" t="s">
        <v>112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749"/>
    </row>
    <row r="1045" spans="1:10" ht="38.25" hidden="1" x14ac:dyDescent="0.2">
      <c r="A1045" s="531">
        <v>229</v>
      </c>
      <c r="B1045" s="535" t="s">
        <v>113</v>
      </c>
      <c r="C1045" s="533" t="s">
        <v>353</v>
      </c>
      <c r="D1045" s="533" t="s">
        <v>14</v>
      </c>
      <c r="E1045" s="533"/>
      <c r="F1045" s="536">
        <v>221688.18</v>
      </c>
      <c r="G1045" s="536">
        <f t="shared" si="170"/>
        <v>0</v>
      </c>
      <c r="H1045" s="536">
        <v>565704.12</v>
      </c>
      <c r="I1045" s="536">
        <f t="shared" si="171"/>
        <v>0</v>
      </c>
      <c r="J1045" s="749">
        <f t="shared" ref="J1045:J1047" si="173">G1045+I1045</f>
        <v>0</v>
      </c>
    </row>
    <row r="1046" spans="1:10" ht="38.25" hidden="1" x14ac:dyDescent="0.2">
      <c r="A1046" s="531">
        <v>230</v>
      </c>
      <c r="B1046" s="535" t="s">
        <v>110</v>
      </c>
      <c r="C1046" s="533" t="s">
        <v>354</v>
      </c>
      <c r="D1046" s="533" t="s">
        <v>14</v>
      </c>
      <c r="E1046" s="533"/>
      <c r="F1046" s="536">
        <v>77780.28</v>
      </c>
      <c r="G1046" s="536">
        <f t="shared" si="170"/>
        <v>0</v>
      </c>
      <c r="H1046" s="536">
        <v>200330.92799999999</v>
      </c>
      <c r="I1046" s="536">
        <f t="shared" si="171"/>
        <v>0</v>
      </c>
      <c r="J1046" s="749">
        <f t="shared" si="173"/>
        <v>0</v>
      </c>
    </row>
    <row r="1047" spans="1:10" hidden="1" x14ac:dyDescent="0.2">
      <c r="A1047" s="531">
        <v>231</v>
      </c>
      <c r="B1047" s="535" t="s">
        <v>111</v>
      </c>
      <c r="C1047" s="533" t="s">
        <v>352</v>
      </c>
      <c r="D1047" s="533" t="s">
        <v>14</v>
      </c>
      <c r="E1047" s="533"/>
      <c r="F1047" s="536">
        <v>32933</v>
      </c>
      <c r="G1047" s="536">
        <f t="shared" si="170"/>
        <v>0</v>
      </c>
      <c r="H1047" s="536">
        <v>103503.048</v>
      </c>
      <c r="I1047" s="536">
        <f t="shared" si="171"/>
        <v>0</v>
      </c>
      <c r="J1047" s="749">
        <f t="shared" si="173"/>
        <v>0</v>
      </c>
    </row>
    <row r="1048" spans="1:10" hidden="1" x14ac:dyDescent="0.2">
      <c r="A1048" s="531">
        <v>232</v>
      </c>
      <c r="B1048" s="562" t="s">
        <v>114</v>
      </c>
      <c r="C1048" s="538"/>
      <c r="D1048" s="533"/>
      <c r="E1048" s="533"/>
      <c r="F1048" s="536"/>
      <c r="G1048" s="536">
        <f t="shared" si="170"/>
        <v>0</v>
      </c>
      <c r="H1048" s="536"/>
      <c r="I1048" s="536">
        <f t="shared" si="171"/>
        <v>0</v>
      </c>
      <c r="J1048" s="749"/>
    </row>
    <row r="1049" spans="1:10" ht="38.25" hidden="1" x14ac:dyDescent="0.2">
      <c r="A1049" s="531">
        <v>233</v>
      </c>
      <c r="B1049" s="535" t="s">
        <v>115</v>
      </c>
      <c r="C1049" s="533" t="s">
        <v>355</v>
      </c>
      <c r="D1049" s="533" t="s">
        <v>14</v>
      </c>
      <c r="E1049" s="533"/>
      <c r="F1049" s="536">
        <v>174873.3</v>
      </c>
      <c r="G1049" s="536">
        <f t="shared" si="170"/>
        <v>0</v>
      </c>
      <c r="H1049" s="536">
        <v>469767.55200000003</v>
      </c>
      <c r="I1049" s="536">
        <f t="shared" si="171"/>
        <v>0</v>
      </c>
      <c r="J1049" s="749">
        <f t="shared" ref="J1049:J1051" si="174">G1049+I1049</f>
        <v>0</v>
      </c>
    </row>
    <row r="1050" spans="1:10" ht="38.25" hidden="1" x14ac:dyDescent="0.2">
      <c r="A1050" s="531">
        <v>234</v>
      </c>
      <c r="B1050" s="535" t="s">
        <v>110</v>
      </c>
      <c r="C1050" s="533" t="s">
        <v>351</v>
      </c>
      <c r="D1050" s="533" t="s">
        <v>14</v>
      </c>
      <c r="E1050" s="533"/>
      <c r="F1050" s="536">
        <v>77780.28</v>
      </c>
      <c r="G1050" s="536">
        <f t="shared" si="170"/>
        <v>0</v>
      </c>
      <c r="H1050" s="536">
        <v>160846.10400000002</v>
      </c>
      <c r="I1050" s="536">
        <f t="shared" si="171"/>
        <v>0</v>
      </c>
      <c r="J1050" s="749">
        <f t="shared" si="174"/>
        <v>0</v>
      </c>
    </row>
    <row r="1051" spans="1:10" hidden="1" x14ac:dyDescent="0.2">
      <c r="A1051" s="531">
        <v>235</v>
      </c>
      <c r="B1051" s="535" t="s">
        <v>111</v>
      </c>
      <c r="C1051" s="533" t="s">
        <v>356</v>
      </c>
      <c r="D1051" s="533" t="s">
        <v>14</v>
      </c>
      <c r="E1051" s="533"/>
      <c r="F1051" s="536">
        <v>22827</v>
      </c>
      <c r="G1051" s="536">
        <f t="shared" si="170"/>
        <v>0</v>
      </c>
      <c r="H1051" s="536">
        <v>62594.207999999991</v>
      </c>
      <c r="I1051" s="536">
        <f t="shared" si="171"/>
        <v>0</v>
      </c>
      <c r="J1051" s="749">
        <f t="shared" si="174"/>
        <v>0</v>
      </c>
    </row>
    <row r="1052" spans="1:10" hidden="1" x14ac:dyDescent="0.2">
      <c r="A1052" s="531">
        <v>236</v>
      </c>
      <c r="F1052" s="564"/>
      <c r="G1052" s="536">
        <f t="shared" si="170"/>
        <v>0</v>
      </c>
      <c r="H1052" s="564"/>
      <c r="I1052" s="536">
        <f t="shared" si="171"/>
        <v>0</v>
      </c>
      <c r="J1052" s="754"/>
    </row>
    <row r="1053" spans="1:10" hidden="1" x14ac:dyDescent="0.2">
      <c r="A1053" s="531">
        <v>237</v>
      </c>
      <c r="B1053" s="562" t="s">
        <v>116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749"/>
    </row>
    <row r="1054" spans="1:10" ht="38.25" hidden="1" x14ac:dyDescent="0.2">
      <c r="A1054" s="531">
        <v>238</v>
      </c>
      <c r="B1054" s="535" t="s">
        <v>117</v>
      </c>
      <c r="C1054" s="533" t="s">
        <v>357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469474.41599999997</v>
      </c>
      <c r="I1054" s="536">
        <f t="shared" si="171"/>
        <v>0</v>
      </c>
      <c r="J1054" s="749">
        <f t="shared" ref="J1054:J1056" si="175">G1054+I1054</f>
        <v>0</v>
      </c>
    </row>
    <row r="1055" spans="1:10" ht="38.25" hidden="1" x14ac:dyDescent="0.2">
      <c r="A1055" s="531">
        <v>239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70"/>
        <v>0</v>
      </c>
      <c r="H1055" s="536">
        <v>160846.10400000002</v>
      </c>
      <c r="I1055" s="536">
        <f t="shared" si="171"/>
        <v>0</v>
      </c>
      <c r="J1055" s="749">
        <f t="shared" si="175"/>
        <v>0</v>
      </c>
    </row>
    <row r="1056" spans="1:10" hidden="1" x14ac:dyDescent="0.2">
      <c r="A1056" s="531">
        <v>240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70"/>
        <v>0</v>
      </c>
      <c r="H1056" s="536">
        <v>62594.207999999991</v>
      </c>
      <c r="I1056" s="536">
        <f t="shared" si="171"/>
        <v>0</v>
      </c>
      <c r="J1056" s="749">
        <f t="shared" si="175"/>
        <v>0</v>
      </c>
    </row>
    <row r="1057" spans="1:10" hidden="1" x14ac:dyDescent="0.2">
      <c r="A1057" s="531">
        <v>241</v>
      </c>
      <c r="B1057" s="562" t="s">
        <v>118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749"/>
    </row>
    <row r="1058" spans="1:10" ht="38.25" hidden="1" x14ac:dyDescent="0.2">
      <c r="A1058" s="531">
        <v>242</v>
      </c>
      <c r="B1058" s="535" t="s">
        <v>119</v>
      </c>
      <c r="C1058" s="533" t="s">
        <v>355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749">
        <f t="shared" ref="J1058:J1060" si="176">G1058+I1058</f>
        <v>0</v>
      </c>
    </row>
    <row r="1059" spans="1:10" ht="38.25" hidden="1" x14ac:dyDescent="0.2">
      <c r="A1059" s="531">
        <v>243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70"/>
        <v>0</v>
      </c>
      <c r="H1059" s="536">
        <v>160846.10400000002</v>
      </c>
      <c r="I1059" s="536">
        <f t="shared" si="171"/>
        <v>0</v>
      </c>
      <c r="J1059" s="749">
        <f t="shared" si="176"/>
        <v>0</v>
      </c>
    </row>
    <row r="1060" spans="1:10" hidden="1" x14ac:dyDescent="0.2">
      <c r="A1060" s="531">
        <v>244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70"/>
        <v>0</v>
      </c>
      <c r="H1060" s="536">
        <v>62594.207999999991</v>
      </c>
      <c r="I1060" s="536">
        <f t="shared" si="171"/>
        <v>0</v>
      </c>
      <c r="J1060" s="749">
        <f t="shared" si="176"/>
        <v>0</v>
      </c>
    </row>
    <row r="1061" spans="1:10" hidden="1" x14ac:dyDescent="0.2">
      <c r="A1061" s="531">
        <v>245</v>
      </c>
      <c r="B1061" s="562" t="s">
        <v>120</v>
      </c>
      <c r="C1061" s="538"/>
      <c r="D1061" s="533"/>
      <c r="E1061" s="533"/>
      <c r="F1061" s="536"/>
      <c r="G1061" s="536">
        <f t="shared" si="170"/>
        <v>0</v>
      </c>
      <c r="H1061" s="536"/>
      <c r="I1061" s="536">
        <f t="shared" si="171"/>
        <v>0</v>
      </c>
      <c r="J1061" s="749"/>
    </row>
    <row r="1062" spans="1:10" ht="38.25" hidden="1" x14ac:dyDescent="0.2">
      <c r="A1062" s="531">
        <v>246</v>
      </c>
      <c r="B1062" s="535" t="s">
        <v>121</v>
      </c>
      <c r="C1062" s="533" t="s">
        <v>358</v>
      </c>
      <c r="D1062" s="533" t="s">
        <v>14</v>
      </c>
      <c r="E1062" s="533"/>
      <c r="F1062" s="536">
        <v>174873.3</v>
      </c>
      <c r="G1062" s="536">
        <f t="shared" si="170"/>
        <v>0</v>
      </c>
      <c r="H1062" s="536">
        <v>469767.55200000003</v>
      </c>
      <c r="I1062" s="536">
        <f t="shared" si="171"/>
        <v>0</v>
      </c>
      <c r="J1062" s="749">
        <f t="shared" ref="J1062:J1064" si="177">G1062+I1062</f>
        <v>0</v>
      </c>
    </row>
    <row r="1063" spans="1:10" ht="38.25" hidden="1" x14ac:dyDescent="0.2">
      <c r="A1063" s="531">
        <v>247</v>
      </c>
      <c r="B1063" s="535" t="s">
        <v>110</v>
      </c>
      <c r="C1063" s="533" t="s">
        <v>351</v>
      </c>
      <c r="D1063" s="533" t="s">
        <v>14</v>
      </c>
      <c r="E1063" s="533"/>
      <c r="F1063" s="536">
        <v>77780.28</v>
      </c>
      <c r="G1063" s="536">
        <f t="shared" si="170"/>
        <v>0</v>
      </c>
      <c r="H1063" s="536">
        <v>160846.10400000002</v>
      </c>
      <c r="I1063" s="536">
        <f t="shared" si="171"/>
        <v>0</v>
      </c>
      <c r="J1063" s="749">
        <f t="shared" si="177"/>
        <v>0</v>
      </c>
    </row>
    <row r="1064" spans="1:10" hidden="1" x14ac:dyDescent="0.2">
      <c r="A1064" s="531">
        <v>248</v>
      </c>
      <c r="B1064" s="535" t="s">
        <v>111</v>
      </c>
      <c r="C1064" s="533" t="s">
        <v>356</v>
      </c>
      <c r="D1064" s="533" t="s">
        <v>14</v>
      </c>
      <c r="E1064" s="533"/>
      <c r="F1064" s="536">
        <v>22827</v>
      </c>
      <c r="G1064" s="536">
        <f t="shared" si="170"/>
        <v>0</v>
      </c>
      <c r="H1064" s="536">
        <v>62594.207999999991</v>
      </c>
      <c r="I1064" s="536">
        <f t="shared" si="171"/>
        <v>0</v>
      </c>
      <c r="J1064" s="749">
        <f t="shared" si="177"/>
        <v>0</v>
      </c>
    </row>
    <row r="1065" spans="1:10" hidden="1" x14ac:dyDescent="0.2">
      <c r="A1065" s="531">
        <v>249</v>
      </c>
      <c r="B1065" s="562" t="s">
        <v>122</v>
      </c>
      <c r="C1065" s="538"/>
      <c r="D1065" s="533"/>
      <c r="E1065" s="533"/>
      <c r="F1065" s="533"/>
      <c r="G1065" s="536">
        <f t="shared" si="170"/>
        <v>0</v>
      </c>
      <c r="H1065" s="147"/>
      <c r="I1065" s="536">
        <f t="shared" si="171"/>
        <v>0</v>
      </c>
      <c r="J1065" s="748"/>
    </row>
    <row r="1066" spans="1:10" ht="25.5" hidden="1" x14ac:dyDescent="0.2">
      <c r="A1066" s="531">
        <v>250</v>
      </c>
      <c r="B1066" s="535" t="s">
        <v>123</v>
      </c>
      <c r="C1066" s="533" t="s">
        <v>359</v>
      </c>
      <c r="D1066" s="533" t="s">
        <v>14</v>
      </c>
      <c r="E1066" s="533"/>
      <c r="F1066" s="536">
        <v>134605.79999999999</v>
      </c>
      <c r="G1066" s="536">
        <f t="shared" si="170"/>
        <v>0</v>
      </c>
      <c r="H1066" s="536">
        <v>281150.90399999998</v>
      </c>
      <c r="I1066" s="536">
        <f t="shared" si="171"/>
        <v>0</v>
      </c>
      <c r="J1066" s="749">
        <f t="shared" ref="J1066:J1069" si="178">G1066+I1066</f>
        <v>0</v>
      </c>
    </row>
    <row r="1067" spans="1:10" hidden="1" x14ac:dyDescent="0.2">
      <c r="A1067" s="531">
        <v>251</v>
      </c>
      <c r="B1067" s="535" t="s">
        <v>110</v>
      </c>
      <c r="C1067" s="533" t="s">
        <v>360</v>
      </c>
      <c r="D1067" s="533" t="s">
        <v>14</v>
      </c>
      <c r="E1067" s="533"/>
      <c r="F1067" s="536">
        <v>49482.079999999994</v>
      </c>
      <c r="G1067" s="536">
        <f t="shared" si="170"/>
        <v>0</v>
      </c>
      <c r="H1067" s="536">
        <v>30335.111999999997</v>
      </c>
      <c r="I1067" s="536">
        <f t="shared" si="171"/>
        <v>0</v>
      </c>
      <c r="J1067" s="749">
        <f t="shared" si="178"/>
        <v>0</v>
      </c>
    </row>
    <row r="1068" spans="1:10" hidden="1" x14ac:dyDescent="0.2">
      <c r="A1068" s="531">
        <v>252</v>
      </c>
      <c r="B1068" s="535" t="s">
        <v>111</v>
      </c>
      <c r="C1068" s="533" t="s">
        <v>361</v>
      </c>
      <c r="D1068" s="533" t="s">
        <v>14</v>
      </c>
      <c r="E1068" s="533"/>
      <c r="F1068" s="536">
        <v>12559</v>
      </c>
      <c r="G1068" s="536">
        <f t="shared" si="170"/>
        <v>0</v>
      </c>
      <c r="H1068" s="536">
        <v>42774.791999999994</v>
      </c>
      <c r="I1068" s="536">
        <f t="shared" si="171"/>
        <v>0</v>
      </c>
      <c r="J1068" s="749">
        <f t="shared" si="178"/>
        <v>0</v>
      </c>
    </row>
    <row r="1069" spans="1:10" hidden="1" x14ac:dyDescent="0.2">
      <c r="A1069" s="531">
        <v>253</v>
      </c>
      <c r="B1069" s="535" t="s">
        <v>111</v>
      </c>
      <c r="C1069" s="533" t="s">
        <v>361</v>
      </c>
      <c r="D1069" s="533" t="s">
        <v>14</v>
      </c>
      <c r="E1069" s="533"/>
      <c r="F1069" s="536">
        <v>10969</v>
      </c>
      <c r="G1069" s="536">
        <f t="shared" si="170"/>
        <v>0</v>
      </c>
      <c r="H1069" s="536">
        <v>42774.791999999994</v>
      </c>
      <c r="I1069" s="536">
        <f t="shared" si="171"/>
        <v>0</v>
      </c>
      <c r="J1069" s="749">
        <f t="shared" si="178"/>
        <v>0</v>
      </c>
    </row>
    <row r="1070" spans="1:10" ht="12" hidden="1" customHeight="1" x14ac:dyDescent="0.2">
      <c r="A1070" s="531">
        <v>254</v>
      </c>
      <c r="B1070" s="562" t="s">
        <v>124</v>
      </c>
      <c r="C1070" s="538"/>
      <c r="D1070" s="533"/>
      <c r="E1070" s="533"/>
      <c r="F1070" s="533"/>
      <c r="G1070" s="536">
        <f t="shared" si="170"/>
        <v>0</v>
      </c>
      <c r="H1070" s="147"/>
      <c r="I1070" s="536">
        <f t="shared" si="171"/>
        <v>0</v>
      </c>
      <c r="J1070" s="748"/>
    </row>
    <row r="1071" spans="1:10" ht="38.25" hidden="1" x14ac:dyDescent="0.2">
      <c r="A1071" s="531">
        <v>255</v>
      </c>
      <c r="B1071" s="535" t="s">
        <v>125</v>
      </c>
      <c r="C1071" s="533" t="s">
        <v>461</v>
      </c>
      <c r="D1071" s="533" t="s">
        <v>14</v>
      </c>
      <c r="E1071" s="533"/>
      <c r="F1071" s="536">
        <v>69989.22</v>
      </c>
      <c r="G1071" s="536">
        <f t="shared" si="170"/>
        <v>0</v>
      </c>
      <c r="H1071" s="536">
        <v>236992</v>
      </c>
      <c r="I1071" s="536">
        <f t="shared" si="171"/>
        <v>0</v>
      </c>
      <c r="J1071" s="749">
        <f t="shared" ref="J1071:J1074" si="179">G1071+I1071</f>
        <v>0</v>
      </c>
    </row>
    <row r="1072" spans="1:10" ht="12" hidden="1" customHeight="1" x14ac:dyDescent="0.2">
      <c r="A1072" s="531">
        <v>256</v>
      </c>
      <c r="B1072" s="535" t="s">
        <v>126</v>
      </c>
      <c r="C1072" s="533" t="s">
        <v>462</v>
      </c>
      <c r="D1072" s="533" t="s">
        <v>14</v>
      </c>
      <c r="E1072" s="533"/>
      <c r="F1072" s="536">
        <v>18412.38</v>
      </c>
      <c r="G1072" s="536">
        <f t="shared" si="170"/>
        <v>0</v>
      </c>
      <c r="H1072" s="536">
        <v>47103</v>
      </c>
      <c r="I1072" s="536">
        <f t="shared" si="171"/>
        <v>0</v>
      </c>
      <c r="J1072" s="749">
        <f t="shared" si="179"/>
        <v>0</v>
      </c>
    </row>
    <row r="1073" spans="1:10" ht="25.5" hidden="1" x14ac:dyDescent="0.2">
      <c r="A1073" s="531">
        <v>257</v>
      </c>
      <c r="B1073" s="535" t="s">
        <v>110</v>
      </c>
      <c r="C1073" s="533" t="s">
        <v>463</v>
      </c>
      <c r="D1073" s="533" t="s">
        <v>14</v>
      </c>
      <c r="E1073" s="533"/>
      <c r="F1073" s="536">
        <v>21322.87</v>
      </c>
      <c r="G1073" s="536">
        <f t="shared" si="170"/>
        <v>0</v>
      </c>
      <c r="H1073" s="536">
        <v>39580</v>
      </c>
      <c r="I1073" s="536">
        <f t="shared" si="171"/>
        <v>0</v>
      </c>
      <c r="J1073" s="749">
        <f t="shared" si="179"/>
        <v>0</v>
      </c>
    </row>
    <row r="1074" spans="1:10" hidden="1" x14ac:dyDescent="0.2">
      <c r="A1074" s="531">
        <v>258</v>
      </c>
      <c r="B1074" s="535" t="s">
        <v>111</v>
      </c>
      <c r="C1074" s="533" t="s">
        <v>464</v>
      </c>
      <c r="D1074" s="533" t="s">
        <v>14</v>
      </c>
      <c r="E1074" s="533"/>
      <c r="F1074" s="536">
        <v>19916</v>
      </c>
      <c r="G1074" s="536">
        <f t="shared" si="170"/>
        <v>0</v>
      </c>
      <c r="H1074" s="536">
        <v>168216</v>
      </c>
      <c r="I1074" s="536">
        <f t="shared" si="171"/>
        <v>0</v>
      </c>
      <c r="J1074" s="749">
        <f t="shared" si="179"/>
        <v>0</v>
      </c>
    </row>
    <row r="1075" spans="1:10" hidden="1" x14ac:dyDescent="0.2">
      <c r="A1075" s="531">
        <v>259</v>
      </c>
      <c r="B1075" s="562" t="s">
        <v>127</v>
      </c>
      <c r="C1075" s="538"/>
      <c r="D1075" s="533"/>
      <c r="E1075" s="533"/>
      <c r="F1075" s="533"/>
      <c r="G1075" s="536"/>
      <c r="H1075" s="147"/>
      <c r="I1075" s="536"/>
      <c r="J1075" s="748"/>
    </row>
    <row r="1076" spans="1:10" ht="38.25" hidden="1" x14ac:dyDescent="0.2">
      <c r="A1076" s="531">
        <v>260</v>
      </c>
      <c r="B1076" s="535" t="s">
        <v>125</v>
      </c>
      <c r="C1076" s="533" t="s">
        <v>362</v>
      </c>
      <c r="D1076" s="533" t="s">
        <v>14</v>
      </c>
      <c r="E1076" s="533"/>
      <c r="F1076" s="536">
        <v>69989.22</v>
      </c>
      <c r="G1076" s="536">
        <f t="shared" ref="G1076:G1079" si="180">E1076*F1076</f>
        <v>0</v>
      </c>
      <c r="H1076" s="536">
        <v>159975.62399999998</v>
      </c>
      <c r="I1076" s="536">
        <f t="shared" ref="I1076:I1079" si="181">E1076*H1076</f>
        <v>0</v>
      </c>
      <c r="J1076" s="749">
        <f t="shared" ref="J1076:J1079" si="182">G1076+I1076</f>
        <v>0</v>
      </c>
    </row>
    <row r="1077" spans="1:10" ht="25.5" hidden="1" x14ac:dyDescent="0.2">
      <c r="A1077" s="531">
        <v>261</v>
      </c>
      <c r="B1077" s="535" t="s">
        <v>126</v>
      </c>
      <c r="C1077" s="533" t="s">
        <v>363</v>
      </c>
      <c r="D1077" s="533" t="s">
        <v>14</v>
      </c>
      <c r="E1077" s="533"/>
      <c r="F1077" s="536">
        <v>18412.38</v>
      </c>
      <c r="G1077" s="536">
        <f t="shared" si="180"/>
        <v>0</v>
      </c>
      <c r="H1077" s="536">
        <v>38478.191999999995</v>
      </c>
      <c r="I1077" s="536">
        <f t="shared" si="181"/>
        <v>0</v>
      </c>
      <c r="J1077" s="749">
        <f t="shared" si="182"/>
        <v>0</v>
      </c>
    </row>
    <row r="1078" spans="1:10" ht="25.5" hidden="1" x14ac:dyDescent="0.2">
      <c r="A1078" s="531">
        <v>262</v>
      </c>
      <c r="B1078" s="535" t="s">
        <v>128</v>
      </c>
      <c r="C1078" s="533" t="s">
        <v>365</v>
      </c>
      <c r="D1078" s="533" t="s">
        <v>14</v>
      </c>
      <c r="E1078" s="533"/>
      <c r="F1078" s="536">
        <v>21322.87</v>
      </c>
      <c r="G1078" s="536">
        <f t="shared" si="180"/>
        <v>0</v>
      </c>
      <c r="H1078" s="536">
        <v>33285.072</v>
      </c>
      <c r="I1078" s="536">
        <f t="shared" si="181"/>
        <v>0</v>
      </c>
      <c r="J1078" s="749">
        <f t="shared" si="182"/>
        <v>0</v>
      </c>
    </row>
    <row r="1079" spans="1:10" hidden="1" x14ac:dyDescent="0.2">
      <c r="A1079" s="531">
        <v>263</v>
      </c>
      <c r="B1079" s="535" t="s">
        <v>111</v>
      </c>
      <c r="C1079" s="533" t="s">
        <v>364</v>
      </c>
      <c r="D1079" s="533" t="s">
        <v>14</v>
      </c>
      <c r="E1079" s="533"/>
      <c r="F1079" s="536">
        <v>19916</v>
      </c>
      <c r="G1079" s="536">
        <f t="shared" si="180"/>
        <v>0</v>
      </c>
      <c r="H1079" s="536">
        <v>62594.207999999991</v>
      </c>
      <c r="I1079" s="536">
        <f t="shared" si="181"/>
        <v>0</v>
      </c>
      <c r="J1079" s="749">
        <f t="shared" si="182"/>
        <v>0</v>
      </c>
    </row>
    <row r="1080" spans="1:10" hidden="1" x14ac:dyDescent="0.2">
      <c r="A1080" s="531">
        <v>264</v>
      </c>
      <c r="B1080" s="562" t="s">
        <v>409</v>
      </c>
      <c r="C1080" s="538"/>
      <c r="D1080" s="533"/>
      <c r="E1080" s="533"/>
      <c r="F1080" s="533"/>
      <c r="G1080" s="536"/>
      <c r="H1080" s="147"/>
      <c r="I1080" s="536"/>
      <c r="J1080" s="748"/>
    </row>
    <row r="1081" spans="1:10" ht="38.25" hidden="1" x14ac:dyDescent="0.2">
      <c r="A1081" s="531">
        <v>265</v>
      </c>
      <c r="B1081" s="535" t="s">
        <v>125</v>
      </c>
      <c r="C1081" s="533" t="s">
        <v>362</v>
      </c>
      <c r="D1081" s="533" t="s">
        <v>14</v>
      </c>
      <c r="E1081" s="533"/>
      <c r="F1081" s="565">
        <v>69989.22</v>
      </c>
      <c r="G1081" s="536">
        <f t="shared" ref="G1081:G1084" si="183">E1081*F1081</f>
        <v>0</v>
      </c>
      <c r="H1081" s="565">
        <v>159975.62399999998</v>
      </c>
      <c r="I1081" s="536">
        <f t="shared" ref="I1081:I1084" si="184">E1081*H1081</f>
        <v>0</v>
      </c>
      <c r="J1081" s="755">
        <f t="shared" ref="J1081:J1084" si="185">G1081+I1081</f>
        <v>0</v>
      </c>
    </row>
    <row r="1082" spans="1:10" ht="25.5" hidden="1" x14ac:dyDescent="0.2">
      <c r="A1082" s="531">
        <v>266</v>
      </c>
      <c r="B1082" s="535" t="s">
        <v>126</v>
      </c>
      <c r="C1082" s="533" t="s">
        <v>363</v>
      </c>
      <c r="D1082" s="533" t="s">
        <v>14</v>
      </c>
      <c r="E1082" s="533"/>
      <c r="F1082" s="565">
        <v>18412.38</v>
      </c>
      <c r="G1082" s="536">
        <f t="shared" si="183"/>
        <v>0</v>
      </c>
      <c r="H1082" s="565">
        <v>38478.191999999995</v>
      </c>
      <c r="I1082" s="536">
        <f t="shared" si="184"/>
        <v>0</v>
      </c>
      <c r="J1082" s="755">
        <f t="shared" si="185"/>
        <v>0</v>
      </c>
    </row>
    <row r="1083" spans="1:10" ht="25.5" hidden="1" x14ac:dyDescent="0.2">
      <c r="A1083" s="531">
        <v>267</v>
      </c>
      <c r="B1083" s="535" t="s">
        <v>128</v>
      </c>
      <c r="C1083" s="533" t="s">
        <v>365</v>
      </c>
      <c r="D1083" s="533" t="s">
        <v>14</v>
      </c>
      <c r="E1083" s="533"/>
      <c r="F1083" s="565">
        <v>21322.87</v>
      </c>
      <c r="G1083" s="536">
        <f t="shared" si="183"/>
        <v>0</v>
      </c>
      <c r="H1083" s="565">
        <v>33285.072</v>
      </c>
      <c r="I1083" s="536">
        <f t="shared" si="184"/>
        <v>0</v>
      </c>
      <c r="J1083" s="755">
        <f t="shared" si="185"/>
        <v>0</v>
      </c>
    </row>
    <row r="1084" spans="1:10" hidden="1" x14ac:dyDescent="0.2">
      <c r="A1084" s="531">
        <v>268</v>
      </c>
      <c r="B1084" s="535" t="s">
        <v>111</v>
      </c>
      <c r="C1084" s="533" t="s">
        <v>364</v>
      </c>
      <c r="D1084" s="533" t="s">
        <v>14</v>
      </c>
      <c r="E1084" s="533"/>
      <c r="F1084" s="565">
        <v>19916</v>
      </c>
      <c r="G1084" s="536">
        <f t="shared" si="183"/>
        <v>0</v>
      </c>
      <c r="H1084" s="565">
        <v>62594.207999999991</v>
      </c>
      <c r="I1084" s="536">
        <f t="shared" si="184"/>
        <v>0</v>
      </c>
      <c r="J1084" s="755">
        <f t="shared" si="185"/>
        <v>0</v>
      </c>
    </row>
    <row r="1085" spans="1:10" hidden="1" x14ac:dyDescent="0.2">
      <c r="A1085" s="531">
        <v>269</v>
      </c>
      <c r="B1085" s="562"/>
      <c r="C1085" s="538"/>
      <c r="D1085" s="533"/>
      <c r="E1085" s="533"/>
      <c r="F1085" s="533"/>
      <c r="G1085" s="536"/>
      <c r="H1085" s="147"/>
      <c r="I1085" s="536"/>
      <c r="J1085" s="748"/>
    </row>
    <row r="1086" spans="1:10" x14ac:dyDescent="0.2">
      <c r="A1086" s="531">
        <v>270</v>
      </c>
      <c r="B1086" s="562" t="s">
        <v>129</v>
      </c>
      <c r="C1086" s="538"/>
      <c r="D1086" s="533"/>
      <c r="E1086" s="533"/>
      <c r="F1086" s="533"/>
      <c r="G1086" s="536"/>
      <c r="H1086" s="147"/>
      <c r="I1086" s="536"/>
      <c r="J1086" s="748"/>
    </row>
    <row r="1087" spans="1:10" x14ac:dyDescent="0.2">
      <c r="A1087" s="531">
        <v>271</v>
      </c>
      <c r="B1087" s="562" t="s">
        <v>108</v>
      </c>
      <c r="C1087" s="538"/>
      <c r="D1087" s="533"/>
      <c r="E1087" s="533"/>
      <c r="F1087" s="533"/>
      <c r="G1087" s="536"/>
      <c r="H1087" s="147"/>
      <c r="I1087" s="536"/>
      <c r="J1087" s="748"/>
    </row>
    <row r="1088" spans="1:10" ht="38.25" hidden="1" x14ac:dyDescent="0.2">
      <c r="A1088" s="531">
        <v>272</v>
      </c>
      <c r="B1088" s="535" t="s">
        <v>288</v>
      </c>
      <c r="C1088" s="533" t="s">
        <v>376</v>
      </c>
      <c r="D1088" s="533" t="s">
        <v>14</v>
      </c>
      <c r="E1088" s="533"/>
      <c r="F1088" s="536">
        <v>13504.75</v>
      </c>
      <c r="G1088" s="536">
        <f t="shared" ref="G1088:G1110" si="186">E1088*F1088</f>
        <v>0</v>
      </c>
      <c r="H1088" s="536">
        <v>36380.111999999994</v>
      </c>
      <c r="I1088" s="536">
        <f t="shared" ref="I1088:I1110" si="187">E1088*H1088</f>
        <v>0</v>
      </c>
      <c r="J1088" s="749">
        <f t="shared" ref="J1088:J1093" si="188">G1088+I1088</f>
        <v>0</v>
      </c>
    </row>
    <row r="1089" spans="1:10" ht="25.5" hidden="1" x14ac:dyDescent="0.2">
      <c r="A1089" s="531">
        <v>273</v>
      </c>
      <c r="B1089" s="535" t="s">
        <v>237</v>
      </c>
      <c r="C1089" s="533" t="s">
        <v>366</v>
      </c>
      <c r="D1089" s="533" t="s">
        <v>14</v>
      </c>
      <c r="E1089" s="533"/>
      <c r="F1089" s="536">
        <v>6467</v>
      </c>
      <c r="G1089" s="536">
        <f t="shared" si="186"/>
        <v>0</v>
      </c>
      <c r="H1089" s="536">
        <v>17422.248</v>
      </c>
      <c r="I1089" s="536">
        <f t="shared" si="187"/>
        <v>0</v>
      </c>
      <c r="J1089" s="749">
        <f t="shared" si="188"/>
        <v>0</v>
      </c>
    </row>
    <row r="1090" spans="1:10" hidden="1" x14ac:dyDescent="0.2">
      <c r="A1090" s="531">
        <v>274</v>
      </c>
      <c r="B1090" s="535" t="s">
        <v>130</v>
      </c>
      <c r="C1090" s="538" t="s">
        <v>131</v>
      </c>
      <c r="D1090" s="533" t="s">
        <v>14</v>
      </c>
      <c r="E1090" s="533"/>
      <c r="F1090" s="536">
        <v>3004.89</v>
      </c>
      <c r="G1090" s="536">
        <f t="shared" si="186"/>
        <v>0</v>
      </c>
      <c r="H1090" s="536">
        <v>7329</v>
      </c>
      <c r="I1090" s="536">
        <f t="shared" si="187"/>
        <v>0</v>
      </c>
      <c r="J1090" s="749">
        <f t="shared" si="188"/>
        <v>0</v>
      </c>
    </row>
    <row r="1091" spans="1:10" hidden="1" x14ac:dyDescent="0.2">
      <c r="A1091" s="531">
        <v>275</v>
      </c>
      <c r="B1091" s="541" t="s">
        <v>132</v>
      </c>
      <c r="C1091" s="542" t="s">
        <v>133</v>
      </c>
      <c r="D1091" s="542" t="s">
        <v>14</v>
      </c>
      <c r="E1091" s="711"/>
      <c r="F1091" s="536">
        <v>4003.24</v>
      </c>
      <c r="G1091" s="536">
        <f t="shared" si="186"/>
        <v>0</v>
      </c>
      <c r="H1091" s="536">
        <v>9764</v>
      </c>
      <c r="I1091" s="536">
        <f t="shared" si="187"/>
        <v>0</v>
      </c>
      <c r="J1091" s="749">
        <f t="shared" si="188"/>
        <v>0</v>
      </c>
    </row>
    <row r="1092" spans="1:10" hidden="1" x14ac:dyDescent="0.2">
      <c r="A1092" s="531">
        <v>276</v>
      </c>
      <c r="B1092" s="535" t="s">
        <v>134</v>
      </c>
      <c r="C1092" s="538"/>
      <c r="D1092" s="533" t="s">
        <v>14</v>
      </c>
      <c r="E1092" s="533"/>
      <c r="F1092" s="536">
        <v>800</v>
      </c>
      <c r="G1092" s="536">
        <f t="shared" si="186"/>
        <v>0</v>
      </c>
      <c r="H1092" s="536">
        <v>2142</v>
      </c>
      <c r="I1092" s="536">
        <f t="shared" si="187"/>
        <v>0</v>
      </c>
      <c r="J1092" s="749">
        <f t="shared" si="188"/>
        <v>0</v>
      </c>
    </row>
    <row r="1093" spans="1:10" hidden="1" x14ac:dyDescent="0.2">
      <c r="A1093" s="531">
        <v>277</v>
      </c>
      <c r="B1093" s="535" t="s">
        <v>135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869</v>
      </c>
      <c r="I1093" s="536">
        <f t="shared" si="187"/>
        <v>0</v>
      </c>
      <c r="J1093" s="749">
        <f t="shared" si="188"/>
        <v>0</v>
      </c>
    </row>
    <row r="1094" spans="1:10" hidden="1" x14ac:dyDescent="0.2">
      <c r="A1094" s="531">
        <v>278</v>
      </c>
      <c r="B1094" s="535" t="s">
        <v>136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749"/>
    </row>
    <row r="1095" spans="1:10" hidden="1" x14ac:dyDescent="0.2">
      <c r="A1095" s="531">
        <v>279</v>
      </c>
      <c r="B1095" s="535" t="s">
        <v>138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749"/>
    </row>
    <row r="1096" spans="1:10" x14ac:dyDescent="0.2">
      <c r="A1096" s="531">
        <v>280</v>
      </c>
      <c r="B1096" s="535" t="s">
        <v>139</v>
      </c>
      <c r="C1096" s="538"/>
      <c r="D1096" s="533" t="s">
        <v>56</v>
      </c>
      <c r="E1096" s="756">
        <v>0</v>
      </c>
      <c r="F1096" s="536">
        <v>1875</v>
      </c>
      <c r="G1096" s="536">
        <f t="shared" si="186"/>
        <v>0</v>
      </c>
      <c r="H1096" s="536">
        <v>1617</v>
      </c>
      <c r="I1096" s="536">
        <f t="shared" si="187"/>
        <v>0</v>
      </c>
      <c r="J1096" s="749">
        <f t="shared" ref="J1096:J1097" si="189">G1096+I1096</f>
        <v>0</v>
      </c>
    </row>
    <row r="1097" spans="1:10" hidden="1" x14ac:dyDescent="0.2">
      <c r="A1097" s="531">
        <v>281</v>
      </c>
      <c r="B1097" s="535" t="s">
        <v>140</v>
      </c>
      <c r="C1097" s="538"/>
      <c r="D1097" s="533" t="s">
        <v>56</v>
      </c>
      <c r="E1097" s="687"/>
      <c r="F1097" s="536">
        <v>1875</v>
      </c>
      <c r="G1097" s="536">
        <f t="shared" si="186"/>
        <v>0</v>
      </c>
      <c r="H1097" s="536">
        <v>1226</v>
      </c>
      <c r="I1097" s="536">
        <f t="shared" si="187"/>
        <v>0</v>
      </c>
      <c r="J1097" s="749">
        <f t="shared" si="189"/>
        <v>0</v>
      </c>
    </row>
    <row r="1098" spans="1:10" hidden="1" x14ac:dyDescent="0.2">
      <c r="A1098" s="531">
        <v>282</v>
      </c>
      <c r="B1098" s="535" t="s">
        <v>141</v>
      </c>
      <c r="C1098" s="538"/>
      <c r="D1098" s="533" t="s">
        <v>137</v>
      </c>
      <c r="E1098" s="687"/>
      <c r="F1098" s="536"/>
      <c r="G1098" s="536">
        <f t="shared" si="186"/>
        <v>0</v>
      </c>
      <c r="H1098" s="536"/>
      <c r="I1098" s="536">
        <f t="shared" si="187"/>
        <v>0</v>
      </c>
      <c r="J1098" s="749"/>
    </row>
    <row r="1099" spans="1:10" hidden="1" x14ac:dyDescent="0.2">
      <c r="A1099" s="531">
        <v>283</v>
      </c>
      <c r="B1099" s="535" t="s">
        <v>142</v>
      </c>
      <c r="C1099" s="538"/>
      <c r="D1099" s="533" t="s">
        <v>137</v>
      </c>
      <c r="E1099" s="687"/>
      <c r="F1099" s="536"/>
      <c r="G1099" s="536">
        <f t="shared" si="186"/>
        <v>0</v>
      </c>
      <c r="H1099" s="536"/>
      <c r="I1099" s="536">
        <f t="shared" si="187"/>
        <v>0</v>
      </c>
      <c r="J1099" s="749"/>
    </row>
    <row r="1100" spans="1:10" hidden="1" x14ac:dyDescent="0.2">
      <c r="A1100" s="531">
        <v>284</v>
      </c>
      <c r="B1100" s="535" t="s">
        <v>143</v>
      </c>
      <c r="C1100" s="538"/>
      <c r="D1100" s="533" t="s">
        <v>137</v>
      </c>
      <c r="E1100" s="687"/>
      <c r="F1100" s="536"/>
      <c r="G1100" s="536">
        <f t="shared" si="186"/>
        <v>0</v>
      </c>
      <c r="H1100" s="536"/>
      <c r="I1100" s="536">
        <f t="shared" si="187"/>
        <v>0</v>
      </c>
      <c r="J1100" s="749"/>
    </row>
    <row r="1101" spans="1:10" hidden="1" x14ac:dyDescent="0.2">
      <c r="A1101" s="531">
        <v>285</v>
      </c>
      <c r="B1101" s="535" t="s">
        <v>144</v>
      </c>
      <c r="C1101" s="538"/>
      <c r="D1101" s="533" t="s">
        <v>56</v>
      </c>
      <c r="E1101" s="756"/>
      <c r="F1101" s="536">
        <v>1875</v>
      </c>
      <c r="G1101" s="536">
        <f t="shared" si="186"/>
        <v>0</v>
      </c>
      <c r="H1101" s="536">
        <v>2132</v>
      </c>
      <c r="I1101" s="536">
        <f t="shared" si="187"/>
        <v>0</v>
      </c>
      <c r="J1101" s="749">
        <f t="shared" ref="J1101:J1102" si="190">G1101+I1101</f>
        <v>0</v>
      </c>
    </row>
    <row r="1102" spans="1:10" x14ac:dyDescent="0.2">
      <c r="A1102" s="531">
        <v>286</v>
      </c>
      <c r="B1102" s="535" t="s">
        <v>145</v>
      </c>
      <c r="C1102" s="538"/>
      <c r="D1102" s="533" t="s">
        <v>56</v>
      </c>
      <c r="E1102" s="687">
        <v>0</v>
      </c>
      <c r="F1102" s="536">
        <v>1875</v>
      </c>
      <c r="G1102" s="536">
        <f t="shared" si="186"/>
        <v>0</v>
      </c>
      <c r="H1102" s="536">
        <v>1190</v>
      </c>
      <c r="I1102" s="536">
        <f t="shared" si="187"/>
        <v>0</v>
      </c>
      <c r="J1102" s="749">
        <f t="shared" si="190"/>
        <v>0</v>
      </c>
    </row>
    <row r="1103" spans="1:10" hidden="1" x14ac:dyDescent="0.2">
      <c r="A1103" s="531">
        <v>287</v>
      </c>
      <c r="B1103" s="535" t="s">
        <v>146</v>
      </c>
      <c r="C1103" s="538"/>
      <c r="D1103" s="533" t="s">
        <v>137</v>
      </c>
      <c r="E1103" s="687"/>
      <c r="F1103" s="536"/>
      <c r="G1103" s="536">
        <f t="shared" si="186"/>
        <v>0</v>
      </c>
      <c r="H1103" s="536"/>
      <c r="I1103" s="536">
        <f t="shared" si="187"/>
        <v>0</v>
      </c>
      <c r="J1103" s="749"/>
    </row>
    <row r="1104" spans="1:10" ht="25.5" x14ac:dyDescent="0.2">
      <c r="A1104" s="531">
        <v>288</v>
      </c>
      <c r="B1104" s="535" t="s">
        <v>147</v>
      </c>
      <c r="C1104" s="538"/>
      <c r="D1104" s="533" t="s">
        <v>56</v>
      </c>
      <c r="E1104" s="756">
        <f>3.3-0.94</f>
        <v>2.36</v>
      </c>
      <c r="F1104" s="536">
        <v>1875</v>
      </c>
      <c r="G1104" s="536">
        <f t="shared" si="186"/>
        <v>4425</v>
      </c>
      <c r="H1104" s="536">
        <v>1764</v>
      </c>
      <c r="I1104" s="536">
        <f t="shared" si="187"/>
        <v>4163.04</v>
      </c>
      <c r="J1104" s="749">
        <f t="shared" ref="J1104:J1105" si="191">G1104+I1104</f>
        <v>8588.0400000000009</v>
      </c>
    </row>
    <row r="1105" spans="1:10" hidden="1" x14ac:dyDescent="0.2">
      <c r="A1105" s="531">
        <v>289</v>
      </c>
      <c r="B1105" s="535" t="s">
        <v>148</v>
      </c>
      <c r="C1105" s="538"/>
      <c r="D1105" s="533" t="s">
        <v>56</v>
      </c>
      <c r="E1105" s="533"/>
      <c r="F1105" s="536">
        <v>1875</v>
      </c>
      <c r="G1105" s="536">
        <f t="shared" si="186"/>
        <v>0</v>
      </c>
      <c r="H1105" s="536">
        <v>1428</v>
      </c>
      <c r="I1105" s="536">
        <f t="shared" si="187"/>
        <v>0</v>
      </c>
      <c r="J1105" s="749">
        <f t="shared" si="191"/>
        <v>0</v>
      </c>
    </row>
    <row r="1106" spans="1:10" hidden="1" x14ac:dyDescent="0.2">
      <c r="A1106" s="531">
        <v>290</v>
      </c>
      <c r="B1106" s="535" t="s">
        <v>149</v>
      </c>
      <c r="C1106" s="538"/>
      <c r="D1106" s="533" t="s">
        <v>137</v>
      </c>
      <c r="E1106" s="533"/>
      <c r="F1106" s="536"/>
      <c r="G1106" s="536">
        <f t="shared" si="186"/>
        <v>0</v>
      </c>
      <c r="H1106" s="536"/>
      <c r="I1106" s="536">
        <f t="shared" si="187"/>
        <v>0</v>
      </c>
      <c r="J1106" s="749"/>
    </row>
    <row r="1107" spans="1:10" hidden="1" x14ac:dyDescent="0.2">
      <c r="A1107" s="531">
        <v>291</v>
      </c>
      <c r="B1107" s="535" t="s">
        <v>150</v>
      </c>
      <c r="C1107" s="538"/>
      <c r="D1107" s="533" t="s">
        <v>56</v>
      </c>
      <c r="E1107" s="566"/>
      <c r="F1107" s="536">
        <v>1875</v>
      </c>
      <c r="G1107" s="536">
        <f t="shared" si="186"/>
        <v>0</v>
      </c>
      <c r="H1107" s="536">
        <v>2646</v>
      </c>
      <c r="I1107" s="536">
        <f t="shared" si="187"/>
        <v>0</v>
      </c>
      <c r="J1107" s="749">
        <f t="shared" ref="J1107:J1110" si="192">G1107+I1107</f>
        <v>0</v>
      </c>
    </row>
    <row r="1108" spans="1:10" ht="25.5" hidden="1" x14ac:dyDescent="0.2">
      <c r="A1108" s="531">
        <v>292</v>
      </c>
      <c r="B1108" s="535" t="s">
        <v>151</v>
      </c>
      <c r="C1108" s="533" t="s">
        <v>152</v>
      </c>
      <c r="D1108" s="533" t="s">
        <v>56</v>
      </c>
      <c r="E1108" s="533"/>
      <c r="F1108" s="536">
        <v>600</v>
      </c>
      <c r="G1108" s="536">
        <f t="shared" si="186"/>
        <v>0</v>
      </c>
      <c r="H1108" s="536">
        <v>381</v>
      </c>
      <c r="I1108" s="536">
        <f t="shared" si="187"/>
        <v>0</v>
      </c>
      <c r="J1108" s="749">
        <f t="shared" si="192"/>
        <v>0</v>
      </c>
    </row>
    <row r="1109" spans="1:10" hidden="1" x14ac:dyDescent="0.2">
      <c r="A1109" s="531">
        <v>293</v>
      </c>
      <c r="B1109" s="535" t="s">
        <v>153</v>
      </c>
      <c r="C1109" s="538"/>
      <c r="D1109" s="533" t="s">
        <v>56</v>
      </c>
      <c r="E1109" s="533"/>
      <c r="F1109" s="536">
        <v>1000</v>
      </c>
      <c r="G1109" s="536">
        <f t="shared" si="186"/>
        <v>0</v>
      </c>
      <c r="H1109" s="536">
        <v>123</v>
      </c>
      <c r="I1109" s="536">
        <f t="shared" si="187"/>
        <v>0</v>
      </c>
      <c r="J1109" s="749">
        <f t="shared" si="192"/>
        <v>0</v>
      </c>
    </row>
    <row r="1110" spans="1:10" hidden="1" x14ac:dyDescent="0.2">
      <c r="A1110" s="531">
        <v>294</v>
      </c>
      <c r="B1110" s="535" t="s">
        <v>60</v>
      </c>
      <c r="C1110" s="538"/>
      <c r="D1110" s="533" t="s">
        <v>5</v>
      </c>
      <c r="E1110" s="533"/>
      <c r="F1110" s="536">
        <v>0</v>
      </c>
      <c r="G1110" s="536">
        <f t="shared" si="186"/>
        <v>0</v>
      </c>
      <c r="H1110" s="536">
        <v>137961</v>
      </c>
      <c r="I1110" s="536">
        <f t="shared" si="187"/>
        <v>0</v>
      </c>
      <c r="J1110" s="749">
        <f t="shared" si="192"/>
        <v>0</v>
      </c>
    </row>
    <row r="1111" spans="1:10" hidden="1" x14ac:dyDescent="0.2">
      <c r="A1111" s="531">
        <v>295</v>
      </c>
      <c r="B1111" s="567" t="s">
        <v>112</v>
      </c>
      <c r="C1111" s="538"/>
      <c r="D1111" s="533"/>
      <c r="E1111" s="533"/>
      <c r="F1111" s="533"/>
      <c r="G1111" s="536"/>
      <c r="H1111" s="147"/>
      <c r="I1111" s="536"/>
      <c r="J1111" s="748"/>
    </row>
    <row r="1112" spans="1:10" ht="38.25" hidden="1" x14ac:dyDescent="0.2">
      <c r="A1112" s="531">
        <v>296</v>
      </c>
      <c r="B1112" s="535" t="s">
        <v>288</v>
      </c>
      <c r="C1112" s="533" t="s">
        <v>376</v>
      </c>
      <c r="D1112" s="533" t="s">
        <v>14</v>
      </c>
      <c r="E1112" s="533"/>
      <c r="F1112" s="536">
        <v>13504.75</v>
      </c>
      <c r="G1112" s="536">
        <f t="shared" ref="G1112:G1134" si="193">E1112*F1112</f>
        <v>0</v>
      </c>
      <c r="H1112" s="536">
        <v>36380.111999999994</v>
      </c>
      <c r="I1112" s="536">
        <f t="shared" ref="I1112:I1134" si="194">E1112*H1112</f>
        <v>0</v>
      </c>
      <c r="J1112" s="749">
        <f t="shared" ref="J1112:J1117" si="195">G1112+I1112</f>
        <v>0</v>
      </c>
    </row>
    <row r="1113" spans="1:10" ht="25.5" hidden="1" x14ac:dyDescent="0.2">
      <c r="A1113" s="531">
        <v>297</v>
      </c>
      <c r="B1113" s="535" t="s">
        <v>237</v>
      </c>
      <c r="C1113" s="533" t="s">
        <v>366</v>
      </c>
      <c r="D1113" s="533" t="s">
        <v>14</v>
      </c>
      <c r="E1113" s="533"/>
      <c r="F1113" s="536">
        <v>6467</v>
      </c>
      <c r="G1113" s="536">
        <f t="shared" si="193"/>
        <v>0</v>
      </c>
      <c r="H1113" s="536">
        <v>17422.248</v>
      </c>
      <c r="I1113" s="536">
        <f t="shared" si="194"/>
        <v>0</v>
      </c>
      <c r="J1113" s="749">
        <f t="shared" si="195"/>
        <v>0</v>
      </c>
    </row>
    <row r="1114" spans="1:10" hidden="1" x14ac:dyDescent="0.2">
      <c r="A1114" s="531">
        <v>298</v>
      </c>
      <c r="B1114" s="535" t="s">
        <v>130</v>
      </c>
      <c r="C1114" s="538" t="s">
        <v>131</v>
      </c>
      <c r="D1114" s="533" t="s">
        <v>14</v>
      </c>
      <c r="E1114" s="533"/>
      <c r="F1114" s="536">
        <v>3004.89</v>
      </c>
      <c r="G1114" s="536">
        <f t="shared" si="193"/>
        <v>0</v>
      </c>
      <c r="H1114" s="536">
        <v>7329</v>
      </c>
      <c r="I1114" s="536">
        <f t="shared" si="194"/>
        <v>0</v>
      </c>
      <c r="J1114" s="749">
        <f t="shared" si="195"/>
        <v>0</v>
      </c>
    </row>
    <row r="1115" spans="1:10" hidden="1" x14ac:dyDescent="0.2">
      <c r="A1115" s="531">
        <v>299</v>
      </c>
      <c r="B1115" s="535" t="s">
        <v>132</v>
      </c>
      <c r="C1115" s="538" t="s">
        <v>133</v>
      </c>
      <c r="D1115" s="533" t="s">
        <v>14</v>
      </c>
      <c r="E1115" s="533"/>
      <c r="F1115" s="536">
        <v>4003.24</v>
      </c>
      <c r="G1115" s="536">
        <f t="shared" si="193"/>
        <v>0</v>
      </c>
      <c r="H1115" s="536">
        <v>9764</v>
      </c>
      <c r="I1115" s="536">
        <f t="shared" si="194"/>
        <v>0</v>
      </c>
      <c r="J1115" s="749">
        <f t="shared" si="195"/>
        <v>0</v>
      </c>
    </row>
    <row r="1116" spans="1:10" hidden="1" x14ac:dyDescent="0.2">
      <c r="A1116" s="531">
        <v>300</v>
      </c>
      <c r="B1116" s="535" t="s">
        <v>134</v>
      </c>
      <c r="C1116" s="538"/>
      <c r="D1116" s="533" t="s">
        <v>14</v>
      </c>
      <c r="E1116" s="533"/>
      <c r="F1116" s="536">
        <v>800</v>
      </c>
      <c r="G1116" s="536">
        <f t="shared" si="193"/>
        <v>0</v>
      </c>
      <c r="H1116" s="536">
        <v>2142</v>
      </c>
      <c r="I1116" s="536">
        <f t="shared" si="194"/>
        <v>0</v>
      </c>
      <c r="J1116" s="749">
        <f t="shared" si="195"/>
        <v>0</v>
      </c>
    </row>
    <row r="1117" spans="1:10" hidden="1" x14ac:dyDescent="0.2">
      <c r="A1117" s="531">
        <v>301</v>
      </c>
      <c r="B1117" s="535" t="s">
        <v>135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869</v>
      </c>
      <c r="I1117" s="536">
        <f t="shared" si="194"/>
        <v>0</v>
      </c>
      <c r="J1117" s="749">
        <f t="shared" si="195"/>
        <v>0</v>
      </c>
    </row>
    <row r="1118" spans="1:10" hidden="1" x14ac:dyDescent="0.2">
      <c r="A1118" s="531">
        <v>302</v>
      </c>
      <c r="B1118" s="535" t="s">
        <v>136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749"/>
    </row>
    <row r="1119" spans="1:10" hidden="1" x14ac:dyDescent="0.2">
      <c r="A1119" s="531">
        <v>303</v>
      </c>
      <c r="B1119" s="535" t="s">
        <v>138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749"/>
    </row>
    <row r="1120" spans="1:10" hidden="1" x14ac:dyDescent="0.2">
      <c r="A1120" s="531">
        <v>304</v>
      </c>
      <c r="B1120" s="535" t="s">
        <v>139</v>
      </c>
      <c r="C1120" s="538"/>
      <c r="D1120" s="533" t="s">
        <v>56</v>
      </c>
      <c r="E1120" s="566"/>
      <c r="F1120" s="536">
        <v>1875</v>
      </c>
      <c r="G1120" s="536">
        <f t="shared" si="193"/>
        <v>0</v>
      </c>
      <c r="H1120" s="536">
        <v>1617</v>
      </c>
      <c r="I1120" s="536">
        <f t="shared" si="194"/>
        <v>0</v>
      </c>
      <c r="J1120" s="749">
        <f t="shared" ref="J1120:J1121" si="196">G1120+I1120</f>
        <v>0</v>
      </c>
    </row>
    <row r="1121" spans="1:10" hidden="1" x14ac:dyDescent="0.2">
      <c r="A1121" s="531">
        <v>305</v>
      </c>
      <c r="B1121" s="535" t="s">
        <v>140</v>
      </c>
      <c r="C1121" s="538"/>
      <c r="D1121" s="533" t="s">
        <v>56</v>
      </c>
      <c r="E1121" s="533"/>
      <c r="F1121" s="536">
        <v>1875</v>
      </c>
      <c r="G1121" s="536">
        <f t="shared" si="193"/>
        <v>0</v>
      </c>
      <c r="H1121" s="536">
        <v>1226</v>
      </c>
      <c r="I1121" s="536">
        <f t="shared" si="194"/>
        <v>0</v>
      </c>
      <c r="J1121" s="749">
        <f t="shared" si="196"/>
        <v>0</v>
      </c>
    </row>
    <row r="1122" spans="1:10" hidden="1" x14ac:dyDescent="0.2">
      <c r="A1122" s="531">
        <v>306</v>
      </c>
      <c r="B1122" s="535" t="s">
        <v>141</v>
      </c>
      <c r="C1122" s="538"/>
      <c r="D1122" s="533" t="s">
        <v>137</v>
      </c>
      <c r="E1122" s="533"/>
      <c r="F1122" s="536"/>
      <c r="G1122" s="536">
        <f t="shared" si="193"/>
        <v>0</v>
      </c>
      <c r="H1122" s="536"/>
      <c r="I1122" s="536">
        <f t="shared" si="194"/>
        <v>0</v>
      </c>
      <c r="J1122" s="749"/>
    </row>
    <row r="1123" spans="1:10" hidden="1" x14ac:dyDescent="0.2">
      <c r="A1123" s="531">
        <v>307</v>
      </c>
      <c r="B1123" s="535" t="s">
        <v>142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749"/>
    </row>
    <row r="1124" spans="1:10" hidden="1" x14ac:dyDescent="0.2">
      <c r="A1124" s="531">
        <v>308</v>
      </c>
      <c r="B1124" s="535" t="s">
        <v>143</v>
      </c>
      <c r="C1124" s="538"/>
      <c r="D1124" s="533" t="s">
        <v>137</v>
      </c>
      <c r="E1124" s="533"/>
      <c r="F1124" s="536"/>
      <c r="G1124" s="536">
        <f t="shared" si="193"/>
        <v>0</v>
      </c>
      <c r="H1124" s="536"/>
      <c r="I1124" s="536">
        <f t="shared" si="194"/>
        <v>0</v>
      </c>
      <c r="J1124" s="749"/>
    </row>
    <row r="1125" spans="1:10" hidden="1" x14ac:dyDescent="0.2">
      <c r="A1125" s="531">
        <v>309</v>
      </c>
      <c r="B1125" s="535" t="s">
        <v>144</v>
      </c>
      <c r="C1125" s="538"/>
      <c r="D1125" s="533" t="s">
        <v>56</v>
      </c>
      <c r="E1125" s="566"/>
      <c r="F1125" s="536">
        <v>1875</v>
      </c>
      <c r="G1125" s="536">
        <f t="shared" si="193"/>
        <v>0</v>
      </c>
      <c r="H1125" s="536">
        <v>2132</v>
      </c>
      <c r="I1125" s="536">
        <f t="shared" si="194"/>
        <v>0</v>
      </c>
      <c r="J1125" s="749">
        <f t="shared" ref="J1125:J1126" si="197">G1125+I1125</f>
        <v>0</v>
      </c>
    </row>
    <row r="1126" spans="1:10" hidden="1" x14ac:dyDescent="0.2">
      <c r="A1126" s="531">
        <v>310</v>
      </c>
      <c r="B1126" s="535" t="s">
        <v>145</v>
      </c>
      <c r="C1126" s="538"/>
      <c r="D1126" s="533" t="s">
        <v>56</v>
      </c>
      <c r="E1126" s="533"/>
      <c r="F1126" s="536">
        <v>1875</v>
      </c>
      <c r="G1126" s="536">
        <f t="shared" si="193"/>
        <v>0</v>
      </c>
      <c r="H1126" s="536">
        <v>1190</v>
      </c>
      <c r="I1126" s="536">
        <f t="shared" si="194"/>
        <v>0</v>
      </c>
      <c r="J1126" s="749">
        <f t="shared" si="197"/>
        <v>0</v>
      </c>
    </row>
    <row r="1127" spans="1:10" ht="30.75" hidden="1" customHeight="1" x14ac:dyDescent="0.2">
      <c r="A1127" s="531">
        <v>311</v>
      </c>
      <c r="B1127" s="535" t="s">
        <v>146</v>
      </c>
      <c r="C1127" s="538"/>
      <c r="D1127" s="533" t="s">
        <v>137</v>
      </c>
      <c r="E1127" s="533"/>
      <c r="F1127" s="536"/>
      <c r="G1127" s="536">
        <f t="shared" si="193"/>
        <v>0</v>
      </c>
      <c r="H1127" s="536"/>
      <c r="I1127" s="536">
        <f t="shared" si="194"/>
        <v>0</v>
      </c>
      <c r="J1127" s="749"/>
    </row>
    <row r="1128" spans="1:10" ht="25.5" hidden="1" x14ac:dyDescent="0.2">
      <c r="A1128" s="531">
        <v>312</v>
      </c>
      <c r="B1128" s="535" t="s">
        <v>147</v>
      </c>
      <c r="C1128" s="538"/>
      <c r="D1128" s="533" t="s">
        <v>56</v>
      </c>
      <c r="E1128" s="566"/>
      <c r="F1128" s="536">
        <v>1875</v>
      </c>
      <c r="G1128" s="536">
        <f t="shared" si="193"/>
        <v>0</v>
      </c>
      <c r="H1128" s="536">
        <v>1764</v>
      </c>
      <c r="I1128" s="536">
        <f t="shared" si="194"/>
        <v>0</v>
      </c>
      <c r="J1128" s="749">
        <f t="shared" ref="J1128:J1129" si="198">G1128+I1128</f>
        <v>0</v>
      </c>
    </row>
    <row r="1129" spans="1:10" hidden="1" x14ac:dyDescent="0.2">
      <c r="A1129" s="531">
        <v>313</v>
      </c>
      <c r="B1129" s="535" t="s">
        <v>148</v>
      </c>
      <c r="C1129" s="538"/>
      <c r="D1129" s="533" t="s">
        <v>56</v>
      </c>
      <c r="E1129" s="533"/>
      <c r="F1129" s="536">
        <v>1875</v>
      </c>
      <c r="G1129" s="536">
        <f t="shared" si="193"/>
        <v>0</v>
      </c>
      <c r="H1129" s="536">
        <v>1428</v>
      </c>
      <c r="I1129" s="536">
        <f t="shared" si="194"/>
        <v>0</v>
      </c>
      <c r="J1129" s="749">
        <f t="shared" si="198"/>
        <v>0</v>
      </c>
    </row>
    <row r="1130" spans="1:10" hidden="1" x14ac:dyDescent="0.2">
      <c r="A1130" s="531">
        <v>314</v>
      </c>
      <c r="B1130" s="535" t="s">
        <v>149</v>
      </c>
      <c r="C1130" s="538"/>
      <c r="D1130" s="533" t="s">
        <v>137</v>
      </c>
      <c r="E1130" s="533"/>
      <c r="F1130" s="536"/>
      <c r="G1130" s="536">
        <f t="shared" si="193"/>
        <v>0</v>
      </c>
      <c r="H1130" s="536"/>
      <c r="I1130" s="536">
        <f t="shared" si="194"/>
        <v>0</v>
      </c>
      <c r="J1130" s="749"/>
    </row>
    <row r="1131" spans="1:10" hidden="1" x14ac:dyDescent="0.2">
      <c r="A1131" s="531">
        <v>315</v>
      </c>
      <c r="B1131" s="535" t="s">
        <v>150</v>
      </c>
      <c r="C1131" s="538"/>
      <c r="D1131" s="533" t="s">
        <v>56</v>
      </c>
      <c r="E1131" s="566"/>
      <c r="F1131" s="536">
        <v>1875</v>
      </c>
      <c r="G1131" s="536">
        <f t="shared" si="193"/>
        <v>0</v>
      </c>
      <c r="H1131" s="536">
        <v>2646</v>
      </c>
      <c r="I1131" s="536">
        <f t="shared" si="194"/>
        <v>0</v>
      </c>
      <c r="J1131" s="749">
        <f t="shared" ref="J1131:J1134" si="199">G1131+I1131</f>
        <v>0</v>
      </c>
    </row>
    <row r="1132" spans="1:10" ht="12" hidden="1" customHeight="1" x14ac:dyDescent="0.2">
      <c r="A1132" s="531">
        <v>316</v>
      </c>
      <c r="B1132" s="535" t="s">
        <v>151</v>
      </c>
      <c r="C1132" s="533" t="s">
        <v>152</v>
      </c>
      <c r="D1132" s="533" t="s">
        <v>56</v>
      </c>
      <c r="E1132" s="533"/>
      <c r="F1132" s="536">
        <v>600</v>
      </c>
      <c r="G1132" s="536">
        <f t="shared" si="193"/>
        <v>0</v>
      </c>
      <c r="H1132" s="536">
        <v>381</v>
      </c>
      <c r="I1132" s="536">
        <f t="shared" si="194"/>
        <v>0</v>
      </c>
      <c r="J1132" s="749">
        <f t="shared" si="199"/>
        <v>0</v>
      </c>
    </row>
    <row r="1133" spans="1:10" hidden="1" x14ac:dyDescent="0.2">
      <c r="A1133" s="531">
        <v>317</v>
      </c>
      <c r="B1133" s="535" t="s">
        <v>153</v>
      </c>
      <c r="C1133" s="538"/>
      <c r="D1133" s="533" t="s">
        <v>56</v>
      </c>
      <c r="E1133" s="533"/>
      <c r="F1133" s="536">
        <v>1000</v>
      </c>
      <c r="G1133" s="536">
        <f t="shared" si="193"/>
        <v>0</v>
      </c>
      <c r="H1133" s="536">
        <v>123</v>
      </c>
      <c r="I1133" s="536">
        <f t="shared" si="194"/>
        <v>0</v>
      </c>
      <c r="J1133" s="749">
        <f t="shared" si="199"/>
        <v>0</v>
      </c>
    </row>
    <row r="1134" spans="1:10" ht="12" hidden="1" customHeight="1" x14ac:dyDescent="0.2">
      <c r="A1134" s="531">
        <v>318</v>
      </c>
      <c r="B1134" s="535" t="s">
        <v>60</v>
      </c>
      <c r="C1134" s="538"/>
      <c r="D1134" s="533" t="s">
        <v>5</v>
      </c>
      <c r="E1134" s="533"/>
      <c r="F1134" s="536">
        <v>0</v>
      </c>
      <c r="G1134" s="536">
        <f t="shared" si="193"/>
        <v>0</v>
      </c>
      <c r="H1134" s="536">
        <v>137961</v>
      </c>
      <c r="I1134" s="536">
        <f t="shared" si="194"/>
        <v>0</v>
      </c>
      <c r="J1134" s="749">
        <f t="shared" si="199"/>
        <v>0</v>
      </c>
    </row>
    <row r="1135" spans="1:10" x14ac:dyDescent="0.2">
      <c r="A1135" s="531">
        <v>319</v>
      </c>
      <c r="B1135" s="567" t="s">
        <v>114</v>
      </c>
      <c r="C1135" s="538"/>
      <c r="D1135" s="533"/>
      <c r="E1135" s="533"/>
      <c r="F1135" s="533"/>
      <c r="G1135" s="536"/>
      <c r="H1135" s="147"/>
      <c r="I1135" s="536"/>
      <c r="J1135" s="748"/>
    </row>
    <row r="1136" spans="1:10" ht="25.5" hidden="1" x14ac:dyDescent="0.2">
      <c r="A1136" s="531">
        <v>320</v>
      </c>
      <c r="B1136" s="535" t="s">
        <v>289</v>
      </c>
      <c r="C1136" s="533" t="s">
        <v>367</v>
      </c>
      <c r="D1136" s="533" t="s">
        <v>14</v>
      </c>
      <c r="E1136" s="533"/>
      <c r="F1136" s="536">
        <v>8293.6</v>
      </c>
      <c r="G1136" s="536">
        <f t="shared" ref="G1136:G1159" si="200">E1136*F1136</f>
        <v>0</v>
      </c>
      <c r="H1136" s="536">
        <v>22342.319999999996</v>
      </c>
      <c r="I1136" s="536">
        <f t="shared" ref="I1136:I1159" si="201">E1136*H1136</f>
        <v>0</v>
      </c>
      <c r="J1136" s="749">
        <f t="shared" ref="J1136:J1141" si="202">G1136+I1136</f>
        <v>0</v>
      </c>
    </row>
    <row r="1137" spans="1:10" x14ac:dyDescent="0.2">
      <c r="A1137" s="531">
        <v>321</v>
      </c>
      <c r="B1137" s="535" t="s">
        <v>154</v>
      </c>
      <c r="C1137" s="538" t="s">
        <v>155</v>
      </c>
      <c r="D1137" s="533" t="s">
        <v>14</v>
      </c>
      <c r="E1137" s="533">
        <v>2</v>
      </c>
      <c r="F1137" s="536">
        <v>800</v>
      </c>
      <c r="G1137" s="536">
        <f t="shared" si="200"/>
        <v>1600</v>
      </c>
      <c r="H1137" s="536">
        <v>1021</v>
      </c>
      <c r="I1137" s="536">
        <f t="shared" si="201"/>
        <v>2042</v>
      </c>
      <c r="J1137" s="749">
        <f t="shared" si="202"/>
        <v>3642</v>
      </c>
    </row>
    <row r="1138" spans="1:10" hidden="1" x14ac:dyDescent="0.2">
      <c r="A1138" s="531">
        <v>322</v>
      </c>
      <c r="B1138" s="535" t="s">
        <v>132</v>
      </c>
      <c r="C1138" s="538" t="s">
        <v>133</v>
      </c>
      <c r="D1138" s="533" t="s">
        <v>14</v>
      </c>
      <c r="E1138" s="533"/>
      <c r="F1138" s="536">
        <v>4003.24</v>
      </c>
      <c r="G1138" s="536">
        <f t="shared" si="200"/>
        <v>0</v>
      </c>
      <c r="H1138" s="536">
        <v>9764</v>
      </c>
      <c r="I1138" s="536">
        <f t="shared" si="201"/>
        <v>0</v>
      </c>
      <c r="J1138" s="749">
        <f t="shared" si="202"/>
        <v>0</v>
      </c>
    </row>
    <row r="1139" spans="1:10" x14ac:dyDescent="0.2">
      <c r="A1139" s="531">
        <v>323</v>
      </c>
      <c r="B1139" s="535" t="s">
        <v>156</v>
      </c>
      <c r="C1139" s="538"/>
      <c r="D1139" s="533" t="s">
        <v>14</v>
      </c>
      <c r="E1139" s="533">
        <v>2</v>
      </c>
      <c r="F1139" s="536">
        <v>600</v>
      </c>
      <c r="G1139" s="536">
        <f t="shared" si="200"/>
        <v>1200</v>
      </c>
      <c r="H1139" s="536">
        <v>595</v>
      </c>
      <c r="I1139" s="536">
        <f t="shared" si="201"/>
        <v>1190</v>
      </c>
      <c r="J1139" s="749">
        <f t="shared" si="202"/>
        <v>2390</v>
      </c>
    </row>
    <row r="1140" spans="1:10" hidden="1" x14ac:dyDescent="0.2">
      <c r="A1140" s="531">
        <v>324</v>
      </c>
      <c r="B1140" s="535" t="s">
        <v>134</v>
      </c>
      <c r="C1140" s="538"/>
      <c r="D1140" s="533" t="s">
        <v>14</v>
      </c>
      <c r="E1140" s="533"/>
      <c r="F1140" s="536">
        <v>800</v>
      </c>
      <c r="G1140" s="536">
        <f t="shared" si="200"/>
        <v>0</v>
      </c>
      <c r="H1140" s="536">
        <v>2142</v>
      </c>
      <c r="I1140" s="536">
        <f t="shared" si="201"/>
        <v>0</v>
      </c>
      <c r="J1140" s="749">
        <f t="shared" si="202"/>
        <v>0</v>
      </c>
    </row>
    <row r="1141" spans="1:10" x14ac:dyDescent="0.2">
      <c r="A1141" s="531">
        <v>325</v>
      </c>
      <c r="B1141" s="535" t="s">
        <v>157</v>
      </c>
      <c r="C1141" s="533"/>
      <c r="D1141" s="533" t="s">
        <v>56</v>
      </c>
      <c r="E1141" s="533">
        <v>3.7759999999999998</v>
      </c>
      <c r="F1141" s="536">
        <v>900</v>
      </c>
      <c r="G1141" s="536">
        <f t="shared" si="200"/>
        <v>3398.3999999999996</v>
      </c>
      <c r="H1141" s="536">
        <v>840</v>
      </c>
      <c r="I1141" s="536">
        <f t="shared" si="201"/>
        <v>3171.8399999999997</v>
      </c>
      <c r="J1141" s="749">
        <f t="shared" si="202"/>
        <v>6570.24</v>
      </c>
    </row>
    <row r="1142" spans="1:10" hidden="1" x14ac:dyDescent="0.2">
      <c r="A1142" s="531">
        <v>326</v>
      </c>
      <c r="B1142" s="535" t="s">
        <v>158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749"/>
    </row>
    <row r="1143" spans="1:10" hidden="1" x14ac:dyDescent="0.2">
      <c r="A1143" s="531">
        <v>327</v>
      </c>
      <c r="B1143" s="535" t="s">
        <v>159</v>
      </c>
      <c r="C1143" s="533"/>
      <c r="D1143" s="533" t="s">
        <v>56</v>
      </c>
      <c r="E1143" s="566"/>
      <c r="F1143" s="536">
        <v>900</v>
      </c>
      <c r="G1143" s="536">
        <f t="shared" si="200"/>
        <v>0</v>
      </c>
      <c r="H1143" s="536">
        <v>3080</v>
      </c>
      <c r="I1143" s="536">
        <f t="shared" si="201"/>
        <v>0</v>
      </c>
      <c r="J1143" s="749">
        <f t="shared" ref="J1143:J1144" si="203">G1143+I1143</f>
        <v>0</v>
      </c>
    </row>
    <row r="1144" spans="1:10" hidden="1" x14ac:dyDescent="0.2">
      <c r="A1144" s="531">
        <v>328</v>
      </c>
      <c r="B1144" s="535" t="s">
        <v>135</v>
      </c>
      <c r="C1144" s="538"/>
      <c r="D1144" s="533" t="s">
        <v>56</v>
      </c>
      <c r="E1144" s="533"/>
      <c r="F1144" s="536">
        <v>1875</v>
      </c>
      <c r="G1144" s="536">
        <f t="shared" si="200"/>
        <v>0</v>
      </c>
      <c r="H1144" s="536">
        <v>869</v>
      </c>
      <c r="I1144" s="536">
        <f t="shared" si="201"/>
        <v>0</v>
      </c>
      <c r="J1144" s="749">
        <f t="shared" si="203"/>
        <v>0</v>
      </c>
    </row>
    <row r="1145" spans="1:10" hidden="1" x14ac:dyDescent="0.2">
      <c r="A1145" s="531">
        <v>329</v>
      </c>
      <c r="B1145" s="535" t="s">
        <v>136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749"/>
    </row>
    <row r="1146" spans="1:10" hidden="1" x14ac:dyDescent="0.2">
      <c r="A1146" s="531">
        <v>330</v>
      </c>
      <c r="B1146" s="535" t="s">
        <v>160</v>
      </c>
      <c r="C1146" s="538"/>
      <c r="D1146" s="533" t="s">
        <v>137</v>
      </c>
      <c r="E1146" s="533"/>
      <c r="F1146" s="536"/>
      <c r="G1146" s="536">
        <f t="shared" si="200"/>
        <v>0</v>
      </c>
      <c r="H1146" s="536"/>
      <c r="I1146" s="536">
        <f t="shared" si="201"/>
        <v>0</v>
      </c>
      <c r="J1146" s="749"/>
    </row>
    <row r="1147" spans="1:10" hidden="1" x14ac:dyDescent="0.2">
      <c r="A1147" s="531">
        <v>331</v>
      </c>
      <c r="B1147" s="535" t="s">
        <v>161</v>
      </c>
      <c r="C1147" s="538"/>
      <c r="D1147" s="533" t="s">
        <v>137</v>
      </c>
      <c r="E1147" s="533"/>
      <c r="F1147" s="536"/>
      <c r="G1147" s="536">
        <f t="shared" si="200"/>
        <v>0</v>
      </c>
      <c r="H1147" s="536"/>
      <c r="I1147" s="536">
        <f t="shared" si="201"/>
        <v>0</v>
      </c>
      <c r="J1147" s="749"/>
    </row>
    <row r="1148" spans="1:10" hidden="1" x14ac:dyDescent="0.2">
      <c r="A1148" s="531">
        <v>332</v>
      </c>
      <c r="B1148" s="535" t="s">
        <v>138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749"/>
    </row>
    <row r="1149" spans="1:10" hidden="1" x14ac:dyDescent="0.2">
      <c r="A1149" s="531">
        <v>333</v>
      </c>
      <c r="B1149" s="535" t="s">
        <v>162</v>
      </c>
      <c r="C1149" s="538"/>
      <c r="D1149" s="533" t="s">
        <v>137</v>
      </c>
      <c r="E1149" s="533"/>
      <c r="F1149" s="536"/>
      <c r="G1149" s="536">
        <f t="shared" si="200"/>
        <v>0</v>
      </c>
      <c r="H1149" s="536"/>
      <c r="I1149" s="536">
        <f t="shared" si="201"/>
        <v>0</v>
      </c>
      <c r="J1149" s="749"/>
    </row>
    <row r="1150" spans="1:10" hidden="1" x14ac:dyDescent="0.2">
      <c r="A1150" s="531">
        <v>334</v>
      </c>
      <c r="B1150" s="535" t="s">
        <v>139</v>
      </c>
      <c r="C1150" s="538"/>
      <c r="D1150" s="533" t="s">
        <v>56</v>
      </c>
      <c r="E1150" s="566"/>
      <c r="F1150" s="536">
        <v>1875</v>
      </c>
      <c r="G1150" s="536">
        <f t="shared" si="200"/>
        <v>0</v>
      </c>
      <c r="H1150" s="536">
        <v>1617</v>
      </c>
      <c r="I1150" s="536">
        <f t="shared" si="201"/>
        <v>0</v>
      </c>
      <c r="J1150" s="749">
        <f t="shared" ref="J1150:J1151" si="204">G1150+I1150</f>
        <v>0</v>
      </c>
    </row>
    <row r="1151" spans="1:10" hidden="1" x14ac:dyDescent="0.2">
      <c r="A1151" s="531">
        <v>335</v>
      </c>
      <c r="B1151" s="535" t="s">
        <v>140</v>
      </c>
      <c r="C1151" s="538"/>
      <c r="D1151" s="533" t="s">
        <v>56</v>
      </c>
      <c r="E1151" s="533"/>
      <c r="F1151" s="536">
        <v>1875</v>
      </c>
      <c r="G1151" s="536">
        <f t="shared" si="200"/>
        <v>0</v>
      </c>
      <c r="H1151" s="536">
        <v>1226</v>
      </c>
      <c r="I1151" s="536">
        <f t="shared" si="201"/>
        <v>0</v>
      </c>
      <c r="J1151" s="749">
        <f t="shared" si="204"/>
        <v>0</v>
      </c>
    </row>
    <row r="1152" spans="1:10" hidden="1" x14ac:dyDescent="0.2">
      <c r="A1152" s="531">
        <v>336</v>
      </c>
      <c r="B1152" s="535" t="s">
        <v>163</v>
      </c>
      <c r="C1152" s="538"/>
      <c r="D1152" s="533" t="s">
        <v>137</v>
      </c>
      <c r="E1152" s="533"/>
      <c r="F1152" s="536"/>
      <c r="G1152" s="536">
        <f t="shared" si="200"/>
        <v>0</v>
      </c>
      <c r="H1152" s="536"/>
      <c r="I1152" s="536">
        <f t="shared" si="201"/>
        <v>0</v>
      </c>
      <c r="J1152" s="749"/>
    </row>
    <row r="1153" spans="1:10" hidden="1" x14ac:dyDescent="0.2">
      <c r="A1153" s="531">
        <v>337</v>
      </c>
      <c r="B1153" s="535" t="s">
        <v>144</v>
      </c>
      <c r="C1153" s="538"/>
      <c r="D1153" s="533" t="s">
        <v>56</v>
      </c>
      <c r="E1153" s="566"/>
      <c r="F1153" s="536">
        <v>1875</v>
      </c>
      <c r="G1153" s="536">
        <f t="shared" si="200"/>
        <v>0</v>
      </c>
      <c r="H1153" s="536">
        <v>2132</v>
      </c>
      <c r="I1153" s="536">
        <f t="shared" si="201"/>
        <v>0</v>
      </c>
      <c r="J1153" s="749">
        <f t="shared" ref="J1153:J1154" si="205">G1153+I1153</f>
        <v>0</v>
      </c>
    </row>
    <row r="1154" spans="1:10" hidden="1" x14ac:dyDescent="0.2">
      <c r="A1154" s="531">
        <v>338</v>
      </c>
      <c r="B1154" s="535" t="s">
        <v>148</v>
      </c>
      <c r="C1154" s="538"/>
      <c r="D1154" s="533" t="s">
        <v>56</v>
      </c>
      <c r="E1154" s="533"/>
      <c r="F1154" s="536">
        <v>1875</v>
      </c>
      <c r="G1154" s="536">
        <f t="shared" si="200"/>
        <v>0</v>
      </c>
      <c r="H1154" s="536">
        <v>1428</v>
      </c>
      <c r="I1154" s="536">
        <f t="shared" si="201"/>
        <v>0</v>
      </c>
      <c r="J1154" s="749">
        <f t="shared" si="205"/>
        <v>0</v>
      </c>
    </row>
    <row r="1155" spans="1:10" hidden="1" x14ac:dyDescent="0.2">
      <c r="A1155" s="531">
        <v>339</v>
      </c>
      <c r="B1155" s="535" t="s">
        <v>164</v>
      </c>
      <c r="C1155" s="538"/>
      <c r="D1155" s="533" t="s">
        <v>137</v>
      </c>
      <c r="E1155" s="533"/>
      <c r="F1155" s="536"/>
      <c r="G1155" s="536">
        <f t="shared" si="200"/>
        <v>0</v>
      </c>
      <c r="H1155" s="536"/>
      <c r="I1155" s="536">
        <f t="shared" si="201"/>
        <v>0</v>
      </c>
      <c r="J1155" s="749"/>
    </row>
    <row r="1156" spans="1:10" hidden="1" x14ac:dyDescent="0.2">
      <c r="A1156" s="531">
        <v>340</v>
      </c>
      <c r="B1156" s="535" t="s">
        <v>150</v>
      </c>
      <c r="C1156" s="538"/>
      <c r="D1156" s="533" t="s">
        <v>56</v>
      </c>
      <c r="E1156" s="566"/>
      <c r="F1156" s="536">
        <v>1875</v>
      </c>
      <c r="G1156" s="536">
        <f t="shared" si="200"/>
        <v>0</v>
      </c>
      <c r="H1156" s="536">
        <v>2646</v>
      </c>
      <c r="I1156" s="536">
        <f t="shared" si="201"/>
        <v>0</v>
      </c>
      <c r="J1156" s="749">
        <f t="shared" ref="J1156:J1159" si="206">G1156+I1156</f>
        <v>0</v>
      </c>
    </row>
    <row r="1157" spans="1:10" ht="25.5" hidden="1" x14ac:dyDescent="0.2">
      <c r="A1157" s="531">
        <v>341</v>
      </c>
      <c r="B1157" s="535" t="s">
        <v>151</v>
      </c>
      <c r="C1157" s="533" t="s">
        <v>152</v>
      </c>
      <c r="D1157" s="533" t="s">
        <v>56</v>
      </c>
      <c r="E1157" s="533"/>
      <c r="F1157" s="536">
        <v>600</v>
      </c>
      <c r="G1157" s="536">
        <f t="shared" si="200"/>
        <v>0</v>
      </c>
      <c r="H1157" s="536">
        <v>381</v>
      </c>
      <c r="I1157" s="536">
        <f t="shared" si="201"/>
        <v>0</v>
      </c>
      <c r="J1157" s="749">
        <f t="shared" si="206"/>
        <v>0</v>
      </c>
    </row>
    <row r="1158" spans="1:10" hidden="1" x14ac:dyDescent="0.2">
      <c r="A1158" s="531">
        <v>342</v>
      </c>
      <c r="B1158" s="535" t="s">
        <v>153</v>
      </c>
      <c r="C1158" s="538"/>
      <c r="D1158" s="533" t="s">
        <v>56</v>
      </c>
      <c r="E1158" s="533"/>
      <c r="F1158" s="536">
        <v>1000</v>
      </c>
      <c r="G1158" s="536">
        <f t="shared" si="200"/>
        <v>0</v>
      </c>
      <c r="H1158" s="536">
        <v>123</v>
      </c>
      <c r="I1158" s="536">
        <f t="shared" si="201"/>
        <v>0</v>
      </c>
      <c r="J1158" s="749">
        <f t="shared" si="206"/>
        <v>0</v>
      </c>
    </row>
    <row r="1159" spans="1:10" hidden="1" x14ac:dyDescent="0.2">
      <c r="A1159" s="531">
        <v>343</v>
      </c>
      <c r="B1159" s="535" t="s">
        <v>60</v>
      </c>
      <c r="C1159" s="538"/>
      <c r="D1159" s="533" t="s">
        <v>5</v>
      </c>
      <c r="E1159" s="533"/>
      <c r="F1159" s="536">
        <v>0</v>
      </c>
      <c r="G1159" s="536">
        <f t="shared" si="200"/>
        <v>0</v>
      </c>
      <c r="H1159" s="536">
        <v>101443</v>
      </c>
      <c r="I1159" s="536">
        <f t="shared" si="201"/>
        <v>0</v>
      </c>
      <c r="J1159" s="749">
        <f t="shared" si="206"/>
        <v>0</v>
      </c>
    </row>
    <row r="1160" spans="1:10" hidden="1" x14ac:dyDescent="0.2">
      <c r="A1160" s="531">
        <v>344</v>
      </c>
      <c r="B1160" s="567" t="s">
        <v>116</v>
      </c>
      <c r="C1160" s="538"/>
      <c r="D1160" s="533"/>
      <c r="E1160" s="533"/>
      <c r="F1160" s="533"/>
      <c r="G1160" s="536"/>
      <c r="H1160" s="147"/>
      <c r="I1160" s="536"/>
      <c r="J1160" s="748"/>
    </row>
    <row r="1161" spans="1:10" ht="25.5" hidden="1" x14ac:dyDescent="0.2">
      <c r="A1161" s="531">
        <v>345</v>
      </c>
      <c r="B1161" s="535" t="s">
        <v>289</v>
      </c>
      <c r="C1161" s="533" t="s">
        <v>367</v>
      </c>
      <c r="D1161" s="533" t="s">
        <v>14</v>
      </c>
      <c r="E1161" s="533"/>
      <c r="F1161" s="536">
        <v>8293.6</v>
      </c>
      <c r="G1161" s="536">
        <f t="shared" ref="G1161:G1178" si="207">E1161*F1161</f>
        <v>0</v>
      </c>
      <c r="H1161" s="536">
        <v>22342.319999999996</v>
      </c>
      <c r="I1161" s="536">
        <f t="shared" ref="I1161:I1178" si="208">E1161*H1161</f>
        <v>0</v>
      </c>
      <c r="J1161" s="749">
        <f t="shared" ref="J1161:J1164" si="209">G1161+I1161</f>
        <v>0</v>
      </c>
    </row>
    <row r="1162" spans="1:10" hidden="1" x14ac:dyDescent="0.2">
      <c r="A1162" s="531">
        <v>346</v>
      </c>
      <c r="B1162" s="535" t="s">
        <v>132</v>
      </c>
      <c r="C1162" s="538" t="s">
        <v>133</v>
      </c>
      <c r="D1162" s="533" t="s">
        <v>14</v>
      </c>
      <c r="E1162" s="533"/>
      <c r="F1162" s="536">
        <v>4003.24</v>
      </c>
      <c r="G1162" s="536">
        <f t="shared" si="207"/>
        <v>0</v>
      </c>
      <c r="H1162" s="536">
        <v>9764</v>
      </c>
      <c r="I1162" s="536">
        <f t="shared" si="208"/>
        <v>0</v>
      </c>
      <c r="J1162" s="749">
        <f t="shared" si="209"/>
        <v>0</v>
      </c>
    </row>
    <row r="1163" spans="1:10" hidden="1" x14ac:dyDescent="0.2">
      <c r="A1163" s="531">
        <v>347</v>
      </c>
      <c r="B1163" s="535" t="s">
        <v>134</v>
      </c>
      <c r="C1163" s="538"/>
      <c r="D1163" s="533" t="s">
        <v>14</v>
      </c>
      <c r="E1163" s="533"/>
      <c r="F1163" s="536">
        <v>800</v>
      </c>
      <c r="G1163" s="536">
        <f t="shared" si="207"/>
        <v>0</v>
      </c>
      <c r="H1163" s="536">
        <v>2142</v>
      </c>
      <c r="I1163" s="536">
        <f t="shared" si="208"/>
        <v>0</v>
      </c>
      <c r="J1163" s="749">
        <f t="shared" si="209"/>
        <v>0</v>
      </c>
    </row>
    <row r="1164" spans="1:10" hidden="1" x14ac:dyDescent="0.2">
      <c r="A1164" s="531">
        <v>348</v>
      </c>
      <c r="B1164" s="535" t="s">
        <v>135</v>
      </c>
      <c r="C1164" s="538"/>
      <c r="D1164" s="533" t="s">
        <v>56</v>
      </c>
      <c r="E1164" s="533"/>
      <c r="F1164" s="536">
        <v>1875</v>
      </c>
      <c r="G1164" s="536">
        <f t="shared" si="207"/>
        <v>0</v>
      </c>
      <c r="H1164" s="536">
        <v>869</v>
      </c>
      <c r="I1164" s="536">
        <f t="shared" si="208"/>
        <v>0</v>
      </c>
      <c r="J1164" s="749">
        <f t="shared" si="209"/>
        <v>0</v>
      </c>
    </row>
    <row r="1165" spans="1:10" hidden="1" x14ac:dyDescent="0.2">
      <c r="A1165" s="531">
        <v>349</v>
      </c>
      <c r="B1165" s="535" t="s">
        <v>136</v>
      </c>
      <c r="C1165" s="538"/>
      <c r="D1165" s="533" t="s">
        <v>137</v>
      </c>
      <c r="E1165" s="533"/>
      <c r="F1165" s="536"/>
      <c r="G1165" s="536">
        <f t="shared" si="207"/>
        <v>0</v>
      </c>
      <c r="H1165" s="536"/>
      <c r="I1165" s="536">
        <f t="shared" si="208"/>
        <v>0</v>
      </c>
      <c r="J1165" s="749"/>
    </row>
    <row r="1166" spans="1:10" hidden="1" x14ac:dyDescent="0.2">
      <c r="A1166" s="531">
        <v>350</v>
      </c>
      <c r="B1166" s="535" t="s">
        <v>161</v>
      </c>
      <c r="C1166" s="538"/>
      <c r="D1166" s="533" t="s">
        <v>137</v>
      </c>
      <c r="E1166" s="533"/>
      <c r="F1166" s="536"/>
      <c r="G1166" s="536">
        <f t="shared" si="207"/>
        <v>0</v>
      </c>
      <c r="H1166" s="536"/>
      <c r="I1166" s="536">
        <f t="shared" si="208"/>
        <v>0</v>
      </c>
      <c r="J1166" s="749"/>
    </row>
    <row r="1167" spans="1:10" hidden="1" x14ac:dyDescent="0.2">
      <c r="A1167" s="531">
        <v>351</v>
      </c>
      <c r="B1167" s="535" t="s">
        <v>138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749"/>
    </row>
    <row r="1168" spans="1:10" hidden="1" x14ac:dyDescent="0.2">
      <c r="A1168" s="531">
        <v>352</v>
      </c>
      <c r="B1168" s="535" t="s">
        <v>162</v>
      </c>
      <c r="C1168" s="538"/>
      <c r="D1168" s="533" t="s">
        <v>137</v>
      </c>
      <c r="E1168" s="533"/>
      <c r="F1168" s="536"/>
      <c r="G1168" s="536">
        <f t="shared" si="207"/>
        <v>0</v>
      </c>
      <c r="H1168" s="536"/>
      <c r="I1168" s="536">
        <f t="shared" si="208"/>
        <v>0</v>
      </c>
      <c r="J1168" s="749"/>
    </row>
    <row r="1169" spans="1:10" hidden="1" x14ac:dyDescent="0.2">
      <c r="A1169" s="531">
        <v>353</v>
      </c>
      <c r="B1169" s="535" t="s">
        <v>139</v>
      </c>
      <c r="C1169" s="538"/>
      <c r="D1169" s="533" t="s">
        <v>56</v>
      </c>
      <c r="E1169" s="566"/>
      <c r="F1169" s="536">
        <v>1875</v>
      </c>
      <c r="G1169" s="536">
        <f t="shared" si="207"/>
        <v>0</v>
      </c>
      <c r="H1169" s="536">
        <v>1617</v>
      </c>
      <c r="I1169" s="536">
        <f t="shared" si="208"/>
        <v>0</v>
      </c>
      <c r="J1169" s="749">
        <f t="shared" ref="J1169:J1170" si="210">G1169+I1169</f>
        <v>0</v>
      </c>
    </row>
    <row r="1170" spans="1:10" hidden="1" x14ac:dyDescent="0.2">
      <c r="A1170" s="531">
        <v>354</v>
      </c>
      <c r="B1170" s="535" t="s">
        <v>140</v>
      </c>
      <c r="C1170" s="538"/>
      <c r="D1170" s="533" t="s">
        <v>56</v>
      </c>
      <c r="E1170" s="533"/>
      <c r="F1170" s="536">
        <v>1875</v>
      </c>
      <c r="G1170" s="536">
        <f t="shared" si="207"/>
        <v>0</v>
      </c>
      <c r="H1170" s="536">
        <v>1226</v>
      </c>
      <c r="I1170" s="536">
        <f t="shared" si="208"/>
        <v>0</v>
      </c>
      <c r="J1170" s="749">
        <f t="shared" si="210"/>
        <v>0</v>
      </c>
    </row>
    <row r="1171" spans="1:10" hidden="1" x14ac:dyDescent="0.2">
      <c r="A1171" s="531">
        <v>355</v>
      </c>
      <c r="B1171" s="535" t="s">
        <v>163</v>
      </c>
      <c r="C1171" s="538"/>
      <c r="D1171" s="533" t="s">
        <v>137</v>
      </c>
      <c r="E1171" s="533"/>
      <c r="F1171" s="536"/>
      <c r="G1171" s="536">
        <f t="shared" si="207"/>
        <v>0</v>
      </c>
      <c r="H1171" s="536"/>
      <c r="I1171" s="536">
        <f t="shared" si="208"/>
        <v>0</v>
      </c>
      <c r="J1171" s="749"/>
    </row>
    <row r="1172" spans="1:10" hidden="1" x14ac:dyDescent="0.2">
      <c r="A1172" s="531">
        <v>356</v>
      </c>
      <c r="B1172" s="535" t="s">
        <v>144</v>
      </c>
      <c r="C1172" s="538"/>
      <c r="D1172" s="533" t="s">
        <v>56</v>
      </c>
      <c r="E1172" s="566"/>
      <c r="F1172" s="536">
        <v>1875</v>
      </c>
      <c r="G1172" s="536">
        <f t="shared" si="207"/>
        <v>0</v>
      </c>
      <c r="H1172" s="536">
        <v>2132</v>
      </c>
      <c r="I1172" s="536">
        <f t="shared" si="208"/>
        <v>0</v>
      </c>
      <c r="J1172" s="749">
        <f t="shared" ref="J1172:J1173" si="211">G1172+I1172</f>
        <v>0</v>
      </c>
    </row>
    <row r="1173" spans="1:10" hidden="1" x14ac:dyDescent="0.2">
      <c r="A1173" s="531">
        <v>357</v>
      </c>
      <c r="B1173" s="535" t="s">
        <v>148</v>
      </c>
      <c r="C1173" s="538"/>
      <c r="D1173" s="533" t="s">
        <v>56</v>
      </c>
      <c r="E1173" s="533"/>
      <c r="F1173" s="536">
        <v>1875</v>
      </c>
      <c r="G1173" s="536">
        <f t="shared" si="207"/>
        <v>0</v>
      </c>
      <c r="H1173" s="536">
        <v>1428</v>
      </c>
      <c r="I1173" s="536">
        <f t="shared" si="208"/>
        <v>0</v>
      </c>
      <c r="J1173" s="749">
        <f t="shared" si="211"/>
        <v>0</v>
      </c>
    </row>
    <row r="1174" spans="1:10" hidden="1" x14ac:dyDescent="0.2">
      <c r="A1174" s="531">
        <v>358</v>
      </c>
      <c r="B1174" s="535" t="s">
        <v>164</v>
      </c>
      <c r="C1174" s="538"/>
      <c r="D1174" s="533" t="s">
        <v>137</v>
      </c>
      <c r="E1174" s="533"/>
      <c r="F1174" s="536"/>
      <c r="G1174" s="536">
        <f t="shared" si="207"/>
        <v>0</v>
      </c>
      <c r="H1174" s="536"/>
      <c r="I1174" s="536">
        <f t="shared" si="208"/>
        <v>0</v>
      </c>
      <c r="J1174" s="749"/>
    </row>
    <row r="1175" spans="1:10" hidden="1" x14ac:dyDescent="0.2">
      <c r="A1175" s="531">
        <v>359</v>
      </c>
      <c r="B1175" s="535" t="s">
        <v>150</v>
      </c>
      <c r="C1175" s="538"/>
      <c r="D1175" s="533" t="s">
        <v>56</v>
      </c>
      <c r="E1175" s="566"/>
      <c r="F1175" s="536">
        <v>1875</v>
      </c>
      <c r="G1175" s="536">
        <f t="shared" si="207"/>
        <v>0</v>
      </c>
      <c r="H1175" s="536">
        <v>2646</v>
      </c>
      <c r="I1175" s="536">
        <f t="shared" si="208"/>
        <v>0</v>
      </c>
      <c r="J1175" s="749">
        <f t="shared" ref="J1175:J1178" si="212">G1175+I1175</f>
        <v>0</v>
      </c>
    </row>
    <row r="1176" spans="1:10" ht="25.5" hidden="1" x14ac:dyDescent="0.2">
      <c r="A1176" s="531">
        <v>360</v>
      </c>
      <c r="B1176" s="535" t="s">
        <v>151</v>
      </c>
      <c r="C1176" s="533" t="s">
        <v>152</v>
      </c>
      <c r="D1176" s="533" t="s">
        <v>56</v>
      </c>
      <c r="E1176" s="533"/>
      <c r="F1176" s="536">
        <v>600</v>
      </c>
      <c r="G1176" s="536">
        <f t="shared" si="207"/>
        <v>0</v>
      </c>
      <c r="H1176" s="536">
        <v>381</v>
      </c>
      <c r="I1176" s="536">
        <f t="shared" si="208"/>
        <v>0</v>
      </c>
      <c r="J1176" s="749">
        <f t="shared" si="212"/>
        <v>0</v>
      </c>
    </row>
    <row r="1177" spans="1:10" hidden="1" x14ac:dyDescent="0.2">
      <c r="A1177" s="531">
        <v>361</v>
      </c>
      <c r="B1177" s="535" t="s">
        <v>153</v>
      </c>
      <c r="C1177" s="538"/>
      <c r="D1177" s="533" t="s">
        <v>56</v>
      </c>
      <c r="E1177" s="533"/>
      <c r="F1177" s="536">
        <v>1000</v>
      </c>
      <c r="G1177" s="536">
        <f t="shared" si="207"/>
        <v>0</v>
      </c>
      <c r="H1177" s="536">
        <v>123</v>
      </c>
      <c r="I1177" s="536">
        <f t="shared" si="208"/>
        <v>0</v>
      </c>
      <c r="J1177" s="749">
        <f t="shared" si="212"/>
        <v>0</v>
      </c>
    </row>
    <row r="1178" spans="1:10" hidden="1" x14ac:dyDescent="0.2">
      <c r="A1178" s="531">
        <v>362</v>
      </c>
      <c r="B1178" s="535" t="s">
        <v>60</v>
      </c>
      <c r="C1178" s="538"/>
      <c r="D1178" s="533" t="s">
        <v>5</v>
      </c>
      <c r="E1178" s="533"/>
      <c r="F1178" s="536">
        <v>0</v>
      </c>
      <c r="G1178" s="536">
        <f t="shared" si="207"/>
        <v>0</v>
      </c>
      <c r="H1178" s="536">
        <v>96507</v>
      </c>
      <c r="I1178" s="536">
        <f t="shared" si="208"/>
        <v>0</v>
      </c>
      <c r="J1178" s="749">
        <f t="shared" si="212"/>
        <v>0</v>
      </c>
    </row>
    <row r="1179" spans="1:10" ht="12" hidden="1" customHeight="1" x14ac:dyDescent="0.2">
      <c r="A1179" s="531">
        <v>363</v>
      </c>
      <c r="B1179" s="567" t="s">
        <v>118</v>
      </c>
      <c r="C1179" s="538"/>
      <c r="D1179" s="533"/>
      <c r="E1179" s="533"/>
      <c r="F1179" s="533"/>
      <c r="G1179" s="536"/>
      <c r="H1179" s="147"/>
      <c r="I1179" s="536"/>
      <c r="J1179" s="748"/>
    </row>
    <row r="1180" spans="1:10" ht="25.5" hidden="1" x14ac:dyDescent="0.2">
      <c r="A1180" s="531">
        <v>364</v>
      </c>
      <c r="B1180" s="535" t="s">
        <v>289</v>
      </c>
      <c r="C1180" s="533" t="s">
        <v>367</v>
      </c>
      <c r="D1180" s="533" t="s">
        <v>14</v>
      </c>
      <c r="E1180" s="533"/>
      <c r="F1180" s="536">
        <v>8293.6</v>
      </c>
      <c r="G1180" s="536">
        <f t="shared" ref="G1180:G1196" si="213">E1180*F1180</f>
        <v>0</v>
      </c>
      <c r="H1180" s="536">
        <v>22342.319999999996</v>
      </c>
      <c r="I1180" s="536">
        <f t="shared" ref="I1180:I1196" si="214">E1180*H1180</f>
        <v>0</v>
      </c>
      <c r="J1180" s="749">
        <f t="shared" ref="J1180:J1183" si="215">G1180+I1180</f>
        <v>0</v>
      </c>
    </row>
    <row r="1181" spans="1:10" ht="12" hidden="1" customHeight="1" x14ac:dyDescent="0.2">
      <c r="A1181" s="531">
        <v>365</v>
      </c>
      <c r="B1181" s="535" t="s">
        <v>132</v>
      </c>
      <c r="C1181" s="538" t="s">
        <v>133</v>
      </c>
      <c r="D1181" s="533" t="s">
        <v>14</v>
      </c>
      <c r="E1181" s="533"/>
      <c r="F1181" s="536">
        <v>4003.24</v>
      </c>
      <c r="G1181" s="536">
        <f t="shared" si="213"/>
        <v>0</v>
      </c>
      <c r="H1181" s="536">
        <v>9764</v>
      </c>
      <c r="I1181" s="536">
        <f t="shared" si="214"/>
        <v>0</v>
      </c>
      <c r="J1181" s="749">
        <f t="shared" si="215"/>
        <v>0</v>
      </c>
    </row>
    <row r="1182" spans="1:10" hidden="1" x14ac:dyDescent="0.2">
      <c r="A1182" s="531">
        <v>366</v>
      </c>
      <c r="B1182" s="535" t="s">
        <v>134</v>
      </c>
      <c r="C1182" s="538"/>
      <c r="D1182" s="533" t="s">
        <v>14</v>
      </c>
      <c r="E1182" s="533"/>
      <c r="F1182" s="536">
        <v>800</v>
      </c>
      <c r="G1182" s="536">
        <f t="shared" si="213"/>
        <v>0</v>
      </c>
      <c r="H1182" s="536">
        <v>2142</v>
      </c>
      <c r="I1182" s="536">
        <f t="shared" si="214"/>
        <v>0</v>
      </c>
      <c r="J1182" s="749">
        <f t="shared" si="215"/>
        <v>0</v>
      </c>
    </row>
    <row r="1183" spans="1:10" hidden="1" x14ac:dyDescent="0.2">
      <c r="A1183" s="531">
        <v>367</v>
      </c>
      <c r="B1183" s="535" t="s">
        <v>135</v>
      </c>
      <c r="C1183" s="538"/>
      <c r="D1183" s="533" t="s">
        <v>56</v>
      </c>
      <c r="E1183" s="533"/>
      <c r="F1183" s="536">
        <v>1875</v>
      </c>
      <c r="G1183" s="536">
        <f t="shared" si="213"/>
        <v>0</v>
      </c>
      <c r="H1183" s="536">
        <v>869</v>
      </c>
      <c r="I1183" s="536">
        <f t="shared" si="214"/>
        <v>0</v>
      </c>
      <c r="J1183" s="749">
        <f t="shared" si="215"/>
        <v>0</v>
      </c>
    </row>
    <row r="1184" spans="1:10" hidden="1" x14ac:dyDescent="0.2">
      <c r="A1184" s="531">
        <v>368</v>
      </c>
      <c r="B1184" s="535" t="s">
        <v>136</v>
      </c>
      <c r="C1184" s="538"/>
      <c r="D1184" s="533" t="s">
        <v>137</v>
      </c>
      <c r="E1184" s="533"/>
      <c r="F1184" s="536"/>
      <c r="G1184" s="536">
        <f t="shared" si="213"/>
        <v>0</v>
      </c>
      <c r="H1184" s="536"/>
      <c r="I1184" s="536">
        <f t="shared" si="214"/>
        <v>0</v>
      </c>
      <c r="J1184" s="749"/>
    </row>
    <row r="1185" spans="1:10" hidden="1" x14ac:dyDescent="0.2">
      <c r="A1185" s="531">
        <v>369</v>
      </c>
      <c r="B1185" s="535" t="s">
        <v>161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749"/>
    </row>
    <row r="1186" spans="1:10" hidden="1" x14ac:dyDescent="0.2">
      <c r="A1186" s="531">
        <v>370</v>
      </c>
      <c r="B1186" s="535" t="s">
        <v>138</v>
      </c>
      <c r="C1186" s="538"/>
      <c r="D1186" s="533" t="s">
        <v>137</v>
      </c>
      <c r="E1186" s="533"/>
      <c r="F1186" s="536"/>
      <c r="G1186" s="536">
        <f t="shared" si="213"/>
        <v>0</v>
      </c>
      <c r="H1186" s="536"/>
      <c r="I1186" s="536">
        <f t="shared" si="214"/>
        <v>0</v>
      </c>
      <c r="J1186" s="749"/>
    </row>
    <row r="1187" spans="1:10" hidden="1" x14ac:dyDescent="0.2">
      <c r="A1187" s="531">
        <v>371</v>
      </c>
      <c r="B1187" s="535" t="s">
        <v>139</v>
      </c>
      <c r="C1187" s="538"/>
      <c r="D1187" s="533" t="s">
        <v>56</v>
      </c>
      <c r="E1187" s="566"/>
      <c r="F1187" s="536">
        <v>1875</v>
      </c>
      <c r="G1187" s="536">
        <f t="shared" si="213"/>
        <v>0</v>
      </c>
      <c r="H1187" s="536">
        <v>1617</v>
      </c>
      <c r="I1187" s="536">
        <f t="shared" si="214"/>
        <v>0</v>
      </c>
      <c r="J1187" s="749">
        <f t="shared" ref="J1187:J1188" si="216">G1187+I1187</f>
        <v>0</v>
      </c>
    </row>
    <row r="1188" spans="1:10" hidden="1" x14ac:dyDescent="0.2">
      <c r="A1188" s="531">
        <v>372</v>
      </c>
      <c r="B1188" s="535" t="s">
        <v>140</v>
      </c>
      <c r="C1188" s="538"/>
      <c r="D1188" s="533" t="s">
        <v>56</v>
      </c>
      <c r="E1188" s="533"/>
      <c r="F1188" s="536">
        <v>1875</v>
      </c>
      <c r="G1188" s="536">
        <f t="shared" si="213"/>
        <v>0</v>
      </c>
      <c r="H1188" s="536">
        <v>1226</v>
      </c>
      <c r="I1188" s="536">
        <f t="shared" si="214"/>
        <v>0</v>
      </c>
      <c r="J1188" s="749">
        <f t="shared" si="216"/>
        <v>0</v>
      </c>
    </row>
    <row r="1189" spans="1:10" hidden="1" x14ac:dyDescent="0.2">
      <c r="A1189" s="531">
        <v>373</v>
      </c>
      <c r="B1189" s="535" t="s">
        <v>163</v>
      </c>
      <c r="C1189" s="538"/>
      <c r="D1189" s="533" t="s">
        <v>137</v>
      </c>
      <c r="E1189" s="533"/>
      <c r="F1189" s="536"/>
      <c r="G1189" s="536">
        <f t="shared" si="213"/>
        <v>0</v>
      </c>
      <c r="H1189" s="536"/>
      <c r="I1189" s="536">
        <f t="shared" si="214"/>
        <v>0</v>
      </c>
      <c r="J1189" s="749"/>
    </row>
    <row r="1190" spans="1:10" hidden="1" x14ac:dyDescent="0.2">
      <c r="A1190" s="531">
        <v>374</v>
      </c>
      <c r="B1190" s="535" t="s">
        <v>144</v>
      </c>
      <c r="C1190" s="538"/>
      <c r="D1190" s="533" t="s">
        <v>56</v>
      </c>
      <c r="E1190" s="566"/>
      <c r="F1190" s="536">
        <v>1875</v>
      </c>
      <c r="G1190" s="536">
        <f t="shared" si="213"/>
        <v>0</v>
      </c>
      <c r="H1190" s="536">
        <v>2132</v>
      </c>
      <c r="I1190" s="536">
        <f t="shared" si="214"/>
        <v>0</v>
      </c>
      <c r="J1190" s="749">
        <f t="shared" ref="J1190:J1191" si="217">G1190+I1190</f>
        <v>0</v>
      </c>
    </row>
    <row r="1191" spans="1:10" hidden="1" x14ac:dyDescent="0.2">
      <c r="A1191" s="531">
        <v>375</v>
      </c>
      <c r="B1191" s="535" t="s">
        <v>148</v>
      </c>
      <c r="C1191" s="538"/>
      <c r="D1191" s="533" t="s">
        <v>56</v>
      </c>
      <c r="E1191" s="533"/>
      <c r="F1191" s="536">
        <v>1875</v>
      </c>
      <c r="G1191" s="536">
        <f t="shared" si="213"/>
        <v>0</v>
      </c>
      <c r="H1191" s="536">
        <v>1428</v>
      </c>
      <c r="I1191" s="536">
        <f t="shared" si="214"/>
        <v>0</v>
      </c>
      <c r="J1191" s="749">
        <f t="shared" si="217"/>
        <v>0</v>
      </c>
    </row>
    <row r="1192" spans="1:10" hidden="1" x14ac:dyDescent="0.2">
      <c r="A1192" s="531">
        <v>376</v>
      </c>
      <c r="B1192" s="535" t="s">
        <v>164</v>
      </c>
      <c r="C1192" s="538"/>
      <c r="D1192" s="533" t="s">
        <v>137</v>
      </c>
      <c r="E1192" s="533"/>
      <c r="F1192" s="536"/>
      <c r="G1192" s="536">
        <f t="shared" si="213"/>
        <v>0</v>
      </c>
      <c r="H1192" s="536"/>
      <c r="I1192" s="536">
        <f t="shared" si="214"/>
        <v>0</v>
      </c>
      <c r="J1192" s="749"/>
    </row>
    <row r="1193" spans="1:10" hidden="1" x14ac:dyDescent="0.2">
      <c r="A1193" s="531">
        <v>377</v>
      </c>
      <c r="B1193" s="535" t="s">
        <v>150</v>
      </c>
      <c r="C1193" s="538"/>
      <c r="D1193" s="533" t="s">
        <v>56</v>
      </c>
      <c r="E1193" s="566"/>
      <c r="F1193" s="536">
        <v>1875</v>
      </c>
      <c r="G1193" s="536">
        <f t="shared" si="213"/>
        <v>0</v>
      </c>
      <c r="H1193" s="536">
        <v>2646</v>
      </c>
      <c r="I1193" s="536">
        <f t="shared" si="214"/>
        <v>0</v>
      </c>
      <c r="J1193" s="749">
        <f t="shared" ref="J1193:J1196" si="218">G1193+I1193</f>
        <v>0</v>
      </c>
    </row>
    <row r="1194" spans="1:10" ht="25.5" hidden="1" x14ac:dyDescent="0.2">
      <c r="A1194" s="531">
        <v>378</v>
      </c>
      <c r="B1194" s="535" t="s">
        <v>151</v>
      </c>
      <c r="C1194" s="533" t="s">
        <v>152</v>
      </c>
      <c r="D1194" s="533" t="s">
        <v>56</v>
      </c>
      <c r="E1194" s="533"/>
      <c r="F1194" s="536">
        <v>600</v>
      </c>
      <c r="G1194" s="536">
        <f t="shared" si="213"/>
        <v>0</v>
      </c>
      <c r="H1194" s="536">
        <v>381</v>
      </c>
      <c r="I1194" s="536">
        <f t="shared" si="214"/>
        <v>0</v>
      </c>
      <c r="J1194" s="749">
        <f t="shared" si="218"/>
        <v>0</v>
      </c>
    </row>
    <row r="1195" spans="1:10" hidden="1" x14ac:dyDescent="0.2">
      <c r="A1195" s="531">
        <v>379</v>
      </c>
      <c r="B1195" s="535" t="s">
        <v>153</v>
      </c>
      <c r="C1195" s="538"/>
      <c r="D1195" s="533" t="s">
        <v>56</v>
      </c>
      <c r="E1195" s="533"/>
      <c r="F1195" s="536">
        <v>1000</v>
      </c>
      <c r="G1195" s="536">
        <f t="shared" si="213"/>
        <v>0</v>
      </c>
      <c r="H1195" s="536">
        <v>123</v>
      </c>
      <c r="I1195" s="536">
        <f t="shared" si="214"/>
        <v>0</v>
      </c>
      <c r="J1195" s="749">
        <f t="shared" si="218"/>
        <v>0</v>
      </c>
    </row>
    <row r="1196" spans="1:10" hidden="1" x14ac:dyDescent="0.2">
      <c r="A1196" s="531">
        <v>380</v>
      </c>
      <c r="B1196" s="535" t="s">
        <v>60</v>
      </c>
      <c r="C1196" s="538"/>
      <c r="D1196" s="533" t="s">
        <v>5</v>
      </c>
      <c r="E1196" s="533"/>
      <c r="F1196" s="536">
        <v>0</v>
      </c>
      <c r="G1196" s="536">
        <f t="shared" si="213"/>
        <v>0</v>
      </c>
      <c r="H1196" s="536">
        <v>84698</v>
      </c>
      <c r="I1196" s="536">
        <f t="shared" si="214"/>
        <v>0</v>
      </c>
      <c r="J1196" s="749">
        <f t="shared" si="218"/>
        <v>0</v>
      </c>
    </row>
    <row r="1197" spans="1:10" x14ac:dyDescent="0.2">
      <c r="A1197" s="531">
        <v>381</v>
      </c>
      <c r="B1197" s="567" t="s">
        <v>120</v>
      </c>
      <c r="C1197" s="538"/>
      <c r="D1197" s="533"/>
      <c r="E1197" s="533"/>
      <c r="F1197" s="533"/>
      <c r="G1197" s="536"/>
      <c r="H1197" s="147"/>
      <c r="I1197" s="536"/>
      <c r="J1197" s="748"/>
    </row>
    <row r="1198" spans="1:10" ht="25.5" hidden="1" x14ac:dyDescent="0.2">
      <c r="A1198" s="531">
        <v>382</v>
      </c>
      <c r="B1198" s="535" t="s">
        <v>289</v>
      </c>
      <c r="C1198" s="533" t="s">
        <v>367</v>
      </c>
      <c r="D1198" s="533" t="s">
        <v>14</v>
      </c>
      <c r="E1198" s="533"/>
      <c r="F1198" s="536">
        <v>8293.6</v>
      </c>
      <c r="G1198" s="536">
        <f t="shared" ref="G1198:G1219" si="219">E1198*F1198</f>
        <v>0</v>
      </c>
      <c r="H1198" s="536">
        <v>22342.319999999996</v>
      </c>
      <c r="I1198" s="536">
        <f t="shared" ref="I1198:I1219" si="220">E1198*H1198</f>
        <v>0</v>
      </c>
      <c r="J1198" s="749">
        <f t="shared" ref="J1198:J1203" si="221">G1198+I1198</f>
        <v>0</v>
      </c>
    </row>
    <row r="1199" spans="1:10" ht="12" customHeight="1" x14ac:dyDescent="0.2">
      <c r="A1199" s="531">
        <v>383</v>
      </c>
      <c r="B1199" s="535" t="s">
        <v>165</v>
      </c>
      <c r="C1199" s="538" t="s">
        <v>166</v>
      </c>
      <c r="D1199" s="533" t="s">
        <v>14</v>
      </c>
      <c r="E1199" s="533">
        <v>1</v>
      </c>
      <c r="F1199" s="536">
        <v>800</v>
      </c>
      <c r="G1199" s="536">
        <f t="shared" si="219"/>
        <v>800</v>
      </c>
      <c r="H1199" s="536">
        <v>813</v>
      </c>
      <c r="I1199" s="536">
        <f t="shared" si="220"/>
        <v>813</v>
      </c>
      <c r="J1199" s="749">
        <f t="shared" si="221"/>
        <v>1613</v>
      </c>
    </row>
    <row r="1200" spans="1:10" hidden="1" x14ac:dyDescent="0.2">
      <c r="A1200" s="531">
        <v>384</v>
      </c>
      <c r="B1200" s="535" t="s">
        <v>132</v>
      </c>
      <c r="C1200" s="538" t="s">
        <v>133</v>
      </c>
      <c r="D1200" s="533" t="s">
        <v>14</v>
      </c>
      <c r="E1200" s="533"/>
      <c r="F1200" s="536">
        <v>4003.24</v>
      </c>
      <c r="G1200" s="536">
        <f t="shared" si="219"/>
        <v>0</v>
      </c>
      <c r="H1200" s="536">
        <v>9764</v>
      </c>
      <c r="I1200" s="536">
        <f t="shared" si="220"/>
        <v>0</v>
      </c>
      <c r="J1200" s="749">
        <f t="shared" si="221"/>
        <v>0</v>
      </c>
    </row>
    <row r="1201" spans="1:10" ht="12" customHeight="1" x14ac:dyDescent="0.2">
      <c r="A1201" s="531">
        <v>385</v>
      </c>
      <c r="B1201" s="535" t="s">
        <v>167</v>
      </c>
      <c r="C1201" s="538"/>
      <c r="D1201" s="533" t="s">
        <v>14</v>
      </c>
      <c r="E1201" s="533">
        <v>1</v>
      </c>
      <c r="F1201" s="536">
        <v>600</v>
      </c>
      <c r="G1201" s="536">
        <f t="shared" si="219"/>
        <v>600</v>
      </c>
      <c r="H1201" s="536">
        <v>532</v>
      </c>
      <c r="I1201" s="536">
        <f t="shared" si="220"/>
        <v>532</v>
      </c>
      <c r="J1201" s="749">
        <f t="shared" si="221"/>
        <v>1132</v>
      </c>
    </row>
    <row r="1202" spans="1:10" ht="16.899999999999999" hidden="1" customHeight="1" x14ac:dyDescent="0.2">
      <c r="A1202" s="531">
        <v>386</v>
      </c>
      <c r="B1202" s="535" t="s">
        <v>134</v>
      </c>
      <c r="C1202" s="538"/>
      <c r="D1202" s="533" t="s">
        <v>14</v>
      </c>
      <c r="E1202" s="533"/>
      <c r="F1202" s="536">
        <v>800</v>
      </c>
      <c r="G1202" s="536">
        <f t="shared" si="219"/>
        <v>0</v>
      </c>
      <c r="H1202" s="536">
        <v>2142</v>
      </c>
      <c r="I1202" s="536">
        <f t="shared" si="220"/>
        <v>0</v>
      </c>
      <c r="J1202" s="749">
        <f t="shared" si="221"/>
        <v>0</v>
      </c>
    </row>
    <row r="1203" spans="1:10" x14ac:dyDescent="0.2">
      <c r="A1203" s="531">
        <v>387</v>
      </c>
      <c r="B1203" s="535" t="s">
        <v>157</v>
      </c>
      <c r="C1203" s="533"/>
      <c r="D1203" s="533" t="s">
        <v>56</v>
      </c>
      <c r="E1203" s="533">
        <v>5.93</v>
      </c>
      <c r="F1203" s="536">
        <v>1875</v>
      </c>
      <c r="G1203" s="536">
        <f t="shared" si="219"/>
        <v>11118.75</v>
      </c>
      <c r="H1203" s="536">
        <v>840</v>
      </c>
      <c r="I1203" s="536">
        <f t="shared" si="220"/>
        <v>4981.2</v>
      </c>
      <c r="J1203" s="749">
        <f t="shared" si="221"/>
        <v>16099.95</v>
      </c>
    </row>
    <row r="1204" spans="1:10" hidden="1" x14ac:dyDescent="0.2">
      <c r="A1204" s="531">
        <v>388</v>
      </c>
      <c r="B1204" s="535" t="s">
        <v>168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749"/>
    </row>
    <row r="1205" spans="1:10" x14ac:dyDescent="0.2">
      <c r="A1205" s="531">
        <v>389</v>
      </c>
      <c r="B1205" s="535" t="s">
        <v>159</v>
      </c>
      <c r="C1205" s="533"/>
      <c r="D1205" s="533" t="s">
        <v>56</v>
      </c>
      <c r="E1205" s="566">
        <v>0.54</v>
      </c>
      <c r="F1205" s="536">
        <v>1875</v>
      </c>
      <c r="G1205" s="536">
        <f t="shared" si="219"/>
        <v>1012.5000000000001</v>
      </c>
      <c r="H1205" s="536">
        <v>3080</v>
      </c>
      <c r="I1205" s="536">
        <f t="shared" si="220"/>
        <v>1663.2</v>
      </c>
      <c r="J1205" s="749">
        <f t="shared" ref="J1205:J1206" si="222">G1205+I1205</f>
        <v>2675.7000000000003</v>
      </c>
    </row>
    <row r="1206" spans="1:10" hidden="1" x14ac:dyDescent="0.2">
      <c r="A1206" s="531">
        <v>390</v>
      </c>
      <c r="B1206" s="535" t="s">
        <v>135</v>
      </c>
      <c r="C1206" s="538"/>
      <c r="D1206" s="533" t="s">
        <v>56</v>
      </c>
      <c r="E1206" s="533"/>
      <c r="F1206" s="536">
        <v>1875</v>
      </c>
      <c r="G1206" s="536">
        <f t="shared" si="219"/>
        <v>0</v>
      </c>
      <c r="H1206" s="536">
        <v>869</v>
      </c>
      <c r="I1206" s="536">
        <f t="shared" si="220"/>
        <v>0</v>
      </c>
      <c r="J1206" s="749">
        <f t="shared" si="222"/>
        <v>0</v>
      </c>
    </row>
    <row r="1207" spans="1:10" hidden="1" x14ac:dyDescent="0.2">
      <c r="A1207" s="531">
        <v>391</v>
      </c>
      <c r="B1207" s="535" t="s">
        <v>136</v>
      </c>
      <c r="C1207" s="538"/>
      <c r="D1207" s="533" t="s">
        <v>137</v>
      </c>
      <c r="E1207" s="533"/>
      <c r="F1207" s="536"/>
      <c r="G1207" s="536">
        <f t="shared" si="219"/>
        <v>0</v>
      </c>
      <c r="H1207" s="536"/>
      <c r="I1207" s="536">
        <f t="shared" si="220"/>
        <v>0</v>
      </c>
      <c r="J1207" s="749"/>
    </row>
    <row r="1208" spans="1:10" hidden="1" x14ac:dyDescent="0.2">
      <c r="A1208" s="531">
        <v>392</v>
      </c>
      <c r="B1208" s="535" t="s">
        <v>161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749"/>
    </row>
    <row r="1209" spans="1:10" hidden="1" x14ac:dyDescent="0.2">
      <c r="A1209" s="531">
        <v>393</v>
      </c>
      <c r="B1209" s="535" t="s">
        <v>138</v>
      </c>
      <c r="C1209" s="538"/>
      <c r="D1209" s="533" t="s">
        <v>137</v>
      </c>
      <c r="E1209" s="533"/>
      <c r="F1209" s="536"/>
      <c r="G1209" s="536">
        <f t="shared" si="219"/>
        <v>0</v>
      </c>
      <c r="H1209" s="536"/>
      <c r="I1209" s="536">
        <f t="shared" si="220"/>
        <v>0</v>
      </c>
      <c r="J1209" s="749"/>
    </row>
    <row r="1210" spans="1:10" hidden="1" x14ac:dyDescent="0.2">
      <c r="A1210" s="531">
        <v>394</v>
      </c>
      <c r="B1210" s="535" t="s">
        <v>139</v>
      </c>
      <c r="C1210" s="538"/>
      <c r="D1210" s="533" t="s">
        <v>56</v>
      </c>
      <c r="E1210" s="566"/>
      <c r="F1210" s="536">
        <v>1875</v>
      </c>
      <c r="G1210" s="536">
        <f t="shared" si="219"/>
        <v>0</v>
      </c>
      <c r="H1210" s="536">
        <v>1617</v>
      </c>
      <c r="I1210" s="536">
        <f t="shared" si="220"/>
        <v>0</v>
      </c>
      <c r="J1210" s="749">
        <f t="shared" ref="J1210:J1211" si="223">G1210+I1210</f>
        <v>0</v>
      </c>
    </row>
    <row r="1211" spans="1:10" hidden="1" x14ac:dyDescent="0.2">
      <c r="A1211" s="531">
        <v>395</v>
      </c>
      <c r="B1211" s="535" t="s">
        <v>140</v>
      </c>
      <c r="C1211" s="538"/>
      <c r="D1211" s="533" t="s">
        <v>56</v>
      </c>
      <c r="E1211" s="533"/>
      <c r="F1211" s="536">
        <v>1875</v>
      </c>
      <c r="G1211" s="536">
        <f t="shared" si="219"/>
        <v>0</v>
      </c>
      <c r="H1211" s="536">
        <v>1226</v>
      </c>
      <c r="I1211" s="536">
        <f t="shared" si="220"/>
        <v>0</v>
      </c>
      <c r="J1211" s="749">
        <f t="shared" si="223"/>
        <v>0</v>
      </c>
    </row>
    <row r="1212" spans="1:10" hidden="1" x14ac:dyDescent="0.2">
      <c r="A1212" s="531">
        <v>396</v>
      </c>
      <c r="B1212" s="535" t="s">
        <v>163</v>
      </c>
      <c r="C1212" s="538"/>
      <c r="D1212" s="533" t="s">
        <v>137</v>
      </c>
      <c r="E1212" s="533"/>
      <c r="F1212" s="536"/>
      <c r="G1212" s="536">
        <f t="shared" si="219"/>
        <v>0</v>
      </c>
      <c r="H1212" s="536"/>
      <c r="I1212" s="536">
        <f t="shared" si="220"/>
        <v>0</v>
      </c>
      <c r="J1212" s="749"/>
    </row>
    <row r="1213" spans="1:10" hidden="1" x14ac:dyDescent="0.2">
      <c r="A1213" s="531">
        <v>397</v>
      </c>
      <c r="B1213" s="535" t="s">
        <v>144</v>
      </c>
      <c r="C1213" s="538"/>
      <c r="D1213" s="533" t="s">
        <v>56</v>
      </c>
      <c r="E1213" s="566"/>
      <c r="F1213" s="536">
        <v>1875</v>
      </c>
      <c r="G1213" s="536">
        <f t="shared" si="219"/>
        <v>0</v>
      </c>
      <c r="H1213" s="536">
        <v>2132</v>
      </c>
      <c r="I1213" s="536">
        <f t="shared" si="220"/>
        <v>0</v>
      </c>
      <c r="J1213" s="749">
        <f t="shared" ref="J1213:J1214" si="224">G1213+I1213</f>
        <v>0</v>
      </c>
    </row>
    <row r="1214" spans="1:10" hidden="1" x14ac:dyDescent="0.2">
      <c r="A1214" s="531">
        <v>398</v>
      </c>
      <c r="B1214" s="535" t="s">
        <v>148</v>
      </c>
      <c r="C1214" s="538"/>
      <c r="D1214" s="533" t="s">
        <v>56</v>
      </c>
      <c r="E1214" s="533"/>
      <c r="F1214" s="536">
        <v>1875</v>
      </c>
      <c r="G1214" s="536">
        <f t="shared" si="219"/>
        <v>0</v>
      </c>
      <c r="H1214" s="536">
        <v>1428</v>
      </c>
      <c r="I1214" s="536">
        <f t="shared" si="220"/>
        <v>0</v>
      </c>
      <c r="J1214" s="749">
        <f t="shared" si="224"/>
        <v>0</v>
      </c>
    </row>
    <row r="1215" spans="1:10" hidden="1" x14ac:dyDescent="0.2">
      <c r="A1215" s="531">
        <v>399</v>
      </c>
      <c r="B1215" s="535" t="s">
        <v>164</v>
      </c>
      <c r="C1215" s="538"/>
      <c r="D1215" s="533" t="s">
        <v>137</v>
      </c>
      <c r="E1215" s="533"/>
      <c r="F1215" s="536"/>
      <c r="G1215" s="536">
        <f t="shared" si="219"/>
        <v>0</v>
      </c>
      <c r="H1215" s="536"/>
      <c r="I1215" s="536">
        <f t="shared" si="220"/>
        <v>0</v>
      </c>
      <c r="J1215" s="749"/>
    </row>
    <row r="1216" spans="1:10" hidden="1" x14ac:dyDescent="0.2">
      <c r="A1216" s="531">
        <v>400</v>
      </c>
      <c r="B1216" s="535" t="s">
        <v>150</v>
      </c>
      <c r="C1216" s="538"/>
      <c r="D1216" s="533" t="s">
        <v>56</v>
      </c>
      <c r="E1216" s="566"/>
      <c r="F1216" s="536">
        <v>1875</v>
      </c>
      <c r="G1216" s="536">
        <f t="shared" si="219"/>
        <v>0</v>
      </c>
      <c r="H1216" s="536">
        <v>2646</v>
      </c>
      <c r="I1216" s="536">
        <f t="shared" si="220"/>
        <v>0</v>
      </c>
      <c r="J1216" s="749">
        <f t="shared" ref="J1216:J1219" si="225">G1216+I1216</f>
        <v>0</v>
      </c>
    </row>
    <row r="1217" spans="1:10" ht="25.5" hidden="1" x14ac:dyDescent="0.2">
      <c r="A1217" s="531">
        <v>401</v>
      </c>
      <c r="B1217" s="535" t="s">
        <v>151</v>
      </c>
      <c r="C1217" s="533" t="s">
        <v>152</v>
      </c>
      <c r="D1217" s="533" t="s">
        <v>56</v>
      </c>
      <c r="E1217" s="533"/>
      <c r="F1217" s="536">
        <v>600</v>
      </c>
      <c r="G1217" s="536">
        <f t="shared" si="219"/>
        <v>0</v>
      </c>
      <c r="H1217" s="536">
        <v>381</v>
      </c>
      <c r="I1217" s="536">
        <f t="shared" si="220"/>
        <v>0</v>
      </c>
      <c r="J1217" s="749">
        <f t="shared" si="225"/>
        <v>0</v>
      </c>
    </row>
    <row r="1218" spans="1:10" hidden="1" x14ac:dyDescent="0.2">
      <c r="A1218" s="531">
        <v>402</v>
      </c>
      <c r="B1218" s="535" t="s">
        <v>153</v>
      </c>
      <c r="C1218" s="538"/>
      <c r="D1218" s="533" t="s">
        <v>56</v>
      </c>
      <c r="E1218" s="533"/>
      <c r="F1218" s="536">
        <v>1000</v>
      </c>
      <c r="G1218" s="536">
        <f t="shared" si="219"/>
        <v>0</v>
      </c>
      <c r="H1218" s="536">
        <v>123</v>
      </c>
      <c r="I1218" s="536">
        <f t="shared" si="220"/>
        <v>0</v>
      </c>
      <c r="J1218" s="749">
        <f t="shared" si="225"/>
        <v>0</v>
      </c>
    </row>
    <row r="1219" spans="1:10" hidden="1" x14ac:dyDescent="0.2">
      <c r="A1219" s="531">
        <v>403</v>
      </c>
      <c r="B1219" s="535" t="s">
        <v>60</v>
      </c>
      <c r="C1219" s="538"/>
      <c r="D1219" s="533" t="s">
        <v>5</v>
      </c>
      <c r="E1219" s="533"/>
      <c r="F1219" s="536">
        <v>0</v>
      </c>
      <c r="G1219" s="536">
        <f t="shared" si="219"/>
        <v>0</v>
      </c>
      <c r="H1219" s="536">
        <v>103023</v>
      </c>
      <c r="I1219" s="536">
        <f t="shared" si="220"/>
        <v>0</v>
      </c>
      <c r="J1219" s="749">
        <f t="shared" si="225"/>
        <v>0</v>
      </c>
    </row>
    <row r="1220" spans="1:10" hidden="1" x14ac:dyDescent="0.2">
      <c r="A1220" s="531">
        <v>404</v>
      </c>
      <c r="B1220" s="567" t="s">
        <v>169</v>
      </c>
      <c r="C1220" s="538"/>
      <c r="D1220" s="533"/>
      <c r="E1220" s="533"/>
      <c r="F1220" s="533"/>
      <c r="G1220" s="536"/>
      <c r="H1220" s="147"/>
      <c r="I1220" s="536"/>
      <c r="J1220" s="748"/>
    </row>
    <row r="1221" spans="1:10" hidden="1" x14ac:dyDescent="0.2">
      <c r="A1221" s="531">
        <v>405</v>
      </c>
      <c r="B1221" s="535" t="s">
        <v>134</v>
      </c>
      <c r="C1221" s="538"/>
      <c r="D1221" s="533" t="s">
        <v>14</v>
      </c>
      <c r="E1221" s="533"/>
      <c r="F1221" s="536">
        <v>800</v>
      </c>
      <c r="G1221" s="536">
        <f t="shared" ref="G1221:G1232" si="226">E1221*F1221</f>
        <v>0</v>
      </c>
      <c r="H1221" s="536">
        <v>2142</v>
      </c>
      <c r="I1221" s="536">
        <f t="shared" ref="I1221:I1232" si="227">E1221*H1221</f>
        <v>0</v>
      </c>
      <c r="J1221" s="749">
        <f t="shared" ref="J1221:J1222" si="228">G1221+I1221</f>
        <v>0</v>
      </c>
    </row>
    <row r="1222" spans="1:10" hidden="1" x14ac:dyDescent="0.2">
      <c r="A1222" s="531">
        <v>406</v>
      </c>
      <c r="B1222" s="535" t="s">
        <v>135</v>
      </c>
      <c r="C1222" s="538"/>
      <c r="D1222" s="533" t="s">
        <v>56</v>
      </c>
      <c r="E1222" s="533"/>
      <c r="F1222" s="536">
        <v>1875</v>
      </c>
      <c r="G1222" s="536">
        <f t="shared" si="226"/>
        <v>0</v>
      </c>
      <c r="H1222" s="536">
        <v>869</v>
      </c>
      <c r="I1222" s="536">
        <f t="shared" si="227"/>
        <v>0</v>
      </c>
      <c r="J1222" s="749">
        <f t="shared" si="228"/>
        <v>0</v>
      </c>
    </row>
    <row r="1223" spans="1:10" hidden="1" x14ac:dyDescent="0.2">
      <c r="A1223" s="531">
        <v>407</v>
      </c>
      <c r="B1223" s="535" t="s">
        <v>136</v>
      </c>
      <c r="C1223" s="538"/>
      <c r="D1223" s="533" t="s">
        <v>137</v>
      </c>
      <c r="E1223" s="533"/>
      <c r="F1223" s="536"/>
      <c r="G1223" s="536">
        <f t="shared" si="226"/>
        <v>0</v>
      </c>
      <c r="H1223" s="536"/>
      <c r="I1223" s="536">
        <f t="shared" si="227"/>
        <v>0</v>
      </c>
      <c r="J1223" s="749"/>
    </row>
    <row r="1224" spans="1:10" hidden="1" x14ac:dyDescent="0.2">
      <c r="A1224" s="531">
        <v>408</v>
      </c>
      <c r="B1224" s="535" t="s">
        <v>161</v>
      </c>
      <c r="C1224" s="538"/>
      <c r="D1224" s="533" t="s">
        <v>137</v>
      </c>
      <c r="E1224" s="533"/>
      <c r="F1224" s="536"/>
      <c r="G1224" s="536">
        <f t="shared" si="226"/>
        <v>0</v>
      </c>
      <c r="H1224" s="536"/>
      <c r="I1224" s="536">
        <f t="shared" si="227"/>
        <v>0</v>
      </c>
      <c r="J1224" s="749"/>
    </row>
    <row r="1225" spans="1:10" hidden="1" x14ac:dyDescent="0.2">
      <c r="A1225" s="531">
        <v>409</v>
      </c>
      <c r="B1225" s="535" t="s">
        <v>138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749"/>
    </row>
    <row r="1226" spans="1:10" hidden="1" x14ac:dyDescent="0.2">
      <c r="A1226" s="531">
        <v>410</v>
      </c>
      <c r="B1226" s="535" t="s">
        <v>162</v>
      </c>
      <c r="C1226" s="538"/>
      <c r="D1226" s="533" t="s">
        <v>137</v>
      </c>
      <c r="E1226" s="533"/>
      <c r="F1226" s="536"/>
      <c r="G1226" s="536">
        <f t="shared" si="226"/>
        <v>0</v>
      </c>
      <c r="H1226" s="536"/>
      <c r="I1226" s="536">
        <f t="shared" si="227"/>
        <v>0</v>
      </c>
      <c r="J1226" s="749"/>
    </row>
    <row r="1227" spans="1:10" hidden="1" x14ac:dyDescent="0.2">
      <c r="A1227" s="531">
        <v>411</v>
      </c>
      <c r="B1227" s="535" t="s">
        <v>139</v>
      </c>
      <c r="C1227" s="538"/>
      <c r="D1227" s="533" t="s">
        <v>56</v>
      </c>
      <c r="E1227" s="566"/>
      <c r="F1227" s="536">
        <v>1875</v>
      </c>
      <c r="G1227" s="536">
        <f t="shared" si="226"/>
        <v>0</v>
      </c>
      <c r="H1227" s="536">
        <v>1617</v>
      </c>
      <c r="I1227" s="536">
        <f t="shared" si="227"/>
        <v>0</v>
      </c>
      <c r="J1227" s="749">
        <f t="shared" ref="J1227:J1228" si="229">G1227+I1227</f>
        <v>0</v>
      </c>
    </row>
    <row r="1228" spans="1:10" ht="22.5" hidden="1" customHeight="1" x14ac:dyDescent="0.2">
      <c r="A1228" s="531">
        <v>412</v>
      </c>
      <c r="B1228" s="535" t="s">
        <v>148</v>
      </c>
      <c r="C1228" s="538"/>
      <c r="D1228" s="533" t="s">
        <v>56</v>
      </c>
      <c r="E1228" s="533"/>
      <c r="F1228" s="536">
        <v>1875</v>
      </c>
      <c r="G1228" s="536">
        <f t="shared" si="226"/>
        <v>0</v>
      </c>
      <c r="H1228" s="536">
        <v>1428</v>
      </c>
      <c r="I1228" s="536">
        <f t="shared" si="227"/>
        <v>0</v>
      </c>
      <c r="J1228" s="749">
        <f t="shared" si="229"/>
        <v>0</v>
      </c>
    </row>
    <row r="1229" spans="1:10" ht="15" hidden="1" customHeight="1" x14ac:dyDescent="0.2">
      <c r="A1229" s="531">
        <v>413</v>
      </c>
      <c r="B1229" s="535" t="s">
        <v>170</v>
      </c>
      <c r="C1229" s="538"/>
      <c r="D1229" s="533" t="s">
        <v>137</v>
      </c>
      <c r="E1229" s="533"/>
      <c r="F1229" s="536"/>
      <c r="G1229" s="536">
        <f t="shared" si="226"/>
        <v>0</v>
      </c>
      <c r="H1229" s="536"/>
      <c r="I1229" s="536">
        <f t="shared" si="227"/>
        <v>0</v>
      </c>
      <c r="J1229" s="749"/>
    </row>
    <row r="1230" spans="1:10" ht="15" hidden="1" customHeight="1" x14ac:dyDescent="0.2">
      <c r="A1230" s="531">
        <v>414</v>
      </c>
      <c r="B1230" s="535" t="s">
        <v>150</v>
      </c>
      <c r="C1230" s="538"/>
      <c r="D1230" s="533" t="s">
        <v>56</v>
      </c>
      <c r="E1230" s="566"/>
      <c r="F1230" s="536">
        <v>1875</v>
      </c>
      <c r="G1230" s="536">
        <f t="shared" si="226"/>
        <v>0</v>
      </c>
      <c r="H1230" s="536">
        <v>2646</v>
      </c>
      <c r="I1230" s="536">
        <f t="shared" si="227"/>
        <v>0</v>
      </c>
      <c r="J1230" s="749">
        <f t="shared" ref="J1230:J1232" si="230">G1230+I1230</f>
        <v>0</v>
      </c>
    </row>
    <row r="1231" spans="1:10" ht="15" hidden="1" customHeight="1" x14ac:dyDescent="0.2">
      <c r="A1231" s="531">
        <v>415</v>
      </c>
      <c r="B1231" s="535" t="s">
        <v>171</v>
      </c>
      <c r="C1231" s="538"/>
      <c r="D1231" s="533" t="s">
        <v>172</v>
      </c>
      <c r="E1231" s="533"/>
      <c r="F1231" s="536">
        <v>1000</v>
      </c>
      <c r="G1231" s="536">
        <f t="shared" si="226"/>
        <v>0</v>
      </c>
      <c r="H1231" s="536">
        <v>95</v>
      </c>
      <c r="I1231" s="536">
        <f t="shared" si="227"/>
        <v>0</v>
      </c>
      <c r="J1231" s="749">
        <f t="shared" si="230"/>
        <v>0</v>
      </c>
    </row>
    <row r="1232" spans="1:10" ht="15" hidden="1" customHeight="1" x14ac:dyDescent="0.2">
      <c r="A1232" s="531">
        <v>416</v>
      </c>
      <c r="B1232" s="535" t="s">
        <v>60</v>
      </c>
      <c r="C1232" s="538"/>
      <c r="D1232" s="533" t="s">
        <v>5</v>
      </c>
      <c r="E1232" s="533"/>
      <c r="F1232" s="536">
        <v>0</v>
      </c>
      <c r="G1232" s="536">
        <f t="shared" si="226"/>
        <v>0</v>
      </c>
      <c r="H1232" s="536">
        <v>49673</v>
      </c>
      <c r="I1232" s="536">
        <f t="shared" si="227"/>
        <v>0</v>
      </c>
      <c r="J1232" s="749">
        <f t="shared" si="230"/>
        <v>0</v>
      </c>
    </row>
    <row r="1233" spans="1:10" ht="15" hidden="1" customHeight="1" x14ac:dyDescent="0.2">
      <c r="A1233" s="531">
        <v>417</v>
      </c>
      <c r="B1233" s="567" t="s">
        <v>173</v>
      </c>
      <c r="C1233" s="538"/>
      <c r="D1233" s="533"/>
      <c r="E1233" s="533"/>
      <c r="F1233" s="533"/>
      <c r="G1233" s="536"/>
      <c r="H1233" s="147"/>
      <c r="I1233" s="536"/>
      <c r="J1233" s="748"/>
    </row>
    <row r="1234" spans="1:10" ht="15" hidden="1" customHeight="1" x14ac:dyDescent="0.2">
      <c r="A1234" s="531">
        <v>418</v>
      </c>
      <c r="B1234" s="535" t="s">
        <v>134</v>
      </c>
      <c r="C1234" s="538"/>
      <c r="D1234" s="533" t="s">
        <v>14</v>
      </c>
      <c r="E1234" s="533"/>
      <c r="F1234" s="536">
        <v>800</v>
      </c>
      <c r="G1234" s="536">
        <f t="shared" ref="G1234:G1245" si="231">E1234*F1234</f>
        <v>0</v>
      </c>
      <c r="H1234" s="536">
        <v>2142</v>
      </c>
      <c r="I1234" s="536">
        <f t="shared" ref="I1234:I1245" si="232">E1234*H1234</f>
        <v>0</v>
      </c>
      <c r="J1234" s="749">
        <f t="shared" ref="J1234:J1235" si="233">G1234+I1234</f>
        <v>0</v>
      </c>
    </row>
    <row r="1235" spans="1:10" ht="25.5" hidden="1" customHeight="1" x14ac:dyDescent="0.2">
      <c r="A1235" s="531">
        <v>419</v>
      </c>
      <c r="B1235" s="535" t="s">
        <v>135</v>
      </c>
      <c r="C1235" s="538"/>
      <c r="D1235" s="533" t="s">
        <v>56</v>
      </c>
      <c r="E1235" s="533"/>
      <c r="F1235" s="536">
        <v>1875</v>
      </c>
      <c r="G1235" s="536">
        <f t="shared" si="231"/>
        <v>0</v>
      </c>
      <c r="H1235" s="536">
        <v>869</v>
      </c>
      <c r="I1235" s="536">
        <f t="shared" si="232"/>
        <v>0</v>
      </c>
      <c r="J1235" s="749">
        <f t="shared" si="233"/>
        <v>0</v>
      </c>
    </row>
    <row r="1236" spans="1:10" hidden="1" x14ac:dyDescent="0.2">
      <c r="A1236" s="531">
        <v>420</v>
      </c>
      <c r="B1236" s="535" t="s">
        <v>136</v>
      </c>
      <c r="C1236" s="538"/>
      <c r="D1236" s="533" t="s">
        <v>137</v>
      </c>
      <c r="E1236" s="533"/>
      <c r="F1236" s="536"/>
      <c r="G1236" s="536">
        <f t="shared" si="231"/>
        <v>0</v>
      </c>
      <c r="H1236" s="536"/>
      <c r="I1236" s="536">
        <f t="shared" si="232"/>
        <v>0</v>
      </c>
      <c r="J1236" s="749"/>
    </row>
    <row r="1237" spans="1:10" hidden="1" x14ac:dyDescent="0.2">
      <c r="A1237" s="531">
        <v>421</v>
      </c>
      <c r="B1237" s="535" t="s">
        <v>161</v>
      </c>
      <c r="C1237" s="538"/>
      <c r="D1237" s="533" t="s">
        <v>137</v>
      </c>
      <c r="E1237" s="533"/>
      <c r="F1237" s="536"/>
      <c r="G1237" s="536">
        <f t="shared" si="231"/>
        <v>0</v>
      </c>
      <c r="H1237" s="536"/>
      <c r="I1237" s="536">
        <f t="shared" si="232"/>
        <v>0</v>
      </c>
      <c r="J1237" s="749"/>
    </row>
    <row r="1238" spans="1:10" hidden="1" x14ac:dyDescent="0.2">
      <c r="A1238" s="531">
        <v>422</v>
      </c>
      <c r="B1238" s="535" t="s">
        <v>138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749"/>
    </row>
    <row r="1239" spans="1:10" hidden="1" x14ac:dyDescent="0.2">
      <c r="A1239" s="531">
        <v>423</v>
      </c>
      <c r="B1239" s="535" t="s">
        <v>162</v>
      </c>
      <c r="C1239" s="538"/>
      <c r="D1239" s="533" t="s">
        <v>137</v>
      </c>
      <c r="E1239" s="533"/>
      <c r="F1239" s="536"/>
      <c r="G1239" s="536">
        <f t="shared" si="231"/>
        <v>0</v>
      </c>
      <c r="H1239" s="536"/>
      <c r="I1239" s="536">
        <f t="shared" si="232"/>
        <v>0</v>
      </c>
      <c r="J1239" s="749"/>
    </row>
    <row r="1240" spans="1:10" hidden="1" x14ac:dyDescent="0.2">
      <c r="A1240" s="531">
        <v>424</v>
      </c>
      <c r="B1240" s="535" t="s">
        <v>139</v>
      </c>
      <c r="C1240" s="538"/>
      <c r="D1240" s="533" t="s">
        <v>56</v>
      </c>
      <c r="E1240" s="566"/>
      <c r="F1240" s="536">
        <v>1875</v>
      </c>
      <c r="G1240" s="536">
        <f t="shared" si="231"/>
        <v>0</v>
      </c>
      <c r="H1240" s="536">
        <v>1617</v>
      </c>
      <c r="I1240" s="536">
        <f t="shared" si="232"/>
        <v>0</v>
      </c>
      <c r="J1240" s="749">
        <f t="shared" ref="J1240:J1241" si="234">G1240+I1240</f>
        <v>0</v>
      </c>
    </row>
    <row r="1241" spans="1:10" hidden="1" x14ac:dyDescent="0.2">
      <c r="A1241" s="531">
        <v>425</v>
      </c>
      <c r="B1241" s="535" t="s">
        <v>148</v>
      </c>
      <c r="C1241" s="538"/>
      <c r="D1241" s="533" t="s">
        <v>56</v>
      </c>
      <c r="E1241" s="533"/>
      <c r="F1241" s="536">
        <v>1875</v>
      </c>
      <c r="G1241" s="536">
        <f t="shared" si="231"/>
        <v>0</v>
      </c>
      <c r="H1241" s="536">
        <v>1428</v>
      </c>
      <c r="I1241" s="536">
        <f t="shared" si="232"/>
        <v>0</v>
      </c>
      <c r="J1241" s="749">
        <f t="shared" si="234"/>
        <v>0</v>
      </c>
    </row>
    <row r="1242" spans="1:10" ht="29.25" hidden="1" customHeight="1" x14ac:dyDescent="0.2">
      <c r="A1242" s="531">
        <v>426</v>
      </c>
      <c r="B1242" s="535" t="s">
        <v>170</v>
      </c>
      <c r="C1242" s="538"/>
      <c r="D1242" s="533" t="s">
        <v>137</v>
      </c>
      <c r="E1242" s="533"/>
      <c r="F1242" s="536"/>
      <c r="G1242" s="536">
        <f t="shared" si="231"/>
        <v>0</v>
      </c>
      <c r="H1242" s="536"/>
      <c r="I1242" s="536">
        <f t="shared" si="232"/>
        <v>0</v>
      </c>
      <c r="J1242" s="749"/>
    </row>
    <row r="1243" spans="1:10" ht="29.25" hidden="1" customHeight="1" x14ac:dyDescent="0.2">
      <c r="A1243" s="531">
        <v>427</v>
      </c>
      <c r="B1243" s="535" t="s">
        <v>150</v>
      </c>
      <c r="C1243" s="538"/>
      <c r="D1243" s="533" t="s">
        <v>56</v>
      </c>
      <c r="E1243" s="566"/>
      <c r="F1243" s="536">
        <v>1875</v>
      </c>
      <c r="G1243" s="536">
        <f t="shared" si="231"/>
        <v>0</v>
      </c>
      <c r="H1243" s="536">
        <v>2646</v>
      </c>
      <c r="I1243" s="536">
        <f t="shared" si="232"/>
        <v>0</v>
      </c>
      <c r="J1243" s="749">
        <f t="shared" ref="J1243:J1245" si="235">G1243+I1243</f>
        <v>0</v>
      </c>
    </row>
    <row r="1244" spans="1:10" hidden="1" x14ac:dyDescent="0.2">
      <c r="A1244" s="531">
        <v>428</v>
      </c>
      <c r="B1244" s="535" t="s">
        <v>171</v>
      </c>
      <c r="C1244" s="538"/>
      <c r="D1244" s="533" t="s">
        <v>172</v>
      </c>
      <c r="E1244" s="533"/>
      <c r="F1244" s="536">
        <v>1000</v>
      </c>
      <c r="G1244" s="536">
        <f t="shared" si="231"/>
        <v>0</v>
      </c>
      <c r="H1244" s="536">
        <v>95</v>
      </c>
      <c r="I1244" s="536">
        <f t="shared" si="232"/>
        <v>0</v>
      </c>
      <c r="J1244" s="749">
        <f t="shared" si="235"/>
        <v>0</v>
      </c>
    </row>
    <row r="1245" spans="1:10" hidden="1" x14ac:dyDescent="0.2">
      <c r="A1245" s="531">
        <v>429</v>
      </c>
      <c r="B1245" s="535" t="s">
        <v>60</v>
      </c>
      <c r="C1245" s="538"/>
      <c r="D1245" s="533" t="s">
        <v>5</v>
      </c>
      <c r="E1245" s="533"/>
      <c r="F1245" s="536">
        <v>0</v>
      </c>
      <c r="G1245" s="536">
        <f t="shared" si="231"/>
        <v>0</v>
      </c>
      <c r="H1245" s="536">
        <v>49673</v>
      </c>
      <c r="I1245" s="536">
        <f t="shared" si="232"/>
        <v>0</v>
      </c>
      <c r="J1245" s="749">
        <f t="shared" si="235"/>
        <v>0</v>
      </c>
    </row>
    <row r="1246" spans="1:10" ht="15.75" customHeight="1" x14ac:dyDescent="0.2">
      <c r="A1246" s="531">
        <v>430</v>
      </c>
      <c r="B1246" s="567" t="s">
        <v>174</v>
      </c>
      <c r="C1246" s="538"/>
      <c r="D1246" s="533"/>
      <c r="E1246" s="533"/>
      <c r="F1246" s="533"/>
      <c r="G1246" s="536"/>
      <c r="H1246" s="147"/>
      <c r="I1246" s="536"/>
      <c r="J1246" s="748"/>
    </row>
    <row r="1247" spans="1:10" ht="15.75" customHeight="1" x14ac:dyDescent="0.2">
      <c r="A1247" s="531">
        <v>431</v>
      </c>
      <c r="B1247" s="535" t="s">
        <v>175</v>
      </c>
      <c r="C1247" s="538" t="s">
        <v>176</v>
      </c>
      <c r="D1247" s="533" t="s">
        <v>14</v>
      </c>
      <c r="E1247" s="533">
        <v>2</v>
      </c>
      <c r="F1247" s="536">
        <v>800</v>
      </c>
      <c r="G1247" s="536">
        <f t="shared" ref="G1247:G1265" si="236">E1247*F1247</f>
        <v>1600</v>
      </c>
      <c r="H1247" s="536">
        <v>627</v>
      </c>
      <c r="I1247" s="536">
        <f t="shared" ref="I1247:I1265" si="237">E1247*H1247</f>
        <v>1254</v>
      </c>
      <c r="J1247" s="749">
        <f t="shared" ref="J1247:J1250" si="238">G1247+I1247</f>
        <v>2854</v>
      </c>
    </row>
    <row r="1248" spans="1:10" ht="12.75" customHeight="1" x14ac:dyDescent="0.2">
      <c r="A1248" s="531">
        <v>432</v>
      </c>
      <c r="B1248" s="535" t="s">
        <v>156</v>
      </c>
      <c r="C1248" s="538"/>
      <c r="D1248" s="533" t="s">
        <v>14</v>
      </c>
      <c r="E1248" s="533">
        <v>2</v>
      </c>
      <c r="F1248" s="536">
        <v>600</v>
      </c>
      <c r="G1248" s="536">
        <f t="shared" si="236"/>
        <v>1200</v>
      </c>
      <c r="H1248" s="536">
        <v>595</v>
      </c>
      <c r="I1248" s="536">
        <f t="shared" si="237"/>
        <v>1190</v>
      </c>
      <c r="J1248" s="749">
        <f t="shared" si="238"/>
        <v>2390</v>
      </c>
    </row>
    <row r="1249" spans="1:10" ht="12.75" hidden="1" customHeight="1" x14ac:dyDescent="0.2">
      <c r="A1249" s="531">
        <v>433</v>
      </c>
      <c r="B1249" s="535" t="s">
        <v>177</v>
      </c>
      <c r="C1249" s="538"/>
      <c r="D1249" s="533" t="s">
        <v>14</v>
      </c>
      <c r="E1249" s="533"/>
      <c r="F1249" s="536">
        <v>800</v>
      </c>
      <c r="G1249" s="536">
        <f t="shared" si="236"/>
        <v>0</v>
      </c>
      <c r="H1249" s="536">
        <v>2975</v>
      </c>
      <c r="I1249" s="536">
        <f t="shared" si="237"/>
        <v>0</v>
      </c>
      <c r="J1249" s="749">
        <f t="shared" si="238"/>
        <v>0</v>
      </c>
    </row>
    <row r="1250" spans="1:10" ht="15" customHeight="1" x14ac:dyDescent="0.2">
      <c r="A1250" s="531">
        <v>434</v>
      </c>
      <c r="B1250" s="535" t="s">
        <v>157</v>
      </c>
      <c r="C1250" s="533"/>
      <c r="D1250" s="533" t="s">
        <v>56</v>
      </c>
      <c r="E1250" s="533">
        <v>3.58</v>
      </c>
      <c r="F1250" s="536">
        <v>1875</v>
      </c>
      <c r="G1250" s="536">
        <f t="shared" si="236"/>
        <v>6712.5</v>
      </c>
      <c r="H1250" s="536">
        <v>840</v>
      </c>
      <c r="I1250" s="536">
        <f t="shared" si="237"/>
        <v>3007.2000000000003</v>
      </c>
      <c r="J1250" s="749">
        <f t="shared" si="238"/>
        <v>9719.7000000000007</v>
      </c>
    </row>
    <row r="1251" spans="1:10" ht="15" hidden="1" customHeight="1" x14ac:dyDescent="0.2">
      <c r="A1251" s="531">
        <v>435</v>
      </c>
      <c r="B1251" s="535" t="s">
        <v>158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749"/>
    </row>
    <row r="1252" spans="1:10" ht="12.6" customHeight="1" x14ac:dyDescent="0.2">
      <c r="A1252" s="531">
        <v>436</v>
      </c>
      <c r="B1252" s="535" t="s">
        <v>159</v>
      </c>
      <c r="C1252" s="533"/>
      <c r="D1252" s="533" t="s">
        <v>56</v>
      </c>
      <c r="E1252" s="566">
        <v>1.27</v>
      </c>
      <c r="F1252" s="536">
        <v>1875</v>
      </c>
      <c r="G1252" s="536">
        <f t="shared" si="236"/>
        <v>2381.25</v>
      </c>
      <c r="H1252" s="536">
        <v>3080</v>
      </c>
      <c r="I1252" s="536">
        <f t="shared" si="237"/>
        <v>3911.6</v>
      </c>
      <c r="J1252" s="749">
        <f t="shared" ref="J1252:J1253" si="239">G1252+I1252</f>
        <v>6292.85</v>
      </c>
    </row>
    <row r="1253" spans="1:10" ht="30" hidden="1" customHeight="1" x14ac:dyDescent="0.2">
      <c r="A1253" s="531">
        <v>437</v>
      </c>
      <c r="B1253" s="535" t="s">
        <v>135</v>
      </c>
      <c r="C1253" s="538"/>
      <c r="D1253" s="533" t="s">
        <v>56</v>
      </c>
      <c r="E1253" s="533"/>
      <c r="F1253" s="536">
        <v>1875</v>
      </c>
      <c r="G1253" s="536">
        <f t="shared" si="236"/>
        <v>0</v>
      </c>
      <c r="H1253" s="536">
        <v>869</v>
      </c>
      <c r="I1253" s="536">
        <f t="shared" si="237"/>
        <v>0</v>
      </c>
      <c r="J1253" s="749">
        <f t="shared" si="239"/>
        <v>0</v>
      </c>
    </row>
    <row r="1254" spans="1:10" hidden="1" x14ac:dyDescent="0.2">
      <c r="A1254" s="531">
        <v>438</v>
      </c>
      <c r="B1254" s="535" t="s">
        <v>161</v>
      </c>
      <c r="C1254" s="538"/>
      <c r="D1254" s="533" t="s">
        <v>137</v>
      </c>
      <c r="E1254" s="533"/>
      <c r="F1254" s="536"/>
      <c r="G1254" s="536">
        <f t="shared" si="236"/>
        <v>0</v>
      </c>
      <c r="H1254" s="536"/>
      <c r="I1254" s="536">
        <f t="shared" si="237"/>
        <v>0</v>
      </c>
      <c r="J1254" s="749"/>
    </row>
    <row r="1255" spans="1:10" hidden="1" x14ac:dyDescent="0.2">
      <c r="A1255" s="531">
        <v>439</v>
      </c>
      <c r="B1255" s="535" t="s">
        <v>138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749"/>
    </row>
    <row r="1256" spans="1:10" ht="15" hidden="1" customHeight="1" x14ac:dyDescent="0.2">
      <c r="A1256" s="531">
        <v>440</v>
      </c>
      <c r="B1256" s="535" t="s">
        <v>162</v>
      </c>
      <c r="C1256" s="538"/>
      <c r="D1256" s="533" t="s">
        <v>137</v>
      </c>
      <c r="E1256" s="533"/>
      <c r="F1256" s="536"/>
      <c r="G1256" s="536">
        <f t="shared" si="236"/>
        <v>0</v>
      </c>
      <c r="H1256" s="536"/>
      <c r="I1256" s="536">
        <f t="shared" si="237"/>
        <v>0</v>
      </c>
      <c r="J1256" s="749"/>
    </row>
    <row r="1257" spans="1:10" ht="15" hidden="1" customHeight="1" x14ac:dyDescent="0.2">
      <c r="A1257" s="531">
        <v>441</v>
      </c>
      <c r="B1257" s="535" t="s">
        <v>139</v>
      </c>
      <c r="C1257" s="538"/>
      <c r="D1257" s="533" t="s">
        <v>56</v>
      </c>
      <c r="E1257" s="566"/>
      <c r="F1257" s="536">
        <v>1875</v>
      </c>
      <c r="G1257" s="536">
        <f t="shared" si="236"/>
        <v>0</v>
      </c>
      <c r="H1257" s="536">
        <v>1617</v>
      </c>
      <c r="I1257" s="536">
        <f t="shared" si="237"/>
        <v>0</v>
      </c>
      <c r="J1257" s="749">
        <f t="shared" ref="J1257:J1258" si="240">G1257+I1257</f>
        <v>0</v>
      </c>
    </row>
    <row r="1258" spans="1:10" ht="12.75" hidden="1" customHeight="1" x14ac:dyDescent="0.2">
      <c r="A1258" s="531">
        <v>442</v>
      </c>
      <c r="B1258" s="535" t="s">
        <v>140</v>
      </c>
      <c r="C1258" s="538"/>
      <c r="D1258" s="533" t="s">
        <v>56</v>
      </c>
      <c r="E1258" s="533"/>
      <c r="F1258" s="536">
        <v>1875</v>
      </c>
      <c r="G1258" s="536">
        <f t="shared" si="236"/>
        <v>0</v>
      </c>
      <c r="H1258" s="536">
        <v>1226</v>
      </c>
      <c r="I1258" s="536">
        <f t="shared" si="237"/>
        <v>0</v>
      </c>
      <c r="J1258" s="749">
        <f t="shared" si="240"/>
        <v>0</v>
      </c>
    </row>
    <row r="1259" spans="1:10" ht="15" hidden="1" customHeight="1" x14ac:dyDescent="0.2">
      <c r="A1259" s="531">
        <v>443</v>
      </c>
      <c r="B1259" s="535" t="s">
        <v>141</v>
      </c>
      <c r="C1259" s="538"/>
      <c r="D1259" s="533" t="s">
        <v>137</v>
      </c>
      <c r="E1259" s="533"/>
      <c r="F1259" s="536"/>
      <c r="G1259" s="536">
        <f t="shared" si="236"/>
        <v>0</v>
      </c>
      <c r="H1259" s="536"/>
      <c r="I1259" s="536">
        <f t="shared" si="237"/>
        <v>0</v>
      </c>
      <c r="J1259" s="749"/>
    </row>
    <row r="1260" spans="1:10" ht="12.6" hidden="1" customHeight="1" x14ac:dyDescent="0.2">
      <c r="A1260" s="531">
        <v>444</v>
      </c>
      <c r="B1260" s="535" t="s">
        <v>144</v>
      </c>
      <c r="C1260" s="538"/>
      <c r="D1260" s="533" t="s">
        <v>56</v>
      </c>
      <c r="E1260" s="566"/>
      <c r="F1260" s="536">
        <v>1875</v>
      </c>
      <c r="G1260" s="536">
        <f t="shared" si="236"/>
        <v>0</v>
      </c>
      <c r="H1260" s="536">
        <v>2132</v>
      </c>
      <c r="I1260" s="536">
        <f t="shared" si="237"/>
        <v>0</v>
      </c>
      <c r="J1260" s="749">
        <f t="shared" ref="J1260:J1261" si="241">G1260+I1260</f>
        <v>0</v>
      </c>
    </row>
    <row r="1261" spans="1:10" ht="12.6" hidden="1" customHeight="1" x14ac:dyDescent="0.2">
      <c r="A1261" s="531">
        <v>445</v>
      </c>
      <c r="B1261" s="535" t="s">
        <v>148</v>
      </c>
      <c r="C1261" s="538"/>
      <c r="D1261" s="533" t="s">
        <v>56</v>
      </c>
      <c r="E1261" s="533"/>
      <c r="F1261" s="536">
        <v>1875</v>
      </c>
      <c r="G1261" s="536">
        <f t="shared" si="236"/>
        <v>0</v>
      </c>
      <c r="H1261" s="536">
        <v>1428</v>
      </c>
      <c r="I1261" s="536">
        <f t="shared" si="237"/>
        <v>0</v>
      </c>
      <c r="J1261" s="749">
        <f t="shared" si="241"/>
        <v>0</v>
      </c>
    </row>
    <row r="1262" spans="1:10" ht="12.6" hidden="1" customHeight="1" x14ac:dyDescent="0.2">
      <c r="A1262" s="531">
        <v>446</v>
      </c>
      <c r="B1262" s="535" t="s">
        <v>178</v>
      </c>
      <c r="C1262" s="538"/>
      <c r="D1262" s="533" t="s">
        <v>137</v>
      </c>
      <c r="E1262" s="533"/>
      <c r="F1262" s="536"/>
      <c r="G1262" s="536">
        <f t="shared" si="236"/>
        <v>0</v>
      </c>
      <c r="H1262" s="536"/>
      <c r="I1262" s="536">
        <f t="shared" si="237"/>
        <v>0</v>
      </c>
      <c r="J1262" s="749"/>
    </row>
    <row r="1263" spans="1:10" ht="25.5" hidden="1" customHeight="1" x14ac:dyDescent="0.2">
      <c r="A1263" s="531">
        <v>447</v>
      </c>
      <c r="B1263" s="535" t="s">
        <v>150</v>
      </c>
      <c r="C1263" s="538"/>
      <c r="D1263" s="533" t="s">
        <v>56</v>
      </c>
      <c r="E1263" s="566"/>
      <c r="F1263" s="536">
        <v>1875</v>
      </c>
      <c r="G1263" s="536">
        <f t="shared" si="236"/>
        <v>0</v>
      </c>
      <c r="H1263" s="536">
        <v>2646</v>
      </c>
      <c r="I1263" s="536">
        <f t="shared" si="237"/>
        <v>0</v>
      </c>
      <c r="J1263" s="749">
        <f t="shared" ref="J1263:J1265" si="242">G1263+I1263</f>
        <v>0</v>
      </c>
    </row>
    <row r="1264" spans="1:10" hidden="1" x14ac:dyDescent="0.2">
      <c r="A1264" s="531">
        <v>448</v>
      </c>
      <c r="B1264" s="535" t="s">
        <v>171</v>
      </c>
      <c r="C1264" s="538"/>
      <c r="D1264" s="533" t="s">
        <v>172</v>
      </c>
      <c r="E1264" s="533"/>
      <c r="F1264" s="536">
        <v>1000</v>
      </c>
      <c r="G1264" s="536">
        <f t="shared" si="236"/>
        <v>0</v>
      </c>
      <c r="H1264" s="536">
        <v>95</v>
      </c>
      <c r="I1264" s="536">
        <f t="shared" si="237"/>
        <v>0</v>
      </c>
      <c r="J1264" s="749">
        <f t="shared" si="242"/>
        <v>0</v>
      </c>
    </row>
    <row r="1265" spans="1:10" ht="12.75" hidden="1" customHeight="1" x14ac:dyDescent="0.2">
      <c r="A1265" s="531">
        <v>449</v>
      </c>
      <c r="B1265" s="535" t="s">
        <v>60</v>
      </c>
      <c r="C1265" s="538"/>
      <c r="D1265" s="533" t="s">
        <v>5</v>
      </c>
      <c r="E1265" s="533"/>
      <c r="F1265" s="536">
        <v>0</v>
      </c>
      <c r="G1265" s="536">
        <f t="shared" si="236"/>
        <v>0</v>
      </c>
      <c r="H1265" s="536">
        <v>68052</v>
      </c>
      <c r="I1265" s="536">
        <f t="shared" si="237"/>
        <v>0</v>
      </c>
      <c r="J1265" s="749">
        <f t="shared" si="242"/>
        <v>0</v>
      </c>
    </row>
    <row r="1266" spans="1:10" ht="15" customHeight="1" x14ac:dyDescent="0.2">
      <c r="A1266" s="531">
        <v>450</v>
      </c>
      <c r="B1266" s="567" t="s">
        <v>179</v>
      </c>
      <c r="C1266" s="538"/>
      <c r="D1266" s="533"/>
      <c r="E1266" s="533"/>
      <c r="F1266" s="533"/>
      <c r="G1266" s="536"/>
      <c r="H1266" s="147"/>
      <c r="I1266" s="536"/>
      <c r="J1266" s="748"/>
    </row>
    <row r="1267" spans="1:10" x14ac:dyDescent="0.2">
      <c r="A1267" s="531">
        <v>451</v>
      </c>
      <c r="B1267" s="535" t="s">
        <v>180</v>
      </c>
      <c r="C1267" s="538" t="s">
        <v>181</v>
      </c>
      <c r="D1267" s="533" t="s">
        <v>14</v>
      </c>
      <c r="E1267" s="533">
        <v>1</v>
      </c>
      <c r="F1267" s="536">
        <v>800</v>
      </c>
      <c r="G1267" s="536">
        <f t="shared" ref="G1267:G1297" si="243">E1267*F1267</f>
        <v>800</v>
      </c>
      <c r="H1267" s="536">
        <v>508</v>
      </c>
      <c r="I1267" s="536">
        <f t="shared" ref="I1267:I1297" si="244">E1267*H1267</f>
        <v>508</v>
      </c>
      <c r="J1267" s="749">
        <f t="shared" ref="J1267:J1270" si="245">G1267+I1267</f>
        <v>1308</v>
      </c>
    </row>
    <row r="1268" spans="1:10" x14ac:dyDescent="0.2">
      <c r="A1268" s="531">
        <v>452</v>
      </c>
      <c r="B1268" s="535" t="s">
        <v>167</v>
      </c>
      <c r="C1268" s="538"/>
      <c r="D1268" s="533" t="s">
        <v>14</v>
      </c>
      <c r="E1268" s="533">
        <v>1</v>
      </c>
      <c r="F1268" s="536">
        <v>600</v>
      </c>
      <c r="G1268" s="536">
        <f t="shared" si="243"/>
        <v>600</v>
      </c>
      <c r="H1268" s="536">
        <v>532</v>
      </c>
      <c r="I1268" s="536">
        <f t="shared" si="244"/>
        <v>532</v>
      </c>
      <c r="J1268" s="749">
        <f t="shared" si="245"/>
        <v>1132</v>
      </c>
    </row>
    <row r="1269" spans="1:10" x14ac:dyDescent="0.2">
      <c r="A1269" s="531">
        <v>453</v>
      </c>
      <c r="B1269" s="535" t="s">
        <v>177</v>
      </c>
      <c r="C1269" s="538"/>
      <c r="D1269" s="533" t="s">
        <v>14</v>
      </c>
      <c r="E1269" s="533">
        <v>1</v>
      </c>
      <c r="F1269" s="536">
        <v>800</v>
      </c>
      <c r="G1269" s="536">
        <f t="shared" si="243"/>
        <v>800</v>
      </c>
      <c r="H1269" s="536">
        <v>2975</v>
      </c>
      <c r="I1269" s="536">
        <f t="shared" si="244"/>
        <v>2975</v>
      </c>
      <c r="J1269" s="749">
        <f t="shared" si="245"/>
        <v>3775</v>
      </c>
    </row>
    <row r="1270" spans="1:10" x14ac:dyDescent="0.2">
      <c r="A1270" s="531">
        <v>454</v>
      </c>
      <c r="B1270" s="535" t="s">
        <v>157</v>
      </c>
      <c r="C1270" s="533"/>
      <c r="D1270" s="533" t="s">
        <v>56</v>
      </c>
      <c r="E1270" s="533">
        <v>8.68</v>
      </c>
      <c r="F1270" s="536">
        <v>1875</v>
      </c>
      <c r="G1270" s="536">
        <f t="shared" si="243"/>
        <v>16275</v>
      </c>
      <c r="H1270" s="536">
        <v>840</v>
      </c>
      <c r="I1270" s="536">
        <f t="shared" si="244"/>
        <v>7291.2</v>
      </c>
      <c r="J1270" s="749">
        <f t="shared" si="245"/>
        <v>23566.2</v>
      </c>
    </row>
    <row r="1271" spans="1:10" x14ac:dyDescent="0.2">
      <c r="A1271" s="531">
        <v>455</v>
      </c>
      <c r="B1271" s="535" t="s">
        <v>168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749"/>
    </row>
    <row r="1272" spans="1:10" x14ac:dyDescent="0.2">
      <c r="A1272" s="531">
        <v>456</v>
      </c>
      <c r="B1272" s="535" t="s">
        <v>159</v>
      </c>
      <c r="C1272" s="533"/>
      <c r="D1272" s="533" t="s">
        <v>56</v>
      </c>
      <c r="E1272" s="566">
        <v>0.68</v>
      </c>
      <c r="F1272" s="536">
        <v>1875</v>
      </c>
      <c r="G1272" s="536">
        <f t="shared" si="243"/>
        <v>1275</v>
      </c>
      <c r="H1272" s="536">
        <v>3080</v>
      </c>
      <c r="I1272" s="536">
        <f t="shared" si="244"/>
        <v>2094.4</v>
      </c>
      <c r="J1272" s="749">
        <f t="shared" ref="J1272:J1273" si="246">G1272+I1272</f>
        <v>3369.4</v>
      </c>
    </row>
    <row r="1273" spans="1:10" hidden="1" x14ac:dyDescent="0.2">
      <c r="A1273" s="531">
        <v>457</v>
      </c>
      <c r="B1273" s="535" t="s">
        <v>135</v>
      </c>
      <c r="C1273" s="538"/>
      <c r="D1273" s="533" t="s">
        <v>56</v>
      </c>
      <c r="E1273" s="533"/>
      <c r="F1273" s="536">
        <v>1875</v>
      </c>
      <c r="G1273" s="536">
        <f t="shared" si="243"/>
        <v>0</v>
      </c>
      <c r="H1273" s="536">
        <v>869</v>
      </c>
      <c r="I1273" s="536">
        <f t="shared" si="244"/>
        <v>0</v>
      </c>
      <c r="J1273" s="749">
        <f t="shared" si="246"/>
        <v>0</v>
      </c>
    </row>
    <row r="1274" spans="1:10" hidden="1" x14ac:dyDescent="0.2">
      <c r="A1274" s="531">
        <v>458</v>
      </c>
      <c r="B1274" s="535" t="s">
        <v>161</v>
      </c>
      <c r="C1274" s="538"/>
      <c r="D1274" s="533" t="s">
        <v>137</v>
      </c>
      <c r="E1274" s="533"/>
      <c r="F1274" s="536"/>
      <c r="G1274" s="536">
        <f t="shared" si="243"/>
        <v>0</v>
      </c>
      <c r="H1274" s="536"/>
      <c r="I1274" s="536">
        <f t="shared" si="244"/>
        <v>0</v>
      </c>
      <c r="J1274" s="749"/>
    </row>
    <row r="1275" spans="1:10" hidden="1" x14ac:dyDescent="0.2">
      <c r="A1275" s="531">
        <v>459</v>
      </c>
      <c r="B1275" s="535" t="s">
        <v>138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749"/>
    </row>
    <row r="1276" spans="1:10" hidden="1" x14ac:dyDescent="0.2">
      <c r="A1276" s="531">
        <v>460</v>
      </c>
      <c r="B1276" s="535" t="s">
        <v>162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749"/>
    </row>
    <row r="1277" spans="1:10" x14ac:dyDescent="0.2">
      <c r="A1277" s="531">
        <v>461</v>
      </c>
      <c r="B1277" s="535" t="s">
        <v>139</v>
      </c>
      <c r="C1277" s="538"/>
      <c r="D1277" s="533" t="s">
        <v>56</v>
      </c>
      <c r="E1277" s="566">
        <v>2.2799999999999998</v>
      </c>
      <c r="F1277" s="536">
        <v>1875</v>
      </c>
      <c r="G1277" s="536">
        <f t="shared" si="243"/>
        <v>4275</v>
      </c>
      <c r="H1277" s="536">
        <v>1617</v>
      </c>
      <c r="I1277" s="536">
        <f t="shared" si="244"/>
        <v>3686.7599999999998</v>
      </c>
      <c r="J1277" s="749">
        <f t="shared" ref="J1277:J1278" si="247">G1277+I1277</f>
        <v>7961.76</v>
      </c>
    </row>
    <row r="1278" spans="1:10" hidden="1" x14ac:dyDescent="0.2">
      <c r="A1278" s="531">
        <v>462</v>
      </c>
      <c r="B1278" s="535" t="s">
        <v>140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1226</v>
      </c>
      <c r="I1278" s="536">
        <f t="shared" si="244"/>
        <v>0</v>
      </c>
      <c r="J1278" s="749">
        <f t="shared" si="247"/>
        <v>0</v>
      </c>
    </row>
    <row r="1279" spans="1:10" hidden="1" x14ac:dyDescent="0.2">
      <c r="A1279" s="531">
        <v>463</v>
      </c>
      <c r="B1279" s="535" t="s">
        <v>141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749"/>
    </row>
    <row r="1280" spans="1:10" hidden="1" x14ac:dyDescent="0.2">
      <c r="A1280" s="531">
        <v>464</v>
      </c>
      <c r="B1280" s="535" t="s">
        <v>143</v>
      </c>
      <c r="C1280" s="538"/>
      <c r="D1280" s="533" t="s">
        <v>137</v>
      </c>
      <c r="E1280" s="533"/>
      <c r="F1280" s="536"/>
      <c r="G1280" s="536">
        <f t="shared" si="243"/>
        <v>0</v>
      </c>
      <c r="H1280" s="536"/>
      <c r="I1280" s="536">
        <f t="shared" si="244"/>
        <v>0</v>
      </c>
      <c r="J1280" s="749"/>
    </row>
    <row r="1281" spans="1:10" hidden="1" x14ac:dyDescent="0.2">
      <c r="A1281" s="531">
        <v>465</v>
      </c>
      <c r="B1281" s="535" t="s">
        <v>144</v>
      </c>
      <c r="C1281" s="538"/>
      <c r="D1281" s="533" t="s">
        <v>56</v>
      </c>
      <c r="E1281" s="566"/>
      <c r="F1281" s="536">
        <v>1875</v>
      </c>
      <c r="G1281" s="536">
        <f t="shared" si="243"/>
        <v>0</v>
      </c>
      <c r="H1281" s="536">
        <v>2132</v>
      </c>
      <c r="I1281" s="536">
        <f t="shared" si="244"/>
        <v>0</v>
      </c>
      <c r="J1281" s="749">
        <f t="shared" ref="J1281:J1282" si="248">G1281+I1281</f>
        <v>0</v>
      </c>
    </row>
    <row r="1282" spans="1:10" hidden="1" x14ac:dyDescent="0.2">
      <c r="A1282" s="531">
        <v>466</v>
      </c>
      <c r="B1282" s="535" t="s">
        <v>148</v>
      </c>
      <c r="C1282" s="538"/>
      <c r="D1282" s="533" t="s">
        <v>56</v>
      </c>
      <c r="E1282" s="533"/>
      <c r="F1282" s="536">
        <v>1875</v>
      </c>
      <c r="G1282" s="536">
        <f t="shared" si="243"/>
        <v>0</v>
      </c>
      <c r="H1282" s="536">
        <v>1428</v>
      </c>
      <c r="I1282" s="536">
        <f t="shared" si="244"/>
        <v>0</v>
      </c>
      <c r="J1282" s="749">
        <f t="shared" si="248"/>
        <v>0</v>
      </c>
    </row>
    <row r="1283" spans="1:10" hidden="1" x14ac:dyDescent="0.2">
      <c r="A1283" s="531">
        <v>467</v>
      </c>
      <c r="B1283" s="535" t="s">
        <v>178</v>
      </c>
      <c r="C1283" s="538"/>
      <c r="D1283" s="533" t="s">
        <v>137</v>
      </c>
      <c r="E1283" s="533"/>
      <c r="F1283" s="536"/>
      <c r="G1283" s="536">
        <f t="shared" si="243"/>
        <v>0</v>
      </c>
      <c r="H1283" s="536"/>
      <c r="I1283" s="536">
        <f t="shared" si="244"/>
        <v>0</v>
      </c>
      <c r="J1283" s="749"/>
    </row>
    <row r="1284" spans="1:10" hidden="1" x14ac:dyDescent="0.2">
      <c r="A1284" s="531">
        <v>468</v>
      </c>
      <c r="B1284" s="535" t="s">
        <v>150</v>
      </c>
      <c r="C1284" s="538"/>
      <c r="D1284" s="533" t="s">
        <v>56</v>
      </c>
      <c r="E1284" s="566"/>
      <c r="F1284" s="536">
        <v>1875</v>
      </c>
      <c r="G1284" s="536">
        <f t="shared" si="243"/>
        <v>0</v>
      </c>
      <c r="H1284" s="536">
        <v>2646</v>
      </c>
      <c r="I1284" s="536">
        <f t="shared" si="244"/>
        <v>0</v>
      </c>
      <c r="J1284" s="749">
        <f t="shared" ref="J1284:J1286" si="249">G1284+I1284</f>
        <v>0</v>
      </c>
    </row>
    <row r="1285" spans="1:10" ht="28.5" customHeight="1" x14ac:dyDescent="0.2">
      <c r="A1285" s="531">
        <v>469</v>
      </c>
      <c r="B1285" s="535" t="s">
        <v>171</v>
      </c>
      <c r="C1285" s="538"/>
      <c r="D1285" s="533" t="s">
        <v>172</v>
      </c>
      <c r="E1285" s="533">
        <v>0.31</v>
      </c>
      <c r="F1285" s="536">
        <v>1000</v>
      </c>
      <c r="G1285" s="536">
        <f t="shared" si="243"/>
        <v>310</v>
      </c>
      <c r="H1285" s="536">
        <v>95</v>
      </c>
      <c r="I1285" s="536">
        <f t="shared" si="244"/>
        <v>29.45</v>
      </c>
      <c r="J1285" s="749">
        <f t="shared" si="249"/>
        <v>339.45</v>
      </c>
    </row>
    <row r="1286" spans="1:10" ht="26.25" hidden="1" customHeight="1" x14ac:dyDescent="0.2">
      <c r="A1286" s="531">
        <v>470</v>
      </c>
      <c r="B1286" s="535" t="s">
        <v>60</v>
      </c>
      <c r="C1286" s="538"/>
      <c r="D1286" s="533" t="s">
        <v>5</v>
      </c>
      <c r="E1286" s="533"/>
      <c r="F1286" s="536">
        <v>0</v>
      </c>
      <c r="G1286" s="536">
        <f t="shared" si="243"/>
        <v>0</v>
      </c>
      <c r="H1286" s="536">
        <v>67567</v>
      </c>
      <c r="I1286" s="536">
        <f t="shared" si="244"/>
        <v>0</v>
      </c>
      <c r="J1286" s="749">
        <f t="shared" si="249"/>
        <v>0</v>
      </c>
    </row>
    <row r="1287" spans="1:10" x14ac:dyDescent="0.2">
      <c r="A1287" s="531">
        <v>471</v>
      </c>
      <c r="B1287" s="567" t="s">
        <v>122</v>
      </c>
      <c r="C1287" s="538"/>
      <c r="D1287" s="533"/>
      <c r="E1287" s="533"/>
      <c r="F1287" s="533"/>
      <c r="G1287" s="536">
        <f t="shared" si="243"/>
        <v>0</v>
      </c>
      <c r="H1287" s="147"/>
      <c r="I1287" s="536">
        <f t="shared" si="244"/>
        <v>0</v>
      </c>
      <c r="J1287" s="748"/>
    </row>
    <row r="1288" spans="1:10" x14ac:dyDescent="0.2">
      <c r="A1288" s="531">
        <v>472</v>
      </c>
      <c r="B1288" s="535" t="s">
        <v>182</v>
      </c>
      <c r="C1288" s="538" t="s">
        <v>183</v>
      </c>
      <c r="D1288" s="533" t="s">
        <v>14</v>
      </c>
      <c r="E1288" s="533">
        <v>2</v>
      </c>
      <c r="F1288" s="536">
        <v>1500</v>
      </c>
      <c r="G1288" s="536">
        <f t="shared" si="243"/>
        <v>3000</v>
      </c>
      <c r="H1288" s="536">
        <v>4977</v>
      </c>
      <c r="I1288" s="536">
        <f t="shared" si="244"/>
        <v>9954</v>
      </c>
      <c r="J1288" s="749">
        <f t="shared" ref="J1288:J1289" si="250">G1288+I1288</f>
        <v>12954</v>
      </c>
    </row>
    <row r="1289" spans="1:10" x14ac:dyDescent="0.2">
      <c r="A1289" s="531">
        <v>473</v>
      </c>
      <c r="B1289" s="535" t="s">
        <v>145</v>
      </c>
      <c r="C1289" s="538"/>
      <c r="D1289" s="533" t="s">
        <v>56</v>
      </c>
      <c r="E1289" s="533">
        <v>27</v>
      </c>
      <c r="F1289" s="536">
        <v>1875</v>
      </c>
      <c r="G1289" s="536">
        <f t="shared" si="243"/>
        <v>50625</v>
      </c>
      <c r="H1289" s="536">
        <v>1190</v>
      </c>
      <c r="I1289" s="536">
        <f t="shared" si="244"/>
        <v>32130</v>
      </c>
      <c r="J1289" s="749">
        <f t="shared" si="250"/>
        <v>82755</v>
      </c>
    </row>
    <row r="1290" spans="1:10" x14ac:dyDescent="0.2">
      <c r="A1290" s="531">
        <v>474</v>
      </c>
      <c r="B1290" s="535" t="s">
        <v>184</v>
      </c>
      <c r="C1290" s="538"/>
      <c r="D1290" s="533" t="s">
        <v>137</v>
      </c>
      <c r="E1290" s="533"/>
      <c r="F1290" s="536"/>
      <c r="G1290" s="536">
        <f t="shared" si="243"/>
        <v>0</v>
      </c>
      <c r="H1290" s="536"/>
      <c r="I1290" s="536">
        <f t="shared" si="244"/>
        <v>0</v>
      </c>
      <c r="J1290" s="749"/>
    </row>
    <row r="1291" spans="1:10" ht="25.5" x14ac:dyDescent="0.2">
      <c r="A1291" s="531">
        <v>475</v>
      </c>
      <c r="B1291" s="535" t="s">
        <v>147</v>
      </c>
      <c r="C1291" s="538"/>
      <c r="D1291" s="533" t="s">
        <v>56</v>
      </c>
      <c r="E1291" s="566">
        <v>5.8</v>
      </c>
      <c r="F1291" s="536">
        <v>1875</v>
      </c>
      <c r="G1291" s="536">
        <f t="shared" si="243"/>
        <v>10875</v>
      </c>
      <c r="H1291" s="536">
        <v>1764</v>
      </c>
      <c r="I1291" s="536">
        <f t="shared" si="244"/>
        <v>10231.199999999999</v>
      </c>
      <c r="J1291" s="749">
        <f t="shared" ref="J1291:J1292" si="251">G1291+I1291</f>
        <v>21106.199999999997</v>
      </c>
    </row>
    <row r="1292" spans="1:10" x14ac:dyDescent="0.2">
      <c r="A1292" s="531">
        <v>476</v>
      </c>
      <c r="B1292" s="535" t="s">
        <v>148</v>
      </c>
      <c r="C1292" s="538"/>
      <c r="D1292" s="533" t="s">
        <v>56</v>
      </c>
      <c r="E1292" s="533">
        <v>0</v>
      </c>
      <c r="F1292" s="536">
        <v>1875</v>
      </c>
      <c r="G1292" s="536">
        <f t="shared" si="243"/>
        <v>0</v>
      </c>
      <c r="H1292" s="536">
        <v>1428</v>
      </c>
      <c r="I1292" s="536">
        <f t="shared" si="244"/>
        <v>0</v>
      </c>
      <c r="J1292" s="749">
        <f t="shared" si="251"/>
        <v>0</v>
      </c>
    </row>
    <row r="1293" spans="1:10" x14ac:dyDescent="0.2">
      <c r="A1293" s="531">
        <v>477</v>
      </c>
      <c r="B1293" s="535" t="s">
        <v>185</v>
      </c>
      <c r="C1293" s="538"/>
      <c r="D1293" s="533" t="s">
        <v>137</v>
      </c>
      <c r="E1293" s="533"/>
      <c r="F1293" s="536"/>
      <c r="G1293" s="536">
        <f t="shared" si="243"/>
        <v>0</v>
      </c>
      <c r="H1293" s="536"/>
      <c r="I1293" s="536">
        <f t="shared" si="244"/>
        <v>0</v>
      </c>
      <c r="J1293" s="749"/>
    </row>
    <row r="1294" spans="1:10" x14ac:dyDescent="0.2">
      <c r="A1294" s="531">
        <v>478</v>
      </c>
      <c r="B1294" s="535" t="s">
        <v>150</v>
      </c>
      <c r="C1294" s="538"/>
      <c r="D1294" s="533" t="s">
        <v>56</v>
      </c>
      <c r="E1294" s="566">
        <v>0</v>
      </c>
      <c r="F1294" s="536">
        <v>1875</v>
      </c>
      <c r="G1294" s="536">
        <f t="shared" si="243"/>
        <v>0</v>
      </c>
      <c r="H1294" s="536">
        <v>2646</v>
      </c>
      <c r="I1294" s="536">
        <f t="shared" si="244"/>
        <v>0</v>
      </c>
      <c r="J1294" s="749">
        <f t="shared" ref="J1294:J1297" si="252">G1294+I1294</f>
        <v>0</v>
      </c>
    </row>
    <row r="1295" spans="1:10" ht="25.5" x14ac:dyDescent="0.2">
      <c r="A1295" s="531">
        <v>479</v>
      </c>
      <c r="B1295" s="535" t="s">
        <v>151</v>
      </c>
      <c r="C1295" s="533" t="s">
        <v>152</v>
      </c>
      <c r="D1295" s="533" t="s">
        <v>56</v>
      </c>
      <c r="E1295" s="533">
        <v>4.26</v>
      </c>
      <c r="F1295" s="536">
        <v>600</v>
      </c>
      <c r="G1295" s="536">
        <f t="shared" si="243"/>
        <v>2556</v>
      </c>
      <c r="H1295" s="536">
        <v>381</v>
      </c>
      <c r="I1295" s="536">
        <f t="shared" si="244"/>
        <v>1623.06</v>
      </c>
      <c r="J1295" s="749">
        <f t="shared" si="252"/>
        <v>4179.0599999999995</v>
      </c>
    </row>
    <row r="1296" spans="1:10" x14ac:dyDescent="0.2">
      <c r="A1296" s="531">
        <v>480</v>
      </c>
      <c r="B1296" s="535" t="s">
        <v>153</v>
      </c>
      <c r="C1296" s="538"/>
      <c r="D1296" s="533" t="s">
        <v>56</v>
      </c>
      <c r="E1296" s="533">
        <v>0.52</v>
      </c>
      <c r="F1296" s="536">
        <v>1000</v>
      </c>
      <c r="G1296" s="536">
        <f t="shared" si="243"/>
        <v>520</v>
      </c>
      <c r="H1296" s="536">
        <v>123</v>
      </c>
      <c r="I1296" s="536">
        <f t="shared" si="244"/>
        <v>63.96</v>
      </c>
      <c r="J1296" s="749">
        <f t="shared" si="252"/>
        <v>583.96</v>
      </c>
    </row>
    <row r="1297" spans="1:10" x14ac:dyDescent="0.2">
      <c r="A1297" s="531">
        <v>481</v>
      </c>
      <c r="B1297" s="535" t="s">
        <v>60</v>
      </c>
      <c r="C1297" s="538"/>
      <c r="D1297" s="533" t="s">
        <v>5</v>
      </c>
      <c r="E1297" s="533">
        <v>1</v>
      </c>
      <c r="F1297" s="536">
        <v>0</v>
      </c>
      <c r="G1297" s="536">
        <f t="shared" si="243"/>
        <v>0</v>
      </c>
      <c r="H1297" s="536">
        <v>14017</v>
      </c>
      <c r="I1297" s="536">
        <f t="shared" si="244"/>
        <v>14017</v>
      </c>
      <c r="J1297" s="749">
        <f t="shared" si="252"/>
        <v>14017</v>
      </c>
    </row>
    <row r="1298" spans="1:10" hidden="1" x14ac:dyDescent="0.2">
      <c r="A1298" s="531">
        <v>482</v>
      </c>
      <c r="B1298" s="567" t="s">
        <v>186</v>
      </c>
      <c r="C1298" s="538"/>
      <c r="D1298" s="533"/>
      <c r="E1298" s="533"/>
      <c r="F1298" s="533"/>
      <c r="G1298" s="536"/>
      <c r="H1298" s="147"/>
      <c r="I1298" s="536"/>
      <c r="J1298" s="748"/>
    </row>
    <row r="1299" spans="1:10" ht="38.25" hidden="1" x14ac:dyDescent="0.2">
      <c r="A1299" s="531">
        <v>483</v>
      </c>
      <c r="B1299" s="535" t="s">
        <v>187</v>
      </c>
      <c r="C1299" s="533" t="s">
        <v>458</v>
      </c>
      <c r="D1299" s="533" t="s">
        <v>14</v>
      </c>
      <c r="E1299" s="533"/>
      <c r="F1299" s="536">
        <v>315576</v>
      </c>
      <c r="G1299" s="536">
        <f t="shared" ref="G1299:G1305" si="253">E1299*F1299</f>
        <v>0</v>
      </c>
      <c r="H1299" s="536">
        <v>0</v>
      </c>
      <c r="I1299" s="536">
        <f t="shared" ref="I1299:I1305" si="254">E1299*H1299</f>
        <v>0</v>
      </c>
      <c r="J1299" s="749">
        <f t="shared" ref="J1299:J1305" si="255">G1299+I1299</f>
        <v>0</v>
      </c>
    </row>
    <row r="1300" spans="1:10" hidden="1" x14ac:dyDescent="0.2">
      <c r="A1300" s="531">
        <v>484</v>
      </c>
      <c r="B1300" s="535" t="s">
        <v>188</v>
      </c>
      <c r="C1300" s="533" t="s">
        <v>189</v>
      </c>
      <c r="D1300" s="533" t="s">
        <v>14</v>
      </c>
      <c r="E1300" s="533"/>
      <c r="F1300" s="536">
        <v>129211</v>
      </c>
      <c r="G1300" s="536">
        <f t="shared" si="253"/>
        <v>0</v>
      </c>
      <c r="H1300" s="536">
        <v>0</v>
      </c>
      <c r="I1300" s="536">
        <f t="shared" si="254"/>
        <v>0</v>
      </c>
      <c r="J1300" s="749">
        <f t="shared" si="255"/>
        <v>0</v>
      </c>
    </row>
    <row r="1301" spans="1:10" hidden="1" x14ac:dyDescent="0.2">
      <c r="A1301" s="531">
        <v>485</v>
      </c>
      <c r="B1301" s="535" t="s">
        <v>190</v>
      </c>
      <c r="C1301" s="533" t="s">
        <v>191</v>
      </c>
      <c r="D1301" s="533" t="s">
        <v>14</v>
      </c>
      <c r="E1301" s="533"/>
      <c r="F1301" s="536">
        <v>800</v>
      </c>
      <c r="G1301" s="536">
        <f t="shared" si="253"/>
        <v>0</v>
      </c>
      <c r="H1301" s="536">
        <v>0</v>
      </c>
      <c r="I1301" s="536">
        <f t="shared" si="254"/>
        <v>0</v>
      </c>
      <c r="J1301" s="749">
        <f t="shared" si="255"/>
        <v>0</v>
      </c>
    </row>
    <row r="1302" spans="1:10" hidden="1" x14ac:dyDescent="0.2">
      <c r="A1302" s="531">
        <v>486</v>
      </c>
      <c r="B1302" s="535" t="s">
        <v>192</v>
      </c>
      <c r="C1302" s="533" t="s">
        <v>193</v>
      </c>
      <c r="D1302" s="533" t="s">
        <v>14</v>
      </c>
      <c r="E1302" s="533"/>
      <c r="F1302" s="536">
        <v>800</v>
      </c>
      <c r="G1302" s="536">
        <f t="shared" si="253"/>
        <v>0</v>
      </c>
      <c r="H1302" s="536">
        <v>0</v>
      </c>
      <c r="I1302" s="536">
        <f t="shared" si="254"/>
        <v>0</v>
      </c>
      <c r="J1302" s="749">
        <f t="shared" si="255"/>
        <v>0</v>
      </c>
    </row>
    <row r="1303" spans="1:10" ht="25.5" hidden="1" x14ac:dyDescent="0.2">
      <c r="A1303" s="531">
        <v>487</v>
      </c>
      <c r="B1303" s="535" t="s">
        <v>410</v>
      </c>
      <c r="C1303" s="533" t="s">
        <v>411</v>
      </c>
      <c r="D1303" s="533" t="s">
        <v>14</v>
      </c>
      <c r="E1303" s="533"/>
      <c r="F1303" s="536">
        <v>1199</v>
      </c>
      <c r="G1303" s="536">
        <f t="shared" si="253"/>
        <v>0</v>
      </c>
      <c r="H1303" s="536">
        <v>0</v>
      </c>
      <c r="I1303" s="536">
        <f t="shared" si="254"/>
        <v>0</v>
      </c>
      <c r="J1303" s="749">
        <f t="shared" si="255"/>
        <v>0</v>
      </c>
    </row>
    <row r="1304" spans="1:10" hidden="1" x14ac:dyDescent="0.2">
      <c r="A1304" s="531">
        <v>488</v>
      </c>
      <c r="B1304" s="535" t="s">
        <v>412</v>
      </c>
      <c r="C1304" s="533" t="s">
        <v>413</v>
      </c>
      <c r="D1304" s="533" t="s">
        <v>14</v>
      </c>
      <c r="E1304" s="533"/>
      <c r="F1304" s="536">
        <v>3283</v>
      </c>
      <c r="G1304" s="536">
        <f t="shared" si="253"/>
        <v>0</v>
      </c>
      <c r="H1304" s="536">
        <v>0</v>
      </c>
      <c r="I1304" s="536">
        <f t="shared" si="254"/>
        <v>0</v>
      </c>
      <c r="J1304" s="749">
        <f t="shared" si="255"/>
        <v>0</v>
      </c>
    </row>
    <row r="1305" spans="1:10" hidden="1" x14ac:dyDescent="0.2">
      <c r="A1305" s="531">
        <v>489</v>
      </c>
      <c r="B1305" s="535" t="s">
        <v>135</v>
      </c>
      <c r="C1305" s="538"/>
      <c r="D1305" s="533" t="s">
        <v>56</v>
      </c>
      <c r="E1305" s="533"/>
      <c r="F1305" s="536">
        <v>1875</v>
      </c>
      <c r="G1305" s="536">
        <f t="shared" si="253"/>
        <v>0</v>
      </c>
      <c r="H1305" s="536">
        <v>869</v>
      </c>
      <c r="I1305" s="536">
        <f t="shared" si="254"/>
        <v>0</v>
      </c>
      <c r="J1305" s="749">
        <f t="shared" si="255"/>
        <v>0</v>
      </c>
    </row>
    <row r="1306" spans="1:10" hidden="1" x14ac:dyDescent="0.2">
      <c r="A1306" s="531">
        <v>490</v>
      </c>
      <c r="B1306" s="535" t="s">
        <v>160</v>
      </c>
      <c r="C1306" s="538"/>
      <c r="D1306" s="533" t="s">
        <v>137</v>
      </c>
      <c r="E1306" s="533"/>
      <c r="F1306" s="533"/>
      <c r="G1306" s="536"/>
      <c r="H1306" s="147"/>
      <c r="I1306" s="536"/>
      <c r="J1306" s="748"/>
    </row>
    <row r="1307" spans="1:10" hidden="1" x14ac:dyDescent="0.2">
      <c r="A1307" s="531">
        <v>491</v>
      </c>
      <c r="B1307" s="535" t="s">
        <v>139</v>
      </c>
      <c r="C1307" s="538"/>
      <c r="D1307" s="533" t="s">
        <v>56</v>
      </c>
      <c r="E1307" s="566"/>
      <c r="F1307" s="536">
        <v>1875</v>
      </c>
      <c r="G1307" s="536">
        <f>E1307*F1307</f>
        <v>0</v>
      </c>
      <c r="H1307" s="536">
        <v>1617</v>
      </c>
      <c r="I1307" s="536">
        <f>E1307*H1307</f>
        <v>0</v>
      </c>
      <c r="J1307" s="749">
        <f t="shared" ref="J1307:J1308" si="256">G1307+I1307</f>
        <v>0</v>
      </c>
    </row>
    <row r="1308" spans="1:10" hidden="1" x14ac:dyDescent="0.2">
      <c r="A1308" s="531">
        <v>492</v>
      </c>
      <c r="B1308" s="535" t="s">
        <v>60</v>
      </c>
      <c r="C1308" s="538"/>
      <c r="D1308" s="533" t="s">
        <v>5</v>
      </c>
      <c r="E1308" s="533"/>
      <c r="F1308" s="536">
        <v>0</v>
      </c>
      <c r="G1308" s="536">
        <f>E1308*F1308</f>
        <v>0</v>
      </c>
      <c r="H1308" s="536">
        <v>131146</v>
      </c>
      <c r="I1308" s="536">
        <f>E1308*H1308</f>
        <v>0</v>
      </c>
      <c r="J1308" s="749">
        <f t="shared" si="256"/>
        <v>0</v>
      </c>
    </row>
    <row r="1309" spans="1:10" hidden="1" x14ac:dyDescent="0.2">
      <c r="A1309" s="531">
        <v>493</v>
      </c>
      <c r="B1309" s="567" t="s">
        <v>194</v>
      </c>
      <c r="C1309" s="538"/>
      <c r="D1309" s="533"/>
      <c r="E1309" s="533"/>
      <c r="F1309" s="533"/>
      <c r="G1309" s="536"/>
      <c r="H1309" s="147"/>
      <c r="I1309" s="536"/>
      <c r="J1309" s="748"/>
    </row>
    <row r="1310" spans="1:10" ht="38.25" hidden="1" x14ac:dyDescent="0.2">
      <c r="A1310" s="531">
        <v>494</v>
      </c>
      <c r="B1310" s="535" t="s">
        <v>459</v>
      </c>
      <c r="C1310" s="533" t="s">
        <v>437</v>
      </c>
      <c r="D1310" s="533" t="s">
        <v>14</v>
      </c>
      <c r="E1310" s="533"/>
      <c r="F1310" s="536">
        <v>40266</v>
      </c>
      <c r="G1310" s="536">
        <f>E1310*F1310</f>
        <v>0</v>
      </c>
      <c r="H1310" s="536">
        <v>149591</v>
      </c>
      <c r="I1310" s="536">
        <f>E1310*H1310</f>
        <v>0</v>
      </c>
      <c r="J1310" s="749">
        <f t="shared" ref="J1310:J1311" si="257">G1310+I1310</f>
        <v>0</v>
      </c>
    </row>
    <row r="1311" spans="1:10" hidden="1" x14ac:dyDescent="0.2">
      <c r="A1311" s="531">
        <v>495</v>
      </c>
      <c r="B1311" s="535" t="s">
        <v>460</v>
      </c>
      <c r="C1311" s="533"/>
      <c r="D1311" s="533" t="s">
        <v>202</v>
      </c>
      <c r="E1311" s="533"/>
      <c r="F1311" s="536">
        <v>139</v>
      </c>
      <c r="G1311" s="536">
        <f>E1311*F1311</f>
        <v>0</v>
      </c>
      <c r="H1311" s="536">
        <v>151</v>
      </c>
      <c r="I1311" s="536">
        <f>E1311*H1311</f>
        <v>0</v>
      </c>
      <c r="J1311" s="749">
        <f t="shared" si="257"/>
        <v>0</v>
      </c>
    </row>
    <row r="1312" spans="1:10" x14ac:dyDescent="0.2">
      <c r="A1312" s="531">
        <v>496</v>
      </c>
      <c r="B1312" s="567" t="s">
        <v>195</v>
      </c>
      <c r="C1312" s="538"/>
      <c r="D1312" s="533"/>
      <c r="E1312" s="533"/>
      <c r="F1312" s="533"/>
      <c r="G1312" s="536"/>
      <c r="H1312" s="147"/>
      <c r="I1312" s="536"/>
      <c r="J1312" s="748"/>
    </row>
    <row r="1313" spans="1:10" ht="24.75" customHeight="1" x14ac:dyDescent="0.2">
      <c r="A1313" s="531">
        <v>497</v>
      </c>
      <c r="B1313" s="535" t="s">
        <v>196</v>
      </c>
      <c r="C1313" s="533"/>
      <c r="D1313" s="533" t="s">
        <v>7</v>
      </c>
      <c r="E1313" s="533">
        <v>24</v>
      </c>
      <c r="F1313" s="536">
        <v>800</v>
      </c>
      <c r="G1313" s="536">
        <f t="shared" ref="G1313:G1335" si="258">E1313*F1313</f>
        <v>19200</v>
      </c>
      <c r="H1313" s="536">
        <v>2623</v>
      </c>
      <c r="I1313" s="536">
        <f t="shared" ref="I1313:I1335" si="259">E1313*H1313</f>
        <v>62952</v>
      </c>
      <c r="J1313" s="749">
        <f t="shared" ref="J1313:J1321" si="260">G1313+I1313</f>
        <v>82152</v>
      </c>
    </row>
    <row r="1314" spans="1:10" ht="31.9" customHeight="1" x14ac:dyDescent="0.2">
      <c r="A1314" s="531">
        <v>498</v>
      </c>
      <c r="B1314" s="535" t="s">
        <v>15</v>
      </c>
      <c r="C1314" s="533"/>
      <c r="D1314" s="533" t="s">
        <v>7</v>
      </c>
      <c r="E1314" s="533">
        <v>2</v>
      </c>
      <c r="F1314" s="536">
        <v>600</v>
      </c>
      <c r="G1314" s="536">
        <f t="shared" si="258"/>
        <v>1200</v>
      </c>
      <c r="H1314" s="536">
        <v>335</v>
      </c>
      <c r="I1314" s="536">
        <f t="shared" si="259"/>
        <v>670</v>
      </c>
      <c r="J1314" s="749">
        <f t="shared" si="260"/>
        <v>1870</v>
      </c>
    </row>
    <row r="1315" spans="1:10" ht="31.9" customHeight="1" x14ac:dyDescent="0.2">
      <c r="A1315" s="531">
        <v>499</v>
      </c>
      <c r="B1315" s="535" t="s">
        <v>19</v>
      </c>
      <c r="C1315" s="533" t="s">
        <v>326</v>
      </c>
      <c r="D1315" s="533" t="s">
        <v>7</v>
      </c>
      <c r="E1315" s="533">
        <v>2</v>
      </c>
      <c r="F1315" s="536">
        <v>600</v>
      </c>
      <c r="G1315" s="536">
        <f t="shared" si="258"/>
        <v>1200</v>
      </c>
      <c r="H1315" s="536">
        <v>928</v>
      </c>
      <c r="I1315" s="536">
        <f t="shared" si="259"/>
        <v>1856</v>
      </c>
      <c r="J1315" s="749">
        <f t="shared" si="260"/>
        <v>3056</v>
      </c>
    </row>
    <row r="1316" spans="1:10" ht="39.75" customHeight="1" x14ac:dyDescent="0.2">
      <c r="A1316" s="531">
        <v>500</v>
      </c>
      <c r="B1316" s="535" t="s">
        <v>197</v>
      </c>
      <c r="C1316" s="533"/>
      <c r="D1316" s="533" t="s">
        <v>7</v>
      </c>
      <c r="E1316" s="533">
        <v>28</v>
      </c>
      <c r="F1316" s="536">
        <v>600</v>
      </c>
      <c r="G1316" s="536">
        <f t="shared" si="258"/>
        <v>16800</v>
      </c>
      <c r="H1316" s="536">
        <v>1424</v>
      </c>
      <c r="I1316" s="536">
        <f t="shared" si="259"/>
        <v>39872</v>
      </c>
      <c r="J1316" s="749">
        <f t="shared" si="260"/>
        <v>56672</v>
      </c>
    </row>
    <row r="1317" spans="1:10" ht="12" customHeight="1" x14ac:dyDescent="0.2">
      <c r="A1317" s="531">
        <v>501</v>
      </c>
      <c r="B1317" s="535" t="s">
        <v>198</v>
      </c>
      <c r="C1317" s="533"/>
      <c r="D1317" s="533" t="s">
        <v>21</v>
      </c>
      <c r="E1317" s="533">
        <v>38</v>
      </c>
      <c r="F1317" s="536">
        <v>1300</v>
      </c>
      <c r="G1317" s="536">
        <f t="shared" si="258"/>
        <v>49400</v>
      </c>
      <c r="H1317" s="536">
        <v>957</v>
      </c>
      <c r="I1317" s="536">
        <f t="shared" si="259"/>
        <v>36366</v>
      </c>
      <c r="J1317" s="749">
        <f t="shared" si="260"/>
        <v>85766</v>
      </c>
    </row>
    <row r="1318" spans="1:10" ht="12" customHeight="1" x14ac:dyDescent="0.2">
      <c r="A1318" s="531">
        <v>502</v>
      </c>
      <c r="B1318" s="535" t="s">
        <v>23</v>
      </c>
      <c r="C1318" s="533"/>
      <c r="D1318" s="533" t="s">
        <v>21</v>
      </c>
      <c r="E1318" s="533">
        <v>80</v>
      </c>
      <c r="F1318" s="536">
        <v>700</v>
      </c>
      <c r="G1318" s="536">
        <f t="shared" si="258"/>
        <v>56000</v>
      </c>
      <c r="H1318" s="536">
        <v>421</v>
      </c>
      <c r="I1318" s="536">
        <f t="shared" si="259"/>
        <v>33680</v>
      </c>
      <c r="J1318" s="749">
        <f t="shared" si="260"/>
        <v>89680</v>
      </c>
    </row>
    <row r="1319" spans="1:10" ht="12" customHeight="1" x14ac:dyDescent="0.2">
      <c r="A1319" s="531">
        <v>503</v>
      </c>
      <c r="B1319" s="535" t="s">
        <v>31</v>
      </c>
      <c r="C1319" s="538"/>
      <c r="D1319" s="533" t="s">
        <v>32</v>
      </c>
      <c r="E1319" s="533">
        <v>1</v>
      </c>
      <c r="F1319" s="536">
        <v>0</v>
      </c>
      <c r="G1319" s="536">
        <f t="shared" si="258"/>
        <v>0</v>
      </c>
      <c r="H1319" s="536">
        <v>18051</v>
      </c>
      <c r="I1319" s="536">
        <f t="shared" si="259"/>
        <v>18051</v>
      </c>
      <c r="J1319" s="749">
        <f t="shared" si="260"/>
        <v>18051</v>
      </c>
    </row>
    <row r="1320" spans="1:10" ht="12" customHeight="1" x14ac:dyDescent="0.2">
      <c r="A1320" s="531">
        <v>504</v>
      </c>
      <c r="B1320" s="535" t="s">
        <v>201</v>
      </c>
      <c r="C1320" s="538"/>
      <c r="D1320" s="533" t="s">
        <v>202</v>
      </c>
      <c r="E1320" s="533">
        <v>3</v>
      </c>
      <c r="F1320" s="536">
        <v>2000</v>
      </c>
      <c r="G1320" s="536">
        <f t="shared" si="258"/>
        <v>6000</v>
      </c>
      <c r="H1320" s="536">
        <v>629</v>
      </c>
      <c r="I1320" s="536">
        <f t="shared" si="259"/>
        <v>1887</v>
      </c>
      <c r="J1320" s="749">
        <f t="shared" si="260"/>
        <v>7887</v>
      </c>
    </row>
    <row r="1321" spans="1:10" ht="12" customHeight="1" x14ac:dyDescent="0.2">
      <c r="A1321" s="531">
        <v>505</v>
      </c>
      <c r="B1321" s="535" t="s">
        <v>40</v>
      </c>
      <c r="C1321" s="538"/>
      <c r="D1321" s="533" t="s">
        <v>41</v>
      </c>
      <c r="E1321" s="533">
        <v>1</v>
      </c>
      <c r="F1321" s="536">
        <v>0</v>
      </c>
      <c r="G1321" s="536">
        <f t="shared" si="258"/>
        <v>0</v>
      </c>
      <c r="H1321" s="536">
        <v>66966</v>
      </c>
      <c r="I1321" s="536">
        <f t="shared" si="259"/>
        <v>66966</v>
      </c>
      <c r="J1321" s="749">
        <f t="shared" si="260"/>
        <v>66966</v>
      </c>
    </row>
    <row r="1322" spans="1:10" ht="12" customHeight="1" x14ac:dyDescent="0.2">
      <c r="A1322" s="531">
        <v>506</v>
      </c>
      <c r="B1322" s="567" t="s">
        <v>203</v>
      </c>
      <c r="C1322" s="538"/>
      <c r="D1322" s="533"/>
      <c r="E1322" s="533"/>
      <c r="F1322" s="533"/>
      <c r="G1322" s="536">
        <f t="shared" si="258"/>
        <v>0</v>
      </c>
      <c r="H1322" s="147"/>
      <c r="I1322" s="536">
        <f t="shared" si="259"/>
        <v>0</v>
      </c>
      <c r="J1322" s="748"/>
    </row>
    <row r="1323" spans="1:10" ht="12" hidden="1" customHeight="1" x14ac:dyDescent="0.2">
      <c r="A1323" s="531">
        <v>507</v>
      </c>
      <c r="B1323" s="535" t="s">
        <v>204</v>
      </c>
      <c r="C1323" s="533"/>
      <c r="D1323" s="533" t="s">
        <v>7</v>
      </c>
      <c r="E1323" s="533"/>
      <c r="F1323" s="536">
        <v>1200</v>
      </c>
      <c r="G1323" s="536">
        <f t="shared" si="258"/>
        <v>0</v>
      </c>
      <c r="H1323" s="536">
        <v>1853</v>
      </c>
      <c r="I1323" s="536">
        <f t="shared" si="259"/>
        <v>0</v>
      </c>
      <c r="J1323" s="749">
        <f t="shared" ref="J1323:J1327" si="261">G1323+I1323</f>
        <v>0</v>
      </c>
    </row>
    <row r="1324" spans="1:10" ht="12" customHeight="1" x14ac:dyDescent="0.2">
      <c r="A1324" s="531">
        <v>508</v>
      </c>
      <c r="B1324" s="535" t="s">
        <v>15</v>
      </c>
      <c r="C1324" s="533"/>
      <c r="D1324" s="533" t="s">
        <v>7</v>
      </c>
      <c r="E1324" s="533">
        <v>18</v>
      </c>
      <c r="F1324" s="536">
        <v>600</v>
      </c>
      <c r="G1324" s="536">
        <f t="shared" si="258"/>
        <v>10800</v>
      </c>
      <c r="H1324" s="536">
        <v>335</v>
      </c>
      <c r="I1324" s="536">
        <f t="shared" si="259"/>
        <v>6030</v>
      </c>
      <c r="J1324" s="749">
        <f t="shared" si="261"/>
        <v>16830</v>
      </c>
    </row>
    <row r="1325" spans="1:10" x14ac:dyDescent="0.2">
      <c r="A1325" s="531">
        <v>509</v>
      </c>
      <c r="B1325" s="535" t="s">
        <v>19</v>
      </c>
      <c r="C1325" s="533" t="s">
        <v>326</v>
      </c>
      <c r="D1325" s="533" t="s">
        <v>7</v>
      </c>
      <c r="E1325" s="533">
        <v>12</v>
      </c>
      <c r="F1325" s="536">
        <v>600</v>
      </c>
      <c r="G1325" s="536">
        <f t="shared" si="258"/>
        <v>7200</v>
      </c>
      <c r="H1325" s="536">
        <v>928</v>
      </c>
      <c r="I1325" s="536">
        <f t="shared" si="259"/>
        <v>11136</v>
      </c>
      <c r="J1325" s="749">
        <f t="shared" si="261"/>
        <v>18336</v>
      </c>
    </row>
    <row r="1326" spans="1:10" ht="26.25" customHeight="1" x14ac:dyDescent="0.2">
      <c r="A1326" s="531">
        <v>510</v>
      </c>
      <c r="B1326" s="535" t="s">
        <v>198</v>
      </c>
      <c r="C1326" s="533"/>
      <c r="D1326" s="533" t="s">
        <v>21</v>
      </c>
      <c r="E1326" s="533">
        <v>82</v>
      </c>
      <c r="F1326" s="536">
        <v>1300</v>
      </c>
      <c r="G1326" s="536">
        <f t="shared" si="258"/>
        <v>106600</v>
      </c>
      <c r="H1326" s="536">
        <v>957</v>
      </c>
      <c r="I1326" s="536">
        <f t="shared" si="259"/>
        <v>78474</v>
      </c>
      <c r="J1326" s="749">
        <f t="shared" si="261"/>
        <v>185074</v>
      </c>
    </row>
    <row r="1327" spans="1:10" ht="31.9" customHeight="1" x14ac:dyDescent="0.2">
      <c r="A1327" s="531">
        <v>511</v>
      </c>
      <c r="B1327" s="535" t="s">
        <v>31</v>
      </c>
      <c r="C1327" s="538"/>
      <c r="D1327" s="533" t="s">
        <v>32</v>
      </c>
      <c r="E1327" s="533">
        <v>1</v>
      </c>
      <c r="F1327" s="536">
        <v>0</v>
      </c>
      <c r="G1327" s="536">
        <f t="shared" si="258"/>
        <v>0</v>
      </c>
      <c r="H1327" s="536">
        <v>15695</v>
      </c>
      <c r="I1327" s="536">
        <f t="shared" si="259"/>
        <v>15695</v>
      </c>
      <c r="J1327" s="749">
        <f t="shared" si="261"/>
        <v>15695</v>
      </c>
    </row>
    <row r="1328" spans="1:10" ht="31.9" hidden="1" customHeight="1" x14ac:dyDescent="0.2">
      <c r="A1328" s="531">
        <v>512</v>
      </c>
      <c r="B1328" s="535" t="s">
        <v>199</v>
      </c>
      <c r="C1328" s="533"/>
      <c r="D1328" s="533"/>
      <c r="E1328" s="533"/>
      <c r="F1328" s="536"/>
      <c r="G1328" s="536">
        <f t="shared" si="258"/>
        <v>0</v>
      </c>
      <c r="H1328" s="536"/>
      <c r="I1328" s="536">
        <f t="shared" si="259"/>
        <v>0</v>
      </c>
      <c r="J1328" s="749"/>
    </row>
    <row r="1329" spans="1:11" ht="38.25" hidden="1" customHeight="1" x14ac:dyDescent="0.2">
      <c r="A1329" s="531">
        <v>513</v>
      </c>
      <c r="B1329" s="537" t="s">
        <v>200</v>
      </c>
      <c r="C1329" s="533"/>
      <c r="D1329" s="533" t="s">
        <v>21</v>
      </c>
      <c r="E1329" s="533"/>
      <c r="F1329" s="536">
        <v>350</v>
      </c>
      <c r="G1329" s="536">
        <f t="shared" si="258"/>
        <v>0</v>
      </c>
      <c r="H1329" s="536">
        <v>1212</v>
      </c>
      <c r="I1329" s="536">
        <f t="shared" si="259"/>
        <v>0</v>
      </c>
      <c r="J1329" s="749">
        <f t="shared" ref="J1329:J1332" si="262">G1329+I1329</f>
        <v>0</v>
      </c>
    </row>
    <row r="1330" spans="1:11" ht="12" customHeight="1" x14ac:dyDescent="0.2">
      <c r="A1330" s="531">
        <v>514</v>
      </c>
      <c r="B1330" s="535" t="s">
        <v>201</v>
      </c>
      <c r="C1330" s="538"/>
      <c r="D1330" s="533" t="s">
        <v>202</v>
      </c>
      <c r="E1330" s="533">
        <v>3</v>
      </c>
      <c r="F1330" s="536">
        <v>2000</v>
      </c>
      <c r="G1330" s="536">
        <f t="shared" si="258"/>
        <v>6000</v>
      </c>
      <c r="H1330" s="536">
        <v>629</v>
      </c>
      <c r="I1330" s="536">
        <f t="shared" si="259"/>
        <v>1887</v>
      </c>
      <c r="J1330" s="749">
        <f t="shared" si="262"/>
        <v>7887</v>
      </c>
    </row>
    <row r="1331" spans="1:11" ht="12" customHeight="1" x14ac:dyDescent="0.2">
      <c r="A1331" s="531">
        <v>515</v>
      </c>
      <c r="B1331" s="535" t="s">
        <v>40</v>
      </c>
      <c r="C1331" s="538"/>
      <c r="D1331" s="533" t="s">
        <v>41</v>
      </c>
      <c r="E1331" s="533">
        <v>1</v>
      </c>
      <c r="F1331" s="536">
        <v>0</v>
      </c>
      <c r="G1331" s="536">
        <f t="shared" si="258"/>
        <v>0</v>
      </c>
      <c r="H1331" s="536">
        <v>53152</v>
      </c>
      <c r="I1331" s="536">
        <f t="shared" si="259"/>
        <v>53152</v>
      </c>
      <c r="J1331" s="749">
        <f t="shared" si="262"/>
        <v>53152</v>
      </c>
    </row>
    <row r="1332" spans="1:11" ht="12" hidden="1" customHeight="1" x14ac:dyDescent="0.2">
      <c r="A1332" s="531">
        <v>516</v>
      </c>
      <c r="B1332" s="535" t="s">
        <v>205</v>
      </c>
      <c r="C1332" s="568"/>
      <c r="D1332" s="533" t="s">
        <v>32</v>
      </c>
      <c r="E1332" s="687"/>
      <c r="F1332" s="536">
        <v>954853.5</v>
      </c>
      <c r="G1332" s="536">
        <f t="shared" si="258"/>
        <v>0</v>
      </c>
      <c r="H1332" s="536">
        <v>928267</v>
      </c>
      <c r="I1332" s="536">
        <f t="shared" si="259"/>
        <v>0</v>
      </c>
      <c r="J1332" s="749">
        <f t="shared" si="262"/>
        <v>0</v>
      </c>
    </row>
    <row r="1333" spans="1:11" ht="12" hidden="1" customHeight="1" x14ac:dyDescent="0.2">
      <c r="A1333" s="531">
        <v>517</v>
      </c>
      <c r="B1333" s="535"/>
      <c r="C1333" s="568"/>
      <c r="D1333" s="533"/>
      <c r="E1333" s="533"/>
      <c r="F1333" s="536"/>
      <c r="G1333" s="536">
        <f t="shared" si="258"/>
        <v>0</v>
      </c>
      <c r="H1333" s="536"/>
      <c r="I1333" s="536">
        <f t="shared" si="259"/>
        <v>0</v>
      </c>
      <c r="J1333" s="749"/>
    </row>
    <row r="1334" spans="1:11" ht="12" hidden="1" customHeight="1" x14ac:dyDescent="0.2">
      <c r="A1334" s="531">
        <v>518</v>
      </c>
      <c r="B1334" s="535" t="s">
        <v>206</v>
      </c>
      <c r="C1334" s="538"/>
      <c r="D1334" s="533" t="s">
        <v>207</v>
      </c>
      <c r="E1334" s="533"/>
      <c r="F1334" s="536">
        <v>576000</v>
      </c>
      <c r="G1334" s="536">
        <f t="shared" si="258"/>
        <v>0</v>
      </c>
      <c r="H1334" s="536">
        <v>0</v>
      </c>
      <c r="I1334" s="536">
        <f t="shared" si="259"/>
        <v>0</v>
      </c>
      <c r="J1334" s="749">
        <f t="shared" ref="J1334:J1335" si="263">G1334+I1334</f>
        <v>0</v>
      </c>
    </row>
    <row r="1335" spans="1:11" ht="12" hidden="1" customHeight="1" x14ac:dyDescent="0.2">
      <c r="A1335" s="531">
        <v>519</v>
      </c>
      <c r="B1335" s="535" t="s">
        <v>104</v>
      </c>
      <c r="C1335" s="538"/>
      <c r="D1335" s="533" t="s">
        <v>207</v>
      </c>
      <c r="E1335" s="533"/>
      <c r="F1335" s="536">
        <v>243000</v>
      </c>
      <c r="G1335" s="536">
        <f t="shared" si="258"/>
        <v>0</v>
      </c>
      <c r="H1335" s="536">
        <v>0</v>
      </c>
      <c r="I1335" s="536">
        <f t="shared" si="259"/>
        <v>0</v>
      </c>
      <c r="J1335" s="749">
        <f t="shared" si="263"/>
        <v>0</v>
      </c>
    </row>
    <row r="1336" spans="1:11" ht="12" hidden="1" customHeight="1" x14ac:dyDescent="0.2">
      <c r="A1336" s="531">
        <v>520</v>
      </c>
      <c r="B1336" s="535"/>
      <c r="C1336" s="533"/>
      <c r="D1336" s="533"/>
      <c r="E1336" s="533"/>
      <c r="F1336" s="536"/>
      <c r="G1336" s="536"/>
      <c r="H1336" s="536"/>
      <c r="I1336" s="536"/>
      <c r="J1336" s="749"/>
    </row>
    <row r="1337" spans="1:11" ht="21.75" customHeight="1" x14ac:dyDescent="0.2">
      <c r="A1337" s="531">
        <v>521</v>
      </c>
      <c r="B1337" s="676" t="s">
        <v>208</v>
      </c>
      <c r="C1337" s="677"/>
      <c r="D1337" s="678"/>
      <c r="E1337" s="577"/>
      <c r="F1337" s="536"/>
      <c r="G1337" s="679">
        <f>SUM(G1041:G1336)</f>
        <v>408359.4</v>
      </c>
      <c r="H1337" s="536"/>
      <c r="I1337" s="679">
        <f>SUM(I1041:I1336)</f>
        <v>541729.11</v>
      </c>
      <c r="J1337" s="757">
        <f t="shared" ref="J1337" si="264">SUM(J1041:J1336)</f>
        <v>950088.51</v>
      </c>
      <c r="K1337" s="564"/>
    </row>
    <row r="1338" spans="1:11" x14ac:dyDescent="0.2">
      <c r="A1338" s="531">
        <v>522</v>
      </c>
      <c r="B1338" s="676"/>
      <c r="C1338" s="677"/>
      <c r="D1338" s="678"/>
      <c r="E1338" s="577"/>
      <c r="F1338" s="577"/>
      <c r="G1338" s="536"/>
      <c r="H1338" s="147"/>
      <c r="I1338" s="536"/>
      <c r="J1338" s="748"/>
    </row>
    <row r="1339" spans="1:11" ht="26.25" customHeight="1" outlineLevel="1" x14ac:dyDescent="0.25">
      <c r="A1339" s="531">
        <v>523</v>
      </c>
      <c r="B1339" s="532" t="s">
        <v>2</v>
      </c>
      <c r="C1339" s="533"/>
      <c r="D1339" s="533"/>
      <c r="E1339" s="533"/>
      <c r="F1339" s="533"/>
      <c r="G1339" s="536"/>
      <c r="H1339" s="147"/>
      <c r="I1339" s="536"/>
      <c r="J1339" s="748"/>
    </row>
    <row r="1340" spans="1:11" ht="31.9" hidden="1" customHeight="1" outlineLevel="1" x14ac:dyDescent="0.2">
      <c r="A1340" s="531">
        <v>524</v>
      </c>
      <c r="B1340" s="539" t="s">
        <v>42</v>
      </c>
      <c r="C1340" s="533"/>
      <c r="D1340" s="533"/>
      <c r="E1340" s="533"/>
      <c r="F1340" s="533"/>
      <c r="G1340" s="536"/>
      <c r="H1340" s="147"/>
      <c r="I1340" s="536"/>
      <c r="J1340" s="748"/>
    </row>
    <row r="1341" spans="1:11" ht="31.9" hidden="1" customHeight="1" outlineLevel="1" x14ac:dyDescent="0.2">
      <c r="A1341" s="531">
        <v>525</v>
      </c>
      <c r="B1341" s="535" t="s">
        <v>19</v>
      </c>
      <c r="C1341" s="533" t="s">
        <v>326</v>
      </c>
      <c r="D1341" s="533" t="s">
        <v>14</v>
      </c>
      <c r="E1341" s="533"/>
      <c r="F1341" s="536">
        <v>600</v>
      </c>
      <c r="G1341" s="536">
        <f t="shared" ref="G1341:G1347" si="265">E1341*F1341</f>
        <v>0</v>
      </c>
      <c r="H1341" s="536">
        <v>928</v>
      </c>
      <c r="I1341" s="536">
        <f t="shared" ref="I1341:I1347" si="266">E1341*H1341</f>
        <v>0</v>
      </c>
      <c r="J1341" s="749">
        <f t="shared" ref="J1341:J1347" si="267">G1341+I1341</f>
        <v>0</v>
      </c>
    </row>
    <row r="1342" spans="1:11" ht="31.9" hidden="1" customHeight="1" outlineLevel="1" x14ac:dyDescent="0.2">
      <c r="A1342" s="531">
        <v>526</v>
      </c>
      <c r="B1342" s="535" t="s">
        <v>17</v>
      </c>
      <c r="C1342" s="533"/>
      <c r="D1342" s="533" t="s">
        <v>14</v>
      </c>
      <c r="E1342" s="533"/>
      <c r="F1342" s="536">
        <v>600</v>
      </c>
      <c r="G1342" s="536">
        <f t="shared" si="265"/>
        <v>0</v>
      </c>
      <c r="H1342" s="536">
        <v>1026</v>
      </c>
      <c r="I1342" s="536">
        <f t="shared" si="266"/>
        <v>0</v>
      </c>
      <c r="J1342" s="749">
        <f t="shared" si="267"/>
        <v>0</v>
      </c>
    </row>
    <row r="1343" spans="1:11" ht="36.75" hidden="1" customHeight="1" outlineLevel="1" x14ac:dyDescent="0.2">
      <c r="A1343" s="531">
        <v>527</v>
      </c>
      <c r="B1343" s="535" t="s">
        <v>43</v>
      </c>
      <c r="C1343" s="533"/>
      <c r="D1343" s="533" t="s">
        <v>21</v>
      </c>
      <c r="E1343" s="533"/>
      <c r="F1343" s="536">
        <v>650</v>
      </c>
      <c r="G1343" s="536">
        <f t="shared" si="265"/>
        <v>0</v>
      </c>
      <c r="H1343" s="536">
        <v>237</v>
      </c>
      <c r="I1343" s="536">
        <f t="shared" si="266"/>
        <v>0</v>
      </c>
      <c r="J1343" s="749">
        <f t="shared" si="267"/>
        <v>0</v>
      </c>
    </row>
    <row r="1344" spans="1:11" ht="12" hidden="1" customHeight="1" outlineLevel="1" x14ac:dyDescent="0.2">
      <c r="A1344" s="531">
        <v>528</v>
      </c>
      <c r="B1344" s="535" t="s">
        <v>327</v>
      </c>
      <c r="C1344" s="540"/>
      <c r="D1344" s="533" t="s">
        <v>21</v>
      </c>
      <c r="E1344" s="533"/>
      <c r="F1344" s="536">
        <v>290</v>
      </c>
      <c r="G1344" s="536">
        <f t="shared" si="265"/>
        <v>0</v>
      </c>
      <c r="H1344" s="536">
        <v>45</v>
      </c>
      <c r="I1344" s="536">
        <f t="shared" si="266"/>
        <v>0</v>
      </c>
      <c r="J1344" s="749">
        <f t="shared" si="267"/>
        <v>0</v>
      </c>
    </row>
    <row r="1345" spans="1:10" ht="12" hidden="1" customHeight="1" outlineLevel="1" x14ac:dyDescent="0.2">
      <c r="A1345" s="531">
        <v>529</v>
      </c>
      <c r="B1345" s="535" t="s">
        <v>31</v>
      </c>
      <c r="C1345" s="538"/>
      <c r="D1345" s="533" t="s">
        <v>32</v>
      </c>
      <c r="E1345" s="533"/>
      <c r="F1345" s="536">
        <v>0</v>
      </c>
      <c r="G1345" s="536">
        <f t="shared" si="265"/>
        <v>0</v>
      </c>
      <c r="H1345" s="536">
        <v>1896</v>
      </c>
      <c r="I1345" s="536">
        <f t="shared" si="266"/>
        <v>0</v>
      </c>
      <c r="J1345" s="749">
        <f t="shared" si="267"/>
        <v>0</v>
      </c>
    </row>
    <row r="1346" spans="1:10" ht="12" hidden="1" customHeight="1" outlineLevel="1" x14ac:dyDescent="0.2">
      <c r="A1346" s="531">
        <v>530</v>
      </c>
      <c r="B1346" s="535" t="s">
        <v>40</v>
      </c>
      <c r="C1346" s="538"/>
      <c r="D1346" s="533" t="s">
        <v>41</v>
      </c>
      <c r="E1346" s="533"/>
      <c r="F1346" s="536">
        <v>0</v>
      </c>
      <c r="G1346" s="536">
        <f t="shared" si="265"/>
        <v>0</v>
      </c>
      <c r="H1346" s="536">
        <v>1976</v>
      </c>
      <c r="I1346" s="536">
        <f t="shared" si="266"/>
        <v>0</v>
      </c>
      <c r="J1346" s="749">
        <f t="shared" si="267"/>
        <v>0</v>
      </c>
    </row>
    <row r="1347" spans="1:10" ht="12" hidden="1" customHeight="1" outlineLevel="1" x14ac:dyDescent="0.2">
      <c r="A1347" s="531">
        <v>531</v>
      </c>
      <c r="B1347" s="535" t="s">
        <v>15</v>
      </c>
      <c r="C1347" s="533"/>
      <c r="D1347" s="533" t="s">
        <v>14</v>
      </c>
      <c r="E1347" s="533"/>
      <c r="F1347" s="536">
        <v>600</v>
      </c>
      <c r="G1347" s="536">
        <f t="shared" si="265"/>
        <v>0</v>
      </c>
      <c r="H1347" s="536">
        <v>335</v>
      </c>
      <c r="I1347" s="536">
        <f t="shared" si="266"/>
        <v>0</v>
      </c>
      <c r="J1347" s="749">
        <f t="shared" si="267"/>
        <v>0</v>
      </c>
    </row>
    <row r="1348" spans="1:10" ht="12" customHeight="1" outlineLevel="1" x14ac:dyDescent="0.2">
      <c r="A1348" s="531">
        <v>532</v>
      </c>
      <c r="B1348" s="539" t="s">
        <v>44</v>
      </c>
      <c r="C1348" s="533"/>
      <c r="D1348" s="533"/>
      <c r="E1348" s="533"/>
      <c r="F1348" s="533"/>
      <c r="G1348" s="536"/>
      <c r="H1348" s="147"/>
      <c r="I1348" s="536"/>
      <c r="J1348" s="748"/>
    </row>
    <row r="1349" spans="1:10" ht="12" customHeight="1" outlineLevel="1" x14ac:dyDescent="0.2">
      <c r="A1349" s="531">
        <v>533</v>
      </c>
      <c r="B1349" s="539" t="s">
        <v>45</v>
      </c>
      <c r="C1349" s="533"/>
      <c r="D1349" s="533"/>
      <c r="E1349" s="533"/>
      <c r="F1349" s="533"/>
      <c r="G1349" s="536"/>
      <c r="H1349" s="147"/>
      <c r="I1349" s="536"/>
      <c r="J1349" s="748"/>
    </row>
    <row r="1350" spans="1:10" ht="12" hidden="1" customHeight="1" outlineLevel="1" x14ac:dyDescent="0.2">
      <c r="A1350" s="531">
        <v>534</v>
      </c>
      <c r="B1350" s="535" t="s">
        <v>301</v>
      </c>
      <c r="C1350" s="533" t="s">
        <v>368</v>
      </c>
      <c r="D1350" s="533" t="s">
        <v>7</v>
      </c>
      <c r="E1350" s="533"/>
      <c r="F1350" s="536">
        <v>53425.200000000004</v>
      </c>
      <c r="G1350" s="536">
        <f t="shared" ref="G1350:G1398" si="268">E1350*F1350</f>
        <v>0</v>
      </c>
      <c r="H1350" s="536">
        <v>61094.303999999996</v>
      </c>
      <c r="I1350" s="536">
        <f t="shared" ref="I1350:I1398" si="269">E1350*H1350</f>
        <v>0</v>
      </c>
      <c r="J1350" s="749">
        <f t="shared" ref="J1350:J1379" si="270">G1350+I1350</f>
        <v>0</v>
      </c>
    </row>
    <row r="1351" spans="1:10" ht="38.25" hidden="1" outlineLevel="1" x14ac:dyDescent="0.2">
      <c r="A1351" s="531">
        <v>535</v>
      </c>
      <c r="B1351" s="535" t="s">
        <v>238</v>
      </c>
      <c r="C1351" s="533" t="s">
        <v>369</v>
      </c>
      <c r="D1351" s="533" t="s">
        <v>7</v>
      </c>
      <c r="E1351" s="533"/>
      <c r="F1351" s="536">
        <v>6088.4000000000005</v>
      </c>
      <c r="G1351" s="536">
        <f t="shared" si="268"/>
        <v>0</v>
      </c>
      <c r="H1351" s="536">
        <v>13392</v>
      </c>
      <c r="I1351" s="536">
        <f t="shared" si="269"/>
        <v>0</v>
      </c>
      <c r="J1351" s="749">
        <f t="shared" si="270"/>
        <v>0</v>
      </c>
    </row>
    <row r="1352" spans="1:10" ht="24.75" hidden="1" customHeight="1" outlineLevel="1" x14ac:dyDescent="0.2">
      <c r="A1352" s="531">
        <v>536</v>
      </c>
      <c r="B1352" s="535" t="s">
        <v>239</v>
      </c>
      <c r="C1352" s="533" t="s">
        <v>370</v>
      </c>
      <c r="D1352" s="533" t="s">
        <v>7</v>
      </c>
      <c r="E1352" s="533"/>
      <c r="F1352" s="536">
        <v>12143.6</v>
      </c>
      <c r="G1352" s="536">
        <f t="shared" si="268"/>
        <v>0</v>
      </c>
      <c r="H1352" s="536">
        <v>31296.359999999997</v>
      </c>
      <c r="I1352" s="536">
        <f t="shared" si="269"/>
        <v>0</v>
      </c>
      <c r="J1352" s="749">
        <f t="shared" si="270"/>
        <v>0</v>
      </c>
    </row>
    <row r="1353" spans="1:10" ht="31.9" hidden="1" customHeight="1" outlineLevel="1" x14ac:dyDescent="0.2">
      <c r="A1353" s="531">
        <v>537</v>
      </c>
      <c r="B1353" s="535" t="s">
        <v>240</v>
      </c>
      <c r="C1353" s="533" t="s">
        <v>371</v>
      </c>
      <c r="D1353" s="533" t="s">
        <v>7</v>
      </c>
      <c r="E1353" s="533"/>
      <c r="F1353" s="536">
        <v>1535.6000000000001</v>
      </c>
      <c r="G1353" s="536">
        <f t="shared" si="268"/>
        <v>0</v>
      </c>
      <c r="H1353" s="536">
        <v>3678.3360000000002</v>
      </c>
      <c r="I1353" s="536">
        <f t="shared" si="269"/>
        <v>0</v>
      </c>
      <c r="J1353" s="749">
        <f t="shared" si="270"/>
        <v>0</v>
      </c>
    </row>
    <row r="1354" spans="1:10" ht="31.9" hidden="1" customHeight="1" outlineLevel="1" x14ac:dyDescent="0.2">
      <c r="A1354" s="531">
        <v>538</v>
      </c>
      <c r="B1354" s="535" t="s">
        <v>241</v>
      </c>
      <c r="C1354" s="533" t="s">
        <v>372</v>
      </c>
      <c r="D1354" s="533" t="s">
        <v>7</v>
      </c>
      <c r="E1354" s="533"/>
      <c r="F1354" s="536">
        <v>21070</v>
      </c>
      <c r="G1354" s="536">
        <f t="shared" si="268"/>
        <v>0</v>
      </c>
      <c r="H1354" s="536">
        <v>26159.040000000001</v>
      </c>
      <c r="I1354" s="536">
        <f t="shared" si="269"/>
        <v>0</v>
      </c>
      <c r="J1354" s="749">
        <f t="shared" si="270"/>
        <v>0</v>
      </c>
    </row>
    <row r="1355" spans="1:10" ht="38.25" hidden="1" customHeight="1" outlineLevel="1" x14ac:dyDescent="0.2">
      <c r="A1355" s="531">
        <v>539</v>
      </c>
      <c r="B1355" s="535" t="s">
        <v>242</v>
      </c>
      <c r="C1355" s="533" t="s">
        <v>373</v>
      </c>
      <c r="D1355" s="533" t="s">
        <v>7</v>
      </c>
      <c r="E1355" s="533"/>
      <c r="F1355" s="536">
        <v>40176</v>
      </c>
      <c r="G1355" s="536">
        <f t="shared" si="268"/>
        <v>0</v>
      </c>
      <c r="H1355" s="536">
        <v>99212.4</v>
      </c>
      <c r="I1355" s="536">
        <f t="shared" si="269"/>
        <v>0</v>
      </c>
      <c r="J1355" s="749">
        <f t="shared" si="270"/>
        <v>0</v>
      </c>
    </row>
    <row r="1356" spans="1:10" ht="12" hidden="1" customHeight="1" outlineLevel="1" x14ac:dyDescent="0.2">
      <c r="A1356" s="531">
        <v>540</v>
      </c>
      <c r="B1356" s="535" t="s">
        <v>414</v>
      </c>
      <c r="C1356" s="533"/>
      <c r="D1356" s="533" t="s">
        <v>7</v>
      </c>
      <c r="E1356" s="533"/>
      <c r="F1356" s="536">
        <v>8530</v>
      </c>
      <c r="G1356" s="536">
        <f t="shared" si="268"/>
        <v>0</v>
      </c>
      <c r="H1356" s="536">
        <v>21450</v>
      </c>
      <c r="I1356" s="536">
        <f t="shared" si="269"/>
        <v>0</v>
      </c>
      <c r="J1356" s="749">
        <f t="shared" si="270"/>
        <v>0</v>
      </c>
    </row>
    <row r="1357" spans="1:10" ht="12" hidden="1" customHeight="1" outlineLevel="1" x14ac:dyDescent="0.2">
      <c r="A1357" s="531">
        <v>541</v>
      </c>
      <c r="B1357" s="541" t="s">
        <v>387</v>
      </c>
      <c r="C1357" s="542" t="s">
        <v>415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12169.05</v>
      </c>
      <c r="I1357" s="536">
        <f t="shared" si="269"/>
        <v>0</v>
      </c>
      <c r="J1357" s="750">
        <f t="shared" si="270"/>
        <v>0</v>
      </c>
    </row>
    <row r="1358" spans="1:10" ht="12" hidden="1" customHeight="1" outlineLevel="1" x14ac:dyDescent="0.2">
      <c r="A1358" s="531">
        <v>542</v>
      </c>
      <c r="B1358" s="541" t="s">
        <v>387</v>
      </c>
      <c r="C1358" s="542" t="s">
        <v>416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12435.650000000001</v>
      </c>
      <c r="I1358" s="536">
        <f t="shared" si="269"/>
        <v>0</v>
      </c>
      <c r="J1358" s="750">
        <f t="shared" si="270"/>
        <v>0</v>
      </c>
    </row>
    <row r="1359" spans="1:10" ht="12" hidden="1" customHeight="1" outlineLevel="1" x14ac:dyDescent="0.2">
      <c r="A1359" s="531">
        <v>543</v>
      </c>
      <c r="B1359" s="541" t="s">
        <v>387</v>
      </c>
      <c r="C1359" s="542" t="s">
        <v>417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11769.15</v>
      </c>
      <c r="I1359" s="536">
        <f t="shared" si="269"/>
        <v>0</v>
      </c>
      <c r="J1359" s="750">
        <f t="shared" si="270"/>
        <v>0</v>
      </c>
    </row>
    <row r="1360" spans="1:10" ht="12" hidden="1" customHeight="1" outlineLevel="1" x14ac:dyDescent="0.2">
      <c r="A1360" s="531">
        <v>544</v>
      </c>
      <c r="B1360" s="541" t="s">
        <v>387</v>
      </c>
      <c r="C1360" s="542" t="s">
        <v>418</v>
      </c>
      <c r="D1360" s="542" t="s">
        <v>14</v>
      </c>
      <c r="E1360" s="542"/>
      <c r="F1360" s="543">
        <v>4500</v>
      </c>
      <c r="G1360" s="536">
        <f t="shared" si="268"/>
        <v>0</v>
      </c>
      <c r="H1360" s="543">
        <v>10968.575000000001</v>
      </c>
      <c r="I1360" s="536">
        <f t="shared" si="269"/>
        <v>0</v>
      </c>
      <c r="J1360" s="750">
        <f t="shared" si="270"/>
        <v>0</v>
      </c>
    </row>
    <row r="1361" spans="1:10" ht="12" hidden="1" customHeight="1" outlineLevel="1" x14ac:dyDescent="0.2">
      <c r="A1361" s="531">
        <v>545</v>
      </c>
      <c r="B1361" s="541" t="s">
        <v>387</v>
      </c>
      <c r="C1361" s="542" t="s">
        <v>419</v>
      </c>
      <c r="D1361" s="542" t="s">
        <v>14</v>
      </c>
      <c r="E1361" s="542"/>
      <c r="F1361" s="543">
        <v>4500</v>
      </c>
      <c r="G1361" s="536">
        <f t="shared" si="268"/>
        <v>0</v>
      </c>
      <c r="H1361" s="543">
        <v>10701.199999999999</v>
      </c>
      <c r="I1361" s="536">
        <f t="shared" si="269"/>
        <v>0</v>
      </c>
      <c r="J1361" s="750">
        <f t="shared" si="270"/>
        <v>0</v>
      </c>
    </row>
    <row r="1362" spans="1:10" ht="12" hidden="1" customHeight="1" outlineLevel="1" x14ac:dyDescent="0.2">
      <c r="A1362" s="531">
        <v>546</v>
      </c>
      <c r="B1362" s="541" t="s">
        <v>387</v>
      </c>
      <c r="C1362" s="542" t="s">
        <v>420</v>
      </c>
      <c r="D1362" s="542" t="s">
        <v>14</v>
      </c>
      <c r="E1362" s="542"/>
      <c r="F1362" s="543">
        <v>4500</v>
      </c>
      <c r="G1362" s="536">
        <f t="shared" si="268"/>
        <v>0</v>
      </c>
      <c r="H1362" s="543">
        <v>10701.199999999999</v>
      </c>
      <c r="I1362" s="536">
        <f t="shared" si="269"/>
        <v>0</v>
      </c>
      <c r="J1362" s="750">
        <f t="shared" si="270"/>
        <v>0</v>
      </c>
    </row>
    <row r="1363" spans="1:10" ht="25.5" hidden="1" outlineLevel="1" x14ac:dyDescent="0.2">
      <c r="A1363" s="531">
        <v>547</v>
      </c>
      <c r="B1363" s="541" t="s">
        <v>387</v>
      </c>
      <c r="C1363" s="542" t="s">
        <v>421</v>
      </c>
      <c r="D1363" s="542" t="s">
        <v>14</v>
      </c>
      <c r="E1363" s="542"/>
      <c r="F1363" s="543">
        <v>4500</v>
      </c>
      <c r="G1363" s="536">
        <f t="shared" si="268"/>
        <v>0</v>
      </c>
      <c r="H1363" s="543">
        <v>10567.9</v>
      </c>
      <c r="I1363" s="536">
        <f t="shared" si="269"/>
        <v>0</v>
      </c>
      <c r="J1363" s="750">
        <f t="shared" si="270"/>
        <v>0</v>
      </c>
    </row>
    <row r="1364" spans="1:10" ht="26.25" customHeight="1" outlineLevel="1" x14ac:dyDescent="0.2">
      <c r="A1364" s="531">
        <v>548</v>
      </c>
      <c r="B1364" s="541" t="s">
        <v>82</v>
      </c>
      <c r="C1364" s="542" t="s">
        <v>83</v>
      </c>
      <c r="D1364" s="542" t="s">
        <v>56</v>
      </c>
      <c r="E1364" s="542">
        <v>261.80000000000007</v>
      </c>
      <c r="F1364" s="543">
        <v>600</v>
      </c>
      <c r="G1364" s="536">
        <f t="shared" si="268"/>
        <v>157080.00000000003</v>
      </c>
      <c r="H1364" s="543">
        <v>588</v>
      </c>
      <c r="I1364" s="536">
        <f t="shared" si="269"/>
        <v>153938.40000000005</v>
      </c>
      <c r="J1364" s="750">
        <f t="shared" si="270"/>
        <v>311018.40000000008</v>
      </c>
    </row>
    <row r="1365" spans="1:10" ht="31.9" hidden="1" customHeight="1" outlineLevel="1" x14ac:dyDescent="0.2">
      <c r="A1365" s="531">
        <v>549</v>
      </c>
      <c r="B1365" s="541" t="s">
        <v>151</v>
      </c>
      <c r="C1365" s="542" t="s">
        <v>152</v>
      </c>
      <c r="D1365" s="542" t="s">
        <v>56</v>
      </c>
      <c r="E1365" s="542"/>
      <c r="F1365" s="543">
        <v>600</v>
      </c>
      <c r="G1365" s="536">
        <f t="shared" si="268"/>
        <v>0</v>
      </c>
      <c r="H1365" s="543">
        <v>381</v>
      </c>
      <c r="I1365" s="536">
        <f t="shared" si="269"/>
        <v>0</v>
      </c>
      <c r="J1365" s="750">
        <f t="shared" si="270"/>
        <v>0</v>
      </c>
    </row>
    <row r="1366" spans="1:10" ht="36.75" hidden="1" customHeight="1" outlineLevel="1" x14ac:dyDescent="0.2">
      <c r="A1366" s="531">
        <v>550</v>
      </c>
      <c r="B1366" s="541" t="s">
        <v>390</v>
      </c>
      <c r="C1366" s="542" t="s">
        <v>391</v>
      </c>
      <c r="D1366" s="542" t="s">
        <v>14</v>
      </c>
      <c r="E1366" s="542"/>
      <c r="F1366" s="543">
        <v>400</v>
      </c>
      <c r="G1366" s="536">
        <f t="shared" si="268"/>
        <v>0</v>
      </c>
      <c r="H1366" s="543">
        <v>900</v>
      </c>
      <c r="I1366" s="536">
        <f t="shared" si="269"/>
        <v>0</v>
      </c>
      <c r="J1366" s="750">
        <f t="shared" si="270"/>
        <v>0</v>
      </c>
    </row>
    <row r="1367" spans="1:10" ht="12" hidden="1" customHeight="1" outlineLevel="1" x14ac:dyDescent="0.2">
      <c r="A1367" s="531">
        <v>551</v>
      </c>
      <c r="B1367" s="541" t="s">
        <v>392</v>
      </c>
      <c r="C1367" s="542" t="s">
        <v>393</v>
      </c>
      <c r="D1367" s="542" t="s">
        <v>14</v>
      </c>
      <c r="E1367" s="542"/>
      <c r="F1367" s="543">
        <v>300</v>
      </c>
      <c r="G1367" s="536">
        <f t="shared" si="268"/>
        <v>0</v>
      </c>
      <c r="H1367" s="543">
        <v>234</v>
      </c>
      <c r="I1367" s="536">
        <f t="shared" si="269"/>
        <v>0</v>
      </c>
      <c r="J1367" s="750">
        <f t="shared" si="270"/>
        <v>0</v>
      </c>
    </row>
    <row r="1368" spans="1:10" ht="12" hidden="1" customHeight="1" outlineLevel="1" x14ac:dyDescent="0.2">
      <c r="A1368" s="531">
        <v>552</v>
      </c>
      <c r="B1368" s="541" t="s">
        <v>394</v>
      </c>
      <c r="C1368" s="544" t="s">
        <v>422</v>
      </c>
      <c r="D1368" s="544" t="s">
        <v>14</v>
      </c>
      <c r="E1368" s="544"/>
      <c r="F1368" s="543">
        <v>1250</v>
      </c>
      <c r="G1368" s="536">
        <f t="shared" si="268"/>
        <v>0</v>
      </c>
      <c r="H1368" s="543">
        <v>899.84999999999991</v>
      </c>
      <c r="I1368" s="536">
        <f t="shared" si="269"/>
        <v>0</v>
      </c>
      <c r="J1368" s="750">
        <f t="shared" si="270"/>
        <v>0</v>
      </c>
    </row>
    <row r="1369" spans="1:10" ht="12" hidden="1" customHeight="1" outlineLevel="1" x14ac:dyDescent="0.2">
      <c r="A1369" s="531">
        <v>553</v>
      </c>
      <c r="B1369" s="541" t="s">
        <v>394</v>
      </c>
      <c r="C1369" s="544" t="s">
        <v>423</v>
      </c>
      <c r="D1369" s="544" t="s">
        <v>14</v>
      </c>
      <c r="E1369" s="544"/>
      <c r="F1369" s="543">
        <v>1250</v>
      </c>
      <c r="G1369" s="536">
        <f t="shared" si="268"/>
        <v>0</v>
      </c>
      <c r="H1369" s="543">
        <v>738.5</v>
      </c>
      <c r="I1369" s="536">
        <f t="shared" si="269"/>
        <v>0</v>
      </c>
      <c r="J1369" s="750">
        <f t="shared" si="270"/>
        <v>0</v>
      </c>
    </row>
    <row r="1370" spans="1:10" ht="12" hidden="1" customHeight="1" outlineLevel="1" x14ac:dyDescent="0.2">
      <c r="A1370" s="531">
        <v>554</v>
      </c>
      <c r="B1370" s="541" t="s">
        <v>394</v>
      </c>
      <c r="C1370" s="544" t="s">
        <v>293</v>
      </c>
      <c r="D1370" s="544" t="s">
        <v>14</v>
      </c>
      <c r="E1370" s="544"/>
      <c r="F1370" s="543">
        <v>1150</v>
      </c>
      <c r="G1370" s="536">
        <f t="shared" si="268"/>
        <v>0</v>
      </c>
      <c r="H1370" s="543">
        <v>600.21818181818185</v>
      </c>
      <c r="I1370" s="536">
        <f t="shared" si="269"/>
        <v>0</v>
      </c>
      <c r="J1370" s="750">
        <f t="shared" si="270"/>
        <v>0</v>
      </c>
    </row>
    <row r="1371" spans="1:10" ht="12" hidden="1" customHeight="1" outlineLevel="1" x14ac:dyDescent="0.2">
      <c r="A1371" s="531">
        <v>555</v>
      </c>
      <c r="B1371" s="541" t="s">
        <v>394</v>
      </c>
      <c r="C1371" s="544" t="s">
        <v>424</v>
      </c>
      <c r="D1371" s="544" t="s">
        <v>14</v>
      </c>
      <c r="E1371" s="544"/>
      <c r="F1371" s="543">
        <v>850</v>
      </c>
      <c r="G1371" s="536">
        <f t="shared" si="268"/>
        <v>0</v>
      </c>
      <c r="H1371" s="543">
        <v>509.44444444444446</v>
      </c>
      <c r="I1371" s="536">
        <f t="shared" si="269"/>
        <v>0</v>
      </c>
      <c r="J1371" s="750">
        <f t="shared" si="270"/>
        <v>0</v>
      </c>
    </row>
    <row r="1372" spans="1:10" ht="12" hidden="1" customHeight="1" outlineLevel="1" x14ac:dyDescent="0.2">
      <c r="A1372" s="531">
        <v>556</v>
      </c>
      <c r="B1372" s="535" t="s">
        <v>302</v>
      </c>
      <c r="C1372" s="533"/>
      <c r="D1372" s="533" t="s">
        <v>7</v>
      </c>
      <c r="E1372" s="533"/>
      <c r="F1372" s="536">
        <v>1500</v>
      </c>
      <c r="G1372" s="536">
        <f t="shared" si="268"/>
        <v>0</v>
      </c>
      <c r="H1372" s="536">
        <v>4557</v>
      </c>
      <c r="I1372" s="536">
        <f t="shared" si="269"/>
        <v>0</v>
      </c>
      <c r="J1372" s="749">
        <f t="shared" si="270"/>
        <v>0</v>
      </c>
    </row>
    <row r="1373" spans="1:10" ht="12" hidden="1" customHeight="1" outlineLevel="1" x14ac:dyDescent="0.2">
      <c r="A1373" s="531">
        <v>557</v>
      </c>
      <c r="B1373" s="535" t="s">
        <v>243</v>
      </c>
      <c r="C1373" s="533"/>
      <c r="D1373" s="533" t="s">
        <v>7</v>
      </c>
      <c r="E1373" s="533"/>
      <c r="F1373" s="536">
        <v>800</v>
      </c>
      <c r="G1373" s="536">
        <f t="shared" si="268"/>
        <v>0</v>
      </c>
      <c r="H1373" s="536">
        <v>832</v>
      </c>
      <c r="I1373" s="536">
        <f t="shared" si="269"/>
        <v>0</v>
      </c>
      <c r="J1373" s="749">
        <f t="shared" si="270"/>
        <v>0</v>
      </c>
    </row>
    <row r="1374" spans="1:10" ht="12" hidden="1" customHeight="1" outlineLevel="1" x14ac:dyDescent="0.2">
      <c r="A1374" s="531">
        <v>558</v>
      </c>
      <c r="B1374" s="535" t="s">
        <v>244</v>
      </c>
      <c r="C1374" s="533"/>
      <c r="D1374" s="533" t="s">
        <v>7</v>
      </c>
      <c r="E1374" s="533"/>
      <c r="F1374" s="536">
        <v>800</v>
      </c>
      <c r="G1374" s="536">
        <f t="shared" si="268"/>
        <v>0</v>
      </c>
      <c r="H1374" s="536">
        <v>507</v>
      </c>
      <c r="I1374" s="536">
        <f t="shared" si="269"/>
        <v>0</v>
      </c>
      <c r="J1374" s="749">
        <f t="shared" si="270"/>
        <v>0</v>
      </c>
    </row>
    <row r="1375" spans="1:10" hidden="1" outlineLevel="1" x14ac:dyDescent="0.2">
      <c r="A1375" s="531">
        <v>559</v>
      </c>
      <c r="B1375" s="535" t="s">
        <v>55</v>
      </c>
      <c r="C1375" s="533"/>
      <c r="D1375" s="533" t="s">
        <v>56</v>
      </c>
      <c r="E1375" s="533"/>
      <c r="F1375" s="536">
        <v>1800</v>
      </c>
      <c r="G1375" s="536">
        <f t="shared" si="268"/>
        <v>0</v>
      </c>
      <c r="H1375" s="536">
        <v>840</v>
      </c>
      <c r="I1375" s="536">
        <f t="shared" si="269"/>
        <v>0</v>
      </c>
      <c r="J1375" s="749">
        <f t="shared" si="270"/>
        <v>0</v>
      </c>
    </row>
    <row r="1376" spans="1:10" outlineLevel="1" x14ac:dyDescent="0.2">
      <c r="A1376" s="531">
        <v>560</v>
      </c>
      <c r="B1376" s="535" t="s">
        <v>429</v>
      </c>
      <c r="C1376" s="538"/>
      <c r="D1376" s="533" t="s">
        <v>56</v>
      </c>
      <c r="E1376" s="758">
        <v>258.25000000000006</v>
      </c>
      <c r="F1376" s="536">
        <v>1800</v>
      </c>
      <c r="G1376" s="536">
        <f t="shared" si="268"/>
        <v>464850.00000000012</v>
      </c>
      <c r="H1376" s="536">
        <v>1460</v>
      </c>
      <c r="I1376" s="536">
        <f t="shared" si="269"/>
        <v>377045.00000000006</v>
      </c>
      <c r="J1376" s="749">
        <f t="shared" si="270"/>
        <v>841895.00000000023</v>
      </c>
    </row>
    <row r="1377" spans="1:10" ht="25.5" outlineLevel="1" x14ac:dyDescent="0.2">
      <c r="A1377" s="531">
        <v>561</v>
      </c>
      <c r="B1377" s="535" t="s">
        <v>431</v>
      </c>
      <c r="C1377" s="538"/>
      <c r="D1377" s="533" t="s">
        <v>56</v>
      </c>
      <c r="E1377" s="533">
        <v>3.5500000000000003</v>
      </c>
      <c r="F1377" s="536">
        <v>1800</v>
      </c>
      <c r="G1377" s="536">
        <f t="shared" si="268"/>
        <v>6390.0000000000009</v>
      </c>
      <c r="H1377" s="536">
        <v>2920</v>
      </c>
      <c r="I1377" s="536">
        <f t="shared" si="269"/>
        <v>10366</v>
      </c>
      <c r="J1377" s="749">
        <f t="shared" si="270"/>
        <v>16756</v>
      </c>
    </row>
    <row r="1378" spans="1:10" hidden="1" outlineLevel="1" x14ac:dyDescent="0.2">
      <c r="A1378" s="531">
        <v>562</v>
      </c>
      <c r="B1378" s="535" t="s">
        <v>59</v>
      </c>
      <c r="C1378" s="533"/>
      <c r="D1378" s="533" t="s">
        <v>56</v>
      </c>
      <c r="E1378" s="533"/>
      <c r="F1378" s="536">
        <v>1800</v>
      </c>
      <c r="G1378" s="536">
        <f t="shared" si="268"/>
        <v>0</v>
      </c>
      <c r="H1378" s="536">
        <v>3080</v>
      </c>
      <c r="I1378" s="536">
        <f t="shared" si="269"/>
        <v>0</v>
      </c>
      <c r="J1378" s="749">
        <f t="shared" si="270"/>
        <v>0</v>
      </c>
    </row>
    <row r="1379" spans="1:10" outlineLevel="1" x14ac:dyDescent="0.2">
      <c r="A1379" s="531">
        <v>563</v>
      </c>
      <c r="B1379" s="535" t="s">
        <v>60</v>
      </c>
      <c r="C1379" s="538"/>
      <c r="D1379" s="533" t="s">
        <v>5</v>
      </c>
      <c r="E1379" s="533">
        <v>0.54</v>
      </c>
      <c r="F1379" s="536">
        <v>0</v>
      </c>
      <c r="G1379" s="536">
        <f t="shared" si="268"/>
        <v>0</v>
      </c>
      <c r="H1379" s="536">
        <v>97337</v>
      </c>
      <c r="I1379" s="536">
        <f t="shared" si="269"/>
        <v>52561.98</v>
      </c>
      <c r="J1379" s="749">
        <f t="shared" si="270"/>
        <v>52561.98</v>
      </c>
    </row>
    <row r="1380" spans="1:10" outlineLevel="1" x14ac:dyDescent="0.2">
      <c r="A1380" s="531">
        <v>564</v>
      </c>
      <c r="B1380" s="539" t="s">
        <v>61</v>
      </c>
      <c r="C1380" s="533"/>
      <c r="D1380" s="533"/>
      <c r="E1380" s="533"/>
      <c r="F1380" s="533"/>
      <c r="G1380" s="536">
        <f t="shared" si="268"/>
        <v>0</v>
      </c>
      <c r="H1380" s="147"/>
      <c r="I1380" s="536">
        <f t="shared" si="269"/>
        <v>0</v>
      </c>
      <c r="J1380" s="748"/>
    </row>
    <row r="1381" spans="1:10" ht="25.5" hidden="1" outlineLevel="1" x14ac:dyDescent="0.2">
      <c r="A1381" s="531">
        <v>565</v>
      </c>
      <c r="B1381" s="535" t="s">
        <v>303</v>
      </c>
      <c r="C1381" s="533" t="s">
        <v>374</v>
      </c>
      <c r="D1381" s="533" t="s">
        <v>14</v>
      </c>
      <c r="E1381" s="533"/>
      <c r="F1381" s="536">
        <v>43125</v>
      </c>
      <c r="G1381" s="536">
        <f t="shared" si="268"/>
        <v>0</v>
      </c>
      <c r="H1381" s="536">
        <v>47854.080000000002</v>
      </c>
      <c r="I1381" s="536">
        <f t="shared" si="269"/>
        <v>0</v>
      </c>
      <c r="J1381" s="749">
        <f t="shared" ref="J1381:J1398" si="271">G1381+I1381</f>
        <v>0</v>
      </c>
    </row>
    <row r="1382" spans="1:10" hidden="1" outlineLevel="1" x14ac:dyDescent="0.2">
      <c r="A1382" s="531">
        <v>566</v>
      </c>
      <c r="B1382" s="535" t="s">
        <v>425</v>
      </c>
      <c r="C1382" s="533"/>
      <c r="D1382" s="533" t="s">
        <v>7</v>
      </c>
      <c r="E1382" s="533"/>
      <c r="F1382" s="536">
        <v>7730</v>
      </c>
      <c r="G1382" s="536">
        <f t="shared" si="268"/>
        <v>0</v>
      </c>
      <c r="H1382" s="536">
        <v>18729</v>
      </c>
      <c r="I1382" s="536">
        <f t="shared" si="269"/>
        <v>0</v>
      </c>
      <c r="J1382" s="749">
        <f t="shared" si="271"/>
        <v>0</v>
      </c>
    </row>
    <row r="1383" spans="1:10" ht="25.5" hidden="1" outlineLevel="1" x14ac:dyDescent="0.2">
      <c r="A1383" s="531">
        <v>567</v>
      </c>
      <c r="B1383" s="541" t="s">
        <v>387</v>
      </c>
      <c r="C1383" s="542" t="s">
        <v>426</v>
      </c>
      <c r="D1383" s="542" t="s">
        <v>14</v>
      </c>
      <c r="E1383" s="542"/>
      <c r="F1383" s="543">
        <v>4500</v>
      </c>
      <c r="G1383" s="536">
        <f t="shared" si="268"/>
        <v>0</v>
      </c>
      <c r="H1383" s="543">
        <v>14304.174999999999</v>
      </c>
      <c r="I1383" s="536">
        <f t="shared" si="269"/>
        <v>0</v>
      </c>
      <c r="J1383" s="750">
        <f t="shared" si="271"/>
        <v>0</v>
      </c>
    </row>
    <row r="1384" spans="1:10" ht="25.5" hidden="1" outlineLevel="1" x14ac:dyDescent="0.2">
      <c r="A1384" s="531">
        <v>568</v>
      </c>
      <c r="B1384" s="541" t="s">
        <v>387</v>
      </c>
      <c r="C1384" s="542" t="s">
        <v>419</v>
      </c>
      <c r="D1384" s="542" t="s">
        <v>14</v>
      </c>
      <c r="E1384" s="542"/>
      <c r="F1384" s="543">
        <v>4500</v>
      </c>
      <c r="G1384" s="536">
        <f t="shared" si="268"/>
        <v>0</v>
      </c>
      <c r="H1384" s="543">
        <v>10701.199999999999</v>
      </c>
      <c r="I1384" s="536">
        <f t="shared" si="269"/>
        <v>0</v>
      </c>
      <c r="J1384" s="750">
        <f t="shared" si="271"/>
        <v>0</v>
      </c>
    </row>
    <row r="1385" spans="1:10" ht="25.5" hidden="1" outlineLevel="1" x14ac:dyDescent="0.2">
      <c r="A1385" s="531">
        <v>569</v>
      </c>
      <c r="B1385" s="541" t="s">
        <v>387</v>
      </c>
      <c r="C1385" s="542" t="s">
        <v>420</v>
      </c>
      <c r="D1385" s="542" t="s">
        <v>14</v>
      </c>
      <c r="E1385" s="542"/>
      <c r="F1385" s="543">
        <v>4500</v>
      </c>
      <c r="G1385" s="536">
        <f t="shared" si="268"/>
        <v>0</v>
      </c>
      <c r="H1385" s="543">
        <v>10701.199999999999</v>
      </c>
      <c r="I1385" s="536">
        <f t="shared" si="269"/>
        <v>0</v>
      </c>
      <c r="J1385" s="750">
        <f t="shared" si="271"/>
        <v>0</v>
      </c>
    </row>
    <row r="1386" spans="1:10" ht="25.5" hidden="1" outlineLevel="1" x14ac:dyDescent="0.2">
      <c r="A1386" s="531">
        <v>570</v>
      </c>
      <c r="B1386" s="541" t="s">
        <v>387</v>
      </c>
      <c r="C1386" s="542" t="s">
        <v>421</v>
      </c>
      <c r="D1386" s="542" t="s">
        <v>14</v>
      </c>
      <c r="E1386" s="542"/>
      <c r="F1386" s="543">
        <v>4500</v>
      </c>
      <c r="G1386" s="536">
        <f t="shared" si="268"/>
        <v>0</v>
      </c>
      <c r="H1386" s="543">
        <v>10567.9</v>
      </c>
      <c r="I1386" s="536">
        <f t="shared" si="269"/>
        <v>0</v>
      </c>
      <c r="J1386" s="750">
        <f t="shared" si="271"/>
        <v>0</v>
      </c>
    </row>
    <row r="1387" spans="1:10" ht="25.5" outlineLevel="1" x14ac:dyDescent="0.2">
      <c r="A1387" s="531">
        <v>571</v>
      </c>
      <c r="B1387" s="541" t="s">
        <v>82</v>
      </c>
      <c r="C1387" s="542" t="s">
        <v>83</v>
      </c>
      <c r="D1387" s="542" t="s">
        <v>56</v>
      </c>
      <c r="E1387" s="759">
        <v>144.42000000000002</v>
      </c>
      <c r="F1387" s="543">
        <v>600</v>
      </c>
      <c r="G1387" s="536">
        <f t="shared" si="268"/>
        <v>86652.000000000015</v>
      </c>
      <c r="H1387" s="543">
        <v>588</v>
      </c>
      <c r="I1387" s="536">
        <f t="shared" si="269"/>
        <v>84918.96</v>
      </c>
      <c r="J1387" s="750">
        <f t="shared" si="271"/>
        <v>171570.96000000002</v>
      </c>
    </row>
    <row r="1388" spans="1:10" hidden="1" outlineLevel="1" x14ac:dyDescent="0.2">
      <c r="A1388" s="531">
        <v>572</v>
      </c>
      <c r="B1388" s="541" t="s">
        <v>390</v>
      </c>
      <c r="C1388" s="542" t="s">
        <v>391</v>
      </c>
      <c r="D1388" s="542" t="s">
        <v>14</v>
      </c>
      <c r="E1388" s="759"/>
      <c r="F1388" s="543">
        <v>400</v>
      </c>
      <c r="G1388" s="536">
        <f t="shared" si="268"/>
        <v>0</v>
      </c>
      <c r="H1388" s="543">
        <v>900</v>
      </c>
      <c r="I1388" s="536">
        <f t="shared" si="269"/>
        <v>0</v>
      </c>
      <c r="J1388" s="750">
        <f t="shared" si="271"/>
        <v>0</v>
      </c>
    </row>
    <row r="1389" spans="1:10" ht="28.5" hidden="1" customHeight="1" outlineLevel="1" x14ac:dyDescent="0.2">
      <c r="A1389" s="531">
        <v>573</v>
      </c>
      <c r="B1389" s="541" t="s">
        <v>392</v>
      </c>
      <c r="C1389" s="542" t="s">
        <v>393</v>
      </c>
      <c r="D1389" s="542" t="s">
        <v>14</v>
      </c>
      <c r="E1389" s="759"/>
      <c r="F1389" s="543">
        <v>300</v>
      </c>
      <c r="G1389" s="536">
        <f t="shared" si="268"/>
        <v>0</v>
      </c>
      <c r="H1389" s="543">
        <v>234</v>
      </c>
      <c r="I1389" s="536">
        <f t="shared" si="269"/>
        <v>0</v>
      </c>
      <c r="J1389" s="750">
        <f t="shared" si="271"/>
        <v>0</v>
      </c>
    </row>
    <row r="1390" spans="1:10" ht="12" hidden="1" customHeight="1" outlineLevel="1" x14ac:dyDescent="0.2">
      <c r="A1390" s="531">
        <v>574</v>
      </c>
      <c r="B1390" s="541" t="s">
        <v>394</v>
      </c>
      <c r="C1390" s="544" t="s">
        <v>423</v>
      </c>
      <c r="D1390" s="544" t="s">
        <v>14</v>
      </c>
      <c r="E1390" s="760"/>
      <c r="F1390" s="543">
        <v>1250</v>
      </c>
      <c r="G1390" s="536">
        <f t="shared" si="268"/>
        <v>0</v>
      </c>
      <c r="H1390" s="543">
        <v>738.5</v>
      </c>
      <c r="I1390" s="536">
        <f t="shared" si="269"/>
        <v>0</v>
      </c>
      <c r="J1390" s="750">
        <f t="shared" si="271"/>
        <v>0</v>
      </c>
    </row>
    <row r="1391" spans="1:10" ht="12" hidden="1" customHeight="1" outlineLevel="1" x14ac:dyDescent="0.2">
      <c r="A1391" s="531">
        <v>575</v>
      </c>
      <c r="B1391" s="541" t="s">
        <v>394</v>
      </c>
      <c r="C1391" s="544" t="s">
        <v>293</v>
      </c>
      <c r="D1391" s="544" t="s">
        <v>14</v>
      </c>
      <c r="E1391" s="760"/>
      <c r="F1391" s="543">
        <v>1150</v>
      </c>
      <c r="G1391" s="536">
        <f t="shared" si="268"/>
        <v>0</v>
      </c>
      <c r="H1391" s="543">
        <v>600.21818181818185</v>
      </c>
      <c r="I1391" s="536">
        <f t="shared" si="269"/>
        <v>0</v>
      </c>
      <c r="J1391" s="750">
        <f t="shared" si="271"/>
        <v>0</v>
      </c>
    </row>
    <row r="1392" spans="1:10" ht="12" hidden="1" customHeight="1" outlineLevel="1" x14ac:dyDescent="0.2">
      <c r="A1392" s="531">
        <v>576</v>
      </c>
      <c r="B1392" s="541" t="s">
        <v>394</v>
      </c>
      <c r="C1392" s="544" t="s">
        <v>424</v>
      </c>
      <c r="D1392" s="544" t="s">
        <v>14</v>
      </c>
      <c r="E1392" s="760"/>
      <c r="F1392" s="543">
        <v>850</v>
      </c>
      <c r="G1392" s="536">
        <f t="shared" si="268"/>
        <v>0</v>
      </c>
      <c r="H1392" s="543">
        <v>509.44444444444446</v>
      </c>
      <c r="I1392" s="536">
        <f t="shared" si="269"/>
        <v>0</v>
      </c>
      <c r="J1392" s="750">
        <f t="shared" si="271"/>
        <v>0</v>
      </c>
    </row>
    <row r="1393" spans="1:10" ht="12" hidden="1" customHeight="1" outlineLevel="1" x14ac:dyDescent="0.2">
      <c r="A1393" s="531">
        <v>577</v>
      </c>
      <c r="B1393" s="535" t="s">
        <v>244</v>
      </c>
      <c r="C1393" s="533"/>
      <c r="D1393" s="533" t="s">
        <v>14</v>
      </c>
      <c r="E1393" s="758"/>
      <c r="F1393" s="536">
        <v>800</v>
      </c>
      <c r="G1393" s="536">
        <f t="shared" si="268"/>
        <v>0</v>
      </c>
      <c r="H1393" s="536">
        <v>507</v>
      </c>
      <c r="I1393" s="536">
        <f t="shared" si="269"/>
        <v>0</v>
      </c>
      <c r="J1393" s="749">
        <f t="shared" si="271"/>
        <v>0</v>
      </c>
    </row>
    <row r="1394" spans="1:10" hidden="1" outlineLevel="1" x14ac:dyDescent="0.2">
      <c r="A1394" s="531">
        <v>578</v>
      </c>
      <c r="B1394" s="535" t="s">
        <v>243</v>
      </c>
      <c r="C1394" s="533"/>
      <c r="D1394" s="533" t="s">
        <v>14</v>
      </c>
      <c r="E1394" s="758"/>
      <c r="F1394" s="536">
        <v>800</v>
      </c>
      <c r="G1394" s="536">
        <f t="shared" si="268"/>
        <v>0</v>
      </c>
      <c r="H1394" s="536">
        <v>507</v>
      </c>
      <c r="I1394" s="536">
        <f t="shared" si="269"/>
        <v>0</v>
      </c>
      <c r="J1394" s="749">
        <f t="shared" si="271"/>
        <v>0</v>
      </c>
    </row>
    <row r="1395" spans="1:10" hidden="1" outlineLevel="1" x14ac:dyDescent="0.2">
      <c r="A1395" s="531">
        <v>579</v>
      </c>
      <c r="B1395" s="535" t="s">
        <v>304</v>
      </c>
      <c r="C1395" s="533"/>
      <c r="D1395" s="533" t="s">
        <v>14</v>
      </c>
      <c r="E1395" s="758"/>
      <c r="F1395" s="536">
        <v>600</v>
      </c>
      <c r="G1395" s="536">
        <f t="shared" si="268"/>
        <v>0</v>
      </c>
      <c r="H1395" s="536">
        <v>15460</v>
      </c>
      <c r="I1395" s="536">
        <f t="shared" si="269"/>
        <v>0</v>
      </c>
      <c r="J1395" s="749">
        <f t="shared" si="271"/>
        <v>0</v>
      </c>
    </row>
    <row r="1396" spans="1:10" outlineLevel="1" x14ac:dyDescent="0.2">
      <c r="A1396" s="531">
        <v>580</v>
      </c>
      <c r="B1396" s="535" t="s">
        <v>429</v>
      </c>
      <c r="C1396" s="538"/>
      <c r="D1396" s="533" t="s">
        <v>56</v>
      </c>
      <c r="E1396" s="758">
        <v>141.42000000000002</v>
      </c>
      <c r="F1396" s="536">
        <v>1800</v>
      </c>
      <c r="G1396" s="536">
        <f t="shared" si="268"/>
        <v>254556.00000000003</v>
      </c>
      <c r="H1396" s="536">
        <v>1460</v>
      </c>
      <c r="I1396" s="536">
        <f t="shared" si="269"/>
        <v>206473.2</v>
      </c>
      <c r="J1396" s="749">
        <f t="shared" si="271"/>
        <v>461029.20000000007</v>
      </c>
    </row>
    <row r="1397" spans="1:10" ht="25.5" outlineLevel="1" x14ac:dyDescent="0.2">
      <c r="A1397" s="531">
        <v>581</v>
      </c>
      <c r="B1397" s="535" t="s">
        <v>430</v>
      </c>
      <c r="C1397" s="538"/>
      <c r="D1397" s="533" t="s">
        <v>56</v>
      </c>
      <c r="E1397" s="533">
        <v>3</v>
      </c>
      <c r="F1397" s="536">
        <v>1800</v>
      </c>
      <c r="G1397" s="536">
        <f t="shared" si="268"/>
        <v>5400</v>
      </c>
      <c r="H1397" s="536">
        <v>2920</v>
      </c>
      <c r="I1397" s="536">
        <f t="shared" si="269"/>
        <v>8760</v>
      </c>
      <c r="J1397" s="749">
        <f t="shared" si="271"/>
        <v>14160</v>
      </c>
    </row>
    <row r="1398" spans="1:10" ht="24" customHeight="1" outlineLevel="1" x14ac:dyDescent="0.2">
      <c r="A1398" s="531">
        <v>582</v>
      </c>
      <c r="B1398" s="535" t="s">
        <v>60</v>
      </c>
      <c r="C1398" s="538"/>
      <c r="D1398" s="533" t="s">
        <v>5</v>
      </c>
      <c r="E1398" s="533">
        <v>0.5</v>
      </c>
      <c r="F1398" s="536">
        <v>0</v>
      </c>
      <c r="G1398" s="536">
        <f t="shared" si="268"/>
        <v>0</v>
      </c>
      <c r="H1398" s="536">
        <v>59701</v>
      </c>
      <c r="I1398" s="536">
        <f t="shared" si="269"/>
        <v>29850.5</v>
      </c>
      <c r="J1398" s="749">
        <f t="shared" si="271"/>
        <v>29850.5</v>
      </c>
    </row>
    <row r="1399" spans="1:10" outlineLevel="1" x14ac:dyDescent="0.2">
      <c r="A1399" s="531">
        <v>583</v>
      </c>
      <c r="B1399" s="539" t="s">
        <v>66</v>
      </c>
      <c r="C1399" s="533"/>
      <c r="D1399" s="533"/>
      <c r="E1399" s="533"/>
      <c r="F1399" s="533"/>
      <c r="G1399" s="536"/>
      <c r="H1399" s="147"/>
      <c r="I1399" s="536"/>
      <c r="J1399" s="748"/>
    </row>
    <row r="1400" spans="1:10" ht="25.5" hidden="1" outlineLevel="1" x14ac:dyDescent="0.2">
      <c r="A1400" s="531">
        <v>584</v>
      </c>
      <c r="B1400" s="535" t="s">
        <v>305</v>
      </c>
      <c r="C1400" s="533" t="s">
        <v>375</v>
      </c>
      <c r="D1400" s="533" t="s">
        <v>14</v>
      </c>
      <c r="E1400" s="533"/>
      <c r="F1400" s="536">
        <v>53425.200000000004</v>
      </c>
      <c r="G1400" s="536">
        <f t="shared" ref="G1400:G1419" si="272">E1400*F1400</f>
        <v>0</v>
      </c>
      <c r="H1400" s="536">
        <v>96511.679999999993</v>
      </c>
      <c r="I1400" s="536">
        <f t="shared" ref="I1400:I1419" si="273">E1400*H1400</f>
        <v>0</v>
      </c>
      <c r="J1400" s="749">
        <f t="shared" ref="J1400:J1419" si="274">G1400+I1400</f>
        <v>0</v>
      </c>
    </row>
    <row r="1401" spans="1:10" hidden="1" outlineLevel="1" x14ac:dyDescent="0.2">
      <c r="A1401" s="531">
        <v>585</v>
      </c>
      <c r="B1401" s="535" t="s">
        <v>425</v>
      </c>
      <c r="C1401" s="533"/>
      <c r="D1401" s="533" t="s">
        <v>7</v>
      </c>
      <c r="E1401" s="533"/>
      <c r="F1401" s="536">
        <v>7730</v>
      </c>
      <c r="G1401" s="536">
        <f t="shared" si="272"/>
        <v>0</v>
      </c>
      <c r="H1401" s="536">
        <v>18729</v>
      </c>
      <c r="I1401" s="536">
        <f t="shared" si="273"/>
        <v>0</v>
      </c>
      <c r="J1401" s="749">
        <f t="shared" si="274"/>
        <v>0</v>
      </c>
    </row>
    <row r="1402" spans="1:10" ht="25.5" hidden="1" outlineLevel="1" x14ac:dyDescent="0.2">
      <c r="A1402" s="531">
        <v>586</v>
      </c>
      <c r="B1402" s="541" t="s">
        <v>387</v>
      </c>
      <c r="C1402" s="542" t="s">
        <v>427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16972.5</v>
      </c>
      <c r="I1402" s="536">
        <f t="shared" si="273"/>
        <v>0</v>
      </c>
      <c r="J1402" s="750">
        <f t="shared" si="274"/>
        <v>0</v>
      </c>
    </row>
    <row r="1403" spans="1:10" ht="25.5" hidden="1" outlineLevel="1" x14ac:dyDescent="0.2">
      <c r="A1403" s="531">
        <v>587</v>
      </c>
      <c r="B1403" s="541" t="s">
        <v>387</v>
      </c>
      <c r="C1403" s="542" t="s">
        <v>417</v>
      </c>
      <c r="D1403" s="542" t="s">
        <v>14</v>
      </c>
      <c r="E1403" s="542"/>
      <c r="F1403" s="543">
        <v>4500</v>
      </c>
      <c r="G1403" s="536">
        <f t="shared" si="272"/>
        <v>0</v>
      </c>
      <c r="H1403" s="543">
        <v>11769.15</v>
      </c>
      <c r="I1403" s="536">
        <f t="shared" si="273"/>
        <v>0</v>
      </c>
      <c r="J1403" s="750">
        <f t="shared" si="274"/>
        <v>0</v>
      </c>
    </row>
    <row r="1404" spans="1:10" ht="25.5" hidden="1" outlineLevel="1" x14ac:dyDescent="0.2">
      <c r="A1404" s="531">
        <v>588</v>
      </c>
      <c r="B1404" s="541" t="s">
        <v>387</v>
      </c>
      <c r="C1404" s="542" t="s">
        <v>418</v>
      </c>
      <c r="D1404" s="542" t="s">
        <v>14</v>
      </c>
      <c r="E1404" s="542"/>
      <c r="F1404" s="543">
        <v>4500</v>
      </c>
      <c r="G1404" s="536">
        <f t="shared" si="272"/>
        <v>0</v>
      </c>
      <c r="H1404" s="543">
        <v>10968.575000000001</v>
      </c>
      <c r="I1404" s="536">
        <f t="shared" si="273"/>
        <v>0</v>
      </c>
      <c r="J1404" s="750">
        <f t="shared" si="274"/>
        <v>0</v>
      </c>
    </row>
    <row r="1405" spans="1:10" ht="25.5" hidden="1" outlineLevel="1" x14ac:dyDescent="0.2">
      <c r="A1405" s="531">
        <v>589</v>
      </c>
      <c r="B1405" s="541" t="s">
        <v>387</v>
      </c>
      <c r="C1405" s="542" t="s">
        <v>419</v>
      </c>
      <c r="D1405" s="542" t="s">
        <v>14</v>
      </c>
      <c r="E1405" s="542"/>
      <c r="F1405" s="543">
        <v>4500</v>
      </c>
      <c r="G1405" s="536">
        <f t="shared" si="272"/>
        <v>0</v>
      </c>
      <c r="H1405" s="543">
        <v>10701.199999999999</v>
      </c>
      <c r="I1405" s="536">
        <f t="shared" si="273"/>
        <v>0</v>
      </c>
      <c r="J1405" s="750">
        <f t="shared" si="274"/>
        <v>0</v>
      </c>
    </row>
    <row r="1406" spans="1:10" ht="25.5" hidden="1" outlineLevel="1" x14ac:dyDescent="0.2">
      <c r="A1406" s="531">
        <v>590</v>
      </c>
      <c r="B1406" s="541" t="s">
        <v>387</v>
      </c>
      <c r="C1406" s="542" t="s">
        <v>420</v>
      </c>
      <c r="D1406" s="542" t="s">
        <v>14</v>
      </c>
      <c r="E1406" s="542"/>
      <c r="F1406" s="543">
        <v>4500</v>
      </c>
      <c r="G1406" s="536">
        <f t="shared" si="272"/>
        <v>0</v>
      </c>
      <c r="H1406" s="543">
        <v>10701.199999999999</v>
      </c>
      <c r="I1406" s="536">
        <f t="shared" si="273"/>
        <v>0</v>
      </c>
      <c r="J1406" s="750">
        <f t="shared" si="274"/>
        <v>0</v>
      </c>
    </row>
    <row r="1407" spans="1:10" ht="25.5" outlineLevel="1" x14ac:dyDescent="0.2">
      <c r="A1407" s="531">
        <v>591</v>
      </c>
      <c r="B1407" s="541" t="s">
        <v>82</v>
      </c>
      <c r="C1407" s="542" t="s">
        <v>83</v>
      </c>
      <c r="D1407" s="542" t="s">
        <v>56</v>
      </c>
      <c r="E1407" s="542">
        <v>93.78</v>
      </c>
      <c r="F1407" s="543">
        <v>600</v>
      </c>
      <c r="G1407" s="536">
        <f t="shared" si="272"/>
        <v>56268</v>
      </c>
      <c r="H1407" s="543">
        <v>588</v>
      </c>
      <c r="I1407" s="536">
        <f t="shared" si="273"/>
        <v>55142.64</v>
      </c>
      <c r="J1407" s="750">
        <f t="shared" si="274"/>
        <v>111410.64</v>
      </c>
    </row>
    <row r="1408" spans="1:10" hidden="1" outlineLevel="1" x14ac:dyDescent="0.2">
      <c r="A1408" s="531">
        <v>592</v>
      </c>
      <c r="B1408" s="541" t="s">
        <v>390</v>
      </c>
      <c r="C1408" s="542" t="s">
        <v>391</v>
      </c>
      <c r="D1408" s="542" t="s">
        <v>14</v>
      </c>
      <c r="E1408" s="542"/>
      <c r="F1408" s="543">
        <v>400</v>
      </c>
      <c r="G1408" s="536">
        <f t="shared" si="272"/>
        <v>0</v>
      </c>
      <c r="H1408" s="543">
        <v>900</v>
      </c>
      <c r="I1408" s="536">
        <f t="shared" si="273"/>
        <v>0</v>
      </c>
      <c r="J1408" s="750">
        <f t="shared" si="274"/>
        <v>0</v>
      </c>
    </row>
    <row r="1409" spans="1:10" hidden="1" outlineLevel="1" x14ac:dyDescent="0.2">
      <c r="A1409" s="531">
        <v>593</v>
      </c>
      <c r="B1409" s="541" t="s">
        <v>392</v>
      </c>
      <c r="C1409" s="542" t="s">
        <v>393</v>
      </c>
      <c r="D1409" s="542" t="s">
        <v>14</v>
      </c>
      <c r="E1409" s="542"/>
      <c r="F1409" s="543">
        <v>300</v>
      </c>
      <c r="G1409" s="536">
        <f t="shared" si="272"/>
        <v>0</v>
      </c>
      <c r="H1409" s="543">
        <v>234</v>
      </c>
      <c r="I1409" s="536">
        <f t="shared" si="273"/>
        <v>0</v>
      </c>
      <c r="J1409" s="750">
        <f t="shared" si="274"/>
        <v>0</v>
      </c>
    </row>
    <row r="1410" spans="1:10" hidden="1" outlineLevel="1" x14ac:dyDescent="0.2">
      <c r="A1410" s="531">
        <v>594</v>
      </c>
      <c r="B1410" s="541" t="s">
        <v>394</v>
      </c>
      <c r="C1410" s="544" t="s">
        <v>428</v>
      </c>
      <c r="D1410" s="544" t="s">
        <v>14</v>
      </c>
      <c r="E1410" s="544"/>
      <c r="F1410" s="543">
        <v>1250</v>
      </c>
      <c r="G1410" s="536">
        <f t="shared" si="272"/>
        <v>0</v>
      </c>
      <c r="H1410" s="543">
        <v>1234.8</v>
      </c>
      <c r="I1410" s="536">
        <f t="shared" si="273"/>
        <v>0</v>
      </c>
      <c r="J1410" s="750">
        <f t="shared" si="274"/>
        <v>0</v>
      </c>
    </row>
    <row r="1411" spans="1:10" hidden="1" outlineLevel="1" x14ac:dyDescent="0.2">
      <c r="A1411" s="531">
        <v>595</v>
      </c>
      <c r="B1411" s="541" t="s">
        <v>394</v>
      </c>
      <c r="C1411" s="544" t="s">
        <v>422</v>
      </c>
      <c r="D1411" s="544" t="s">
        <v>14</v>
      </c>
      <c r="E1411" s="544"/>
      <c r="F1411" s="543">
        <v>1250</v>
      </c>
      <c r="G1411" s="536">
        <f t="shared" si="272"/>
        <v>0</v>
      </c>
      <c r="H1411" s="543">
        <v>899.73333333333323</v>
      </c>
      <c r="I1411" s="536">
        <f t="shared" si="273"/>
        <v>0</v>
      </c>
      <c r="J1411" s="750">
        <f t="shared" si="274"/>
        <v>0</v>
      </c>
    </row>
    <row r="1412" spans="1:10" hidden="1" outlineLevel="1" x14ac:dyDescent="0.2">
      <c r="A1412" s="531">
        <v>596</v>
      </c>
      <c r="B1412" s="541" t="s">
        <v>394</v>
      </c>
      <c r="C1412" s="544" t="s">
        <v>293</v>
      </c>
      <c r="D1412" s="544" t="s">
        <v>14</v>
      </c>
      <c r="E1412" s="544"/>
      <c r="F1412" s="543">
        <v>1150</v>
      </c>
      <c r="G1412" s="536">
        <f t="shared" si="272"/>
        <v>0</v>
      </c>
      <c r="H1412" s="543">
        <v>600.13333333333333</v>
      </c>
      <c r="I1412" s="536">
        <f t="shared" si="273"/>
        <v>0</v>
      </c>
      <c r="J1412" s="750">
        <f t="shared" si="274"/>
        <v>0</v>
      </c>
    </row>
    <row r="1413" spans="1:10" hidden="1" outlineLevel="1" x14ac:dyDescent="0.2">
      <c r="A1413" s="531">
        <v>597</v>
      </c>
      <c r="B1413" s="541" t="s">
        <v>394</v>
      </c>
      <c r="C1413" s="544" t="s">
        <v>424</v>
      </c>
      <c r="D1413" s="544" t="s">
        <v>14</v>
      </c>
      <c r="E1413" s="544"/>
      <c r="F1413" s="543">
        <v>850</v>
      </c>
      <c r="G1413" s="536">
        <f t="shared" si="272"/>
        <v>0</v>
      </c>
      <c r="H1413" s="543">
        <v>509.13333333333333</v>
      </c>
      <c r="I1413" s="536">
        <f t="shared" si="273"/>
        <v>0</v>
      </c>
      <c r="J1413" s="750">
        <f t="shared" si="274"/>
        <v>0</v>
      </c>
    </row>
    <row r="1414" spans="1:10" hidden="1" outlineLevel="1" x14ac:dyDescent="0.2">
      <c r="A1414" s="531">
        <v>598</v>
      </c>
      <c r="B1414" s="535" t="s">
        <v>243</v>
      </c>
      <c r="C1414" s="533"/>
      <c r="D1414" s="533" t="s">
        <v>14</v>
      </c>
      <c r="E1414" s="533"/>
      <c r="F1414" s="536">
        <v>800</v>
      </c>
      <c r="G1414" s="536">
        <f t="shared" si="272"/>
        <v>0</v>
      </c>
      <c r="H1414" s="536">
        <v>832</v>
      </c>
      <c r="I1414" s="536">
        <f t="shared" si="273"/>
        <v>0</v>
      </c>
      <c r="J1414" s="749">
        <f t="shared" si="274"/>
        <v>0</v>
      </c>
    </row>
    <row r="1415" spans="1:10" hidden="1" outlineLevel="1" x14ac:dyDescent="0.2">
      <c r="A1415" s="531">
        <v>599</v>
      </c>
      <c r="B1415" s="535" t="s">
        <v>244</v>
      </c>
      <c r="C1415" s="533"/>
      <c r="D1415" s="533" t="s">
        <v>14</v>
      </c>
      <c r="E1415" s="533"/>
      <c r="F1415" s="536">
        <v>800</v>
      </c>
      <c r="G1415" s="536">
        <f t="shared" si="272"/>
        <v>0</v>
      </c>
      <c r="H1415" s="536">
        <v>507</v>
      </c>
      <c r="I1415" s="536">
        <f t="shared" si="273"/>
        <v>0</v>
      </c>
      <c r="J1415" s="749">
        <f t="shared" si="274"/>
        <v>0</v>
      </c>
    </row>
    <row r="1416" spans="1:10" hidden="1" outlineLevel="1" x14ac:dyDescent="0.2">
      <c r="A1416" s="531">
        <v>600</v>
      </c>
      <c r="B1416" s="535" t="s">
        <v>304</v>
      </c>
      <c r="C1416" s="533"/>
      <c r="D1416" s="533" t="s">
        <v>14</v>
      </c>
      <c r="E1416" s="533"/>
      <c r="F1416" s="536">
        <v>600</v>
      </c>
      <c r="G1416" s="536">
        <f t="shared" si="272"/>
        <v>0</v>
      </c>
      <c r="H1416" s="536">
        <v>19275</v>
      </c>
      <c r="I1416" s="536">
        <f t="shared" si="273"/>
        <v>0</v>
      </c>
      <c r="J1416" s="749">
        <f t="shared" si="274"/>
        <v>0</v>
      </c>
    </row>
    <row r="1417" spans="1:10" outlineLevel="1" x14ac:dyDescent="0.2">
      <c r="A1417" s="531">
        <v>601</v>
      </c>
      <c r="B1417" s="535" t="s">
        <v>429</v>
      </c>
      <c r="C1417" s="538"/>
      <c r="D1417" s="533" t="s">
        <v>56</v>
      </c>
      <c r="E1417" s="533">
        <v>85.7</v>
      </c>
      <c r="F1417" s="536">
        <v>1800</v>
      </c>
      <c r="G1417" s="536">
        <f t="shared" si="272"/>
        <v>154260</v>
      </c>
      <c r="H1417" s="536">
        <v>1460</v>
      </c>
      <c r="I1417" s="536">
        <f t="shared" si="273"/>
        <v>125122</v>
      </c>
      <c r="J1417" s="749">
        <f t="shared" si="274"/>
        <v>279382</v>
      </c>
    </row>
    <row r="1418" spans="1:10" ht="27" customHeight="1" outlineLevel="1" x14ac:dyDescent="0.2">
      <c r="A1418" s="531">
        <v>602</v>
      </c>
      <c r="B1418" s="535" t="s">
        <v>430</v>
      </c>
      <c r="C1418" s="538"/>
      <c r="D1418" s="533" t="s">
        <v>56</v>
      </c>
      <c r="E1418" s="533">
        <v>8.08</v>
      </c>
      <c r="F1418" s="536">
        <v>1800</v>
      </c>
      <c r="G1418" s="536">
        <f t="shared" si="272"/>
        <v>14544</v>
      </c>
      <c r="H1418" s="536">
        <v>2920</v>
      </c>
      <c r="I1418" s="536">
        <f t="shared" si="273"/>
        <v>23593.599999999999</v>
      </c>
      <c r="J1418" s="749">
        <f t="shared" si="274"/>
        <v>38137.599999999999</v>
      </c>
    </row>
    <row r="1419" spans="1:10" ht="27" customHeight="1" outlineLevel="1" x14ac:dyDescent="0.2">
      <c r="A1419" s="531">
        <v>603</v>
      </c>
      <c r="B1419" s="535" t="s">
        <v>60</v>
      </c>
      <c r="C1419" s="538"/>
      <c r="D1419" s="533" t="s">
        <v>5</v>
      </c>
      <c r="E1419" s="533">
        <v>0.5</v>
      </c>
      <c r="F1419" s="536">
        <v>0</v>
      </c>
      <c r="G1419" s="536">
        <f t="shared" si="272"/>
        <v>0</v>
      </c>
      <c r="H1419" s="536">
        <v>77968</v>
      </c>
      <c r="I1419" s="536">
        <f t="shared" si="273"/>
        <v>38984</v>
      </c>
      <c r="J1419" s="749">
        <f t="shared" si="274"/>
        <v>38984</v>
      </c>
    </row>
    <row r="1420" spans="1:10" ht="25.5" customHeight="1" x14ac:dyDescent="0.2">
      <c r="A1420" s="531">
        <v>604</v>
      </c>
      <c r="B1420" s="539" t="s">
        <v>91</v>
      </c>
      <c r="C1420" s="533"/>
      <c r="D1420" s="533"/>
      <c r="E1420" s="533"/>
      <c r="F1420" s="533"/>
      <c r="G1420" s="536"/>
      <c r="H1420" s="147"/>
      <c r="I1420" s="536"/>
      <c r="J1420" s="748"/>
    </row>
    <row r="1421" spans="1:10" ht="25.5" customHeight="1" outlineLevel="1" x14ac:dyDescent="0.2">
      <c r="A1421" s="531">
        <v>605</v>
      </c>
      <c r="B1421" s="539" t="s">
        <v>92</v>
      </c>
      <c r="C1421" s="533"/>
      <c r="D1421" s="533"/>
      <c r="E1421" s="533"/>
      <c r="F1421" s="533"/>
      <c r="G1421" s="536"/>
      <c r="H1421" s="147"/>
      <c r="I1421" s="536"/>
      <c r="J1421" s="748"/>
    </row>
    <row r="1422" spans="1:10" ht="25.5" hidden="1" customHeight="1" outlineLevel="1" x14ac:dyDescent="0.2">
      <c r="A1422" s="531">
        <v>606</v>
      </c>
      <c r="B1422" s="535" t="s">
        <v>312</v>
      </c>
      <c r="C1422" s="533"/>
      <c r="D1422" s="533" t="s">
        <v>5</v>
      </c>
      <c r="E1422" s="533"/>
      <c r="F1422" s="533"/>
      <c r="G1422" s="536">
        <f t="shared" ref="G1422:G1484" si="275">E1422*F1422</f>
        <v>0</v>
      </c>
      <c r="H1422" s="147"/>
      <c r="I1422" s="536">
        <f t="shared" ref="I1422:I1484" si="276">E1422*H1422</f>
        <v>0</v>
      </c>
      <c r="J1422" s="748"/>
    </row>
    <row r="1423" spans="1:10" ht="25.5" hidden="1" customHeight="1" outlineLevel="1" x14ac:dyDescent="0.2">
      <c r="A1423" s="531">
        <v>607</v>
      </c>
      <c r="B1423" s="537" t="s">
        <v>93</v>
      </c>
      <c r="C1423" s="533" t="s">
        <v>314</v>
      </c>
      <c r="D1423" s="533" t="s">
        <v>7</v>
      </c>
      <c r="E1423" s="533"/>
      <c r="F1423" s="536">
        <v>14000</v>
      </c>
      <c r="G1423" s="536">
        <f t="shared" si="275"/>
        <v>0</v>
      </c>
      <c r="H1423" s="536">
        <v>37474</v>
      </c>
      <c r="I1423" s="536">
        <f t="shared" si="276"/>
        <v>0</v>
      </c>
      <c r="J1423" s="749">
        <f t="shared" ref="J1423:J1425" si="277">G1423+I1423</f>
        <v>0</v>
      </c>
    </row>
    <row r="1424" spans="1:10" ht="25.5" hidden="1" customHeight="1" outlineLevel="1" x14ac:dyDescent="0.2">
      <c r="A1424" s="531">
        <v>608</v>
      </c>
      <c r="B1424" s="537" t="s">
        <v>93</v>
      </c>
      <c r="C1424" s="533" t="s">
        <v>313</v>
      </c>
      <c r="D1424" s="533" t="s">
        <v>7</v>
      </c>
      <c r="E1424" s="533"/>
      <c r="F1424" s="536">
        <v>14000</v>
      </c>
      <c r="G1424" s="536">
        <f t="shared" si="275"/>
        <v>0</v>
      </c>
      <c r="H1424" s="536">
        <v>45868</v>
      </c>
      <c r="I1424" s="536">
        <f t="shared" si="276"/>
        <v>0</v>
      </c>
      <c r="J1424" s="749">
        <f t="shared" si="277"/>
        <v>0</v>
      </c>
    </row>
    <row r="1425" spans="1:10" ht="25.5" hidden="1" customHeight="1" outlineLevel="1" x14ac:dyDescent="0.2">
      <c r="A1425" s="531">
        <v>609</v>
      </c>
      <c r="B1425" s="537" t="s">
        <v>94</v>
      </c>
      <c r="C1425" s="533" t="s">
        <v>315</v>
      </c>
      <c r="D1425" s="533" t="s">
        <v>7</v>
      </c>
      <c r="E1425" s="533"/>
      <c r="F1425" s="536">
        <v>44166</v>
      </c>
      <c r="G1425" s="536">
        <f t="shared" si="275"/>
        <v>0</v>
      </c>
      <c r="H1425" s="536">
        <v>294438</v>
      </c>
      <c r="I1425" s="536">
        <f t="shared" si="276"/>
        <v>0</v>
      </c>
      <c r="J1425" s="749">
        <f t="shared" si="277"/>
        <v>0</v>
      </c>
    </row>
    <row r="1426" spans="1:10" ht="25.5" hidden="1" customHeight="1" outlineLevel="1" x14ac:dyDescent="0.2">
      <c r="A1426" s="531">
        <v>610</v>
      </c>
      <c r="B1426" s="537" t="s">
        <v>95</v>
      </c>
      <c r="C1426" s="533"/>
      <c r="D1426" s="533" t="s">
        <v>7</v>
      </c>
      <c r="E1426" s="533"/>
      <c r="F1426" s="533"/>
      <c r="G1426" s="536">
        <f t="shared" si="275"/>
        <v>0</v>
      </c>
      <c r="H1426" s="147"/>
      <c r="I1426" s="536">
        <f t="shared" si="276"/>
        <v>0</v>
      </c>
      <c r="J1426" s="748"/>
    </row>
    <row r="1427" spans="1:10" ht="25.5" customHeight="1" outlineLevel="1" x14ac:dyDescent="0.2">
      <c r="A1427" s="531">
        <v>611</v>
      </c>
      <c r="B1427" s="535" t="s">
        <v>245</v>
      </c>
      <c r="C1427" s="533"/>
      <c r="D1427" s="533"/>
      <c r="E1427" s="533"/>
      <c r="F1427" s="533"/>
      <c r="G1427" s="536">
        <f t="shared" si="275"/>
        <v>0</v>
      </c>
      <c r="H1427" s="147"/>
      <c r="I1427" s="536">
        <f t="shared" si="276"/>
        <v>0</v>
      </c>
      <c r="J1427" s="748"/>
    </row>
    <row r="1428" spans="1:10" ht="25.5" customHeight="1" outlineLevel="1" x14ac:dyDescent="0.2">
      <c r="A1428" s="531">
        <v>612</v>
      </c>
      <c r="B1428" s="537" t="s">
        <v>307</v>
      </c>
      <c r="C1428" s="533"/>
      <c r="D1428" s="533" t="s">
        <v>96</v>
      </c>
      <c r="E1428" s="533">
        <v>32</v>
      </c>
      <c r="F1428" s="536">
        <f>250+105</f>
        <v>355</v>
      </c>
      <c r="G1428" s="536">
        <f t="shared" si="275"/>
        <v>11360</v>
      </c>
      <c r="H1428" s="536">
        <v>240</v>
      </c>
      <c r="I1428" s="536">
        <f t="shared" si="276"/>
        <v>7680</v>
      </c>
      <c r="J1428" s="749">
        <f t="shared" ref="J1428:J1434" si="278">G1428+I1428</f>
        <v>19040</v>
      </c>
    </row>
    <row r="1429" spans="1:10" ht="25.5" customHeight="1" outlineLevel="1" x14ac:dyDescent="0.2">
      <c r="A1429" s="531">
        <v>613</v>
      </c>
      <c r="B1429" s="537" t="s">
        <v>308</v>
      </c>
      <c r="C1429" s="533"/>
      <c r="D1429" s="533" t="s">
        <v>96</v>
      </c>
      <c r="E1429" s="533">
        <v>27</v>
      </c>
      <c r="F1429" s="536">
        <f>330+105</f>
        <v>435</v>
      </c>
      <c r="G1429" s="536">
        <f t="shared" si="275"/>
        <v>11745</v>
      </c>
      <c r="H1429" s="536">
        <v>403</v>
      </c>
      <c r="I1429" s="536">
        <f t="shared" si="276"/>
        <v>10881</v>
      </c>
      <c r="J1429" s="749">
        <f t="shared" si="278"/>
        <v>22626</v>
      </c>
    </row>
    <row r="1430" spans="1:10" ht="25.5" customHeight="1" outlineLevel="1" x14ac:dyDescent="0.2">
      <c r="A1430" s="531">
        <v>614</v>
      </c>
      <c r="B1430" s="537" t="s">
        <v>97</v>
      </c>
      <c r="C1430" s="533"/>
      <c r="D1430" s="533" t="s">
        <v>96</v>
      </c>
      <c r="E1430" s="533">
        <v>15</v>
      </c>
      <c r="F1430" s="536">
        <f>352+105</f>
        <v>457</v>
      </c>
      <c r="G1430" s="536">
        <f t="shared" si="275"/>
        <v>6855</v>
      </c>
      <c r="H1430" s="536">
        <v>524</v>
      </c>
      <c r="I1430" s="536">
        <f t="shared" si="276"/>
        <v>7860</v>
      </c>
      <c r="J1430" s="749">
        <f t="shared" si="278"/>
        <v>14715</v>
      </c>
    </row>
    <row r="1431" spans="1:10" ht="25.5" customHeight="1" outlineLevel="1" x14ac:dyDescent="0.2">
      <c r="A1431" s="531">
        <v>615</v>
      </c>
      <c r="B1431" s="537" t="s">
        <v>309</v>
      </c>
      <c r="C1431" s="533"/>
      <c r="D1431" s="533" t="s">
        <v>96</v>
      </c>
      <c r="E1431" s="533">
        <v>10</v>
      </c>
      <c r="F1431" s="536">
        <f>396+105</f>
        <v>501</v>
      </c>
      <c r="G1431" s="536">
        <f t="shared" si="275"/>
        <v>5010</v>
      </c>
      <c r="H1431" s="536">
        <v>877</v>
      </c>
      <c r="I1431" s="536">
        <f t="shared" si="276"/>
        <v>8770</v>
      </c>
      <c r="J1431" s="749">
        <f t="shared" si="278"/>
        <v>13780</v>
      </c>
    </row>
    <row r="1432" spans="1:10" ht="25.5" customHeight="1" outlineLevel="1" x14ac:dyDescent="0.2">
      <c r="A1432" s="531">
        <v>616</v>
      </c>
      <c r="B1432" s="535" t="s">
        <v>98</v>
      </c>
      <c r="C1432" s="533" t="s">
        <v>99</v>
      </c>
      <c r="D1432" s="533" t="s">
        <v>7</v>
      </c>
      <c r="E1432" s="533">
        <v>3</v>
      </c>
      <c r="F1432" s="536">
        <v>2500</v>
      </c>
      <c r="G1432" s="536">
        <f t="shared" si="275"/>
        <v>7500</v>
      </c>
      <c r="H1432" s="536">
        <v>8211</v>
      </c>
      <c r="I1432" s="536">
        <f t="shared" si="276"/>
        <v>24633</v>
      </c>
      <c r="J1432" s="749">
        <f t="shared" si="278"/>
        <v>32133</v>
      </c>
    </row>
    <row r="1433" spans="1:10" ht="25.5" hidden="1" customHeight="1" outlineLevel="1" x14ac:dyDescent="0.2">
      <c r="A1433" s="531">
        <v>617</v>
      </c>
      <c r="B1433" s="535" t="s">
        <v>310</v>
      </c>
      <c r="C1433" s="533"/>
      <c r="D1433" s="533" t="s">
        <v>7</v>
      </c>
      <c r="E1433" s="533"/>
      <c r="F1433" s="536">
        <v>2500</v>
      </c>
      <c r="G1433" s="536">
        <f t="shared" si="275"/>
        <v>0</v>
      </c>
      <c r="H1433" s="536">
        <v>5000</v>
      </c>
      <c r="I1433" s="536">
        <f t="shared" si="276"/>
        <v>0</v>
      </c>
      <c r="J1433" s="749">
        <f t="shared" si="278"/>
        <v>0</v>
      </c>
    </row>
    <row r="1434" spans="1:10" ht="25.5" customHeight="1" x14ac:dyDescent="0.2">
      <c r="A1434" s="531">
        <v>618</v>
      </c>
      <c r="B1434" s="539" t="s">
        <v>102</v>
      </c>
      <c r="C1434" s="533"/>
      <c r="D1434" s="533"/>
      <c r="E1434" s="533"/>
      <c r="F1434" s="536">
        <v>0</v>
      </c>
      <c r="G1434" s="536">
        <f t="shared" si="275"/>
        <v>0</v>
      </c>
      <c r="H1434" s="536">
        <v>0</v>
      </c>
      <c r="I1434" s="536">
        <f t="shared" si="276"/>
        <v>0</v>
      </c>
      <c r="J1434" s="749">
        <f t="shared" si="278"/>
        <v>0</v>
      </c>
    </row>
    <row r="1435" spans="1:10" ht="25.5" hidden="1" customHeight="1" x14ac:dyDescent="0.2">
      <c r="A1435" s="531">
        <v>619</v>
      </c>
      <c r="B1435" s="535" t="s">
        <v>312</v>
      </c>
      <c r="C1435" s="533"/>
      <c r="D1435" s="533" t="s">
        <v>5</v>
      </c>
      <c r="E1435" s="533"/>
      <c r="F1435" s="533"/>
      <c r="G1435" s="536">
        <f t="shared" si="275"/>
        <v>0</v>
      </c>
      <c r="H1435" s="147"/>
      <c r="I1435" s="536">
        <f t="shared" si="276"/>
        <v>0</v>
      </c>
      <c r="J1435" s="748"/>
    </row>
    <row r="1436" spans="1:10" ht="25.5" hidden="1" customHeight="1" x14ac:dyDescent="0.2">
      <c r="A1436" s="531">
        <v>620</v>
      </c>
      <c r="B1436" s="537" t="s">
        <v>93</v>
      </c>
      <c r="C1436" s="533" t="s">
        <v>314</v>
      </c>
      <c r="D1436" s="533" t="s">
        <v>7</v>
      </c>
      <c r="E1436" s="533"/>
      <c r="F1436" s="536">
        <v>14000</v>
      </c>
      <c r="G1436" s="536">
        <f t="shared" si="275"/>
        <v>0</v>
      </c>
      <c r="H1436" s="536">
        <v>37474</v>
      </c>
      <c r="I1436" s="536">
        <f t="shared" si="276"/>
        <v>0</v>
      </c>
      <c r="J1436" s="749">
        <f t="shared" ref="J1436:J1438" si="279">G1436+I1436</f>
        <v>0</v>
      </c>
    </row>
    <row r="1437" spans="1:10" ht="25.5" hidden="1" customHeight="1" x14ac:dyDescent="0.2">
      <c r="A1437" s="531">
        <v>621</v>
      </c>
      <c r="B1437" s="537" t="s">
        <v>93</v>
      </c>
      <c r="C1437" s="533" t="s">
        <v>316</v>
      </c>
      <c r="D1437" s="533" t="s">
        <v>7</v>
      </c>
      <c r="E1437" s="533"/>
      <c r="F1437" s="536">
        <v>14000</v>
      </c>
      <c r="G1437" s="536">
        <f t="shared" si="275"/>
        <v>0</v>
      </c>
      <c r="H1437" s="536">
        <v>34605</v>
      </c>
      <c r="I1437" s="536">
        <f t="shared" si="276"/>
        <v>0</v>
      </c>
      <c r="J1437" s="749">
        <f t="shared" si="279"/>
        <v>0</v>
      </c>
    </row>
    <row r="1438" spans="1:10" ht="25.5" hidden="1" customHeight="1" x14ac:dyDescent="0.2">
      <c r="A1438" s="531">
        <v>622</v>
      </c>
      <c r="B1438" s="537" t="s">
        <v>94</v>
      </c>
      <c r="C1438" s="533" t="s">
        <v>317</v>
      </c>
      <c r="D1438" s="533" t="s">
        <v>7</v>
      </c>
      <c r="E1438" s="533"/>
      <c r="F1438" s="536">
        <v>44166</v>
      </c>
      <c r="G1438" s="536">
        <f t="shared" si="275"/>
        <v>0</v>
      </c>
      <c r="H1438" s="536">
        <v>268606</v>
      </c>
      <c r="I1438" s="536">
        <f t="shared" si="276"/>
        <v>0</v>
      </c>
      <c r="J1438" s="749">
        <f t="shared" si="279"/>
        <v>0</v>
      </c>
    </row>
    <row r="1439" spans="1:10" ht="25.5" hidden="1" customHeight="1" x14ac:dyDescent="0.2">
      <c r="A1439" s="531">
        <v>623</v>
      </c>
      <c r="B1439" s="537" t="s">
        <v>95</v>
      </c>
      <c r="C1439" s="533"/>
      <c r="D1439" s="533" t="s">
        <v>7</v>
      </c>
      <c r="E1439" s="533"/>
      <c r="F1439" s="536"/>
      <c r="G1439" s="536">
        <f t="shared" si="275"/>
        <v>0</v>
      </c>
      <c r="H1439" s="536"/>
      <c r="I1439" s="536">
        <f t="shared" si="276"/>
        <v>0</v>
      </c>
      <c r="J1439" s="749"/>
    </row>
    <row r="1440" spans="1:10" ht="25.5" customHeight="1" x14ac:dyDescent="0.2">
      <c r="A1440" s="531">
        <v>624</v>
      </c>
      <c r="B1440" s="535" t="s">
        <v>245</v>
      </c>
      <c r="C1440" s="533"/>
      <c r="D1440" s="533"/>
      <c r="E1440" s="533"/>
      <c r="F1440" s="536"/>
      <c r="G1440" s="536">
        <f t="shared" si="275"/>
        <v>0</v>
      </c>
      <c r="H1440" s="536"/>
      <c r="I1440" s="536">
        <f t="shared" si="276"/>
        <v>0</v>
      </c>
      <c r="J1440" s="749"/>
    </row>
    <row r="1441" spans="1:10" ht="25.5" customHeight="1" x14ac:dyDescent="0.2">
      <c r="A1441" s="531">
        <v>625</v>
      </c>
      <c r="B1441" s="537" t="s">
        <v>307</v>
      </c>
      <c r="C1441" s="533"/>
      <c r="D1441" s="533" t="s">
        <v>96</v>
      </c>
      <c r="E1441" s="533">
        <v>22</v>
      </c>
      <c r="F1441" s="536">
        <f>250+105</f>
        <v>355</v>
      </c>
      <c r="G1441" s="536">
        <f t="shared" si="275"/>
        <v>7810</v>
      </c>
      <c r="H1441" s="536">
        <v>240</v>
      </c>
      <c r="I1441" s="536">
        <f t="shared" si="276"/>
        <v>5280</v>
      </c>
      <c r="J1441" s="749">
        <f t="shared" ref="J1441:J1447" si="280">G1441+I1441</f>
        <v>13090</v>
      </c>
    </row>
    <row r="1442" spans="1:10" ht="25.5" customHeight="1" x14ac:dyDescent="0.2">
      <c r="A1442" s="531">
        <v>626</v>
      </c>
      <c r="B1442" s="537" t="s">
        <v>308</v>
      </c>
      <c r="C1442" s="533"/>
      <c r="D1442" s="533" t="s">
        <v>96</v>
      </c>
      <c r="E1442" s="533">
        <v>24</v>
      </c>
      <c r="F1442" s="536">
        <f>330+105</f>
        <v>435</v>
      </c>
      <c r="G1442" s="536">
        <f t="shared" si="275"/>
        <v>10440</v>
      </c>
      <c r="H1442" s="536">
        <v>403</v>
      </c>
      <c r="I1442" s="536">
        <f t="shared" si="276"/>
        <v>9672</v>
      </c>
      <c r="J1442" s="749">
        <f t="shared" si="280"/>
        <v>20112</v>
      </c>
    </row>
    <row r="1443" spans="1:10" ht="25.5" customHeight="1" x14ac:dyDescent="0.2">
      <c r="A1443" s="531">
        <v>627</v>
      </c>
      <c r="B1443" s="537" t="s">
        <v>97</v>
      </c>
      <c r="C1443" s="533"/>
      <c r="D1443" s="533" t="s">
        <v>96</v>
      </c>
      <c r="E1443" s="533">
        <v>8</v>
      </c>
      <c r="F1443" s="536">
        <f>352+105</f>
        <v>457</v>
      </c>
      <c r="G1443" s="536">
        <f t="shared" si="275"/>
        <v>3656</v>
      </c>
      <c r="H1443" s="536">
        <v>524</v>
      </c>
      <c r="I1443" s="536">
        <f t="shared" si="276"/>
        <v>4192</v>
      </c>
      <c r="J1443" s="749">
        <f t="shared" si="280"/>
        <v>7848</v>
      </c>
    </row>
    <row r="1444" spans="1:10" ht="25.5" customHeight="1" x14ac:dyDescent="0.2">
      <c r="A1444" s="531">
        <v>628</v>
      </c>
      <c r="B1444" s="537" t="s">
        <v>311</v>
      </c>
      <c r="C1444" s="533"/>
      <c r="D1444" s="533" t="s">
        <v>96</v>
      </c>
      <c r="E1444" s="533">
        <v>10</v>
      </c>
      <c r="F1444" s="536">
        <v>556</v>
      </c>
      <c r="G1444" s="536">
        <f t="shared" si="275"/>
        <v>5560</v>
      </c>
      <c r="H1444" s="536">
        <v>877</v>
      </c>
      <c r="I1444" s="536">
        <f t="shared" si="276"/>
        <v>8770</v>
      </c>
      <c r="J1444" s="749">
        <f t="shared" si="280"/>
        <v>14330</v>
      </c>
    </row>
    <row r="1445" spans="1:10" ht="25.5" customHeight="1" x14ac:dyDescent="0.2">
      <c r="A1445" s="531">
        <v>629</v>
      </c>
      <c r="B1445" s="535" t="s">
        <v>98</v>
      </c>
      <c r="C1445" s="533" t="s">
        <v>99</v>
      </c>
      <c r="D1445" s="533" t="s">
        <v>7</v>
      </c>
      <c r="E1445" s="533">
        <v>4</v>
      </c>
      <c r="F1445" s="536">
        <v>2500</v>
      </c>
      <c r="G1445" s="536">
        <f t="shared" si="275"/>
        <v>10000</v>
      </c>
      <c r="H1445" s="536">
        <v>8211</v>
      </c>
      <c r="I1445" s="536">
        <f t="shared" si="276"/>
        <v>32844</v>
      </c>
      <c r="J1445" s="749">
        <f t="shared" si="280"/>
        <v>42844</v>
      </c>
    </row>
    <row r="1446" spans="1:10" ht="25.5" hidden="1" customHeight="1" x14ac:dyDescent="0.2">
      <c r="A1446" s="531">
        <v>630</v>
      </c>
      <c r="B1446" s="535" t="s">
        <v>310</v>
      </c>
      <c r="C1446" s="533"/>
      <c r="D1446" s="533" t="s">
        <v>7</v>
      </c>
      <c r="E1446" s="533"/>
      <c r="F1446" s="536">
        <v>2500</v>
      </c>
      <c r="G1446" s="536">
        <f t="shared" si="275"/>
        <v>0</v>
      </c>
      <c r="H1446" s="536">
        <v>5000</v>
      </c>
      <c r="I1446" s="536">
        <f t="shared" si="276"/>
        <v>0</v>
      </c>
      <c r="J1446" s="749">
        <f t="shared" si="280"/>
        <v>0</v>
      </c>
    </row>
    <row r="1447" spans="1:10" ht="25.5" customHeight="1" x14ac:dyDescent="0.2">
      <c r="A1447" s="531">
        <v>631</v>
      </c>
      <c r="B1447" s="539" t="s">
        <v>103</v>
      </c>
      <c r="C1447" s="533"/>
      <c r="D1447" s="533"/>
      <c r="E1447" s="533"/>
      <c r="F1447" s="536">
        <v>0</v>
      </c>
      <c r="G1447" s="536">
        <f t="shared" si="275"/>
        <v>0</v>
      </c>
      <c r="H1447" s="536">
        <v>0</v>
      </c>
      <c r="I1447" s="536">
        <f t="shared" si="276"/>
        <v>0</v>
      </c>
      <c r="J1447" s="749">
        <f t="shared" si="280"/>
        <v>0</v>
      </c>
    </row>
    <row r="1448" spans="1:10" ht="25.5" hidden="1" customHeight="1" x14ac:dyDescent="0.2">
      <c r="A1448" s="531">
        <v>632</v>
      </c>
      <c r="B1448" s="535" t="s">
        <v>312</v>
      </c>
      <c r="C1448" s="533"/>
      <c r="D1448" s="533" t="s">
        <v>5</v>
      </c>
      <c r="E1448" s="533"/>
      <c r="F1448" s="533"/>
      <c r="G1448" s="536">
        <f t="shared" si="275"/>
        <v>0</v>
      </c>
      <c r="H1448" s="147"/>
      <c r="I1448" s="536">
        <f t="shared" si="276"/>
        <v>0</v>
      </c>
      <c r="J1448" s="748"/>
    </row>
    <row r="1449" spans="1:10" ht="25.5" hidden="1" customHeight="1" x14ac:dyDescent="0.2">
      <c r="A1449" s="531">
        <v>633</v>
      </c>
      <c r="B1449" s="537" t="s">
        <v>93</v>
      </c>
      <c r="C1449" s="533" t="s">
        <v>316</v>
      </c>
      <c r="D1449" s="533" t="s">
        <v>7</v>
      </c>
      <c r="E1449" s="533"/>
      <c r="F1449" s="536">
        <v>14000</v>
      </c>
      <c r="G1449" s="536">
        <f t="shared" si="275"/>
        <v>0</v>
      </c>
      <c r="H1449" s="536">
        <v>34605</v>
      </c>
      <c r="I1449" s="536">
        <f t="shared" si="276"/>
        <v>0</v>
      </c>
      <c r="J1449" s="749">
        <f t="shared" ref="J1449:J1452" si="281">G1449+I1449</f>
        <v>0</v>
      </c>
    </row>
    <row r="1450" spans="1:10" ht="25.5" hidden="1" customHeight="1" x14ac:dyDescent="0.2">
      <c r="A1450" s="531">
        <v>634</v>
      </c>
      <c r="B1450" s="537" t="s">
        <v>93</v>
      </c>
      <c r="C1450" s="533" t="s">
        <v>313</v>
      </c>
      <c r="D1450" s="533" t="s">
        <v>7</v>
      </c>
      <c r="E1450" s="533"/>
      <c r="F1450" s="536">
        <v>14000</v>
      </c>
      <c r="G1450" s="536">
        <f t="shared" si="275"/>
        <v>0</v>
      </c>
      <c r="H1450" s="536">
        <v>45868</v>
      </c>
      <c r="I1450" s="536">
        <f t="shared" si="276"/>
        <v>0</v>
      </c>
      <c r="J1450" s="749">
        <f t="shared" si="281"/>
        <v>0</v>
      </c>
    </row>
    <row r="1451" spans="1:10" ht="25.5" hidden="1" customHeight="1" x14ac:dyDescent="0.2">
      <c r="A1451" s="531">
        <v>635</v>
      </c>
      <c r="B1451" s="537" t="s">
        <v>93</v>
      </c>
      <c r="C1451" s="533" t="s">
        <v>314</v>
      </c>
      <c r="D1451" s="533" t="s">
        <v>7</v>
      </c>
      <c r="E1451" s="533"/>
      <c r="F1451" s="536">
        <v>14000</v>
      </c>
      <c r="G1451" s="536">
        <f t="shared" si="275"/>
        <v>0</v>
      </c>
      <c r="H1451" s="536">
        <v>37474</v>
      </c>
      <c r="I1451" s="536">
        <f t="shared" si="276"/>
        <v>0</v>
      </c>
      <c r="J1451" s="749">
        <f t="shared" si="281"/>
        <v>0</v>
      </c>
    </row>
    <row r="1452" spans="1:10" ht="25.5" hidden="1" customHeight="1" x14ac:dyDescent="0.2">
      <c r="A1452" s="531">
        <v>636</v>
      </c>
      <c r="B1452" s="537" t="s">
        <v>94</v>
      </c>
      <c r="C1452" s="533" t="s">
        <v>317</v>
      </c>
      <c r="D1452" s="533" t="s">
        <v>7</v>
      </c>
      <c r="E1452" s="533"/>
      <c r="F1452" s="536">
        <v>44166</v>
      </c>
      <c r="G1452" s="536">
        <f t="shared" si="275"/>
        <v>0</v>
      </c>
      <c r="H1452" s="536">
        <v>268606</v>
      </c>
      <c r="I1452" s="536">
        <f t="shared" si="276"/>
        <v>0</v>
      </c>
      <c r="J1452" s="749">
        <f t="shared" si="281"/>
        <v>0</v>
      </c>
    </row>
    <row r="1453" spans="1:10" ht="25.5" hidden="1" customHeight="1" x14ac:dyDescent="0.2">
      <c r="A1453" s="531">
        <v>637</v>
      </c>
      <c r="B1453" s="537" t="s">
        <v>95</v>
      </c>
      <c r="C1453" s="533"/>
      <c r="D1453" s="533" t="s">
        <v>7</v>
      </c>
      <c r="E1453" s="533"/>
      <c r="F1453" s="536"/>
      <c r="G1453" s="536">
        <f t="shared" si="275"/>
        <v>0</v>
      </c>
      <c r="H1453" s="536"/>
      <c r="I1453" s="536">
        <f t="shared" si="276"/>
        <v>0</v>
      </c>
      <c r="J1453" s="749"/>
    </row>
    <row r="1454" spans="1:10" ht="25.5" hidden="1" customHeight="1" x14ac:dyDescent="0.2">
      <c r="A1454" s="531">
        <v>638</v>
      </c>
      <c r="B1454" s="535" t="s">
        <v>245</v>
      </c>
      <c r="C1454" s="533"/>
      <c r="D1454" s="533"/>
      <c r="E1454" s="533"/>
      <c r="F1454" s="536"/>
      <c r="G1454" s="536">
        <f t="shared" si="275"/>
        <v>0</v>
      </c>
      <c r="H1454" s="536"/>
      <c r="I1454" s="536">
        <f t="shared" si="276"/>
        <v>0</v>
      </c>
      <c r="J1454" s="749"/>
    </row>
    <row r="1455" spans="1:10" ht="25.5" customHeight="1" x14ac:dyDescent="0.2">
      <c r="A1455" s="531">
        <v>639</v>
      </c>
      <c r="B1455" s="537" t="s">
        <v>307</v>
      </c>
      <c r="C1455" s="533"/>
      <c r="D1455" s="533" t="s">
        <v>96</v>
      </c>
      <c r="E1455" s="533">
        <v>20</v>
      </c>
      <c r="F1455" s="536">
        <f>250+105</f>
        <v>355</v>
      </c>
      <c r="G1455" s="536">
        <f t="shared" si="275"/>
        <v>7100</v>
      </c>
      <c r="H1455" s="536">
        <v>240</v>
      </c>
      <c r="I1455" s="536">
        <f t="shared" si="276"/>
        <v>4800</v>
      </c>
      <c r="J1455" s="749">
        <f t="shared" ref="J1455:J1460" si="282">G1455+I1455</f>
        <v>11900</v>
      </c>
    </row>
    <row r="1456" spans="1:10" ht="25.5" customHeight="1" x14ac:dyDescent="0.2">
      <c r="A1456" s="531">
        <v>640</v>
      </c>
      <c r="B1456" s="537" t="s">
        <v>308</v>
      </c>
      <c r="C1456" s="533"/>
      <c r="D1456" s="533" t="s">
        <v>96</v>
      </c>
      <c r="E1456" s="533">
        <v>35</v>
      </c>
      <c r="F1456" s="536">
        <f>330+105</f>
        <v>435</v>
      </c>
      <c r="G1456" s="536">
        <f t="shared" si="275"/>
        <v>15225</v>
      </c>
      <c r="H1456" s="536">
        <v>403</v>
      </c>
      <c r="I1456" s="536">
        <f t="shared" si="276"/>
        <v>14105</v>
      </c>
      <c r="J1456" s="749">
        <f t="shared" si="282"/>
        <v>29330</v>
      </c>
    </row>
    <row r="1457" spans="1:10" ht="25.5" customHeight="1" x14ac:dyDescent="0.2">
      <c r="A1457" s="531">
        <v>641</v>
      </c>
      <c r="B1457" s="537" t="s">
        <v>309</v>
      </c>
      <c r="C1457" s="533"/>
      <c r="D1457" s="533" t="s">
        <v>96</v>
      </c>
      <c r="E1457" s="533">
        <v>15</v>
      </c>
      <c r="F1457" s="536">
        <f>396+105</f>
        <v>501</v>
      </c>
      <c r="G1457" s="536">
        <f t="shared" si="275"/>
        <v>7515</v>
      </c>
      <c r="H1457" s="536">
        <v>877</v>
      </c>
      <c r="I1457" s="536">
        <f t="shared" si="276"/>
        <v>13155</v>
      </c>
      <c r="J1457" s="749">
        <f t="shared" si="282"/>
        <v>20670</v>
      </c>
    </row>
    <row r="1458" spans="1:10" ht="25.5" customHeight="1" x14ac:dyDescent="0.2">
      <c r="A1458" s="531">
        <v>642</v>
      </c>
      <c r="B1458" s="535" t="s">
        <v>98</v>
      </c>
      <c r="C1458" s="533" t="s">
        <v>99</v>
      </c>
      <c r="D1458" s="533" t="s">
        <v>7</v>
      </c>
      <c r="E1458" s="533">
        <v>3</v>
      </c>
      <c r="F1458" s="536">
        <v>2500</v>
      </c>
      <c r="G1458" s="536">
        <f t="shared" si="275"/>
        <v>7500</v>
      </c>
      <c r="H1458" s="536">
        <v>8211</v>
      </c>
      <c r="I1458" s="536">
        <f t="shared" si="276"/>
        <v>24633</v>
      </c>
      <c r="J1458" s="749">
        <f t="shared" si="282"/>
        <v>32133</v>
      </c>
    </row>
    <row r="1459" spans="1:10" ht="25.5" hidden="1" customHeight="1" x14ac:dyDescent="0.2">
      <c r="A1459" s="531">
        <v>643</v>
      </c>
      <c r="B1459" s="535" t="s">
        <v>310</v>
      </c>
      <c r="C1459" s="533"/>
      <c r="D1459" s="533" t="s">
        <v>7</v>
      </c>
      <c r="E1459" s="533"/>
      <c r="F1459" s="536">
        <v>2500</v>
      </c>
      <c r="G1459" s="536">
        <f t="shared" si="275"/>
        <v>0</v>
      </c>
      <c r="H1459" s="536">
        <v>5000</v>
      </c>
      <c r="I1459" s="536">
        <f t="shared" si="276"/>
        <v>0</v>
      </c>
      <c r="J1459" s="749">
        <f t="shared" si="282"/>
        <v>0</v>
      </c>
    </row>
    <row r="1460" spans="1:10" ht="25.5" customHeight="1" x14ac:dyDescent="0.2">
      <c r="A1460" s="531">
        <v>644</v>
      </c>
      <c r="B1460" s="539" t="s">
        <v>247</v>
      </c>
      <c r="C1460" s="533"/>
      <c r="D1460" s="533"/>
      <c r="E1460" s="533"/>
      <c r="F1460" s="536">
        <v>0</v>
      </c>
      <c r="G1460" s="536">
        <f t="shared" si="275"/>
        <v>0</v>
      </c>
      <c r="H1460" s="536">
        <v>0</v>
      </c>
      <c r="I1460" s="536">
        <f t="shared" si="276"/>
        <v>0</v>
      </c>
      <c r="J1460" s="749">
        <f t="shared" si="282"/>
        <v>0</v>
      </c>
    </row>
    <row r="1461" spans="1:10" ht="25.5" hidden="1" customHeight="1" x14ac:dyDescent="0.2">
      <c r="A1461" s="531">
        <v>645</v>
      </c>
      <c r="B1461" s="535" t="s">
        <v>312</v>
      </c>
      <c r="C1461" s="533"/>
      <c r="D1461" s="533" t="s">
        <v>5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749"/>
    </row>
    <row r="1462" spans="1:10" ht="25.5" hidden="1" customHeight="1" x14ac:dyDescent="0.2">
      <c r="A1462" s="531">
        <v>646</v>
      </c>
      <c r="B1462" s="537" t="s">
        <v>93</v>
      </c>
      <c r="C1462" s="533" t="s">
        <v>314</v>
      </c>
      <c r="D1462" s="533" t="s">
        <v>7</v>
      </c>
      <c r="E1462" s="533"/>
      <c r="F1462" s="536">
        <v>14000</v>
      </c>
      <c r="G1462" s="536">
        <f t="shared" si="275"/>
        <v>0</v>
      </c>
      <c r="H1462" s="536">
        <v>37474</v>
      </c>
      <c r="I1462" s="536">
        <f t="shared" si="276"/>
        <v>0</v>
      </c>
      <c r="J1462" s="749">
        <f t="shared" ref="J1462:J1464" si="283">G1462+I1462</f>
        <v>0</v>
      </c>
    </row>
    <row r="1463" spans="1:10" ht="25.5" hidden="1" customHeight="1" x14ac:dyDescent="0.2">
      <c r="A1463" s="531">
        <v>647</v>
      </c>
      <c r="B1463" s="537" t="s">
        <v>93</v>
      </c>
      <c r="C1463" s="533" t="s">
        <v>318</v>
      </c>
      <c r="D1463" s="533" t="s">
        <v>7</v>
      </c>
      <c r="E1463" s="533"/>
      <c r="F1463" s="536">
        <v>14000</v>
      </c>
      <c r="G1463" s="536">
        <f t="shared" si="275"/>
        <v>0</v>
      </c>
      <c r="H1463" s="536">
        <v>45868</v>
      </c>
      <c r="I1463" s="536">
        <f t="shared" si="276"/>
        <v>0</v>
      </c>
      <c r="J1463" s="749">
        <f t="shared" si="283"/>
        <v>0</v>
      </c>
    </row>
    <row r="1464" spans="1:10" ht="25.5" hidden="1" customHeight="1" x14ac:dyDescent="0.2">
      <c r="A1464" s="531">
        <v>648</v>
      </c>
      <c r="B1464" s="537" t="s">
        <v>94</v>
      </c>
      <c r="C1464" s="533" t="s">
        <v>317</v>
      </c>
      <c r="D1464" s="533" t="s">
        <v>7</v>
      </c>
      <c r="E1464" s="533"/>
      <c r="F1464" s="536">
        <v>44166</v>
      </c>
      <c r="G1464" s="536">
        <f t="shared" si="275"/>
        <v>0</v>
      </c>
      <c r="H1464" s="536">
        <v>268606</v>
      </c>
      <c r="I1464" s="536">
        <f t="shared" si="276"/>
        <v>0</v>
      </c>
      <c r="J1464" s="749">
        <f t="shared" si="283"/>
        <v>0</v>
      </c>
    </row>
    <row r="1465" spans="1:10" ht="25.5" hidden="1" customHeight="1" x14ac:dyDescent="0.2">
      <c r="A1465" s="531">
        <v>649</v>
      </c>
      <c r="B1465" s="537" t="s">
        <v>95</v>
      </c>
      <c r="C1465" s="533"/>
      <c r="D1465" s="533" t="s">
        <v>7</v>
      </c>
      <c r="E1465" s="533"/>
      <c r="F1465" s="536"/>
      <c r="G1465" s="536">
        <f t="shared" si="275"/>
        <v>0</v>
      </c>
      <c r="H1465" s="536"/>
      <c r="I1465" s="536">
        <f t="shared" si="276"/>
        <v>0</v>
      </c>
      <c r="J1465" s="749"/>
    </row>
    <row r="1466" spans="1:10" ht="25.5" customHeight="1" x14ac:dyDescent="0.2">
      <c r="A1466" s="531">
        <v>650</v>
      </c>
      <c r="B1466" s="535" t="s">
        <v>245</v>
      </c>
      <c r="C1466" s="533"/>
      <c r="D1466" s="533"/>
      <c r="E1466" s="533"/>
      <c r="F1466" s="536"/>
      <c r="G1466" s="536">
        <f t="shared" si="275"/>
        <v>0</v>
      </c>
      <c r="H1466" s="536"/>
      <c r="I1466" s="536">
        <f t="shared" si="276"/>
        <v>0</v>
      </c>
      <c r="J1466" s="749"/>
    </row>
    <row r="1467" spans="1:10" ht="25.5" customHeight="1" x14ac:dyDescent="0.2">
      <c r="A1467" s="531">
        <v>651</v>
      </c>
      <c r="B1467" s="537" t="s">
        <v>307</v>
      </c>
      <c r="C1467" s="533"/>
      <c r="D1467" s="533" t="s">
        <v>96</v>
      </c>
      <c r="E1467" s="533">
        <v>8</v>
      </c>
      <c r="F1467" s="536">
        <f>250+105</f>
        <v>355</v>
      </c>
      <c r="G1467" s="536">
        <f t="shared" si="275"/>
        <v>2840</v>
      </c>
      <c r="H1467" s="536">
        <v>240</v>
      </c>
      <c r="I1467" s="536">
        <f t="shared" si="276"/>
        <v>1920</v>
      </c>
      <c r="J1467" s="749">
        <f t="shared" ref="J1467:J1472" si="284">G1467+I1467</f>
        <v>4760</v>
      </c>
    </row>
    <row r="1468" spans="1:10" ht="25.5" customHeight="1" x14ac:dyDescent="0.2">
      <c r="A1468" s="531">
        <v>652</v>
      </c>
      <c r="B1468" s="537" t="s">
        <v>308</v>
      </c>
      <c r="C1468" s="533"/>
      <c r="D1468" s="533" t="s">
        <v>96</v>
      </c>
      <c r="E1468" s="533">
        <v>24</v>
      </c>
      <c r="F1468" s="536">
        <f>330+105</f>
        <v>435</v>
      </c>
      <c r="G1468" s="536">
        <f t="shared" si="275"/>
        <v>10440</v>
      </c>
      <c r="H1468" s="536">
        <v>403</v>
      </c>
      <c r="I1468" s="536">
        <f t="shared" si="276"/>
        <v>9672</v>
      </c>
      <c r="J1468" s="749">
        <f t="shared" si="284"/>
        <v>20112</v>
      </c>
    </row>
    <row r="1469" spans="1:10" ht="25.5" hidden="1" customHeight="1" x14ac:dyDescent="0.2">
      <c r="A1469" s="531">
        <v>653</v>
      </c>
      <c r="B1469" s="537" t="s">
        <v>309</v>
      </c>
      <c r="C1469" s="533"/>
      <c r="D1469" s="533" t="s">
        <v>96</v>
      </c>
      <c r="E1469" s="533"/>
      <c r="F1469" s="536">
        <f>396+105</f>
        <v>501</v>
      </c>
      <c r="G1469" s="536">
        <f t="shared" si="275"/>
        <v>0</v>
      </c>
      <c r="H1469" s="536">
        <v>877</v>
      </c>
      <c r="I1469" s="536">
        <f t="shared" si="276"/>
        <v>0</v>
      </c>
      <c r="J1469" s="749">
        <f t="shared" si="284"/>
        <v>0</v>
      </c>
    </row>
    <row r="1470" spans="1:10" ht="25.5" customHeight="1" x14ac:dyDescent="0.2">
      <c r="A1470" s="531">
        <v>654</v>
      </c>
      <c r="B1470" s="535" t="s">
        <v>98</v>
      </c>
      <c r="C1470" s="533" t="s">
        <v>99</v>
      </c>
      <c r="D1470" s="533" t="s">
        <v>7</v>
      </c>
      <c r="E1470" s="533">
        <v>2</v>
      </c>
      <c r="F1470" s="536">
        <v>2500</v>
      </c>
      <c r="G1470" s="536">
        <f t="shared" si="275"/>
        <v>5000</v>
      </c>
      <c r="H1470" s="536">
        <v>8211</v>
      </c>
      <c r="I1470" s="536">
        <f t="shared" si="276"/>
        <v>16422</v>
      </c>
      <c r="J1470" s="749">
        <f t="shared" si="284"/>
        <v>21422</v>
      </c>
    </row>
    <row r="1471" spans="1:10" ht="25.5" hidden="1" customHeight="1" x14ac:dyDescent="0.2">
      <c r="A1471" s="531">
        <v>655</v>
      </c>
      <c r="B1471" s="535" t="s">
        <v>310</v>
      </c>
      <c r="C1471" s="533"/>
      <c r="D1471" s="533" t="s">
        <v>7</v>
      </c>
      <c r="E1471" s="533"/>
      <c r="F1471" s="536">
        <v>2500</v>
      </c>
      <c r="G1471" s="536">
        <f t="shared" si="275"/>
        <v>0</v>
      </c>
      <c r="H1471" s="536">
        <v>5000</v>
      </c>
      <c r="I1471" s="536">
        <f t="shared" si="276"/>
        <v>0</v>
      </c>
      <c r="J1471" s="749">
        <f t="shared" si="284"/>
        <v>0</v>
      </c>
    </row>
    <row r="1472" spans="1:10" ht="25.5" customHeight="1" x14ac:dyDescent="0.2">
      <c r="A1472" s="531">
        <v>656</v>
      </c>
      <c r="B1472" s="539" t="s">
        <v>248</v>
      </c>
      <c r="C1472" s="533"/>
      <c r="D1472" s="533"/>
      <c r="E1472" s="533"/>
      <c r="F1472" s="536">
        <v>0</v>
      </c>
      <c r="G1472" s="536">
        <f t="shared" si="275"/>
        <v>0</v>
      </c>
      <c r="H1472" s="536">
        <v>0</v>
      </c>
      <c r="I1472" s="536">
        <f t="shared" si="276"/>
        <v>0</v>
      </c>
      <c r="J1472" s="749">
        <f t="shared" si="284"/>
        <v>0</v>
      </c>
    </row>
    <row r="1473" spans="1:10" ht="25.5" hidden="1" customHeight="1" x14ac:dyDescent="0.2">
      <c r="A1473" s="531">
        <v>657</v>
      </c>
      <c r="B1473" s="535" t="s">
        <v>312</v>
      </c>
      <c r="C1473" s="533"/>
      <c r="D1473" s="533" t="s">
        <v>5</v>
      </c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749"/>
    </row>
    <row r="1474" spans="1:10" ht="25.5" hidden="1" customHeight="1" x14ac:dyDescent="0.2">
      <c r="A1474" s="531">
        <v>658</v>
      </c>
      <c r="B1474" s="537" t="s">
        <v>93</v>
      </c>
      <c r="C1474" s="533" t="s">
        <v>314</v>
      </c>
      <c r="D1474" s="533" t="s">
        <v>7</v>
      </c>
      <c r="E1474" s="533"/>
      <c r="F1474" s="536">
        <v>14000</v>
      </c>
      <c r="G1474" s="536">
        <f t="shared" si="275"/>
        <v>0</v>
      </c>
      <c r="H1474" s="536">
        <v>37474</v>
      </c>
      <c r="I1474" s="536">
        <f t="shared" si="276"/>
        <v>0</v>
      </c>
      <c r="J1474" s="749">
        <f t="shared" ref="J1474:J1475" si="285">G1474+I1474</f>
        <v>0</v>
      </c>
    </row>
    <row r="1475" spans="1:10" ht="25.5" hidden="1" customHeight="1" x14ac:dyDescent="0.2">
      <c r="A1475" s="531">
        <v>659</v>
      </c>
      <c r="B1475" s="537" t="s">
        <v>94</v>
      </c>
      <c r="C1475" s="533" t="s">
        <v>317</v>
      </c>
      <c r="D1475" s="533" t="s">
        <v>7</v>
      </c>
      <c r="E1475" s="533"/>
      <c r="F1475" s="536">
        <v>44166</v>
      </c>
      <c r="G1475" s="536">
        <f t="shared" si="275"/>
        <v>0</v>
      </c>
      <c r="H1475" s="536">
        <v>268606</v>
      </c>
      <c r="I1475" s="536">
        <f t="shared" si="276"/>
        <v>0</v>
      </c>
      <c r="J1475" s="749">
        <f t="shared" si="285"/>
        <v>0</v>
      </c>
    </row>
    <row r="1476" spans="1:10" ht="25.5" hidden="1" customHeight="1" x14ac:dyDescent="0.2">
      <c r="A1476" s="531">
        <v>660</v>
      </c>
      <c r="B1476" s="537" t="s">
        <v>95</v>
      </c>
      <c r="C1476" s="533"/>
      <c r="D1476" s="533" t="s">
        <v>7</v>
      </c>
      <c r="E1476" s="533"/>
      <c r="F1476" s="536"/>
      <c r="G1476" s="536">
        <f t="shared" si="275"/>
        <v>0</v>
      </c>
      <c r="H1476" s="536"/>
      <c r="I1476" s="536">
        <f t="shared" si="276"/>
        <v>0</v>
      </c>
      <c r="J1476" s="749"/>
    </row>
    <row r="1477" spans="1:10" ht="25.5" hidden="1" customHeight="1" x14ac:dyDescent="0.2">
      <c r="A1477" s="531">
        <v>661</v>
      </c>
      <c r="B1477" s="535" t="s">
        <v>245</v>
      </c>
      <c r="C1477" s="533"/>
      <c r="D1477" s="533"/>
      <c r="E1477" s="533"/>
      <c r="F1477" s="536"/>
      <c r="G1477" s="536">
        <f t="shared" si="275"/>
        <v>0</v>
      </c>
      <c r="H1477" s="536"/>
      <c r="I1477" s="536">
        <f t="shared" si="276"/>
        <v>0</v>
      </c>
      <c r="J1477" s="749"/>
    </row>
    <row r="1478" spans="1:10" ht="25.5" hidden="1" customHeight="1" x14ac:dyDescent="0.2">
      <c r="A1478" s="531">
        <v>662</v>
      </c>
      <c r="B1478" s="537" t="s">
        <v>307</v>
      </c>
      <c r="C1478" s="533"/>
      <c r="D1478" s="533" t="s">
        <v>96</v>
      </c>
      <c r="E1478" s="533"/>
      <c r="F1478" s="536">
        <f>250+105</f>
        <v>355</v>
      </c>
      <c r="G1478" s="536">
        <f t="shared" si="275"/>
        <v>0</v>
      </c>
      <c r="H1478" s="536">
        <v>240</v>
      </c>
      <c r="I1478" s="536">
        <f t="shared" si="276"/>
        <v>0</v>
      </c>
      <c r="J1478" s="749">
        <f t="shared" ref="J1478:J1484" si="286">G1478+I1478</f>
        <v>0</v>
      </c>
    </row>
    <row r="1479" spans="1:10" ht="25.5" hidden="1" customHeight="1" x14ac:dyDescent="0.2">
      <c r="A1479" s="531">
        <v>663</v>
      </c>
      <c r="B1479" s="537" t="s">
        <v>308</v>
      </c>
      <c r="C1479" s="533"/>
      <c r="D1479" s="533" t="s">
        <v>96</v>
      </c>
      <c r="E1479" s="533"/>
      <c r="F1479" s="536">
        <f>330+105</f>
        <v>435</v>
      </c>
      <c r="G1479" s="536">
        <f t="shared" si="275"/>
        <v>0</v>
      </c>
      <c r="H1479" s="536">
        <v>403</v>
      </c>
      <c r="I1479" s="536">
        <f t="shared" si="276"/>
        <v>0</v>
      </c>
      <c r="J1479" s="749">
        <f t="shared" si="286"/>
        <v>0</v>
      </c>
    </row>
    <row r="1480" spans="1:10" ht="25.5" hidden="1" customHeight="1" x14ac:dyDescent="0.2">
      <c r="A1480" s="531">
        <v>664</v>
      </c>
      <c r="B1480" s="537" t="s">
        <v>97</v>
      </c>
      <c r="C1480" s="533"/>
      <c r="D1480" s="533" t="s">
        <v>96</v>
      </c>
      <c r="E1480" s="533"/>
      <c r="F1480" s="536">
        <f>352+105</f>
        <v>457</v>
      </c>
      <c r="G1480" s="536">
        <f t="shared" si="275"/>
        <v>0</v>
      </c>
      <c r="H1480" s="536">
        <v>524</v>
      </c>
      <c r="I1480" s="536">
        <f t="shared" si="276"/>
        <v>0</v>
      </c>
      <c r="J1480" s="749">
        <f t="shared" si="286"/>
        <v>0</v>
      </c>
    </row>
    <row r="1481" spans="1:10" ht="25.5" hidden="1" customHeight="1" x14ac:dyDescent="0.2">
      <c r="A1481" s="531">
        <v>665</v>
      </c>
      <c r="B1481" s="537" t="s">
        <v>309</v>
      </c>
      <c r="C1481" s="533"/>
      <c r="D1481" s="533" t="s">
        <v>96</v>
      </c>
      <c r="E1481" s="533"/>
      <c r="F1481" s="536">
        <f>396+105</f>
        <v>501</v>
      </c>
      <c r="G1481" s="536">
        <f t="shared" si="275"/>
        <v>0</v>
      </c>
      <c r="H1481" s="536">
        <v>877</v>
      </c>
      <c r="I1481" s="536">
        <f t="shared" si="276"/>
        <v>0</v>
      </c>
      <c r="J1481" s="749">
        <f t="shared" si="286"/>
        <v>0</v>
      </c>
    </row>
    <row r="1482" spans="1:10" ht="25.5" hidden="1" customHeight="1" x14ac:dyDescent="0.2">
      <c r="A1482" s="531">
        <v>666</v>
      </c>
      <c r="B1482" s="535" t="s">
        <v>98</v>
      </c>
      <c r="C1482" s="533" t="s">
        <v>99</v>
      </c>
      <c r="D1482" s="533" t="s">
        <v>7</v>
      </c>
      <c r="E1482" s="533"/>
      <c r="F1482" s="536">
        <v>2500</v>
      </c>
      <c r="G1482" s="536">
        <f t="shared" si="275"/>
        <v>0</v>
      </c>
      <c r="H1482" s="536">
        <v>8211</v>
      </c>
      <c r="I1482" s="536">
        <f t="shared" si="276"/>
        <v>0</v>
      </c>
      <c r="J1482" s="749">
        <f t="shared" si="286"/>
        <v>0</v>
      </c>
    </row>
    <row r="1483" spans="1:10" ht="25.5" hidden="1" customHeight="1" x14ac:dyDescent="0.2">
      <c r="A1483" s="531">
        <v>667</v>
      </c>
      <c r="B1483" s="535" t="s">
        <v>310</v>
      </c>
      <c r="C1483" s="533"/>
      <c r="D1483" s="533" t="s">
        <v>7</v>
      </c>
      <c r="E1483" s="533"/>
      <c r="F1483" s="536">
        <v>2500</v>
      </c>
      <c r="G1483" s="536">
        <f t="shared" si="275"/>
        <v>0</v>
      </c>
      <c r="H1483" s="536">
        <v>5000</v>
      </c>
      <c r="I1483" s="536">
        <f t="shared" si="276"/>
        <v>0</v>
      </c>
      <c r="J1483" s="749">
        <f t="shared" si="286"/>
        <v>0</v>
      </c>
    </row>
    <row r="1484" spans="1:10" ht="25.5" customHeight="1" x14ac:dyDescent="0.2">
      <c r="A1484" s="531">
        <v>668</v>
      </c>
      <c r="B1484" s="535" t="s">
        <v>101</v>
      </c>
      <c r="C1484" s="533"/>
      <c r="D1484" s="533" t="s">
        <v>5</v>
      </c>
      <c r="E1484" s="533">
        <v>1</v>
      </c>
      <c r="F1484" s="536">
        <v>0</v>
      </c>
      <c r="G1484" s="536">
        <f t="shared" si="275"/>
        <v>0</v>
      </c>
      <c r="H1484" s="536">
        <v>53055</v>
      </c>
      <c r="I1484" s="536">
        <f t="shared" si="276"/>
        <v>53055</v>
      </c>
      <c r="J1484" s="749">
        <f t="shared" si="286"/>
        <v>53055</v>
      </c>
    </row>
    <row r="1485" spans="1:10" x14ac:dyDescent="0.2">
      <c r="A1485" s="531">
        <v>669</v>
      </c>
      <c r="B1485" s="535"/>
      <c r="C1485" s="533"/>
      <c r="D1485" s="533"/>
      <c r="E1485" s="533"/>
      <c r="F1485" s="533"/>
      <c r="G1485" s="536"/>
      <c r="H1485" s="147"/>
      <c r="I1485" s="536"/>
      <c r="J1485" s="748"/>
    </row>
    <row r="1486" spans="1:10" x14ac:dyDescent="0.2">
      <c r="A1486" s="531">
        <v>670</v>
      </c>
      <c r="B1486" s="535" t="s">
        <v>249</v>
      </c>
      <c r="C1486" s="533"/>
      <c r="D1486" s="533" t="s">
        <v>96</v>
      </c>
      <c r="E1486" s="533">
        <v>14</v>
      </c>
      <c r="F1486" s="536">
        <v>500</v>
      </c>
      <c r="G1486" s="536">
        <f t="shared" ref="G1486:G1490" si="287">E1486*F1486</f>
        <v>7000</v>
      </c>
      <c r="H1486" s="536">
        <v>117</v>
      </c>
      <c r="I1486" s="536">
        <f t="shared" ref="I1486:I1490" si="288">E1486*H1486</f>
        <v>1638</v>
      </c>
      <c r="J1486" s="749">
        <f t="shared" ref="J1486:J1490" si="289">G1486+I1486</f>
        <v>8638</v>
      </c>
    </row>
    <row r="1487" spans="1:10" x14ac:dyDescent="0.2">
      <c r="A1487" s="531">
        <v>671</v>
      </c>
      <c r="B1487" s="535" t="s">
        <v>250</v>
      </c>
      <c r="C1487" s="533"/>
      <c r="D1487" s="533" t="s">
        <v>96</v>
      </c>
      <c r="E1487" s="533">
        <v>24</v>
      </c>
      <c r="F1487" s="536">
        <v>500</v>
      </c>
      <c r="G1487" s="536">
        <f t="shared" si="287"/>
        <v>12000</v>
      </c>
      <c r="H1487" s="536">
        <v>200</v>
      </c>
      <c r="I1487" s="536">
        <f t="shared" si="288"/>
        <v>4800</v>
      </c>
      <c r="J1487" s="749">
        <f t="shared" si="289"/>
        <v>16800</v>
      </c>
    </row>
    <row r="1488" spans="1:10" x14ac:dyDescent="0.2">
      <c r="A1488" s="531">
        <v>672</v>
      </c>
      <c r="B1488" s="535" t="s">
        <v>251</v>
      </c>
      <c r="C1488" s="533"/>
      <c r="D1488" s="533" t="s">
        <v>96</v>
      </c>
      <c r="E1488" s="533">
        <v>25</v>
      </c>
      <c r="F1488" s="536">
        <v>500</v>
      </c>
      <c r="G1488" s="536">
        <f t="shared" si="287"/>
        <v>12500</v>
      </c>
      <c r="H1488" s="536">
        <v>326</v>
      </c>
      <c r="I1488" s="536">
        <f t="shared" si="288"/>
        <v>8150</v>
      </c>
      <c r="J1488" s="749">
        <f t="shared" si="289"/>
        <v>20650</v>
      </c>
    </row>
    <row r="1489" spans="1:10" x14ac:dyDescent="0.2">
      <c r="A1489" s="531">
        <v>673</v>
      </c>
      <c r="B1489" s="535" t="s">
        <v>252</v>
      </c>
      <c r="C1489" s="533"/>
      <c r="D1489" s="533" t="s">
        <v>96</v>
      </c>
      <c r="E1489" s="533">
        <v>17</v>
      </c>
      <c r="F1489" s="536">
        <v>500</v>
      </c>
      <c r="G1489" s="536">
        <f t="shared" si="287"/>
        <v>8500</v>
      </c>
      <c r="H1489" s="536">
        <v>512</v>
      </c>
      <c r="I1489" s="536">
        <f t="shared" si="288"/>
        <v>8704</v>
      </c>
      <c r="J1489" s="749">
        <f t="shared" si="289"/>
        <v>17204</v>
      </c>
    </row>
    <row r="1490" spans="1:10" hidden="1" x14ac:dyDescent="0.2">
      <c r="A1490" s="531">
        <v>674</v>
      </c>
      <c r="B1490" s="535" t="s">
        <v>246</v>
      </c>
      <c r="C1490" s="533"/>
      <c r="D1490" s="533" t="s">
        <v>96</v>
      </c>
      <c r="E1490" s="533"/>
      <c r="F1490" s="536">
        <v>500</v>
      </c>
      <c r="G1490" s="536">
        <f t="shared" si="287"/>
        <v>0</v>
      </c>
      <c r="H1490" s="536">
        <v>915</v>
      </c>
      <c r="I1490" s="536">
        <f t="shared" si="288"/>
        <v>0</v>
      </c>
      <c r="J1490" s="749">
        <f t="shared" si="289"/>
        <v>0</v>
      </c>
    </row>
    <row r="1491" spans="1:10" hidden="1" x14ac:dyDescent="0.2">
      <c r="A1491" s="531">
        <v>675</v>
      </c>
      <c r="B1491" s="570"/>
      <c r="C1491" s="568"/>
      <c r="D1491" s="568"/>
      <c r="E1491" s="568"/>
      <c r="F1491" s="536"/>
      <c r="G1491" s="536"/>
      <c r="H1491" s="536"/>
      <c r="I1491" s="536"/>
      <c r="J1491" s="749"/>
    </row>
    <row r="1492" spans="1:10" hidden="1" x14ac:dyDescent="0.2">
      <c r="A1492" s="531">
        <v>676</v>
      </c>
      <c r="B1492" s="541" t="s">
        <v>432</v>
      </c>
      <c r="C1492" s="542"/>
      <c r="D1492" s="542" t="s">
        <v>32</v>
      </c>
      <c r="E1492" s="533"/>
      <c r="F1492" s="536">
        <v>402000</v>
      </c>
      <c r="G1492" s="536">
        <f t="shared" ref="G1492:G1493" si="290">E1492*F1492</f>
        <v>0</v>
      </c>
      <c r="H1492" s="536">
        <v>0</v>
      </c>
      <c r="I1492" s="536">
        <f t="shared" ref="I1492:I1493" si="291">E1492*H1492</f>
        <v>0</v>
      </c>
      <c r="J1492" s="749">
        <f t="shared" ref="J1492:J1493" si="292">G1492+I1492</f>
        <v>0</v>
      </c>
    </row>
    <row r="1493" spans="1:10" hidden="1" x14ac:dyDescent="0.2">
      <c r="A1493" s="531">
        <v>677</v>
      </c>
      <c r="B1493" s="535" t="s">
        <v>104</v>
      </c>
      <c r="C1493" s="533"/>
      <c r="D1493" s="533" t="s">
        <v>32</v>
      </c>
      <c r="E1493" s="533"/>
      <c r="F1493" s="536">
        <v>162000</v>
      </c>
      <c r="G1493" s="536">
        <f t="shared" si="290"/>
        <v>0</v>
      </c>
      <c r="H1493" s="536">
        <v>0</v>
      </c>
      <c r="I1493" s="536">
        <f t="shared" si="291"/>
        <v>0</v>
      </c>
      <c r="J1493" s="749">
        <f t="shared" si="292"/>
        <v>0</v>
      </c>
    </row>
    <row r="1494" spans="1:10" hidden="1" x14ac:dyDescent="0.2">
      <c r="A1494" s="531">
        <v>678</v>
      </c>
      <c r="B1494" s="570"/>
      <c r="C1494" s="568"/>
      <c r="D1494" s="568"/>
      <c r="E1494" s="568"/>
      <c r="F1494" s="536"/>
      <c r="G1494" s="536"/>
      <c r="H1494" s="536"/>
      <c r="I1494" s="536"/>
      <c r="J1494" s="749"/>
    </row>
    <row r="1495" spans="1:10" ht="13.5" thickBot="1" x14ac:dyDescent="0.25">
      <c r="A1495" s="531">
        <v>679</v>
      </c>
      <c r="B1495" s="570"/>
      <c r="C1495" s="568"/>
      <c r="D1495" s="568"/>
      <c r="E1495" s="568"/>
      <c r="F1495" s="533"/>
      <c r="G1495" s="147"/>
      <c r="H1495" s="147"/>
      <c r="I1495" s="147"/>
      <c r="J1495" s="748"/>
    </row>
    <row r="1496" spans="1:10" ht="13.5" thickBot="1" x14ac:dyDescent="0.25">
      <c r="A1496" s="531">
        <v>680</v>
      </c>
      <c r="B1496" s="571" t="s">
        <v>253</v>
      </c>
      <c r="C1496" s="572"/>
      <c r="D1496" s="573"/>
      <c r="E1496" s="574"/>
      <c r="F1496" s="575"/>
      <c r="G1496" s="576">
        <f>SUM(G1341:G1494)</f>
        <v>1375556</v>
      </c>
      <c r="H1496" s="575"/>
      <c r="I1496" s="576">
        <f>SUM(I1341:I1494)</f>
        <v>1448392.2800000003</v>
      </c>
      <c r="J1496" s="576">
        <f>SUM(J1341:J1494)</f>
        <v>2823948.2800000007</v>
      </c>
    </row>
    <row r="1497" spans="1:10" x14ac:dyDescent="0.2">
      <c r="A1497" s="531">
        <v>681</v>
      </c>
      <c r="B1497" s="556"/>
      <c r="C1497" s="569"/>
      <c r="D1497" s="558"/>
      <c r="E1497" s="559"/>
      <c r="F1497" s="577"/>
      <c r="G1497" s="147"/>
      <c r="H1497" s="147"/>
      <c r="I1497" s="147"/>
      <c r="J1497" s="748"/>
    </row>
    <row r="1498" spans="1:10" ht="13.5" hidden="1" outlineLevel="1" x14ac:dyDescent="0.25">
      <c r="A1498" s="531">
        <v>682</v>
      </c>
      <c r="B1498" s="528" t="s">
        <v>209</v>
      </c>
      <c r="C1498" s="529"/>
      <c r="D1498" s="530"/>
      <c r="E1498" s="530"/>
      <c r="F1498" s="530"/>
      <c r="G1498" s="147"/>
      <c r="H1498" s="147"/>
      <c r="I1498" s="147"/>
      <c r="J1498" s="748"/>
    </row>
    <row r="1499" spans="1:10" ht="25.5" hidden="1" outlineLevel="1" x14ac:dyDescent="0.2">
      <c r="A1499" s="531">
        <v>683</v>
      </c>
      <c r="B1499" s="578" t="s">
        <v>210</v>
      </c>
      <c r="C1499" s="533" t="s">
        <v>211</v>
      </c>
      <c r="D1499" s="533" t="s">
        <v>14</v>
      </c>
      <c r="E1499" s="533"/>
      <c r="F1499" s="536">
        <v>2000</v>
      </c>
      <c r="G1499" s="536">
        <f>E1499*F1499</f>
        <v>0</v>
      </c>
      <c r="H1499" s="536">
        <v>1856</v>
      </c>
      <c r="I1499" s="536">
        <f>E1499*H1499</f>
        <v>0</v>
      </c>
      <c r="J1499" s="749">
        <f t="shared" ref="J1499:J1515" si="293">G1499+I1499</f>
        <v>0</v>
      </c>
    </row>
    <row r="1500" spans="1:10" hidden="1" outlineLevel="1" x14ac:dyDescent="0.2">
      <c r="A1500" s="531">
        <v>684</v>
      </c>
      <c r="B1500" s="578" t="s">
        <v>212</v>
      </c>
      <c r="C1500" s="533" t="s">
        <v>213</v>
      </c>
      <c r="D1500" s="533" t="s">
        <v>14</v>
      </c>
      <c r="E1500" s="533"/>
      <c r="F1500" s="536">
        <v>750</v>
      </c>
      <c r="G1500" s="536">
        <f t="shared" ref="G1500:G1515" si="294">E1500*F1500</f>
        <v>0</v>
      </c>
      <c r="H1500" s="536">
        <v>532</v>
      </c>
      <c r="I1500" s="536">
        <f t="shared" ref="I1500:I1515" si="295">E1500*H1500</f>
        <v>0</v>
      </c>
      <c r="J1500" s="749">
        <f t="shared" si="293"/>
        <v>0</v>
      </c>
    </row>
    <row r="1501" spans="1:10" hidden="1" outlineLevel="1" x14ac:dyDescent="0.2">
      <c r="A1501" s="531">
        <v>685</v>
      </c>
      <c r="B1501" s="578" t="s">
        <v>214</v>
      </c>
      <c r="C1501" s="533" t="s">
        <v>306</v>
      </c>
      <c r="D1501" s="533" t="s">
        <v>14</v>
      </c>
      <c r="E1501" s="533"/>
      <c r="F1501" s="536">
        <v>450</v>
      </c>
      <c r="G1501" s="536">
        <f t="shared" si="294"/>
        <v>0</v>
      </c>
      <c r="H1501" s="536">
        <v>4220</v>
      </c>
      <c r="I1501" s="536">
        <f t="shared" si="295"/>
        <v>0</v>
      </c>
      <c r="J1501" s="749">
        <f t="shared" si="293"/>
        <v>0</v>
      </c>
    </row>
    <row r="1502" spans="1:10" hidden="1" outlineLevel="1" x14ac:dyDescent="0.2">
      <c r="A1502" s="531">
        <v>686</v>
      </c>
      <c r="B1502" s="578" t="s">
        <v>216</v>
      </c>
      <c r="C1502" s="533"/>
      <c r="D1502" s="533" t="s">
        <v>35</v>
      </c>
      <c r="E1502" s="533"/>
      <c r="F1502" s="536">
        <v>100</v>
      </c>
      <c r="G1502" s="536">
        <f t="shared" si="294"/>
        <v>0</v>
      </c>
      <c r="H1502" s="536">
        <v>189</v>
      </c>
      <c r="I1502" s="536">
        <f t="shared" si="295"/>
        <v>0</v>
      </c>
      <c r="J1502" s="749">
        <f t="shared" si="293"/>
        <v>0</v>
      </c>
    </row>
    <row r="1503" spans="1:10" hidden="1" outlineLevel="1" x14ac:dyDescent="0.2">
      <c r="A1503" s="531">
        <v>687</v>
      </c>
      <c r="B1503" s="578" t="s">
        <v>217</v>
      </c>
      <c r="C1503" s="533" t="s">
        <v>218</v>
      </c>
      <c r="D1503" s="533" t="s">
        <v>14</v>
      </c>
      <c r="E1503" s="533"/>
      <c r="F1503" s="536">
        <v>50</v>
      </c>
      <c r="G1503" s="536">
        <f t="shared" si="294"/>
        <v>0</v>
      </c>
      <c r="H1503" s="536">
        <v>324</v>
      </c>
      <c r="I1503" s="536">
        <f t="shared" si="295"/>
        <v>0</v>
      </c>
      <c r="J1503" s="749">
        <f t="shared" si="293"/>
        <v>0</v>
      </c>
    </row>
    <row r="1504" spans="1:10" hidden="1" outlineLevel="1" x14ac:dyDescent="0.2">
      <c r="A1504" s="531">
        <v>688</v>
      </c>
      <c r="B1504" s="535" t="s">
        <v>219</v>
      </c>
      <c r="C1504" s="538" t="s">
        <v>220</v>
      </c>
      <c r="D1504" s="533" t="s">
        <v>35</v>
      </c>
      <c r="E1504" s="533"/>
      <c r="F1504" s="536">
        <v>80</v>
      </c>
      <c r="G1504" s="536">
        <f t="shared" si="294"/>
        <v>0</v>
      </c>
      <c r="H1504" s="536">
        <v>30</v>
      </c>
      <c r="I1504" s="536">
        <f t="shared" si="295"/>
        <v>0</v>
      </c>
      <c r="J1504" s="749">
        <f t="shared" si="293"/>
        <v>0</v>
      </c>
    </row>
    <row r="1505" spans="1:10" hidden="1" outlineLevel="1" x14ac:dyDescent="0.2">
      <c r="A1505" s="531">
        <v>689</v>
      </c>
      <c r="B1505" s="535" t="s">
        <v>219</v>
      </c>
      <c r="C1505" s="538" t="s">
        <v>221</v>
      </c>
      <c r="D1505" s="533" t="s">
        <v>35</v>
      </c>
      <c r="E1505" s="533"/>
      <c r="F1505" s="536">
        <v>80</v>
      </c>
      <c r="G1505" s="536">
        <f t="shared" si="294"/>
        <v>0</v>
      </c>
      <c r="H1505" s="536">
        <v>45</v>
      </c>
      <c r="I1505" s="536">
        <f t="shared" si="295"/>
        <v>0</v>
      </c>
      <c r="J1505" s="749">
        <f t="shared" si="293"/>
        <v>0</v>
      </c>
    </row>
    <row r="1506" spans="1:10" hidden="1" outlineLevel="1" x14ac:dyDescent="0.2">
      <c r="A1506" s="531">
        <v>690</v>
      </c>
      <c r="B1506" s="535" t="s">
        <v>274</v>
      </c>
      <c r="C1506" s="538" t="s">
        <v>220</v>
      </c>
      <c r="D1506" s="533" t="s">
        <v>35</v>
      </c>
      <c r="E1506" s="533"/>
      <c r="F1506" s="536">
        <v>0</v>
      </c>
      <c r="G1506" s="536">
        <f t="shared" si="294"/>
        <v>0</v>
      </c>
      <c r="H1506" s="536">
        <v>32</v>
      </c>
      <c r="I1506" s="536">
        <f t="shared" si="295"/>
        <v>0</v>
      </c>
      <c r="J1506" s="749">
        <f t="shared" si="293"/>
        <v>0</v>
      </c>
    </row>
    <row r="1507" spans="1:10" hidden="1" outlineLevel="1" x14ac:dyDescent="0.2">
      <c r="A1507" s="531">
        <v>691</v>
      </c>
      <c r="B1507" s="535" t="s">
        <v>274</v>
      </c>
      <c r="C1507" s="538" t="s">
        <v>221</v>
      </c>
      <c r="D1507" s="533" t="s">
        <v>35</v>
      </c>
      <c r="E1507" s="533"/>
      <c r="F1507" s="536">
        <v>0</v>
      </c>
      <c r="G1507" s="536">
        <f t="shared" si="294"/>
        <v>0</v>
      </c>
      <c r="H1507" s="536">
        <v>34</v>
      </c>
      <c r="I1507" s="536">
        <f t="shared" si="295"/>
        <v>0</v>
      </c>
      <c r="J1507" s="749">
        <f t="shared" si="293"/>
        <v>0</v>
      </c>
    </row>
    <row r="1508" spans="1:10" ht="25.5" hidden="1" outlineLevel="1" x14ac:dyDescent="0.2">
      <c r="A1508" s="531">
        <v>692</v>
      </c>
      <c r="B1508" s="535" t="s">
        <v>48</v>
      </c>
      <c r="C1508" s="533" t="s">
        <v>379</v>
      </c>
      <c r="D1508" s="533" t="s">
        <v>14</v>
      </c>
      <c r="E1508" s="533"/>
      <c r="F1508" s="536">
        <v>90059</v>
      </c>
      <c r="G1508" s="536">
        <f t="shared" si="294"/>
        <v>0</v>
      </c>
      <c r="H1508" s="536">
        <v>151613.06399999998</v>
      </c>
      <c r="I1508" s="536">
        <f t="shared" si="295"/>
        <v>0</v>
      </c>
      <c r="J1508" s="749">
        <f t="shared" si="293"/>
        <v>0</v>
      </c>
    </row>
    <row r="1509" spans="1:10" hidden="1" outlineLevel="1" x14ac:dyDescent="0.2">
      <c r="A1509" s="531">
        <v>693</v>
      </c>
      <c r="B1509" s="535" t="s">
        <v>222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4"/>
        <v>0</v>
      </c>
      <c r="H1509" s="536">
        <v>227</v>
      </c>
      <c r="I1509" s="536">
        <f t="shared" si="295"/>
        <v>0</v>
      </c>
      <c r="J1509" s="749">
        <f t="shared" si="293"/>
        <v>0</v>
      </c>
    </row>
    <row r="1510" spans="1:10" hidden="1" outlineLevel="1" x14ac:dyDescent="0.2">
      <c r="A1510" s="531">
        <v>694</v>
      </c>
      <c r="B1510" s="535" t="s">
        <v>224</v>
      </c>
      <c r="C1510" s="538" t="s">
        <v>225</v>
      </c>
      <c r="D1510" s="533" t="s">
        <v>35</v>
      </c>
      <c r="E1510" s="533"/>
      <c r="F1510" s="536">
        <v>150</v>
      </c>
      <c r="G1510" s="536">
        <f t="shared" si="294"/>
        <v>0</v>
      </c>
      <c r="H1510" s="536">
        <v>135</v>
      </c>
      <c r="I1510" s="536">
        <f t="shared" si="295"/>
        <v>0</v>
      </c>
      <c r="J1510" s="749">
        <f t="shared" si="293"/>
        <v>0</v>
      </c>
    </row>
    <row r="1511" spans="1:10" hidden="1" outlineLevel="1" x14ac:dyDescent="0.2">
      <c r="A1511" s="531">
        <v>695</v>
      </c>
      <c r="B1511" s="535" t="s">
        <v>226</v>
      </c>
      <c r="C1511" s="538" t="s">
        <v>227</v>
      </c>
      <c r="D1511" s="533" t="s">
        <v>35</v>
      </c>
      <c r="E1511" s="533"/>
      <c r="F1511" s="536">
        <v>150</v>
      </c>
      <c r="G1511" s="536">
        <f t="shared" si="294"/>
        <v>0</v>
      </c>
      <c r="H1511" s="536">
        <v>270</v>
      </c>
      <c r="I1511" s="536">
        <f t="shared" si="295"/>
        <v>0</v>
      </c>
      <c r="J1511" s="749">
        <f t="shared" si="293"/>
        <v>0</v>
      </c>
    </row>
    <row r="1512" spans="1:10" hidden="1" outlineLevel="1" x14ac:dyDescent="0.2">
      <c r="A1512" s="531">
        <v>696</v>
      </c>
      <c r="B1512" s="535" t="s">
        <v>226</v>
      </c>
      <c r="C1512" s="538" t="s">
        <v>223</v>
      </c>
      <c r="D1512" s="533" t="s">
        <v>35</v>
      </c>
      <c r="E1512" s="533"/>
      <c r="F1512" s="536">
        <v>150</v>
      </c>
      <c r="G1512" s="536">
        <f t="shared" si="294"/>
        <v>0</v>
      </c>
      <c r="H1512" s="536">
        <v>221</v>
      </c>
      <c r="I1512" s="536">
        <f t="shared" si="295"/>
        <v>0</v>
      </c>
      <c r="J1512" s="749">
        <f t="shared" si="293"/>
        <v>0</v>
      </c>
    </row>
    <row r="1513" spans="1:10" hidden="1" outlineLevel="1" x14ac:dyDescent="0.2">
      <c r="A1513" s="531">
        <v>697</v>
      </c>
      <c r="B1513" s="535" t="s">
        <v>228</v>
      </c>
      <c r="C1513" s="538" t="s">
        <v>229</v>
      </c>
      <c r="D1513" s="533" t="s">
        <v>35</v>
      </c>
      <c r="E1513" s="533"/>
      <c r="F1513" s="536">
        <v>120</v>
      </c>
      <c r="G1513" s="536">
        <f t="shared" si="294"/>
        <v>0</v>
      </c>
      <c r="H1513" s="536">
        <v>33</v>
      </c>
      <c r="I1513" s="536">
        <f t="shared" si="295"/>
        <v>0</v>
      </c>
      <c r="J1513" s="749">
        <f t="shared" si="293"/>
        <v>0</v>
      </c>
    </row>
    <row r="1514" spans="1:10" hidden="1" outlineLevel="1" x14ac:dyDescent="0.2">
      <c r="A1514" s="531">
        <v>698</v>
      </c>
      <c r="B1514" s="535" t="s">
        <v>230</v>
      </c>
      <c r="C1514" s="538" t="s">
        <v>229</v>
      </c>
      <c r="D1514" s="533" t="s">
        <v>35</v>
      </c>
      <c r="E1514" s="533"/>
      <c r="F1514" s="536">
        <v>120</v>
      </c>
      <c r="G1514" s="536">
        <f t="shared" si="294"/>
        <v>0</v>
      </c>
      <c r="H1514" s="536">
        <v>30</v>
      </c>
      <c r="I1514" s="536">
        <f t="shared" si="295"/>
        <v>0</v>
      </c>
      <c r="J1514" s="749">
        <f t="shared" si="293"/>
        <v>0</v>
      </c>
    </row>
    <row r="1515" spans="1:10" hidden="1" outlineLevel="1" x14ac:dyDescent="0.2">
      <c r="A1515" s="531">
        <v>699</v>
      </c>
      <c r="B1515" s="535" t="s">
        <v>231</v>
      </c>
      <c r="C1515" s="538"/>
      <c r="D1515" s="533" t="s">
        <v>32</v>
      </c>
      <c r="E1515" s="533"/>
      <c r="F1515" s="536">
        <v>49659</v>
      </c>
      <c r="G1515" s="536">
        <f t="shared" si="294"/>
        <v>0</v>
      </c>
      <c r="H1515" s="536">
        <v>99318</v>
      </c>
      <c r="I1515" s="536">
        <f t="shared" si="295"/>
        <v>0</v>
      </c>
      <c r="J1515" s="749">
        <f t="shared" si="293"/>
        <v>0</v>
      </c>
    </row>
    <row r="1516" spans="1:10" ht="13.5" hidden="1" outlineLevel="1" thickBot="1" x14ac:dyDescent="0.25">
      <c r="A1516" s="531">
        <v>700</v>
      </c>
      <c r="B1516" s="571" t="s">
        <v>232</v>
      </c>
      <c r="C1516" s="572"/>
      <c r="D1516" s="573"/>
      <c r="E1516" s="574"/>
      <c r="F1516" s="575"/>
      <c r="G1516" s="579">
        <f>SUM(G1499:G1515)</f>
        <v>0</v>
      </c>
      <c r="H1516" s="575"/>
      <c r="I1516" s="579">
        <f>SUM(I1499:I1515)</f>
        <v>0</v>
      </c>
      <c r="J1516" s="576">
        <f>SUM(J1499:J1515)</f>
        <v>0</v>
      </c>
    </row>
    <row r="1517" spans="1:10" hidden="1" outlineLevel="1" x14ac:dyDescent="0.2">
      <c r="A1517" s="531">
        <v>701</v>
      </c>
      <c r="B1517" s="535"/>
      <c r="C1517" s="538"/>
      <c r="D1517" s="533"/>
      <c r="E1517" s="533"/>
      <c r="F1517" s="533"/>
      <c r="G1517" s="147"/>
      <c r="H1517" s="147"/>
      <c r="I1517" s="147"/>
      <c r="J1517" s="748"/>
    </row>
    <row r="1518" spans="1:10" ht="13.5" outlineLevel="1" x14ac:dyDescent="0.25">
      <c r="A1518" s="531">
        <v>702</v>
      </c>
      <c r="B1518" s="528" t="s">
        <v>254</v>
      </c>
      <c r="C1518" s="529"/>
      <c r="D1518" s="530"/>
      <c r="E1518" s="530"/>
      <c r="F1518" s="530"/>
      <c r="G1518" s="147"/>
      <c r="H1518" s="147"/>
      <c r="I1518" s="147"/>
      <c r="J1518" s="748"/>
    </row>
    <row r="1519" spans="1:10" outlineLevel="1" x14ac:dyDescent="0.2">
      <c r="A1519" s="531">
        <v>703</v>
      </c>
      <c r="B1519" s="535"/>
      <c r="C1519" s="538"/>
      <c r="D1519" s="533"/>
      <c r="E1519" s="533"/>
      <c r="F1519" s="533"/>
      <c r="G1519" s="147"/>
      <c r="H1519" s="147"/>
      <c r="I1519" s="147"/>
      <c r="J1519" s="748"/>
    </row>
    <row r="1520" spans="1:10" ht="25.5" hidden="1" outlineLevel="1" x14ac:dyDescent="0.2">
      <c r="A1520" s="531">
        <v>704</v>
      </c>
      <c r="B1520" s="578" t="s">
        <v>210</v>
      </c>
      <c r="C1520" s="533" t="s">
        <v>211</v>
      </c>
      <c r="D1520" s="533" t="s">
        <v>14</v>
      </c>
      <c r="E1520" s="533"/>
      <c r="F1520" s="536">
        <v>2000</v>
      </c>
      <c r="G1520" s="536">
        <f>E1520*F1520</f>
        <v>0</v>
      </c>
      <c r="H1520" s="536">
        <v>1856</v>
      </c>
      <c r="I1520" s="536">
        <f>E1520*H1520</f>
        <v>0</v>
      </c>
      <c r="J1520" s="749">
        <f t="shared" ref="J1520:J1561" si="296">G1520+I1520</f>
        <v>0</v>
      </c>
    </row>
    <row r="1521" spans="1:10" hidden="1" outlineLevel="1" x14ac:dyDescent="0.2">
      <c r="A1521" s="531">
        <v>705</v>
      </c>
      <c r="B1521" s="578" t="s">
        <v>255</v>
      </c>
      <c r="C1521" s="533" t="s">
        <v>256</v>
      </c>
      <c r="D1521" s="533" t="s">
        <v>14</v>
      </c>
      <c r="E1521" s="533"/>
      <c r="F1521" s="580" t="s">
        <v>434</v>
      </c>
      <c r="G1521" s="536"/>
      <c r="H1521" s="536">
        <v>0</v>
      </c>
      <c r="I1521" s="536">
        <f t="shared" ref="I1521:I1564" si="297">E1521*H1521</f>
        <v>0</v>
      </c>
      <c r="J1521" s="749">
        <f t="shared" si="296"/>
        <v>0</v>
      </c>
    </row>
    <row r="1522" spans="1:10" hidden="1" outlineLevel="1" x14ac:dyDescent="0.2">
      <c r="A1522" s="531">
        <v>706</v>
      </c>
      <c r="B1522" s="578" t="s">
        <v>255</v>
      </c>
      <c r="C1522" s="533" t="s">
        <v>257</v>
      </c>
      <c r="D1522" s="533" t="s">
        <v>14</v>
      </c>
      <c r="E1522" s="533"/>
      <c r="F1522" s="580" t="s">
        <v>434</v>
      </c>
      <c r="G1522" s="536"/>
      <c r="H1522" s="536">
        <v>0</v>
      </c>
      <c r="I1522" s="536">
        <f t="shared" si="297"/>
        <v>0</v>
      </c>
      <c r="J1522" s="749">
        <f t="shared" si="296"/>
        <v>0</v>
      </c>
    </row>
    <row r="1523" spans="1:10" hidden="1" outlineLevel="1" x14ac:dyDescent="0.2">
      <c r="A1523" s="531">
        <v>707</v>
      </c>
      <c r="B1523" s="578" t="s">
        <v>255</v>
      </c>
      <c r="C1523" s="533" t="s">
        <v>258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749">
        <f t="shared" si="296"/>
        <v>0</v>
      </c>
    </row>
    <row r="1524" spans="1:10" hidden="1" outlineLevel="1" x14ac:dyDescent="0.2">
      <c r="A1524" s="531">
        <v>708</v>
      </c>
      <c r="B1524" s="578" t="s">
        <v>214</v>
      </c>
      <c r="C1524" s="533" t="s">
        <v>215</v>
      </c>
      <c r="D1524" s="533" t="s">
        <v>14</v>
      </c>
      <c r="E1524" s="533"/>
      <c r="F1524" s="536">
        <v>450</v>
      </c>
      <c r="G1524" s="536">
        <f>E1524*F1524</f>
        <v>0</v>
      </c>
      <c r="H1524" s="536">
        <v>4220</v>
      </c>
      <c r="I1524" s="536">
        <f t="shared" si="297"/>
        <v>0</v>
      </c>
      <c r="J1524" s="749">
        <f t="shared" si="296"/>
        <v>0</v>
      </c>
    </row>
    <row r="1525" spans="1:10" hidden="1" outlineLevel="1" x14ac:dyDescent="0.2">
      <c r="A1525" s="531">
        <v>709</v>
      </c>
      <c r="B1525" s="578" t="s">
        <v>216</v>
      </c>
      <c r="C1525" s="533"/>
      <c r="D1525" s="533" t="s">
        <v>35</v>
      </c>
      <c r="E1525" s="533"/>
      <c r="F1525" s="536">
        <v>100</v>
      </c>
      <c r="G1525" s="536">
        <f>E1525*F1525</f>
        <v>0</v>
      </c>
      <c r="H1525" s="536">
        <v>189</v>
      </c>
      <c r="I1525" s="536">
        <f t="shared" si="297"/>
        <v>0</v>
      </c>
      <c r="J1525" s="749">
        <f t="shared" si="296"/>
        <v>0</v>
      </c>
    </row>
    <row r="1526" spans="1:10" hidden="1" outlineLevel="1" x14ac:dyDescent="0.2">
      <c r="A1526" s="531">
        <v>710</v>
      </c>
      <c r="B1526" s="578" t="s">
        <v>217</v>
      </c>
      <c r="C1526" s="533" t="s">
        <v>218</v>
      </c>
      <c r="D1526" s="533" t="s">
        <v>14</v>
      </c>
      <c r="E1526" s="533"/>
      <c r="F1526" s="536">
        <v>50</v>
      </c>
      <c r="G1526" s="536">
        <f>E1526*F1526</f>
        <v>0</v>
      </c>
      <c r="H1526" s="536">
        <v>324</v>
      </c>
      <c r="I1526" s="536">
        <f t="shared" si="297"/>
        <v>0</v>
      </c>
      <c r="J1526" s="749">
        <f t="shared" si="296"/>
        <v>0</v>
      </c>
    </row>
    <row r="1527" spans="1:10" hidden="1" outlineLevel="1" x14ac:dyDescent="0.2">
      <c r="A1527" s="531">
        <v>711</v>
      </c>
      <c r="B1527" s="578" t="s">
        <v>259</v>
      </c>
      <c r="C1527" s="533" t="s">
        <v>260</v>
      </c>
      <c r="D1527" s="533" t="s">
        <v>14</v>
      </c>
      <c r="E1527" s="533"/>
      <c r="F1527" s="580" t="s">
        <v>434</v>
      </c>
      <c r="G1527" s="536"/>
      <c r="H1527" s="536">
        <v>0</v>
      </c>
      <c r="I1527" s="536">
        <f t="shared" si="297"/>
        <v>0</v>
      </c>
      <c r="J1527" s="749">
        <f t="shared" si="296"/>
        <v>0</v>
      </c>
    </row>
    <row r="1528" spans="1:10" ht="51" hidden="1" outlineLevel="1" x14ac:dyDescent="0.2">
      <c r="A1528" s="531">
        <v>712</v>
      </c>
      <c r="B1528" s="541" t="s">
        <v>438</v>
      </c>
      <c r="C1528" s="533" t="s">
        <v>439</v>
      </c>
      <c r="D1528" s="533" t="s">
        <v>32</v>
      </c>
      <c r="E1528" s="533"/>
      <c r="F1528" s="536">
        <v>32544</v>
      </c>
      <c r="G1528" s="536">
        <f>E1528*F1528</f>
        <v>0</v>
      </c>
      <c r="H1528" s="536">
        <v>43909</v>
      </c>
      <c r="I1528" s="536">
        <f t="shared" si="297"/>
        <v>0</v>
      </c>
      <c r="J1528" s="749">
        <f t="shared" si="296"/>
        <v>0</v>
      </c>
    </row>
    <row r="1529" spans="1:10" ht="51" hidden="1" outlineLevel="1" x14ac:dyDescent="0.2">
      <c r="A1529" s="531">
        <v>713</v>
      </c>
      <c r="B1529" s="541" t="s">
        <v>438</v>
      </c>
      <c r="C1529" s="533" t="s">
        <v>439</v>
      </c>
      <c r="D1529" s="533" t="s">
        <v>32</v>
      </c>
      <c r="E1529" s="533"/>
      <c r="F1529" s="536">
        <v>32544</v>
      </c>
      <c r="G1529" s="536">
        <f t="shared" ref="G1529:G1533" si="298">E1529*F1529</f>
        <v>0</v>
      </c>
      <c r="H1529" s="536">
        <v>43909</v>
      </c>
      <c r="I1529" s="536">
        <f t="shared" si="297"/>
        <v>0</v>
      </c>
      <c r="J1529" s="749">
        <f t="shared" si="296"/>
        <v>0</v>
      </c>
    </row>
    <row r="1530" spans="1:10" ht="25.5" outlineLevel="1" x14ac:dyDescent="0.2">
      <c r="A1530" s="531">
        <v>714</v>
      </c>
      <c r="B1530" s="578" t="s">
        <v>242</v>
      </c>
      <c r="C1530" s="533" t="s">
        <v>381</v>
      </c>
      <c r="D1530" s="533" t="s">
        <v>14</v>
      </c>
      <c r="E1530" s="533">
        <v>2</v>
      </c>
      <c r="F1530" s="536">
        <v>38090.69</v>
      </c>
      <c r="G1530" s="536">
        <f t="shared" si="298"/>
        <v>76181.38</v>
      </c>
      <c r="H1530" s="536">
        <v>127558.79999999999</v>
      </c>
      <c r="I1530" s="536">
        <f t="shared" si="297"/>
        <v>255117.59999999998</v>
      </c>
      <c r="J1530" s="749">
        <f t="shared" si="296"/>
        <v>331298.98</v>
      </c>
    </row>
    <row r="1531" spans="1:10" ht="25.5" outlineLevel="1" x14ac:dyDescent="0.2">
      <c r="A1531" s="531">
        <v>715</v>
      </c>
      <c r="B1531" s="578" t="s">
        <v>242</v>
      </c>
      <c r="C1531" s="533" t="s">
        <v>380</v>
      </c>
      <c r="D1531" s="533" t="s">
        <v>14</v>
      </c>
      <c r="E1531" s="533">
        <v>1</v>
      </c>
      <c r="F1531" s="536">
        <v>51220.74</v>
      </c>
      <c r="G1531" s="536">
        <f t="shared" si="298"/>
        <v>51220.74</v>
      </c>
      <c r="H1531" s="536">
        <v>171529.19999999998</v>
      </c>
      <c r="I1531" s="536">
        <f t="shared" si="297"/>
        <v>171529.19999999998</v>
      </c>
      <c r="J1531" s="749">
        <f t="shared" si="296"/>
        <v>222749.93999999997</v>
      </c>
    </row>
    <row r="1532" spans="1:10" ht="25.5" outlineLevel="1" x14ac:dyDescent="0.2">
      <c r="A1532" s="531">
        <v>716</v>
      </c>
      <c r="B1532" s="578" t="s">
        <v>242</v>
      </c>
      <c r="C1532" s="533" t="s">
        <v>380</v>
      </c>
      <c r="D1532" s="533" t="s">
        <v>14</v>
      </c>
      <c r="E1532" s="533">
        <v>1</v>
      </c>
      <c r="F1532" s="536">
        <v>51220.74</v>
      </c>
      <c r="G1532" s="536">
        <f t="shared" si="298"/>
        <v>51220.74</v>
      </c>
      <c r="H1532" s="536">
        <v>171529.19999999998</v>
      </c>
      <c r="I1532" s="536">
        <f t="shared" si="297"/>
        <v>171529.19999999998</v>
      </c>
      <c r="J1532" s="749">
        <f t="shared" si="296"/>
        <v>222749.93999999997</v>
      </c>
    </row>
    <row r="1533" spans="1:10" ht="25.5" outlineLevel="1" x14ac:dyDescent="0.2">
      <c r="A1533" s="531">
        <v>717</v>
      </c>
      <c r="B1533" s="578" t="s">
        <v>242</v>
      </c>
      <c r="C1533" s="533" t="s">
        <v>381</v>
      </c>
      <c r="D1533" s="533" t="s">
        <v>14</v>
      </c>
      <c r="E1533" s="533">
        <v>2</v>
      </c>
      <c r="F1533" s="536">
        <v>38090.69</v>
      </c>
      <c r="G1533" s="536">
        <f t="shared" si="298"/>
        <v>76181.38</v>
      </c>
      <c r="H1533" s="536">
        <v>127558.79999999999</v>
      </c>
      <c r="I1533" s="536">
        <f t="shared" si="297"/>
        <v>255117.59999999998</v>
      </c>
      <c r="J1533" s="749">
        <f t="shared" si="296"/>
        <v>331298.98</v>
      </c>
    </row>
    <row r="1534" spans="1:10" ht="12" hidden="1" customHeight="1" outlineLevel="1" x14ac:dyDescent="0.2">
      <c r="A1534" s="531">
        <v>718</v>
      </c>
      <c r="B1534" s="578" t="s">
        <v>261</v>
      </c>
      <c r="C1534" s="533" t="s">
        <v>262</v>
      </c>
      <c r="D1534" s="533" t="s">
        <v>14</v>
      </c>
      <c r="E1534" s="533"/>
      <c r="F1534" s="580" t="s">
        <v>434</v>
      </c>
      <c r="G1534" s="536"/>
      <c r="H1534" s="536">
        <v>0</v>
      </c>
      <c r="I1534" s="536">
        <f t="shared" si="297"/>
        <v>0</v>
      </c>
      <c r="J1534" s="749">
        <f t="shared" si="296"/>
        <v>0</v>
      </c>
    </row>
    <row r="1535" spans="1:10" ht="25.5" hidden="1" outlineLevel="1" x14ac:dyDescent="0.2">
      <c r="A1535" s="531">
        <v>719</v>
      </c>
      <c r="B1535" s="578" t="s">
        <v>263</v>
      </c>
      <c r="C1535" s="533" t="s">
        <v>264</v>
      </c>
      <c r="D1535" s="533" t="s">
        <v>14</v>
      </c>
      <c r="E1535" s="533"/>
      <c r="F1535" s="580" t="s">
        <v>434</v>
      </c>
      <c r="G1535" s="536"/>
      <c r="H1535" s="536">
        <v>0</v>
      </c>
      <c r="I1535" s="536">
        <f t="shared" si="297"/>
        <v>0</v>
      </c>
      <c r="J1535" s="749">
        <f t="shared" si="296"/>
        <v>0</v>
      </c>
    </row>
    <row r="1536" spans="1:10" hidden="1" outlineLevel="1" x14ac:dyDescent="0.2">
      <c r="A1536" s="531">
        <v>720</v>
      </c>
      <c r="B1536" s="578" t="s">
        <v>265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749">
        <f t="shared" si="296"/>
        <v>0</v>
      </c>
    </row>
    <row r="1537" spans="1:10" hidden="1" outlineLevel="1" x14ac:dyDescent="0.2">
      <c r="A1537" s="531">
        <v>721</v>
      </c>
      <c r="B1537" s="578" t="s">
        <v>266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749">
        <f t="shared" si="296"/>
        <v>0</v>
      </c>
    </row>
    <row r="1538" spans="1:10" hidden="1" outlineLevel="1" x14ac:dyDescent="0.2">
      <c r="A1538" s="531">
        <v>722</v>
      </c>
      <c r="B1538" s="578" t="s">
        <v>267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749">
        <f t="shared" si="296"/>
        <v>0</v>
      </c>
    </row>
    <row r="1539" spans="1:10" hidden="1" outlineLevel="1" x14ac:dyDescent="0.2">
      <c r="A1539" s="531">
        <v>723</v>
      </c>
      <c r="B1539" s="578" t="s">
        <v>268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749">
        <f t="shared" si="296"/>
        <v>0</v>
      </c>
    </row>
    <row r="1540" spans="1:10" hidden="1" outlineLevel="1" x14ac:dyDescent="0.2">
      <c r="A1540" s="531">
        <v>724</v>
      </c>
      <c r="B1540" s="578" t="s">
        <v>269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297"/>
        <v>0</v>
      </c>
      <c r="J1540" s="749">
        <f t="shared" si="296"/>
        <v>0</v>
      </c>
    </row>
    <row r="1541" spans="1:10" hidden="1" outlineLevel="1" x14ac:dyDescent="0.2">
      <c r="A1541" s="531">
        <v>725</v>
      </c>
      <c r="B1541" s="578" t="s">
        <v>270</v>
      </c>
      <c r="C1541" s="533"/>
      <c r="D1541" s="533" t="s">
        <v>14</v>
      </c>
      <c r="E1541" s="533"/>
      <c r="F1541" s="580" t="s">
        <v>435</v>
      </c>
      <c r="G1541" s="536"/>
      <c r="H1541" s="536">
        <v>0</v>
      </c>
      <c r="I1541" s="536">
        <f t="shared" si="297"/>
        <v>0</v>
      </c>
      <c r="J1541" s="749">
        <f t="shared" si="296"/>
        <v>0</v>
      </c>
    </row>
    <row r="1542" spans="1:10" hidden="1" outlineLevel="1" x14ac:dyDescent="0.2">
      <c r="A1542" s="531">
        <v>726</v>
      </c>
      <c r="B1542" s="578" t="s">
        <v>271</v>
      </c>
      <c r="C1542" s="533"/>
      <c r="D1542" s="533" t="s">
        <v>14</v>
      </c>
      <c r="E1542" s="533"/>
      <c r="F1542" s="580" t="s">
        <v>435</v>
      </c>
      <c r="G1542" s="536"/>
      <c r="H1542" s="536">
        <v>0</v>
      </c>
      <c r="I1542" s="536">
        <f t="shared" si="297"/>
        <v>0</v>
      </c>
      <c r="J1542" s="749">
        <f t="shared" si="296"/>
        <v>0</v>
      </c>
    </row>
    <row r="1543" spans="1:10" hidden="1" outlineLevel="1" x14ac:dyDescent="0.2">
      <c r="A1543" s="531">
        <v>727</v>
      </c>
      <c r="B1543" s="578" t="s">
        <v>272</v>
      </c>
      <c r="C1543" s="533"/>
      <c r="D1543" s="533" t="s">
        <v>14</v>
      </c>
      <c r="E1543" s="533"/>
      <c r="F1543" s="580" t="s">
        <v>435</v>
      </c>
      <c r="G1543" s="536"/>
      <c r="H1543" s="536">
        <v>0</v>
      </c>
      <c r="I1543" s="536">
        <f t="shared" si="297"/>
        <v>0</v>
      </c>
      <c r="J1543" s="749">
        <f t="shared" si="296"/>
        <v>0</v>
      </c>
    </row>
    <row r="1544" spans="1:10" hidden="1" outlineLevel="1" x14ac:dyDescent="0.2">
      <c r="A1544" s="531">
        <v>728</v>
      </c>
      <c r="B1544" s="535" t="s">
        <v>219</v>
      </c>
      <c r="C1544" s="538" t="s">
        <v>273</v>
      </c>
      <c r="D1544" s="533" t="s">
        <v>35</v>
      </c>
      <c r="E1544" s="533"/>
      <c r="F1544" s="536">
        <v>80</v>
      </c>
      <c r="G1544" s="536">
        <f t="shared" ref="G1544:G1564" si="299">E1544*F1544</f>
        <v>0</v>
      </c>
      <c r="H1544" s="536">
        <v>22</v>
      </c>
      <c r="I1544" s="536">
        <f t="shared" si="297"/>
        <v>0</v>
      </c>
      <c r="J1544" s="749">
        <f t="shared" si="296"/>
        <v>0</v>
      </c>
    </row>
    <row r="1545" spans="1:10" hidden="1" outlineLevel="1" x14ac:dyDescent="0.2">
      <c r="A1545" s="531">
        <v>729</v>
      </c>
      <c r="B1545" s="535" t="s">
        <v>219</v>
      </c>
      <c r="C1545" s="538" t="s">
        <v>220</v>
      </c>
      <c r="D1545" s="533" t="s">
        <v>35</v>
      </c>
      <c r="E1545" s="533"/>
      <c r="F1545" s="536">
        <v>80</v>
      </c>
      <c r="G1545" s="536">
        <f t="shared" si="299"/>
        <v>0</v>
      </c>
      <c r="H1545" s="536">
        <v>30</v>
      </c>
      <c r="I1545" s="536">
        <f t="shared" si="297"/>
        <v>0</v>
      </c>
      <c r="J1545" s="749">
        <f t="shared" si="296"/>
        <v>0</v>
      </c>
    </row>
    <row r="1546" spans="1:10" hidden="1" outlineLevel="1" x14ac:dyDescent="0.2">
      <c r="A1546" s="531">
        <v>730</v>
      </c>
      <c r="B1546" s="535" t="s">
        <v>219</v>
      </c>
      <c r="C1546" s="538" t="s">
        <v>221</v>
      </c>
      <c r="D1546" s="533" t="s">
        <v>35</v>
      </c>
      <c r="E1546" s="533"/>
      <c r="F1546" s="536">
        <v>80</v>
      </c>
      <c r="G1546" s="536">
        <f t="shared" si="299"/>
        <v>0</v>
      </c>
      <c r="H1546" s="536">
        <v>45</v>
      </c>
      <c r="I1546" s="536">
        <f t="shared" si="297"/>
        <v>0</v>
      </c>
      <c r="J1546" s="749">
        <f t="shared" si="296"/>
        <v>0</v>
      </c>
    </row>
    <row r="1547" spans="1:10" hidden="1" outlineLevel="1" x14ac:dyDescent="0.2">
      <c r="A1547" s="531">
        <v>731</v>
      </c>
      <c r="B1547" s="535" t="s">
        <v>274</v>
      </c>
      <c r="C1547" s="538" t="s">
        <v>273</v>
      </c>
      <c r="D1547" s="533" t="s">
        <v>35</v>
      </c>
      <c r="E1547" s="533"/>
      <c r="F1547" s="536">
        <v>0</v>
      </c>
      <c r="G1547" s="536">
        <f t="shared" si="299"/>
        <v>0</v>
      </c>
      <c r="H1547" s="536">
        <v>31</v>
      </c>
      <c r="I1547" s="536">
        <f t="shared" si="297"/>
        <v>0</v>
      </c>
      <c r="J1547" s="749">
        <f t="shared" si="296"/>
        <v>0</v>
      </c>
    </row>
    <row r="1548" spans="1:10" hidden="1" outlineLevel="1" x14ac:dyDescent="0.2">
      <c r="A1548" s="531">
        <v>732</v>
      </c>
      <c r="B1548" s="535" t="s">
        <v>274</v>
      </c>
      <c r="C1548" s="538" t="s">
        <v>220</v>
      </c>
      <c r="D1548" s="533" t="s">
        <v>35</v>
      </c>
      <c r="E1548" s="533"/>
      <c r="F1548" s="536">
        <v>0</v>
      </c>
      <c r="G1548" s="536">
        <f t="shared" si="299"/>
        <v>0</v>
      </c>
      <c r="H1548" s="536">
        <v>32</v>
      </c>
      <c r="I1548" s="536">
        <f t="shared" si="297"/>
        <v>0</v>
      </c>
      <c r="J1548" s="749">
        <f t="shared" si="296"/>
        <v>0</v>
      </c>
    </row>
    <row r="1549" spans="1:10" ht="15" hidden="1" customHeight="1" outlineLevel="1" x14ac:dyDescent="0.2">
      <c r="A1549" s="531">
        <v>733</v>
      </c>
      <c r="B1549" s="535" t="s">
        <v>274</v>
      </c>
      <c r="C1549" s="538" t="s">
        <v>221</v>
      </c>
      <c r="D1549" s="533" t="s">
        <v>35</v>
      </c>
      <c r="E1549" s="533"/>
      <c r="F1549" s="536">
        <v>0</v>
      </c>
      <c r="G1549" s="536">
        <f t="shared" si="299"/>
        <v>0</v>
      </c>
      <c r="H1549" s="536">
        <v>34</v>
      </c>
      <c r="I1549" s="536">
        <f t="shared" si="297"/>
        <v>0</v>
      </c>
      <c r="J1549" s="749">
        <f t="shared" si="296"/>
        <v>0</v>
      </c>
    </row>
    <row r="1550" spans="1:10" ht="15" hidden="1" customHeight="1" outlineLevel="1" x14ac:dyDescent="0.2">
      <c r="A1550" s="531">
        <v>734</v>
      </c>
      <c r="B1550" s="535" t="s">
        <v>222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227</v>
      </c>
      <c r="I1550" s="536">
        <f t="shared" si="297"/>
        <v>0</v>
      </c>
      <c r="J1550" s="749">
        <f t="shared" si="296"/>
        <v>0</v>
      </c>
    </row>
    <row r="1551" spans="1:10" ht="15" hidden="1" customHeight="1" outlineLevel="1" x14ac:dyDescent="0.2">
      <c r="A1551" s="531">
        <v>735</v>
      </c>
      <c r="B1551" s="535" t="s">
        <v>222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281</v>
      </c>
      <c r="I1551" s="536">
        <f t="shared" si="297"/>
        <v>0</v>
      </c>
      <c r="J1551" s="749">
        <f t="shared" si="296"/>
        <v>0</v>
      </c>
    </row>
    <row r="1552" spans="1:10" hidden="1" outlineLevel="1" x14ac:dyDescent="0.2">
      <c r="A1552" s="531">
        <v>736</v>
      </c>
      <c r="B1552" s="535" t="s">
        <v>222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217</v>
      </c>
      <c r="I1552" s="536">
        <f t="shared" si="297"/>
        <v>0</v>
      </c>
      <c r="J1552" s="749">
        <f t="shared" si="296"/>
        <v>0</v>
      </c>
    </row>
    <row r="1553" spans="1:10" hidden="1" outlineLevel="1" x14ac:dyDescent="0.2">
      <c r="A1553" s="531">
        <v>737</v>
      </c>
      <c r="B1553" s="535" t="s">
        <v>224</v>
      </c>
      <c r="C1553" s="538" t="s">
        <v>276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392</v>
      </c>
      <c r="I1553" s="536">
        <f t="shared" si="297"/>
        <v>0</v>
      </c>
      <c r="J1553" s="749">
        <f t="shared" si="296"/>
        <v>0</v>
      </c>
    </row>
    <row r="1554" spans="1:10" ht="15" hidden="1" customHeight="1" outlineLevel="1" x14ac:dyDescent="0.2">
      <c r="A1554" s="531">
        <v>738</v>
      </c>
      <c r="B1554" s="535" t="s">
        <v>224</v>
      </c>
      <c r="C1554" s="538" t="s">
        <v>223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250</v>
      </c>
      <c r="I1554" s="536">
        <f t="shared" si="297"/>
        <v>0</v>
      </c>
      <c r="J1554" s="749">
        <f t="shared" si="296"/>
        <v>0</v>
      </c>
    </row>
    <row r="1555" spans="1:10" hidden="1" outlineLevel="1" x14ac:dyDescent="0.2">
      <c r="A1555" s="531">
        <v>739</v>
      </c>
      <c r="B1555" s="535" t="s">
        <v>224</v>
      </c>
      <c r="C1555" s="538" t="s">
        <v>275</v>
      </c>
      <c r="D1555" s="533" t="s">
        <v>35</v>
      </c>
      <c r="E1555" s="533"/>
      <c r="F1555" s="536">
        <v>150</v>
      </c>
      <c r="G1555" s="536">
        <f t="shared" si="299"/>
        <v>0</v>
      </c>
      <c r="H1555" s="536">
        <v>276</v>
      </c>
      <c r="I1555" s="536">
        <f t="shared" si="297"/>
        <v>0</v>
      </c>
      <c r="J1555" s="749">
        <f t="shared" si="296"/>
        <v>0</v>
      </c>
    </row>
    <row r="1556" spans="1:10" hidden="1" outlineLevel="1" x14ac:dyDescent="0.2">
      <c r="A1556" s="531">
        <v>740</v>
      </c>
      <c r="B1556" s="535" t="s">
        <v>224</v>
      </c>
      <c r="C1556" s="538" t="s">
        <v>225</v>
      </c>
      <c r="D1556" s="533" t="s">
        <v>35</v>
      </c>
      <c r="E1556" s="533"/>
      <c r="F1556" s="536">
        <v>150</v>
      </c>
      <c r="G1556" s="536">
        <f t="shared" si="299"/>
        <v>0</v>
      </c>
      <c r="H1556" s="536">
        <v>157</v>
      </c>
      <c r="I1556" s="536">
        <f t="shared" si="297"/>
        <v>0</v>
      </c>
      <c r="J1556" s="749">
        <f t="shared" si="296"/>
        <v>0</v>
      </c>
    </row>
    <row r="1557" spans="1:10" hidden="1" outlineLevel="1" x14ac:dyDescent="0.2">
      <c r="A1557" s="531">
        <v>741</v>
      </c>
      <c r="B1557" s="535" t="s">
        <v>226</v>
      </c>
      <c r="C1557" s="538" t="s">
        <v>277</v>
      </c>
      <c r="D1557" s="533" t="s">
        <v>35</v>
      </c>
      <c r="E1557" s="533"/>
      <c r="F1557" s="536">
        <v>150</v>
      </c>
      <c r="G1557" s="536">
        <f t="shared" si="299"/>
        <v>0</v>
      </c>
      <c r="H1557" s="536">
        <v>308</v>
      </c>
      <c r="I1557" s="536">
        <f t="shared" si="297"/>
        <v>0</v>
      </c>
      <c r="J1557" s="749">
        <f t="shared" si="296"/>
        <v>0</v>
      </c>
    </row>
    <row r="1558" spans="1:10" hidden="1" outlineLevel="1" x14ac:dyDescent="0.2">
      <c r="A1558" s="531">
        <v>742</v>
      </c>
      <c r="B1558" s="535" t="s">
        <v>226</v>
      </c>
      <c r="C1558" s="538" t="s">
        <v>278</v>
      </c>
      <c r="D1558" s="533" t="s">
        <v>35</v>
      </c>
      <c r="E1558" s="533"/>
      <c r="F1558" s="536">
        <v>150</v>
      </c>
      <c r="G1558" s="536">
        <f t="shared" si="299"/>
        <v>0</v>
      </c>
      <c r="H1558" s="536">
        <v>248</v>
      </c>
      <c r="I1558" s="536">
        <f t="shared" si="297"/>
        <v>0</v>
      </c>
      <c r="J1558" s="749">
        <f t="shared" si="296"/>
        <v>0</v>
      </c>
    </row>
    <row r="1559" spans="1:10" hidden="1" outlineLevel="1" x14ac:dyDescent="0.2">
      <c r="A1559" s="531">
        <v>743</v>
      </c>
      <c r="B1559" s="535" t="s">
        <v>228</v>
      </c>
      <c r="C1559" s="538" t="s">
        <v>229</v>
      </c>
      <c r="D1559" s="533" t="s">
        <v>35</v>
      </c>
      <c r="E1559" s="533"/>
      <c r="F1559" s="536">
        <v>120</v>
      </c>
      <c r="G1559" s="536">
        <f t="shared" si="299"/>
        <v>0</v>
      </c>
      <c r="H1559" s="536">
        <v>33</v>
      </c>
      <c r="I1559" s="536">
        <f t="shared" si="297"/>
        <v>0</v>
      </c>
      <c r="J1559" s="749">
        <f t="shared" si="296"/>
        <v>0</v>
      </c>
    </row>
    <row r="1560" spans="1:10" hidden="1" outlineLevel="1" x14ac:dyDescent="0.2">
      <c r="A1560" s="531">
        <v>744</v>
      </c>
      <c r="B1560" s="535" t="s">
        <v>230</v>
      </c>
      <c r="C1560" s="538" t="s">
        <v>229</v>
      </c>
      <c r="D1560" s="533" t="s">
        <v>35</v>
      </c>
      <c r="E1560" s="533"/>
      <c r="F1560" s="536">
        <v>120</v>
      </c>
      <c r="G1560" s="536">
        <f t="shared" si="299"/>
        <v>0</v>
      </c>
      <c r="H1560" s="536">
        <v>30</v>
      </c>
      <c r="I1560" s="536">
        <f t="shared" si="297"/>
        <v>0</v>
      </c>
      <c r="J1560" s="749">
        <f t="shared" si="296"/>
        <v>0</v>
      </c>
    </row>
    <row r="1561" spans="1:10" hidden="1" outlineLevel="1" x14ac:dyDescent="0.2">
      <c r="A1561" s="531">
        <v>745</v>
      </c>
      <c r="B1561" s="535" t="s">
        <v>231</v>
      </c>
      <c r="C1561" s="533"/>
      <c r="D1561" s="533" t="s">
        <v>32</v>
      </c>
      <c r="E1561" s="533"/>
      <c r="F1561" s="536">
        <v>234625.5</v>
      </c>
      <c r="G1561" s="536">
        <f t="shared" si="299"/>
        <v>0</v>
      </c>
      <c r="H1561" s="536">
        <v>469251</v>
      </c>
      <c r="I1561" s="536">
        <f t="shared" si="297"/>
        <v>0</v>
      </c>
      <c r="J1561" s="749">
        <f t="shared" si="296"/>
        <v>0</v>
      </c>
    </row>
    <row r="1562" spans="1:10" hidden="1" outlineLevel="1" x14ac:dyDescent="0.2">
      <c r="A1562" s="531">
        <v>746</v>
      </c>
      <c r="B1562" s="570"/>
      <c r="C1562" s="568"/>
      <c r="D1562" s="568"/>
      <c r="E1562" s="568"/>
      <c r="F1562" s="536"/>
      <c r="G1562" s="536">
        <f t="shared" si="299"/>
        <v>0</v>
      </c>
      <c r="H1562" s="536"/>
      <c r="I1562" s="536">
        <f t="shared" si="297"/>
        <v>0</v>
      </c>
      <c r="J1562" s="749"/>
    </row>
    <row r="1563" spans="1:10" hidden="1" outlineLevel="1" x14ac:dyDescent="0.2">
      <c r="A1563" s="531">
        <v>747</v>
      </c>
      <c r="B1563" s="535" t="s">
        <v>206</v>
      </c>
      <c r="C1563" s="538"/>
      <c r="D1563" s="533" t="s">
        <v>207</v>
      </c>
      <c r="E1563" s="533"/>
      <c r="F1563" s="536">
        <v>225000</v>
      </c>
      <c r="G1563" s="536">
        <f t="shared" si="299"/>
        <v>0</v>
      </c>
      <c r="H1563" s="536">
        <v>0</v>
      </c>
      <c r="I1563" s="536">
        <f t="shared" si="297"/>
        <v>0</v>
      </c>
      <c r="J1563" s="749">
        <f t="shared" ref="J1563:J1564" si="300">G1563+I1563</f>
        <v>0</v>
      </c>
    </row>
    <row r="1564" spans="1:10" hidden="1" outlineLevel="1" x14ac:dyDescent="0.2">
      <c r="A1564" s="531">
        <v>748</v>
      </c>
      <c r="B1564" s="535" t="s">
        <v>104</v>
      </c>
      <c r="C1564" s="538"/>
      <c r="D1564" s="533" t="s">
        <v>207</v>
      </c>
      <c r="E1564" s="533"/>
      <c r="F1564" s="536">
        <v>189000</v>
      </c>
      <c r="G1564" s="536">
        <f t="shared" si="299"/>
        <v>0</v>
      </c>
      <c r="H1564" s="536">
        <v>0</v>
      </c>
      <c r="I1564" s="536">
        <f t="shared" si="297"/>
        <v>0</v>
      </c>
      <c r="J1564" s="749">
        <f t="shared" si="300"/>
        <v>0</v>
      </c>
    </row>
    <row r="1565" spans="1:10" ht="13.5" outlineLevel="1" thickBot="1" x14ac:dyDescent="0.25">
      <c r="A1565" s="531">
        <v>749</v>
      </c>
      <c r="B1565" s="535"/>
      <c r="C1565" s="538"/>
      <c r="D1565" s="533"/>
      <c r="E1565" s="533"/>
      <c r="F1565" s="536"/>
      <c r="G1565" s="536"/>
      <c r="H1565" s="536"/>
      <c r="I1565" s="536"/>
      <c r="J1565" s="749"/>
    </row>
    <row r="1566" spans="1:10" ht="13.5" outlineLevel="1" thickBot="1" x14ac:dyDescent="0.25">
      <c r="A1566" s="531">
        <v>750</v>
      </c>
      <c r="B1566" s="571" t="s">
        <v>279</v>
      </c>
      <c r="C1566" s="572"/>
      <c r="D1566" s="573"/>
      <c r="E1566" s="574"/>
      <c r="F1566" s="575"/>
      <c r="G1566" s="579">
        <f>SUM(G1520:G1565)</f>
        <v>254804.24</v>
      </c>
      <c r="H1566" s="575"/>
      <c r="I1566" s="579">
        <f>SUM(I1520:I1565)</f>
        <v>853293.59999999986</v>
      </c>
      <c r="J1566" s="576">
        <f>SUM(J1520:J1565)</f>
        <v>1108097.8399999999</v>
      </c>
    </row>
    <row r="1567" spans="1:10" ht="13.5" outlineLevel="1" thickBot="1" x14ac:dyDescent="0.25">
      <c r="A1567" s="531">
        <v>751</v>
      </c>
      <c r="B1567" s="535"/>
      <c r="C1567" s="538"/>
      <c r="D1567" s="533"/>
      <c r="E1567" s="533"/>
      <c r="F1567" s="533"/>
      <c r="G1567" s="147"/>
      <c r="H1567" s="147"/>
      <c r="I1567" s="147"/>
      <c r="J1567" s="748"/>
    </row>
    <row r="1568" spans="1:10" ht="14.25" hidden="1" outlineLevel="1" thickBot="1" x14ac:dyDescent="0.3">
      <c r="A1568" s="531">
        <v>752</v>
      </c>
      <c r="B1568" s="528" t="s">
        <v>280</v>
      </c>
      <c r="C1568" s="529"/>
      <c r="D1568" s="530"/>
      <c r="E1568" s="530"/>
      <c r="F1568" s="530"/>
      <c r="G1568" s="147"/>
      <c r="H1568" s="147"/>
      <c r="I1568" s="147"/>
      <c r="J1568" s="748"/>
    </row>
    <row r="1569" spans="1:10" ht="13.5" hidden="1" outlineLevel="1" thickBot="1" x14ac:dyDescent="0.25">
      <c r="A1569" s="531">
        <v>753</v>
      </c>
      <c r="B1569" s="535"/>
      <c r="C1569" s="538"/>
      <c r="D1569" s="533"/>
      <c r="E1569" s="533"/>
      <c r="F1569" s="533"/>
      <c r="G1569" s="147"/>
      <c r="H1569" s="147"/>
      <c r="I1569" s="147"/>
      <c r="J1569" s="748"/>
    </row>
    <row r="1570" spans="1:10" ht="26.25" hidden="1" outlineLevel="1" thickBot="1" x14ac:dyDescent="0.25">
      <c r="A1570" s="531">
        <v>754</v>
      </c>
      <c r="B1570" s="578" t="s">
        <v>210</v>
      </c>
      <c r="C1570" s="533" t="s">
        <v>211</v>
      </c>
      <c r="D1570" s="533" t="s">
        <v>14</v>
      </c>
      <c r="E1570" s="533"/>
      <c r="F1570" s="536">
        <v>2000</v>
      </c>
      <c r="G1570" s="536">
        <f>E1570*F1570</f>
        <v>0</v>
      </c>
      <c r="H1570" s="536">
        <v>1856</v>
      </c>
      <c r="I1570" s="536">
        <f>E1570*H1570</f>
        <v>0</v>
      </c>
      <c r="J1570" s="749">
        <f t="shared" ref="J1570:J1588" si="301">G1570+I1570</f>
        <v>0</v>
      </c>
    </row>
    <row r="1571" spans="1:10" ht="13.5" hidden="1" outlineLevel="1" thickBot="1" x14ac:dyDescent="0.25">
      <c r="A1571" s="531">
        <v>755</v>
      </c>
      <c r="B1571" s="578" t="s">
        <v>212</v>
      </c>
      <c r="C1571" s="533" t="s">
        <v>213</v>
      </c>
      <c r="D1571" s="533" t="s">
        <v>14</v>
      </c>
      <c r="E1571" s="533"/>
      <c r="F1571" s="536">
        <v>750</v>
      </c>
      <c r="G1571" s="536">
        <f t="shared" ref="G1571:G1588" si="302">E1571*F1571</f>
        <v>0</v>
      </c>
      <c r="H1571" s="536">
        <v>532</v>
      </c>
      <c r="I1571" s="536">
        <f t="shared" ref="I1571:I1588" si="303">E1571*H1571</f>
        <v>0</v>
      </c>
      <c r="J1571" s="749">
        <f t="shared" si="301"/>
        <v>0</v>
      </c>
    </row>
    <row r="1572" spans="1:10" ht="13.5" hidden="1" outlineLevel="1" thickBot="1" x14ac:dyDescent="0.25">
      <c r="A1572" s="531">
        <v>756</v>
      </c>
      <c r="B1572" s="578" t="s">
        <v>214</v>
      </c>
      <c r="C1572" s="533" t="s">
        <v>215</v>
      </c>
      <c r="D1572" s="533" t="s">
        <v>14</v>
      </c>
      <c r="E1572" s="533"/>
      <c r="F1572" s="536">
        <v>450</v>
      </c>
      <c r="G1572" s="536">
        <f t="shared" si="302"/>
        <v>0</v>
      </c>
      <c r="H1572" s="536">
        <v>4220</v>
      </c>
      <c r="I1572" s="536">
        <f t="shared" si="303"/>
        <v>0</v>
      </c>
      <c r="J1572" s="749">
        <f t="shared" si="301"/>
        <v>0</v>
      </c>
    </row>
    <row r="1573" spans="1:10" ht="13.5" hidden="1" outlineLevel="1" thickBot="1" x14ac:dyDescent="0.25">
      <c r="A1573" s="531">
        <v>757</v>
      </c>
      <c r="B1573" s="578" t="s">
        <v>216</v>
      </c>
      <c r="C1573" s="533"/>
      <c r="D1573" s="533" t="s">
        <v>35</v>
      </c>
      <c r="E1573" s="533"/>
      <c r="F1573" s="536">
        <v>100</v>
      </c>
      <c r="G1573" s="536">
        <f t="shared" si="302"/>
        <v>0</v>
      </c>
      <c r="H1573" s="536">
        <v>189</v>
      </c>
      <c r="I1573" s="536">
        <f t="shared" si="303"/>
        <v>0</v>
      </c>
      <c r="J1573" s="749">
        <f t="shared" si="301"/>
        <v>0</v>
      </c>
    </row>
    <row r="1574" spans="1:10" ht="13.5" hidden="1" outlineLevel="1" thickBot="1" x14ac:dyDescent="0.25">
      <c r="A1574" s="531">
        <v>758</v>
      </c>
      <c r="B1574" s="578" t="s">
        <v>217</v>
      </c>
      <c r="C1574" s="533" t="s">
        <v>218</v>
      </c>
      <c r="D1574" s="533" t="s">
        <v>14</v>
      </c>
      <c r="E1574" s="533"/>
      <c r="F1574" s="536">
        <v>50</v>
      </c>
      <c r="G1574" s="536">
        <f t="shared" si="302"/>
        <v>0</v>
      </c>
      <c r="H1574" s="536">
        <v>324</v>
      </c>
      <c r="I1574" s="536">
        <f t="shared" si="303"/>
        <v>0</v>
      </c>
      <c r="J1574" s="749">
        <f t="shared" si="301"/>
        <v>0</v>
      </c>
    </row>
    <row r="1575" spans="1:10" ht="13.5" hidden="1" outlineLevel="1" thickBot="1" x14ac:dyDescent="0.25">
      <c r="A1575" s="531">
        <v>759</v>
      </c>
      <c r="B1575" s="535" t="s">
        <v>219</v>
      </c>
      <c r="C1575" s="538" t="s">
        <v>220</v>
      </c>
      <c r="D1575" s="533" t="s">
        <v>35</v>
      </c>
      <c r="E1575" s="533"/>
      <c r="F1575" s="536">
        <v>80</v>
      </c>
      <c r="G1575" s="536">
        <f t="shared" si="302"/>
        <v>0</v>
      </c>
      <c r="H1575" s="536">
        <v>30</v>
      </c>
      <c r="I1575" s="536">
        <f t="shared" si="303"/>
        <v>0</v>
      </c>
      <c r="J1575" s="749">
        <f t="shared" si="301"/>
        <v>0</v>
      </c>
    </row>
    <row r="1576" spans="1:10" ht="13.5" hidden="1" outlineLevel="1" thickBot="1" x14ac:dyDescent="0.25">
      <c r="A1576" s="531">
        <v>760</v>
      </c>
      <c r="B1576" s="535" t="s">
        <v>219</v>
      </c>
      <c r="C1576" s="538" t="s">
        <v>221</v>
      </c>
      <c r="D1576" s="533" t="s">
        <v>35</v>
      </c>
      <c r="E1576" s="533"/>
      <c r="F1576" s="536">
        <v>80</v>
      </c>
      <c r="G1576" s="536">
        <f t="shared" si="302"/>
        <v>0</v>
      </c>
      <c r="H1576" s="536">
        <v>45</v>
      </c>
      <c r="I1576" s="536">
        <f t="shared" si="303"/>
        <v>0</v>
      </c>
      <c r="J1576" s="749">
        <f t="shared" si="301"/>
        <v>0</v>
      </c>
    </row>
    <row r="1577" spans="1:10" ht="13.5" hidden="1" outlineLevel="1" thickBot="1" x14ac:dyDescent="0.25">
      <c r="A1577" s="531">
        <v>761</v>
      </c>
      <c r="B1577" s="535" t="s">
        <v>274</v>
      </c>
      <c r="C1577" s="538" t="s">
        <v>220</v>
      </c>
      <c r="D1577" s="533" t="s">
        <v>35</v>
      </c>
      <c r="E1577" s="533"/>
      <c r="F1577" s="536">
        <v>0</v>
      </c>
      <c r="G1577" s="536">
        <f t="shared" si="302"/>
        <v>0</v>
      </c>
      <c r="H1577" s="536">
        <v>32</v>
      </c>
      <c r="I1577" s="536">
        <f t="shared" si="303"/>
        <v>0</v>
      </c>
      <c r="J1577" s="749">
        <f t="shared" si="301"/>
        <v>0</v>
      </c>
    </row>
    <row r="1578" spans="1:10" ht="13.5" hidden="1" outlineLevel="1" thickBot="1" x14ac:dyDescent="0.25">
      <c r="A1578" s="531">
        <v>762</v>
      </c>
      <c r="B1578" s="535" t="s">
        <v>274</v>
      </c>
      <c r="C1578" s="538" t="s">
        <v>221</v>
      </c>
      <c r="D1578" s="533" t="s">
        <v>35</v>
      </c>
      <c r="E1578" s="533"/>
      <c r="F1578" s="536">
        <v>0</v>
      </c>
      <c r="G1578" s="536">
        <f t="shared" si="302"/>
        <v>0</v>
      </c>
      <c r="H1578" s="536">
        <v>34</v>
      </c>
      <c r="I1578" s="536">
        <f t="shared" si="303"/>
        <v>0</v>
      </c>
      <c r="J1578" s="749">
        <f t="shared" si="301"/>
        <v>0</v>
      </c>
    </row>
    <row r="1579" spans="1:10" ht="26.25" hidden="1" outlineLevel="1" thickBot="1" x14ac:dyDescent="0.25">
      <c r="A1579" s="531">
        <v>763</v>
      </c>
      <c r="B1579" s="535" t="s">
        <v>48</v>
      </c>
      <c r="C1579" s="533" t="s">
        <v>379</v>
      </c>
      <c r="D1579" s="533" t="s">
        <v>14</v>
      </c>
      <c r="E1579" s="533"/>
      <c r="F1579" s="536">
        <v>55700.4</v>
      </c>
      <c r="G1579" s="536">
        <f t="shared" si="302"/>
        <v>0</v>
      </c>
      <c r="H1579" s="536">
        <v>151613.06399999998</v>
      </c>
      <c r="I1579" s="536">
        <f t="shared" si="303"/>
        <v>0</v>
      </c>
      <c r="J1579" s="749">
        <f t="shared" si="301"/>
        <v>0</v>
      </c>
    </row>
    <row r="1580" spans="1:10" ht="26.25" hidden="1" outlineLevel="1" thickBot="1" x14ac:dyDescent="0.25">
      <c r="A1580" s="531">
        <v>764</v>
      </c>
      <c r="B1580" s="535" t="s">
        <v>377</v>
      </c>
      <c r="C1580" s="533" t="s">
        <v>360</v>
      </c>
      <c r="D1580" s="533" t="s">
        <v>14</v>
      </c>
      <c r="E1580" s="533"/>
      <c r="F1580" s="536">
        <v>23128</v>
      </c>
      <c r="G1580" s="536">
        <f t="shared" si="302"/>
        <v>0</v>
      </c>
      <c r="H1580" s="536">
        <v>69805.8</v>
      </c>
      <c r="I1580" s="536">
        <f t="shared" si="303"/>
        <v>0</v>
      </c>
      <c r="J1580" s="749">
        <f t="shared" si="301"/>
        <v>0</v>
      </c>
    </row>
    <row r="1581" spans="1:10" ht="26.25" hidden="1" outlineLevel="1" thickBot="1" x14ac:dyDescent="0.25">
      <c r="A1581" s="531">
        <v>765</v>
      </c>
      <c r="B1581" s="535" t="s">
        <v>378</v>
      </c>
      <c r="C1581" s="533" t="s">
        <v>360</v>
      </c>
      <c r="D1581" s="533" t="s">
        <v>14</v>
      </c>
      <c r="E1581" s="533"/>
      <c r="F1581" s="536">
        <v>23128</v>
      </c>
      <c r="G1581" s="536">
        <f t="shared" si="302"/>
        <v>0</v>
      </c>
      <c r="H1581" s="536">
        <v>73109.903999999995</v>
      </c>
      <c r="I1581" s="536">
        <f t="shared" si="303"/>
        <v>0</v>
      </c>
      <c r="J1581" s="749">
        <f t="shared" si="301"/>
        <v>0</v>
      </c>
    </row>
    <row r="1582" spans="1:10" ht="13.5" hidden="1" outlineLevel="1" thickBot="1" x14ac:dyDescent="0.25">
      <c r="A1582" s="531">
        <v>766</v>
      </c>
      <c r="B1582" s="535" t="s">
        <v>222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2"/>
        <v>0</v>
      </c>
      <c r="H1582" s="536">
        <v>227</v>
      </c>
      <c r="I1582" s="536">
        <f t="shared" si="303"/>
        <v>0</v>
      </c>
      <c r="J1582" s="749">
        <f t="shared" si="301"/>
        <v>0</v>
      </c>
    </row>
    <row r="1583" spans="1:10" ht="13.5" hidden="1" outlineLevel="1" thickBot="1" x14ac:dyDescent="0.25">
      <c r="A1583" s="531">
        <v>767</v>
      </c>
      <c r="B1583" s="535" t="s">
        <v>281</v>
      </c>
      <c r="C1583" s="538" t="s">
        <v>225</v>
      </c>
      <c r="D1583" s="533" t="s">
        <v>35</v>
      </c>
      <c r="E1583" s="533"/>
      <c r="F1583" s="536">
        <v>150</v>
      </c>
      <c r="G1583" s="536">
        <f t="shared" si="302"/>
        <v>0</v>
      </c>
      <c r="H1583" s="536">
        <v>234</v>
      </c>
      <c r="I1583" s="536">
        <f t="shared" si="303"/>
        <v>0</v>
      </c>
      <c r="J1583" s="749">
        <f t="shared" si="301"/>
        <v>0</v>
      </c>
    </row>
    <row r="1584" spans="1:10" ht="13.5" hidden="1" outlineLevel="1" thickBot="1" x14ac:dyDescent="0.25">
      <c r="A1584" s="531">
        <v>768</v>
      </c>
      <c r="B1584" s="535" t="s">
        <v>224</v>
      </c>
      <c r="C1584" s="538" t="s">
        <v>225</v>
      </c>
      <c r="D1584" s="533" t="s">
        <v>35</v>
      </c>
      <c r="E1584" s="533"/>
      <c r="F1584" s="536">
        <v>150</v>
      </c>
      <c r="G1584" s="536">
        <f t="shared" si="302"/>
        <v>0</v>
      </c>
      <c r="H1584" s="536">
        <v>157</v>
      </c>
      <c r="I1584" s="536">
        <f t="shared" si="303"/>
        <v>0</v>
      </c>
      <c r="J1584" s="749">
        <f t="shared" si="301"/>
        <v>0</v>
      </c>
    </row>
    <row r="1585" spans="1:12" ht="13.5" hidden="1" outlineLevel="1" thickBot="1" x14ac:dyDescent="0.25">
      <c r="A1585" s="531">
        <v>769</v>
      </c>
      <c r="B1585" s="535" t="s">
        <v>226</v>
      </c>
      <c r="C1585" s="538" t="s">
        <v>223</v>
      </c>
      <c r="D1585" s="533" t="s">
        <v>35</v>
      </c>
      <c r="E1585" s="533"/>
      <c r="F1585" s="536">
        <v>150</v>
      </c>
      <c r="G1585" s="536">
        <f t="shared" si="302"/>
        <v>0</v>
      </c>
      <c r="H1585" s="536">
        <v>221</v>
      </c>
      <c r="I1585" s="536">
        <f t="shared" si="303"/>
        <v>0</v>
      </c>
      <c r="J1585" s="749">
        <f t="shared" si="301"/>
        <v>0</v>
      </c>
    </row>
    <row r="1586" spans="1:12" ht="13.5" hidden="1" outlineLevel="1" thickBot="1" x14ac:dyDescent="0.25">
      <c r="A1586" s="531">
        <v>770</v>
      </c>
      <c r="B1586" s="535" t="s">
        <v>228</v>
      </c>
      <c r="C1586" s="538" t="s">
        <v>229</v>
      </c>
      <c r="D1586" s="533" t="s">
        <v>35</v>
      </c>
      <c r="E1586" s="533"/>
      <c r="F1586" s="536">
        <v>120</v>
      </c>
      <c r="G1586" s="536">
        <f t="shared" si="302"/>
        <v>0</v>
      </c>
      <c r="H1586" s="536">
        <v>33</v>
      </c>
      <c r="I1586" s="536">
        <f t="shared" si="303"/>
        <v>0</v>
      </c>
      <c r="J1586" s="749">
        <f t="shared" si="301"/>
        <v>0</v>
      </c>
    </row>
    <row r="1587" spans="1:12" ht="13.5" hidden="1" outlineLevel="1" thickBot="1" x14ac:dyDescent="0.25">
      <c r="A1587" s="531">
        <v>771</v>
      </c>
      <c r="B1587" s="535" t="s">
        <v>230</v>
      </c>
      <c r="C1587" s="538" t="s">
        <v>229</v>
      </c>
      <c r="D1587" s="533" t="s">
        <v>35</v>
      </c>
      <c r="E1587" s="533"/>
      <c r="F1587" s="536">
        <v>120</v>
      </c>
      <c r="G1587" s="536">
        <f t="shared" si="302"/>
        <v>0</v>
      </c>
      <c r="H1587" s="536">
        <v>30</v>
      </c>
      <c r="I1587" s="536">
        <f t="shared" si="303"/>
        <v>0</v>
      </c>
      <c r="J1587" s="749">
        <f t="shared" si="301"/>
        <v>0</v>
      </c>
    </row>
    <row r="1588" spans="1:12" ht="13.5" hidden="1" outlineLevel="1" thickBot="1" x14ac:dyDescent="0.25">
      <c r="A1588" s="531">
        <v>772</v>
      </c>
      <c r="B1588" s="535" t="s">
        <v>231</v>
      </c>
      <c r="C1588" s="533"/>
      <c r="D1588" s="533" t="s">
        <v>32</v>
      </c>
      <c r="E1588" s="533"/>
      <c r="F1588" s="536">
        <v>123668.5</v>
      </c>
      <c r="G1588" s="536">
        <f t="shared" si="302"/>
        <v>0</v>
      </c>
      <c r="H1588" s="536">
        <v>247337</v>
      </c>
      <c r="I1588" s="536">
        <f t="shared" si="303"/>
        <v>0</v>
      </c>
      <c r="J1588" s="749">
        <f t="shared" si="301"/>
        <v>0</v>
      </c>
    </row>
    <row r="1589" spans="1:12" ht="13.5" hidden="1" outlineLevel="1" thickBot="1" x14ac:dyDescent="0.25">
      <c r="A1589" s="531">
        <v>773</v>
      </c>
      <c r="B1589" s="570"/>
      <c r="C1589" s="568"/>
      <c r="D1589" s="568"/>
      <c r="E1589" s="568"/>
      <c r="F1589" s="536"/>
      <c r="G1589" s="536"/>
      <c r="H1589" s="536"/>
      <c r="I1589" s="536"/>
      <c r="J1589" s="749"/>
    </row>
    <row r="1590" spans="1:12" ht="13.5" hidden="1" outlineLevel="1" thickBot="1" x14ac:dyDescent="0.25">
      <c r="A1590" s="531">
        <v>774</v>
      </c>
      <c r="B1590" s="535" t="s">
        <v>206</v>
      </c>
      <c r="C1590" s="538"/>
      <c r="D1590" s="533" t="s">
        <v>207</v>
      </c>
      <c r="E1590" s="533"/>
      <c r="F1590" s="536">
        <v>210000</v>
      </c>
      <c r="G1590" s="536">
        <f t="shared" ref="G1590:G1591" si="304">E1590*F1590</f>
        <v>0</v>
      </c>
      <c r="H1590" s="536">
        <v>0</v>
      </c>
      <c r="I1590" s="536">
        <f t="shared" ref="I1590:I1591" si="305">E1590*H1590</f>
        <v>0</v>
      </c>
      <c r="J1590" s="749">
        <f t="shared" ref="J1590:J1591" si="306">G1590+I1590</f>
        <v>0</v>
      </c>
    </row>
    <row r="1591" spans="1:12" ht="13.5" hidden="1" outlineLevel="1" thickBot="1" x14ac:dyDescent="0.25">
      <c r="A1591" s="531">
        <v>775</v>
      </c>
      <c r="B1591" s="535" t="s">
        <v>104</v>
      </c>
      <c r="C1591" s="538"/>
      <c r="D1591" s="533" t="s">
        <v>207</v>
      </c>
      <c r="E1591" s="533"/>
      <c r="F1591" s="536">
        <v>189000</v>
      </c>
      <c r="G1591" s="536">
        <f t="shared" si="304"/>
        <v>0</v>
      </c>
      <c r="H1591" s="536">
        <v>0</v>
      </c>
      <c r="I1591" s="536">
        <f t="shared" si="305"/>
        <v>0</v>
      </c>
      <c r="J1591" s="749">
        <f t="shared" si="306"/>
        <v>0</v>
      </c>
    </row>
    <row r="1592" spans="1:12" ht="13.5" hidden="1" outlineLevel="1" thickBot="1" x14ac:dyDescent="0.25">
      <c r="A1592" s="531"/>
      <c r="B1592" s="535"/>
      <c r="C1592" s="538"/>
      <c r="D1592" s="533"/>
      <c r="E1592" s="533"/>
      <c r="F1592" s="536"/>
      <c r="G1592" s="536"/>
      <c r="H1592" s="536"/>
      <c r="I1592" s="536"/>
      <c r="J1592" s="749"/>
    </row>
    <row r="1593" spans="1:12" ht="13.5" hidden="1" outlineLevel="1" thickBot="1" x14ac:dyDescent="0.25">
      <c r="A1593" s="581"/>
      <c r="B1593" s="571" t="s">
        <v>282</v>
      </c>
      <c r="C1593" s="572"/>
      <c r="D1593" s="573"/>
      <c r="E1593" s="574"/>
      <c r="F1593" s="575"/>
      <c r="G1593" s="579">
        <f>SUM(G1570:G1592)</f>
        <v>0</v>
      </c>
      <c r="H1593" s="575"/>
      <c r="I1593" s="579">
        <f>SUM(I1570:I1592)</f>
        <v>0</v>
      </c>
      <c r="J1593" s="576">
        <f>SUM(J1570:J1592)</f>
        <v>0</v>
      </c>
    </row>
    <row r="1594" spans="1:12" ht="13.5" hidden="1" thickBot="1" x14ac:dyDescent="0.25">
      <c r="A1594" s="582"/>
      <c r="B1594" s="583"/>
      <c r="C1594" s="584"/>
      <c r="D1594" s="585"/>
      <c r="E1594" s="585"/>
      <c r="F1594" s="568"/>
      <c r="G1594" s="586"/>
      <c r="H1594" s="586"/>
      <c r="I1594" s="586"/>
      <c r="J1594" s="761"/>
    </row>
    <row r="1595" spans="1:12" ht="13.5" thickBot="1" x14ac:dyDescent="0.25">
      <c r="A1595" s="581"/>
      <c r="B1595" s="571" t="s">
        <v>382</v>
      </c>
      <c r="C1595" s="572"/>
      <c r="D1595" s="573"/>
      <c r="E1595" s="574"/>
      <c r="F1595" s="575"/>
      <c r="G1595" s="576">
        <f>G1593+G1566+G1516+G1496+G1337+G1034</f>
        <v>2999466.14</v>
      </c>
      <c r="H1595" s="575"/>
      <c r="I1595" s="576">
        <f>I1593+I1566+I1516+I1496+I1337+I1034</f>
        <v>4687428.2039999999</v>
      </c>
      <c r="J1595" s="576">
        <f>J1593+J1566+J1516+J1496+J1337+J1034</f>
        <v>7686894.3440000005</v>
      </c>
      <c r="K1595" s="564">
        <f>'кс-6'!AH759</f>
        <v>7837129.8540000003</v>
      </c>
      <c r="L1595" s="564">
        <f>J1595-K1595</f>
        <v>-150235.50999999978</v>
      </c>
    </row>
    <row r="1596" spans="1:12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673">
        <f>G1595/1.2*0.2</f>
        <v>499911.02333333337</v>
      </c>
      <c r="H1596" s="672"/>
      <c r="I1596" s="673">
        <f>I1595/1.2*0.2</f>
        <v>781238.03399999999</v>
      </c>
      <c r="J1596" s="673">
        <f>J1595/1.2*0.2</f>
        <v>1281149.0573333334</v>
      </c>
      <c r="K1596" s="564"/>
    </row>
    <row r="1597" spans="1:12" ht="13.5" thickBot="1" x14ac:dyDescent="0.25">
      <c r="A1597" s="806"/>
      <c r="B1597" s="807" t="s">
        <v>619</v>
      </c>
      <c r="C1597" s="808"/>
      <c r="D1597" s="809"/>
      <c r="E1597" s="809"/>
      <c r="F1597" s="810"/>
      <c r="G1597" s="810"/>
      <c r="H1597" s="810"/>
      <c r="I1597" s="810"/>
      <c r="J1597" s="811"/>
    </row>
    <row r="1598" spans="1:12" ht="13.5" thickBot="1" x14ac:dyDescent="0.25">
      <c r="A1598" s="581"/>
      <c r="B1598" s="571" t="s">
        <v>643</v>
      </c>
      <c r="C1598" s="572"/>
      <c r="D1598" s="573"/>
      <c r="E1598" s="574"/>
      <c r="F1598" s="575"/>
      <c r="G1598" s="927">
        <f>G1595-G810</f>
        <v>-85586.875</v>
      </c>
      <c r="H1598" s="928"/>
      <c r="I1598" s="927">
        <f>I1595-I810</f>
        <v>-64648.634999999776</v>
      </c>
      <c r="J1598" s="929">
        <f>J1595-J810</f>
        <v>-150235.50999999978</v>
      </c>
      <c r="K1598" s="933">
        <f>J1598/1.2</f>
        <v>-125196.25833333316</v>
      </c>
    </row>
    <row r="1599" spans="1:12" ht="13.5" thickBot="1" x14ac:dyDescent="0.25">
      <c r="A1599" s="668"/>
      <c r="B1599" s="669" t="s">
        <v>383</v>
      </c>
      <c r="C1599" s="667"/>
      <c r="D1599" s="670"/>
      <c r="E1599" s="671"/>
      <c r="F1599" s="672"/>
      <c r="G1599" s="930">
        <f>G1598/1.2*0.2</f>
        <v>-14264.47916666667</v>
      </c>
      <c r="H1599" s="931"/>
      <c r="I1599" s="930">
        <f>I1598/1.2*0.2</f>
        <v>-10774.772499999963</v>
      </c>
      <c r="J1599" s="932">
        <f>J1598/1.2*0.2</f>
        <v>-25039.251666666634</v>
      </c>
    </row>
    <row r="1600" spans="1:12" ht="22.5" customHeight="1" x14ac:dyDescent="0.25">
      <c r="A1600" s="587"/>
      <c r="B1600" s="588"/>
      <c r="C1600" s="589"/>
      <c r="D1600" s="587"/>
      <c r="E1600" s="587"/>
      <c r="F1600" s="587"/>
      <c r="G1600" s="587"/>
      <c r="H1600" s="587"/>
      <c r="I1600" s="587"/>
      <c r="J1600" s="590"/>
    </row>
    <row r="1601" spans="1:49" s="631" customFormat="1" ht="20.25" customHeight="1" x14ac:dyDescent="0.2">
      <c r="A1601" s="682" t="s">
        <v>548</v>
      </c>
      <c r="B1601" s="683" t="s">
        <v>567</v>
      </c>
      <c r="C1601" s="1839"/>
      <c r="D1601" s="1839"/>
      <c r="E1601" s="1839"/>
      <c r="F1601" s="1839"/>
      <c r="G1601" s="1839"/>
      <c r="H1601" s="1839"/>
      <c r="J1601" s="631" t="s">
        <v>565</v>
      </c>
      <c r="K1601"/>
      <c r="L1601"/>
      <c r="M1601"/>
      <c r="N1601"/>
      <c r="O1601" s="632"/>
      <c r="P1601" s="633"/>
      <c r="Q1601" s="633"/>
      <c r="R1601"/>
      <c r="S1601"/>
      <c r="T1601"/>
      <c r="U1601"/>
      <c r="V1601"/>
      <c r="W1601"/>
      <c r="X1601"/>
      <c r="Y1601" s="635"/>
      <c r="Z1601" s="635"/>
      <c r="AA1601" s="635"/>
      <c r="AB1601" s="635"/>
      <c r="AC1601" s="635"/>
      <c r="AD1601" s="635"/>
      <c r="AE1601" s="635"/>
      <c r="AF1601" s="635"/>
      <c r="AG1601" s="635"/>
      <c r="AH1601" s="635"/>
      <c r="AI1601" s="635"/>
      <c r="AJ1601" s="635"/>
      <c r="AK1601" s="635"/>
      <c r="AL1601" s="635"/>
      <c r="AM1601" s="635"/>
      <c r="AN1601" s="635"/>
      <c r="AO1601" s="635"/>
      <c r="AP1601" s="635"/>
      <c r="AQ1601" s="635"/>
      <c r="AR1601" s="635"/>
      <c r="AS1601" s="635"/>
      <c r="AT1601" s="635" t="s">
        <v>562</v>
      </c>
      <c r="AU1601" s="635" t="s">
        <v>563</v>
      </c>
      <c r="AV1601" s="635"/>
      <c r="AW1601" s="635"/>
    </row>
    <row r="1602" spans="1:49" s="636" customFormat="1" ht="54" customHeight="1" x14ac:dyDescent="0.2">
      <c r="A1602" s="681" t="s">
        <v>284</v>
      </c>
      <c r="B1602" s="1838" t="s">
        <v>551</v>
      </c>
      <c r="C1602" s="1838"/>
      <c r="D1602" s="1838"/>
      <c r="E1602" s="1838"/>
      <c r="F1602" s="1838"/>
      <c r="G1602" s="1838"/>
      <c r="H1602" s="1838"/>
      <c r="I1602" s="1838"/>
      <c r="J1602" s="1838"/>
      <c r="K1602"/>
      <c r="L1602"/>
      <c r="M1602"/>
      <c r="N1602"/>
      <c r="P1602" s="637"/>
      <c r="Q1602" s="637"/>
      <c r="R1602"/>
      <c r="S1602"/>
      <c r="T1602"/>
      <c r="U1602"/>
      <c r="V1602"/>
      <c r="W1602"/>
      <c r="X1602"/>
      <c r="Y1602" s="640"/>
      <c r="Z1602" s="640"/>
      <c r="AA1602" s="640"/>
      <c r="AB1602" s="640"/>
      <c r="AC1602" s="640"/>
      <c r="AD1602" s="640"/>
      <c r="AE1602" s="640"/>
      <c r="AF1602" s="640"/>
      <c r="AG1602" s="640"/>
      <c r="AH1602" s="640"/>
      <c r="AI1602" s="640"/>
      <c r="AJ1602" s="640"/>
      <c r="AK1602" s="640"/>
      <c r="AL1602" s="640"/>
      <c r="AM1602" s="640"/>
      <c r="AN1602" s="640"/>
      <c r="AO1602" s="640"/>
      <c r="AP1602" s="640"/>
      <c r="AQ1602" s="640"/>
      <c r="AR1602" s="640"/>
      <c r="AS1602" s="640"/>
      <c r="AT1602" s="640"/>
      <c r="AU1602" s="640"/>
      <c r="AV1602" s="640"/>
      <c r="AW1602" s="640"/>
    </row>
    <row r="1603" spans="1:49" s="631" customFormat="1" ht="18" customHeight="1" x14ac:dyDescent="0.2">
      <c r="A1603" s="682" t="s">
        <v>553</v>
      </c>
      <c r="B1603" s="683" t="s">
        <v>560</v>
      </c>
      <c r="C1603" s="1839"/>
      <c r="D1603" s="1839"/>
      <c r="E1603" s="1839"/>
      <c r="F1603" s="1839"/>
      <c r="G1603" s="1839"/>
      <c r="H1603" s="1839"/>
      <c r="J1603" s="631" t="s">
        <v>566</v>
      </c>
      <c r="K1603"/>
      <c r="L1603"/>
      <c r="M1603"/>
      <c r="N1603"/>
      <c r="O1603" s="632"/>
      <c r="P1603" s="633"/>
      <c r="Q1603" s="633"/>
      <c r="R1603"/>
      <c r="S1603"/>
      <c r="T1603"/>
      <c r="U1603"/>
      <c r="V1603"/>
      <c r="W1603"/>
      <c r="X1603"/>
      <c r="Y1603" s="635"/>
      <c r="Z1603" s="635"/>
      <c r="AA1603" s="635"/>
      <c r="AB1603" s="635"/>
      <c r="AC1603" s="635"/>
      <c r="AD1603" s="635"/>
      <c r="AE1603" s="635"/>
      <c r="AF1603" s="635"/>
      <c r="AG1603" s="635"/>
      <c r="AH1603" s="635"/>
      <c r="AI1603" s="635"/>
      <c r="AJ1603" s="635"/>
      <c r="AK1603" s="635"/>
      <c r="AL1603" s="635"/>
      <c r="AM1603" s="635"/>
      <c r="AN1603" s="635"/>
      <c r="AO1603" s="635"/>
      <c r="AP1603" s="635"/>
      <c r="AQ1603" s="635"/>
      <c r="AR1603" s="635"/>
      <c r="AS1603" s="635"/>
      <c r="AT1603" s="635"/>
      <c r="AU1603" s="635"/>
      <c r="AV1603" s="635" t="s">
        <v>562</v>
      </c>
      <c r="AW1603" s="635" t="s">
        <v>563</v>
      </c>
    </row>
    <row r="1604" spans="1:49" s="636" customFormat="1" ht="28.5" customHeight="1" x14ac:dyDescent="0.2">
      <c r="A1604" s="681" t="s">
        <v>284</v>
      </c>
      <c r="B1604" s="1838" t="s">
        <v>551</v>
      </c>
      <c r="C1604" s="1838"/>
      <c r="D1604" s="1838"/>
      <c r="E1604" s="1838"/>
      <c r="F1604" s="1838"/>
      <c r="G1604" s="1838"/>
      <c r="H1604" s="1838"/>
      <c r="I1604" s="1838"/>
      <c r="J1604" s="1838"/>
      <c r="K1604"/>
      <c r="L1604"/>
      <c r="M1604"/>
      <c r="N1604"/>
      <c r="O1604" s="641"/>
      <c r="P1604" s="637"/>
      <c r="Q1604" s="637"/>
      <c r="R1604"/>
      <c r="S1604"/>
      <c r="T1604"/>
      <c r="U1604"/>
      <c r="V1604"/>
      <c r="W1604"/>
      <c r="X1604"/>
      <c r="Y1604" s="640"/>
      <c r="Z1604" s="640"/>
      <c r="AA1604" s="640"/>
      <c r="AB1604" s="640"/>
      <c r="AC1604" s="640"/>
      <c r="AD1604" s="640"/>
      <c r="AE1604" s="640"/>
      <c r="AF1604" s="640"/>
      <c r="AG1604" s="640"/>
      <c r="AH1604" s="640"/>
      <c r="AI1604" s="640"/>
      <c r="AJ1604" s="640"/>
      <c r="AK1604" s="640"/>
      <c r="AL1604" s="640"/>
      <c r="AM1604" s="640"/>
      <c r="AN1604" s="640"/>
      <c r="AO1604" s="640"/>
      <c r="AP1604" s="640"/>
      <c r="AQ1604" s="640"/>
      <c r="AR1604" s="640"/>
      <c r="AS1604" s="640"/>
      <c r="AT1604" s="640"/>
      <c r="AU1604" s="640"/>
      <c r="AV1604" s="640"/>
      <c r="AW1604" s="640"/>
    </row>
    <row r="1605" spans="1:49" ht="15" x14ac:dyDescent="0.2">
      <c r="B1605" s="593"/>
      <c r="C1605" s="593"/>
    </row>
  </sheetData>
  <mergeCells count="21">
    <mergeCell ref="C1601:H1601"/>
    <mergeCell ref="B1602:J1602"/>
    <mergeCell ref="C1603:H1603"/>
    <mergeCell ref="B1604:J1604"/>
    <mergeCell ref="B22:G22"/>
    <mergeCell ref="B20:G20"/>
    <mergeCell ref="B21:G21"/>
    <mergeCell ref="B10:G10"/>
    <mergeCell ref="B11:G11"/>
    <mergeCell ref="F12:H12"/>
    <mergeCell ref="F14:H14"/>
    <mergeCell ref="H16:I16"/>
    <mergeCell ref="G17:G18"/>
    <mergeCell ref="H17:H18"/>
    <mergeCell ref="I17:J17"/>
    <mergeCell ref="B9:G9"/>
    <mergeCell ref="H4:I4"/>
    <mergeCell ref="B5:G5"/>
    <mergeCell ref="B6:G6"/>
    <mergeCell ref="B7:G7"/>
    <mergeCell ref="B8:G8"/>
  </mergeCells>
  <conditionalFormatting sqref="P1601:Q1604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/>
    <pageSetUpPr fitToPage="1"/>
  </sheetPr>
  <dimension ref="A1:AD55"/>
  <sheetViews>
    <sheetView view="pageBreakPreview" topLeftCell="A11" zoomScale="70" zoomScaleNormal="100" zoomScaleSheetLayoutView="70" workbookViewId="0">
      <selection activeCell="O33" sqref="O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862"/>
      <c r="B1" s="1862"/>
      <c r="C1" s="1862"/>
      <c r="D1" s="1862"/>
      <c r="E1" s="843"/>
      <c r="F1" s="843"/>
      <c r="G1" s="843"/>
      <c r="H1" s="1859" t="s">
        <v>525</v>
      </c>
      <c r="I1" s="1859"/>
      <c r="J1" s="1859"/>
      <c r="K1" s="1859"/>
      <c r="L1" s="1859"/>
    </row>
    <row r="2" spans="1:12" x14ac:dyDescent="0.25">
      <c r="A2" s="843"/>
      <c r="B2" s="843"/>
      <c r="C2" s="843"/>
      <c r="D2" s="843"/>
      <c r="E2" s="843"/>
      <c r="F2" s="843"/>
      <c r="G2" s="843"/>
      <c r="H2" s="1859" t="s">
        <v>526</v>
      </c>
      <c r="I2" s="1859"/>
      <c r="J2" s="1859"/>
      <c r="K2" s="1859"/>
      <c r="L2" s="1859"/>
    </row>
    <row r="3" spans="1:12" x14ac:dyDescent="0.25">
      <c r="A3" s="843"/>
      <c r="B3" s="843"/>
      <c r="C3" s="843"/>
      <c r="D3" s="843"/>
      <c r="E3" s="843"/>
      <c r="F3" s="843"/>
      <c r="G3" s="843"/>
      <c r="H3" s="1859" t="s">
        <v>527</v>
      </c>
      <c r="I3" s="1859"/>
      <c r="J3" s="1859"/>
      <c r="K3" s="1859"/>
      <c r="L3" s="1859"/>
    </row>
    <row r="4" spans="1:12" x14ac:dyDescent="0.25">
      <c r="A4" s="843"/>
      <c r="B4" s="843"/>
      <c r="C4" s="843"/>
      <c r="D4" s="843"/>
      <c r="E4" s="843"/>
      <c r="F4" s="843"/>
      <c r="G4" s="843"/>
      <c r="H4" s="843"/>
      <c r="I4" s="843"/>
      <c r="J4" s="843"/>
      <c r="K4" s="1860" t="s">
        <v>528</v>
      </c>
      <c r="L4" s="1861"/>
    </row>
    <row r="5" spans="1:12" x14ac:dyDescent="0.25">
      <c r="A5" s="843"/>
      <c r="B5" s="843"/>
      <c r="C5" s="843"/>
      <c r="D5" s="843"/>
      <c r="E5" s="843"/>
      <c r="F5" s="843"/>
      <c r="G5" s="843"/>
      <c r="H5" s="843"/>
      <c r="I5" s="1859" t="s">
        <v>501</v>
      </c>
      <c r="J5" s="1859"/>
      <c r="K5" s="1860">
        <v>322005</v>
      </c>
      <c r="L5" s="1861"/>
    </row>
    <row r="6" spans="1:12" x14ac:dyDescent="0.25">
      <c r="A6" s="843"/>
      <c r="B6" s="843"/>
      <c r="C6" s="843"/>
      <c r="D6" s="843"/>
      <c r="E6" s="843"/>
      <c r="F6" s="843"/>
      <c r="G6" s="843"/>
      <c r="H6" s="843"/>
      <c r="I6" s="840"/>
      <c r="J6" s="840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840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843"/>
      <c r="K8" s="841"/>
      <c r="L8" s="842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840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843"/>
      <c r="K10" s="841"/>
      <c r="L10" s="842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840"/>
      <c r="K11" s="1871" t="str">
        <f>IF([3]Source!Y15&lt;&gt;"",[3]Source!Y15,"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84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40"/>
      <c r="K13" s="597"/>
      <c r="L13" s="598"/>
    </row>
    <row r="14" spans="1:12" x14ac:dyDescent="0.25">
      <c r="A14" s="843"/>
      <c r="B14" s="843"/>
      <c r="C14" s="843"/>
      <c r="D14" s="843"/>
      <c r="E14" s="843"/>
      <c r="F14" s="843"/>
      <c r="G14" s="843"/>
      <c r="H14" s="1859" t="s">
        <v>531</v>
      </c>
      <c r="I14" s="1859"/>
      <c r="J14" s="1873"/>
      <c r="K14" s="1860" t="str">
        <f>IF([3]Source!AC15&lt;&gt;"",[3]Source!AC15," ")</f>
        <v xml:space="preserve"> </v>
      </c>
      <c r="L14" s="1861"/>
    </row>
    <row r="15" spans="1:12" x14ac:dyDescent="0.25">
      <c r="A15" s="843"/>
      <c r="B15" s="843"/>
      <c r="C15" s="843"/>
      <c r="D15" s="843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843"/>
      <c r="B16" s="843"/>
      <c r="C16" s="843"/>
      <c r="D16" s="843"/>
      <c r="E16" s="843"/>
      <c r="F16" s="843"/>
      <c r="G16" s="843"/>
      <c r="H16" s="843"/>
      <c r="I16" s="1874" t="s">
        <v>516</v>
      </c>
      <c r="J16" s="1875"/>
      <c r="K16" s="1876">
        <v>45198</v>
      </c>
      <c r="L16" s="1877"/>
    </row>
    <row r="17" spans="1:30" x14ac:dyDescent="0.25">
      <c r="E17" s="2006" t="s">
        <v>581</v>
      </c>
      <c r="F17" s="2006"/>
      <c r="G17" s="2006"/>
      <c r="H17" s="2006"/>
      <c r="I17" s="2007" t="s">
        <v>514</v>
      </c>
      <c r="J17" s="2008"/>
      <c r="K17" s="2009" t="s">
        <v>623</v>
      </c>
      <c r="L17" s="2010"/>
    </row>
    <row r="18" spans="1:30" x14ac:dyDescent="0.25">
      <c r="I18" s="2011" t="s">
        <v>516</v>
      </c>
      <c r="J18" s="2012"/>
      <c r="K18" s="1985">
        <v>45505</v>
      </c>
      <c r="L18" s="1991"/>
    </row>
    <row r="20" spans="1:30" s="606" customFormat="1" x14ac:dyDescent="0.2">
      <c r="A20" s="605"/>
      <c r="B20" s="605"/>
      <c r="C20" s="605"/>
      <c r="D20" s="605"/>
      <c r="E20" s="1878" t="s">
        <v>533</v>
      </c>
      <c r="F20" s="1879"/>
      <c r="G20" s="1878" t="s">
        <v>534</v>
      </c>
      <c r="H20" s="1882"/>
      <c r="I20" s="1878" t="s">
        <v>520</v>
      </c>
      <c r="J20" s="1879"/>
      <c r="K20" s="1879"/>
      <c r="L20" s="1882"/>
    </row>
    <row r="21" spans="1:30" s="606" customFormat="1" x14ac:dyDescent="0.2">
      <c r="A21" s="605"/>
      <c r="B21" s="605"/>
      <c r="C21" s="605"/>
      <c r="D21" s="605"/>
      <c r="E21" s="1880"/>
      <c r="F21" s="1881"/>
      <c r="G21" s="1880"/>
      <c r="H21" s="1883"/>
      <c r="I21" s="1884" t="s">
        <v>521</v>
      </c>
      <c r="J21" s="1885"/>
      <c r="K21" s="1884" t="s">
        <v>522</v>
      </c>
      <c r="L21" s="1886"/>
    </row>
    <row r="22" spans="1:30" x14ac:dyDescent="0.25">
      <c r="A22" s="843"/>
      <c r="B22" s="843"/>
      <c r="C22" s="843"/>
      <c r="D22" s="843"/>
      <c r="E22" s="1868">
        <v>5</v>
      </c>
      <c r="F22" s="1888"/>
      <c r="G22" s="1876">
        <v>45534</v>
      </c>
      <c r="H22" s="1877"/>
      <c r="I22" s="1876">
        <v>45506</v>
      </c>
      <c r="J22" s="1889"/>
      <c r="K22" s="1876">
        <v>45534</v>
      </c>
      <c r="L22" s="1877"/>
    </row>
    <row r="23" spans="1:30" x14ac:dyDescent="0.25">
      <c r="A23" s="843"/>
      <c r="B23" s="843"/>
      <c r="C23" s="843"/>
      <c r="D23" s="843"/>
      <c r="E23" s="843"/>
      <c r="F23" s="843"/>
      <c r="G23" s="843"/>
      <c r="H23" s="843"/>
      <c r="I23" s="843"/>
      <c r="J23" s="843"/>
      <c r="K23" s="843"/>
      <c r="L23" s="843"/>
    </row>
    <row r="24" spans="1:30" x14ac:dyDescent="0.25">
      <c r="A24" s="843"/>
      <c r="B24" s="843"/>
      <c r="C24" s="843"/>
      <c r="D24" s="843"/>
      <c r="E24" s="843"/>
      <c r="F24" s="843"/>
      <c r="G24" s="843"/>
      <c r="H24" s="843"/>
      <c r="I24" s="843"/>
      <c r="J24" s="843"/>
      <c r="K24" s="843"/>
      <c r="L24" s="843"/>
    </row>
    <row r="25" spans="1:30" s="607" customFormat="1" x14ac:dyDescent="0.25">
      <c r="A25" s="1890" t="s">
        <v>535</v>
      </c>
      <c r="B25" s="1890"/>
      <c r="C25" s="1890"/>
      <c r="D25" s="1890"/>
      <c r="E25" s="1890"/>
      <c r="F25" s="1890"/>
      <c r="G25" s="1890"/>
      <c r="H25" s="1890"/>
      <c r="I25" s="1890"/>
      <c r="J25" s="1890"/>
      <c r="K25" s="1890"/>
      <c r="L25" s="1890"/>
    </row>
    <row r="26" spans="1:30" x14ac:dyDescent="0.25">
      <c r="A26" s="843"/>
      <c r="B26" s="843"/>
      <c r="C26" s="843"/>
      <c r="D26" s="843"/>
      <c r="E26" s="843"/>
      <c r="F26" s="843"/>
      <c r="G26" s="843"/>
      <c r="H26" s="843"/>
      <c r="I26" s="843"/>
      <c r="J26" s="843"/>
      <c r="K26" s="843"/>
      <c r="L26" s="843"/>
    </row>
    <row r="27" spans="1:30" x14ac:dyDescent="0.25">
      <c r="A27" s="843"/>
      <c r="B27" s="843"/>
      <c r="C27" s="843"/>
      <c r="D27" s="843"/>
      <c r="E27" s="843"/>
      <c r="F27" s="843"/>
      <c r="G27" s="843"/>
      <c r="H27" s="843"/>
      <c r="I27" s="843"/>
      <c r="J27" s="843"/>
      <c r="K27" s="843"/>
      <c r="L27" s="843"/>
    </row>
    <row r="28" spans="1:30" ht="15" customHeight="1" x14ac:dyDescent="0.25">
      <c r="A28" s="1887" t="s">
        <v>536</v>
      </c>
      <c r="B28" s="1887" t="s">
        <v>537</v>
      </c>
      <c r="C28" s="1887"/>
      <c r="D28" s="1887"/>
      <c r="E28" s="1887"/>
      <c r="F28" s="1887" t="s">
        <v>538</v>
      </c>
      <c r="G28" s="1887" t="s">
        <v>539</v>
      </c>
      <c r="H28" s="1887"/>
      <c r="I28" s="1887"/>
      <c r="J28" s="1887"/>
      <c r="K28" s="1887"/>
      <c r="L28" s="1887"/>
    </row>
    <row r="29" spans="1:30" ht="15" customHeight="1" x14ac:dyDescent="0.25">
      <c r="A29" s="1887"/>
      <c r="B29" s="1887"/>
      <c r="C29" s="1887"/>
      <c r="D29" s="1887"/>
      <c r="E29" s="1887"/>
      <c r="F29" s="1887"/>
      <c r="G29" s="1887" t="s">
        <v>540</v>
      </c>
      <c r="H29" s="1887"/>
      <c r="I29" s="1887" t="s">
        <v>541</v>
      </c>
      <c r="J29" s="1887"/>
      <c r="K29" s="1887" t="s">
        <v>542</v>
      </c>
      <c r="L29" s="1887"/>
    </row>
    <row r="30" spans="1:30" ht="15" customHeight="1" x14ac:dyDescent="0.25">
      <c r="A30" s="1887"/>
      <c r="B30" s="1887"/>
      <c r="C30" s="1887"/>
      <c r="D30" s="1887"/>
      <c r="E30" s="1887"/>
      <c r="F30" s="1887"/>
      <c r="G30" s="1887"/>
      <c r="H30" s="1887"/>
      <c r="I30" s="1887"/>
      <c r="J30" s="1887"/>
      <c r="K30" s="1887"/>
      <c r="L30" s="1887"/>
    </row>
    <row r="31" spans="1:30" ht="15" customHeight="1" x14ac:dyDescent="0.25">
      <c r="A31" s="1887"/>
      <c r="B31" s="1887"/>
      <c r="C31" s="1887"/>
      <c r="D31" s="1887"/>
      <c r="E31" s="1887"/>
      <c r="F31" s="1887"/>
      <c r="G31" s="1887"/>
      <c r="H31" s="1887"/>
      <c r="I31" s="1887"/>
      <c r="J31" s="1887"/>
      <c r="K31" s="1887"/>
      <c r="L31" s="1887"/>
    </row>
    <row r="32" spans="1:30" ht="15.75" customHeight="1" x14ac:dyDescent="0.25">
      <c r="A32" s="838">
        <v>1</v>
      </c>
      <c r="B32" s="1891">
        <v>2</v>
      </c>
      <c r="C32" s="1891"/>
      <c r="D32" s="1891"/>
      <c r="E32" s="1891"/>
      <c r="F32" s="838">
        <v>3</v>
      </c>
      <c r="G32" s="1891">
        <v>4</v>
      </c>
      <c r="H32" s="1891"/>
      <c r="I32" s="1891">
        <v>5</v>
      </c>
      <c r="J32" s="1891"/>
      <c r="K32" s="1891">
        <v>6</v>
      </c>
      <c r="L32" s="1891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839"/>
      <c r="B33" s="1892" t="s">
        <v>543</v>
      </c>
      <c r="C33" s="1892"/>
      <c r="D33" s="1892"/>
      <c r="E33" s="1892"/>
      <c r="F33" s="611"/>
      <c r="G33" s="1893">
        <f>37863026.6+K33</f>
        <v>40622286.795166671</v>
      </c>
      <c r="H33" s="1894"/>
      <c r="I33" s="1893">
        <f>37863026.6+K33</f>
        <v>40622286.795166671</v>
      </c>
      <c r="J33" s="1894"/>
      <c r="K33" s="1895">
        <f>'[9]кс-2'!K850</f>
        <v>2759260.1951666665</v>
      </c>
      <c r="L33" s="1895"/>
      <c r="M33" s="675">
        <f>'[9]кс-2'!J550/1.2</f>
        <v>0</v>
      </c>
      <c r="N33" s="613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839">
        <v>1</v>
      </c>
      <c r="B34" s="1896" t="s">
        <v>624</v>
      </c>
      <c r="C34" s="1896"/>
      <c r="D34" s="1896"/>
      <c r="E34" s="1896"/>
      <c r="F34" s="839"/>
      <c r="G34" s="1898"/>
      <c r="H34" s="1898"/>
      <c r="I34" s="1898"/>
      <c r="J34" s="1898"/>
      <c r="K34" s="1898">
        <f>K33</f>
        <v>2759260.1951666665</v>
      </c>
      <c r="L34" s="1898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899" t="s">
        <v>544</v>
      </c>
      <c r="B35" s="1899"/>
      <c r="C35" s="1899"/>
      <c r="D35" s="1899"/>
      <c r="E35" s="1899"/>
      <c r="F35" s="1899"/>
      <c r="G35" s="1900">
        <f>37863026.6+K35</f>
        <v>40622286.795166671</v>
      </c>
      <c r="H35" s="1901"/>
      <c r="I35" s="1900">
        <f>37863026.6+K35</f>
        <v>40622286.795166671</v>
      </c>
      <c r="J35" s="1901"/>
      <c r="K35" s="1900">
        <f>K33</f>
        <v>2759260.1951666665</v>
      </c>
      <c r="L35" s="1901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902" t="s">
        <v>545</v>
      </c>
      <c r="B36" s="1902"/>
      <c r="C36" s="1902"/>
      <c r="D36" s="1902"/>
      <c r="E36" s="1902"/>
      <c r="F36" s="1902"/>
      <c r="G36" s="1898"/>
      <c r="H36" s="1898"/>
      <c r="I36" s="1898"/>
      <c r="J36" s="1898"/>
      <c r="K36" s="1898">
        <f>0.2*K35</f>
        <v>551852.03903333331</v>
      </c>
      <c r="L36" s="1898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899" t="s">
        <v>546</v>
      </c>
      <c r="B37" s="1899"/>
      <c r="C37" s="1899"/>
      <c r="D37" s="1899"/>
      <c r="E37" s="1899"/>
      <c r="F37" s="1899"/>
      <c r="G37" s="1904"/>
      <c r="H37" s="1904"/>
      <c r="I37" s="1904"/>
      <c r="J37" s="1904"/>
      <c r="K37" s="1904">
        <f>K35+K36</f>
        <v>3311112.2341999998</v>
      </c>
      <c r="L37" s="1904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902" t="s">
        <v>568</v>
      </c>
      <c r="B38" s="1902"/>
      <c r="C38" s="1902"/>
      <c r="D38" s="1902"/>
      <c r="E38" s="1902"/>
      <c r="F38" s="1902"/>
      <c r="G38" s="1906">
        <f>24980510.42+K38</f>
        <v>26800959.926363163</v>
      </c>
      <c r="H38" s="1906"/>
      <c r="I38" s="1906">
        <f>24980510.42+K38</f>
        <v>26800959.926363163</v>
      </c>
      <c r="J38" s="1906"/>
      <c r="K38" s="1906">
        <f>0.5498*K37</f>
        <v>1820449.5063631597</v>
      </c>
      <c r="L38" s="1906"/>
    </row>
    <row r="39" spans="1:30" s="615" customFormat="1" ht="15.75" customHeight="1" x14ac:dyDescent="0.2">
      <c r="A39" s="1899" t="s">
        <v>547</v>
      </c>
      <c r="B39" s="1899"/>
      <c r="C39" s="1899"/>
      <c r="D39" s="1899"/>
      <c r="E39" s="1899"/>
      <c r="F39" s="1899"/>
      <c r="G39" s="1903"/>
      <c r="H39" s="1903"/>
      <c r="I39" s="1903"/>
      <c r="J39" s="1903"/>
      <c r="K39" s="1903">
        <f>K37-K38</f>
        <v>1490662.7278368401</v>
      </c>
      <c r="L39" s="1903"/>
    </row>
    <row r="40" spans="1:30" s="615" customFormat="1" ht="15.75" customHeight="1" x14ac:dyDescent="0.2">
      <c r="A40" s="1902" t="s">
        <v>383</v>
      </c>
      <c r="B40" s="1902"/>
      <c r="C40" s="1902"/>
      <c r="D40" s="1902"/>
      <c r="E40" s="1902"/>
      <c r="F40" s="1902"/>
      <c r="G40" s="1906"/>
      <c r="H40" s="1906"/>
      <c r="I40" s="1906"/>
      <c r="J40" s="1906"/>
      <c r="K40" s="1906">
        <f>K39/6</f>
        <v>248443.78797280669</v>
      </c>
      <c r="L40" s="1906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843"/>
      <c r="C42" s="843"/>
      <c r="D42" s="843"/>
      <c r="E42" s="843"/>
      <c r="F42" s="843"/>
      <c r="G42" s="843"/>
      <c r="H42" s="843"/>
      <c r="I42" s="843"/>
      <c r="J42" s="843"/>
      <c r="K42" s="843"/>
      <c r="L42" s="843"/>
    </row>
    <row r="43" spans="1:30" x14ac:dyDescent="0.25">
      <c r="A43" s="619"/>
      <c r="B43" s="843"/>
      <c r="C43" s="843"/>
      <c r="D43" s="843"/>
      <c r="E43" s="843"/>
      <c r="F43" s="843"/>
      <c r="G43" s="843"/>
      <c r="H43" s="843"/>
      <c r="I43" s="843"/>
      <c r="J43" s="843"/>
      <c r="K43" s="843"/>
      <c r="L43" s="843"/>
    </row>
    <row r="44" spans="1:30" x14ac:dyDescent="0.25">
      <c r="A44" s="843"/>
      <c r="B44" s="843"/>
      <c r="C44" s="843"/>
      <c r="D44" s="843"/>
      <c r="E44" s="843"/>
      <c r="F44" s="843"/>
      <c r="G44" s="843"/>
      <c r="H44" s="843"/>
      <c r="I44" s="843"/>
      <c r="J44" s="843"/>
      <c r="K44" s="843"/>
      <c r="L44" s="843"/>
      <c r="N44" s="620"/>
    </row>
    <row r="45" spans="1:30" x14ac:dyDescent="0.25">
      <c r="A45" s="843"/>
      <c r="B45" s="843"/>
      <c r="C45" s="843"/>
      <c r="D45" s="843"/>
      <c r="E45" s="843"/>
      <c r="F45" s="843"/>
      <c r="G45" s="843"/>
      <c r="H45" s="843"/>
      <c r="I45" s="843"/>
      <c r="J45" s="843"/>
      <c r="K45" s="843"/>
      <c r="L45" s="843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908" t="s">
        <v>554</v>
      </c>
      <c r="C47" s="1908"/>
      <c r="D47" s="1908"/>
      <c r="E47" s="1908"/>
      <c r="F47" s="1908"/>
      <c r="G47" s="1908"/>
      <c r="H47" s="1908"/>
      <c r="I47" s="626"/>
      <c r="J47" s="1909" t="s">
        <v>555</v>
      </c>
      <c r="K47" s="1909"/>
      <c r="L47" s="1909"/>
    </row>
    <row r="48" spans="1:30" x14ac:dyDescent="0.25">
      <c r="A48" s="843"/>
      <c r="B48" s="843"/>
      <c r="C48" s="627"/>
      <c r="D48" s="627"/>
      <c r="E48" s="1907" t="s">
        <v>551</v>
      </c>
      <c r="F48" s="1907"/>
      <c r="G48" s="1907"/>
      <c r="H48" s="1907"/>
      <c r="I48" s="1907"/>
      <c r="J48" s="1907" t="s">
        <v>552</v>
      </c>
      <c r="K48" s="1907"/>
      <c r="L48" s="1907"/>
    </row>
    <row r="49" spans="1:12" x14ac:dyDescent="0.25">
      <c r="A49" s="621"/>
      <c r="B49" s="843"/>
      <c r="C49" s="843"/>
      <c r="D49" s="843"/>
      <c r="E49" s="843"/>
      <c r="F49" s="843"/>
      <c r="G49" s="843"/>
      <c r="H49" s="843"/>
      <c r="I49" s="843"/>
      <c r="J49" s="843"/>
      <c r="K49" s="622"/>
      <c r="L49" s="843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908" t="s">
        <v>549</v>
      </c>
      <c r="C51" s="1908"/>
      <c r="D51" s="1908"/>
      <c r="E51" s="1908"/>
      <c r="F51" s="1908"/>
      <c r="G51" s="1908"/>
      <c r="H51" s="1908"/>
      <c r="I51" s="626"/>
      <c r="J51" s="1909" t="s">
        <v>550</v>
      </c>
      <c r="K51" s="1909"/>
      <c r="L51" s="1909"/>
    </row>
    <row r="52" spans="1:12" x14ac:dyDescent="0.25">
      <c r="A52" s="843"/>
      <c r="B52" s="843"/>
      <c r="C52" s="627"/>
      <c r="D52" s="627"/>
      <c r="E52" s="1907" t="s">
        <v>551</v>
      </c>
      <c r="F52" s="1907"/>
      <c r="G52" s="1907"/>
      <c r="H52" s="1907"/>
      <c r="I52" s="1907"/>
      <c r="J52" s="1907" t="s">
        <v>552</v>
      </c>
      <c r="K52" s="1907"/>
      <c r="L52" s="1907"/>
    </row>
    <row r="53" spans="1:12" x14ac:dyDescent="0.25">
      <c r="A53" s="843"/>
      <c r="B53" s="843"/>
      <c r="C53" s="843"/>
      <c r="D53" s="843"/>
      <c r="E53" s="843"/>
      <c r="F53" s="843"/>
      <c r="G53" s="843"/>
      <c r="H53" s="843"/>
      <c r="I53" s="843"/>
      <c r="J53" s="843"/>
      <c r="K53" s="840"/>
      <c r="L53" s="843"/>
    </row>
    <row r="54" spans="1:12" x14ac:dyDescent="0.25">
      <c r="K54" s="628"/>
    </row>
    <row r="55" spans="1:12" x14ac:dyDescent="0.25">
      <c r="B55" s="629"/>
    </row>
  </sheetData>
  <mergeCells count="89">
    <mergeCell ref="E48:I48"/>
    <mergeCell ref="J48:L48"/>
    <mergeCell ref="B51:H51"/>
    <mergeCell ref="J51:L51"/>
    <mergeCell ref="E52:I52"/>
    <mergeCell ref="J52:L52"/>
    <mergeCell ref="A40:F40"/>
    <mergeCell ref="G40:H40"/>
    <mergeCell ref="I40:J40"/>
    <mergeCell ref="K40:L40"/>
    <mergeCell ref="B47:H47"/>
    <mergeCell ref="J47:L47"/>
    <mergeCell ref="A38:F38"/>
    <mergeCell ref="G38:H38"/>
    <mergeCell ref="I38:J38"/>
    <mergeCell ref="K38:L38"/>
    <mergeCell ref="A39:F39"/>
    <mergeCell ref="G39:H39"/>
    <mergeCell ref="I39:J39"/>
    <mergeCell ref="K39:L39"/>
    <mergeCell ref="A36:F36"/>
    <mergeCell ref="G36:H36"/>
    <mergeCell ref="I36:J36"/>
    <mergeCell ref="K36:L36"/>
    <mergeCell ref="A37:F37"/>
    <mergeCell ref="G37:H37"/>
    <mergeCell ref="I37:J37"/>
    <mergeCell ref="K37:L37"/>
    <mergeCell ref="B34:E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  <pageSetUpPr fitToPage="1"/>
  </sheetPr>
  <dimension ref="A1:AM869"/>
  <sheetViews>
    <sheetView view="pageBreakPreview" topLeftCell="A825" zoomScale="90" zoomScaleNormal="80" zoomScaleSheetLayoutView="90" workbookViewId="0">
      <selection activeCell="H48" sqref="H48"/>
    </sheetView>
  </sheetViews>
  <sheetFormatPr defaultColWidth="9.140625" defaultRowHeight="12.75" x14ac:dyDescent="0.2"/>
  <cols>
    <col min="1" max="1" width="14.28515625" style="845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4.5703125" customWidth="1"/>
    <col min="13" max="13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709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846" t="s">
        <v>505</v>
      </c>
      <c r="J5" s="699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846"/>
      <c r="J6" s="739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846" t="s">
        <v>505</v>
      </c>
      <c r="J7" s="699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846"/>
      <c r="J8" s="740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741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741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846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46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55" t="s">
        <v>581</v>
      </c>
      <c r="G14" s="1955"/>
      <c r="H14" s="1955"/>
      <c r="I14" s="921" t="s">
        <v>514</v>
      </c>
      <c r="J14" s="922" t="s">
        <v>623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8" t="s">
        <v>517</v>
      </c>
      <c r="I16" s="1849"/>
      <c r="J16" s="742"/>
    </row>
    <row r="17" spans="1:10" ht="18.75" customHeight="1" x14ac:dyDescent="0.2">
      <c r="A17" s="504"/>
      <c r="B17" s="505"/>
      <c r="C17" s="505"/>
      <c r="D17" s="506"/>
      <c r="E17" s="506"/>
      <c r="F17" s="506"/>
      <c r="G17" s="1850" t="s">
        <v>518</v>
      </c>
      <c r="H17" s="1852" t="s">
        <v>519</v>
      </c>
      <c r="I17" s="1854" t="s">
        <v>520</v>
      </c>
      <c r="J17" s="1855"/>
    </row>
    <row r="18" spans="1:10" x14ac:dyDescent="0.2">
      <c r="A18" s="504"/>
      <c r="B18" s="505"/>
      <c r="C18" s="505"/>
      <c r="D18" s="506"/>
      <c r="E18" s="506"/>
      <c r="F18" s="506"/>
      <c r="G18" s="1851"/>
      <c r="H18" s="1853"/>
      <c r="I18" s="847" t="s">
        <v>521</v>
      </c>
      <c r="J18" s="709" t="s">
        <v>522</v>
      </c>
    </row>
    <row r="19" spans="1:10" x14ac:dyDescent="0.2">
      <c r="A19" s="504"/>
      <c r="B19" s="844"/>
      <c r="C19" s="844"/>
      <c r="D19" s="844"/>
      <c r="E19" s="844"/>
      <c r="F19" s="844"/>
      <c r="G19" s="847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840" t="s">
        <v>523</v>
      </c>
      <c r="C20" s="1840"/>
      <c r="D20" s="1840"/>
      <c r="E20" s="1840"/>
      <c r="F20" s="1840"/>
      <c r="G20" s="1840"/>
      <c r="H20" s="710"/>
      <c r="I20" s="710"/>
      <c r="J20" s="710"/>
    </row>
    <row r="21" spans="1:10" ht="15" customHeight="1" thickBot="1" x14ac:dyDescent="0.25">
      <c r="A21" s="79"/>
      <c r="B21" s="1840" t="s">
        <v>524</v>
      </c>
      <c r="C21" s="1841"/>
      <c r="D21" s="1841"/>
      <c r="E21" s="1841"/>
      <c r="F21" s="1841"/>
      <c r="G21" s="1841"/>
      <c r="H21" s="1842"/>
      <c r="I21" s="1842"/>
      <c r="J21" s="1842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843" t="s">
        <v>444</v>
      </c>
      <c r="G22" s="1844"/>
      <c r="H22" s="1843" t="s">
        <v>445</v>
      </c>
      <c r="I22" s="1844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47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s="934" customFormat="1" ht="12.75" customHeight="1" x14ac:dyDescent="0.2">
      <c r="A35" s="772">
        <v>6</v>
      </c>
      <c r="B35" s="936" t="s">
        <v>9</v>
      </c>
      <c r="C35" s="774"/>
      <c r="D35" s="774" t="s">
        <v>7</v>
      </c>
      <c r="E35" s="774">
        <v>-10</v>
      </c>
      <c r="F35" s="775">
        <v>3500</v>
      </c>
      <c r="G35" s="775">
        <f t="shared" si="0"/>
        <v>-35000</v>
      </c>
      <c r="H35" s="775">
        <v>8953</v>
      </c>
      <c r="I35" s="775">
        <f t="shared" si="1"/>
        <v>-89530</v>
      </c>
      <c r="J35" s="775">
        <f t="shared" si="2"/>
        <v>-124530</v>
      </c>
    </row>
    <row r="36" spans="1:10" x14ac:dyDescent="0.2">
      <c r="A36" s="762">
        <v>6</v>
      </c>
      <c r="B36" s="763" t="s">
        <v>586</v>
      </c>
      <c r="C36" s="764"/>
      <c r="D36" s="764" t="s">
        <v>7</v>
      </c>
      <c r="E36" s="764">
        <v>7</v>
      </c>
      <c r="F36" s="765">
        <v>3500</v>
      </c>
      <c r="G36" s="765">
        <f>E36*F36</f>
        <v>24500</v>
      </c>
      <c r="H36" s="765">
        <v>10080</v>
      </c>
      <c r="I36" s="765">
        <f>E36*H36</f>
        <v>70560</v>
      </c>
      <c r="J36" s="765">
        <f>G36+I36</f>
        <v>95060</v>
      </c>
    </row>
    <row r="37" spans="1:10" ht="12.75" customHeight="1" x14ac:dyDescent="0.2">
      <c r="A37" s="531">
        <v>7</v>
      </c>
      <c r="B37" s="537" t="s">
        <v>10</v>
      </c>
      <c r="C37" s="533"/>
      <c r="D37" s="533" t="s">
        <v>7</v>
      </c>
      <c r="E37" s="82">
        <v>2</v>
      </c>
      <c r="F37" s="536">
        <v>3500</v>
      </c>
      <c r="G37" s="536">
        <f t="shared" si="0"/>
        <v>7000</v>
      </c>
      <c r="H37" s="536">
        <v>7162</v>
      </c>
      <c r="I37" s="536">
        <f t="shared" si="1"/>
        <v>14324</v>
      </c>
      <c r="J37" s="536">
        <f t="shared" si="2"/>
        <v>21324</v>
      </c>
    </row>
    <row r="38" spans="1:10" ht="39" customHeight="1" x14ac:dyDescent="0.2">
      <c r="A38" s="762">
        <v>7</v>
      </c>
      <c r="B38" s="763" t="s">
        <v>587</v>
      </c>
      <c r="C38" s="764"/>
      <c r="D38" s="764" t="s">
        <v>7</v>
      </c>
      <c r="E38" s="764">
        <v>1</v>
      </c>
      <c r="F38" s="765">
        <v>3500</v>
      </c>
      <c r="G38" s="765">
        <f t="shared" si="0"/>
        <v>3500</v>
      </c>
      <c r="H38" s="765">
        <v>19404</v>
      </c>
      <c r="I38" s="765">
        <f t="shared" si="1"/>
        <v>19404</v>
      </c>
      <c r="J38" s="765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49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49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49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49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49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49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49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49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49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49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49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49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49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49">
        <f t="shared" si="2"/>
        <v>0</v>
      </c>
    </row>
    <row r="54" spans="1:10" s="934" customFormat="1" ht="12.6" customHeight="1" x14ac:dyDescent="0.2">
      <c r="A54" s="772">
        <v>23</v>
      </c>
      <c r="B54" s="773" t="s">
        <v>23</v>
      </c>
      <c r="C54" s="774"/>
      <c r="D54" s="774" t="s">
        <v>21</v>
      </c>
      <c r="E54" s="774">
        <v>-18</v>
      </c>
      <c r="F54" s="775">
        <v>700</v>
      </c>
      <c r="G54" s="775">
        <f t="shared" si="0"/>
        <v>-12600</v>
      </c>
      <c r="H54" s="775">
        <v>421</v>
      </c>
      <c r="I54" s="775">
        <f t="shared" si="1"/>
        <v>-7578</v>
      </c>
      <c r="J54" s="784">
        <f t="shared" si="2"/>
        <v>-20178</v>
      </c>
    </row>
    <row r="55" spans="1:10" s="934" customFormat="1" ht="12.6" customHeight="1" x14ac:dyDescent="0.2">
      <c r="A55" s="772">
        <v>24</v>
      </c>
      <c r="B55" s="773" t="s">
        <v>24</v>
      </c>
      <c r="C55" s="774"/>
      <c r="D55" s="774" t="s">
        <v>21</v>
      </c>
      <c r="E55" s="774">
        <v>-27</v>
      </c>
      <c r="F55" s="775">
        <v>700</v>
      </c>
      <c r="G55" s="775">
        <f t="shared" si="0"/>
        <v>-18900</v>
      </c>
      <c r="H55" s="775">
        <v>332</v>
      </c>
      <c r="I55" s="775">
        <f t="shared" si="1"/>
        <v>-8964</v>
      </c>
      <c r="J55" s="784">
        <f t="shared" si="2"/>
        <v>-27864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49">
        <f t="shared" si="2"/>
        <v>0</v>
      </c>
    </row>
    <row r="57" spans="1:10" s="934" customFormat="1" ht="12.6" customHeight="1" x14ac:dyDescent="0.2">
      <c r="A57" s="772">
        <v>26</v>
      </c>
      <c r="B57" s="773" t="s">
        <v>26</v>
      </c>
      <c r="C57" s="774"/>
      <c r="D57" s="774" t="s">
        <v>21</v>
      </c>
      <c r="E57" s="774">
        <v>-15</v>
      </c>
      <c r="F57" s="775">
        <v>650</v>
      </c>
      <c r="G57" s="775">
        <f t="shared" si="0"/>
        <v>-9750</v>
      </c>
      <c r="H57" s="775">
        <v>199</v>
      </c>
      <c r="I57" s="775">
        <f t="shared" si="1"/>
        <v>-2985</v>
      </c>
      <c r="J57" s="784">
        <f t="shared" si="2"/>
        <v>-12735</v>
      </c>
    </row>
    <row r="58" spans="1:10" s="934" customFormat="1" ht="12.6" customHeight="1" x14ac:dyDescent="0.2">
      <c r="A58" s="772">
        <v>27</v>
      </c>
      <c r="B58" s="773" t="s">
        <v>27</v>
      </c>
      <c r="C58" s="774"/>
      <c r="D58" s="774" t="s">
        <v>21</v>
      </c>
      <c r="E58" s="774">
        <v>-25</v>
      </c>
      <c r="F58" s="775">
        <v>650</v>
      </c>
      <c r="G58" s="775">
        <f t="shared" si="0"/>
        <v>-16250</v>
      </c>
      <c r="H58" s="775">
        <v>153</v>
      </c>
      <c r="I58" s="775">
        <f t="shared" si="1"/>
        <v>-3825</v>
      </c>
      <c r="J58" s="784">
        <f t="shared" si="2"/>
        <v>-20075</v>
      </c>
    </row>
    <row r="59" spans="1:10" s="934" customFormat="1" ht="12.6" customHeight="1" x14ac:dyDescent="0.2">
      <c r="A59" s="772">
        <v>28</v>
      </c>
      <c r="B59" s="773" t="s">
        <v>291</v>
      </c>
      <c r="C59" s="774" t="s">
        <v>28</v>
      </c>
      <c r="D59" s="774" t="s">
        <v>21</v>
      </c>
      <c r="E59" s="774">
        <v>-20</v>
      </c>
      <c r="F59" s="775">
        <v>500</v>
      </c>
      <c r="G59" s="775">
        <f t="shared" si="0"/>
        <v>-10000</v>
      </c>
      <c r="H59" s="775">
        <v>149</v>
      </c>
      <c r="I59" s="775">
        <f t="shared" si="1"/>
        <v>-2980</v>
      </c>
      <c r="J59" s="784">
        <f t="shared" si="2"/>
        <v>-12980</v>
      </c>
    </row>
    <row r="60" spans="1:10" s="934" customFormat="1" ht="12.6" customHeight="1" x14ac:dyDescent="0.2">
      <c r="A60" s="772">
        <v>29</v>
      </c>
      <c r="B60" s="773" t="s">
        <v>291</v>
      </c>
      <c r="C60" s="774" t="s">
        <v>29</v>
      </c>
      <c r="D60" s="774" t="s">
        <v>21</v>
      </c>
      <c r="E60" s="774">
        <v>-20</v>
      </c>
      <c r="F60" s="775">
        <v>500</v>
      </c>
      <c r="G60" s="775">
        <f t="shared" si="0"/>
        <v>-10000</v>
      </c>
      <c r="H60" s="775">
        <v>88</v>
      </c>
      <c r="I60" s="775">
        <f t="shared" si="1"/>
        <v>-1760</v>
      </c>
      <c r="J60" s="784">
        <f t="shared" si="2"/>
        <v>-11760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49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49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49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49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49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49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49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49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49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49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49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49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49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49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49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49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49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49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49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49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49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49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49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49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49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49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49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49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50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50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50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50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50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50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50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50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50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49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49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49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49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49">
        <f t="shared" si="9"/>
        <v>0</v>
      </c>
    </row>
    <row r="110" spans="1:10" s="934" customFormat="1" x14ac:dyDescent="0.2">
      <c r="A110" s="772">
        <v>79</v>
      </c>
      <c r="B110" s="773" t="s">
        <v>57</v>
      </c>
      <c r="C110" s="778"/>
      <c r="D110" s="774" t="s">
        <v>56</v>
      </c>
      <c r="E110" s="774">
        <v>-6.05</v>
      </c>
      <c r="F110" s="775">
        <v>1050</v>
      </c>
      <c r="G110" s="775">
        <f t="shared" si="7"/>
        <v>-6352.5</v>
      </c>
      <c r="H110" s="775">
        <v>1190</v>
      </c>
      <c r="I110" s="775">
        <f t="shared" si="8"/>
        <v>-7199.5</v>
      </c>
      <c r="J110" s="784">
        <f t="shared" si="9"/>
        <v>-13552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49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49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49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49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49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50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50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50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50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50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50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49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49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49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49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49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49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50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49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49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50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50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50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50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50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49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49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49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49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49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50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49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49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50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50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50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50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50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50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66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50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49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49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49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49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49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49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49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50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49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49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50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50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50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50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50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50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49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49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49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49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49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49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50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49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49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50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50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50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50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50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50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50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49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49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49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49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49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49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50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49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49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50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50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50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50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49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49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49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49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50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49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49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49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49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49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49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49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49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913">
        <v>5.0339999999999998</v>
      </c>
      <c r="F216" s="536">
        <v>1200</v>
      </c>
      <c r="G216" s="536">
        <f t="shared" si="28"/>
        <v>6040.8</v>
      </c>
      <c r="H216" s="536">
        <v>3017</v>
      </c>
      <c r="I216" s="536">
        <f t="shared" si="29"/>
        <v>15187.578</v>
      </c>
      <c r="J216" s="749">
        <f t="shared" si="30"/>
        <v>21228.378000000001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49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914">
        <v>89.724699999999999</v>
      </c>
      <c r="F218" s="536">
        <v>600</v>
      </c>
      <c r="G218" s="536">
        <f t="shared" si="28"/>
        <v>53834.82</v>
      </c>
      <c r="H218" s="536">
        <v>588</v>
      </c>
      <c r="I218" s="536">
        <f t="shared" si="29"/>
        <v>52758.123599999999</v>
      </c>
      <c r="J218" s="749">
        <f t="shared" si="30"/>
        <v>106592.9436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49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49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49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49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49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49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49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49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49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49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49">
        <f t="shared" si="31"/>
        <v>0</v>
      </c>
    </row>
    <row r="231" spans="1:10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49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49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49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49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49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49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49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49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49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49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49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49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49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49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52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182298.52</v>
      </c>
      <c r="H249" s="554"/>
      <c r="I249" s="555">
        <f>SUM(I30:I248)</f>
        <v>280704.04359999998</v>
      </c>
      <c r="J249" s="555">
        <f>SUM(J30:J248)</f>
        <v>463002.56359999999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18.7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49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49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49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49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49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49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49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49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49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49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49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49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49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49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49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49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49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49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49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49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49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49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49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49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49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49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49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49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49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49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49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49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49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49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49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55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55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55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55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49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49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49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49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49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28.222000000000001</v>
      </c>
      <c r="F308" s="536">
        <v>1875</v>
      </c>
      <c r="G308" s="536">
        <f t="shared" si="43"/>
        <v>52916.25</v>
      </c>
      <c r="H308" s="536">
        <v>869</v>
      </c>
      <c r="I308" s="536">
        <f t="shared" si="44"/>
        <v>24524.918000000001</v>
      </c>
      <c r="J308" s="749">
        <f t="shared" si="45"/>
        <v>77441.168000000005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49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49"/>
    </row>
    <row r="311" spans="1:10" s="934" customFormat="1" x14ac:dyDescent="0.2">
      <c r="A311" s="772">
        <v>280</v>
      </c>
      <c r="B311" s="773" t="s">
        <v>139</v>
      </c>
      <c r="C311" s="778"/>
      <c r="D311" s="774" t="s">
        <v>56</v>
      </c>
      <c r="E311" s="935">
        <f>-20.755-3.2</f>
        <v>-23.954999999999998</v>
      </c>
      <c r="F311" s="775">
        <v>1875</v>
      </c>
      <c r="G311" s="775">
        <f t="shared" si="43"/>
        <v>-44915.625</v>
      </c>
      <c r="H311" s="775">
        <v>1617</v>
      </c>
      <c r="I311" s="775">
        <f t="shared" si="44"/>
        <v>-38735.235000000001</v>
      </c>
      <c r="J311" s="776">
        <f t="shared" ref="J311:J312" si="46">G311+I311</f>
        <v>-83650.86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49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49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49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49"/>
    </row>
    <row r="316" spans="1:10" s="934" customFormat="1" x14ac:dyDescent="0.2">
      <c r="A316" s="772">
        <v>285</v>
      </c>
      <c r="B316" s="773" t="s">
        <v>144</v>
      </c>
      <c r="C316" s="778"/>
      <c r="D316" s="774" t="s">
        <v>56</v>
      </c>
      <c r="E316" s="935">
        <v>-26.704000000000001</v>
      </c>
      <c r="F316" s="775">
        <v>1875</v>
      </c>
      <c r="G316" s="775">
        <f t="shared" si="43"/>
        <v>-50070</v>
      </c>
      <c r="H316" s="775">
        <v>2132</v>
      </c>
      <c r="I316" s="775">
        <f t="shared" si="44"/>
        <v>-56932.928</v>
      </c>
      <c r="J316" s="776">
        <f t="shared" ref="J316:J320" si="47">G316+I316</f>
        <v>-107002.928</v>
      </c>
    </row>
    <row r="317" spans="1:10" ht="25.5" x14ac:dyDescent="0.2">
      <c r="A317" s="762"/>
      <c r="B317" s="768" t="s">
        <v>588</v>
      </c>
      <c r="C317" s="769"/>
      <c r="D317" s="764" t="s">
        <v>56</v>
      </c>
      <c r="E317" s="764">
        <v>98.763999999999996</v>
      </c>
      <c r="F317" s="765">
        <v>2075</v>
      </c>
      <c r="G317" s="765">
        <f t="shared" si="43"/>
        <v>204935.3</v>
      </c>
      <c r="H317" s="765">
        <v>1226</v>
      </c>
      <c r="I317" s="765">
        <f t="shared" si="44"/>
        <v>121084.66399999999</v>
      </c>
      <c r="J317" s="771">
        <f t="shared" si="47"/>
        <v>326019.96399999998</v>
      </c>
    </row>
    <row r="318" spans="1:10" x14ac:dyDescent="0.2">
      <c r="A318" s="762"/>
      <c r="B318" s="768" t="s">
        <v>589</v>
      </c>
      <c r="C318" s="769"/>
      <c r="D318" s="764" t="s">
        <v>137</v>
      </c>
      <c r="E318" s="764"/>
      <c r="F318" s="765"/>
      <c r="G318" s="765">
        <f t="shared" si="43"/>
        <v>0</v>
      </c>
      <c r="H318" s="765"/>
      <c r="I318" s="765">
        <f t="shared" si="44"/>
        <v>0</v>
      </c>
      <c r="J318" s="771"/>
    </row>
    <row r="319" spans="1:10" ht="25.5" x14ac:dyDescent="0.2">
      <c r="A319" s="762"/>
      <c r="B319" s="768" t="s">
        <v>590</v>
      </c>
      <c r="C319" s="769"/>
      <c r="D319" s="764" t="s">
        <v>56</v>
      </c>
      <c r="E319" s="770">
        <v>60.78</v>
      </c>
      <c r="F319" s="765">
        <v>2075</v>
      </c>
      <c r="G319" s="765">
        <f t="shared" si="43"/>
        <v>126118.5</v>
      </c>
      <c r="H319" s="765">
        <v>2132</v>
      </c>
      <c r="I319" s="765">
        <f t="shared" si="44"/>
        <v>129582.96</v>
      </c>
      <c r="J319" s="771">
        <f t="shared" ref="J319" si="48">G319+I319</f>
        <v>255701.46000000002</v>
      </c>
    </row>
    <row r="320" spans="1:10" s="934" customFormat="1" x14ac:dyDescent="0.2">
      <c r="A320" s="772">
        <v>286</v>
      </c>
      <c r="B320" s="773" t="s">
        <v>145</v>
      </c>
      <c r="C320" s="778"/>
      <c r="D320" s="774" t="s">
        <v>56</v>
      </c>
      <c r="E320" s="774">
        <v>-12.8</v>
      </c>
      <c r="F320" s="775">
        <v>1875</v>
      </c>
      <c r="G320" s="775">
        <f t="shared" si="43"/>
        <v>-24000</v>
      </c>
      <c r="H320" s="775">
        <v>1190</v>
      </c>
      <c r="I320" s="775">
        <f t="shared" si="44"/>
        <v>-15232</v>
      </c>
      <c r="J320" s="784">
        <f t="shared" si="47"/>
        <v>-39232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49"/>
    </row>
    <row r="322" spans="1:10" s="934" customFormat="1" ht="25.5" x14ac:dyDescent="0.2">
      <c r="A322" s="772">
        <v>288</v>
      </c>
      <c r="B322" s="773" t="s">
        <v>147</v>
      </c>
      <c r="C322" s="778"/>
      <c r="D322" s="774" t="s">
        <v>56</v>
      </c>
      <c r="E322" s="938">
        <v>-0.94</v>
      </c>
      <c r="F322" s="775">
        <v>1875</v>
      </c>
      <c r="G322" s="775">
        <f t="shared" si="43"/>
        <v>-1762.5</v>
      </c>
      <c r="H322" s="775">
        <v>1764</v>
      </c>
      <c r="I322" s="775">
        <f t="shared" si="44"/>
        <v>-1658.1599999999999</v>
      </c>
      <c r="J322" s="784">
        <f t="shared" ref="J322:J323" si="49">G322+I322</f>
        <v>-3420.66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49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49"/>
    </row>
    <row r="325" spans="1:10" s="934" customFormat="1" x14ac:dyDescent="0.2">
      <c r="A325" s="772">
        <v>291</v>
      </c>
      <c r="B325" s="773" t="s">
        <v>150</v>
      </c>
      <c r="C325" s="778"/>
      <c r="D325" s="774" t="s">
        <v>56</v>
      </c>
      <c r="E325" s="939">
        <v>-2.36</v>
      </c>
      <c r="F325" s="775">
        <v>1875</v>
      </c>
      <c r="G325" s="775">
        <f t="shared" si="43"/>
        <v>-4425</v>
      </c>
      <c r="H325" s="775">
        <v>2646</v>
      </c>
      <c r="I325" s="775">
        <f t="shared" si="44"/>
        <v>-6244.5599999999995</v>
      </c>
      <c r="J325" s="784">
        <f t="shared" ref="J325:J328" si="50">G325+I325</f>
        <v>-10669.56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49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49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49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49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49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49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49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49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49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49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49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67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49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49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49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49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49"/>
    </row>
    <row r="343" spans="1:10" s="934" customFormat="1" x14ac:dyDescent="0.2">
      <c r="A343" s="772">
        <v>309</v>
      </c>
      <c r="B343" s="773" t="s">
        <v>144</v>
      </c>
      <c r="C343" s="936"/>
      <c r="D343" s="937" t="s">
        <v>56</v>
      </c>
      <c r="E343" s="935">
        <f>-26.55</f>
        <v>-26.55</v>
      </c>
      <c r="F343" s="775">
        <v>1875</v>
      </c>
      <c r="G343" s="775">
        <f t="shared" si="51"/>
        <v>-49781.25</v>
      </c>
      <c r="H343" s="775">
        <v>2132</v>
      </c>
      <c r="I343" s="775">
        <f t="shared" si="52"/>
        <v>-56604.6</v>
      </c>
      <c r="J343" s="776">
        <f t="shared" ref="J343:J347" si="55">G343+I343</f>
        <v>-106385.85</v>
      </c>
    </row>
    <row r="344" spans="1:10" ht="25.5" x14ac:dyDescent="0.2">
      <c r="A344" s="762"/>
      <c r="B344" s="768" t="s">
        <v>588</v>
      </c>
      <c r="C344" s="769"/>
      <c r="D344" s="764" t="s">
        <v>56</v>
      </c>
      <c r="E344" s="764">
        <v>86.6</v>
      </c>
      <c r="F344" s="765">
        <v>2075</v>
      </c>
      <c r="G344" s="765">
        <f t="shared" si="51"/>
        <v>179695</v>
      </c>
      <c r="H344" s="765">
        <v>1226</v>
      </c>
      <c r="I344" s="765">
        <f t="shared" si="52"/>
        <v>106171.59999999999</v>
      </c>
      <c r="J344" s="771">
        <f t="shared" si="55"/>
        <v>285866.59999999998</v>
      </c>
    </row>
    <row r="345" spans="1:10" ht="12" customHeight="1" x14ac:dyDescent="0.2">
      <c r="A345" s="762"/>
      <c r="B345" s="768" t="s">
        <v>589</v>
      </c>
      <c r="C345" s="769"/>
      <c r="D345" s="764" t="s">
        <v>137</v>
      </c>
      <c r="E345" s="764"/>
      <c r="F345" s="765"/>
      <c r="G345" s="765">
        <f t="shared" si="51"/>
        <v>0</v>
      </c>
      <c r="H345" s="765"/>
      <c r="I345" s="765">
        <f t="shared" si="52"/>
        <v>0</v>
      </c>
      <c r="J345" s="771"/>
    </row>
    <row r="346" spans="1:10" ht="25.5" x14ac:dyDescent="0.2">
      <c r="A346" s="762"/>
      <c r="B346" s="768" t="s">
        <v>590</v>
      </c>
      <c r="C346" s="769"/>
      <c r="D346" s="764" t="s">
        <v>56</v>
      </c>
      <c r="E346" s="770">
        <v>50.86</v>
      </c>
      <c r="F346" s="765">
        <v>2075</v>
      </c>
      <c r="G346" s="765">
        <f t="shared" si="51"/>
        <v>105534.5</v>
      </c>
      <c r="H346" s="765">
        <v>2132</v>
      </c>
      <c r="I346" s="765">
        <f t="shared" si="52"/>
        <v>108433.52</v>
      </c>
      <c r="J346" s="771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49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49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67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49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49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49"/>
    </row>
    <row r="352" spans="1:10" s="934" customFormat="1" x14ac:dyDescent="0.2">
      <c r="A352" s="772">
        <v>315</v>
      </c>
      <c r="B352" s="773" t="s">
        <v>150</v>
      </c>
      <c r="C352" s="936"/>
      <c r="D352" s="937" t="s">
        <v>56</v>
      </c>
      <c r="E352" s="935">
        <f>-3.76</f>
        <v>-3.76</v>
      </c>
      <c r="F352" s="775">
        <v>1875</v>
      </c>
      <c r="G352" s="775">
        <f t="shared" si="51"/>
        <v>-7050</v>
      </c>
      <c r="H352" s="775">
        <v>2646</v>
      </c>
      <c r="I352" s="775">
        <f t="shared" si="52"/>
        <v>-9948.9599999999991</v>
      </c>
      <c r="J352" s="776">
        <f t="shared" ref="J352:J355" si="58">G352+I352</f>
        <v>-16998.96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49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49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49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49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49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49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49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49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49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49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67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49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49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49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49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49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49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49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67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49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49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49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67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49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49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49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67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49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49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49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49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400" si="66">E382*F382</f>
        <v>0</v>
      </c>
      <c r="H382" s="536">
        <v>22342.319999999996</v>
      </c>
      <c r="I382" s="536">
        <f t="shared" ref="I382:I400" si="67">E382*H382</f>
        <v>0</v>
      </c>
      <c r="J382" s="749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49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49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49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49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49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49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49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67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49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49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49"/>
    </row>
    <row r="393" spans="1:10" s="934" customFormat="1" x14ac:dyDescent="0.2">
      <c r="A393" s="772">
        <v>354</v>
      </c>
      <c r="B393" s="773" t="s">
        <v>140</v>
      </c>
      <c r="C393" s="936"/>
      <c r="D393" s="937" t="s">
        <v>56</v>
      </c>
      <c r="E393" s="937">
        <v>-0.06</v>
      </c>
      <c r="F393" s="775">
        <v>1875</v>
      </c>
      <c r="G393" s="775">
        <f t="shared" si="66"/>
        <v>-112.5</v>
      </c>
      <c r="H393" s="775">
        <v>1226</v>
      </c>
      <c r="I393" s="775">
        <f t="shared" si="67"/>
        <v>-73.56</v>
      </c>
      <c r="J393" s="776">
        <f t="shared" ref="J393" si="70">G393+I393</f>
        <v>-186.06</v>
      </c>
    </row>
    <row r="394" spans="1:10" x14ac:dyDescent="0.2">
      <c r="A394" s="531">
        <v>356</v>
      </c>
      <c r="B394" s="535" t="s">
        <v>144</v>
      </c>
      <c r="C394" s="538"/>
      <c r="D394" s="533" t="s">
        <v>56</v>
      </c>
      <c r="E394" s="767">
        <v>28.477</v>
      </c>
      <c r="F394" s="536">
        <v>1875</v>
      </c>
      <c r="G394" s="536">
        <f t="shared" si="66"/>
        <v>53394.375</v>
      </c>
      <c r="H394" s="536">
        <v>2132</v>
      </c>
      <c r="I394" s="536">
        <f t="shared" si="67"/>
        <v>60712.964</v>
      </c>
      <c r="J394" s="749">
        <f t="shared" ref="J394:J395" si="71">G394+I394</f>
        <v>114107.33900000001</v>
      </c>
    </row>
    <row r="395" spans="1:10" ht="12" customHeight="1" x14ac:dyDescent="0.2">
      <c r="A395" s="531">
        <v>357</v>
      </c>
      <c r="B395" s="535" t="s">
        <v>148</v>
      </c>
      <c r="C395" s="538"/>
      <c r="D395" s="533" t="s">
        <v>56</v>
      </c>
      <c r="E395" s="82"/>
      <c r="F395" s="536">
        <v>1875</v>
      </c>
      <c r="G395" s="536">
        <f t="shared" si="66"/>
        <v>0</v>
      </c>
      <c r="H395" s="536">
        <v>1428</v>
      </c>
      <c r="I395" s="536">
        <f t="shared" si="67"/>
        <v>0</v>
      </c>
      <c r="J395" s="749">
        <f t="shared" si="71"/>
        <v>0</v>
      </c>
    </row>
    <row r="396" spans="1:10" x14ac:dyDescent="0.2">
      <c r="A396" s="531">
        <v>358</v>
      </c>
      <c r="B396" s="535" t="s">
        <v>164</v>
      </c>
      <c r="C396" s="538"/>
      <c r="D396" s="533" t="s">
        <v>137</v>
      </c>
      <c r="E396" s="82"/>
      <c r="F396" s="536"/>
      <c r="G396" s="536">
        <f t="shared" si="66"/>
        <v>0</v>
      </c>
      <c r="H396" s="536"/>
      <c r="I396" s="536">
        <f t="shared" si="67"/>
        <v>0</v>
      </c>
      <c r="J396" s="749"/>
    </row>
    <row r="397" spans="1:10" x14ac:dyDescent="0.2">
      <c r="A397" s="531">
        <v>359</v>
      </c>
      <c r="B397" s="535" t="s">
        <v>150</v>
      </c>
      <c r="C397" s="538"/>
      <c r="D397" s="533" t="s">
        <v>56</v>
      </c>
      <c r="E397" s="767">
        <v>9.17</v>
      </c>
      <c r="F397" s="536">
        <v>1875</v>
      </c>
      <c r="G397" s="536">
        <f t="shared" si="66"/>
        <v>17193.75</v>
      </c>
      <c r="H397" s="536">
        <v>2646</v>
      </c>
      <c r="I397" s="536">
        <f t="shared" si="67"/>
        <v>24263.82</v>
      </c>
      <c r="J397" s="749">
        <f t="shared" ref="J397:J400" si="72">G397+I397</f>
        <v>41457.57</v>
      </c>
    </row>
    <row r="398" spans="1:10" ht="25.5" x14ac:dyDescent="0.2">
      <c r="A398" s="531">
        <v>360</v>
      </c>
      <c r="B398" s="535" t="s">
        <v>151</v>
      </c>
      <c r="C398" s="533" t="s">
        <v>152</v>
      </c>
      <c r="D398" s="533" t="s">
        <v>56</v>
      </c>
      <c r="E398" s="533"/>
      <c r="F398" s="536">
        <v>600</v>
      </c>
      <c r="G398" s="536">
        <f t="shared" si="66"/>
        <v>0</v>
      </c>
      <c r="H398" s="536">
        <v>381</v>
      </c>
      <c r="I398" s="536">
        <f t="shared" si="67"/>
        <v>0</v>
      </c>
      <c r="J398" s="749">
        <f t="shared" si="72"/>
        <v>0</v>
      </c>
    </row>
    <row r="399" spans="1:10" s="934" customFormat="1" x14ac:dyDescent="0.2">
      <c r="A399" s="772">
        <v>361</v>
      </c>
      <c r="B399" s="773" t="s">
        <v>153</v>
      </c>
      <c r="C399" s="778"/>
      <c r="D399" s="774" t="s">
        <v>56</v>
      </c>
      <c r="E399" s="774">
        <v>-0.16</v>
      </c>
      <c r="F399" s="775">
        <v>1000</v>
      </c>
      <c r="G399" s="775">
        <f t="shared" si="66"/>
        <v>-160</v>
      </c>
      <c r="H399" s="775">
        <v>123</v>
      </c>
      <c r="I399" s="775">
        <f t="shared" si="67"/>
        <v>-19.68</v>
      </c>
      <c r="J399" s="784">
        <f t="shared" si="72"/>
        <v>-179.68</v>
      </c>
    </row>
    <row r="400" spans="1:10" s="934" customFormat="1" x14ac:dyDescent="0.2">
      <c r="A400" s="772">
        <v>362</v>
      </c>
      <c r="B400" s="773" t="s">
        <v>60</v>
      </c>
      <c r="C400" s="778"/>
      <c r="D400" s="774" t="s">
        <v>5</v>
      </c>
      <c r="E400" s="774">
        <v>-4.0000000000000002E-4</v>
      </c>
      <c r="F400" s="775">
        <v>0</v>
      </c>
      <c r="G400" s="775">
        <f t="shared" si="66"/>
        <v>0</v>
      </c>
      <c r="H400" s="775">
        <v>96507</v>
      </c>
      <c r="I400" s="775">
        <f t="shared" si="67"/>
        <v>-38.602800000000002</v>
      </c>
      <c r="J400" s="784">
        <f t="shared" si="72"/>
        <v>-38.602800000000002</v>
      </c>
    </row>
    <row r="401" spans="1:10" x14ac:dyDescent="0.2">
      <c r="A401" s="531">
        <v>363</v>
      </c>
      <c r="B401" s="567" t="s">
        <v>118</v>
      </c>
      <c r="C401" s="538"/>
      <c r="D401" s="533"/>
      <c r="E401" s="533"/>
      <c r="F401" s="533"/>
      <c r="G401" s="536"/>
      <c r="H401" s="147"/>
      <c r="I401" s="536"/>
      <c r="J401" s="147"/>
    </row>
    <row r="402" spans="1:10" ht="25.5" x14ac:dyDescent="0.2">
      <c r="A402" s="531">
        <v>364</v>
      </c>
      <c r="B402" s="535" t="s">
        <v>289</v>
      </c>
      <c r="C402" s="533" t="s">
        <v>367</v>
      </c>
      <c r="D402" s="533" t="s">
        <v>14</v>
      </c>
      <c r="E402" s="533"/>
      <c r="F402" s="536">
        <v>8293.6</v>
      </c>
      <c r="G402" s="536">
        <f t="shared" ref="G402:G418" si="73">E402*F402</f>
        <v>0</v>
      </c>
      <c r="H402" s="536">
        <v>22342.319999999996</v>
      </c>
      <c r="I402" s="536">
        <f t="shared" ref="I402:I418" si="74">E402*H402</f>
        <v>0</v>
      </c>
      <c r="J402" s="749">
        <f t="shared" ref="J402:J405" si="75">G402+I402</f>
        <v>0</v>
      </c>
    </row>
    <row r="403" spans="1:10" x14ac:dyDescent="0.2">
      <c r="A403" s="531">
        <v>365</v>
      </c>
      <c r="B403" s="535" t="s">
        <v>132</v>
      </c>
      <c r="C403" s="538" t="s">
        <v>133</v>
      </c>
      <c r="D403" s="533" t="s">
        <v>14</v>
      </c>
      <c r="E403" s="533"/>
      <c r="F403" s="536">
        <v>4003.24</v>
      </c>
      <c r="G403" s="536">
        <f t="shared" si="73"/>
        <v>0</v>
      </c>
      <c r="H403" s="536">
        <v>9764</v>
      </c>
      <c r="I403" s="536">
        <f t="shared" si="74"/>
        <v>0</v>
      </c>
      <c r="J403" s="749">
        <f t="shared" si="75"/>
        <v>0</v>
      </c>
    </row>
    <row r="404" spans="1:10" x14ac:dyDescent="0.2">
      <c r="A404" s="531">
        <v>366</v>
      </c>
      <c r="B404" s="535" t="s">
        <v>134</v>
      </c>
      <c r="C404" s="538"/>
      <c r="D404" s="533" t="s">
        <v>14</v>
      </c>
      <c r="E404" s="533"/>
      <c r="F404" s="536">
        <v>800</v>
      </c>
      <c r="G404" s="536">
        <f t="shared" si="73"/>
        <v>0</v>
      </c>
      <c r="H404" s="536">
        <v>2142</v>
      </c>
      <c r="I404" s="536">
        <f t="shared" si="74"/>
        <v>0</v>
      </c>
      <c r="J404" s="749">
        <f t="shared" si="75"/>
        <v>0</v>
      </c>
    </row>
    <row r="405" spans="1:10" x14ac:dyDescent="0.2">
      <c r="A405" s="531">
        <v>367</v>
      </c>
      <c r="B405" s="535" t="s">
        <v>135</v>
      </c>
      <c r="C405" s="538"/>
      <c r="D405" s="533" t="s">
        <v>56</v>
      </c>
      <c r="E405" s="82"/>
      <c r="F405" s="536">
        <v>1875</v>
      </c>
      <c r="G405" s="536">
        <f t="shared" si="73"/>
        <v>0</v>
      </c>
      <c r="H405" s="536">
        <v>869</v>
      </c>
      <c r="I405" s="536">
        <f t="shared" si="74"/>
        <v>0</v>
      </c>
      <c r="J405" s="749">
        <f t="shared" si="75"/>
        <v>0</v>
      </c>
    </row>
    <row r="406" spans="1:10" x14ac:dyDescent="0.2">
      <c r="A406" s="531">
        <v>368</v>
      </c>
      <c r="B406" s="535" t="s">
        <v>136</v>
      </c>
      <c r="C406" s="538"/>
      <c r="D406" s="533" t="s">
        <v>137</v>
      </c>
      <c r="E406" s="82"/>
      <c r="F406" s="536"/>
      <c r="G406" s="536">
        <f t="shared" si="73"/>
        <v>0</v>
      </c>
      <c r="H406" s="536"/>
      <c r="I406" s="536">
        <f t="shared" si="74"/>
        <v>0</v>
      </c>
      <c r="J406" s="749"/>
    </row>
    <row r="407" spans="1:10" x14ac:dyDescent="0.2">
      <c r="A407" s="531">
        <v>369</v>
      </c>
      <c r="B407" s="535" t="s">
        <v>161</v>
      </c>
      <c r="C407" s="538"/>
      <c r="D407" s="533" t="s">
        <v>137</v>
      </c>
      <c r="E407" s="82"/>
      <c r="F407" s="536"/>
      <c r="G407" s="536">
        <f t="shared" si="73"/>
        <v>0</v>
      </c>
      <c r="H407" s="536"/>
      <c r="I407" s="536">
        <f t="shared" si="74"/>
        <v>0</v>
      </c>
      <c r="J407" s="749"/>
    </row>
    <row r="408" spans="1:10" x14ac:dyDescent="0.2">
      <c r="A408" s="531">
        <v>370</v>
      </c>
      <c r="B408" s="535" t="s">
        <v>138</v>
      </c>
      <c r="C408" s="538"/>
      <c r="D408" s="533" t="s">
        <v>137</v>
      </c>
      <c r="E408" s="82"/>
      <c r="F408" s="536"/>
      <c r="G408" s="536">
        <f t="shared" si="73"/>
        <v>0</v>
      </c>
      <c r="H408" s="536"/>
      <c r="I408" s="536">
        <f t="shared" si="74"/>
        <v>0</v>
      </c>
      <c r="J408" s="749"/>
    </row>
    <row r="409" spans="1:10" x14ac:dyDescent="0.2">
      <c r="A409" s="531">
        <v>371</v>
      </c>
      <c r="B409" s="535" t="s">
        <v>139</v>
      </c>
      <c r="C409" s="538"/>
      <c r="D409" s="533" t="s">
        <v>56</v>
      </c>
      <c r="E409" s="767"/>
      <c r="F409" s="536">
        <v>1875</v>
      </c>
      <c r="G409" s="536">
        <f t="shared" si="73"/>
        <v>0</v>
      </c>
      <c r="H409" s="536">
        <v>1617</v>
      </c>
      <c r="I409" s="536">
        <f t="shared" si="74"/>
        <v>0</v>
      </c>
      <c r="J409" s="749">
        <f t="shared" ref="J409:J410" si="76">G409+I409</f>
        <v>0</v>
      </c>
    </row>
    <row r="410" spans="1:10" x14ac:dyDescent="0.2">
      <c r="A410" s="531">
        <v>372</v>
      </c>
      <c r="B410" s="535" t="s">
        <v>140</v>
      </c>
      <c r="C410" s="538"/>
      <c r="D410" s="533" t="s">
        <v>56</v>
      </c>
      <c r="E410" s="82">
        <v>14.518000000000001</v>
      </c>
      <c r="F410" s="536">
        <v>1875</v>
      </c>
      <c r="G410" s="536">
        <f t="shared" si="73"/>
        <v>27221.25</v>
      </c>
      <c r="H410" s="536">
        <v>1226</v>
      </c>
      <c r="I410" s="536">
        <f t="shared" si="74"/>
        <v>17799.067999999999</v>
      </c>
      <c r="J410" s="749">
        <f t="shared" si="76"/>
        <v>45020.317999999999</v>
      </c>
    </row>
    <row r="411" spans="1:10" x14ac:dyDescent="0.2">
      <c r="A411" s="531">
        <v>373</v>
      </c>
      <c r="B411" s="535" t="s">
        <v>163</v>
      </c>
      <c r="C411" s="538"/>
      <c r="D411" s="533" t="s">
        <v>137</v>
      </c>
      <c r="E411" s="82"/>
      <c r="F411" s="536"/>
      <c r="G411" s="536">
        <f t="shared" si="73"/>
        <v>0</v>
      </c>
      <c r="H411" s="536"/>
      <c r="I411" s="536">
        <f t="shared" si="74"/>
        <v>0</v>
      </c>
      <c r="J411" s="749"/>
    </row>
    <row r="412" spans="1:10" x14ac:dyDescent="0.2">
      <c r="A412" s="531">
        <v>374</v>
      </c>
      <c r="B412" s="535" t="s">
        <v>144</v>
      </c>
      <c r="C412" s="538"/>
      <c r="D412" s="533" t="s">
        <v>56</v>
      </c>
      <c r="E412" s="767">
        <v>17.757000000000001</v>
      </c>
      <c r="F412" s="536">
        <v>1875</v>
      </c>
      <c r="G412" s="536">
        <f t="shared" si="73"/>
        <v>33294.375</v>
      </c>
      <c r="H412" s="536">
        <v>2132</v>
      </c>
      <c r="I412" s="536">
        <f t="shared" si="74"/>
        <v>37857.924000000006</v>
      </c>
      <c r="J412" s="749">
        <f t="shared" ref="J412:J413" si="77">G412+I412</f>
        <v>71152.298999999999</v>
      </c>
    </row>
    <row r="413" spans="1:10" ht="12" customHeight="1" x14ac:dyDescent="0.2">
      <c r="A413" s="531">
        <v>375</v>
      </c>
      <c r="B413" s="535" t="s">
        <v>148</v>
      </c>
      <c r="C413" s="538"/>
      <c r="D413" s="533" t="s">
        <v>56</v>
      </c>
      <c r="E413" s="82"/>
      <c r="F413" s="536">
        <v>1875</v>
      </c>
      <c r="G413" s="536">
        <f t="shared" si="73"/>
        <v>0</v>
      </c>
      <c r="H413" s="536">
        <v>1428</v>
      </c>
      <c r="I413" s="536">
        <f t="shared" si="74"/>
        <v>0</v>
      </c>
      <c r="J413" s="749">
        <f t="shared" si="77"/>
        <v>0</v>
      </c>
    </row>
    <row r="414" spans="1:10" x14ac:dyDescent="0.2">
      <c r="A414" s="531">
        <v>376</v>
      </c>
      <c r="B414" s="535" t="s">
        <v>164</v>
      </c>
      <c r="C414" s="538"/>
      <c r="D414" s="533" t="s">
        <v>137</v>
      </c>
      <c r="E414" s="82"/>
      <c r="F414" s="536"/>
      <c r="G414" s="536">
        <f t="shared" si="73"/>
        <v>0</v>
      </c>
      <c r="H414" s="536"/>
      <c r="I414" s="536">
        <f t="shared" si="74"/>
        <v>0</v>
      </c>
      <c r="J414" s="749"/>
    </row>
    <row r="415" spans="1:10" ht="12" customHeight="1" x14ac:dyDescent="0.2">
      <c r="A415" s="531">
        <v>377</v>
      </c>
      <c r="B415" s="535" t="s">
        <v>150</v>
      </c>
      <c r="C415" s="538"/>
      <c r="D415" s="533" t="s">
        <v>56</v>
      </c>
      <c r="E415" s="767">
        <v>8.1</v>
      </c>
      <c r="F415" s="536">
        <v>1875</v>
      </c>
      <c r="G415" s="536">
        <f t="shared" si="73"/>
        <v>15187.5</v>
      </c>
      <c r="H415" s="536">
        <v>2646</v>
      </c>
      <c r="I415" s="536">
        <f t="shared" si="74"/>
        <v>21432.6</v>
      </c>
      <c r="J415" s="749">
        <f t="shared" ref="J415:J418" si="78">G415+I415</f>
        <v>36620.1</v>
      </c>
    </row>
    <row r="416" spans="1:10" ht="33" customHeight="1" x14ac:dyDescent="0.2">
      <c r="A416" s="531">
        <v>378</v>
      </c>
      <c r="B416" s="535" t="s">
        <v>151</v>
      </c>
      <c r="C416" s="533" t="s">
        <v>152</v>
      </c>
      <c r="D416" s="533" t="s">
        <v>56</v>
      </c>
      <c r="E416" s="533"/>
      <c r="F416" s="536">
        <v>600</v>
      </c>
      <c r="G416" s="536">
        <f t="shared" si="73"/>
        <v>0</v>
      </c>
      <c r="H416" s="536">
        <v>381</v>
      </c>
      <c r="I416" s="536">
        <f t="shared" si="74"/>
        <v>0</v>
      </c>
      <c r="J416" s="749">
        <f t="shared" si="78"/>
        <v>0</v>
      </c>
    </row>
    <row r="417" spans="1:10" x14ac:dyDescent="0.2">
      <c r="A417" s="531">
        <v>379</v>
      </c>
      <c r="B417" s="535" t="s">
        <v>153</v>
      </c>
      <c r="C417" s="538"/>
      <c r="D417" s="533" t="s">
        <v>56</v>
      </c>
      <c r="E417" s="82"/>
      <c r="F417" s="536">
        <v>1000</v>
      </c>
      <c r="G417" s="536">
        <f t="shared" si="73"/>
        <v>0</v>
      </c>
      <c r="H417" s="536">
        <v>123</v>
      </c>
      <c r="I417" s="536">
        <f t="shared" si="74"/>
        <v>0</v>
      </c>
      <c r="J417" s="749">
        <f t="shared" si="78"/>
        <v>0</v>
      </c>
    </row>
    <row r="418" spans="1:10" x14ac:dyDescent="0.2">
      <c r="A418" s="531">
        <v>380</v>
      </c>
      <c r="B418" s="535" t="s">
        <v>60</v>
      </c>
      <c r="C418" s="538"/>
      <c r="D418" s="533" t="s">
        <v>5</v>
      </c>
      <c r="E418" s="533"/>
      <c r="F418" s="536">
        <v>0</v>
      </c>
      <c r="G418" s="536">
        <f t="shared" si="73"/>
        <v>0</v>
      </c>
      <c r="H418" s="536">
        <v>84698</v>
      </c>
      <c r="I418" s="536">
        <f t="shared" si="74"/>
        <v>0</v>
      </c>
      <c r="J418" s="749">
        <f t="shared" si="78"/>
        <v>0</v>
      </c>
    </row>
    <row r="419" spans="1:10" x14ac:dyDescent="0.2">
      <c r="A419" s="531">
        <v>381</v>
      </c>
      <c r="B419" s="567" t="s">
        <v>120</v>
      </c>
      <c r="C419" s="538"/>
      <c r="D419" s="533"/>
      <c r="E419" s="533"/>
      <c r="F419" s="533"/>
      <c r="G419" s="536"/>
      <c r="H419" s="147"/>
      <c r="I419" s="536"/>
      <c r="J419" s="147"/>
    </row>
    <row r="420" spans="1:10" ht="25.5" x14ac:dyDescent="0.2">
      <c r="A420" s="531">
        <v>382</v>
      </c>
      <c r="B420" s="535" t="s">
        <v>289</v>
      </c>
      <c r="C420" s="533" t="s">
        <v>367</v>
      </c>
      <c r="D420" s="533" t="s">
        <v>14</v>
      </c>
      <c r="E420" s="533"/>
      <c r="F420" s="536">
        <v>8293.6</v>
      </c>
      <c r="G420" s="536">
        <f t="shared" ref="G420:G441" si="79">E420*F420</f>
        <v>0</v>
      </c>
      <c r="H420" s="536">
        <v>22342.319999999996</v>
      </c>
      <c r="I420" s="536">
        <f t="shared" ref="I420:I441" si="80">E420*H420</f>
        <v>0</v>
      </c>
      <c r="J420" s="749">
        <f t="shared" ref="J420:J425" si="81">G420+I420</f>
        <v>0</v>
      </c>
    </row>
    <row r="421" spans="1:10" x14ac:dyDescent="0.2">
      <c r="A421" s="531">
        <v>383</v>
      </c>
      <c r="B421" s="535" t="s">
        <v>165</v>
      </c>
      <c r="C421" s="538" t="s">
        <v>166</v>
      </c>
      <c r="D421" s="533" t="s">
        <v>14</v>
      </c>
      <c r="E421" s="533"/>
      <c r="F421" s="536">
        <v>800</v>
      </c>
      <c r="G421" s="536">
        <f t="shared" si="79"/>
        <v>0</v>
      </c>
      <c r="H421" s="536">
        <v>813</v>
      </c>
      <c r="I421" s="536">
        <f t="shared" si="80"/>
        <v>0</v>
      </c>
      <c r="J421" s="749">
        <f t="shared" si="81"/>
        <v>0</v>
      </c>
    </row>
    <row r="422" spans="1:10" x14ac:dyDescent="0.2">
      <c r="A422" s="531">
        <v>384</v>
      </c>
      <c r="B422" s="535" t="s">
        <v>132</v>
      </c>
      <c r="C422" s="538" t="s">
        <v>133</v>
      </c>
      <c r="D422" s="533" t="s">
        <v>14</v>
      </c>
      <c r="E422" s="533"/>
      <c r="F422" s="536">
        <v>4003.24</v>
      </c>
      <c r="G422" s="536">
        <f t="shared" si="79"/>
        <v>0</v>
      </c>
      <c r="H422" s="536">
        <v>9764</v>
      </c>
      <c r="I422" s="536">
        <f t="shared" si="80"/>
        <v>0</v>
      </c>
      <c r="J422" s="749">
        <f t="shared" si="81"/>
        <v>0</v>
      </c>
    </row>
    <row r="423" spans="1:10" x14ac:dyDescent="0.2">
      <c r="A423" s="531">
        <v>385</v>
      </c>
      <c r="B423" s="535" t="s">
        <v>167</v>
      </c>
      <c r="C423" s="538"/>
      <c r="D423" s="533" t="s">
        <v>14</v>
      </c>
      <c r="E423" s="533"/>
      <c r="F423" s="536">
        <v>600</v>
      </c>
      <c r="G423" s="536">
        <f t="shared" si="79"/>
        <v>0</v>
      </c>
      <c r="H423" s="536">
        <v>532</v>
      </c>
      <c r="I423" s="536">
        <f t="shared" si="80"/>
        <v>0</v>
      </c>
      <c r="J423" s="749">
        <f t="shared" si="81"/>
        <v>0</v>
      </c>
    </row>
    <row r="424" spans="1:10" x14ac:dyDescent="0.2">
      <c r="A424" s="531">
        <v>386</v>
      </c>
      <c r="B424" s="535" t="s">
        <v>134</v>
      </c>
      <c r="C424" s="538"/>
      <c r="D424" s="533" t="s">
        <v>14</v>
      </c>
      <c r="E424" s="533"/>
      <c r="F424" s="536">
        <v>800</v>
      </c>
      <c r="G424" s="536">
        <f t="shared" si="79"/>
        <v>0</v>
      </c>
      <c r="H424" s="536">
        <v>2142</v>
      </c>
      <c r="I424" s="536">
        <f t="shared" si="80"/>
        <v>0</v>
      </c>
      <c r="J424" s="749">
        <f t="shared" si="81"/>
        <v>0</v>
      </c>
    </row>
    <row r="425" spans="1:10" x14ac:dyDescent="0.2">
      <c r="A425" s="531">
        <v>387</v>
      </c>
      <c r="B425" s="535" t="s">
        <v>157</v>
      </c>
      <c r="C425" s="533"/>
      <c r="D425" s="533" t="s">
        <v>56</v>
      </c>
      <c r="E425" s="82"/>
      <c r="F425" s="536">
        <v>1875</v>
      </c>
      <c r="G425" s="536">
        <f t="shared" si="79"/>
        <v>0</v>
      </c>
      <c r="H425" s="536">
        <v>840</v>
      </c>
      <c r="I425" s="536">
        <f t="shared" si="80"/>
        <v>0</v>
      </c>
      <c r="J425" s="749">
        <f t="shared" si="81"/>
        <v>0</v>
      </c>
    </row>
    <row r="426" spans="1:10" x14ac:dyDescent="0.2">
      <c r="A426" s="531">
        <v>388</v>
      </c>
      <c r="B426" s="535" t="s">
        <v>168</v>
      </c>
      <c r="C426" s="538"/>
      <c r="D426" s="533" t="s">
        <v>137</v>
      </c>
      <c r="E426" s="82"/>
      <c r="F426" s="536"/>
      <c r="G426" s="536">
        <f t="shared" si="79"/>
        <v>0</v>
      </c>
      <c r="H426" s="536"/>
      <c r="I426" s="536">
        <f t="shared" si="80"/>
        <v>0</v>
      </c>
      <c r="J426" s="749"/>
    </row>
    <row r="427" spans="1:10" x14ac:dyDescent="0.2">
      <c r="A427" s="531">
        <v>389</v>
      </c>
      <c r="B427" s="535" t="s">
        <v>159</v>
      </c>
      <c r="C427" s="533"/>
      <c r="D427" s="533" t="s">
        <v>56</v>
      </c>
      <c r="E427" s="767"/>
      <c r="F427" s="536">
        <v>1875</v>
      </c>
      <c r="G427" s="536">
        <f t="shared" si="79"/>
        <v>0</v>
      </c>
      <c r="H427" s="536">
        <v>3080</v>
      </c>
      <c r="I427" s="536">
        <f t="shared" si="80"/>
        <v>0</v>
      </c>
      <c r="J427" s="749">
        <f t="shared" ref="J427:J428" si="82">G427+I427</f>
        <v>0</v>
      </c>
    </row>
    <row r="428" spans="1:10" x14ac:dyDescent="0.2">
      <c r="A428" s="531">
        <v>390</v>
      </c>
      <c r="B428" s="535" t="s">
        <v>135</v>
      </c>
      <c r="C428" s="538"/>
      <c r="D428" s="533" t="s">
        <v>56</v>
      </c>
      <c r="E428" s="82">
        <v>8.9169999999999998</v>
      </c>
      <c r="F428" s="536">
        <v>1875</v>
      </c>
      <c r="G428" s="536">
        <f t="shared" si="79"/>
        <v>16719.375</v>
      </c>
      <c r="H428" s="536">
        <v>869</v>
      </c>
      <c r="I428" s="536">
        <f t="shared" si="80"/>
        <v>7748.8729999999996</v>
      </c>
      <c r="J428" s="749">
        <f t="shared" si="82"/>
        <v>24468.248</v>
      </c>
    </row>
    <row r="429" spans="1:10" x14ac:dyDescent="0.2">
      <c r="A429" s="531">
        <v>391</v>
      </c>
      <c r="B429" s="535" t="s">
        <v>136</v>
      </c>
      <c r="C429" s="538"/>
      <c r="D429" s="533" t="s">
        <v>137</v>
      </c>
      <c r="E429" s="82"/>
      <c r="F429" s="536"/>
      <c r="G429" s="536">
        <f t="shared" si="79"/>
        <v>0</v>
      </c>
      <c r="H429" s="536"/>
      <c r="I429" s="536">
        <f t="shared" si="80"/>
        <v>0</v>
      </c>
      <c r="J429" s="749"/>
    </row>
    <row r="430" spans="1:10" x14ac:dyDescent="0.2">
      <c r="A430" s="531">
        <v>392</v>
      </c>
      <c r="B430" s="535" t="s">
        <v>161</v>
      </c>
      <c r="C430" s="538"/>
      <c r="D430" s="533" t="s">
        <v>137</v>
      </c>
      <c r="E430" s="82"/>
      <c r="F430" s="536"/>
      <c r="G430" s="536">
        <f t="shared" si="79"/>
        <v>0</v>
      </c>
      <c r="H430" s="536"/>
      <c r="I430" s="536">
        <f t="shared" si="80"/>
        <v>0</v>
      </c>
      <c r="J430" s="749"/>
    </row>
    <row r="431" spans="1:10" x14ac:dyDescent="0.2">
      <c r="A431" s="531">
        <v>393</v>
      </c>
      <c r="B431" s="535" t="s">
        <v>138</v>
      </c>
      <c r="C431" s="538"/>
      <c r="D431" s="533" t="s">
        <v>137</v>
      </c>
      <c r="E431" s="82"/>
      <c r="F431" s="536"/>
      <c r="G431" s="536">
        <f t="shared" si="79"/>
        <v>0</v>
      </c>
      <c r="H431" s="536"/>
      <c r="I431" s="536">
        <f t="shared" si="80"/>
        <v>0</v>
      </c>
      <c r="J431" s="749"/>
    </row>
    <row r="432" spans="1:10" x14ac:dyDescent="0.2">
      <c r="A432" s="531">
        <v>394</v>
      </c>
      <c r="B432" s="535" t="s">
        <v>139</v>
      </c>
      <c r="C432" s="538"/>
      <c r="D432" s="533" t="s">
        <v>56</v>
      </c>
      <c r="E432" s="913">
        <v>1.6619999999999999</v>
      </c>
      <c r="F432" s="536">
        <v>1875</v>
      </c>
      <c r="G432" s="536">
        <f t="shared" si="79"/>
        <v>3116.25</v>
      </c>
      <c r="H432" s="536">
        <v>1617</v>
      </c>
      <c r="I432" s="536">
        <f t="shared" si="80"/>
        <v>2687.4539999999997</v>
      </c>
      <c r="J432" s="749">
        <f t="shared" ref="J432:J433" si="83">G432+I432</f>
        <v>5803.7039999999997</v>
      </c>
    </row>
    <row r="433" spans="1:10" x14ac:dyDescent="0.2">
      <c r="A433" s="531">
        <v>395</v>
      </c>
      <c r="B433" s="535" t="s">
        <v>140</v>
      </c>
      <c r="C433" s="538"/>
      <c r="D433" s="533" t="s">
        <v>56</v>
      </c>
      <c r="E433" s="913">
        <v>16.603999999999999</v>
      </c>
      <c r="F433" s="536">
        <v>1875</v>
      </c>
      <c r="G433" s="536">
        <f t="shared" si="79"/>
        <v>31132.5</v>
      </c>
      <c r="H433" s="536">
        <v>1226</v>
      </c>
      <c r="I433" s="536">
        <f t="shared" si="80"/>
        <v>20356.504000000001</v>
      </c>
      <c r="J433" s="749">
        <f t="shared" si="83"/>
        <v>51489.004000000001</v>
      </c>
    </row>
    <row r="434" spans="1:10" x14ac:dyDescent="0.2">
      <c r="A434" s="531">
        <v>396</v>
      </c>
      <c r="B434" s="535" t="s">
        <v>163</v>
      </c>
      <c r="C434" s="538"/>
      <c r="D434" s="533" t="s">
        <v>137</v>
      </c>
      <c r="E434" s="82"/>
      <c r="F434" s="536"/>
      <c r="G434" s="536">
        <f t="shared" si="79"/>
        <v>0</v>
      </c>
      <c r="H434" s="536"/>
      <c r="I434" s="536">
        <f t="shared" si="80"/>
        <v>0</v>
      </c>
      <c r="J434" s="749"/>
    </row>
    <row r="435" spans="1:10" x14ac:dyDescent="0.2">
      <c r="A435" s="531">
        <v>397</v>
      </c>
      <c r="B435" s="535" t="s">
        <v>144</v>
      </c>
      <c r="C435" s="538"/>
      <c r="D435" s="533" t="s">
        <v>56</v>
      </c>
      <c r="E435" s="913">
        <v>13.134</v>
      </c>
      <c r="F435" s="536">
        <v>1875</v>
      </c>
      <c r="G435" s="536">
        <f t="shared" si="79"/>
        <v>24626.25</v>
      </c>
      <c r="H435" s="536">
        <v>2132</v>
      </c>
      <c r="I435" s="536">
        <f t="shared" si="80"/>
        <v>28001.688000000002</v>
      </c>
      <c r="J435" s="749">
        <f t="shared" ref="J435:J436" si="84">G435+I435</f>
        <v>52627.938000000002</v>
      </c>
    </row>
    <row r="436" spans="1:10" x14ac:dyDescent="0.2">
      <c r="A436" s="531">
        <v>398</v>
      </c>
      <c r="B436" s="535" t="s">
        <v>148</v>
      </c>
      <c r="C436" s="538"/>
      <c r="D436" s="533" t="s">
        <v>56</v>
      </c>
      <c r="E436" s="82">
        <v>2.52</v>
      </c>
      <c r="F436" s="536">
        <v>1875</v>
      </c>
      <c r="G436" s="536">
        <f t="shared" si="79"/>
        <v>4725</v>
      </c>
      <c r="H436" s="536">
        <v>1428</v>
      </c>
      <c r="I436" s="536">
        <f t="shared" si="80"/>
        <v>3598.56</v>
      </c>
      <c r="J436" s="749">
        <f t="shared" si="84"/>
        <v>8323.56</v>
      </c>
    </row>
    <row r="437" spans="1:10" x14ac:dyDescent="0.2">
      <c r="A437" s="531">
        <v>399</v>
      </c>
      <c r="B437" s="535" t="s">
        <v>164</v>
      </c>
      <c r="C437" s="538"/>
      <c r="D437" s="533" t="s">
        <v>137</v>
      </c>
      <c r="E437" s="82"/>
      <c r="F437" s="536"/>
      <c r="G437" s="536">
        <f t="shared" si="79"/>
        <v>0</v>
      </c>
      <c r="H437" s="536"/>
      <c r="I437" s="536">
        <f t="shared" si="80"/>
        <v>0</v>
      </c>
      <c r="J437" s="749"/>
    </row>
    <row r="438" spans="1:10" x14ac:dyDescent="0.2">
      <c r="A438" s="531">
        <v>400</v>
      </c>
      <c r="B438" s="535" t="s">
        <v>150</v>
      </c>
      <c r="C438" s="538"/>
      <c r="D438" s="533" t="s">
        <v>56</v>
      </c>
      <c r="E438" s="767">
        <v>9.1769999999999996</v>
      </c>
      <c r="F438" s="536">
        <v>1875</v>
      </c>
      <c r="G438" s="536">
        <f t="shared" si="79"/>
        <v>17206.875</v>
      </c>
      <c r="H438" s="536">
        <v>2646</v>
      </c>
      <c r="I438" s="536">
        <f t="shared" si="80"/>
        <v>24282.342000000001</v>
      </c>
      <c r="J438" s="749">
        <f t="shared" ref="J438:J441" si="85">G438+I438</f>
        <v>41489.217000000004</v>
      </c>
    </row>
    <row r="439" spans="1:10" ht="25.5" x14ac:dyDescent="0.2">
      <c r="A439" s="531">
        <v>401</v>
      </c>
      <c r="B439" s="535" t="s">
        <v>151</v>
      </c>
      <c r="C439" s="533" t="s">
        <v>152</v>
      </c>
      <c r="D439" s="533" t="s">
        <v>56</v>
      </c>
      <c r="E439" s="533"/>
      <c r="F439" s="536">
        <v>600</v>
      </c>
      <c r="G439" s="536">
        <f t="shared" si="79"/>
        <v>0</v>
      </c>
      <c r="H439" s="536">
        <v>381</v>
      </c>
      <c r="I439" s="536">
        <f t="shared" si="80"/>
        <v>0</v>
      </c>
      <c r="J439" s="749">
        <f t="shared" si="85"/>
        <v>0</v>
      </c>
    </row>
    <row r="440" spans="1:10" x14ac:dyDescent="0.2">
      <c r="A440" s="531">
        <v>402</v>
      </c>
      <c r="B440" s="535" t="s">
        <v>153</v>
      </c>
      <c r="C440" s="538"/>
      <c r="D440" s="533" t="s">
        <v>56</v>
      </c>
      <c r="E440" s="82"/>
      <c r="F440" s="536">
        <v>1000</v>
      </c>
      <c r="G440" s="536">
        <f t="shared" si="79"/>
        <v>0</v>
      </c>
      <c r="H440" s="536">
        <v>123</v>
      </c>
      <c r="I440" s="536">
        <f t="shared" si="80"/>
        <v>0</v>
      </c>
      <c r="J440" s="749">
        <f t="shared" si="85"/>
        <v>0</v>
      </c>
    </row>
    <row r="441" spans="1:10" x14ac:dyDescent="0.2">
      <c r="A441" s="531">
        <v>403</v>
      </c>
      <c r="B441" s="535" t="s">
        <v>60</v>
      </c>
      <c r="C441" s="538"/>
      <c r="D441" s="533" t="s">
        <v>5</v>
      </c>
      <c r="E441" s="533"/>
      <c r="F441" s="536">
        <v>0</v>
      </c>
      <c r="G441" s="536">
        <f t="shared" si="79"/>
        <v>0</v>
      </c>
      <c r="H441" s="536">
        <v>103023</v>
      </c>
      <c r="I441" s="536">
        <f t="shared" si="80"/>
        <v>0</v>
      </c>
      <c r="J441" s="749">
        <f t="shared" si="85"/>
        <v>0</v>
      </c>
    </row>
    <row r="442" spans="1:10" ht="22.5" customHeight="1" x14ac:dyDescent="0.2">
      <c r="A442" s="531">
        <v>404</v>
      </c>
      <c r="B442" s="567" t="s">
        <v>169</v>
      </c>
      <c r="C442" s="538"/>
      <c r="D442" s="533"/>
      <c r="E442" s="533"/>
      <c r="F442" s="533"/>
      <c r="G442" s="536"/>
      <c r="H442" s="147"/>
      <c r="I442" s="536"/>
      <c r="J442" s="147"/>
    </row>
    <row r="443" spans="1:10" ht="15" customHeight="1" x14ac:dyDescent="0.2">
      <c r="A443" s="531">
        <v>405</v>
      </c>
      <c r="B443" s="535" t="s">
        <v>134</v>
      </c>
      <c r="C443" s="538"/>
      <c r="D443" s="533" t="s">
        <v>14</v>
      </c>
      <c r="E443" s="533"/>
      <c r="F443" s="536">
        <v>800</v>
      </c>
      <c r="G443" s="536">
        <f t="shared" ref="G443:G454" si="86">E443*F443</f>
        <v>0</v>
      </c>
      <c r="H443" s="536">
        <v>2142</v>
      </c>
      <c r="I443" s="536">
        <f t="shared" ref="I443:I454" si="87">E443*H443</f>
        <v>0</v>
      </c>
      <c r="J443" s="749">
        <f t="shared" ref="J443:J444" si="88">G443+I443</f>
        <v>0</v>
      </c>
    </row>
    <row r="444" spans="1:10" s="934" customFormat="1" ht="15" customHeight="1" x14ac:dyDescent="0.2">
      <c r="A444" s="772">
        <v>406</v>
      </c>
      <c r="B444" s="773" t="s">
        <v>135</v>
      </c>
      <c r="C444" s="778"/>
      <c r="D444" s="774" t="s">
        <v>56</v>
      </c>
      <c r="E444" s="774">
        <v>-1.4999999999999999E-2</v>
      </c>
      <c r="F444" s="775">
        <v>1875</v>
      </c>
      <c r="G444" s="775">
        <f t="shared" si="86"/>
        <v>-28.125</v>
      </c>
      <c r="H444" s="775">
        <v>869</v>
      </c>
      <c r="I444" s="775">
        <f t="shared" si="87"/>
        <v>-13.035</v>
      </c>
      <c r="J444" s="784">
        <f t="shared" si="88"/>
        <v>-41.16</v>
      </c>
    </row>
    <row r="445" spans="1:10" ht="15" customHeight="1" x14ac:dyDescent="0.2">
      <c r="A445" s="531">
        <v>407</v>
      </c>
      <c r="B445" s="535" t="s">
        <v>136</v>
      </c>
      <c r="C445" s="538"/>
      <c r="D445" s="533" t="s">
        <v>137</v>
      </c>
      <c r="E445" s="82"/>
      <c r="F445" s="536"/>
      <c r="G445" s="536">
        <f t="shared" si="86"/>
        <v>0</v>
      </c>
      <c r="H445" s="536"/>
      <c r="I445" s="536">
        <f t="shared" si="87"/>
        <v>0</v>
      </c>
      <c r="J445" s="749"/>
    </row>
    <row r="446" spans="1:10" ht="15" customHeight="1" x14ac:dyDescent="0.2">
      <c r="A446" s="531">
        <v>408</v>
      </c>
      <c r="B446" s="535" t="s">
        <v>161</v>
      </c>
      <c r="C446" s="538"/>
      <c r="D446" s="533" t="s">
        <v>137</v>
      </c>
      <c r="E446" s="82"/>
      <c r="F446" s="536"/>
      <c r="G446" s="536">
        <f t="shared" si="86"/>
        <v>0</v>
      </c>
      <c r="H446" s="536"/>
      <c r="I446" s="536">
        <f t="shared" si="87"/>
        <v>0</v>
      </c>
      <c r="J446" s="749"/>
    </row>
    <row r="447" spans="1:10" ht="15" customHeight="1" x14ac:dyDescent="0.2">
      <c r="A447" s="531">
        <v>409</v>
      </c>
      <c r="B447" s="535" t="s">
        <v>138</v>
      </c>
      <c r="C447" s="538"/>
      <c r="D447" s="533" t="s">
        <v>137</v>
      </c>
      <c r="E447" s="82"/>
      <c r="F447" s="536"/>
      <c r="G447" s="536">
        <f t="shared" si="86"/>
        <v>0</v>
      </c>
      <c r="H447" s="536"/>
      <c r="I447" s="536">
        <f t="shared" si="87"/>
        <v>0</v>
      </c>
      <c r="J447" s="749"/>
    </row>
    <row r="448" spans="1:10" ht="15" customHeight="1" x14ac:dyDescent="0.2">
      <c r="A448" s="531">
        <v>410</v>
      </c>
      <c r="B448" s="535" t="s">
        <v>162</v>
      </c>
      <c r="C448" s="538"/>
      <c r="D448" s="533" t="s">
        <v>137</v>
      </c>
      <c r="E448" s="82"/>
      <c r="F448" s="536"/>
      <c r="G448" s="536">
        <f t="shared" si="86"/>
        <v>0</v>
      </c>
      <c r="H448" s="536"/>
      <c r="I448" s="536">
        <f t="shared" si="87"/>
        <v>0</v>
      </c>
      <c r="J448" s="749"/>
    </row>
    <row r="449" spans="1:10" ht="25.5" customHeight="1" x14ac:dyDescent="0.2">
      <c r="A449" s="531">
        <v>411</v>
      </c>
      <c r="B449" s="535" t="s">
        <v>139</v>
      </c>
      <c r="C449" s="538"/>
      <c r="D449" s="533" t="s">
        <v>56</v>
      </c>
      <c r="E449" s="767"/>
      <c r="F449" s="536">
        <v>1875</v>
      </c>
      <c r="G449" s="536">
        <f t="shared" si="86"/>
        <v>0</v>
      </c>
      <c r="H449" s="536">
        <v>1617</v>
      </c>
      <c r="I449" s="536">
        <f t="shared" si="87"/>
        <v>0</v>
      </c>
      <c r="J449" s="749">
        <f t="shared" ref="J449:J450" si="89">G449+I449</f>
        <v>0</v>
      </c>
    </row>
    <row r="450" spans="1:10" x14ac:dyDescent="0.2">
      <c r="A450" s="531">
        <v>412</v>
      </c>
      <c r="B450" s="535" t="s">
        <v>148</v>
      </c>
      <c r="C450" s="538"/>
      <c r="D450" s="533" t="s">
        <v>56</v>
      </c>
      <c r="E450" s="82"/>
      <c r="F450" s="536">
        <v>1875</v>
      </c>
      <c r="G450" s="536">
        <f t="shared" si="86"/>
        <v>0</v>
      </c>
      <c r="H450" s="536">
        <v>1428</v>
      </c>
      <c r="I450" s="536">
        <f t="shared" si="87"/>
        <v>0</v>
      </c>
      <c r="J450" s="749">
        <f t="shared" si="89"/>
        <v>0</v>
      </c>
    </row>
    <row r="451" spans="1:10" x14ac:dyDescent="0.2">
      <c r="A451" s="531">
        <v>413</v>
      </c>
      <c r="B451" s="535" t="s">
        <v>170</v>
      </c>
      <c r="C451" s="538"/>
      <c r="D451" s="533" t="s">
        <v>137</v>
      </c>
      <c r="E451" s="82"/>
      <c r="F451" s="536"/>
      <c r="G451" s="536">
        <f t="shared" si="86"/>
        <v>0</v>
      </c>
      <c r="H451" s="536"/>
      <c r="I451" s="536">
        <f t="shared" si="87"/>
        <v>0</v>
      </c>
      <c r="J451" s="749"/>
    </row>
    <row r="452" spans="1:10" x14ac:dyDescent="0.2">
      <c r="A452" s="531">
        <v>414</v>
      </c>
      <c r="B452" s="535" t="s">
        <v>150</v>
      </c>
      <c r="C452" s="538"/>
      <c r="D452" s="533" t="s">
        <v>56</v>
      </c>
      <c r="E452" s="767"/>
      <c r="F452" s="536">
        <v>1875</v>
      </c>
      <c r="G452" s="536">
        <f t="shared" si="86"/>
        <v>0</v>
      </c>
      <c r="H452" s="536">
        <v>2646</v>
      </c>
      <c r="I452" s="536">
        <f t="shared" si="87"/>
        <v>0</v>
      </c>
      <c r="J452" s="749">
        <f t="shared" ref="J452:J454" si="90">G452+I452</f>
        <v>0</v>
      </c>
    </row>
    <row r="453" spans="1:10" x14ac:dyDescent="0.2">
      <c r="A453" s="531">
        <v>415</v>
      </c>
      <c r="B453" s="535" t="s">
        <v>171</v>
      </c>
      <c r="C453" s="538"/>
      <c r="D453" s="533" t="s">
        <v>172</v>
      </c>
      <c r="E453" s="82"/>
      <c r="F453" s="536">
        <v>1000</v>
      </c>
      <c r="G453" s="536">
        <f t="shared" si="86"/>
        <v>0</v>
      </c>
      <c r="H453" s="536">
        <v>95</v>
      </c>
      <c r="I453" s="536">
        <f t="shared" si="87"/>
        <v>0</v>
      </c>
      <c r="J453" s="749">
        <f t="shared" si="90"/>
        <v>0</v>
      </c>
    </row>
    <row r="454" spans="1:10" x14ac:dyDescent="0.2">
      <c r="A454" s="531">
        <v>416</v>
      </c>
      <c r="B454" s="535" t="s">
        <v>60</v>
      </c>
      <c r="C454" s="538"/>
      <c r="D454" s="533" t="s">
        <v>5</v>
      </c>
      <c r="E454" s="533">
        <f>1-0.905129533678756</f>
        <v>9.4870466321243963E-2</v>
      </c>
      <c r="F454" s="536">
        <v>0</v>
      </c>
      <c r="G454" s="536">
        <f t="shared" si="86"/>
        <v>0</v>
      </c>
      <c r="H454" s="536">
        <v>49673</v>
      </c>
      <c r="I454" s="536">
        <f t="shared" si="87"/>
        <v>4712.5006735751513</v>
      </c>
      <c r="J454" s="749">
        <f t="shared" si="90"/>
        <v>4712.5006735751513</v>
      </c>
    </row>
    <row r="455" spans="1:10" x14ac:dyDescent="0.2">
      <c r="A455" s="531">
        <v>417</v>
      </c>
      <c r="B455" s="567" t="s">
        <v>173</v>
      </c>
      <c r="C455" s="538"/>
      <c r="D455" s="533"/>
      <c r="E455" s="533"/>
      <c r="F455" s="533"/>
      <c r="G455" s="536"/>
      <c r="H455" s="147"/>
      <c r="I455" s="536"/>
      <c r="J455" s="147"/>
    </row>
    <row r="456" spans="1:10" ht="29.25" customHeight="1" x14ac:dyDescent="0.2">
      <c r="A456" s="531">
        <v>418</v>
      </c>
      <c r="B456" s="535" t="s">
        <v>134</v>
      </c>
      <c r="C456" s="538"/>
      <c r="D456" s="533" t="s">
        <v>14</v>
      </c>
      <c r="E456" s="533"/>
      <c r="F456" s="536">
        <v>800</v>
      </c>
      <c r="G456" s="536">
        <f t="shared" ref="G456:G467" si="91">E456*F456</f>
        <v>0</v>
      </c>
      <c r="H456" s="536">
        <v>2142</v>
      </c>
      <c r="I456" s="536">
        <f t="shared" ref="I456:I467" si="92">E456*H456</f>
        <v>0</v>
      </c>
      <c r="J456" s="749">
        <f t="shared" ref="J456:J457" si="93">G456+I456</f>
        <v>0</v>
      </c>
    </row>
    <row r="457" spans="1:10" ht="29.25" customHeight="1" x14ac:dyDescent="0.2">
      <c r="A457" s="531">
        <v>419</v>
      </c>
      <c r="B457" s="535" t="s">
        <v>135</v>
      </c>
      <c r="C457" s="538"/>
      <c r="D457" s="533" t="s">
        <v>56</v>
      </c>
      <c r="E457" s="82">
        <v>0.65</v>
      </c>
      <c r="F457" s="536">
        <v>1875</v>
      </c>
      <c r="G457" s="536">
        <f t="shared" si="91"/>
        <v>1218.75</v>
      </c>
      <c r="H457" s="536">
        <v>869</v>
      </c>
      <c r="I457" s="536">
        <f t="shared" si="92"/>
        <v>564.85</v>
      </c>
      <c r="J457" s="749">
        <f t="shared" si="93"/>
        <v>1783.6</v>
      </c>
    </row>
    <row r="458" spans="1:10" x14ac:dyDescent="0.2">
      <c r="A458" s="531">
        <v>420</v>
      </c>
      <c r="B458" s="535" t="s">
        <v>136</v>
      </c>
      <c r="C458" s="538"/>
      <c r="D458" s="533" t="s">
        <v>137</v>
      </c>
      <c r="E458" s="82"/>
      <c r="F458" s="536"/>
      <c r="G458" s="536">
        <f t="shared" si="91"/>
        <v>0</v>
      </c>
      <c r="H458" s="536"/>
      <c r="I458" s="536">
        <f t="shared" si="92"/>
        <v>0</v>
      </c>
      <c r="J458" s="749"/>
    </row>
    <row r="459" spans="1:10" x14ac:dyDescent="0.2">
      <c r="A459" s="531">
        <v>421</v>
      </c>
      <c r="B459" s="535" t="s">
        <v>161</v>
      </c>
      <c r="C459" s="538"/>
      <c r="D459" s="533" t="s">
        <v>137</v>
      </c>
      <c r="E459" s="82"/>
      <c r="F459" s="536"/>
      <c r="G459" s="536">
        <f t="shared" si="91"/>
        <v>0</v>
      </c>
      <c r="H459" s="536"/>
      <c r="I459" s="536">
        <f t="shared" si="92"/>
        <v>0</v>
      </c>
      <c r="J459" s="749"/>
    </row>
    <row r="460" spans="1:10" ht="15.75" customHeight="1" x14ac:dyDescent="0.2">
      <c r="A460" s="531">
        <v>422</v>
      </c>
      <c r="B460" s="535" t="s">
        <v>138</v>
      </c>
      <c r="C460" s="538"/>
      <c r="D460" s="533" t="s">
        <v>137</v>
      </c>
      <c r="E460" s="82"/>
      <c r="F460" s="536"/>
      <c r="G460" s="536">
        <f t="shared" si="91"/>
        <v>0</v>
      </c>
      <c r="H460" s="536"/>
      <c r="I460" s="536">
        <f t="shared" si="92"/>
        <v>0</v>
      </c>
      <c r="J460" s="749"/>
    </row>
    <row r="461" spans="1:10" ht="15.75" customHeight="1" x14ac:dyDescent="0.2">
      <c r="A461" s="531">
        <v>423</v>
      </c>
      <c r="B461" s="535" t="s">
        <v>162</v>
      </c>
      <c r="C461" s="538"/>
      <c r="D461" s="533" t="s">
        <v>137</v>
      </c>
      <c r="E461" s="82"/>
      <c r="F461" s="536"/>
      <c r="G461" s="536">
        <f t="shared" si="91"/>
        <v>0</v>
      </c>
      <c r="H461" s="536"/>
      <c r="I461" s="536">
        <f t="shared" si="92"/>
        <v>0</v>
      </c>
      <c r="J461" s="749"/>
    </row>
    <row r="462" spans="1:10" ht="12.75" customHeight="1" x14ac:dyDescent="0.2">
      <c r="A462" s="531">
        <v>424</v>
      </c>
      <c r="B462" s="535" t="s">
        <v>139</v>
      </c>
      <c r="C462" s="538"/>
      <c r="D462" s="533" t="s">
        <v>56</v>
      </c>
      <c r="E462" s="767"/>
      <c r="F462" s="536">
        <v>1875</v>
      </c>
      <c r="G462" s="536">
        <f t="shared" si="91"/>
        <v>0</v>
      </c>
      <c r="H462" s="536">
        <v>1617</v>
      </c>
      <c r="I462" s="536">
        <f t="shared" si="92"/>
        <v>0</v>
      </c>
      <c r="J462" s="749">
        <f t="shared" ref="J462:J463" si="94">G462+I462</f>
        <v>0</v>
      </c>
    </row>
    <row r="463" spans="1:10" ht="12.75" customHeight="1" x14ac:dyDescent="0.2">
      <c r="A463" s="531">
        <v>425</v>
      </c>
      <c r="B463" s="535" t="s">
        <v>148</v>
      </c>
      <c r="C463" s="538"/>
      <c r="D463" s="533" t="s">
        <v>56</v>
      </c>
      <c r="E463" s="82"/>
      <c r="F463" s="536">
        <v>1875</v>
      </c>
      <c r="G463" s="536">
        <f t="shared" si="91"/>
        <v>0</v>
      </c>
      <c r="H463" s="536">
        <v>1428</v>
      </c>
      <c r="I463" s="536">
        <f t="shared" si="92"/>
        <v>0</v>
      </c>
      <c r="J463" s="749">
        <f t="shared" si="94"/>
        <v>0</v>
      </c>
    </row>
    <row r="464" spans="1:10" ht="15" customHeight="1" x14ac:dyDescent="0.2">
      <c r="A464" s="531">
        <v>426</v>
      </c>
      <c r="B464" s="535" t="s">
        <v>170</v>
      </c>
      <c r="C464" s="538"/>
      <c r="D464" s="533" t="s">
        <v>137</v>
      </c>
      <c r="E464" s="82"/>
      <c r="F464" s="536"/>
      <c r="G464" s="536">
        <f t="shared" si="91"/>
        <v>0</v>
      </c>
      <c r="H464" s="536"/>
      <c r="I464" s="536">
        <f t="shared" si="92"/>
        <v>0</v>
      </c>
      <c r="J464" s="749"/>
    </row>
    <row r="465" spans="1:10" ht="15" customHeight="1" x14ac:dyDescent="0.2">
      <c r="A465" s="531">
        <v>427</v>
      </c>
      <c r="B465" s="535" t="s">
        <v>150</v>
      </c>
      <c r="C465" s="538"/>
      <c r="D465" s="533" t="s">
        <v>56</v>
      </c>
      <c r="E465" s="767">
        <v>1.62</v>
      </c>
      <c r="F465" s="536">
        <v>1875</v>
      </c>
      <c r="G465" s="536">
        <f t="shared" si="91"/>
        <v>3037.5</v>
      </c>
      <c r="H465" s="536">
        <v>2646</v>
      </c>
      <c r="I465" s="536">
        <f t="shared" si="92"/>
        <v>4286.5200000000004</v>
      </c>
      <c r="J465" s="749">
        <f t="shared" ref="J465:J467" si="95">G465+I465</f>
        <v>7324.02</v>
      </c>
    </row>
    <row r="466" spans="1:10" ht="12.6" customHeight="1" x14ac:dyDescent="0.2">
      <c r="A466" s="531">
        <v>428</v>
      </c>
      <c r="B466" s="535" t="s">
        <v>171</v>
      </c>
      <c r="C466" s="538"/>
      <c r="D466" s="533" t="s">
        <v>172</v>
      </c>
      <c r="E466" s="82"/>
      <c r="F466" s="536">
        <v>1000</v>
      </c>
      <c r="G466" s="536">
        <f t="shared" si="91"/>
        <v>0</v>
      </c>
      <c r="H466" s="536">
        <v>95</v>
      </c>
      <c r="I466" s="536">
        <f t="shared" si="92"/>
        <v>0</v>
      </c>
      <c r="J466" s="749">
        <f t="shared" si="95"/>
        <v>0</v>
      </c>
    </row>
    <row r="467" spans="1:10" ht="30" customHeight="1" x14ac:dyDescent="0.2">
      <c r="A467" s="531">
        <v>429</v>
      </c>
      <c r="B467" s="535" t="s">
        <v>60</v>
      </c>
      <c r="C467" s="538"/>
      <c r="D467" s="533" t="s">
        <v>5</v>
      </c>
      <c r="E467" s="533"/>
      <c r="F467" s="536">
        <v>0</v>
      </c>
      <c r="G467" s="536">
        <f t="shared" si="91"/>
        <v>0</v>
      </c>
      <c r="H467" s="536">
        <v>49673</v>
      </c>
      <c r="I467" s="536">
        <f t="shared" si="92"/>
        <v>0</v>
      </c>
      <c r="J467" s="749">
        <f t="shared" si="95"/>
        <v>0</v>
      </c>
    </row>
    <row r="468" spans="1:10" x14ac:dyDescent="0.2">
      <c r="A468" s="531">
        <v>430</v>
      </c>
      <c r="B468" s="567" t="s">
        <v>174</v>
      </c>
      <c r="C468" s="538"/>
      <c r="D468" s="533"/>
      <c r="E468" s="533"/>
      <c r="F468" s="533"/>
      <c r="G468" s="536"/>
      <c r="H468" s="147"/>
      <c r="I468" s="536"/>
      <c r="J468" s="147"/>
    </row>
    <row r="469" spans="1:10" x14ac:dyDescent="0.2">
      <c r="A469" s="531">
        <v>431</v>
      </c>
      <c r="B469" s="535" t="s">
        <v>175</v>
      </c>
      <c r="C469" s="538" t="s">
        <v>176</v>
      </c>
      <c r="D469" s="533" t="s">
        <v>14</v>
      </c>
      <c r="E469" s="533"/>
      <c r="F469" s="536">
        <v>800</v>
      </c>
      <c r="G469" s="536">
        <f t="shared" ref="G469:G487" si="96">E469*F469</f>
        <v>0</v>
      </c>
      <c r="H469" s="536">
        <v>627</v>
      </c>
      <c r="I469" s="536">
        <f t="shared" ref="I469:I487" si="97">E469*H469</f>
        <v>0</v>
      </c>
      <c r="J469" s="749">
        <f t="shared" ref="J469:J472" si="98">G469+I469</f>
        <v>0</v>
      </c>
    </row>
    <row r="470" spans="1:10" ht="15" customHeight="1" x14ac:dyDescent="0.2">
      <c r="A470" s="531">
        <v>432</v>
      </c>
      <c r="B470" s="535" t="s">
        <v>156</v>
      </c>
      <c r="C470" s="538"/>
      <c r="D470" s="533" t="s">
        <v>14</v>
      </c>
      <c r="E470" s="533"/>
      <c r="F470" s="536">
        <v>600</v>
      </c>
      <c r="G470" s="536">
        <f t="shared" si="96"/>
        <v>0</v>
      </c>
      <c r="H470" s="536">
        <v>595</v>
      </c>
      <c r="I470" s="536">
        <f t="shared" si="97"/>
        <v>0</v>
      </c>
      <c r="J470" s="749">
        <f t="shared" si="98"/>
        <v>0</v>
      </c>
    </row>
    <row r="471" spans="1:10" ht="15" customHeight="1" x14ac:dyDescent="0.2">
      <c r="A471" s="531">
        <v>433</v>
      </c>
      <c r="B471" s="535" t="s">
        <v>177</v>
      </c>
      <c r="C471" s="538"/>
      <c r="D471" s="533" t="s">
        <v>14</v>
      </c>
      <c r="E471" s="533"/>
      <c r="F471" s="536">
        <v>800</v>
      </c>
      <c r="G471" s="536">
        <f t="shared" si="96"/>
        <v>0</v>
      </c>
      <c r="H471" s="536">
        <v>2975</v>
      </c>
      <c r="I471" s="536">
        <f t="shared" si="97"/>
        <v>0</v>
      </c>
      <c r="J471" s="749">
        <f t="shared" si="98"/>
        <v>0</v>
      </c>
    </row>
    <row r="472" spans="1:10" ht="12.75" customHeight="1" x14ac:dyDescent="0.2">
      <c r="A472" s="531">
        <v>434</v>
      </c>
      <c r="B472" s="535" t="s">
        <v>157</v>
      </c>
      <c r="C472" s="533"/>
      <c r="D472" s="533" t="s">
        <v>56</v>
      </c>
      <c r="E472" s="913">
        <v>3.1139999999999999</v>
      </c>
      <c r="F472" s="536">
        <v>1875</v>
      </c>
      <c r="G472" s="536">
        <f t="shared" si="96"/>
        <v>5838.75</v>
      </c>
      <c r="H472" s="536">
        <v>840</v>
      </c>
      <c r="I472" s="536">
        <f t="shared" si="97"/>
        <v>2615.7599999999998</v>
      </c>
      <c r="J472" s="749">
        <f t="shared" si="98"/>
        <v>8454.51</v>
      </c>
    </row>
    <row r="473" spans="1:10" ht="15" customHeight="1" x14ac:dyDescent="0.2">
      <c r="A473" s="531">
        <v>435</v>
      </c>
      <c r="B473" s="535" t="s">
        <v>158</v>
      </c>
      <c r="C473" s="538"/>
      <c r="D473" s="533" t="s">
        <v>137</v>
      </c>
      <c r="E473" s="82"/>
      <c r="F473" s="536"/>
      <c r="G473" s="536">
        <f t="shared" si="96"/>
        <v>0</v>
      </c>
      <c r="H473" s="536"/>
      <c r="I473" s="536">
        <f t="shared" si="97"/>
        <v>0</v>
      </c>
      <c r="J473" s="749"/>
    </row>
    <row r="474" spans="1:10" ht="12.6" customHeight="1" x14ac:dyDescent="0.2">
      <c r="A474" s="531">
        <v>436</v>
      </c>
      <c r="B474" s="535" t="s">
        <v>159</v>
      </c>
      <c r="C474" s="533"/>
      <c r="D474" s="533" t="s">
        <v>56</v>
      </c>
      <c r="E474" s="767"/>
      <c r="F474" s="536">
        <v>1875</v>
      </c>
      <c r="G474" s="536">
        <f t="shared" si="96"/>
        <v>0</v>
      </c>
      <c r="H474" s="536">
        <v>3080</v>
      </c>
      <c r="I474" s="536">
        <f t="shared" si="97"/>
        <v>0</v>
      </c>
      <c r="J474" s="749">
        <f t="shared" ref="J474:J475" si="99">G474+I474</f>
        <v>0</v>
      </c>
    </row>
    <row r="475" spans="1:10" s="934" customFormat="1" ht="12.6" customHeight="1" x14ac:dyDescent="0.2">
      <c r="A475" s="772">
        <v>437</v>
      </c>
      <c r="B475" s="773" t="s">
        <v>135</v>
      </c>
      <c r="C475" s="778"/>
      <c r="D475" s="774" t="s">
        <v>56</v>
      </c>
      <c r="E475" s="774">
        <v>-7.2119999999999997</v>
      </c>
      <c r="F475" s="775">
        <v>1875</v>
      </c>
      <c r="G475" s="775">
        <f t="shared" si="96"/>
        <v>-13522.5</v>
      </c>
      <c r="H475" s="775">
        <v>869</v>
      </c>
      <c r="I475" s="775">
        <f t="shared" si="97"/>
        <v>-6267.2280000000001</v>
      </c>
      <c r="J475" s="784">
        <f t="shared" si="99"/>
        <v>-19789.727999999999</v>
      </c>
    </row>
    <row r="476" spans="1:10" ht="12.6" customHeight="1" x14ac:dyDescent="0.2">
      <c r="A476" s="531">
        <v>438</v>
      </c>
      <c r="B476" s="535" t="s">
        <v>161</v>
      </c>
      <c r="C476" s="538"/>
      <c r="D476" s="533" t="s">
        <v>137</v>
      </c>
      <c r="E476" s="82"/>
      <c r="F476" s="536"/>
      <c r="G476" s="536">
        <f t="shared" si="96"/>
        <v>0</v>
      </c>
      <c r="H476" s="536"/>
      <c r="I476" s="536">
        <f t="shared" si="97"/>
        <v>0</v>
      </c>
      <c r="J476" s="749"/>
    </row>
    <row r="477" spans="1:10" ht="25.5" customHeight="1" x14ac:dyDescent="0.2">
      <c r="A477" s="531">
        <v>439</v>
      </c>
      <c r="B477" s="535" t="s">
        <v>138</v>
      </c>
      <c r="C477" s="538"/>
      <c r="D477" s="533" t="s">
        <v>137</v>
      </c>
      <c r="E477" s="82"/>
      <c r="F477" s="536"/>
      <c r="G477" s="536">
        <f t="shared" si="96"/>
        <v>0</v>
      </c>
      <c r="H477" s="536"/>
      <c r="I477" s="536">
        <f t="shared" si="97"/>
        <v>0</v>
      </c>
      <c r="J477" s="749"/>
    </row>
    <row r="478" spans="1:10" x14ac:dyDescent="0.2">
      <c r="A478" s="531">
        <v>440</v>
      </c>
      <c r="B478" s="535" t="s">
        <v>162</v>
      </c>
      <c r="C478" s="538"/>
      <c r="D478" s="533" t="s">
        <v>137</v>
      </c>
      <c r="E478" s="82"/>
      <c r="F478" s="536"/>
      <c r="G478" s="536">
        <f t="shared" si="96"/>
        <v>0</v>
      </c>
      <c r="H478" s="536"/>
      <c r="I478" s="536">
        <f t="shared" si="97"/>
        <v>0</v>
      </c>
      <c r="J478" s="749"/>
    </row>
    <row r="479" spans="1:10" s="934" customFormat="1" ht="12.75" customHeight="1" x14ac:dyDescent="0.2">
      <c r="A479" s="772">
        <v>441</v>
      </c>
      <c r="B479" s="773" t="s">
        <v>139</v>
      </c>
      <c r="C479" s="778"/>
      <c r="D479" s="774" t="s">
        <v>56</v>
      </c>
      <c r="E479" s="938">
        <v>-5.5</v>
      </c>
      <c r="F479" s="775">
        <v>1875</v>
      </c>
      <c r="G479" s="775">
        <f t="shared" si="96"/>
        <v>-10312.5</v>
      </c>
      <c r="H479" s="775">
        <v>1617</v>
      </c>
      <c r="I479" s="775">
        <f t="shared" si="97"/>
        <v>-8893.5</v>
      </c>
      <c r="J479" s="784">
        <f t="shared" ref="J479:J480" si="100">G479+I479</f>
        <v>-19206</v>
      </c>
    </row>
    <row r="480" spans="1:10" ht="15" customHeight="1" x14ac:dyDescent="0.2">
      <c r="A480" s="531">
        <v>442</v>
      </c>
      <c r="B480" s="535" t="s">
        <v>140</v>
      </c>
      <c r="C480" s="538"/>
      <c r="D480" s="533" t="s">
        <v>56</v>
      </c>
      <c r="E480" s="913">
        <v>19.332000000000001</v>
      </c>
      <c r="F480" s="536">
        <v>1875</v>
      </c>
      <c r="G480" s="536">
        <f t="shared" si="96"/>
        <v>36247.5</v>
      </c>
      <c r="H480" s="536">
        <v>1226</v>
      </c>
      <c r="I480" s="536">
        <f t="shared" si="97"/>
        <v>23701.031999999999</v>
      </c>
      <c r="J480" s="749">
        <f t="shared" si="100"/>
        <v>59948.531999999999</v>
      </c>
    </row>
    <row r="481" spans="1:10" x14ac:dyDescent="0.2">
      <c r="A481" s="531">
        <v>443</v>
      </c>
      <c r="B481" s="535" t="s">
        <v>625</v>
      </c>
      <c r="C481" s="538"/>
      <c r="D481" s="533" t="s">
        <v>137</v>
      </c>
      <c r="E481" s="82"/>
      <c r="F481" s="536"/>
      <c r="G481" s="536">
        <f t="shared" si="96"/>
        <v>0</v>
      </c>
      <c r="H481" s="536"/>
      <c r="I481" s="536">
        <f t="shared" si="97"/>
        <v>0</v>
      </c>
      <c r="J481" s="749"/>
    </row>
    <row r="482" spans="1:10" s="934" customFormat="1" x14ac:dyDescent="0.2">
      <c r="A482" s="772">
        <v>444</v>
      </c>
      <c r="B482" s="773" t="s">
        <v>144</v>
      </c>
      <c r="C482" s="778"/>
      <c r="D482" s="774" t="s">
        <v>56</v>
      </c>
      <c r="E482" s="938">
        <v>-6.0229999999999997</v>
      </c>
      <c r="F482" s="775">
        <v>1875</v>
      </c>
      <c r="G482" s="775">
        <f t="shared" si="96"/>
        <v>-11293.125</v>
      </c>
      <c r="H482" s="775">
        <v>2132</v>
      </c>
      <c r="I482" s="775">
        <f t="shared" si="97"/>
        <v>-12841.036</v>
      </c>
      <c r="J482" s="784">
        <f t="shared" ref="J482:J483" si="101">G482+I482</f>
        <v>-24134.161</v>
      </c>
    </row>
    <row r="483" spans="1:10" x14ac:dyDescent="0.2">
      <c r="A483" s="531">
        <v>445</v>
      </c>
      <c r="B483" s="535" t="s">
        <v>148</v>
      </c>
      <c r="C483" s="538"/>
      <c r="D483" s="533" t="s">
        <v>56</v>
      </c>
      <c r="E483" s="82">
        <v>7.4</v>
      </c>
      <c r="F483" s="536">
        <v>1875</v>
      </c>
      <c r="G483" s="536">
        <f t="shared" si="96"/>
        <v>13875</v>
      </c>
      <c r="H483" s="536">
        <v>1428</v>
      </c>
      <c r="I483" s="536">
        <f t="shared" si="97"/>
        <v>10567.2</v>
      </c>
      <c r="J483" s="749">
        <f t="shared" si="101"/>
        <v>24442.2</v>
      </c>
    </row>
    <row r="484" spans="1:10" x14ac:dyDescent="0.2">
      <c r="A484" s="531">
        <v>446</v>
      </c>
      <c r="B484" s="535" t="s">
        <v>178</v>
      </c>
      <c r="C484" s="538"/>
      <c r="D484" s="533" t="s">
        <v>137</v>
      </c>
      <c r="E484" s="82"/>
      <c r="F484" s="536"/>
      <c r="G484" s="536">
        <f t="shared" si="96"/>
        <v>0</v>
      </c>
      <c r="H484" s="536"/>
      <c r="I484" s="536">
        <f t="shared" si="97"/>
        <v>0</v>
      </c>
      <c r="J484" s="749"/>
    </row>
    <row r="485" spans="1:10" x14ac:dyDescent="0.2">
      <c r="A485" s="531">
        <v>447</v>
      </c>
      <c r="B485" s="535" t="s">
        <v>150</v>
      </c>
      <c r="C485" s="538"/>
      <c r="D485" s="533" t="s">
        <v>56</v>
      </c>
      <c r="E485" s="767">
        <v>3.56</v>
      </c>
      <c r="F485" s="536">
        <v>1875</v>
      </c>
      <c r="G485" s="536">
        <f t="shared" si="96"/>
        <v>6675</v>
      </c>
      <c r="H485" s="536">
        <v>2646</v>
      </c>
      <c r="I485" s="536">
        <f t="shared" si="97"/>
        <v>9419.76</v>
      </c>
      <c r="J485" s="749">
        <f t="shared" ref="J485:J487" si="102">G485+I485</f>
        <v>16094.76</v>
      </c>
    </row>
    <row r="486" spans="1:10" x14ac:dyDescent="0.2">
      <c r="A486" s="531">
        <v>448</v>
      </c>
      <c r="B486" s="535" t="s">
        <v>171</v>
      </c>
      <c r="C486" s="538"/>
      <c r="D486" s="533" t="s">
        <v>172</v>
      </c>
      <c r="E486" s="82"/>
      <c r="F486" s="536">
        <v>1000</v>
      </c>
      <c r="G486" s="536">
        <f t="shared" si="96"/>
        <v>0</v>
      </c>
      <c r="H486" s="536">
        <v>95</v>
      </c>
      <c r="I486" s="536">
        <f t="shared" si="97"/>
        <v>0</v>
      </c>
      <c r="J486" s="749">
        <f t="shared" si="102"/>
        <v>0</v>
      </c>
    </row>
    <row r="487" spans="1:10" x14ac:dyDescent="0.2">
      <c r="A487" s="531">
        <v>449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96"/>
        <v>0</v>
      </c>
      <c r="H487" s="536">
        <v>68052</v>
      </c>
      <c r="I487" s="536">
        <f t="shared" si="97"/>
        <v>0</v>
      </c>
      <c r="J487" s="749">
        <f t="shared" si="102"/>
        <v>0</v>
      </c>
    </row>
    <row r="488" spans="1:10" x14ac:dyDescent="0.2">
      <c r="A488" s="531">
        <v>450</v>
      </c>
      <c r="B488" s="567" t="s">
        <v>179</v>
      </c>
      <c r="C488" s="538"/>
      <c r="D488" s="533"/>
      <c r="E488" s="533"/>
      <c r="F488" s="533"/>
      <c r="G488" s="536"/>
      <c r="H488" s="147"/>
      <c r="I488" s="536"/>
      <c r="J488" s="147"/>
    </row>
    <row r="489" spans="1:10" x14ac:dyDescent="0.2">
      <c r="A489" s="531">
        <v>451</v>
      </c>
      <c r="B489" s="535" t="s">
        <v>180</v>
      </c>
      <c r="C489" s="538" t="s">
        <v>181</v>
      </c>
      <c r="D489" s="533" t="s">
        <v>14</v>
      </c>
      <c r="E489" s="533"/>
      <c r="F489" s="536">
        <v>800</v>
      </c>
      <c r="G489" s="536">
        <f t="shared" ref="G489:G508" si="103">E489*F489</f>
        <v>0</v>
      </c>
      <c r="H489" s="536">
        <v>508</v>
      </c>
      <c r="I489" s="536">
        <f t="shared" ref="I489:I508" si="104">E489*H489</f>
        <v>0</v>
      </c>
      <c r="J489" s="749">
        <f t="shared" ref="J489:J492" si="105">G489+I489</f>
        <v>0</v>
      </c>
    </row>
    <row r="490" spans="1:10" x14ac:dyDescent="0.2">
      <c r="A490" s="531">
        <v>452</v>
      </c>
      <c r="B490" s="535" t="s">
        <v>167</v>
      </c>
      <c r="C490" s="538"/>
      <c r="D490" s="533" t="s">
        <v>14</v>
      </c>
      <c r="E490" s="533"/>
      <c r="F490" s="536">
        <v>600</v>
      </c>
      <c r="G490" s="536">
        <f t="shared" si="103"/>
        <v>0</v>
      </c>
      <c r="H490" s="536">
        <v>532</v>
      </c>
      <c r="I490" s="536">
        <f t="shared" si="104"/>
        <v>0</v>
      </c>
      <c r="J490" s="749">
        <f t="shared" si="105"/>
        <v>0</v>
      </c>
    </row>
    <row r="491" spans="1:10" x14ac:dyDescent="0.2">
      <c r="A491" s="531">
        <v>453</v>
      </c>
      <c r="B491" s="535" t="s">
        <v>177</v>
      </c>
      <c r="C491" s="538"/>
      <c r="D491" s="533" t="s">
        <v>14</v>
      </c>
      <c r="E491" s="533"/>
      <c r="F491" s="536">
        <v>800</v>
      </c>
      <c r="G491" s="536">
        <f t="shared" si="103"/>
        <v>0</v>
      </c>
      <c r="H491" s="536">
        <v>2975</v>
      </c>
      <c r="I491" s="536">
        <f t="shared" si="104"/>
        <v>0</v>
      </c>
      <c r="J491" s="749">
        <f t="shared" si="105"/>
        <v>0</v>
      </c>
    </row>
    <row r="492" spans="1:10" x14ac:dyDescent="0.2">
      <c r="A492" s="531">
        <v>454</v>
      </c>
      <c r="B492" s="535" t="s">
        <v>157</v>
      </c>
      <c r="C492" s="533"/>
      <c r="D492" s="533" t="s">
        <v>56</v>
      </c>
      <c r="E492" s="82">
        <v>6</v>
      </c>
      <c r="F492" s="536">
        <v>1875</v>
      </c>
      <c r="G492" s="536">
        <f t="shared" si="103"/>
        <v>11250</v>
      </c>
      <c r="H492" s="536">
        <v>840</v>
      </c>
      <c r="I492" s="536">
        <f t="shared" si="104"/>
        <v>5040</v>
      </c>
      <c r="J492" s="749">
        <f t="shared" si="105"/>
        <v>16290</v>
      </c>
    </row>
    <row r="493" spans="1:10" x14ac:dyDescent="0.2">
      <c r="A493" s="531">
        <v>455</v>
      </c>
      <c r="B493" s="535" t="s">
        <v>168</v>
      </c>
      <c r="C493" s="538"/>
      <c r="D493" s="533" t="s">
        <v>137</v>
      </c>
      <c r="E493" s="82"/>
      <c r="F493" s="536"/>
      <c r="G493" s="536">
        <f t="shared" si="103"/>
        <v>0</v>
      </c>
      <c r="H493" s="536"/>
      <c r="I493" s="536">
        <f t="shared" si="104"/>
        <v>0</v>
      </c>
      <c r="J493" s="749"/>
    </row>
    <row r="494" spans="1:10" x14ac:dyDescent="0.2">
      <c r="A494" s="531">
        <v>456</v>
      </c>
      <c r="B494" s="535" t="s">
        <v>159</v>
      </c>
      <c r="C494" s="533"/>
      <c r="D494" s="533" t="s">
        <v>56</v>
      </c>
      <c r="E494" s="767"/>
      <c r="F494" s="536">
        <v>1875</v>
      </c>
      <c r="G494" s="536">
        <f t="shared" si="103"/>
        <v>0</v>
      </c>
      <c r="H494" s="536">
        <v>3080</v>
      </c>
      <c r="I494" s="536">
        <f t="shared" si="104"/>
        <v>0</v>
      </c>
      <c r="J494" s="749">
        <f t="shared" ref="J494:J495" si="106">G494+I494</f>
        <v>0</v>
      </c>
    </row>
    <row r="495" spans="1:10" x14ac:dyDescent="0.2">
      <c r="A495" s="531">
        <v>457</v>
      </c>
      <c r="B495" s="535" t="s">
        <v>135</v>
      </c>
      <c r="C495" s="538"/>
      <c r="D495" s="533" t="s">
        <v>56</v>
      </c>
      <c r="E495" s="82"/>
      <c r="F495" s="536">
        <v>1875</v>
      </c>
      <c r="G495" s="536">
        <f t="shared" si="103"/>
        <v>0</v>
      </c>
      <c r="H495" s="536">
        <v>869</v>
      </c>
      <c r="I495" s="536">
        <f t="shared" si="104"/>
        <v>0</v>
      </c>
      <c r="J495" s="749">
        <f t="shared" si="106"/>
        <v>0</v>
      </c>
    </row>
    <row r="496" spans="1:10" x14ac:dyDescent="0.2">
      <c r="A496" s="531">
        <v>458</v>
      </c>
      <c r="B496" s="535" t="s">
        <v>161</v>
      </c>
      <c r="C496" s="538"/>
      <c r="D496" s="533" t="s">
        <v>137</v>
      </c>
      <c r="E496" s="82"/>
      <c r="F496" s="536"/>
      <c r="G496" s="536">
        <f t="shared" si="103"/>
        <v>0</v>
      </c>
      <c r="H496" s="536"/>
      <c r="I496" s="536">
        <f t="shared" si="104"/>
        <v>0</v>
      </c>
      <c r="J496" s="749"/>
    </row>
    <row r="497" spans="1:10" x14ac:dyDescent="0.2">
      <c r="A497" s="531">
        <v>459</v>
      </c>
      <c r="B497" s="535" t="s">
        <v>138</v>
      </c>
      <c r="C497" s="538"/>
      <c r="D497" s="533" t="s">
        <v>137</v>
      </c>
      <c r="E497" s="82"/>
      <c r="F497" s="536"/>
      <c r="G497" s="536">
        <f t="shared" si="103"/>
        <v>0</v>
      </c>
      <c r="H497" s="536"/>
      <c r="I497" s="536">
        <f t="shared" si="104"/>
        <v>0</v>
      </c>
      <c r="J497" s="749"/>
    </row>
    <row r="498" spans="1:10" x14ac:dyDescent="0.2">
      <c r="A498" s="531">
        <v>460</v>
      </c>
      <c r="B498" s="535" t="s">
        <v>162</v>
      </c>
      <c r="C498" s="538"/>
      <c r="D498" s="533" t="s">
        <v>137</v>
      </c>
      <c r="E498" s="82"/>
      <c r="F498" s="536"/>
      <c r="G498" s="536">
        <f t="shared" si="103"/>
        <v>0</v>
      </c>
      <c r="H498" s="536"/>
      <c r="I498" s="536">
        <f t="shared" si="104"/>
        <v>0</v>
      </c>
      <c r="J498" s="749"/>
    </row>
    <row r="499" spans="1:10" s="934" customFormat="1" ht="28.5" customHeight="1" x14ac:dyDescent="0.2">
      <c r="A499" s="772">
        <v>461</v>
      </c>
      <c r="B499" s="773" t="s">
        <v>139</v>
      </c>
      <c r="C499" s="778"/>
      <c r="D499" s="774" t="s">
        <v>56</v>
      </c>
      <c r="E499" s="938">
        <v>-1.73</v>
      </c>
      <c r="F499" s="775">
        <v>1875</v>
      </c>
      <c r="G499" s="775">
        <f t="shared" si="103"/>
        <v>-3243.75</v>
      </c>
      <c r="H499" s="775">
        <v>1617</v>
      </c>
      <c r="I499" s="775">
        <f t="shared" si="104"/>
        <v>-2797.41</v>
      </c>
      <c r="J499" s="784">
        <f t="shared" ref="J499:J500" si="107">G499+I499</f>
        <v>-6041.16</v>
      </c>
    </row>
    <row r="500" spans="1:10" ht="26.25" customHeight="1" x14ac:dyDescent="0.2">
      <c r="A500" s="531">
        <v>462</v>
      </c>
      <c r="B500" s="535" t="s">
        <v>140</v>
      </c>
      <c r="C500" s="538"/>
      <c r="D500" s="533" t="s">
        <v>56</v>
      </c>
      <c r="E500" s="82">
        <v>22.529</v>
      </c>
      <c r="F500" s="536">
        <v>1875</v>
      </c>
      <c r="G500" s="536">
        <f t="shared" si="103"/>
        <v>42241.875</v>
      </c>
      <c r="H500" s="536">
        <v>1226</v>
      </c>
      <c r="I500" s="536">
        <f t="shared" si="104"/>
        <v>27620.554</v>
      </c>
      <c r="J500" s="749">
        <f t="shared" si="107"/>
        <v>69862.429000000004</v>
      </c>
    </row>
    <row r="501" spans="1:10" x14ac:dyDescent="0.2">
      <c r="A501" s="531">
        <v>463</v>
      </c>
      <c r="B501" s="535" t="s">
        <v>625</v>
      </c>
      <c r="C501" s="538"/>
      <c r="D501" s="533" t="s">
        <v>137</v>
      </c>
      <c r="E501" s="82"/>
      <c r="F501" s="536"/>
      <c r="G501" s="536">
        <f t="shared" si="103"/>
        <v>0</v>
      </c>
      <c r="H501" s="536"/>
      <c r="I501" s="536">
        <f t="shared" si="104"/>
        <v>0</v>
      </c>
      <c r="J501" s="749"/>
    </row>
    <row r="502" spans="1:10" x14ac:dyDescent="0.2">
      <c r="A502" s="531">
        <v>464</v>
      </c>
      <c r="B502" s="535" t="s">
        <v>143</v>
      </c>
      <c r="C502" s="538"/>
      <c r="D502" s="533" t="s">
        <v>137</v>
      </c>
      <c r="E502" s="82"/>
      <c r="F502" s="536"/>
      <c r="G502" s="536">
        <f t="shared" si="103"/>
        <v>0</v>
      </c>
      <c r="H502" s="536"/>
      <c r="I502" s="536">
        <f t="shared" si="104"/>
        <v>0</v>
      </c>
      <c r="J502" s="749"/>
    </row>
    <row r="503" spans="1:10" x14ac:dyDescent="0.2">
      <c r="A503" s="531">
        <v>465</v>
      </c>
      <c r="B503" s="535" t="s">
        <v>144</v>
      </c>
      <c r="C503" s="538"/>
      <c r="D503" s="533" t="s">
        <v>56</v>
      </c>
      <c r="E503" s="767">
        <v>3.73</v>
      </c>
      <c r="F503" s="536">
        <v>1875</v>
      </c>
      <c r="G503" s="536">
        <f t="shared" si="103"/>
        <v>6993.75</v>
      </c>
      <c r="H503" s="536">
        <v>2132</v>
      </c>
      <c r="I503" s="536">
        <f t="shared" si="104"/>
        <v>7952.36</v>
      </c>
      <c r="J503" s="749">
        <f t="shared" ref="J503:J504" si="108">G503+I503</f>
        <v>14946.11</v>
      </c>
    </row>
    <row r="504" spans="1:10" x14ac:dyDescent="0.2">
      <c r="A504" s="531">
        <v>466</v>
      </c>
      <c r="B504" s="535" t="s">
        <v>148</v>
      </c>
      <c r="C504" s="538"/>
      <c r="D504" s="533" t="s">
        <v>56</v>
      </c>
      <c r="E504" s="82">
        <v>6.9</v>
      </c>
      <c r="F504" s="536">
        <v>1875</v>
      </c>
      <c r="G504" s="536">
        <f t="shared" si="103"/>
        <v>12937.5</v>
      </c>
      <c r="H504" s="536">
        <v>1428</v>
      </c>
      <c r="I504" s="536">
        <f t="shared" si="104"/>
        <v>9853.2000000000007</v>
      </c>
      <c r="J504" s="749">
        <f t="shared" si="108"/>
        <v>22790.7</v>
      </c>
    </row>
    <row r="505" spans="1:10" x14ac:dyDescent="0.2">
      <c r="A505" s="531">
        <v>467</v>
      </c>
      <c r="B505" s="535" t="s">
        <v>178</v>
      </c>
      <c r="C505" s="538"/>
      <c r="D505" s="533" t="s">
        <v>137</v>
      </c>
      <c r="E505" s="82"/>
      <c r="F505" s="536"/>
      <c r="G505" s="536">
        <f t="shared" si="103"/>
        <v>0</v>
      </c>
      <c r="H505" s="536"/>
      <c r="I505" s="536">
        <f t="shared" si="104"/>
        <v>0</v>
      </c>
      <c r="J505" s="749"/>
    </row>
    <row r="506" spans="1:10" s="934" customFormat="1" x14ac:dyDescent="0.2">
      <c r="A506" s="772">
        <v>468</v>
      </c>
      <c r="B506" s="773" t="s">
        <v>150</v>
      </c>
      <c r="C506" s="778"/>
      <c r="D506" s="774" t="s">
        <v>56</v>
      </c>
      <c r="E506" s="938">
        <v>-2</v>
      </c>
      <c r="F506" s="775">
        <v>1875</v>
      </c>
      <c r="G506" s="775">
        <f t="shared" si="103"/>
        <v>-3750</v>
      </c>
      <c r="H506" s="775">
        <v>2646</v>
      </c>
      <c r="I506" s="775">
        <f t="shared" si="104"/>
        <v>-5292</v>
      </c>
      <c r="J506" s="784">
        <f t="shared" ref="J506:J508" si="109">G506+I506</f>
        <v>-9042</v>
      </c>
    </row>
    <row r="507" spans="1:10" x14ac:dyDescent="0.2">
      <c r="A507" s="531">
        <v>469</v>
      </c>
      <c r="B507" s="535" t="s">
        <v>171</v>
      </c>
      <c r="C507" s="538"/>
      <c r="D507" s="533" t="s">
        <v>172</v>
      </c>
      <c r="E507" s="82"/>
      <c r="F507" s="536">
        <v>1000</v>
      </c>
      <c r="G507" s="536">
        <f t="shared" si="103"/>
        <v>0</v>
      </c>
      <c r="H507" s="536">
        <v>95</v>
      </c>
      <c r="I507" s="536">
        <f t="shared" si="104"/>
        <v>0</v>
      </c>
      <c r="J507" s="749">
        <f t="shared" si="109"/>
        <v>0</v>
      </c>
    </row>
    <row r="508" spans="1:10" x14ac:dyDescent="0.2">
      <c r="A508" s="531">
        <v>470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103"/>
        <v>0</v>
      </c>
      <c r="H508" s="536">
        <v>67567</v>
      </c>
      <c r="I508" s="536">
        <f t="shared" si="104"/>
        <v>0</v>
      </c>
      <c r="J508" s="749">
        <f t="shared" si="109"/>
        <v>0</v>
      </c>
    </row>
    <row r="509" spans="1:10" x14ac:dyDescent="0.2">
      <c r="A509" s="531">
        <v>471</v>
      </c>
      <c r="B509" s="567" t="s">
        <v>122</v>
      </c>
      <c r="C509" s="538"/>
      <c r="D509" s="533"/>
      <c r="E509" s="533"/>
      <c r="F509" s="533"/>
      <c r="G509" s="536"/>
      <c r="H509" s="147"/>
      <c r="I509" s="536"/>
      <c r="J509" s="147"/>
    </row>
    <row r="510" spans="1:10" x14ac:dyDescent="0.2">
      <c r="A510" s="531">
        <v>472</v>
      </c>
      <c r="B510" s="535" t="s">
        <v>182</v>
      </c>
      <c r="C510" s="538" t="s">
        <v>183</v>
      </c>
      <c r="D510" s="533" t="s">
        <v>14</v>
      </c>
      <c r="E510" s="533"/>
      <c r="F510" s="536">
        <v>1500</v>
      </c>
      <c r="G510" s="536">
        <f t="shared" ref="G510:G519" si="110">E510*F510</f>
        <v>0</v>
      </c>
      <c r="H510" s="536">
        <v>4977</v>
      </c>
      <c r="I510" s="536">
        <f t="shared" ref="I510:I519" si="111">E510*H510</f>
        <v>0</v>
      </c>
      <c r="J510" s="749">
        <f t="shared" ref="J510:J511" si="112">G510+I510</f>
        <v>0</v>
      </c>
    </row>
    <row r="511" spans="1:10" ht="15" customHeight="1" x14ac:dyDescent="0.2">
      <c r="A511" s="531">
        <v>473</v>
      </c>
      <c r="B511" s="535" t="s">
        <v>145</v>
      </c>
      <c r="C511" s="538"/>
      <c r="D511" s="533" t="s">
        <v>56</v>
      </c>
      <c r="E511" s="82">
        <v>1.98</v>
      </c>
      <c r="F511" s="536">
        <v>1875</v>
      </c>
      <c r="G511" s="536">
        <f t="shared" si="110"/>
        <v>3712.5</v>
      </c>
      <c r="H511" s="536">
        <v>1190</v>
      </c>
      <c r="I511" s="536">
        <f t="shared" si="111"/>
        <v>2356.1999999999998</v>
      </c>
      <c r="J511" s="749">
        <f t="shared" si="112"/>
        <v>6068.7</v>
      </c>
    </row>
    <row r="512" spans="1:10" x14ac:dyDescent="0.2">
      <c r="A512" s="531">
        <v>474</v>
      </c>
      <c r="B512" s="535" t="s">
        <v>184</v>
      </c>
      <c r="C512" s="538"/>
      <c r="D512" s="533" t="s">
        <v>137</v>
      </c>
      <c r="E512" s="82"/>
      <c r="F512" s="536"/>
      <c r="G512" s="536">
        <f t="shared" si="110"/>
        <v>0</v>
      </c>
      <c r="H512" s="536"/>
      <c r="I512" s="536">
        <f t="shared" si="111"/>
        <v>0</v>
      </c>
      <c r="J512" s="749"/>
    </row>
    <row r="513" spans="1:10" ht="25.5" x14ac:dyDescent="0.2">
      <c r="A513" s="531">
        <v>475</v>
      </c>
      <c r="B513" s="535" t="s">
        <v>147</v>
      </c>
      <c r="C513" s="538"/>
      <c r="D513" s="533" t="s">
        <v>56</v>
      </c>
      <c r="E513" s="767">
        <v>11.71</v>
      </c>
      <c r="F513" s="536">
        <v>1875</v>
      </c>
      <c r="G513" s="536">
        <f t="shared" si="110"/>
        <v>21956.25</v>
      </c>
      <c r="H513" s="536">
        <v>1764</v>
      </c>
      <c r="I513" s="536">
        <f t="shared" si="111"/>
        <v>20656.440000000002</v>
      </c>
      <c r="J513" s="749">
        <f t="shared" ref="J513:J514" si="113">G513+I513</f>
        <v>42612.69</v>
      </c>
    </row>
    <row r="514" spans="1:10" s="934" customFormat="1" x14ac:dyDescent="0.2">
      <c r="A514" s="772">
        <v>476</v>
      </c>
      <c r="B514" s="773" t="s">
        <v>148</v>
      </c>
      <c r="C514" s="778"/>
      <c r="D514" s="774" t="s">
        <v>56</v>
      </c>
      <c r="E514" s="774">
        <v>-1.98</v>
      </c>
      <c r="F514" s="775">
        <v>1875</v>
      </c>
      <c r="G514" s="775">
        <f t="shared" si="110"/>
        <v>-3712.5</v>
      </c>
      <c r="H514" s="775">
        <v>1428</v>
      </c>
      <c r="I514" s="775">
        <f t="shared" si="111"/>
        <v>-2827.44</v>
      </c>
      <c r="J514" s="784">
        <f t="shared" si="113"/>
        <v>-6539.9400000000005</v>
      </c>
    </row>
    <row r="515" spans="1:10" x14ac:dyDescent="0.2">
      <c r="A515" s="531">
        <v>477</v>
      </c>
      <c r="B515" s="535" t="s">
        <v>185</v>
      </c>
      <c r="C515" s="538"/>
      <c r="D515" s="533" t="s">
        <v>137</v>
      </c>
      <c r="E515" s="82"/>
      <c r="F515" s="536"/>
      <c r="G515" s="536">
        <f t="shared" si="110"/>
        <v>0</v>
      </c>
      <c r="H515" s="536"/>
      <c r="I515" s="536">
        <f t="shared" si="111"/>
        <v>0</v>
      </c>
      <c r="J515" s="749"/>
    </row>
    <row r="516" spans="1:10" s="934" customFormat="1" x14ac:dyDescent="0.2">
      <c r="A516" s="772">
        <v>478</v>
      </c>
      <c r="B516" s="773" t="s">
        <v>150</v>
      </c>
      <c r="C516" s="778"/>
      <c r="D516" s="774" t="s">
        <v>56</v>
      </c>
      <c r="E516" s="939">
        <v>-0.45</v>
      </c>
      <c r="F516" s="775">
        <v>1875</v>
      </c>
      <c r="G516" s="775">
        <f t="shared" si="110"/>
        <v>-843.75</v>
      </c>
      <c r="H516" s="775">
        <v>2646</v>
      </c>
      <c r="I516" s="775">
        <f t="shared" si="111"/>
        <v>-1190.7</v>
      </c>
      <c r="J516" s="784">
        <f t="shared" ref="J516:J519" si="114">G516+I516</f>
        <v>-2034.45</v>
      </c>
    </row>
    <row r="517" spans="1:10" ht="25.5" x14ac:dyDescent="0.2">
      <c r="A517" s="531">
        <v>479</v>
      </c>
      <c r="B517" s="535" t="s">
        <v>151</v>
      </c>
      <c r="C517" s="533" t="s">
        <v>152</v>
      </c>
      <c r="D517" s="533" t="s">
        <v>56</v>
      </c>
      <c r="E517" s="82"/>
      <c r="F517" s="536">
        <v>600</v>
      </c>
      <c r="G517" s="536">
        <f t="shared" si="110"/>
        <v>0</v>
      </c>
      <c r="H517" s="536">
        <v>381</v>
      </c>
      <c r="I517" s="536">
        <f t="shared" si="111"/>
        <v>0</v>
      </c>
      <c r="J517" s="749">
        <f t="shared" si="114"/>
        <v>0</v>
      </c>
    </row>
    <row r="518" spans="1:10" x14ac:dyDescent="0.2">
      <c r="A518" s="531">
        <v>480</v>
      </c>
      <c r="B518" s="535" t="s">
        <v>153</v>
      </c>
      <c r="C518" s="538"/>
      <c r="D518" s="533" t="s">
        <v>56</v>
      </c>
      <c r="E518" s="82"/>
      <c r="F518" s="536">
        <v>1000</v>
      </c>
      <c r="G518" s="536">
        <f t="shared" si="110"/>
        <v>0</v>
      </c>
      <c r="H518" s="536">
        <v>123</v>
      </c>
      <c r="I518" s="536">
        <f t="shared" si="111"/>
        <v>0</v>
      </c>
      <c r="J518" s="749">
        <f t="shared" si="114"/>
        <v>0</v>
      </c>
    </row>
    <row r="519" spans="1:10" x14ac:dyDescent="0.2">
      <c r="A519" s="531">
        <v>481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 t="shared" si="110"/>
        <v>0</v>
      </c>
      <c r="H519" s="536">
        <v>14017</v>
      </c>
      <c r="I519" s="536">
        <f t="shared" si="111"/>
        <v>0</v>
      </c>
      <c r="J519" s="749">
        <f t="shared" si="114"/>
        <v>0</v>
      </c>
    </row>
    <row r="520" spans="1:10" x14ac:dyDescent="0.2">
      <c r="A520" s="531">
        <v>482</v>
      </c>
      <c r="B520" s="567" t="s">
        <v>186</v>
      </c>
      <c r="C520" s="538"/>
      <c r="D520" s="533"/>
      <c r="E520" s="533"/>
      <c r="F520" s="533"/>
      <c r="G520" s="536"/>
      <c r="H520" s="147"/>
      <c r="I520" s="536"/>
      <c r="J520" s="147"/>
    </row>
    <row r="521" spans="1:10" ht="38.25" x14ac:dyDescent="0.2">
      <c r="A521" s="531">
        <v>483</v>
      </c>
      <c r="B521" s="535" t="s">
        <v>187</v>
      </c>
      <c r="C521" s="533" t="s">
        <v>458</v>
      </c>
      <c r="D521" s="533" t="s">
        <v>14</v>
      </c>
      <c r="E521" s="533"/>
      <c r="F521" s="536">
        <v>315576</v>
      </c>
      <c r="G521" s="536">
        <f t="shared" ref="G521:G527" si="115">E521*F521</f>
        <v>0</v>
      </c>
      <c r="H521" s="536">
        <v>0</v>
      </c>
      <c r="I521" s="536">
        <f t="shared" ref="I521:I527" si="116">E521*H521</f>
        <v>0</v>
      </c>
      <c r="J521" s="749">
        <f t="shared" ref="J521:J527" si="117">G521+I521</f>
        <v>0</v>
      </c>
    </row>
    <row r="522" spans="1:10" x14ac:dyDescent="0.2">
      <c r="A522" s="531">
        <v>484</v>
      </c>
      <c r="B522" s="535" t="s">
        <v>188</v>
      </c>
      <c r="C522" s="533" t="s">
        <v>189</v>
      </c>
      <c r="D522" s="533" t="s">
        <v>14</v>
      </c>
      <c r="E522" s="533"/>
      <c r="F522" s="536">
        <v>129211</v>
      </c>
      <c r="G522" s="536">
        <f t="shared" si="115"/>
        <v>0</v>
      </c>
      <c r="H522" s="536">
        <v>0</v>
      </c>
      <c r="I522" s="536">
        <f t="shared" si="116"/>
        <v>0</v>
      </c>
      <c r="J522" s="749">
        <f t="shared" si="117"/>
        <v>0</v>
      </c>
    </row>
    <row r="523" spans="1:10" x14ac:dyDescent="0.2">
      <c r="A523" s="531">
        <v>485</v>
      </c>
      <c r="B523" s="535" t="s">
        <v>190</v>
      </c>
      <c r="C523" s="533" t="s">
        <v>191</v>
      </c>
      <c r="D523" s="533" t="s">
        <v>14</v>
      </c>
      <c r="E523" s="533"/>
      <c r="F523" s="536">
        <v>800</v>
      </c>
      <c r="G523" s="536">
        <f t="shared" si="115"/>
        <v>0</v>
      </c>
      <c r="H523" s="536">
        <v>0</v>
      </c>
      <c r="I523" s="536">
        <f t="shared" si="116"/>
        <v>0</v>
      </c>
      <c r="J523" s="749">
        <f t="shared" si="117"/>
        <v>0</v>
      </c>
    </row>
    <row r="524" spans="1:10" x14ac:dyDescent="0.2">
      <c r="A524" s="531">
        <v>486</v>
      </c>
      <c r="B524" s="535" t="s">
        <v>192</v>
      </c>
      <c r="C524" s="533" t="s">
        <v>193</v>
      </c>
      <c r="D524" s="533" t="s">
        <v>14</v>
      </c>
      <c r="E524" s="533"/>
      <c r="F524" s="536">
        <v>800</v>
      </c>
      <c r="G524" s="536">
        <f t="shared" si="115"/>
        <v>0</v>
      </c>
      <c r="H524" s="536">
        <v>0</v>
      </c>
      <c r="I524" s="536">
        <f t="shared" si="116"/>
        <v>0</v>
      </c>
      <c r="J524" s="749">
        <f t="shared" si="117"/>
        <v>0</v>
      </c>
    </row>
    <row r="525" spans="1:10" ht="25.5" x14ac:dyDescent="0.2">
      <c r="A525" s="531">
        <v>487</v>
      </c>
      <c r="B525" s="535" t="s">
        <v>410</v>
      </c>
      <c r="C525" s="533" t="s">
        <v>411</v>
      </c>
      <c r="D525" s="533" t="s">
        <v>14</v>
      </c>
      <c r="E525" s="533"/>
      <c r="F525" s="536">
        <v>1199</v>
      </c>
      <c r="G525" s="536">
        <f t="shared" si="115"/>
        <v>0</v>
      </c>
      <c r="H525" s="536">
        <v>0</v>
      </c>
      <c r="I525" s="536">
        <f t="shared" si="116"/>
        <v>0</v>
      </c>
      <c r="J525" s="749">
        <f t="shared" si="117"/>
        <v>0</v>
      </c>
    </row>
    <row r="526" spans="1:10" x14ac:dyDescent="0.2">
      <c r="A526" s="531">
        <v>488</v>
      </c>
      <c r="B526" s="535" t="s">
        <v>412</v>
      </c>
      <c r="C526" s="533" t="s">
        <v>413</v>
      </c>
      <c r="D526" s="533" t="s">
        <v>14</v>
      </c>
      <c r="E526" s="533"/>
      <c r="F526" s="536">
        <v>3283</v>
      </c>
      <c r="G526" s="536">
        <f t="shared" si="115"/>
        <v>0</v>
      </c>
      <c r="H526" s="536">
        <v>0</v>
      </c>
      <c r="I526" s="536">
        <f t="shared" si="116"/>
        <v>0</v>
      </c>
      <c r="J526" s="749">
        <f t="shared" si="117"/>
        <v>0</v>
      </c>
    </row>
    <row r="527" spans="1:10" s="934" customFormat="1" ht="24.75" customHeight="1" x14ac:dyDescent="0.2">
      <c r="A527" s="772">
        <v>489</v>
      </c>
      <c r="B527" s="773" t="s">
        <v>135</v>
      </c>
      <c r="C527" s="778"/>
      <c r="D527" s="774" t="s">
        <v>56</v>
      </c>
      <c r="E527" s="774">
        <v>-6.7729999999999997</v>
      </c>
      <c r="F527" s="775">
        <v>1875</v>
      </c>
      <c r="G527" s="775">
        <f t="shared" si="115"/>
        <v>-12699.375</v>
      </c>
      <c r="H527" s="775">
        <v>869</v>
      </c>
      <c r="I527" s="775">
        <f t="shared" si="116"/>
        <v>-5885.7370000000001</v>
      </c>
      <c r="J527" s="784">
        <f t="shared" si="117"/>
        <v>-18585.112000000001</v>
      </c>
    </row>
    <row r="528" spans="1:10" ht="31.9" customHeight="1" x14ac:dyDescent="0.2">
      <c r="A528" s="531">
        <v>490</v>
      </c>
      <c r="B528" s="535" t="s">
        <v>160</v>
      </c>
      <c r="C528" s="538"/>
      <c r="D528" s="533" t="s">
        <v>137</v>
      </c>
      <c r="E528" s="82"/>
      <c r="F528" s="533"/>
      <c r="G528" s="536"/>
      <c r="H528" s="147"/>
      <c r="I528" s="536"/>
      <c r="J528" s="147"/>
    </row>
    <row r="529" spans="1:10" ht="31.9" customHeight="1" x14ac:dyDescent="0.2">
      <c r="A529" s="531">
        <v>491</v>
      </c>
      <c r="B529" s="535" t="s">
        <v>139</v>
      </c>
      <c r="C529" s="538"/>
      <c r="D529" s="533" t="s">
        <v>56</v>
      </c>
      <c r="E529" s="767">
        <v>49.26</v>
      </c>
      <c r="F529" s="536">
        <v>1875</v>
      </c>
      <c r="G529" s="536">
        <f>E529*F529</f>
        <v>92362.5</v>
      </c>
      <c r="H529" s="536">
        <v>1617</v>
      </c>
      <c r="I529" s="536">
        <f>E529*H529</f>
        <v>79653.42</v>
      </c>
      <c r="J529" s="749">
        <f t="shared" ref="J529:J530" si="118">G529+I529</f>
        <v>172015.91999999998</v>
      </c>
    </row>
    <row r="530" spans="1:10" ht="39.75" customHeight="1" x14ac:dyDescent="0.2">
      <c r="A530" s="531">
        <v>492</v>
      </c>
      <c r="B530" s="535" t="s">
        <v>60</v>
      </c>
      <c r="C530" s="538"/>
      <c r="D530" s="533" t="s">
        <v>5</v>
      </c>
      <c r="E530" s="533"/>
      <c r="F530" s="536">
        <v>0</v>
      </c>
      <c r="G530" s="536">
        <f>E530*F530</f>
        <v>0</v>
      </c>
      <c r="H530" s="536">
        <v>131146</v>
      </c>
      <c r="I530" s="536">
        <f>E530*H530</f>
        <v>0</v>
      </c>
      <c r="J530" s="749">
        <f t="shared" si="118"/>
        <v>0</v>
      </c>
    </row>
    <row r="531" spans="1:10" ht="15.75" customHeight="1" x14ac:dyDescent="0.2">
      <c r="A531" s="531">
        <v>493</v>
      </c>
      <c r="B531" s="567" t="s">
        <v>194</v>
      </c>
      <c r="C531" s="538"/>
      <c r="D531" s="533"/>
      <c r="E531" s="533"/>
      <c r="F531" s="533"/>
      <c r="G531" s="536"/>
      <c r="H531" s="147"/>
      <c r="I531" s="536"/>
      <c r="J531" s="147"/>
    </row>
    <row r="532" spans="1:10" ht="12" customHeight="1" x14ac:dyDescent="0.2">
      <c r="A532" s="531">
        <v>494</v>
      </c>
      <c r="B532" s="535" t="s">
        <v>459</v>
      </c>
      <c r="C532" s="533" t="s">
        <v>437</v>
      </c>
      <c r="D532" s="533" t="s">
        <v>14</v>
      </c>
      <c r="E532" s="533"/>
      <c r="F532" s="536">
        <v>40266</v>
      </c>
      <c r="G532" s="536">
        <f>E532*F532</f>
        <v>0</v>
      </c>
      <c r="H532" s="536">
        <v>149591</v>
      </c>
      <c r="I532" s="536">
        <f>E532*H532</f>
        <v>0</v>
      </c>
      <c r="J532" s="749">
        <f t="shared" ref="J532:J533" si="119">G532+I532</f>
        <v>0</v>
      </c>
    </row>
    <row r="533" spans="1:10" ht="18.75" customHeight="1" x14ac:dyDescent="0.2">
      <c r="A533" s="531">
        <v>495</v>
      </c>
      <c r="B533" s="535" t="s">
        <v>460</v>
      </c>
      <c r="C533" s="533"/>
      <c r="D533" s="533" t="s">
        <v>202</v>
      </c>
      <c r="E533" s="82">
        <v>1637.44</v>
      </c>
      <c r="F533" s="536">
        <v>139</v>
      </c>
      <c r="G533" s="536">
        <f>E533*F533</f>
        <v>227604.16</v>
      </c>
      <c r="H533" s="536">
        <v>151</v>
      </c>
      <c r="I533" s="536">
        <f>E533*H533</f>
        <v>247253.44</v>
      </c>
      <c r="J533" s="749">
        <f t="shared" si="119"/>
        <v>474857.6</v>
      </c>
    </row>
    <row r="534" spans="1:10" ht="12" customHeight="1" x14ac:dyDescent="0.2">
      <c r="A534" s="531">
        <v>496</v>
      </c>
      <c r="B534" s="567" t="s">
        <v>195</v>
      </c>
      <c r="C534" s="538"/>
      <c r="D534" s="533"/>
      <c r="E534" s="533"/>
      <c r="F534" s="533"/>
      <c r="G534" s="536"/>
      <c r="H534" s="147"/>
      <c r="I534" s="536"/>
      <c r="J534" s="147"/>
    </row>
    <row r="535" spans="1:10" ht="12" customHeight="1" x14ac:dyDescent="0.2">
      <c r="A535" s="531">
        <v>497</v>
      </c>
      <c r="B535" s="535" t="s">
        <v>196</v>
      </c>
      <c r="C535" s="533"/>
      <c r="D535" s="533" t="s">
        <v>7</v>
      </c>
      <c r="E535" s="82"/>
      <c r="F535" s="536">
        <v>800</v>
      </c>
      <c r="G535" s="536">
        <f t="shared" ref="G535:G545" si="120">E535*F535</f>
        <v>0</v>
      </c>
      <c r="H535" s="536">
        <v>2623</v>
      </c>
      <c r="I535" s="536">
        <f t="shared" ref="I535:I545" si="121">E535*H535</f>
        <v>0</v>
      </c>
      <c r="J535" s="749">
        <f t="shared" ref="J535:J545" si="122">G535+I535</f>
        <v>0</v>
      </c>
    </row>
    <row r="536" spans="1:10" ht="12" customHeight="1" x14ac:dyDescent="0.2">
      <c r="A536" s="531">
        <v>498</v>
      </c>
      <c r="B536" s="535" t="s">
        <v>15</v>
      </c>
      <c r="C536" s="533"/>
      <c r="D536" s="533" t="s">
        <v>7</v>
      </c>
      <c r="E536" s="82"/>
      <c r="F536" s="536">
        <v>600</v>
      </c>
      <c r="G536" s="536">
        <f t="shared" si="120"/>
        <v>0</v>
      </c>
      <c r="H536" s="536">
        <v>335</v>
      </c>
      <c r="I536" s="536">
        <f t="shared" si="121"/>
        <v>0</v>
      </c>
      <c r="J536" s="749">
        <f t="shared" si="122"/>
        <v>0</v>
      </c>
    </row>
    <row r="537" spans="1:10" ht="12" customHeight="1" x14ac:dyDescent="0.2">
      <c r="A537" s="531">
        <v>499</v>
      </c>
      <c r="B537" s="535" t="s">
        <v>19</v>
      </c>
      <c r="C537" s="533" t="s">
        <v>326</v>
      </c>
      <c r="D537" s="533" t="s">
        <v>7</v>
      </c>
      <c r="E537" s="82"/>
      <c r="F537" s="536">
        <v>600</v>
      </c>
      <c r="G537" s="536">
        <f t="shared" si="120"/>
        <v>0</v>
      </c>
      <c r="H537" s="536">
        <v>928</v>
      </c>
      <c r="I537" s="536">
        <f t="shared" si="121"/>
        <v>0</v>
      </c>
      <c r="J537" s="749">
        <f t="shared" si="122"/>
        <v>0</v>
      </c>
    </row>
    <row r="538" spans="1:10" ht="12" customHeight="1" x14ac:dyDescent="0.2">
      <c r="A538" s="531">
        <v>500</v>
      </c>
      <c r="B538" s="535" t="s">
        <v>197</v>
      </c>
      <c r="C538" s="533"/>
      <c r="D538" s="533" t="s">
        <v>7</v>
      </c>
      <c r="E538" s="82"/>
      <c r="F538" s="536">
        <v>600</v>
      </c>
      <c r="G538" s="536">
        <f t="shared" si="120"/>
        <v>0</v>
      </c>
      <c r="H538" s="536">
        <v>1424</v>
      </c>
      <c r="I538" s="536">
        <f t="shared" si="121"/>
        <v>0</v>
      </c>
      <c r="J538" s="749">
        <f t="shared" si="122"/>
        <v>0</v>
      </c>
    </row>
    <row r="539" spans="1:10" x14ac:dyDescent="0.2">
      <c r="A539" s="531">
        <v>501</v>
      </c>
      <c r="B539" s="535" t="s">
        <v>198</v>
      </c>
      <c r="C539" s="533"/>
      <c r="D539" s="533" t="s">
        <v>21</v>
      </c>
      <c r="E539" s="82"/>
      <c r="F539" s="536">
        <v>1300</v>
      </c>
      <c r="G539" s="536">
        <f t="shared" si="120"/>
        <v>0</v>
      </c>
      <c r="H539" s="536">
        <v>957</v>
      </c>
      <c r="I539" s="536">
        <f t="shared" si="121"/>
        <v>0</v>
      </c>
      <c r="J539" s="749">
        <f t="shared" si="122"/>
        <v>0</v>
      </c>
    </row>
    <row r="540" spans="1:10" ht="26.25" customHeight="1" x14ac:dyDescent="0.2">
      <c r="A540" s="531">
        <v>502</v>
      </c>
      <c r="B540" s="535" t="s">
        <v>23</v>
      </c>
      <c r="C540" s="533"/>
      <c r="D540" s="533" t="s">
        <v>21</v>
      </c>
      <c r="E540" s="82"/>
      <c r="F540" s="536">
        <v>700</v>
      </c>
      <c r="G540" s="536">
        <f t="shared" si="120"/>
        <v>0</v>
      </c>
      <c r="H540" s="536">
        <v>421</v>
      </c>
      <c r="I540" s="536">
        <f t="shared" si="121"/>
        <v>0</v>
      </c>
      <c r="J540" s="749">
        <f t="shared" si="122"/>
        <v>0</v>
      </c>
    </row>
    <row r="541" spans="1:10" ht="31.9" customHeight="1" x14ac:dyDescent="0.2">
      <c r="A541" s="531">
        <v>503</v>
      </c>
      <c r="B541" s="535" t="s">
        <v>31</v>
      </c>
      <c r="C541" s="538"/>
      <c r="D541" s="533" t="s">
        <v>32</v>
      </c>
      <c r="E541" s="533"/>
      <c r="F541" s="536">
        <v>0</v>
      </c>
      <c r="G541" s="536">
        <f t="shared" si="120"/>
        <v>0</v>
      </c>
      <c r="H541" s="536">
        <v>18051</v>
      </c>
      <c r="I541" s="536">
        <f t="shared" si="121"/>
        <v>0</v>
      </c>
      <c r="J541" s="749">
        <f t="shared" si="122"/>
        <v>0</v>
      </c>
    </row>
    <row r="542" spans="1:10" ht="31.9" customHeight="1" x14ac:dyDescent="0.2">
      <c r="A542" s="531">
        <v>504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120"/>
        <v>0</v>
      </c>
      <c r="H542" s="536">
        <v>629</v>
      </c>
      <c r="I542" s="536">
        <f t="shared" si="121"/>
        <v>0</v>
      </c>
      <c r="J542" s="749">
        <f t="shared" si="122"/>
        <v>0</v>
      </c>
    </row>
    <row r="543" spans="1:10" ht="38.25" customHeight="1" x14ac:dyDescent="0.2">
      <c r="A543" s="762">
        <v>497</v>
      </c>
      <c r="B543" s="768" t="s">
        <v>591</v>
      </c>
      <c r="C543" s="764"/>
      <c r="D543" s="764" t="s">
        <v>7</v>
      </c>
      <c r="E543" s="764"/>
      <c r="F543" s="765">
        <v>2950</v>
      </c>
      <c r="G543" s="765">
        <f t="shared" si="120"/>
        <v>0</v>
      </c>
      <c r="H543" s="765">
        <v>10010</v>
      </c>
      <c r="I543" s="765">
        <f t="shared" si="121"/>
        <v>0</v>
      </c>
      <c r="J543" s="771">
        <f t="shared" si="122"/>
        <v>0</v>
      </c>
    </row>
    <row r="544" spans="1:10" ht="12" customHeight="1" x14ac:dyDescent="0.2">
      <c r="A544" s="762">
        <v>508</v>
      </c>
      <c r="B544" s="768" t="s">
        <v>592</v>
      </c>
      <c r="C544" s="764"/>
      <c r="D544" s="764" t="s">
        <v>7</v>
      </c>
      <c r="E544" s="764"/>
      <c r="F544" s="765">
        <v>600</v>
      </c>
      <c r="G544" s="765">
        <f t="shared" si="120"/>
        <v>0</v>
      </c>
      <c r="H544" s="765">
        <v>1994</v>
      </c>
      <c r="I544" s="765">
        <f t="shared" si="121"/>
        <v>0</v>
      </c>
      <c r="J544" s="771">
        <f t="shared" si="122"/>
        <v>0</v>
      </c>
    </row>
    <row r="545" spans="1:11" ht="12" customHeight="1" x14ac:dyDescent="0.2">
      <c r="A545" s="531">
        <v>505</v>
      </c>
      <c r="B545" s="535" t="s">
        <v>40</v>
      </c>
      <c r="C545" s="538"/>
      <c r="D545" s="533" t="s">
        <v>41</v>
      </c>
      <c r="E545" s="533"/>
      <c r="F545" s="536">
        <v>0</v>
      </c>
      <c r="G545" s="536">
        <f t="shared" si="120"/>
        <v>0</v>
      </c>
      <c r="H545" s="536">
        <v>66966</v>
      </c>
      <c r="I545" s="536">
        <f t="shared" si="121"/>
        <v>0</v>
      </c>
      <c r="J545" s="749">
        <f t="shared" si="122"/>
        <v>0</v>
      </c>
    </row>
    <row r="546" spans="1:11" ht="12" customHeight="1" x14ac:dyDescent="0.2">
      <c r="A546" s="531">
        <v>506</v>
      </c>
      <c r="B546" s="567" t="s">
        <v>203</v>
      </c>
      <c r="C546" s="538"/>
      <c r="D546" s="533"/>
      <c r="E546" s="533"/>
      <c r="F546" s="533"/>
      <c r="G546" s="536"/>
      <c r="H546" s="147"/>
      <c r="I546" s="536"/>
      <c r="J546" s="147"/>
    </row>
    <row r="547" spans="1:11" ht="12" customHeight="1" x14ac:dyDescent="0.2">
      <c r="A547" s="772">
        <v>507</v>
      </c>
      <c r="B547" s="773" t="s">
        <v>204</v>
      </c>
      <c r="C547" s="774"/>
      <c r="D547" s="774" t="s">
        <v>7</v>
      </c>
      <c r="E547" s="774"/>
      <c r="F547" s="775">
        <v>1200</v>
      </c>
      <c r="G547" s="775">
        <f t="shared" ref="G547:G553" si="123">E547*F547</f>
        <v>0</v>
      </c>
      <c r="H547" s="775">
        <v>1853</v>
      </c>
      <c r="I547" s="775">
        <f t="shared" ref="I547:I553" si="124">E547*H547</f>
        <v>0</v>
      </c>
      <c r="J547" s="784">
        <f t="shared" ref="J547:J553" si="125">G547+I547</f>
        <v>0</v>
      </c>
    </row>
    <row r="548" spans="1:11" ht="12" customHeight="1" x14ac:dyDescent="0.2">
      <c r="A548" s="762">
        <v>508</v>
      </c>
      <c r="B548" s="768" t="s">
        <v>592</v>
      </c>
      <c r="C548" s="764"/>
      <c r="D548" s="764" t="s">
        <v>7</v>
      </c>
      <c r="E548" s="764"/>
      <c r="F548" s="765">
        <v>600</v>
      </c>
      <c r="G548" s="765">
        <f t="shared" si="123"/>
        <v>0</v>
      </c>
      <c r="H548" s="765">
        <v>1994</v>
      </c>
      <c r="I548" s="765">
        <f t="shared" si="124"/>
        <v>0</v>
      </c>
      <c r="J548" s="771">
        <f t="shared" si="125"/>
        <v>0</v>
      </c>
    </row>
    <row r="549" spans="1:11" ht="12" customHeight="1" x14ac:dyDescent="0.2">
      <c r="A549" s="531">
        <v>508</v>
      </c>
      <c r="B549" s="535" t="s">
        <v>15</v>
      </c>
      <c r="C549" s="533"/>
      <c r="D549" s="533" t="s">
        <v>7</v>
      </c>
      <c r="E549" s="82"/>
      <c r="F549" s="536">
        <v>600</v>
      </c>
      <c r="G549" s="536">
        <f t="shared" si="123"/>
        <v>0</v>
      </c>
      <c r="H549" s="536">
        <v>335</v>
      </c>
      <c r="I549" s="536">
        <f t="shared" si="124"/>
        <v>0</v>
      </c>
      <c r="J549" s="749">
        <f t="shared" si="125"/>
        <v>0</v>
      </c>
    </row>
    <row r="550" spans="1:11" ht="12" customHeight="1" x14ac:dyDescent="0.2">
      <c r="A550" s="531">
        <v>509</v>
      </c>
      <c r="B550" s="535" t="s">
        <v>19</v>
      </c>
      <c r="C550" s="533" t="s">
        <v>326</v>
      </c>
      <c r="D550" s="533" t="s">
        <v>7</v>
      </c>
      <c r="E550" s="82"/>
      <c r="F550" s="536">
        <v>600</v>
      </c>
      <c r="G550" s="536">
        <f t="shared" si="123"/>
        <v>0</v>
      </c>
      <c r="H550" s="536">
        <v>928</v>
      </c>
      <c r="I550" s="536">
        <f t="shared" si="124"/>
        <v>0</v>
      </c>
      <c r="J550" s="749">
        <f t="shared" si="125"/>
        <v>0</v>
      </c>
    </row>
    <row r="551" spans="1:11" ht="21.75" customHeight="1" x14ac:dyDescent="0.2">
      <c r="A551" s="762">
        <v>22</v>
      </c>
      <c r="B551" s="768" t="s">
        <v>22</v>
      </c>
      <c r="C551" s="764"/>
      <c r="D551" s="764" t="s">
        <v>21</v>
      </c>
      <c r="E551" s="764"/>
      <c r="F551" s="765">
        <v>1000</v>
      </c>
      <c r="G551" s="765">
        <f t="shared" si="123"/>
        <v>0</v>
      </c>
      <c r="H551" s="765">
        <v>504</v>
      </c>
      <c r="I551" s="765">
        <f t="shared" si="124"/>
        <v>0</v>
      </c>
      <c r="J551" s="771">
        <f t="shared" si="125"/>
        <v>0</v>
      </c>
      <c r="K551" s="564" t="e">
        <f>#REF!</f>
        <v>#REF!</v>
      </c>
    </row>
    <row r="552" spans="1:11" x14ac:dyDescent="0.2">
      <c r="A552" s="531">
        <v>510</v>
      </c>
      <c r="B552" s="535" t="s">
        <v>198</v>
      </c>
      <c r="C552" s="533"/>
      <c r="D552" s="533" t="s">
        <v>21</v>
      </c>
      <c r="E552" s="82"/>
      <c r="F552" s="536">
        <v>1300</v>
      </c>
      <c r="G552" s="536">
        <f t="shared" si="123"/>
        <v>0</v>
      </c>
      <c r="H552" s="536">
        <v>957</v>
      </c>
      <c r="I552" s="536">
        <f t="shared" si="124"/>
        <v>0</v>
      </c>
      <c r="J552" s="749">
        <f t="shared" si="125"/>
        <v>0</v>
      </c>
    </row>
    <row r="553" spans="1:11" ht="26.25" customHeight="1" x14ac:dyDescent="0.2">
      <c r="A553" s="531">
        <v>511</v>
      </c>
      <c r="B553" s="535" t="s">
        <v>31</v>
      </c>
      <c r="C553" s="538"/>
      <c r="D553" s="533" t="s">
        <v>32</v>
      </c>
      <c r="E553" s="533"/>
      <c r="F553" s="536">
        <v>0</v>
      </c>
      <c r="G553" s="536">
        <f t="shared" si="123"/>
        <v>0</v>
      </c>
      <c r="H553" s="536">
        <v>26053</v>
      </c>
      <c r="I553" s="536">
        <f t="shared" si="124"/>
        <v>0</v>
      </c>
      <c r="J553" s="749">
        <f t="shared" si="125"/>
        <v>0</v>
      </c>
    </row>
    <row r="554" spans="1:11" ht="31.9" customHeight="1" x14ac:dyDescent="0.2">
      <c r="A554" s="531">
        <v>512</v>
      </c>
      <c r="B554" s="535" t="s">
        <v>199</v>
      </c>
      <c r="C554" s="533"/>
      <c r="D554" s="533"/>
      <c r="E554" s="533"/>
      <c r="F554" s="536"/>
      <c r="G554" s="536"/>
      <c r="H554" s="536"/>
      <c r="I554" s="536"/>
      <c r="J554" s="749"/>
    </row>
    <row r="555" spans="1:11" ht="31.9" customHeight="1" x14ac:dyDescent="0.2">
      <c r="A555" s="531">
        <v>513</v>
      </c>
      <c r="B555" s="537" t="s">
        <v>200</v>
      </c>
      <c r="C555" s="533"/>
      <c r="D555" s="533" t="s">
        <v>21</v>
      </c>
      <c r="E555" s="533"/>
      <c r="F555" s="536">
        <v>350</v>
      </c>
      <c r="G555" s="536">
        <f t="shared" ref="G555:G560" si="126">E555*F555</f>
        <v>0</v>
      </c>
      <c r="H555" s="536">
        <v>1212</v>
      </c>
      <c r="I555" s="536">
        <f t="shared" ref="I555:I560" si="127">E555*H555</f>
        <v>0</v>
      </c>
      <c r="J555" s="749">
        <f t="shared" ref="J555:J560" si="128">G555+I555</f>
        <v>0</v>
      </c>
    </row>
    <row r="556" spans="1:11" ht="31.9" customHeight="1" x14ac:dyDescent="0.2">
      <c r="A556" s="762">
        <v>513</v>
      </c>
      <c r="B556" s="763" t="s">
        <v>593</v>
      </c>
      <c r="C556" s="764"/>
      <c r="D556" s="764" t="s">
        <v>21</v>
      </c>
      <c r="E556" s="764"/>
      <c r="F556" s="765">
        <v>350</v>
      </c>
      <c r="G556" s="765">
        <f t="shared" si="126"/>
        <v>0</v>
      </c>
      <c r="H556" s="765">
        <v>1090</v>
      </c>
      <c r="I556" s="765">
        <f t="shared" si="127"/>
        <v>0</v>
      </c>
      <c r="J556" s="771">
        <f t="shared" si="128"/>
        <v>0</v>
      </c>
    </row>
    <row r="557" spans="1:11" ht="36.75" customHeight="1" x14ac:dyDescent="0.2">
      <c r="A557" s="531">
        <v>514</v>
      </c>
      <c r="B557" s="535" t="s">
        <v>201</v>
      </c>
      <c r="C557" s="538"/>
      <c r="D557" s="533" t="s">
        <v>202</v>
      </c>
      <c r="E557" s="533"/>
      <c r="F557" s="536">
        <v>2000</v>
      </c>
      <c r="G557" s="536">
        <f t="shared" si="126"/>
        <v>0</v>
      </c>
      <c r="H557" s="536">
        <v>629</v>
      </c>
      <c r="I557" s="536">
        <f t="shared" si="127"/>
        <v>0</v>
      </c>
      <c r="J557" s="749">
        <f t="shared" si="128"/>
        <v>0</v>
      </c>
    </row>
    <row r="558" spans="1:11" ht="12" customHeight="1" x14ac:dyDescent="0.2">
      <c r="A558" s="762">
        <v>495</v>
      </c>
      <c r="B558" s="768" t="s">
        <v>594</v>
      </c>
      <c r="C558" s="764"/>
      <c r="D558" s="764" t="s">
        <v>202</v>
      </c>
      <c r="E558" s="764"/>
      <c r="F558" s="765">
        <v>139</v>
      </c>
      <c r="G558" s="765">
        <f t="shared" si="126"/>
        <v>0</v>
      </c>
      <c r="H558" s="765">
        <v>151</v>
      </c>
      <c r="I558" s="765">
        <f t="shared" si="127"/>
        <v>0</v>
      </c>
      <c r="J558" s="771">
        <f t="shared" si="128"/>
        <v>0</v>
      </c>
    </row>
    <row r="559" spans="1:11" ht="12" customHeight="1" x14ac:dyDescent="0.2">
      <c r="A559" s="531">
        <v>515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26"/>
        <v>0</v>
      </c>
      <c r="H559" s="536">
        <v>53152</v>
      </c>
      <c r="I559" s="536">
        <f t="shared" si="127"/>
        <v>0</v>
      </c>
      <c r="J559" s="749">
        <f t="shared" si="128"/>
        <v>0</v>
      </c>
    </row>
    <row r="560" spans="1:11" ht="12" customHeight="1" x14ac:dyDescent="0.2">
      <c r="A560" s="531">
        <v>516</v>
      </c>
      <c r="B560" s="535" t="s">
        <v>205</v>
      </c>
      <c r="C560" s="568"/>
      <c r="D560" s="533" t="s">
        <v>32</v>
      </c>
      <c r="E560" s="533"/>
      <c r="F560" s="536">
        <v>954853.5</v>
      </c>
      <c r="G560" s="536">
        <f t="shared" si="126"/>
        <v>0</v>
      </c>
      <c r="H560" s="536">
        <v>928267</v>
      </c>
      <c r="I560" s="536">
        <f t="shared" si="127"/>
        <v>0</v>
      </c>
      <c r="J560" s="749">
        <f t="shared" si="128"/>
        <v>0</v>
      </c>
    </row>
    <row r="561" spans="1:12" ht="12" customHeight="1" x14ac:dyDescent="0.2">
      <c r="A561" s="531">
        <v>517</v>
      </c>
      <c r="B561" s="535"/>
      <c r="C561" s="568"/>
      <c r="D561" s="533"/>
      <c r="E561" s="533"/>
      <c r="F561" s="536"/>
      <c r="G561" s="536"/>
      <c r="H561" s="536"/>
      <c r="I561" s="536"/>
      <c r="J561" s="656"/>
    </row>
    <row r="562" spans="1:12" ht="12" customHeight="1" x14ac:dyDescent="0.2">
      <c r="A562" s="531">
        <v>518</v>
      </c>
      <c r="B562" s="535" t="s">
        <v>206</v>
      </c>
      <c r="C562" s="538"/>
      <c r="D562" s="533" t="s">
        <v>207</v>
      </c>
      <c r="E562" s="533"/>
      <c r="F562" s="536">
        <v>576000</v>
      </c>
      <c r="G562" s="536">
        <f>E562*F562</f>
        <v>0</v>
      </c>
      <c r="H562" s="536">
        <v>0</v>
      </c>
      <c r="I562" s="536">
        <f>E562*H562</f>
        <v>0</v>
      </c>
      <c r="J562" s="749">
        <f t="shared" ref="J562:J563" si="129">G562+I562</f>
        <v>0</v>
      </c>
    </row>
    <row r="563" spans="1:12" ht="12" customHeight="1" x14ac:dyDescent="0.2">
      <c r="A563" s="531">
        <v>519</v>
      </c>
      <c r="B563" s="535" t="s">
        <v>104</v>
      </c>
      <c r="C563" s="538"/>
      <c r="D563" s="533" t="s">
        <v>207</v>
      </c>
      <c r="E563" s="533"/>
      <c r="F563" s="536">
        <v>243000</v>
      </c>
      <c r="G563" s="536">
        <f>E563*F563</f>
        <v>0</v>
      </c>
      <c r="H563" s="536">
        <v>0</v>
      </c>
      <c r="I563" s="536">
        <f>E563*H563</f>
        <v>0</v>
      </c>
      <c r="J563" s="749">
        <f t="shared" si="129"/>
        <v>0</v>
      </c>
    </row>
    <row r="564" spans="1:12" ht="12" customHeight="1" thickBot="1" x14ac:dyDescent="0.25">
      <c r="A564" s="531">
        <v>520</v>
      </c>
      <c r="B564" s="547"/>
      <c r="C564" s="548"/>
      <c r="D564" s="548"/>
      <c r="E564" s="548"/>
      <c r="F564" s="549"/>
      <c r="G564" s="549"/>
      <c r="H564" s="549"/>
      <c r="I564" s="549"/>
      <c r="J564" s="658"/>
    </row>
    <row r="565" spans="1:12" ht="14.25" thickTop="1" thickBot="1" x14ac:dyDescent="0.25">
      <c r="A565" s="531">
        <v>521</v>
      </c>
      <c r="B565" s="873" t="s">
        <v>208</v>
      </c>
      <c r="C565" s="874"/>
      <c r="D565" s="875"/>
      <c r="E565" s="876"/>
      <c r="F565" s="877"/>
      <c r="G565" s="878">
        <f>SUM(G256:G546)+SUM(G548:G563)</f>
        <v>1388130.335</v>
      </c>
      <c r="H565" s="877"/>
      <c r="I565" s="878">
        <f>SUM(I256:I546)+SUM(I548:I563)</f>
        <v>1158523.7488735751</v>
      </c>
      <c r="J565" s="878">
        <f>SUM(J256:J546)+SUM(J548:J563)</f>
        <v>2546654.0838735751</v>
      </c>
      <c r="K565" s="564">
        <f>'кс-6'!AN535</f>
        <v>2996099.7238968057</v>
      </c>
      <c r="L565" s="564">
        <f>J565-K565</f>
        <v>-449445.64002323058</v>
      </c>
    </row>
    <row r="566" spans="1:12" ht="9.75" customHeight="1" thickTop="1" x14ac:dyDescent="0.2">
      <c r="A566" s="531">
        <v>522</v>
      </c>
      <c r="B566" s="556"/>
      <c r="C566" s="569"/>
      <c r="D566" s="558"/>
      <c r="E566" s="559"/>
      <c r="F566" s="559"/>
      <c r="G566" s="560"/>
      <c r="H566" s="561"/>
      <c r="I566" s="560"/>
      <c r="J566" s="561"/>
    </row>
    <row r="567" spans="1:12" ht="13.5" x14ac:dyDescent="0.25">
      <c r="A567" s="531">
        <v>523</v>
      </c>
      <c r="B567" s="532" t="s">
        <v>2</v>
      </c>
      <c r="C567" s="533"/>
      <c r="D567" s="533"/>
      <c r="E567" s="533"/>
      <c r="F567" s="533"/>
      <c r="G567" s="536"/>
      <c r="H567" s="147"/>
      <c r="I567" s="536"/>
      <c r="J567" s="147"/>
    </row>
    <row r="568" spans="1:12" x14ac:dyDescent="0.2">
      <c r="A568" s="531">
        <v>524</v>
      </c>
      <c r="B568" s="539" t="s">
        <v>42</v>
      </c>
      <c r="C568" s="533"/>
      <c r="D568" s="533"/>
      <c r="E568" s="533"/>
      <c r="F568" s="533"/>
      <c r="G568" s="536"/>
      <c r="H568" s="147"/>
      <c r="I568" s="536"/>
      <c r="J568" s="147"/>
    </row>
    <row r="569" spans="1:12" ht="38.25" customHeight="1" x14ac:dyDescent="0.2">
      <c r="A569" s="762">
        <v>508</v>
      </c>
      <c r="B569" s="768" t="s">
        <v>592</v>
      </c>
      <c r="C569" s="764"/>
      <c r="D569" s="764" t="s">
        <v>7</v>
      </c>
      <c r="E569" s="764"/>
      <c r="F569" s="765">
        <v>600</v>
      </c>
      <c r="G569" s="765">
        <f t="shared" ref="G569:G576" si="130">E569*F569</f>
        <v>0</v>
      </c>
      <c r="H569" s="765">
        <v>1994</v>
      </c>
      <c r="I569" s="765">
        <f t="shared" ref="I569:I576" si="131">E569*H569</f>
        <v>0</v>
      </c>
      <c r="J569" s="771">
        <f t="shared" ref="J569:J576" si="132">G569+I569</f>
        <v>0</v>
      </c>
    </row>
    <row r="570" spans="1:12" ht="12" customHeight="1" x14ac:dyDescent="0.2">
      <c r="A570" s="531">
        <v>525</v>
      </c>
      <c r="B570" s="535" t="s">
        <v>19</v>
      </c>
      <c r="C570" s="533" t="s">
        <v>326</v>
      </c>
      <c r="D570" s="533" t="s">
        <v>14</v>
      </c>
      <c r="E570" s="533"/>
      <c r="F570" s="536">
        <v>600</v>
      </c>
      <c r="G570" s="536">
        <f t="shared" si="130"/>
        <v>0</v>
      </c>
      <c r="H570" s="536">
        <v>928</v>
      </c>
      <c r="I570" s="536">
        <f t="shared" si="131"/>
        <v>0</v>
      </c>
      <c r="J570" s="749">
        <f t="shared" si="132"/>
        <v>0</v>
      </c>
    </row>
    <row r="571" spans="1:12" ht="12" customHeight="1" x14ac:dyDescent="0.2">
      <c r="A571" s="531">
        <v>526</v>
      </c>
      <c r="B571" s="535" t="s">
        <v>17</v>
      </c>
      <c r="C571" s="533"/>
      <c r="D571" s="533" t="s">
        <v>14</v>
      </c>
      <c r="E571" s="533"/>
      <c r="F571" s="536">
        <v>600</v>
      </c>
      <c r="G571" s="536">
        <f t="shared" si="130"/>
        <v>0</v>
      </c>
      <c r="H571" s="536">
        <v>1026</v>
      </c>
      <c r="I571" s="536">
        <f t="shared" si="131"/>
        <v>0</v>
      </c>
      <c r="J571" s="749">
        <f t="shared" si="132"/>
        <v>0</v>
      </c>
    </row>
    <row r="572" spans="1:12" ht="12" customHeight="1" x14ac:dyDescent="0.2">
      <c r="A572" s="531">
        <v>527</v>
      </c>
      <c r="B572" s="535" t="s">
        <v>43</v>
      </c>
      <c r="C572" s="533"/>
      <c r="D572" s="533" t="s">
        <v>21</v>
      </c>
      <c r="E572" s="533"/>
      <c r="F572" s="536">
        <v>650</v>
      </c>
      <c r="G572" s="536">
        <f t="shared" si="130"/>
        <v>0</v>
      </c>
      <c r="H572" s="536">
        <v>237</v>
      </c>
      <c r="I572" s="536">
        <f t="shared" si="131"/>
        <v>0</v>
      </c>
      <c r="J572" s="749">
        <f t="shared" si="132"/>
        <v>0</v>
      </c>
    </row>
    <row r="573" spans="1:12" ht="12" customHeight="1" x14ac:dyDescent="0.2">
      <c r="A573" s="531">
        <v>528</v>
      </c>
      <c r="B573" s="535" t="s">
        <v>327</v>
      </c>
      <c r="C573" s="540"/>
      <c r="D573" s="533" t="s">
        <v>21</v>
      </c>
      <c r="E573" s="533"/>
      <c r="F573" s="536">
        <v>290</v>
      </c>
      <c r="G573" s="536">
        <f t="shared" si="130"/>
        <v>0</v>
      </c>
      <c r="H573" s="536">
        <v>45</v>
      </c>
      <c r="I573" s="536">
        <f t="shared" si="131"/>
        <v>0</v>
      </c>
      <c r="J573" s="749">
        <f t="shared" si="132"/>
        <v>0</v>
      </c>
    </row>
    <row r="574" spans="1:12" ht="12" customHeight="1" x14ac:dyDescent="0.2">
      <c r="A574" s="531">
        <v>529</v>
      </c>
      <c r="B574" s="535" t="s">
        <v>31</v>
      </c>
      <c r="C574" s="538"/>
      <c r="D574" s="533" t="s">
        <v>32</v>
      </c>
      <c r="E574" s="533"/>
      <c r="F574" s="536">
        <v>0</v>
      </c>
      <c r="G574" s="536">
        <f t="shared" si="130"/>
        <v>0</v>
      </c>
      <c r="H574" s="536">
        <v>1896</v>
      </c>
      <c r="I574" s="536">
        <f t="shared" si="131"/>
        <v>0</v>
      </c>
      <c r="J574" s="749">
        <f t="shared" si="132"/>
        <v>0</v>
      </c>
    </row>
    <row r="575" spans="1:12" ht="12" customHeight="1" x14ac:dyDescent="0.2">
      <c r="A575" s="531">
        <v>530</v>
      </c>
      <c r="B575" s="535" t="s">
        <v>40</v>
      </c>
      <c r="C575" s="538"/>
      <c r="D575" s="533" t="s">
        <v>41</v>
      </c>
      <c r="E575" s="533"/>
      <c r="F575" s="536">
        <v>0</v>
      </c>
      <c r="G575" s="536">
        <f t="shared" si="130"/>
        <v>0</v>
      </c>
      <c r="H575" s="536">
        <v>1976</v>
      </c>
      <c r="I575" s="536">
        <f t="shared" si="131"/>
        <v>0</v>
      </c>
      <c r="J575" s="749">
        <f t="shared" si="132"/>
        <v>0</v>
      </c>
    </row>
    <row r="576" spans="1:12" ht="12" customHeight="1" x14ac:dyDescent="0.2">
      <c r="A576" s="531">
        <v>531</v>
      </c>
      <c r="B576" s="535" t="s">
        <v>15</v>
      </c>
      <c r="C576" s="533"/>
      <c r="D576" s="533" t="s">
        <v>14</v>
      </c>
      <c r="E576" s="533"/>
      <c r="F576" s="536">
        <v>600</v>
      </c>
      <c r="G576" s="536">
        <f t="shared" si="130"/>
        <v>0</v>
      </c>
      <c r="H576" s="536">
        <v>335</v>
      </c>
      <c r="I576" s="536">
        <f t="shared" si="131"/>
        <v>0</v>
      </c>
      <c r="J576" s="749">
        <f t="shared" si="132"/>
        <v>0</v>
      </c>
    </row>
    <row r="577" spans="1:10" x14ac:dyDescent="0.2">
      <c r="A577" s="531">
        <v>532</v>
      </c>
      <c r="B577" s="539" t="s">
        <v>44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26.25" customHeight="1" x14ac:dyDescent="0.2">
      <c r="A578" s="531">
        <v>533</v>
      </c>
      <c r="B578" s="539" t="s">
        <v>45</v>
      </c>
      <c r="C578" s="533"/>
      <c r="D578" s="533"/>
      <c r="E578" s="533"/>
      <c r="F578" s="533"/>
      <c r="G578" s="536"/>
      <c r="H578" s="147"/>
      <c r="I578" s="536"/>
      <c r="J578" s="147"/>
    </row>
    <row r="579" spans="1:10" ht="31.9" customHeight="1" x14ac:dyDescent="0.2">
      <c r="A579" s="531">
        <v>534</v>
      </c>
      <c r="B579" s="535" t="s">
        <v>301</v>
      </c>
      <c r="C579" s="533" t="s">
        <v>368</v>
      </c>
      <c r="D579" s="533" t="s">
        <v>7</v>
      </c>
      <c r="E579" s="533"/>
      <c r="F579" s="536">
        <v>53425.200000000004</v>
      </c>
      <c r="G579" s="536">
        <f t="shared" ref="G579:G608" si="133">E579*F579</f>
        <v>0</v>
      </c>
      <c r="H579" s="536">
        <v>61094.303999999996</v>
      </c>
      <c r="I579" s="536">
        <f t="shared" ref="I579:I608" si="134">E579*H579</f>
        <v>0</v>
      </c>
      <c r="J579" s="749">
        <f t="shared" ref="J579:J608" si="135">G579+I579</f>
        <v>0</v>
      </c>
    </row>
    <row r="580" spans="1:10" ht="36.75" customHeight="1" x14ac:dyDescent="0.2">
      <c r="A580" s="531">
        <v>535</v>
      </c>
      <c r="B580" s="535" t="s">
        <v>238</v>
      </c>
      <c r="C580" s="533" t="s">
        <v>369</v>
      </c>
      <c r="D580" s="533" t="s">
        <v>7</v>
      </c>
      <c r="E580" s="533"/>
      <c r="F580" s="536">
        <v>6088.4000000000005</v>
      </c>
      <c r="G580" s="536">
        <f t="shared" si="133"/>
        <v>0</v>
      </c>
      <c r="H580" s="536">
        <v>13392</v>
      </c>
      <c r="I580" s="536">
        <f t="shared" si="134"/>
        <v>0</v>
      </c>
      <c r="J580" s="749">
        <f t="shared" si="135"/>
        <v>0</v>
      </c>
    </row>
    <row r="581" spans="1:10" ht="12" customHeight="1" x14ac:dyDescent="0.2">
      <c r="A581" s="531">
        <v>536</v>
      </c>
      <c r="B581" s="535" t="s">
        <v>239</v>
      </c>
      <c r="C581" s="533" t="s">
        <v>370</v>
      </c>
      <c r="D581" s="533" t="s">
        <v>7</v>
      </c>
      <c r="E581" s="533"/>
      <c r="F581" s="536">
        <v>12143.6</v>
      </c>
      <c r="G581" s="536">
        <f t="shared" si="133"/>
        <v>0</v>
      </c>
      <c r="H581" s="536">
        <v>31296.359999999997</v>
      </c>
      <c r="I581" s="536">
        <f t="shared" si="134"/>
        <v>0</v>
      </c>
      <c r="J581" s="749">
        <f t="shared" si="135"/>
        <v>0</v>
      </c>
    </row>
    <row r="582" spans="1:10" ht="12" customHeight="1" x14ac:dyDescent="0.2">
      <c r="A582" s="531">
        <v>537</v>
      </c>
      <c r="B582" s="535" t="s">
        <v>240</v>
      </c>
      <c r="C582" s="533" t="s">
        <v>371</v>
      </c>
      <c r="D582" s="533" t="s">
        <v>7</v>
      </c>
      <c r="E582" s="533"/>
      <c r="F582" s="536">
        <v>1535.6000000000001</v>
      </c>
      <c r="G582" s="536">
        <f t="shared" si="133"/>
        <v>0</v>
      </c>
      <c r="H582" s="536">
        <v>3678.3360000000002</v>
      </c>
      <c r="I582" s="536">
        <f t="shared" si="134"/>
        <v>0</v>
      </c>
      <c r="J582" s="749">
        <f t="shared" si="135"/>
        <v>0</v>
      </c>
    </row>
    <row r="583" spans="1:10" ht="12" customHeight="1" x14ac:dyDescent="0.2">
      <c r="A583" s="531">
        <v>538</v>
      </c>
      <c r="B583" s="535" t="s">
        <v>241</v>
      </c>
      <c r="C583" s="533" t="s">
        <v>372</v>
      </c>
      <c r="D583" s="533" t="s">
        <v>7</v>
      </c>
      <c r="E583" s="533"/>
      <c r="F583" s="536">
        <v>21070</v>
      </c>
      <c r="G583" s="536">
        <f t="shared" si="133"/>
        <v>0</v>
      </c>
      <c r="H583" s="536">
        <v>26159.040000000001</v>
      </c>
      <c r="I583" s="536">
        <f t="shared" si="134"/>
        <v>0</v>
      </c>
      <c r="J583" s="749">
        <f t="shared" si="135"/>
        <v>0</v>
      </c>
    </row>
    <row r="584" spans="1:10" ht="12" customHeight="1" x14ac:dyDescent="0.2">
      <c r="A584" s="531">
        <v>539</v>
      </c>
      <c r="B584" s="535" t="s">
        <v>242</v>
      </c>
      <c r="C584" s="533" t="s">
        <v>373</v>
      </c>
      <c r="D584" s="533" t="s">
        <v>7</v>
      </c>
      <c r="E584" s="533"/>
      <c r="F584" s="536">
        <v>40176</v>
      </c>
      <c r="G584" s="536">
        <f t="shared" si="133"/>
        <v>0</v>
      </c>
      <c r="H584" s="536">
        <v>99212.4</v>
      </c>
      <c r="I584" s="536">
        <f t="shared" si="134"/>
        <v>0</v>
      </c>
      <c r="J584" s="749">
        <f t="shared" si="135"/>
        <v>0</v>
      </c>
    </row>
    <row r="585" spans="1:10" ht="12" customHeight="1" x14ac:dyDescent="0.2">
      <c r="A585" s="531">
        <v>540</v>
      </c>
      <c r="B585" s="535" t="s">
        <v>414</v>
      </c>
      <c r="C585" s="533"/>
      <c r="D585" s="533" t="s">
        <v>7</v>
      </c>
      <c r="E585" s="533"/>
      <c r="F585" s="536">
        <v>8530</v>
      </c>
      <c r="G585" s="536">
        <f t="shared" si="133"/>
        <v>0</v>
      </c>
      <c r="H585" s="536">
        <v>21450</v>
      </c>
      <c r="I585" s="536">
        <f t="shared" si="134"/>
        <v>0</v>
      </c>
      <c r="J585" s="749">
        <f t="shared" si="135"/>
        <v>0</v>
      </c>
    </row>
    <row r="586" spans="1:10" ht="12" customHeight="1" x14ac:dyDescent="0.2">
      <c r="A586" s="531">
        <v>541</v>
      </c>
      <c r="B586" s="541" t="s">
        <v>387</v>
      </c>
      <c r="C586" s="542" t="s">
        <v>415</v>
      </c>
      <c r="D586" s="542" t="s">
        <v>14</v>
      </c>
      <c r="E586" s="542"/>
      <c r="F586" s="543">
        <v>4500</v>
      </c>
      <c r="G586" s="536">
        <f t="shared" si="133"/>
        <v>0</v>
      </c>
      <c r="H586" s="543">
        <v>12169.05</v>
      </c>
      <c r="I586" s="536">
        <f t="shared" si="134"/>
        <v>0</v>
      </c>
      <c r="J586" s="750">
        <f t="shared" si="135"/>
        <v>0</v>
      </c>
    </row>
    <row r="587" spans="1:10" ht="12" customHeight="1" x14ac:dyDescent="0.2">
      <c r="A587" s="531">
        <v>542</v>
      </c>
      <c r="B587" s="541" t="s">
        <v>387</v>
      </c>
      <c r="C587" s="542" t="s">
        <v>416</v>
      </c>
      <c r="D587" s="542" t="s">
        <v>14</v>
      </c>
      <c r="E587" s="542"/>
      <c r="F587" s="543">
        <v>4500</v>
      </c>
      <c r="G587" s="536">
        <f t="shared" si="133"/>
        <v>0</v>
      </c>
      <c r="H587" s="543">
        <v>12435.650000000001</v>
      </c>
      <c r="I587" s="536">
        <f t="shared" si="134"/>
        <v>0</v>
      </c>
      <c r="J587" s="750">
        <f t="shared" si="135"/>
        <v>0</v>
      </c>
    </row>
    <row r="588" spans="1:10" ht="12" customHeight="1" x14ac:dyDescent="0.2">
      <c r="A588" s="531">
        <v>543</v>
      </c>
      <c r="B588" s="541" t="s">
        <v>387</v>
      </c>
      <c r="C588" s="542" t="s">
        <v>417</v>
      </c>
      <c r="D588" s="542" t="s">
        <v>14</v>
      </c>
      <c r="E588" s="542"/>
      <c r="F588" s="543">
        <v>4500</v>
      </c>
      <c r="G588" s="536">
        <f t="shared" si="133"/>
        <v>0</v>
      </c>
      <c r="H588" s="543">
        <v>11769.15</v>
      </c>
      <c r="I588" s="536">
        <f t="shared" si="134"/>
        <v>0</v>
      </c>
      <c r="J588" s="750">
        <f t="shared" si="135"/>
        <v>0</v>
      </c>
    </row>
    <row r="589" spans="1:10" ht="25.5" x14ac:dyDescent="0.2">
      <c r="A589" s="531">
        <v>544</v>
      </c>
      <c r="B589" s="541" t="s">
        <v>387</v>
      </c>
      <c r="C589" s="542" t="s">
        <v>418</v>
      </c>
      <c r="D589" s="542" t="s">
        <v>14</v>
      </c>
      <c r="E589" s="542"/>
      <c r="F589" s="543">
        <v>4500</v>
      </c>
      <c r="G589" s="536">
        <f t="shared" si="133"/>
        <v>0</v>
      </c>
      <c r="H589" s="543">
        <v>10968.575000000001</v>
      </c>
      <c r="I589" s="536">
        <f t="shared" si="134"/>
        <v>0</v>
      </c>
      <c r="J589" s="750">
        <f t="shared" si="135"/>
        <v>0</v>
      </c>
    </row>
    <row r="590" spans="1:10" ht="25.5" x14ac:dyDescent="0.2">
      <c r="A590" s="531">
        <v>545</v>
      </c>
      <c r="B590" s="541" t="s">
        <v>387</v>
      </c>
      <c r="C590" s="542" t="s">
        <v>419</v>
      </c>
      <c r="D590" s="542" t="s">
        <v>14</v>
      </c>
      <c r="E590" s="542"/>
      <c r="F590" s="543">
        <v>4500</v>
      </c>
      <c r="G590" s="536">
        <f t="shared" si="133"/>
        <v>0</v>
      </c>
      <c r="H590" s="543">
        <v>10701.199999999999</v>
      </c>
      <c r="I590" s="536">
        <f t="shared" si="134"/>
        <v>0</v>
      </c>
      <c r="J590" s="750">
        <f t="shared" si="135"/>
        <v>0</v>
      </c>
    </row>
    <row r="591" spans="1:10" ht="25.5" x14ac:dyDescent="0.2">
      <c r="A591" s="531">
        <v>546</v>
      </c>
      <c r="B591" s="541" t="s">
        <v>387</v>
      </c>
      <c r="C591" s="542" t="s">
        <v>420</v>
      </c>
      <c r="D591" s="542" t="s">
        <v>14</v>
      </c>
      <c r="E591" s="542"/>
      <c r="F591" s="543">
        <v>4500</v>
      </c>
      <c r="G591" s="536">
        <f t="shared" si="133"/>
        <v>0</v>
      </c>
      <c r="H591" s="543">
        <v>10701.199999999999</v>
      </c>
      <c r="I591" s="536">
        <f t="shared" si="134"/>
        <v>0</v>
      </c>
      <c r="J591" s="750">
        <f t="shared" si="135"/>
        <v>0</v>
      </c>
    </row>
    <row r="592" spans="1:10" ht="25.5" x14ac:dyDescent="0.2">
      <c r="A592" s="531">
        <v>547</v>
      </c>
      <c r="B592" s="541" t="s">
        <v>387</v>
      </c>
      <c r="C592" s="542" t="s">
        <v>421</v>
      </c>
      <c r="D592" s="542" t="s">
        <v>14</v>
      </c>
      <c r="E592" s="542"/>
      <c r="F592" s="543">
        <v>4500</v>
      </c>
      <c r="G592" s="536">
        <f t="shared" si="133"/>
        <v>0</v>
      </c>
      <c r="H592" s="543">
        <v>10567.9</v>
      </c>
      <c r="I592" s="536">
        <f t="shared" si="134"/>
        <v>0</v>
      </c>
      <c r="J592" s="750">
        <f t="shared" si="135"/>
        <v>0</v>
      </c>
    </row>
    <row r="593" spans="1:10" ht="25.5" x14ac:dyDescent="0.2">
      <c r="A593" s="531">
        <v>548</v>
      </c>
      <c r="B593" s="541" t="s">
        <v>82</v>
      </c>
      <c r="C593" s="542" t="s">
        <v>83</v>
      </c>
      <c r="D593" s="542" t="s">
        <v>56</v>
      </c>
      <c r="E593" s="542"/>
      <c r="F593" s="543">
        <v>600</v>
      </c>
      <c r="G593" s="536">
        <f t="shared" si="133"/>
        <v>0</v>
      </c>
      <c r="H593" s="543">
        <v>588</v>
      </c>
      <c r="I593" s="536">
        <f t="shared" si="134"/>
        <v>0</v>
      </c>
      <c r="J593" s="750">
        <f t="shared" si="135"/>
        <v>0</v>
      </c>
    </row>
    <row r="594" spans="1:10" ht="25.5" x14ac:dyDescent="0.2">
      <c r="A594" s="531">
        <v>549</v>
      </c>
      <c r="B594" s="541" t="s">
        <v>151</v>
      </c>
      <c r="C594" s="542" t="s">
        <v>152</v>
      </c>
      <c r="D594" s="542" t="s">
        <v>56</v>
      </c>
      <c r="E594" s="542"/>
      <c r="F594" s="543">
        <v>600</v>
      </c>
      <c r="G594" s="536">
        <f t="shared" si="133"/>
        <v>0</v>
      </c>
      <c r="H594" s="543">
        <v>381</v>
      </c>
      <c r="I594" s="536">
        <f t="shared" si="134"/>
        <v>0</v>
      </c>
      <c r="J594" s="750">
        <f t="shared" si="135"/>
        <v>0</v>
      </c>
    </row>
    <row r="595" spans="1:10" x14ac:dyDescent="0.2">
      <c r="A595" s="531">
        <v>550</v>
      </c>
      <c r="B595" s="541" t="s">
        <v>390</v>
      </c>
      <c r="C595" s="542" t="s">
        <v>391</v>
      </c>
      <c r="D595" s="542" t="s">
        <v>14</v>
      </c>
      <c r="E595" s="542"/>
      <c r="F595" s="543">
        <v>400</v>
      </c>
      <c r="G595" s="536">
        <f t="shared" si="133"/>
        <v>0</v>
      </c>
      <c r="H595" s="543">
        <v>900</v>
      </c>
      <c r="I595" s="536">
        <f t="shared" si="134"/>
        <v>0</v>
      </c>
      <c r="J595" s="750">
        <f t="shared" si="135"/>
        <v>0</v>
      </c>
    </row>
    <row r="596" spans="1:10" x14ac:dyDescent="0.2">
      <c r="A596" s="531">
        <v>551</v>
      </c>
      <c r="B596" s="541" t="s">
        <v>392</v>
      </c>
      <c r="C596" s="542" t="s">
        <v>393</v>
      </c>
      <c r="D596" s="542" t="s">
        <v>14</v>
      </c>
      <c r="E596" s="542"/>
      <c r="F596" s="543">
        <v>300</v>
      </c>
      <c r="G596" s="536">
        <f t="shared" si="133"/>
        <v>0</v>
      </c>
      <c r="H596" s="543">
        <v>234</v>
      </c>
      <c r="I596" s="536">
        <f t="shared" si="134"/>
        <v>0</v>
      </c>
      <c r="J596" s="750">
        <f t="shared" si="135"/>
        <v>0</v>
      </c>
    </row>
    <row r="597" spans="1:10" x14ac:dyDescent="0.2">
      <c r="A597" s="531">
        <v>552</v>
      </c>
      <c r="B597" s="541" t="s">
        <v>394</v>
      </c>
      <c r="C597" s="544" t="s">
        <v>422</v>
      </c>
      <c r="D597" s="544" t="s">
        <v>14</v>
      </c>
      <c r="E597" s="544"/>
      <c r="F597" s="543">
        <v>1250</v>
      </c>
      <c r="G597" s="536">
        <f t="shared" si="133"/>
        <v>0</v>
      </c>
      <c r="H597" s="543">
        <v>899.84999999999991</v>
      </c>
      <c r="I597" s="536">
        <f t="shared" si="134"/>
        <v>0</v>
      </c>
      <c r="J597" s="750">
        <f t="shared" si="135"/>
        <v>0</v>
      </c>
    </row>
    <row r="598" spans="1:10" x14ac:dyDescent="0.2">
      <c r="A598" s="531">
        <v>553</v>
      </c>
      <c r="B598" s="541" t="s">
        <v>394</v>
      </c>
      <c r="C598" s="544" t="s">
        <v>423</v>
      </c>
      <c r="D598" s="544" t="s">
        <v>14</v>
      </c>
      <c r="E598" s="544"/>
      <c r="F598" s="543">
        <v>1250</v>
      </c>
      <c r="G598" s="536">
        <f t="shared" si="133"/>
        <v>0</v>
      </c>
      <c r="H598" s="543">
        <v>738.5</v>
      </c>
      <c r="I598" s="536">
        <f t="shared" si="134"/>
        <v>0</v>
      </c>
      <c r="J598" s="750">
        <f t="shared" si="135"/>
        <v>0</v>
      </c>
    </row>
    <row r="599" spans="1:10" x14ac:dyDescent="0.2">
      <c r="A599" s="531">
        <v>554</v>
      </c>
      <c r="B599" s="541" t="s">
        <v>394</v>
      </c>
      <c r="C599" s="544" t="s">
        <v>293</v>
      </c>
      <c r="D599" s="544" t="s">
        <v>14</v>
      </c>
      <c r="E599" s="544"/>
      <c r="F599" s="543">
        <v>1150</v>
      </c>
      <c r="G599" s="536">
        <f t="shared" si="133"/>
        <v>0</v>
      </c>
      <c r="H599" s="543">
        <v>600.21818181818185</v>
      </c>
      <c r="I599" s="536">
        <f t="shared" si="134"/>
        <v>0</v>
      </c>
      <c r="J599" s="750">
        <f t="shared" si="135"/>
        <v>0</v>
      </c>
    </row>
    <row r="600" spans="1:10" x14ac:dyDescent="0.2">
      <c r="A600" s="531">
        <v>555</v>
      </c>
      <c r="B600" s="541" t="s">
        <v>394</v>
      </c>
      <c r="C600" s="544" t="s">
        <v>424</v>
      </c>
      <c r="D600" s="544" t="s">
        <v>14</v>
      </c>
      <c r="E600" s="544"/>
      <c r="F600" s="543">
        <v>850</v>
      </c>
      <c r="G600" s="536">
        <f t="shared" si="133"/>
        <v>0</v>
      </c>
      <c r="H600" s="543">
        <v>509.44444444444446</v>
      </c>
      <c r="I600" s="536">
        <f t="shared" si="134"/>
        <v>0</v>
      </c>
      <c r="J600" s="750">
        <f t="shared" si="135"/>
        <v>0</v>
      </c>
    </row>
    <row r="601" spans="1:10" x14ac:dyDescent="0.2">
      <c r="A601" s="531">
        <v>556</v>
      </c>
      <c r="B601" s="535" t="s">
        <v>302</v>
      </c>
      <c r="C601" s="533"/>
      <c r="D601" s="533" t="s">
        <v>7</v>
      </c>
      <c r="E601" s="533"/>
      <c r="F601" s="536">
        <v>1500</v>
      </c>
      <c r="G601" s="536">
        <f t="shared" si="133"/>
        <v>0</v>
      </c>
      <c r="H601" s="536">
        <v>4557</v>
      </c>
      <c r="I601" s="536">
        <f t="shared" si="134"/>
        <v>0</v>
      </c>
      <c r="J601" s="749">
        <f t="shared" si="135"/>
        <v>0</v>
      </c>
    </row>
    <row r="602" spans="1:10" x14ac:dyDescent="0.2">
      <c r="A602" s="531">
        <v>557</v>
      </c>
      <c r="B602" s="535" t="s">
        <v>243</v>
      </c>
      <c r="C602" s="533"/>
      <c r="D602" s="533" t="s">
        <v>7</v>
      </c>
      <c r="E602" s="533"/>
      <c r="F602" s="536">
        <v>800</v>
      </c>
      <c r="G602" s="536">
        <f t="shared" si="133"/>
        <v>0</v>
      </c>
      <c r="H602" s="536">
        <v>832</v>
      </c>
      <c r="I602" s="536">
        <f t="shared" si="134"/>
        <v>0</v>
      </c>
      <c r="J602" s="749">
        <f t="shared" si="135"/>
        <v>0</v>
      </c>
    </row>
    <row r="603" spans="1:10" ht="28.5" customHeight="1" x14ac:dyDescent="0.2">
      <c r="A603" s="531">
        <v>558</v>
      </c>
      <c r="B603" s="535" t="s">
        <v>244</v>
      </c>
      <c r="C603" s="533"/>
      <c r="D603" s="533" t="s">
        <v>7</v>
      </c>
      <c r="E603" s="533"/>
      <c r="F603" s="536">
        <v>800</v>
      </c>
      <c r="G603" s="536">
        <f t="shared" si="133"/>
        <v>0</v>
      </c>
      <c r="H603" s="536">
        <v>507</v>
      </c>
      <c r="I603" s="536">
        <f t="shared" si="134"/>
        <v>0</v>
      </c>
      <c r="J603" s="749">
        <f t="shared" si="135"/>
        <v>0</v>
      </c>
    </row>
    <row r="604" spans="1:10" ht="12" customHeight="1" x14ac:dyDescent="0.2">
      <c r="A604" s="531">
        <v>559</v>
      </c>
      <c r="B604" s="535" t="s">
        <v>55</v>
      </c>
      <c r="C604" s="533"/>
      <c r="D604" s="533" t="s">
        <v>56</v>
      </c>
      <c r="E604" s="533"/>
      <c r="F604" s="536">
        <v>1800</v>
      </c>
      <c r="G604" s="536">
        <f t="shared" si="133"/>
        <v>0</v>
      </c>
      <c r="H604" s="536">
        <v>840</v>
      </c>
      <c r="I604" s="536">
        <f t="shared" si="134"/>
        <v>0</v>
      </c>
      <c r="J604" s="749">
        <f t="shared" si="135"/>
        <v>0</v>
      </c>
    </row>
    <row r="605" spans="1:10" ht="12" customHeight="1" x14ac:dyDescent="0.2">
      <c r="A605" s="531">
        <v>560</v>
      </c>
      <c r="B605" s="535" t="s">
        <v>429</v>
      </c>
      <c r="C605" s="538"/>
      <c r="D605" s="533" t="s">
        <v>56</v>
      </c>
      <c r="E605" s="533"/>
      <c r="F605" s="536">
        <v>1800</v>
      </c>
      <c r="G605" s="536">
        <f t="shared" si="133"/>
        <v>0</v>
      </c>
      <c r="H605" s="536">
        <v>1460</v>
      </c>
      <c r="I605" s="536">
        <f t="shared" si="134"/>
        <v>0</v>
      </c>
      <c r="J605" s="749">
        <f t="shared" si="135"/>
        <v>0</v>
      </c>
    </row>
    <row r="606" spans="1:10" ht="12" customHeight="1" x14ac:dyDescent="0.2">
      <c r="A606" s="531">
        <v>561</v>
      </c>
      <c r="B606" s="535" t="s">
        <v>431</v>
      </c>
      <c r="C606" s="538"/>
      <c r="D606" s="533" t="s">
        <v>56</v>
      </c>
      <c r="E606" s="533"/>
      <c r="F606" s="536">
        <v>1800</v>
      </c>
      <c r="G606" s="536">
        <f t="shared" si="133"/>
        <v>0</v>
      </c>
      <c r="H606" s="536">
        <v>2920</v>
      </c>
      <c r="I606" s="536">
        <f t="shared" si="134"/>
        <v>0</v>
      </c>
      <c r="J606" s="749">
        <f t="shared" si="135"/>
        <v>0</v>
      </c>
    </row>
    <row r="607" spans="1:10" ht="12" customHeight="1" x14ac:dyDescent="0.2">
      <c r="A607" s="531">
        <v>562</v>
      </c>
      <c r="B607" s="535" t="s">
        <v>59</v>
      </c>
      <c r="C607" s="533"/>
      <c r="D607" s="533" t="s">
        <v>56</v>
      </c>
      <c r="E607" s="533"/>
      <c r="F607" s="536">
        <v>1800</v>
      </c>
      <c r="G607" s="536">
        <f t="shared" si="133"/>
        <v>0</v>
      </c>
      <c r="H607" s="536">
        <v>3080</v>
      </c>
      <c r="I607" s="536">
        <f t="shared" si="134"/>
        <v>0</v>
      </c>
      <c r="J607" s="749">
        <f t="shared" si="135"/>
        <v>0</v>
      </c>
    </row>
    <row r="608" spans="1:10" x14ac:dyDescent="0.2">
      <c r="A608" s="531">
        <v>563</v>
      </c>
      <c r="B608" s="535" t="s">
        <v>60</v>
      </c>
      <c r="C608" s="538"/>
      <c r="D608" s="533" t="s">
        <v>5</v>
      </c>
      <c r="E608" s="533"/>
      <c r="F608" s="536">
        <v>0</v>
      </c>
      <c r="G608" s="536">
        <f t="shared" si="133"/>
        <v>0</v>
      </c>
      <c r="H608" s="536">
        <v>97337</v>
      </c>
      <c r="I608" s="536">
        <f t="shared" si="134"/>
        <v>0</v>
      </c>
      <c r="J608" s="749">
        <f t="shared" si="135"/>
        <v>0</v>
      </c>
    </row>
    <row r="609" spans="1:10" x14ac:dyDescent="0.2">
      <c r="A609" s="531">
        <v>564</v>
      </c>
      <c r="B609" s="539" t="s">
        <v>61</v>
      </c>
      <c r="C609" s="533"/>
      <c r="D609" s="533"/>
      <c r="E609" s="533"/>
      <c r="F609" s="533"/>
      <c r="G609" s="536"/>
      <c r="H609" s="147"/>
      <c r="I609" s="536"/>
      <c r="J609" s="147"/>
    </row>
    <row r="610" spans="1:10" ht="25.5" x14ac:dyDescent="0.2">
      <c r="A610" s="531">
        <v>565</v>
      </c>
      <c r="B610" s="535" t="s">
        <v>303</v>
      </c>
      <c r="C610" s="533" t="s">
        <v>374</v>
      </c>
      <c r="D610" s="533" t="s">
        <v>14</v>
      </c>
      <c r="E610" s="533"/>
      <c r="F610" s="536">
        <v>43125</v>
      </c>
      <c r="G610" s="536">
        <f t="shared" ref="G610:G627" si="136">E610*F610</f>
        <v>0</v>
      </c>
      <c r="H610" s="536">
        <v>47854.080000000002</v>
      </c>
      <c r="I610" s="536">
        <f t="shared" ref="I610:I627" si="137">E610*H610</f>
        <v>0</v>
      </c>
      <c r="J610" s="749">
        <f t="shared" ref="J610:J627" si="138">G610+I610</f>
        <v>0</v>
      </c>
    </row>
    <row r="611" spans="1:10" x14ac:dyDescent="0.2">
      <c r="A611" s="531">
        <v>566</v>
      </c>
      <c r="B611" s="535" t="s">
        <v>425</v>
      </c>
      <c r="C611" s="533"/>
      <c r="D611" s="533" t="s">
        <v>7</v>
      </c>
      <c r="E611" s="533"/>
      <c r="F611" s="536">
        <v>7730</v>
      </c>
      <c r="G611" s="536">
        <f t="shared" si="136"/>
        <v>0</v>
      </c>
      <c r="H611" s="536">
        <v>18729</v>
      </c>
      <c r="I611" s="536">
        <f t="shared" si="137"/>
        <v>0</v>
      </c>
      <c r="J611" s="749">
        <f t="shared" si="138"/>
        <v>0</v>
      </c>
    </row>
    <row r="612" spans="1:10" ht="24" customHeight="1" x14ac:dyDescent="0.2">
      <c r="A612" s="531">
        <v>567</v>
      </c>
      <c r="B612" s="541" t="s">
        <v>387</v>
      </c>
      <c r="C612" s="542" t="s">
        <v>426</v>
      </c>
      <c r="D612" s="542" t="s">
        <v>14</v>
      </c>
      <c r="E612" s="542"/>
      <c r="F612" s="543">
        <v>4500</v>
      </c>
      <c r="G612" s="536">
        <f t="shared" si="136"/>
        <v>0</v>
      </c>
      <c r="H612" s="543">
        <v>14304.174999999999</v>
      </c>
      <c r="I612" s="536">
        <f t="shared" si="137"/>
        <v>0</v>
      </c>
      <c r="J612" s="750">
        <f t="shared" si="138"/>
        <v>0</v>
      </c>
    </row>
    <row r="613" spans="1:10" ht="25.5" x14ac:dyDescent="0.2">
      <c r="A613" s="531">
        <v>568</v>
      </c>
      <c r="B613" s="541" t="s">
        <v>387</v>
      </c>
      <c r="C613" s="542" t="s">
        <v>419</v>
      </c>
      <c r="D613" s="542" t="s">
        <v>14</v>
      </c>
      <c r="E613" s="542"/>
      <c r="F613" s="543">
        <v>4500</v>
      </c>
      <c r="G613" s="536">
        <f t="shared" si="136"/>
        <v>0</v>
      </c>
      <c r="H613" s="543">
        <v>10701.199999999999</v>
      </c>
      <c r="I613" s="536">
        <f t="shared" si="137"/>
        <v>0</v>
      </c>
      <c r="J613" s="750">
        <f t="shared" si="138"/>
        <v>0</v>
      </c>
    </row>
    <row r="614" spans="1:10" ht="25.5" x14ac:dyDescent="0.2">
      <c r="A614" s="531">
        <v>569</v>
      </c>
      <c r="B614" s="541" t="s">
        <v>387</v>
      </c>
      <c r="C614" s="542" t="s">
        <v>420</v>
      </c>
      <c r="D614" s="542" t="s">
        <v>14</v>
      </c>
      <c r="E614" s="542"/>
      <c r="F614" s="543">
        <v>4500</v>
      </c>
      <c r="G614" s="536">
        <f t="shared" si="136"/>
        <v>0</v>
      </c>
      <c r="H614" s="543">
        <v>10701.199999999999</v>
      </c>
      <c r="I614" s="536">
        <f t="shared" si="137"/>
        <v>0</v>
      </c>
      <c r="J614" s="750">
        <f t="shared" si="138"/>
        <v>0</v>
      </c>
    </row>
    <row r="615" spans="1:10" ht="25.5" x14ac:dyDescent="0.2">
      <c r="A615" s="531">
        <v>570</v>
      </c>
      <c r="B615" s="541" t="s">
        <v>387</v>
      </c>
      <c r="C615" s="542" t="s">
        <v>421</v>
      </c>
      <c r="D615" s="542" t="s">
        <v>14</v>
      </c>
      <c r="E615" s="542"/>
      <c r="F615" s="543">
        <v>4500</v>
      </c>
      <c r="G615" s="536">
        <f t="shared" si="136"/>
        <v>0</v>
      </c>
      <c r="H615" s="543">
        <v>10567.9</v>
      </c>
      <c r="I615" s="536">
        <f t="shared" si="137"/>
        <v>0</v>
      </c>
      <c r="J615" s="750">
        <f t="shared" si="138"/>
        <v>0</v>
      </c>
    </row>
    <row r="616" spans="1:10" ht="25.5" x14ac:dyDescent="0.2">
      <c r="A616" s="531">
        <v>571</v>
      </c>
      <c r="B616" s="541" t="s">
        <v>82</v>
      </c>
      <c r="C616" s="542" t="s">
        <v>83</v>
      </c>
      <c r="D616" s="542" t="s">
        <v>56</v>
      </c>
      <c r="E616" s="542"/>
      <c r="F616" s="543">
        <v>600</v>
      </c>
      <c r="G616" s="536">
        <f t="shared" si="136"/>
        <v>0</v>
      </c>
      <c r="H616" s="543">
        <v>588</v>
      </c>
      <c r="I616" s="536">
        <f t="shared" si="137"/>
        <v>0</v>
      </c>
      <c r="J616" s="750">
        <f t="shared" si="138"/>
        <v>0</v>
      </c>
    </row>
    <row r="617" spans="1:10" x14ac:dyDescent="0.2">
      <c r="A617" s="531">
        <v>572</v>
      </c>
      <c r="B617" s="541" t="s">
        <v>390</v>
      </c>
      <c r="C617" s="542" t="s">
        <v>391</v>
      </c>
      <c r="D617" s="542" t="s">
        <v>14</v>
      </c>
      <c r="E617" s="542"/>
      <c r="F617" s="543">
        <v>400</v>
      </c>
      <c r="G617" s="536">
        <f t="shared" si="136"/>
        <v>0</v>
      </c>
      <c r="H617" s="543">
        <v>900</v>
      </c>
      <c r="I617" s="536">
        <f t="shared" si="137"/>
        <v>0</v>
      </c>
      <c r="J617" s="750">
        <f t="shared" si="138"/>
        <v>0</v>
      </c>
    </row>
    <row r="618" spans="1:10" x14ac:dyDescent="0.2">
      <c r="A618" s="531">
        <v>573</v>
      </c>
      <c r="B618" s="541" t="s">
        <v>392</v>
      </c>
      <c r="C618" s="542" t="s">
        <v>393</v>
      </c>
      <c r="D618" s="542" t="s">
        <v>14</v>
      </c>
      <c r="E618" s="542"/>
      <c r="F618" s="543">
        <v>300</v>
      </c>
      <c r="G618" s="536">
        <f t="shared" si="136"/>
        <v>0</v>
      </c>
      <c r="H618" s="543">
        <v>234</v>
      </c>
      <c r="I618" s="536">
        <f t="shared" si="137"/>
        <v>0</v>
      </c>
      <c r="J618" s="750">
        <f t="shared" si="138"/>
        <v>0</v>
      </c>
    </row>
    <row r="619" spans="1:10" x14ac:dyDescent="0.2">
      <c r="A619" s="531">
        <v>574</v>
      </c>
      <c r="B619" s="541" t="s">
        <v>394</v>
      </c>
      <c r="C619" s="544" t="s">
        <v>423</v>
      </c>
      <c r="D619" s="544" t="s">
        <v>14</v>
      </c>
      <c r="E619" s="544"/>
      <c r="F619" s="543">
        <v>1250</v>
      </c>
      <c r="G619" s="536">
        <f t="shared" si="136"/>
        <v>0</v>
      </c>
      <c r="H619" s="543">
        <v>738.5</v>
      </c>
      <c r="I619" s="536">
        <f t="shared" si="137"/>
        <v>0</v>
      </c>
      <c r="J619" s="750">
        <f t="shared" si="138"/>
        <v>0</v>
      </c>
    </row>
    <row r="620" spans="1:10" x14ac:dyDescent="0.2">
      <c r="A620" s="531">
        <v>575</v>
      </c>
      <c r="B620" s="541" t="s">
        <v>394</v>
      </c>
      <c r="C620" s="544" t="s">
        <v>293</v>
      </c>
      <c r="D620" s="544" t="s">
        <v>14</v>
      </c>
      <c r="E620" s="544"/>
      <c r="F620" s="543">
        <v>1150</v>
      </c>
      <c r="G620" s="536">
        <f t="shared" si="136"/>
        <v>0</v>
      </c>
      <c r="H620" s="543">
        <v>600.21818181818185</v>
      </c>
      <c r="I620" s="536">
        <f t="shared" si="137"/>
        <v>0</v>
      </c>
      <c r="J620" s="750">
        <f t="shared" si="138"/>
        <v>0</v>
      </c>
    </row>
    <row r="621" spans="1:10" x14ac:dyDescent="0.2">
      <c r="A621" s="531">
        <v>576</v>
      </c>
      <c r="B621" s="541" t="s">
        <v>394</v>
      </c>
      <c r="C621" s="544" t="s">
        <v>424</v>
      </c>
      <c r="D621" s="544" t="s">
        <v>14</v>
      </c>
      <c r="E621" s="544"/>
      <c r="F621" s="543">
        <v>850</v>
      </c>
      <c r="G621" s="536">
        <f t="shared" si="136"/>
        <v>0</v>
      </c>
      <c r="H621" s="543">
        <v>509.44444444444446</v>
      </c>
      <c r="I621" s="536">
        <f t="shared" si="137"/>
        <v>0</v>
      </c>
      <c r="J621" s="750">
        <f t="shared" si="138"/>
        <v>0</v>
      </c>
    </row>
    <row r="622" spans="1:10" x14ac:dyDescent="0.2">
      <c r="A622" s="531">
        <v>577</v>
      </c>
      <c r="B622" s="535" t="s">
        <v>244</v>
      </c>
      <c r="C622" s="533"/>
      <c r="D622" s="533" t="s">
        <v>14</v>
      </c>
      <c r="E622" s="533"/>
      <c r="F622" s="536">
        <v>800</v>
      </c>
      <c r="G622" s="536">
        <f t="shared" si="136"/>
        <v>0</v>
      </c>
      <c r="H622" s="536">
        <v>507</v>
      </c>
      <c r="I622" s="536">
        <f t="shared" si="137"/>
        <v>0</v>
      </c>
      <c r="J622" s="749">
        <f t="shared" si="138"/>
        <v>0</v>
      </c>
    </row>
    <row r="623" spans="1:10" x14ac:dyDescent="0.2">
      <c r="A623" s="531">
        <v>578</v>
      </c>
      <c r="B623" s="535" t="s">
        <v>243</v>
      </c>
      <c r="C623" s="533"/>
      <c r="D623" s="533" t="s">
        <v>14</v>
      </c>
      <c r="E623" s="533"/>
      <c r="F623" s="536">
        <v>800</v>
      </c>
      <c r="G623" s="536">
        <f t="shared" si="136"/>
        <v>0</v>
      </c>
      <c r="H623" s="536">
        <v>507</v>
      </c>
      <c r="I623" s="536">
        <f t="shared" si="137"/>
        <v>0</v>
      </c>
      <c r="J623" s="749">
        <f t="shared" si="138"/>
        <v>0</v>
      </c>
    </row>
    <row r="624" spans="1:10" x14ac:dyDescent="0.2">
      <c r="A624" s="531">
        <v>579</v>
      </c>
      <c r="B624" s="535" t="s">
        <v>304</v>
      </c>
      <c r="C624" s="533"/>
      <c r="D624" s="533" t="s">
        <v>14</v>
      </c>
      <c r="E624" s="533"/>
      <c r="F624" s="536">
        <v>600</v>
      </c>
      <c r="G624" s="536">
        <f t="shared" si="136"/>
        <v>0</v>
      </c>
      <c r="H624" s="536">
        <v>15460</v>
      </c>
      <c r="I624" s="536">
        <f t="shared" si="137"/>
        <v>0</v>
      </c>
      <c r="J624" s="749">
        <f t="shared" si="138"/>
        <v>0</v>
      </c>
    </row>
    <row r="625" spans="1:10" x14ac:dyDescent="0.2">
      <c r="A625" s="531">
        <v>580</v>
      </c>
      <c r="B625" s="535" t="s">
        <v>429</v>
      </c>
      <c r="C625" s="538"/>
      <c r="D625" s="533" t="s">
        <v>56</v>
      </c>
      <c r="E625" s="533"/>
      <c r="F625" s="536">
        <v>1800</v>
      </c>
      <c r="G625" s="536">
        <f t="shared" si="136"/>
        <v>0</v>
      </c>
      <c r="H625" s="536">
        <v>1460</v>
      </c>
      <c r="I625" s="536">
        <f t="shared" si="137"/>
        <v>0</v>
      </c>
      <c r="J625" s="749">
        <f t="shared" si="138"/>
        <v>0</v>
      </c>
    </row>
    <row r="626" spans="1:10" ht="25.5" x14ac:dyDescent="0.2">
      <c r="A626" s="531">
        <v>581</v>
      </c>
      <c r="B626" s="535" t="s">
        <v>430</v>
      </c>
      <c r="C626" s="538"/>
      <c r="D626" s="533" t="s">
        <v>56</v>
      </c>
      <c r="E626" s="533"/>
      <c r="F626" s="536">
        <v>1800</v>
      </c>
      <c r="G626" s="536">
        <f t="shared" si="136"/>
        <v>0</v>
      </c>
      <c r="H626" s="536">
        <v>2920</v>
      </c>
      <c r="I626" s="536">
        <f t="shared" si="137"/>
        <v>0</v>
      </c>
      <c r="J626" s="749">
        <f t="shared" si="138"/>
        <v>0</v>
      </c>
    </row>
    <row r="627" spans="1:10" x14ac:dyDescent="0.2">
      <c r="A627" s="531">
        <v>582</v>
      </c>
      <c r="B627" s="535" t="s">
        <v>60</v>
      </c>
      <c r="C627" s="538"/>
      <c r="D627" s="533" t="s">
        <v>5</v>
      </c>
      <c r="E627" s="533"/>
      <c r="F627" s="536">
        <v>0</v>
      </c>
      <c r="G627" s="536">
        <f t="shared" si="136"/>
        <v>0</v>
      </c>
      <c r="H627" s="536">
        <v>59701</v>
      </c>
      <c r="I627" s="536">
        <f t="shared" si="137"/>
        <v>0</v>
      </c>
      <c r="J627" s="749">
        <f t="shared" si="138"/>
        <v>0</v>
      </c>
    </row>
    <row r="628" spans="1:10" x14ac:dyDescent="0.2">
      <c r="A628" s="531">
        <v>583</v>
      </c>
      <c r="B628" s="539" t="s">
        <v>66</v>
      </c>
      <c r="C628" s="533"/>
      <c r="D628" s="533"/>
      <c r="E628" s="533"/>
      <c r="F628" s="533"/>
      <c r="G628" s="536"/>
      <c r="H628" s="147"/>
      <c r="I628" s="536"/>
      <c r="J628" s="147"/>
    </row>
    <row r="629" spans="1:10" ht="25.5" x14ac:dyDescent="0.2">
      <c r="A629" s="531">
        <v>584</v>
      </c>
      <c r="B629" s="535" t="s">
        <v>305</v>
      </c>
      <c r="C629" s="533" t="s">
        <v>375</v>
      </c>
      <c r="D629" s="533" t="s">
        <v>14</v>
      </c>
      <c r="E629" s="533"/>
      <c r="F629" s="536">
        <v>53425.200000000004</v>
      </c>
      <c r="G629" s="536">
        <f t="shared" ref="G629:G648" si="139">E629*F629</f>
        <v>0</v>
      </c>
      <c r="H629" s="536">
        <v>96511.679999999993</v>
      </c>
      <c r="I629" s="536">
        <f t="shared" ref="I629:I648" si="140">E629*H629</f>
        <v>0</v>
      </c>
      <c r="J629" s="749">
        <f t="shared" ref="J629:J648" si="141">G629+I629</f>
        <v>0</v>
      </c>
    </row>
    <row r="630" spans="1:10" x14ac:dyDescent="0.2">
      <c r="A630" s="531">
        <v>585</v>
      </c>
      <c r="B630" s="535" t="s">
        <v>425</v>
      </c>
      <c r="C630" s="533"/>
      <c r="D630" s="533" t="s">
        <v>7</v>
      </c>
      <c r="E630" s="533"/>
      <c r="F630" s="536">
        <v>7730</v>
      </c>
      <c r="G630" s="536">
        <f t="shared" si="139"/>
        <v>0</v>
      </c>
      <c r="H630" s="536">
        <v>18729</v>
      </c>
      <c r="I630" s="536">
        <f t="shared" si="140"/>
        <v>0</v>
      </c>
      <c r="J630" s="749">
        <f t="shared" si="141"/>
        <v>0</v>
      </c>
    </row>
    <row r="631" spans="1:10" ht="25.5" x14ac:dyDescent="0.2">
      <c r="A631" s="531">
        <v>586</v>
      </c>
      <c r="B631" s="541" t="s">
        <v>387</v>
      </c>
      <c r="C631" s="542" t="s">
        <v>427</v>
      </c>
      <c r="D631" s="542" t="s">
        <v>14</v>
      </c>
      <c r="E631" s="542"/>
      <c r="F631" s="543">
        <v>4500</v>
      </c>
      <c r="G631" s="536">
        <f t="shared" si="139"/>
        <v>0</v>
      </c>
      <c r="H631" s="543">
        <v>16972.5</v>
      </c>
      <c r="I631" s="536">
        <f t="shared" si="140"/>
        <v>0</v>
      </c>
      <c r="J631" s="750">
        <f t="shared" si="141"/>
        <v>0</v>
      </c>
    </row>
    <row r="632" spans="1:10" ht="27" customHeight="1" x14ac:dyDescent="0.2">
      <c r="A632" s="531">
        <v>587</v>
      </c>
      <c r="B632" s="541" t="s">
        <v>387</v>
      </c>
      <c r="C632" s="542" t="s">
        <v>417</v>
      </c>
      <c r="D632" s="542" t="s">
        <v>14</v>
      </c>
      <c r="E632" s="542"/>
      <c r="F632" s="543">
        <v>4500</v>
      </c>
      <c r="G632" s="536">
        <f t="shared" si="139"/>
        <v>0</v>
      </c>
      <c r="H632" s="543">
        <v>11769.15</v>
      </c>
      <c r="I632" s="536">
        <f t="shared" si="140"/>
        <v>0</v>
      </c>
      <c r="J632" s="750">
        <f t="shared" si="141"/>
        <v>0</v>
      </c>
    </row>
    <row r="633" spans="1:10" ht="27" customHeight="1" x14ac:dyDescent="0.2">
      <c r="A633" s="531">
        <v>588</v>
      </c>
      <c r="B633" s="541" t="s">
        <v>387</v>
      </c>
      <c r="C633" s="542" t="s">
        <v>418</v>
      </c>
      <c r="D633" s="542" t="s">
        <v>14</v>
      </c>
      <c r="E633" s="542"/>
      <c r="F633" s="543">
        <v>4500</v>
      </c>
      <c r="G633" s="536">
        <f t="shared" si="139"/>
        <v>0</v>
      </c>
      <c r="H633" s="543">
        <v>10968.575000000001</v>
      </c>
      <c r="I633" s="536">
        <f t="shared" si="140"/>
        <v>0</v>
      </c>
      <c r="J633" s="750">
        <f t="shared" si="141"/>
        <v>0</v>
      </c>
    </row>
    <row r="634" spans="1:10" ht="25.5" customHeight="1" x14ac:dyDescent="0.2">
      <c r="A634" s="531">
        <v>589</v>
      </c>
      <c r="B634" s="541" t="s">
        <v>387</v>
      </c>
      <c r="C634" s="542" t="s">
        <v>419</v>
      </c>
      <c r="D634" s="542" t="s">
        <v>14</v>
      </c>
      <c r="E634" s="542"/>
      <c r="F634" s="543">
        <v>4500</v>
      </c>
      <c r="G634" s="536">
        <f t="shared" si="139"/>
        <v>0</v>
      </c>
      <c r="H634" s="543">
        <v>10701.199999999999</v>
      </c>
      <c r="I634" s="536">
        <f t="shared" si="140"/>
        <v>0</v>
      </c>
      <c r="J634" s="750">
        <f t="shared" si="141"/>
        <v>0</v>
      </c>
    </row>
    <row r="635" spans="1:10" ht="25.5" customHeight="1" x14ac:dyDescent="0.2">
      <c r="A635" s="531">
        <v>590</v>
      </c>
      <c r="B635" s="541" t="s">
        <v>387</v>
      </c>
      <c r="C635" s="542" t="s">
        <v>420</v>
      </c>
      <c r="D635" s="542" t="s">
        <v>14</v>
      </c>
      <c r="E635" s="542"/>
      <c r="F635" s="543">
        <v>4500</v>
      </c>
      <c r="G635" s="536">
        <f t="shared" si="139"/>
        <v>0</v>
      </c>
      <c r="H635" s="543">
        <v>10701.199999999999</v>
      </c>
      <c r="I635" s="536">
        <f t="shared" si="140"/>
        <v>0</v>
      </c>
      <c r="J635" s="750">
        <f t="shared" si="141"/>
        <v>0</v>
      </c>
    </row>
    <row r="636" spans="1:10" ht="25.5" customHeight="1" x14ac:dyDescent="0.2">
      <c r="A636" s="531">
        <v>591</v>
      </c>
      <c r="B636" s="541" t="s">
        <v>82</v>
      </c>
      <c r="C636" s="542" t="s">
        <v>83</v>
      </c>
      <c r="D636" s="542" t="s">
        <v>56</v>
      </c>
      <c r="E636" s="542"/>
      <c r="F636" s="543">
        <v>600</v>
      </c>
      <c r="G636" s="536">
        <f t="shared" si="139"/>
        <v>0</v>
      </c>
      <c r="H636" s="543">
        <v>588</v>
      </c>
      <c r="I636" s="536">
        <f t="shared" si="140"/>
        <v>0</v>
      </c>
      <c r="J636" s="750">
        <f t="shared" si="141"/>
        <v>0</v>
      </c>
    </row>
    <row r="637" spans="1:10" ht="25.5" customHeight="1" x14ac:dyDescent="0.2">
      <c r="A637" s="531">
        <v>592</v>
      </c>
      <c r="B637" s="541" t="s">
        <v>390</v>
      </c>
      <c r="C637" s="542" t="s">
        <v>391</v>
      </c>
      <c r="D637" s="542" t="s">
        <v>14</v>
      </c>
      <c r="E637" s="542"/>
      <c r="F637" s="543">
        <v>400</v>
      </c>
      <c r="G637" s="536">
        <f t="shared" si="139"/>
        <v>0</v>
      </c>
      <c r="H637" s="543">
        <v>900</v>
      </c>
      <c r="I637" s="536">
        <f t="shared" si="140"/>
        <v>0</v>
      </c>
      <c r="J637" s="750">
        <f t="shared" si="141"/>
        <v>0</v>
      </c>
    </row>
    <row r="638" spans="1:10" ht="25.5" customHeight="1" x14ac:dyDescent="0.2">
      <c r="A638" s="531">
        <v>593</v>
      </c>
      <c r="B638" s="541" t="s">
        <v>392</v>
      </c>
      <c r="C638" s="542" t="s">
        <v>393</v>
      </c>
      <c r="D638" s="542" t="s">
        <v>14</v>
      </c>
      <c r="E638" s="542"/>
      <c r="F638" s="543">
        <v>300</v>
      </c>
      <c r="G638" s="536">
        <f t="shared" si="139"/>
        <v>0</v>
      </c>
      <c r="H638" s="543">
        <v>234</v>
      </c>
      <c r="I638" s="536">
        <f t="shared" si="140"/>
        <v>0</v>
      </c>
      <c r="J638" s="750">
        <f t="shared" si="141"/>
        <v>0</v>
      </c>
    </row>
    <row r="639" spans="1:10" ht="25.5" customHeight="1" x14ac:dyDescent="0.2">
      <c r="A639" s="531">
        <v>594</v>
      </c>
      <c r="B639" s="541" t="s">
        <v>394</v>
      </c>
      <c r="C639" s="544" t="s">
        <v>428</v>
      </c>
      <c r="D639" s="544" t="s">
        <v>14</v>
      </c>
      <c r="E639" s="544"/>
      <c r="F639" s="543">
        <v>1250</v>
      </c>
      <c r="G639" s="536">
        <f t="shared" si="139"/>
        <v>0</v>
      </c>
      <c r="H639" s="543">
        <v>1234.8</v>
      </c>
      <c r="I639" s="536">
        <f t="shared" si="140"/>
        <v>0</v>
      </c>
      <c r="J639" s="750">
        <f t="shared" si="141"/>
        <v>0</v>
      </c>
    </row>
    <row r="640" spans="1:10" ht="25.5" customHeight="1" x14ac:dyDescent="0.2">
      <c r="A640" s="531">
        <v>595</v>
      </c>
      <c r="B640" s="541" t="s">
        <v>394</v>
      </c>
      <c r="C640" s="544" t="s">
        <v>422</v>
      </c>
      <c r="D640" s="544" t="s">
        <v>14</v>
      </c>
      <c r="E640" s="544"/>
      <c r="F640" s="543">
        <v>1250</v>
      </c>
      <c r="G640" s="536">
        <f t="shared" si="139"/>
        <v>0</v>
      </c>
      <c r="H640" s="543">
        <v>899.73333333333323</v>
      </c>
      <c r="I640" s="536">
        <f t="shared" si="140"/>
        <v>0</v>
      </c>
      <c r="J640" s="750">
        <f t="shared" si="141"/>
        <v>0</v>
      </c>
    </row>
    <row r="641" spans="1:10" ht="25.5" customHeight="1" x14ac:dyDescent="0.2">
      <c r="A641" s="531">
        <v>596</v>
      </c>
      <c r="B641" s="541" t="s">
        <v>394</v>
      </c>
      <c r="C641" s="544" t="s">
        <v>293</v>
      </c>
      <c r="D641" s="544" t="s">
        <v>14</v>
      </c>
      <c r="E641" s="544"/>
      <c r="F641" s="543">
        <v>1150</v>
      </c>
      <c r="G641" s="536">
        <f t="shared" si="139"/>
        <v>0</v>
      </c>
      <c r="H641" s="543">
        <v>600.13333333333333</v>
      </c>
      <c r="I641" s="536">
        <f t="shared" si="140"/>
        <v>0</v>
      </c>
      <c r="J641" s="750">
        <f t="shared" si="141"/>
        <v>0</v>
      </c>
    </row>
    <row r="642" spans="1:10" ht="25.5" customHeight="1" x14ac:dyDescent="0.2">
      <c r="A642" s="531">
        <v>597</v>
      </c>
      <c r="B642" s="541" t="s">
        <v>394</v>
      </c>
      <c r="C642" s="544" t="s">
        <v>424</v>
      </c>
      <c r="D642" s="544" t="s">
        <v>14</v>
      </c>
      <c r="E642" s="544"/>
      <c r="F642" s="543">
        <v>850</v>
      </c>
      <c r="G642" s="536">
        <f t="shared" si="139"/>
        <v>0</v>
      </c>
      <c r="H642" s="543">
        <v>509.13333333333333</v>
      </c>
      <c r="I642" s="536">
        <f t="shared" si="140"/>
        <v>0</v>
      </c>
      <c r="J642" s="750">
        <f t="shared" si="141"/>
        <v>0</v>
      </c>
    </row>
    <row r="643" spans="1:10" ht="25.5" customHeight="1" x14ac:dyDescent="0.2">
      <c r="A643" s="531">
        <v>598</v>
      </c>
      <c r="B643" s="535" t="s">
        <v>243</v>
      </c>
      <c r="C643" s="533"/>
      <c r="D643" s="533" t="s">
        <v>14</v>
      </c>
      <c r="E643" s="533"/>
      <c r="F643" s="536">
        <v>800</v>
      </c>
      <c r="G643" s="536">
        <f t="shared" si="139"/>
        <v>0</v>
      </c>
      <c r="H643" s="536">
        <v>832</v>
      </c>
      <c r="I643" s="536">
        <f t="shared" si="140"/>
        <v>0</v>
      </c>
      <c r="J643" s="749">
        <f t="shared" si="141"/>
        <v>0</v>
      </c>
    </row>
    <row r="644" spans="1:10" ht="25.5" customHeight="1" x14ac:dyDescent="0.2">
      <c r="A644" s="531">
        <v>599</v>
      </c>
      <c r="B644" s="535" t="s">
        <v>244</v>
      </c>
      <c r="C644" s="533"/>
      <c r="D644" s="533" t="s">
        <v>14</v>
      </c>
      <c r="E644" s="533"/>
      <c r="F644" s="536">
        <v>800</v>
      </c>
      <c r="G644" s="536">
        <f t="shared" si="139"/>
        <v>0</v>
      </c>
      <c r="H644" s="536">
        <v>507</v>
      </c>
      <c r="I644" s="536">
        <f t="shared" si="140"/>
        <v>0</v>
      </c>
      <c r="J644" s="749">
        <f t="shared" si="141"/>
        <v>0</v>
      </c>
    </row>
    <row r="645" spans="1:10" ht="25.5" customHeight="1" x14ac:dyDescent="0.2">
      <c r="A645" s="531">
        <v>600</v>
      </c>
      <c r="B645" s="535" t="s">
        <v>304</v>
      </c>
      <c r="C645" s="533"/>
      <c r="D645" s="533" t="s">
        <v>14</v>
      </c>
      <c r="E645" s="533"/>
      <c r="F645" s="536">
        <v>600</v>
      </c>
      <c r="G645" s="536">
        <f t="shared" si="139"/>
        <v>0</v>
      </c>
      <c r="H645" s="536">
        <v>19275</v>
      </c>
      <c r="I645" s="536">
        <f t="shared" si="140"/>
        <v>0</v>
      </c>
      <c r="J645" s="749">
        <f t="shared" si="141"/>
        <v>0</v>
      </c>
    </row>
    <row r="646" spans="1:10" ht="25.5" customHeight="1" x14ac:dyDescent="0.2">
      <c r="A646" s="531">
        <v>601</v>
      </c>
      <c r="B646" s="535" t="s">
        <v>429</v>
      </c>
      <c r="C646" s="538"/>
      <c r="D646" s="533" t="s">
        <v>56</v>
      </c>
      <c r="E646" s="533"/>
      <c r="F646" s="536">
        <v>1800</v>
      </c>
      <c r="G646" s="536">
        <f t="shared" si="139"/>
        <v>0</v>
      </c>
      <c r="H646" s="536">
        <v>1460</v>
      </c>
      <c r="I646" s="536">
        <f t="shared" si="140"/>
        <v>0</v>
      </c>
      <c r="J646" s="749">
        <f t="shared" si="141"/>
        <v>0</v>
      </c>
    </row>
    <row r="647" spans="1:10" ht="25.5" customHeight="1" x14ac:dyDescent="0.2">
      <c r="A647" s="531">
        <v>602</v>
      </c>
      <c r="B647" s="535" t="s">
        <v>430</v>
      </c>
      <c r="C647" s="538"/>
      <c r="D647" s="533" t="s">
        <v>56</v>
      </c>
      <c r="E647" s="533"/>
      <c r="F647" s="536">
        <v>1800</v>
      </c>
      <c r="G647" s="536">
        <f t="shared" si="139"/>
        <v>0</v>
      </c>
      <c r="H647" s="536">
        <v>2920</v>
      </c>
      <c r="I647" s="536">
        <f t="shared" si="140"/>
        <v>0</v>
      </c>
      <c r="J647" s="749">
        <f t="shared" si="141"/>
        <v>0</v>
      </c>
    </row>
    <row r="648" spans="1:10" ht="25.5" customHeight="1" x14ac:dyDescent="0.2">
      <c r="A648" s="531">
        <v>603</v>
      </c>
      <c r="B648" s="535" t="s">
        <v>60</v>
      </c>
      <c r="C648" s="538"/>
      <c r="D648" s="533" t="s">
        <v>5</v>
      </c>
      <c r="E648" s="533"/>
      <c r="F648" s="536">
        <v>0</v>
      </c>
      <c r="G648" s="536">
        <f t="shared" si="139"/>
        <v>0</v>
      </c>
      <c r="H648" s="536">
        <v>77968</v>
      </c>
      <c r="I648" s="536">
        <f t="shared" si="140"/>
        <v>0</v>
      </c>
      <c r="J648" s="749">
        <f t="shared" si="141"/>
        <v>0</v>
      </c>
    </row>
    <row r="649" spans="1:10" ht="25.5" customHeight="1" x14ac:dyDescent="0.2">
      <c r="A649" s="531">
        <v>604</v>
      </c>
      <c r="B649" s="539" t="s">
        <v>91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605</v>
      </c>
      <c r="B650" s="539" t="s">
        <v>92</v>
      </c>
      <c r="C650" s="533"/>
      <c r="D650" s="533"/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606</v>
      </c>
      <c r="B651" s="535" t="s">
        <v>312</v>
      </c>
      <c r="C651" s="533"/>
      <c r="D651" s="533" t="s">
        <v>5</v>
      </c>
      <c r="E651" s="533"/>
      <c r="F651" s="533"/>
      <c r="G651" s="536"/>
      <c r="H651" s="147"/>
      <c r="I651" s="536"/>
      <c r="J651" s="147"/>
    </row>
    <row r="652" spans="1:10" ht="25.5" customHeight="1" x14ac:dyDescent="0.2">
      <c r="A652" s="531">
        <v>607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37474</v>
      </c>
      <c r="I652" s="536">
        <f>E652*H652</f>
        <v>0</v>
      </c>
      <c r="J652" s="749">
        <f t="shared" ref="J652:J654" si="142">G652+I652</f>
        <v>0</v>
      </c>
    </row>
    <row r="653" spans="1:10" ht="25.5" customHeight="1" x14ac:dyDescent="0.2">
      <c r="A653" s="531">
        <v>608</v>
      </c>
      <c r="B653" s="537" t="s">
        <v>93</v>
      </c>
      <c r="C653" s="533" t="s">
        <v>313</v>
      </c>
      <c r="D653" s="533" t="s">
        <v>7</v>
      </c>
      <c r="E653" s="533"/>
      <c r="F653" s="536">
        <v>14000</v>
      </c>
      <c r="G653" s="536">
        <f>E653*F653</f>
        <v>0</v>
      </c>
      <c r="H653" s="536">
        <v>45868</v>
      </c>
      <c r="I653" s="536">
        <f>E653*H653</f>
        <v>0</v>
      </c>
      <c r="J653" s="749">
        <f t="shared" si="142"/>
        <v>0</v>
      </c>
    </row>
    <row r="654" spans="1:10" ht="25.5" customHeight="1" x14ac:dyDescent="0.2">
      <c r="A654" s="531">
        <v>609</v>
      </c>
      <c r="B654" s="537" t="s">
        <v>94</v>
      </c>
      <c r="C654" s="533" t="s">
        <v>315</v>
      </c>
      <c r="D654" s="533" t="s">
        <v>7</v>
      </c>
      <c r="E654" s="533"/>
      <c r="F654" s="536">
        <v>44166</v>
      </c>
      <c r="G654" s="536">
        <f>E654*F654</f>
        <v>0</v>
      </c>
      <c r="H654" s="536">
        <v>294438</v>
      </c>
      <c r="I654" s="536">
        <f>E654*H654</f>
        <v>0</v>
      </c>
      <c r="J654" s="749">
        <f t="shared" si="142"/>
        <v>0</v>
      </c>
    </row>
    <row r="655" spans="1:10" ht="25.5" customHeight="1" x14ac:dyDescent="0.2">
      <c r="A655" s="531">
        <v>610</v>
      </c>
      <c r="B655" s="537" t="s">
        <v>95</v>
      </c>
      <c r="C655" s="533"/>
      <c r="D655" s="533" t="s">
        <v>7</v>
      </c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611</v>
      </c>
      <c r="B656" s="535" t="s">
        <v>245</v>
      </c>
      <c r="C656" s="533"/>
      <c r="D656" s="533"/>
      <c r="E656" s="533"/>
      <c r="F656" s="533"/>
      <c r="G656" s="536"/>
      <c r="H656" s="147"/>
      <c r="I656" s="536"/>
      <c r="J656" s="147"/>
    </row>
    <row r="657" spans="1:10" ht="25.5" customHeight="1" x14ac:dyDescent="0.2">
      <c r="A657" s="531">
        <v>612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ref="G657:G662" si="143">E657*F657</f>
        <v>0</v>
      </c>
      <c r="H657" s="536">
        <v>240</v>
      </c>
      <c r="I657" s="536">
        <f t="shared" ref="I657:I662" si="144">E657*H657</f>
        <v>0</v>
      </c>
      <c r="J657" s="749">
        <f t="shared" ref="J657:J662" si="145">G657+I657</f>
        <v>0</v>
      </c>
    </row>
    <row r="658" spans="1:10" ht="25.5" customHeight="1" x14ac:dyDescent="0.2">
      <c r="A658" s="531">
        <v>613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43"/>
        <v>0</v>
      </c>
      <c r="H658" s="536">
        <v>403</v>
      </c>
      <c r="I658" s="536">
        <f t="shared" si="144"/>
        <v>0</v>
      </c>
      <c r="J658" s="749">
        <f t="shared" si="145"/>
        <v>0</v>
      </c>
    </row>
    <row r="659" spans="1:10" ht="25.5" customHeight="1" x14ac:dyDescent="0.2">
      <c r="A659" s="531">
        <v>614</v>
      </c>
      <c r="B659" s="537" t="s">
        <v>97</v>
      </c>
      <c r="C659" s="533"/>
      <c r="D659" s="533" t="s">
        <v>96</v>
      </c>
      <c r="E659" s="533"/>
      <c r="F659" s="536">
        <f>352+105</f>
        <v>457</v>
      </c>
      <c r="G659" s="536">
        <f t="shared" si="143"/>
        <v>0</v>
      </c>
      <c r="H659" s="536">
        <v>524</v>
      </c>
      <c r="I659" s="536">
        <f t="shared" si="144"/>
        <v>0</v>
      </c>
      <c r="J659" s="749">
        <f t="shared" si="145"/>
        <v>0</v>
      </c>
    </row>
    <row r="660" spans="1:10" ht="25.5" customHeight="1" x14ac:dyDescent="0.2">
      <c r="A660" s="531">
        <v>615</v>
      </c>
      <c r="B660" s="537" t="s">
        <v>309</v>
      </c>
      <c r="C660" s="533"/>
      <c r="D660" s="533" t="s">
        <v>96</v>
      </c>
      <c r="E660" s="533"/>
      <c r="F660" s="536">
        <f>396+105</f>
        <v>501</v>
      </c>
      <c r="G660" s="536">
        <f t="shared" si="143"/>
        <v>0</v>
      </c>
      <c r="H660" s="536">
        <v>877</v>
      </c>
      <c r="I660" s="536">
        <f t="shared" si="144"/>
        <v>0</v>
      </c>
      <c r="J660" s="749">
        <f t="shared" si="145"/>
        <v>0</v>
      </c>
    </row>
    <row r="661" spans="1:10" ht="25.5" customHeight="1" x14ac:dyDescent="0.2">
      <c r="A661" s="531">
        <v>616</v>
      </c>
      <c r="B661" s="535" t="s">
        <v>98</v>
      </c>
      <c r="C661" s="533" t="s">
        <v>99</v>
      </c>
      <c r="D661" s="533" t="s">
        <v>7</v>
      </c>
      <c r="E661" s="533"/>
      <c r="F661" s="536">
        <v>2500</v>
      </c>
      <c r="G661" s="536">
        <f t="shared" si="143"/>
        <v>0</v>
      </c>
      <c r="H661" s="536">
        <v>8211</v>
      </c>
      <c r="I661" s="536">
        <f t="shared" si="144"/>
        <v>0</v>
      </c>
      <c r="J661" s="749">
        <f t="shared" si="145"/>
        <v>0</v>
      </c>
    </row>
    <row r="662" spans="1:10" ht="25.5" customHeight="1" x14ac:dyDescent="0.2">
      <c r="A662" s="531">
        <v>617</v>
      </c>
      <c r="B662" s="535" t="s">
        <v>310</v>
      </c>
      <c r="C662" s="533"/>
      <c r="D662" s="533" t="s">
        <v>7</v>
      </c>
      <c r="E662" s="533"/>
      <c r="F662" s="536">
        <v>2500</v>
      </c>
      <c r="G662" s="536">
        <f t="shared" si="143"/>
        <v>0</v>
      </c>
      <c r="H662" s="536">
        <v>5000</v>
      </c>
      <c r="I662" s="536">
        <f t="shared" si="144"/>
        <v>0</v>
      </c>
      <c r="J662" s="749">
        <f t="shared" si="145"/>
        <v>0</v>
      </c>
    </row>
    <row r="663" spans="1:10" ht="25.5" customHeight="1" x14ac:dyDescent="0.2">
      <c r="A663" s="531">
        <v>618</v>
      </c>
      <c r="B663" s="539" t="s">
        <v>102</v>
      </c>
      <c r="C663" s="533"/>
      <c r="D663" s="533"/>
      <c r="E663" s="533"/>
      <c r="F663" s="536"/>
      <c r="G663" s="536"/>
      <c r="H663" s="536"/>
      <c r="I663" s="536"/>
      <c r="J663" s="749"/>
    </row>
    <row r="664" spans="1:10" ht="25.5" customHeight="1" x14ac:dyDescent="0.2">
      <c r="A664" s="531">
        <v>619</v>
      </c>
      <c r="B664" s="535" t="s">
        <v>312</v>
      </c>
      <c r="C664" s="533"/>
      <c r="D664" s="533" t="s">
        <v>5</v>
      </c>
      <c r="E664" s="533"/>
      <c r="F664" s="533"/>
      <c r="G664" s="536"/>
      <c r="H664" s="147"/>
      <c r="I664" s="536"/>
      <c r="J664" s="147"/>
    </row>
    <row r="665" spans="1:10" ht="25.5" customHeight="1" x14ac:dyDescent="0.2">
      <c r="A665" s="531">
        <v>620</v>
      </c>
      <c r="B665" s="537" t="s">
        <v>93</v>
      </c>
      <c r="C665" s="533" t="s">
        <v>314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37474</v>
      </c>
      <c r="I665" s="536">
        <f>E665*H665</f>
        <v>0</v>
      </c>
      <c r="J665" s="749">
        <f t="shared" ref="J665:J667" si="146">G665+I665</f>
        <v>0</v>
      </c>
    </row>
    <row r="666" spans="1:10" ht="25.5" customHeight="1" x14ac:dyDescent="0.2">
      <c r="A666" s="531">
        <v>621</v>
      </c>
      <c r="B666" s="537" t="s">
        <v>93</v>
      </c>
      <c r="C666" s="533" t="s">
        <v>316</v>
      </c>
      <c r="D666" s="533" t="s">
        <v>7</v>
      </c>
      <c r="E666" s="533"/>
      <c r="F666" s="536">
        <v>14000</v>
      </c>
      <c r="G666" s="536">
        <f>E666*F666</f>
        <v>0</v>
      </c>
      <c r="H666" s="536">
        <v>34605</v>
      </c>
      <c r="I666" s="536">
        <f>E666*H666</f>
        <v>0</v>
      </c>
      <c r="J666" s="749">
        <f t="shared" si="146"/>
        <v>0</v>
      </c>
    </row>
    <row r="667" spans="1:10" ht="25.5" customHeight="1" x14ac:dyDescent="0.2">
      <c r="A667" s="531">
        <v>622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>E667*F667</f>
        <v>0</v>
      </c>
      <c r="H667" s="536">
        <v>268606</v>
      </c>
      <c r="I667" s="536">
        <f>E667*H667</f>
        <v>0</v>
      </c>
      <c r="J667" s="749">
        <f t="shared" si="146"/>
        <v>0</v>
      </c>
    </row>
    <row r="668" spans="1:10" ht="25.5" customHeight="1" x14ac:dyDescent="0.2">
      <c r="A668" s="531">
        <v>623</v>
      </c>
      <c r="B668" s="537" t="s">
        <v>95</v>
      </c>
      <c r="C668" s="533"/>
      <c r="D668" s="533" t="s">
        <v>7</v>
      </c>
      <c r="E668" s="533"/>
      <c r="F668" s="536"/>
      <c r="G668" s="536">
        <f>E668*F668</f>
        <v>0</v>
      </c>
      <c r="H668" s="536"/>
      <c r="I668" s="536">
        <f>E668*H668</f>
        <v>0</v>
      </c>
      <c r="J668" s="749"/>
    </row>
    <row r="669" spans="1:10" ht="25.5" customHeight="1" x14ac:dyDescent="0.2">
      <c r="A669" s="531">
        <v>624</v>
      </c>
      <c r="B669" s="535" t="s">
        <v>245</v>
      </c>
      <c r="C669" s="533"/>
      <c r="D669" s="533"/>
      <c r="E669" s="533"/>
      <c r="F669" s="536"/>
      <c r="G669" s="536"/>
      <c r="H669" s="536"/>
      <c r="I669" s="536"/>
      <c r="J669" s="749"/>
    </row>
    <row r="670" spans="1:10" ht="25.5" customHeight="1" x14ac:dyDescent="0.2">
      <c r="A670" s="531">
        <v>625</v>
      </c>
      <c r="B670" s="537" t="s">
        <v>307</v>
      </c>
      <c r="C670" s="533"/>
      <c r="D670" s="533" t="s">
        <v>96</v>
      </c>
      <c r="E670" s="533"/>
      <c r="F670" s="536">
        <f>250+105</f>
        <v>355</v>
      </c>
      <c r="G670" s="536">
        <f t="shared" ref="G670:G675" si="147">E670*F670</f>
        <v>0</v>
      </c>
      <c r="H670" s="536">
        <v>240</v>
      </c>
      <c r="I670" s="536">
        <f t="shared" ref="I670:I675" si="148">E670*H670</f>
        <v>0</v>
      </c>
      <c r="J670" s="749">
        <f t="shared" ref="J670:J675" si="149">G670+I670</f>
        <v>0</v>
      </c>
    </row>
    <row r="671" spans="1:10" ht="25.5" customHeight="1" x14ac:dyDescent="0.2">
      <c r="A671" s="531">
        <v>626</v>
      </c>
      <c r="B671" s="537" t="s">
        <v>308</v>
      </c>
      <c r="C671" s="533"/>
      <c r="D671" s="533" t="s">
        <v>96</v>
      </c>
      <c r="E671" s="533"/>
      <c r="F671" s="536">
        <f>330+105</f>
        <v>435</v>
      </c>
      <c r="G671" s="536">
        <f t="shared" si="147"/>
        <v>0</v>
      </c>
      <c r="H671" s="536">
        <v>403</v>
      </c>
      <c r="I671" s="536">
        <f t="shared" si="148"/>
        <v>0</v>
      </c>
      <c r="J671" s="749">
        <f t="shared" si="149"/>
        <v>0</v>
      </c>
    </row>
    <row r="672" spans="1:10" ht="25.5" customHeight="1" x14ac:dyDescent="0.2">
      <c r="A672" s="531">
        <v>627</v>
      </c>
      <c r="B672" s="537" t="s">
        <v>97</v>
      </c>
      <c r="C672" s="533"/>
      <c r="D672" s="533" t="s">
        <v>96</v>
      </c>
      <c r="E672" s="533"/>
      <c r="F672" s="536">
        <f>352+105</f>
        <v>457</v>
      </c>
      <c r="G672" s="536">
        <f t="shared" si="147"/>
        <v>0</v>
      </c>
      <c r="H672" s="536">
        <v>524</v>
      </c>
      <c r="I672" s="536">
        <f t="shared" si="148"/>
        <v>0</v>
      </c>
      <c r="J672" s="749">
        <f t="shared" si="149"/>
        <v>0</v>
      </c>
    </row>
    <row r="673" spans="1:10" ht="25.5" customHeight="1" x14ac:dyDescent="0.2">
      <c r="A673" s="531">
        <v>628</v>
      </c>
      <c r="B673" s="537" t="s">
        <v>311</v>
      </c>
      <c r="C673" s="533"/>
      <c r="D673" s="533" t="s">
        <v>96</v>
      </c>
      <c r="E673" s="533"/>
      <c r="F673" s="536">
        <v>556</v>
      </c>
      <c r="G673" s="536">
        <f t="shared" si="147"/>
        <v>0</v>
      </c>
      <c r="H673" s="536">
        <v>877</v>
      </c>
      <c r="I673" s="536">
        <f t="shared" si="148"/>
        <v>0</v>
      </c>
      <c r="J673" s="749">
        <f t="shared" si="149"/>
        <v>0</v>
      </c>
    </row>
    <row r="674" spans="1:10" ht="25.5" customHeight="1" x14ac:dyDescent="0.2">
      <c r="A674" s="531">
        <v>629</v>
      </c>
      <c r="B674" s="535" t="s">
        <v>98</v>
      </c>
      <c r="C674" s="533" t="s">
        <v>99</v>
      </c>
      <c r="D674" s="533" t="s">
        <v>7</v>
      </c>
      <c r="E674" s="533"/>
      <c r="F674" s="536">
        <v>2500</v>
      </c>
      <c r="G674" s="536">
        <f t="shared" si="147"/>
        <v>0</v>
      </c>
      <c r="H674" s="536">
        <v>8211</v>
      </c>
      <c r="I674" s="536">
        <f t="shared" si="148"/>
        <v>0</v>
      </c>
      <c r="J674" s="749">
        <f t="shared" si="149"/>
        <v>0</v>
      </c>
    </row>
    <row r="675" spans="1:10" ht="25.5" customHeight="1" x14ac:dyDescent="0.2">
      <c r="A675" s="531">
        <v>630</v>
      </c>
      <c r="B675" s="535" t="s">
        <v>310</v>
      </c>
      <c r="C675" s="533"/>
      <c r="D675" s="533" t="s">
        <v>7</v>
      </c>
      <c r="E675" s="533"/>
      <c r="F675" s="536">
        <v>2500</v>
      </c>
      <c r="G675" s="536">
        <f t="shared" si="147"/>
        <v>0</v>
      </c>
      <c r="H675" s="536">
        <v>5000</v>
      </c>
      <c r="I675" s="536">
        <f t="shared" si="148"/>
        <v>0</v>
      </c>
      <c r="J675" s="749">
        <f t="shared" si="149"/>
        <v>0</v>
      </c>
    </row>
    <row r="676" spans="1:10" ht="25.5" customHeight="1" x14ac:dyDescent="0.2">
      <c r="A676" s="531">
        <v>631</v>
      </c>
      <c r="B676" s="539" t="s">
        <v>103</v>
      </c>
      <c r="C676" s="533"/>
      <c r="D676" s="533"/>
      <c r="E676" s="533"/>
      <c r="F676" s="536"/>
      <c r="G676" s="536"/>
      <c r="H676" s="536"/>
      <c r="I676" s="536"/>
      <c r="J676" s="749"/>
    </row>
    <row r="677" spans="1:10" ht="25.5" customHeight="1" x14ac:dyDescent="0.2">
      <c r="A677" s="531">
        <v>632</v>
      </c>
      <c r="B677" s="535" t="s">
        <v>312</v>
      </c>
      <c r="C677" s="533"/>
      <c r="D677" s="533" t="s">
        <v>5</v>
      </c>
      <c r="E677" s="533"/>
      <c r="F677" s="533"/>
      <c r="G677" s="536">
        <f t="shared" ref="G677:G682" si="150">E677*F677</f>
        <v>0</v>
      </c>
      <c r="H677" s="147"/>
      <c r="I677" s="536">
        <f t="shared" ref="I677:I682" si="151">E677*H677</f>
        <v>0</v>
      </c>
      <c r="J677" s="147"/>
    </row>
    <row r="678" spans="1:10" ht="25.5" customHeight="1" x14ac:dyDescent="0.2">
      <c r="A678" s="531">
        <v>633</v>
      </c>
      <c r="B678" s="537" t="s">
        <v>93</v>
      </c>
      <c r="C678" s="533" t="s">
        <v>316</v>
      </c>
      <c r="D678" s="533" t="s">
        <v>7</v>
      </c>
      <c r="E678" s="533"/>
      <c r="F678" s="536">
        <v>14000</v>
      </c>
      <c r="G678" s="536">
        <f t="shared" si="150"/>
        <v>0</v>
      </c>
      <c r="H678" s="536">
        <v>34605</v>
      </c>
      <c r="I678" s="536">
        <f t="shared" si="151"/>
        <v>0</v>
      </c>
      <c r="J678" s="749">
        <f t="shared" ref="J678:J681" si="152">G678+I678</f>
        <v>0</v>
      </c>
    </row>
    <row r="679" spans="1:10" ht="25.5" customHeight="1" x14ac:dyDescent="0.2">
      <c r="A679" s="531">
        <v>634</v>
      </c>
      <c r="B679" s="537" t="s">
        <v>93</v>
      </c>
      <c r="C679" s="533" t="s">
        <v>313</v>
      </c>
      <c r="D679" s="533" t="s">
        <v>7</v>
      </c>
      <c r="E679" s="533"/>
      <c r="F679" s="536">
        <v>14000</v>
      </c>
      <c r="G679" s="536">
        <f t="shared" si="150"/>
        <v>0</v>
      </c>
      <c r="H679" s="536">
        <v>45868</v>
      </c>
      <c r="I679" s="536">
        <f t="shared" si="151"/>
        <v>0</v>
      </c>
      <c r="J679" s="749">
        <f t="shared" si="152"/>
        <v>0</v>
      </c>
    </row>
    <row r="680" spans="1:10" ht="25.5" customHeight="1" x14ac:dyDescent="0.2">
      <c r="A680" s="531">
        <v>635</v>
      </c>
      <c r="B680" s="537" t="s">
        <v>93</v>
      </c>
      <c r="C680" s="533" t="s">
        <v>314</v>
      </c>
      <c r="D680" s="533" t="s">
        <v>7</v>
      </c>
      <c r="E680" s="533"/>
      <c r="F680" s="536">
        <v>14000</v>
      </c>
      <c r="G680" s="536">
        <f t="shared" si="150"/>
        <v>0</v>
      </c>
      <c r="H680" s="536">
        <v>37474</v>
      </c>
      <c r="I680" s="536">
        <f t="shared" si="151"/>
        <v>0</v>
      </c>
      <c r="J680" s="749">
        <f t="shared" si="152"/>
        <v>0</v>
      </c>
    </row>
    <row r="681" spans="1:10" ht="25.5" customHeight="1" x14ac:dyDescent="0.2">
      <c r="A681" s="531">
        <v>636</v>
      </c>
      <c r="B681" s="537" t="s">
        <v>94</v>
      </c>
      <c r="C681" s="533" t="s">
        <v>317</v>
      </c>
      <c r="D681" s="533" t="s">
        <v>7</v>
      </c>
      <c r="E681" s="533"/>
      <c r="F681" s="536">
        <v>44166</v>
      </c>
      <c r="G681" s="536">
        <f t="shared" si="150"/>
        <v>0</v>
      </c>
      <c r="H681" s="536">
        <v>268606</v>
      </c>
      <c r="I681" s="536">
        <f t="shared" si="151"/>
        <v>0</v>
      </c>
      <c r="J681" s="749">
        <f t="shared" si="152"/>
        <v>0</v>
      </c>
    </row>
    <row r="682" spans="1:10" ht="25.5" customHeight="1" x14ac:dyDescent="0.2">
      <c r="A682" s="531">
        <v>637</v>
      </c>
      <c r="B682" s="537" t="s">
        <v>95</v>
      </c>
      <c r="C682" s="533"/>
      <c r="D682" s="533" t="s">
        <v>7</v>
      </c>
      <c r="E682" s="533"/>
      <c r="F682" s="536"/>
      <c r="G682" s="536">
        <f t="shared" si="150"/>
        <v>0</v>
      </c>
      <c r="H682" s="536"/>
      <c r="I682" s="536">
        <f t="shared" si="151"/>
        <v>0</v>
      </c>
      <c r="J682" s="749"/>
    </row>
    <row r="683" spans="1:10" ht="25.5" customHeight="1" x14ac:dyDescent="0.2">
      <c r="A683" s="531">
        <v>638</v>
      </c>
      <c r="B683" s="535" t="s">
        <v>245</v>
      </c>
      <c r="C683" s="533"/>
      <c r="D683" s="533"/>
      <c r="E683" s="533"/>
      <c r="F683" s="536"/>
      <c r="G683" s="536"/>
      <c r="H683" s="536"/>
      <c r="I683" s="536"/>
      <c r="J683" s="749"/>
    </row>
    <row r="684" spans="1:10" ht="25.5" customHeight="1" x14ac:dyDescent="0.2">
      <c r="A684" s="531">
        <v>639</v>
      </c>
      <c r="B684" s="537" t="s">
        <v>307</v>
      </c>
      <c r="C684" s="533"/>
      <c r="D684" s="533" t="s">
        <v>96</v>
      </c>
      <c r="E684" s="533"/>
      <c r="F684" s="536">
        <f>250+105</f>
        <v>355</v>
      </c>
      <c r="G684" s="536">
        <f>E684*F684</f>
        <v>0</v>
      </c>
      <c r="H684" s="536">
        <v>240</v>
      </c>
      <c r="I684" s="536">
        <f>E684*H684</f>
        <v>0</v>
      </c>
      <c r="J684" s="749">
        <f t="shared" ref="J684:J688" si="153">G684+I684</f>
        <v>0</v>
      </c>
    </row>
    <row r="685" spans="1:10" ht="25.5" customHeight="1" x14ac:dyDescent="0.2">
      <c r="A685" s="531">
        <v>640</v>
      </c>
      <c r="B685" s="537" t="s">
        <v>308</v>
      </c>
      <c r="C685" s="533"/>
      <c r="D685" s="533" t="s">
        <v>96</v>
      </c>
      <c r="E685" s="533"/>
      <c r="F685" s="536">
        <f>330+105</f>
        <v>435</v>
      </c>
      <c r="G685" s="536">
        <f>E685*F685</f>
        <v>0</v>
      </c>
      <c r="H685" s="536">
        <v>403</v>
      </c>
      <c r="I685" s="536">
        <f>E685*H685</f>
        <v>0</v>
      </c>
      <c r="J685" s="749">
        <f t="shared" si="153"/>
        <v>0</v>
      </c>
    </row>
    <row r="686" spans="1:10" ht="25.5" customHeight="1" x14ac:dyDescent="0.2">
      <c r="A686" s="531">
        <v>641</v>
      </c>
      <c r="B686" s="537" t="s">
        <v>309</v>
      </c>
      <c r="C686" s="533"/>
      <c r="D686" s="533" t="s">
        <v>96</v>
      </c>
      <c r="E686" s="533"/>
      <c r="F686" s="536">
        <f>396+105</f>
        <v>501</v>
      </c>
      <c r="G686" s="536">
        <f>E686*F686</f>
        <v>0</v>
      </c>
      <c r="H686" s="536">
        <v>877</v>
      </c>
      <c r="I686" s="536">
        <f>E686*H686</f>
        <v>0</v>
      </c>
      <c r="J686" s="749">
        <f t="shared" si="153"/>
        <v>0</v>
      </c>
    </row>
    <row r="687" spans="1:10" ht="25.5" customHeight="1" x14ac:dyDescent="0.2">
      <c r="A687" s="531">
        <v>642</v>
      </c>
      <c r="B687" s="535" t="s">
        <v>98</v>
      </c>
      <c r="C687" s="533" t="s">
        <v>99</v>
      </c>
      <c r="D687" s="533" t="s">
        <v>7</v>
      </c>
      <c r="E687" s="533"/>
      <c r="F687" s="536">
        <v>2500</v>
      </c>
      <c r="G687" s="536">
        <f>E687*F687</f>
        <v>0</v>
      </c>
      <c r="H687" s="536">
        <v>8211</v>
      </c>
      <c r="I687" s="536">
        <f>E687*H687</f>
        <v>0</v>
      </c>
      <c r="J687" s="749">
        <f t="shared" si="153"/>
        <v>0</v>
      </c>
    </row>
    <row r="688" spans="1:10" ht="25.5" customHeight="1" x14ac:dyDescent="0.2">
      <c r="A688" s="531">
        <v>643</v>
      </c>
      <c r="B688" s="535" t="s">
        <v>310</v>
      </c>
      <c r="C688" s="533"/>
      <c r="D688" s="533" t="s">
        <v>7</v>
      </c>
      <c r="E688" s="533"/>
      <c r="F688" s="536">
        <v>2500</v>
      </c>
      <c r="G688" s="536">
        <f>E688*F688</f>
        <v>0</v>
      </c>
      <c r="H688" s="536">
        <v>5000</v>
      </c>
      <c r="I688" s="536">
        <f>E688*H688</f>
        <v>0</v>
      </c>
      <c r="J688" s="749">
        <f t="shared" si="153"/>
        <v>0</v>
      </c>
    </row>
    <row r="689" spans="1:10" ht="25.5" customHeight="1" x14ac:dyDescent="0.2">
      <c r="A689" s="531">
        <v>644</v>
      </c>
      <c r="B689" s="539" t="s">
        <v>247</v>
      </c>
      <c r="C689" s="533"/>
      <c r="D689" s="533"/>
      <c r="E689" s="533"/>
      <c r="F689" s="536"/>
      <c r="G689" s="536"/>
      <c r="H689" s="536"/>
      <c r="I689" s="536"/>
      <c r="J689" s="749"/>
    </row>
    <row r="690" spans="1:10" ht="25.5" customHeight="1" x14ac:dyDescent="0.2">
      <c r="A690" s="531">
        <v>645</v>
      </c>
      <c r="B690" s="535" t="s">
        <v>312</v>
      </c>
      <c r="C690" s="533"/>
      <c r="D690" s="533" t="s">
        <v>5</v>
      </c>
      <c r="E690" s="533"/>
      <c r="F690" s="536"/>
      <c r="G690" s="536">
        <f>E690*F690</f>
        <v>0</v>
      </c>
      <c r="H690" s="536"/>
      <c r="I690" s="536">
        <f>E690*H690</f>
        <v>0</v>
      </c>
      <c r="J690" s="749"/>
    </row>
    <row r="691" spans="1:10" ht="25.5" customHeight="1" x14ac:dyDescent="0.2">
      <c r="A691" s="531">
        <v>646</v>
      </c>
      <c r="B691" s="537" t="s">
        <v>93</v>
      </c>
      <c r="C691" s="533" t="s">
        <v>314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37474</v>
      </c>
      <c r="I691" s="536">
        <f>E691*H691</f>
        <v>0</v>
      </c>
      <c r="J691" s="749">
        <f t="shared" ref="J691:J693" si="154">G691+I691</f>
        <v>0</v>
      </c>
    </row>
    <row r="692" spans="1:10" ht="25.5" customHeight="1" x14ac:dyDescent="0.2">
      <c r="A692" s="531">
        <v>647</v>
      </c>
      <c r="B692" s="537" t="s">
        <v>93</v>
      </c>
      <c r="C692" s="533" t="s">
        <v>318</v>
      </c>
      <c r="D692" s="533" t="s">
        <v>7</v>
      </c>
      <c r="E692" s="533"/>
      <c r="F692" s="536">
        <v>14000</v>
      </c>
      <c r="G692" s="536">
        <f>E692*F692</f>
        <v>0</v>
      </c>
      <c r="H692" s="536">
        <v>45868</v>
      </c>
      <c r="I692" s="536">
        <f>E692*H692</f>
        <v>0</v>
      </c>
      <c r="J692" s="749">
        <f t="shared" si="154"/>
        <v>0</v>
      </c>
    </row>
    <row r="693" spans="1:10" ht="25.5" customHeight="1" x14ac:dyDescent="0.2">
      <c r="A693" s="531">
        <v>648</v>
      </c>
      <c r="B693" s="537" t="s">
        <v>94</v>
      </c>
      <c r="C693" s="533" t="s">
        <v>317</v>
      </c>
      <c r="D693" s="533" t="s">
        <v>7</v>
      </c>
      <c r="E693" s="533"/>
      <c r="F693" s="536">
        <v>44166</v>
      </c>
      <c r="G693" s="536">
        <f>E693*F693</f>
        <v>0</v>
      </c>
      <c r="H693" s="536">
        <v>268606</v>
      </c>
      <c r="I693" s="536">
        <f>E693*H693</f>
        <v>0</v>
      </c>
      <c r="J693" s="749">
        <f t="shared" si="154"/>
        <v>0</v>
      </c>
    </row>
    <row r="694" spans="1:10" ht="25.5" customHeight="1" x14ac:dyDescent="0.2">
      <c r="A694" s="531">
        <v>649</v>
      </c>
      <c r="B694" s="537" t="s">
        <v>95</v>
      </c>
      <c r="C694" s="533"/>
      <c r="D694" s="533" t="s">
        <v>7</v>
      </c>
      <c r="E694" s="533"/>
      <c r="F694" s="536"/>
      <c r="G694" s="536">
        <f>E694*F694</f>
        <v>0</v>
      </c>
      <c r="H694" s="536"/>
      <c r="I694" s="536">
        <f>E694*H694</f>
        <v>0</v>
      </c>
      <c r="J694" s="749"/>
    </row>
    <row r="695" spans="1:10" ht="25.5" customHeight="1" x14ac:dyDescent="0.2">
      <c r="A695" s="531">
        <v>650</v>
      </c>
      <c r="B695" s="535" t="s">
        <v>245</v>
      </c>
      <c r="C695" s="533"/>
      <c r="D695" s="533"/>
      <c r="E695" s="533"/>
      <c r="F695" s="536"/>
      <c r="G695" s="536"/>
      <c r="H695" s="536"/>
      <c r="I695" s="536"/>
      <c r="J695" s="749"/>
    </row>
    <row r="696" spans="1:10" ht="25.5" customHeight="1" x14ac:dyDescent="0.2">
      <c r="A696" s="531">
        <v>651</v>
      </c>
      <c r="B696" s="537" t="s">
        <v>307</v>
      </c>
      <c r="C696" s="533"/>
      <c r="D696" s="533" t="s">
        <v>96</v>
      </c>
      <c r="E696" s="533"/>
      <c r="F696" s="536">
        <f>250+105</f>
        <v>355</v>
      </c>
      <c r="G696" s="536">
        <f>E696*F696</f>
        <v>0</v>
      </c>
      <c r="H696" s="536">
        <v>240</v>
      </c>
      <c r="I696" s="536">
        <f>E696*H696</f>
        <v>0</v>
      </c>
      <c r="J696" s="749">
        <f t="shared" ref="J696:J700" si="155">G696+I696</f>
        <v>0</v>
      </c>
    </row>
    <row r="697" spans="1:10" ht="25.5" customHeight="1" x14ac:dyDescent="0.2">
      <c r="A697" s="531">
        <v>652</v>
      </c>
      <c r="B697" s="537" t="s">
        <v>308</v>
      </c>
      <c r="C697" s="533"/>
      <c r="D697" s="533" t="s">
        <v>96</v>
      </c>
      <c r="E697" s="533"/>
      <c r="F697" s="536">
        <f>330+105</f>
        <v>435</v>
      </c>
      <c r="G697" s="536">
        <f>E697*F697</f>
        <v>0</v>
      </c>
      <c r="H697" s="536">
        <v>403</v>
      </c>
      <c r="I697" s="536">
        <f>E697*H697</f>
        <v>0</v>
      </c>
      <c r="J697" s="749">
        <f t="shared" si="155"/>
        <v>0</v>
      </c>
    </row>
    <row r="698" spans="1:10" ht="25.5" customHeight="1" x14ac:dyDescent="0.2">
      <c r="A698" s="531">
        <v>653</v>
      </c>
      <c r="B698" s="537" t="s">
        <v>309</v>
      </c>
      <c r="C698" s="533"/>
      <c r="D698" s="533" t="s">
        <v>96</v>
      </c>
      <c r="E698" s="533"/>
      <c r="F698" s="536">
        <f>396+105</f>
        <v>501</v>
      </c>
      <c r="G698" s="536">
        <f>E698*F698</f>
        <v>0</v>
      </c>
      <c r="H698" s="536">
        <v>877</v>
      </c>
      <c r="I698" s="536">
        <f>E698*H698</f>
        <v>0</v>
      </c>
      <c r="J698" s="749">
        <f t="shared" si="155"/>
        <v>0</v>
      </c>
    </row>
    <row r="699" spans="1:10" x14ac:dyDescent="0.2">
      <c r="A699" s="531">
        <v>654</v>
      </c>
      <c r="B699" s="535" t="s">
        <v>98</v>
      </c>
      <c r="C699" s="533" t="s">
        <v>99</v>
      </c>
      <c r="D699" s="533" t="s">
        <v>7</v>
      </c>
      <c r="E699" s="533"/>
      <c r="F699" s="536">
        <v>2500</v>
      </c>
      <c r="G699" s="536">
        <f>E699*F699</f>
        <v>0</v>
      </c>
      <c r="H699" s="536">
        <v>8211</v>
      </c>
      <c r="I699" s="536">
        <f>E699*H699</f>
        <v>0</v>
      </c>
      <c r="J699" s="749">
        <f t="shared" si="155"/>
        <v>0</v>
      </c>
    </row>
    <row r="700" spans="1:10" x14ac:dyDescent="0.2">
      <c r="A700" s="531">
        <v>655</v>
      </c>
      <c r="B700" s="535" t="s">
        <v>310</v>
      </c>
      <c r="C700" s="533"/>
      <c r="D700" s="533" t="s">
        <v>7</v>
      </c>
      <c r="E700" s="533"/>
      <c r="F700" s="536">
        <v>2500</v>
      </c>
      <c r="G700" s="536">
        <f>E700*F700</f>
        <v>0</v>
      </c>
      <c r="H700" s="536">
        <v>5000</v>
      </c>
      <c r="I700" s="536">
        <f>E700*H700</f>
        <v>0</v>
      </c>
      <c r="J700" s="749">
        <f t="shared" si="155"/>
        <v>0</v>
      </c>
    </row>
    <row r="701" spans="1:10" x14ac:dyDescent="0.2">
      <c r="A701" s="531">
        <v>656</v>
      </c>
      <c r="B701" s="539" t="s">
        <v>248</v>
      </c>
      <c r="C701" s="533"/>
      <c r="D701" s="533"/>
      <c r="E701" s="533"/>
      <c r="F701" s="536"/>
      <c r="G701" s="536"/>
      <c r="H701" s="536"/>
      <c r="I701" s="536"/>
      <c r="J701" s="749"/>
    </row>
    <row r="702" spans="1:10" ht="25.5" x14ac:dyDescent="0.2">
      <c r="A702" s="531">
        <v>657</v>
      </c>
      <c r="B702" s="535" t="s">
        <v>312</v>
      </c>
      <c r="C702" s="533"/>
      <c r="D702" s="533" t="s">
        <v>5</v>
      </c>
      <c r="E702" s="533"/>
      <c r="F702" s="536"/>
      <c r="G702" s="536">
        <f>E702*F702</f>
        <v>0</v>
      </c>
      <c r="H702" s="536"/>
      <c r="I702" s="536">
        <f>E702*H702</f>
        <v>0</v>
      </c>
      <c r="J702" s="749"/>
    </row>
    <row r="703" spans="1:10" ht="25.5" x14ac:dyDescent="0.2">
      <c r="A703" s="531">
        <v>658</v>
      </c>
      <c r="B703" s="537" t="s">
        <v>93</v>
      </c>
      <c r="C703" s="533" t="s">
        <v>314</v>
      </c>
      <c r="D703" s="533" t="s">
        <v>7</v>
      </c>
      <c r="E703" s="533"/>
      <c r="F703" s="536">
        <v>14000</v>
      </c>
      <c r="G703" s="536">
        <f>E703*F703</f>
        <v>0</v>
      </c>
      <c r="H703" s="536">
        <v>37474</v>
      </c>
      <c r="I703" s="536">
        <f>E703*H703</f>
        <v>0</v>
      </c>
      <c r="J703" s="749">
        <f t="shared" ref="J703:J704" si="156">G703+I703</f>
        <v>0</v>
      </c>
    </row>
    <row r="704" spans="1:10" ht="38.25" x14ac:dyDescent="0.2">
      <c r="A704" s="531">
        <v>659</v>
      </c>
      <c r="B704" s="537" t="s">
        <v>94</v>
      </c>
      <c r="C704" s="533" t="s">
        <v>317</v>
      </c>
      <c r="D704" s="533" t="s">
        <v>7</v>
      </c>
      <c r="E704" s="533"/>
      <c r="F704" s="536">
        <v>44166</v>
      </c>
      <c r="G704" s="536">
        <f>E704*F704</f>
        <v>0</v>
      </c>
      <c r="H704" s="536">
        <v>268606</v>
      </c>
      <c r="I704" s="536">
        <f>E704*H704</f>
        <v>0</v>
      </c>
      <c r="J704" s="749">
        <f t="shared" si="156"/>
        <v>0</v>
      </c>
    </row>
    <row r="705" spans="1:10" x14ac:dyDescent="0.2">
      <c r="A705" s="531">
        <v>660</v>
      </c>
      <c r="B705" s="537" t="s">
        <v>95</v>
      </c>
      <c r="C705" s="533"/>
      <c r="D705" s="533" t="s">
        <v>7</v>
      </c>
      <c r="E705" s="533"/>
      <c r="F705" s="536"/>
      <c r="G705" s="536">
        <f>E705*F705</f>
        <v>0</v>
      </c>
      <c r="H705" s="536"/>
      <c r="I705" s="536">
        <f>E705*H705</f>
        <v>0</v>
      </c>
      <c r="J705" s="749"/>
    </row>
    <row r="706" spans="1:10" x14ac:dyDescent="0.2">
      <c r="A706" s="531">
        <v>661</v>
      </c>
      <c r="B706" s="535" t="s">
        <v>245</v>
      </c>
      <c r="C706" s="533"/>
      <c r="D706" s="533"/>
      <c r="E706" s="533"/>
      <c r="F706" s="536"/>
      <c r="G706" s="536"/>
      <c r="H706" s="536"/>
      <c r="I706" s="536"/>
      <c r="J706" s="749"/>
    </row>
    <row r="707" spans="1:10" x14ac:dyDescent="0.2">
      <c r="A707" s="531">
        <v>662</v>
      </c>
      <c r="B707" s="537" t="s">
        <v>307</v>
      </c>
      <c r="C707" s="533"/>
      <c r="D707" s="533" t="s">
        <v>96</v>
      </c>
      <c r="E707" s="533"/>
      <c r="F707" s="536">
        <f>250+105</f>
        <v>355</v>
      </c>
      <c r="G707" s="536">
        <f t="shared" ref="G707:G713" si="157">E707*F707</f>
        <v>0</v>
      </c>
      <c r="H707" s="536">
        <v>240</v>
      </c>
      <c r="I707" s="536">
        <f t="shared" ref="I707:I713" si="158">E707*H707</f>
        <v>0</v>
      </c>
      <c r="J707" s="749">
        <f t="shared" ref="J707:J713" si="159">G707+I707</f>
        <v>0</v>
      </c>
    </row>
    <row r="708" spans="1:10" x14ac:dyDescent="0.2">
      <c r="A708" s="531">
        <v>663</v>
      </c>
      <c r="B708" s="537" t="s">
        <v>308</v>
      </c>
      <c r="C708" s="533"/>
      <c r="D708" s="533" t="s">
        <v>96</v>
      </c>
      <c r="E708" s="533"/>
      <c r="F708" s="536">
        <f>330+105</f>
        <v>435</v>
      </c>
      <c r="G708" s="536">
        <f t="shared" si="157"/>
        <v>0</v>
      </c>
      <c r="H708" s="536">
        <v>403</v>
      </c>
      <c r="I708" s="536">
        <f t="shared" si="158"/>
        <v>0</v>
      </c>
      <c r="J708" s="749">
        <f t="shared" si="159"/>
        <v>0</v>
      </c>
    </row>
    <row r="709" spans="1:10" x14ac:dyDescent="0.2">
      <c r="A709" s="531">
        <v>664</v>
      </c>
      <c r="B709" s="537" t="s">
        <v>97</v>
      </c>
      <c r="C709" s="533"/>
      <c r="D709" s="533" t="s">
        <v>96</v>
      </c>
      <c r="E709" s="533"/>
      <c r="F709" s="536">
        <f>352+105</f>
        <v>457</v>
      </c>
      <c r="G709" s="536">
        <f t="shared" si="157"/>
        <v>0</v>
      </c>
      <c r="H709" s="536">
        <v>524</v>
      </c>
      <c r="I709" s="536">
        <f t="shared" si="158"/>
        <v>0</v>
      </c>
      <c r="J709" s="749">
        <f t="shared" si="159"/>
        <v>0</v>
      </c>
    </row>
    <row r="710" spans="1:10" x14ac:dyDescent="0.2">
      <c r="A710" s="531">
        <v>665</v>
      </c>
      <c r="B710" s="537" t="s">
        <v>309</v>
      </c>
      <c r="C710" s="533"/>
      <c r="D710" s="533" t="s">
        <v>96</v>
      </c>
      <c r="E710" s="533"/>
      <c r="F710" s="536">
        <f>396+105</f>
        <v>501</v>
      </c>
      <c r="G710" s="536">
        <f t="shared" si="157"/>
        <v>0</v>
      </c>
      <c r="H710" s="536">
        <v>877</v>
      </c>
      <c r="I710" s="536">
        <f t="shared" si="158"/>
        <v>0</v>
      </c>
      <c r="J710" s="749">
        <f t="shared" si="159"/>
        <v>0</v>
      </c>
    </row>
    <row r="711" spans="1:10" x14ac:dyDescent="0.2">
      <c r="A711" s="531">
        <v>666</v>
      </c>
      <c r="B711" s="535" t="s">
        <v>98</v>
      </c>
      <c r="C711" s="533" t="s">
        <v>99</v>
      </c>
      <c r="D711" s="533" t="s">
        <v>7</v>
      </c>
      <c r="E711" s="533"/>
      <c r="F711" s="536">
        <v>2500</v>
      </c>
      <c r="G711" s="536">
        <f t="shared" si="157"/>
        <v>0</v>
      </c>
      <c r="H711" s="536">
        <v>8211</v>
      </c>
      <c r="I711" s="536">
        <f t="shared" si="158"/>
        <v>0</v>
      </c>
      <c r="J711" s="749">
        <f t="shared" si="159"/>
        <v>0</v>
      </c>
    </row>
    <row r="712" spans="1:10" x14ac:dyDescent="0.2">
      <c r="A712" s="531">
        <v>667</v>
      </c>
      <c r="B712" s="535" t="s">
        <v>310</v>
      </c>
      <c r="C712" s="533"/>
      <c r="D712" s="533" t="s">
        <v>7</v>
      </c>
      <c r="E712" s="533"/>
      <c r="F712" s="536">
        <v>2500</v>
      </c>
      <c r="G712" s="536">
        <f t="shared" si="157"/>
        <v>0</v>
      </c>
      <c r="H712" s="536">
        <v>5000</v>
      </c>
      <c r="I712" s="536">
        <f t="shared" si="158"/>
        <v>0</v>
      </c>
      <c r="J712" s="749">
        <f t="shared" si="159"/>
        <v>0</v>
      </c>
    </row>
    <row r="713" spans="1:10" x14ac:dyDescent="0.2">
      <c r="A713" s="531">
        <v>668</v>
      </c>
      <c r="B713" s="535" t="s">
        <v>101</v>
      </c>
      <c r="C713" s="533"/>
      <c r="D713" s="533" t="s">
        <v>5</v>
      </c>
      <c r="E713" s="533"/>
      <c r="F713" s="536">
        <v>0</v>
      </c>
      <c r="G713" s="536">
        <f t="shared" si="157"/>
        <v>0</v>
      </c>
      <c r="H713" s="536">
        <v>53055</v>
      </c>
      <c r="I713" s="536">
        <f t="shared" si="158"/>
        <v>0</v>
      </c>
      <c r="J713" s="749">
        <f t="shared" si="159"/>
        <v>0</v>
      </c>
    </row>
    <row r="714" spans="1:10" x14ac:dyDescent="0.2">
      <c r="A714" s="531">
        <v>669</v>
      </c>
      <c r="B714" s="535"/>
      <c r="C714" s="533"/>
      <c r="D714" s="533"/>
      <c r="E714" s="533"/>
      <c r="F714" s="533"/>
      <c r="G714" s="536"/>
      <c r="H714" s="147"/>
      <c r="I714" s="536"/>
      <c r="J714" s="147"/>
    </row>
    <row r="715" spans="1:10" x14ac:dyDescent="0.2">
      <c r="A715" s="531">
        <v>670</v>
      </c>
      <c r="B715" s="535" t="s">
        <v>249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117</v>
      </c>
      <c r="I715" s="536">
        <f>E715*H715</f>
        <v>0</v>
      </c>
      <c r="J715" s="749">
        <f t="shared" ref="J715:J719" si="160">G715+I715</f>
        <v>0</v>
      </c>
    </row>
    <row r="716" spans="1:10" x14ac:dyDescent="0.2">
      <c r="A716" s="531">
        <v>671</v>
      </c>
      <c r="B716" s="535" t="s">
        <v>250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200</v>
      </c>
      <c r="I716" s="536">
        <f>E716*H716</f>
        <v>0</v>
      </c>
      <c r="J716" s="749">
        <f t="shared" si="160"/>
        <v>0</v>
      </c>
    </row>
    <row r="717" spans="1:10" x14ac:dyDescent="0.2">
      <c r="A717" s="531">
        <v>672</v>
      </c>
      <c r="B717" s="535" t="s">
        <v>251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326</v>
      </c>
      <c r="I717" s="536">
        <f>E717*H717</f>
        <v>0</v>
      </c>
      <c r="J717" s="749">
        <f t="shared" si="160"/>
        <v>0</v>
      </c>
    </row>
    <row r="718" spans="1:10" x14ac:dyDescent="0.2">
      <c r="A718" s="531">
        <v>673</v>
      </c>
      <c r="B718" s="535" t="s">
        <v>252</v>
      </c>
      <c r="C718" s="533"/>
      <c r="D718" s="533" t="s">
        <v>96</v>
      </c>
      <c r="E718" s="533"/>
      <c r="F718" s="536">
        <v>500</v>
      </c>
      <c r="G718" s="536">
        <f>E718*F718</f>
        <v>0</v>
      </c>
      <c r="H718" s="536">
        <v>512</v>
      </c>
      <c r="I718" s="536">
        <f>E718*H718</f>
        <v>0</v>
      </c>
      <c r="J718" s="749">
        <f t="shared" si="160"/>
        <v>0</v>
      </c>
    </row>
    <row r="719" spans="1:10" x14ac:dyDescent="0.2">
      <c r="A719" s="772">
        <v>674</v>
      </c>
      <c r="B719" s="773" t="s">
        <v>246</v>
      </c>
      <c r="C719" s="774"/>
      <c r="D719" s="774" t="s">
        <v>96</v>
      </c>
      <c r="E719" s="774"/>
      <c r="F719" s="775">
        <v>500</v>
      </c>
      <c r="G719" s="775">
        <f>E719*F719</f>
        <v>0</v>
      </c>
      <c r="H719" s="775">
        <v>915</v>
      </c>
      <c r="I719" s="775">
        <f>E719*H719</f>
        <v>0</v>
      </c>
      <c r="J719" s="784">
        <f t="shared" si="160"/>
        <v>0</v>
      </c>
    </row>
    <row r="720" spans="1:10" x14ac:dyDescent="0.2">
      <c r="A720" s="531">
        <v>675</v>
      </c>
      <c r="B720" s="570"/>
      <c r="C720" s="568"/>
      <c r="D720" s="568"/>
      <c r="E720" s="568"/>
      <c r="F720" s="536"/>
      <c r="G720" s="536"/>
      <c r="H720" s="536"/>
      <c r="I720" s="536"/>
      <c r="J720" s="656"/>
    </row>
    <row r="721" spans="1:10" x14ac:dyDescent="0.2">
      <c r="A721" s="531">
        <v>676</v>
      </c>
      <c r="B721" s="541" t="s">
        <v>432</v>
      </c>
      <c r="C721" s="542"/>
      <c r="D721" s="542" t="s">
        <v>32</v>
      </c>
      <c r="E721" s="533"/>
      <c r="F721" s="536">
        <v>402000</v>
      </c>
      <c r="G721" s="536">
        <f>E721*F721</f>
        <v>0</v>
      </c>
      <c r="H721" s="536">
        <v>0</v>
      </c>
      <c r="I721" s="536">
        <f>E721*H721</f>
        <v>0</v>
      </c>
      <c r="J721" s="749">
        <f t="shared" ref="J721:J722" si="161">G721+I721</f>
        <v>0</v>
      </c>
    </row>
    <row r="722" spans="1:10" x14ac:dyDescent="0.2">
      <c r="A722" s="531">
        <v>677</v>
      </c>
      <c r="B722" s="535" t="s">
        <v>104</v>
      </c>
      <c r="C722" s="533"/>
      <c r="D722" s="533" t="s">
        <v>32</v>
      </c>
      <c r="E722" s="533"/>
      <c r="F722" s="536">
        <v>162000</v>
      </c>
      <c r="G722" s="536">
        <f>E722*F722</f>
        <v>0</v>
      </c>
      <c r="H722" s="536">
        <v>0</v>
      </c>
      <c r="I722" s="536">
        <f>E722*H722</f>
        <v>0</v>
      </c>
      <c r="J722" s="536">
        <f t="shared" si="161"/>
        <v>0</v>
      </c>
    </row>
    <row r="723" spans="1:10" x14ac:dyDescent="0.2">
      <c r="A723" s="531">
        <v>678</v>
      </c>
      <c r="B723" s="570"/>
      <c r="C723" s="568"/>
      <c r="D723" s="568"/>
      <c r="E723" s="568"/>
      <c r="F723" s="536"/>
      <c r="G723" s="536"/>
      <c r="H723" s="536"/>
      <c r="I723" s="536"/>
      <c r="J723" s="656"/>
    </row>
    <row r="724" spans="1:10" ht="13.5" thickBot="1" x14ac:dyDescent="0.25">
      <c r="A724" s="531">
        <v>679</v>
      </c>
      <c r="B724" s="570"/>
      <c r="C724" s="568"/>
      <c r="D724" s="568"/>
      <c r="E724" s="568"/>
      <c r="F724" s="533"/>
      <c r="G724" s="147"/>
      <c r="H724" s="147"/>
      <c r="I724" s="147"/>
      <c r="J724" s="147"/>
    </row>
    <row r="725" spans="1:10" ht="13.5" thickBot="1" x14ac:dyDescent="0.25">
      <c r="A725" s="531">
        <v>680</v>
      </c>
      <c r="B725" s="571" t="s">
        <v>253</v>
      </c>
      <c r="C725" s="572"/>
      <c r="D725" s="573"/>
      <c r="E725" s="574"/>
      <c r="F725" s="575"/>
      <c r="G725" s="576">
        <f>SUM(G569:G718)+SUM(G721:G722)</f>
        <v>0</v>
      </c>
      <c r="H725" s="575"/>
      <c r="I725" s="576">
        <f>SUM(I569:I718)+SUM(I721:I722)</f>
        <v>0</v>
      </c>
      <c r="J725" s="576">
        <f>SUM(J569:J718)+SUM(J721:J722)</f>
        <v>0</v>
      </c>
    </row>
    <row r="726" spans="1:10" x14ac:dyDescent="0.2">
      <c r="A726" s="531">
        <v>681</v>
      </c>
      <c r="B726" s="556"/>
      <c r="C726" s="569"/>
      <c r="D726" s="558"/>
      <c r="E726" s="559"/>
      <c r="F726" s="577"/>
      <c r="G726" s="147"/>
      <c r="H726" s="147"/>
      <c r="I726" s="147"/>
      <c r="J726" s="147"/>
    </row>
    <row r="727" spans="1:10" ht="13.5" x14ac:dyDescent="0.25">
      <c r="A727" s="531">
        <v>682</v>
      </c>
      <c r="B727" s="528" t="s">
        <v>209</v>
      </c>
      <c r="C727" s="529"/>
      <c r="D727" s="530"/>
      <c r="E727" s="530"/>
      <c r="F727" s="530"/>
      <c r="G727" s="147"/>
      <c r="H727" s="147"/>
      <c r="I727" s="147"/>
      <c r="J727" s="147"/>
    </row>
    <row r="728" spans="1:10" ht="25.5" x14ac:dyDescent="0.2">
      <c r="A728" s="772">
        <v>683</v>
      </c>
      <c r="B728" s="777" t="s">
        <v>210</v>
      </c>
      <c r="C728" s="774" t="s">
        <v>211</v>
      </c>
      <c r="D728" s="774" t="s">
        <v>14</v>
      </c>
      <c r="E728" s="774"/>
      <c r="F728" s="775">
        <v>2000</v>
      </c>
      <c r="G728" s="775">
        <f t="shared" ref="G728:G751" si="162">E728*F728</f>
        <v>0</v>
      </c>
      <c r="H728" s="775">
        <v>1856</v>
      </c>
      <c r="I728" s="775">
        <f t="shared" ref="I728:I751" si="163">E728*H728</f>
        <v>0</v>
      </c>
      <c r="J728" s="784">
        <f t="shared" ref="J728:J752" si="164">G728+I728</f>
        <v>0</v>
      </c>
    </row>
    <row r="729" spans="1:10" x14ac:dyDescent="0.2">
      <c r="A729" s="772">
        <v>684</v>
      </c>
      <c r="B729" s="777" t="s">
        <v>212</v>
      </c>
      <c r="C729" s="774" t="s">
        <v>213</v>
      </c>
      <c r="D729" s="774" t="s">
        <v>14</v>
      </c>
      <c r="E729" s="774"/>
      <c r="F729" s="775">
        <v>750</v>
      </c>
      <c r="G729" s="775">
        <f t="shared" si="162"/>
        <v>0</v>
      </c>
      <c r="H729" s="775">
        <v>532</v>
      </c>
      <c r="I729" s="775">
        <f t="shared" si="163"/>
        <v>0</v>
      </c>
      <c r="J729" s="784">
        <f t="shared" si="164"/>
        <v>0</v>
      </c>
    </row>
    <row r="730" spans="1:10" x14ac:dyDescent="0.2">
      <c r="A730" s="772">
        <v>685</v>
      </c>
      <c r="B730" s="777" t="s">
        <v>214</v>
      </c>
      <c r="C730" s="774" t="s">
        <v>306</v>
      </c>
      <c r="D730" s="774" t="s">
        <v>14</v>
      </c>
      <c r="E730" s="774"/>
      <c r="F730" s="775">
        <v>450</v>
      </c>
      <c r="G730" s="775">
        <f t="shared" si="162"/>
        <v>0</v>
      </c>
      <c r="H730" s="775">
        <v>4220</v>
      </c>
      <c r="I730" s="775">
        <f t="shared" si="163"/>
        <v>0</v>
      </c>
      <c r="J730" s="784">
        <f t="shared" si="164"/>
        <v>0</v>
      </c>
    </row>
    <row r="731" spans="1:10" x14ac:dyDescent="0.2">
      <c r="A731" s="772">
        <v>686</v>
      </c>
      <c r="B731" s="777" t="s">
        <v>216</v>
      </c>
      <c r="C731" s="774"/>
      <c r="D731" s="774" t="s">
        <v>35</v>
      </c>
      <c r="E731" s="774"/>
      <c r="F731" s="775">
        <v>100</v>
      </c>
      <c r="G731" s="775">
        <f t="shared" si="162"/>
        <v>0</v>
      </c>
      <c r="H731" s="775">
        <v>189</v>
      </c>
      <c r="I731" s="775">
        <f t="shared" si="163"/>
        <v>0</v>
      </c>
      <c r="J731" s="784">
        <f t="shared" si="164"/>
        <v>0</v>
      </c>
    </row>
    <row r="732" spans="1:10" x14ac:dyDescent="0.2">
      <c r="A732" s="772">
        <v>687</v>
      </c>
      <c r="B732" s="777" t="s">
        <v>217</v>
      </c>
      <c r="C732" s="774" t="s">
        <v>218</v>
      </c>
      <c r="D732" s="774" t="s">
        <v>14</v>
      </c>
      <c r="E732" s="774"/>
      <c r="F732" s="775">
        <v>50</v>
      </c>
      <c r="G732" s="775">
        <f t="shared" si="162"/>
        <v>0</v>
      </c>
      <c r="H732" s="775">
        <v>324</v>
      </c>
      <c r="I732" s="775">
        <f t="shared" si="163"/>
        <v>0</v>
      </c>
      <c r="J732" s="784">
        <f t="shared" si="164"/>
        <v>0</v>
      </c>
    </row>
    <row r="733" spans="1:10" x14ac:dyDescent="0.2">
      <c r="A733" s="772">
        <v>688</v>
      </c>
      <c r="B733" s="773" t="s">
        <v>219</v>
      </c>
      <c r="C733" s="778" t="s">
        <v>220</v>
      </c>
      <c r="D733" s="774" t="s">
        <v>35</v>
      </c>
      <c r="E733" s="774"/>
      <c r="F733" s="775">
        <v>80</v>
      </c>
      <c r="G733" s="775">
        <f t="shared" si="162"/>
        <v>0</v>
      </c>
      <c r="H733" s="775">
        <v>30</v>
      </c>
      <c r="I733" s="775">
        <f t="shared" si="163"/>
        <v>0</v>
      </c>
      <c r="J733" s="784">
        <f t="shared" si="164"/>
        <v>0</v>
      </c>
    </row>
    <row r="734" spans="1:10" x14ac:dyDescent="0.2">
      <c r="A734" s="772">
        <v>689</v>
      </c>
      <c r="B734" s="773" t="s">
        <v>219</v>
      </c>
      <c r="C734" s="778" t="s">
        <v>221</v>
      </c>
      <c r="D734" s="774" t="s">
        <v>35</v>
      </c>
      <c r="E734" s="774"/>
      <c r="F734" s="775">
        <v>80</v>
      </c>
      <c r="G734" s="775">
        <f t="shared" si="162"/>
        <v>0</v>
      </c>
      <c r="H734" s="775">
        <v>45</v>
      </c>
      <c r="I734" s="775">
        <f t="shared" si="163"/>
        <v>0</v>
      </c>
      <c r="J734" s="784">
        <f t="shared" si="164"/>
        <v>0</v>
      </c>
    </row>
    <row r="735" spans="1:10" x14ac:dyDescent="0.2">
      <c r="A735" s="772">
        <v>690</v>
      </c>
      <c r="B735" s="773" t="s">
        <v>274</v>
      </c>
      <c r="C735" s="778" t="s">
        <v>220</v>
      </c>
      <c r="D735" s="774" t="s">
        <v>35</v>
      </c>
      <c r="E735" s="774"/>
      <c r="F735" s="775">
        <v>0</v>
      </c>
      <c r="G735" s="775">
        <f t="shared" si="162"/>
        <v>0</v>
      </c>
      <c r="H735" s="775">
        <v>32</v>
      </c>
      <c r="I735" s="775">
        <f t="shared" si="163"/>
        <v>0</v>
      </c>
      <c r="J735" s="784">
        <f t="shared" si="164"/>
        <v>0</v>
      </c>
    </row>
    <row r="736" spans="1:10" x14ac:dyDescent="0.2">
      <c r="A736" s="772">
        <v>691</v>
      </c>
      <c r="B736" s="773" t="s">
        <v>274</v>
      </c>
      <c r="C736" s="778" t="s">
        <v>221</v>
      </c>
      <c r="D736" s="774" t="s">
        <v>35</v>
      </c>
      <c r="E736" s="774"/>
      <c r="F736" s="775">
        <v>0</v>
      </c>
      <c r="G736" s="775">
        <f t="shared" si="162"/>
        <v>0</v>
      </c>
      <c r="H736" s="775">
        <v>34</v>
      </c>
      <c r="I736" s="775">
        <f t="shared" si="163"/>
        <v>0</v>
      </c>
      <c r="J736" s="784">
        <f t="shared" si="164"/>
        <v>0</v>
      </c>
    </row>
    <row r="737" spans="1:10" x14ac:dyDescent="0.2">
      <c r="A737" s="762">
        <v>683</v>
      </c>
      <c r="B737" s="779" t="s">
        <v>595</v>
      </c>
      <c r="C737" s="764" t="s">
        <v>596</v>
      </c>
      <c r="D737" s="764" t="s">
        <v>14</v>
      </c>
      <c r="E737" s="764"/>
      <c r="F737" s="765">
        <v>2000</v>
      </c>
      <c r="G737" s="765">
        <f t="shared" si="162"/>
        <v>0</v>
      </c>
      <c r="H737" s="765">
        <v>3312</v>
      </c>
      <c r="I737" s="765">
        <f t="shared" si="163"/>
        <v>0</v>
      </c>
      <c r="J737" s="771">
        <f t="shared" si="164"/>
        <v>0</v>
      </c>
    </row>
    <row r="738" spans="1:10" x14ac:dyDescent="0.2">
      <c r="A738" s="762">
        <v>728</v>
      </c>
      <c r="B738" s="768" t="s">
        <v>219</v>
      </c>
      <c r="C738" s="769" t="s">
        <v>273</v>
      </c>
      <c r="D738" s="764" t="s">
        <v>35</v>
      </c>
      <c r="E738" s="764"/>
      <c r="F738" s="765">
        <v>80</v>
      </c>
      <c r="G738" s="765">
        <f t="shared" si="162"/>
        <v>0</v>
      </c>
      <c r="H738" s="765">
        <v>22</v>
      </c>
      <c r="I738" s="765">
        <f t="shared" si="163"/>
        <v>0</v>
      </c>
      <c r="J738" s="771">
        <f t="shared" si="164"/>
        <v>0</v>
      </c>
    </row>
    <row r="739" spans="1:10" x14ac:dyDescent="0.2">
      <c r="A739" s="762">
        <v>731</v>
      </c>
      <c r="B739" s="768" t="s">
        <v>274</v>
      </c>
      <c r="C739" s="769" t="s">
        <v>273</v>
      </c>
      <c r="D739" s="764" t="s">
        <v>35</v>
      </c>
      <c r="E739" s="764"/>
      <c r="F739" s="765">
        <v>0</v>
      </c>
      <c r="G739" s="765">
        <f t="shared" si="162"/>
        <v>0</v>
      </c>
      <c r="H739" s="765">
        <v>31</v>
      </c>
      <c r="I739" s="765">
        <f t="shared" si="163"/>
        <v>0</v>
      </c>
      <c r="J739" s="771">
        <f t="shared" si="164"/>
        <v>0</v>
      </c>
    </row>
    <row r="740" spans="1:10" x14ac:dyDescent="0.2">
      <c r="A740" s="762">
        <v>732</v>
      </c>
      <c r="B740" s="768" t="s">
        <v>597</v>
      </c>
      <c r="C740" s="769"/>
      <c r="D740" s="764" t="s">
        <v>35</v>
      </c>
      <c r="E740" s="764"/>
      <c r="F740" s="765">
        <v>1050</v>
      </c>
      <c r="G740" s="765">
        <f t="shared" si="162"/>
        <v>0</v>
      </c>
      <c r="H740" s="765">
        <v>652</v>
      </c>
      <c r="I740" s="765">
        <f t="shared" si="163"/>
        <v>0</v>
      </c>
      <c r="J740" s="771">
        <f t="shared" si="164"/>
        <v>0</v>
      </c>
    </row>
    <row r="741" spans="1:10" ht="25.5" x14ac:dyDescent="0.2">
      <c r="A741" s="531">
        <v>692</v>
      </c>
      <c r="B741" s="535" t="s">
        <v>48</v>
      </c>
      <c r="C741" s="533" t="s">
        <v>379</v>
      </c>
      <c r="D741" s="533" t="s">
        <v>14</v>
      </c>
      <c r="E741" s="533"/>
      <c r="F741" s="536">
        <v>90059</v>
      </c>
      <c r="G741" s="536">
        <f t="shared" si="162"/>
        <v>0</v>
      </c>
      <c r="H741" s="536">
        <v>151613.06399999998</v>
      </c>
      <c r="I741" s="536">
        <f t="shared" si="163"/>
        <v>0</v>
      </c>
      <c r="J741" s="749">
        <f t="shared" si="164"/>
        <v>0</v>
      </c>
    </row>
    <row r="742" spans="1:10" x14ac:dyDescent="0.2">
      <c r="A742" s="772">
        <v>693</v>
      </c>
      <c r="B742" s="773" t="s">
        <v>222</v>
      </c>
      <c r="C742" s="778" t="s">
        <v>223</v>
      </c>
      <c r="D742" s="774" t="s">
        <v>35</v>
      </c>
      <c r="E742" s="774"/>
      <c r="F742" s="775">
        <v>150</v>
      </c>
      <c r="G742" s="775">
        <f t="shared" si="162"/>
        <v>0</v>
      </c>
      <c r="H742" s="775">
        <v>227</v>
      </c>
      <c r="I742" s="775">
        <f t="shared" si="163"/>
        <v>0</v>
      </c>
      <c r="J742" s="784">
        <f t="shared" si="164"/>
        <v>0</v>
      </c>
    </row>
    <row r="743" spans="1:10" x14ac:dyDescent="0.2">
      <c r="A743" s="772">
        <v>694</v>
      </c>
      <c r="B743" s="773" t="s">
        <v>224</v>
      </c>
      <c r="C743" s="778" t="s">
        <v>225</v>
      </c>
      <c r="D743" s="774" t="s">
        <v>35</v>
      </c>
      <c r="E743" s="774"/>
      <c r="F743" s="775">
        <v>150</v>
      </c>
      <c r="G743" s="775">
        <f t="shared" si="162"/>
        <v>0</v>
      </c>
      <c r="H743" s="775">
        <v>135</v>
      </c>
      <c r="I743" s="775">
        <f t="shared" si="163"/>
        <v>0</v>
      </c>
      <c r="J743" s="784">
        <f t="shared" si="164"/>
        <v>0</v>
      </c>
    </row>
    <row r="744" spans="1:10" x14ac:dyDescent="0.2">
      <c r="A744" s="772">
        <v>695</v>
      </c>
      <c r="B744" s="773" t="s">
        <v>226</v>
      </c>
      <c r="C744" s="778" t="s">
        <v>227</v>
      </c>
      <c r="D744" s="774" t="s">
        <v>35</v>
      </c>
      <c r="E744" s="774"/>
      <c r="F744" s="775">
        <v>150</v>
      </c>
      <c r="G744" s="775">
        <f t="shared" si="162"/>
        <v>0</v>
      </c>
      <c r="H744" s="775">
        <v>270</v>
      </c>
      <c r="I744" s="775">
        <f t="shared" si="163"/>
        <v>0</v>
      </c>
      <c r="J744" s="784">
        <f t="shared" si="164"/>
        <v>0</v>
      </c>
    </row>
    <row r="745" spans="1:10" x14ac:dyDescent="0.2">
      <c r="A745" s="772">
        <v>696</v>
      </c>
      <c r="B745" s="773" t="s">
        <v>226</v>
      </c>
      <c r="C745" s="778" t="s">
        <v>223</v>
      </c>
      <c r="D745" s="774" t="s">
        <v>35</v>
      </c>
      <c r="E745" s="774"/>
      <c r="F745" s="775">
        <v>150</v>
      </c>
      <c r="G745" s="775">
        <f t="shared" si="162"/>
        <v>0</v>
      </c>
      <c r="H745" s="775">
        <v>221</v>
      </c>
      <c r="I745" s="775">
        <f t="shared" si="163"/>
        <v>0</v>
      </c>
      <c r="J745" s="784">
        <f t="shared" si="164"/>
        <v>0</v>
      </c>
    </row>
    <row r="746" spans="1:10" x14ac:dyDescent="0.2">
      <c r="A746" s="772">
        <v>697</v>
      </c>
      <c r="B746" s="773" t="s">
        <v>228</v>
      </c>
      <c r="C746" s="778" t="s">
        <v>229</v>
      </c>
      <c r="D746" s="774" t="s">
        <v>35</v>
      </c>
      <c r="E746" s="774"/>
      <c r="F746" s="775">
        <v>120</v>
      </c>
      <c r="G746" s="775">
        <f t="shared" si="162"/>
        <v>0</v>
      </c>
      <c r="H746" s="775">
        <v>33</v>
      </c>
      <c r="I746" s="775">
        <f t="shared" si="163"/>
        <v>0</v>
      </c>
      <c r="J746" s="784">
        <f t="shared" si="164"/>
        <v>0</v>
      </c>
    </row>
    <row r="747" spans="1:10" x14ac:dyDescent="0.2">
      <c r="A747" s="772">
        <v>698</v>
      </c>
      <c r="B747" s="773" t="s">
        <v>230</v>
      </c>
      <c r="C747" s="778" t="s">
        <v>229</v>
      </c>
      <c r="D747" s="774" t="s">
        <v>35</v>
      </c>
      <c r="E747" s="774"/>
      <c r="F747" s="775">
        <v>120</v>
      </c>
      <c r="G747" s="775">
        <f t="shared" si="162"/>
        <v>0</v>
      </c>
      <c r="H747" s="775">
        <v>30</v>
      </c>
      <c r="I747" s="775">
        <f t="shared" si="163"/>
        <v>0</v>
      </c>
      <c r="J747" s="784">
        <f t="shared" si="164"/>
        <v>0</v>
      </c>
    </row>
    <row r="748" spans="1:10" ht="12" customHeight="1" x14ac:dyDescent="0.2">
      <c r="A748" s="762">
        <v>696</v>
      </c>
      <c r="B748" s="768" t="s">
        <v>226</v>
      </c>
      <c r="C748" s="769" t="s">
        <v>598</v>
      </c>
      <c r="D748" s="764" t="s">
        <v>35</v>
      </c>
      <c r="E748" s="764">
        <v>76</v>
      </c>
      <c r="F748" s="765">
        <v>150</v>
      </c>
      <c r="G748" s="765">
        <f t="shared" si="162"/>
        <v>11400</v>
      </c>
      <c r="H748" s="765">
        <v>101</v>
      </c>
      <c r="I748" s="765">
        <f t="shared" si="163"/>
        <v>7676</v>
      </c>
      <c r="J748" s="771">
        <f t="shared" si="164"/>
        <v>19076</v>
      </c>
    </row>
    <row r="749" spans="1:10" x14ac:dyDescent="0.2">
      <c r="A749" s="762">
        <v>734</v>
      </c>
      <c r="B749" s="768" t="s">
        <v>599</v>
      </c>
      <c r="C749" s="769" t="s">
        <v>223</v>
      </c>
      <c r="D749" s="764" t="s">
        <v>35</v>
      </c>
      <c r="E749" s="764">
        <v>50</v>
      </c>
      <c r="F749" s="765">
        <v>150</v>
      </c>
      <c r="G749" s="765">
        <f t="shared" si="162"/>
        <v>7500</v>
      </c>
      <c r="H749" s="765">
        <v>237</v>
      </c>
      <c r="I749" s="765">
        <f t="shared" si="163"/>
        <v>11850</v>
      </c>
      <c r="J749" s="771">
        <f t="shared" si="164"/>
        <v>19350</v>
      </c>
    </row>
    <row r="750" spans="1:10" x14ac:dyDescent="0.2">
      <c r="A750" s="762">
        <v>734</v>
      </c>
      <c r="B750" s="768" t="s">
        <v>600</v>
      </c>
      <c r="C750" s="769" t="s">
        <v>601</v>
      </c>
      <c r="D750" s="764" t="s">
        <v>35</v>
      </c>
      <c r="E750" s="764">
        <v>5</v>
      </c>
      <c r="F750" s="765">
        <v>150</v>
      </c>
      <c r="G750" s="765">
        <f t="shared" si="162"/>
        <v>750</v>
      </c>
      <c r="H750" s="765">
        <v>29</v>
      </c>
      <c r="I750" s="765">
        <f t="shared" si="163"/>
        <v>145</v>
      </c>
      <c r="J750" s="771">
        <f t="shared" si="164"/>
        <v>895</v>
      </c>
    </row>
    <row r="751" spans="1:10" x14ac:dyDescent="0.2">
      <c r="A751" s="762">
        <v>734</v>
      </c>
      <c r="B751" s="768" t="s">
        <v>600</v>
      </c>
      <c r="C751" s="769" t="s">
        <v>602</v>
      </c>
      <c r="D751" s="764" t="s">
        <v>35</v>
      </c>
      <c r="E751" s="764"/>
      <c r="F751" s="765">
        <v>150</v>
      </c>
      <c r="G751" s="765">
        <f t="shared" si="162"/>
        <v>0</v>
      </c>
      <c r="H751" s="765">
        <v>48</v>
      </c>
      <c r="I751" s="765">
        <f t="shared" si="163"/>
        <v>0</v>
      </c>
      <c r="J751" s="771">
        <f t="shared" si="164"/>
        <v>0</v>
      </c>
    </row>
    <row r="752" spans="1:10" ht="13.5" thickBot="1" x14ac:dyDescent="0.25">
      <c r="A752" s="531">
        <v>699</v>
      </c>
      <c r="B752" s="535" t="s">
        <v>231</v>
      </c>
      <c r="C752" s="538"/>
      <c r="D752" s="533" t="s">
        <v>32</v>
      </c>
      <c r="E752" s="533"/>
      <c r="F752" s="536">
        <v>49659</v>
      </c>
      <c r="G752" s="536">
        <f>E752*F752</f>
        <v>0</v>
      </c>
      <c r="H752" s="536">
        <v>99318</v>
      </c>
      <c r="I752" s="536">
        <f>E752*H752</f>
        <v>0</v>
      </c>
      <c r="J752" s="749">
        <f t="shared" si="164"/>
        <v>0</v>
      </c>
    </row>
    <row r="753" spans="1:10" ht="13.5" thickBot="1" x14ac:dyDescent="0.25">
      <c r="A753" s="531">
        <v>700</v>
      </c>
      <c r="B753" s="571" t="s">
        <v>232</v>
      </c>
      <c r="C753" s="572"/>
      <c r="D753" s="573"/>
      <c r="E753" s="574"/>
      <c r="F753" s="575"/>
      <c r="G753" s="576">
        <f>SUM(G737:G741)+SUM(G748:G752)</f>
        <v>19650</v>
      </c>
      <c r="H753" s="575"/>
      <c r="I753" s="576">
        <f>SUM(I737:I741)+SUM(I748:I752)</f>
        <v>19671</v>
      </c>
      <c r="J753" s="576">
        <f>SUM(J737:J741)+SUM(J748:J752)</f>
        <v>39321</v>
      </c>
    </row>
    <row r="754" spans="1:10" x14ac:dyDescent="0.2">
      <c r="A754" s="531">
        <v>701</v>
      </c>
      <c r="B754" s="535"/>
      <c r="C754" s="538"/>
      <c r="D754" s="533"/>
      <c r="E754" s="533"/>
      <c r="F754" s="533"/>
      <c r="G754" s="147"/>
      <c r="H754" s="147"/>
      <c r="I754" s="147"/>
      <c r="J754" s="147"/>
    </row>
    <row r="755" spans="1:10" ht="13.5" x14ac:dyDescent="0.25">
      <c r="A755" s="531">
        <v>702</v>
      </c>
      <c r="B755" s="528" t="s">
        <v>254</v>
      </c>
      <c r="C755" s="529"/>
      <c r="D755" s="530"/>
      <c r="E755" s="530"/>
      <c r="F755" s="530"/>
      <c r="G755" s="147"/>
      <c r="H755" s="147"/>
      <c r="I755" s="147"/>
      <c r="J755" s="147"/>
    </row>
    <row r="756" spans="1:10" ht="25.5" x14ac:dyDescent="0.2">
      <c r="A756" s="772">
        <v>704</v>
      </c>
      <c r="B756" s="777" t="s">
        <v>210</v>
      </c>
      <c r="C756" s="774" t="s">
        <v>211</v>
      </c>
      <c r="D756" s="774" t="s">
        <v>14</v>
      </c>
      <c r="E756" s="774"/>
      <c r="F756" s="775">
        <v>2000</v>
      </c>
      <c r="G756" s="775">
        <f>E756*F756</f>
        <v>0</v>
      </c>
      <c r="H756" s="775">
        <v>1856</v>
      </c>
      <c r="I756" s="775">
        <f t="shared" ref="I756:I803" si="165">E756*H756</f>
        <v>0</v>
      </c>
      <c r="J756" s="784">
        <f t="shared" ref="J756:J817" si="166">G756+I756</f>
        <v>0</v>
      </c>
    </row>
    <row r="757" spans="1:10" x14ac:dyDescent="0.2">
      <c r="A757" s="772">
        <v>705</v>
      </c>
      <c r="B757" s="777" t="s">
        <v>255</v>
      </c>
      <c r="C757" s="774" t="s">
        <v>256</v>
      </c>
      <c r="D757" s="774" t="s">
        <v>14</v>
      </c>
      <c r="E757" s="774"/>
      <c r="F757" s="780" t="s">
        <v>434</v>
      </c>
      <c r="G757" s="775"/>
      <c r="H757" s="775">
        <v>0</v>
      </c>
      <c r="I757" s="775">
        <f t="shared" si="165"/>
        <v>0</v>
      </c>
      <c r="J757" s="784">
        <f t="shared" si="166"/>
        <v>0</v>
      </c>
    </row>
    <row r="758" spans="1:10" x14ac:dyDescent="0.2">
      <c r="A758" s="772">
        <v>706</v>
      </c>
      <c r="B758" s="777" t="s">
        <v>255</v>
      </c>
      <c r="C758" s="774" t="s">
        <v>257</v>
      </c>
      <c r="D758" s="774" t="s">
        <v>14</v>
      </c>
      <c r="E758" s="774"/>
      <c r="F758" s="780" t="s">
        <v>434</v>
      </c>
      <c r="G758" s="775"/>
      <c r="H758" s="775">
        <v>0</v>
      </c>
      <c r="I758" s="775">
        <f t="shared" si="165"/>
        <v>0</v>
      </c>
      <c r="J758" s="784">
        <f t="shared" si="166"/>
        <v>0</v>
      </c>
    </row>
    <row r="759" spans="1:10" x14ac:dyDescent="0.2">
      <c r="A759" s="772">
        <v>707</v>
      </c>
      <c r="B759" s="777" t="s">
        <v>255</v>
      </c>
      <c r="C759" s="774" t="s">
        <v>258</v>
      </c>
      <c r="D759" s="774" t="s">
        <v>14</v>
      </c>
      <c r="E759" s="774"/>
      <c r="F759" s="780" t="s">
        <v>434</v>
      </c>
      <c r="G759" s="775"/>
      <c r="H759" s="775">
        <v>0</v>
      </c>
      <c r="I759" s="775">
        <f t="shared" si="165"/>
        <v>0</v>
      </c>
      <c r="J759" s="784">
        <f t="shared" si="166"/>
        <v>0</v>
      </c>
    </row>
    <row r="760" spans="1:10" x14ac:dyDescent="0.2">
      <c r="A760" s="772">
        <v>708</v>
      </c>
      <c r="B760" s="777" t="s">
        <v>214</v>
      </c>
      <c r="C760" s="774" t="s">
        <v>215</v>
      </c>
      <c r="D760" s="774" t="s">
        <v>14</v>
      </c>
      <c r="E760" s="774"/>
      <c r="F760" s="775">
        <v>450</v>
      </c>
      <c r="G760" s="775">
        <f>E760*F760</f>
        <v>0</v>
      </c>
      <c r="H760" s="775">
        <v>4220</v>
      </c>
      <c r="I760" s="775">
        <f t="shared" si="165"/>
        <v>0</v>
      </c>
      <c r="J760" s="784">
        <f t="shared" si="166"/>
        <v>0</v>
      </c>
    </row>
    <row r="761" spans="1:10" x14ac:dyDescent="0.2">
      <c r="A761" s="772">
        <v>709</v>
      </c>
      <c r="B761" s="777" t="s">
        <v>216</v>
      </c>
      <c r="C761" s="774"/>
      <c r="D761" s="774" t="s">
        <v>35</v>
      </c>
      <c r="E761" s="774"/>
      <c r="F761" s="775">
        <v>100</v>
      </c>
      <c r="G761" s="775">
        <f>E761*F761</f>
        <v>0</v>
      </c>
      <c r="H761" s="775">
        <v>189</v>
      </c>
      <c r="I761" s="775">
        <f t="shared" si="165"/>
        <v>0</v>
      </c>
      <c r="J761" s="784">
        <f t="shared" si="166"/>
        <v>0</v>
      </c>
    </row>
    <row r="762" spans="1:10" x14ac:dyDescent="0.2">
      <c r="A762" s="772">
        <v>710</v>
      </c>
      <c r="B762" s="777" t="s">
        <v>217</v>
      </c>
      <c r="C762" s="774" t="s">
        <v>218</v>
      </c>
      <c r="D762" s="774" t="s">
        <v>14</v>
      </c>
      <c r="E762" s="774"/>
      <c r="F762" s="775">
        <v>50</v>
      </c>
      <c r="G762" s="775">
        <f>E762*F762</f>
        <v>0</v>
      </c>
      <c r="H762" s="775">
        <v>324</v>
      </c>
      <c r="I762" s="775">
        <f t="shared" si="165"/>
        <v>0</v>
      </c>
      <c r="J762" s="784">
        <f t="shared" si="166"/>
        <v>0</v>
      </c>
    </row>
    <row r="763" spans="1:10" ht="15" customHeight="1" x14ac:dyDescent="0.2">
      <c r="A763" s="772">
        <v>711</v>
      </c>
      <c r="B763" s="777" t="s">
        <v>259</v>
      </c>
      <c r="C763" s="774" t="s">
        <v>260</v>
      </c>
      <c r="D763" s="774" t="s">
        <v>14</v>
      </c>
      <c r="E763" s="774"/>
      <c r="F763" s="780" t="s">
        <v>434</v>
      </c>
      <c r="G763" s="775"/>
      <c r="H763" s="775">
        <v>0</v>
      </c>
      <c r="I763" s="775">
        <f t="shared" si="165"/>
        <v>0</v>
      </c>
      <c r="J763" s="784">
        <f t="shared" si="166"/>
        <v>0</v>
      </c>
    </row>
    <row r="764" spans="1:10" ht="15" customHeight="1" x14ac:dyDescent="0.2">
      <c r="A764" s="762">
        <v>704</v>
      </c>
      <c r="B764" s="779" t="s">
        <v>603</v>
      </c>
      <c r="C764" s="764"/>
      <c r="D764" s="764" t="s">
        <v>14</v>
      </c>
      <c r="E764" s="764"/>
      <c r="F764" s="765">
        <v>2000</v>
      </c>
      <c r="G764" s="765">
        <f t="shared" ref="G764:G774" si="167">E764*F764</f>
        <v>0</v>
      </c>
      <c r="H764" s="765">
        <v>848</v>
      </c>
      <c r="I764" s="765">
        <f t="shared" si="165"/>
        <v>0</v>
      </c>
      <c r="J764" s="771">
        <f t="shared" si="166"/>
        <v>0</v>
      </c>
    </row>
    <row r="765" spans="1:10" ht="15" customHeight="1" x14ac:dyDescent="0.2">
      <c r="A765" s="762">
        <v>708</v>
      </c>
      <c r="B765" s="779" t="s">
        <v>214</v>
      </c>
      <c r="C765" s="764"/>
      <c r="D765" s="764" t="s">
        <v>14</v>
      </c>
      <c r="E765" s="764"/>
      <c r="F765" s="765">
        <v>450</v>
      </c>
      <c r="G765" s="765">
        <f t="shared" si="167"/>
        <v>0</v>
      </c>
      <c r="H765" s="765">
        <v>126</v>
      </c>
      <c r="I765" s="765">
        <f t="shared" si="165"/>
        <v>0</v>
      </c>
      <c r="J765" s="771">
        <f t="shared" si="166"/>
        <v>0</v>
      </c>
    </row>
    <row r="766" spans="1:10" x14ac:dyDescent="0.2">
      <c r="A766" s="762">
        <v>710</v>
      </c>
      <c r="B766" s="779" t="s">
        <v>217</v>
      </c>
      <c r="C766" s="764"/>
      <c r="D766" s="764" t="s">
        <v>14</v>
      </c>
      <c r="E766" s="764"/>
      <c r="F766" s="765">
        <v>50</v>
      </c>
      <c r="G766" s="765">
        <f t="shared" si="167"/>
        <v>0</v>
      </c>
      <c r="H766" s="765">
        <v>64</v>
      </c>
      <c r="I766" s="765">
        <f t="shared" si="165"/>
        <v>0</v>
      </c>
      <c r="J766" s="771">
        <f t="shared" si="166"/>
        <v>0</v>
      </c>
    </row>
    <row r="767" spans="1:10" ht="51" x14ac:dyDescent="0.2">
      <c r="A767" s="772">
        <v>712</v>
      </c>
      <c r="B767" s="781" t="s">
        <v>438</v>
      </c>
      <c r="C767" s="774" t="s">
        <v>439</v>
      </c>
      <c r="D767" s="774" t="s">
        <v>32</v>
      </c>
      <c r="E767" s="774"/>
      <c r="F767" s="775">
        <v>32544</v>
      </c>
      <c r="G767" s="775">
        <f t="shared" si="167"/>
        <v>0</v>
      </c>
      <c r="H767" s="775">
        <v>43909</v>
      </c>
      <c r="I767" s="775">
        <f t="shared" si="165"/>
        <v>0</v>
      </c>
      <c r="J767" s="784">
        <f t="shared" si="166"/>
        <v>0</v>
      </c>
    </row>
    <row r="768" spans="1:10" ht="15" customHeight="1" x14ac:dyDescent="0.2">
      <c r="A768" s="772">
        <v>713</v>
      </c>
      <c r="B768" s="781" t="s">
        <v>438</v>
      </c>
      <c r="C768" s="774" t="s">
        <v>439</v>
      </c>
      <c r="D768" s="774" t="s">
        <v>32</v>
      </c>
      <c r="E768" s="774"/>
      <c r="F768" s="775">
        <v>32544</v>
      </c>
      <c r="G768" s="775">
        <f t="shared" si="167"/>
        <v>0</v>
      </c>
      <c r="H768" s="775">
        <v>43909</v>
      </c>
      <c r="I768" s="775">
        <f t="shared" si="165"/>
        <v>0</v>
      </c>
      <c r="J768" s="784">
        <f t="shared" si="166"/>
        <v>0</v>
      </c>
    </row>
    <row r="769" spans="1:10" ht="51" x14ac:dyDescent="0.2">
      <c r="A769" s="762">
        <v>712</v>
      </c>
      <c r="B769" s="782" t="s">
        <v>604</v>
      </c>
      <c r="C769" s="764" t="s">
        <v>439</v>
      </c>
      <c r="D769" s="764" t="s">
        <v>32</v>
      </c>
      <c r="E769" s="764"/>
      <c r="F769" s="765">
        <v>32544</v>
      </c>
      <c r="G769" s="765">
        <f t="shared" si="167"/>
        <v>0</v>
      </c>
      <c r="H769" s="765">
        <v>55651</v>
      </c>
      <c r="I769" s="765">
        <f t="shared" si="165"/>
        <v>0</v>
      </c>
      <c r="J769" s="771">
        <f t="shared" si="166"/>
        <v>0</v>
      </c>
    </row>
    <row r="770" spans="1:10" ht="51" x14ac:dyDescent="0.2">
      <c r="A770" s="762">
        <v>713</v>
      </c>
      <c r="B770" s="782" t="s">
        <v>604</v>
      </c>
      <c r="C770" s="764" t="s">
        <v>439</v>
      </c>
      <c r="D770" s="764" t="s">
        <v>32</v>
      </c>
      <c r="E770" s="764"/>
      <c r="F770" s="765">
        <v>32544</v>
      </c>
      <c r="G770" s="765">
        <f t="shared" si="167"/>
        <v>0</v>
      </c>
      <c r="H770" s="765">
        <v>55651</v>
      </c>
      <c r="I770" s="765">
        <f t="shared" si="165"/>
        <v>0</v>
      </c>
      <c r="J770" s="771">
        <f t="shared" si="166"/>
        <v>0</v>
      </c>
    </row>
    <row r="771" spans="1:10" ht="25.5" x14ac:dyDescent="0.2">
      <c r="A771" s="531">
        <v>714</v>
      </c>
      <c r="B771" s="578" t="s">
        <v>242</v>
      </c>
      <c r="C771" s="533" t="s">
        <v>381</v>
      </c>
      <c r="D771" s="533" t="s">
        <v>14</v>
      </c>
      <c r="E771" s="533"/>
      <c r="F771" s="536">
        <v>38090.69</v>
      </c>
      <c r="G771" s="536">
        <f t="shared" si="167"/>
        <v>0</v>
      </c>
      <c r="H771" s="536">
        <v>127558.79999999999</v>
      </c>
      <c r="I771" s="536">
        <f t="shared" si="165"/>
        <v>0</v>
      </c>
      <c r="J771" s="749">
        <f t="shared" si="166"/>
        <v>0</v>
      </c>
    </row>
    <row r="772" spans="1:10" ht="25.5" x14ac:dyDescent="0.2">
      <c r="A772" s="531">
        <v>715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7"/>
        <v>0</v>
      </c>
      <c r="H772" s="536">
        <v>171529.19999999998</v>
      </c>
      <c r="I772" s="536">
        <f t="shared" si="165"/>
        <v>0</v>
      </c>
      <c r="J772" s="749">
        <f t="shared" si="166"/>
        <v>0</v>
      </c>
    </row>
    <row r="773" spans="1:10" ht="25.5" x14ac:dyDescent="0.2">
      <c r="A773" s="531">
        <v>716</v>
      </c>
      <c r="B773" s="578" t="s">
        <v>242</v>
      </c>
      <c r="C773" s="533" t="s">
        <v>380</v>
      </c>
      <c r="D773" s="533" t="s">
        <v>14</v>
      </c>
      <c r="E773" s="533"/>
      <c r="F773" s="536">
        <v>51220.74</v>
      </c>
      <c r="G773" s="536">
        <f t="shared" si="167"/>
        <v>0</v>
      </c>
      <c r="H773" s="536">
        <v>171529.19999999998</v>
      </c>
      <c r="I773" s="536">
        <f t="shared" si="165"/>
        <v>0</v>
      </c>
      <c r="J773" s="749">
        <f t="shared" si="166"/>
        <v>0</v>
      </c>
    </row>
    <row r="774" spans="1:10" ht="25.5" x14ac:dyDescent="0.2">
      <c r="A774" s="531">
        <v>717</v>
      </c>
      <c r="B774" s="578" t="s">
        <v>242</v>
      </c>
      <c r="C774" s="533" t="s">
        <v>381</v>
      </c>
      <c r="D774" s="533" t="s">
        <v>14</v>
      </c>
      <c r="E774" s="533"/>
      <c r="F774" s="536">
        <v>38090.69</v>
      </c>
      <c r="G774" s="536">
        <f t="shared" si="167"/>
        <v>0</v>
      </c>
      <c r="H774" s="536">
        <v>127558.79999999999</v>
      </c>
      <c r="I774" s="536">
        <f t="shared" si="165"/>
        <v>0</v>
      </c>
      <c r="J774" s="749">
        <f t="shared" si="166"/>
        <v>0</v>
      </c>
    </row>
    <row r="775" spans="1:10" x14ac:dyDescent="0.2">
      <c r="A775" s="772">
        <v>718</v>
      </c>
      <c r="B775" s="777" t="s">
        <v>261</v>
      </c>
      <c r="C775" s="774" t="s">
        <v>262</v>
      </c>
      <c r="D775" s="774" t="s">
        <v>14</v>
      </c>
      <c r="E775" s="774"/>
      <c r="F775" s="780" t="s">
        <v>434</v>
      </c>
      <c r="G775" s="775"/>
      <c r="H775" s="775">
        <v>0</v>
      </c>
      <c r="I775" s="775">
        <f t="shared" si="165"/>
        <v>0</v>
      </c>
      <c r="J775" s="784">
        <f t="shared" si="166"/>
        <v>0</v>
      </c>
    </row>
    <row r="776" spans="1:10" ht="25.5" x14ac:dyDescent="0.2">
      <c r="A776" s="772">
        <v>719</v>
      </c>
      <c r="B776" s="777" t="s">
        <v>263</v>
      </c>
      <c r="C776" s="774" t="s">
        <v>264</v>
      </c>
      <c r="D776" s="774" t="s">
        <v>14</v>
      </c>
      <c r="E776" s="774"/>
      <c r="F776" s="780" t="s">
        <v>434</v>
      </c>
      <c r="G776" s="775"/>
      <c r="H776" s="775">
        <v>0</v>
      </c>
      <c r="I776" s="775">
        <f t="shared" si="165"/>
        <v>0</v>
      </c>
      <c r="J776" s="784">
        <f t="shared" si="166"/>
        <v>0</v>
      </c>
    </row>
    <row r="777" spans="1:10" x14ac:dyDescent="0.2">
      <c r="A777" s="772">
        <v>720</v>
      </c>
      <c r="B777" s="777" t="s">
        <v>265</v>
      </c>
      <c r="C777" s="774"/>
      <c r="D777" s="774" t="s">
        <v>14</v>
      </c>
      <c r="E777" s="774"/>
      <c r="F777" s="780" t="s">
        <v>435</v>
      </c>
      <c r="G777" s="775"/>
      <c r="H777" s="775">
        <v>0</v>
      </c>
      <c r="I777" s="775">
        <f t="shared" si="165"/>
        <v>0</v>
      </c>
      <c r="J777" s="784">
        <f t="shared" si="166"/>
        <v>0</v>
      </c>
    </row>
    <row r="778" spans="1:10" x14ac:dyDescent="0.2">
      <c r="A778" s="772">
        <v>721</v>
      </c>
      <c r="B778" s="777" t="s">
        <v>266</v>
      </c>
      <c r="C778" s="774"/>
      <c r="D778" s="774" t="s">
        <v>14</v>
      </c>
      <c r="E778" s="774"/>
      <c r="F778" s="780" t="s">
        <v>435</v>
      </c>
      <c r="G778" s="775"/>
      <c r="H778" s="775">
        <v>0</v>
      </c>
      <c r="I778" s="775">
        <f t="shared" si="165"/>
        <v>0</v>
      </c>
      <c r="J778" s="784">
        <f t="shared" si="166"/>
        <v>0</v>
      </c>
    </row>
    <row r="779" spans="1:10" x14ac:dyDescent="0.2">
      <c r="A779" s="772">
        <v>722</v>
      </c>
      <c r="B779" s="777" t="s">
        <v>267</v>
      </c>
      <c r="C779" s="774"/>
      <c r="D779" s="774" t="s">
        <v>14</v>
      </c>
      <c r="E779" s="774"/>
      <c r="F779" s="780" t="s">
        <v>435</v>
      </c>
      <c r="G779" s="775"/>
      <c r="H779" s="775">
        <v>0</v>
      </c>
      <c r="I779" s="775">
        <f t="shared" si="165"/>
        <v>0</v>
      </c>
      <c r="J779" s="784">
        <f t="shared" si="166"/>
        <v>0</v>
      </c>
    </row>
    <row r="780" spans="1:10" x14ac:dyDescent="0.2">
      <c r="A780" s="772">
        <v>723</v>
      </c>
      <c r="B780" s="777" t="s">
        <v>268</v>
      </c>
      <c r="C780" s="774"/>
      <c r="D780" s="774" t="s">
        <v>14</v>
      </c>
      <c r="E780" s="774"/>
      <c r="F780" s="780" t="s">
        <v>435</v>
      </c>
      <c r="G780" s="775"/>
      <c r="H780" s="775">
        <v>0</v>
      </c>
      <c r="I780" s="775">
        <f t="shared" si="165"/>
        <v>0</v>
      </c>
      <c r="J780" s="784">
        <f t="shared" si="166"/>
        <v>0</v>
      </c>
    </row>
    <row r="781" spans="1:10" x14ac:dyDescent="0.2">
      <c r="A781" s="772">
        <v>724</v>
      </c>
      <c r="B781" s="777" t="s">
        <v>269</v>
      </c>
      <c r="C781" s="774"/>
      <c r="D781" s="774" t="s">
        <v>14</v>
      </c>
      <c r="E781" s="774"/>
      <c r="F781" s="780" t="s">
        <v>435</v>
      </c>
      <c r="G781" s="775"/>
      <c r="H781" s="775">
        <v>0</v>
      </c>
      <c r="I781" s="775">
        <f t="shared" si="165"/>
        <v>0</v>
      </c>
      <c r="J781" s="784">
        <f t="shared" si="166"/>
        <v>0</v>
      </c>
    </row>
    <row r="782" spans="1:10" x14ac:dyDescent="0.2">
      <c r="A782" s="772">
        <v>725</v>
      </c>
      <c r="B782" s="777" t="s">
        <v>270</v>
      </c>
      <c r="C782" s="774"/>
      <c r="D782" s="774" t="s">
        <v>14</v>
      </c>
      <c r="E782" s="774"/>
      <c r="F782" s="780" t="s">
        <v>435</v>
      </c>
      <c r="G782" s="775"/>
      <c r="H782" s="775">
        <v>0</v>
      </c>
      <c r="I782" s="775">
        <f t="shared" si="165"/>
        <v>0</v>
      </c>
      <c r="J782" s="784">
        <f t="shared" si="166"/>
        <v>0</v>
      </c>
    </row>
    <row r="783" spans="1:10" x14ac:dyDescent="0.2">
      <c r="A783" s="772">
        <v>726</v>
      </c>
      <c r="B783" s="777" t="s">
        <v>271</v>
      </c>
      <c r="C783" s="774"/>
      <c r="D783" s="774" t="s">
        <v>14</v>
      </c>
      <c r="E783" s="774"/>
      <c r="F783" s="780" t="s">
        <v>435</v>
      </c>
      <c r="G783" s="775"/>
      <c r="H783" s="775">
        <v>0</v>
      </c>
      <c r="I783" s="775">
        <f t="shared" si="165"/>
        <v>0</v>
      </c>
      <c r="J783" s="784">
        <f t="shared" si="166"/>
        <v>0</v>
      </c>
    </row>
    <row r="784" spans="1:10" x14ac:dyDescent="0.2">
      <c r="A784" s="772">
        <v>727</v>
      </c>
      <c r="B784" s="777" t="s">
        <v>272</v>
      </c>
      <c r="C784" s="774"/>
      <c r="D784" s="774" t="s">
        <v>14</v>
      </c>
      <c r="E784" s="774"/>
      <c r="F784" s="780" t="s">
        <v>435</v>
      </c>
      <c r="G784" s="775"/>
      <c r="H784" s="775">
        <v>0</v>
      </c>
      <c r="I784" s="775">
        <f t="shared" si="165"/>
        <v>0</v>
      </c>
      <c r="J784" s="784">
        <f t="shared" si="166"/>
        <v>0</v>
      </c>
    </row>
    <row r="785" spans="1:10" x14ac:dyDescent="0.2">
      <c r="A785" s="531">
        <v>728</v>
      </c>
      <c r="B785" s="535" t="s">
        <v>219</v>
      </c>
      <c r="C785" s="538" t="s">
        <v>273</v>
      </c>
      <c r="D785" s="533" t="s">
        <v>35</v>
      </c>
      <c r="E785" s="82"/>
      <c r="F785" s="536">
        <v>80</v>
      </c>
      <c r="G785" s="536">
        <f t="shared" ref="G785:G803" si="168">E785*F785</f>
        <v>0</v>
      </c>
      <c r="H785" s="536">
        <v>22</v>
      </c>
      <c r="I785" s="536">
        <f t="shared" si="165"/>
        <v>0</v>
      </c>
      <c r="J785" s="749">
        <f t="shared" si="166"/>
        <v>0</v>
      </c>
    </row>
    <row r="786" spans="1:10" x14ac:dyDescent="0.2">
      <c r="A786" s="531">
        <v>729</v>
      </c>
      <c r="B786" s="535" t="s">
        <v>219</v>
      </c>
      <c r="C786" s="538" t="s">
        <v>220</v>
      </c>
      <c r="D786" s="533" t="s">
        <v>35</v>
      </c>
      <c r="E786" s="82"/>
      <c r="F786" s="536">
        <v>80</v>
      </c>
      <c r="G786" s="536">
        <f t="shared" si="168"/>
        <v>0</v>
      </c>
      <c r="H786" s="536">
        <v>30</v>
      </c>
      <c r="I786" s="536">
        <f t="shared" si="165"/>
        <v>0</v>
      </c>
      <c r="J786" s="749">
        <f t="shared" si="166"/>
        <v>0</v>
      </c>
    </row>
    <row r="787" spans="1:10" x14ac:dyDescent="0.2">
      <c r="A787" s="772">
        <v>730</v>
      </c>
      <c r="B787" s="773" t="s">
        <v>219</v>
      </c>
      <c r="C787" s="778" t="s">
        <v>221</v>
      </c>
      <c r="D787" s="774" t="s">
        <v>35</v>
      </c>
      <c r="E787" s="774"/>
      <c r="F787" s="775">
        <v>80</v>
      </c>
      <c r="G787" s="775">
        <f t="shared" si="168"/>
        <v>0</v>
      </c>
      <c r="H787" s="775">
        <v>45</v>
      </c>
      <c r="I787" s="775">
        <f t="shared" si="165"/>
        <v>0</v>
      </c>
      <c r="J787" s="784">
        <f t="shared" si="166"/>
        <v>0</v>
      </c>
    </row>
    <row r="788" spans="1:10" x14ac:dyDescent="0.2">
      <c r="A788" s="762">
        <v>729</v>
      </c>
      <c r="B788" s="768" t="s">
        <v>605</v>
      </c>
      <c r="C788" s="769" t="s">
        <v>220</v>
      </c>
      <c r="D788" s="764" t="s">
        <v>35</v>
      </c>
      <c r="E788" s="764"/>
      <c r="F788" s="765">
        <v>80</v>
      </c>
      <c r="G788" s="765">
        <f t="shared" si="168"/>
        <v>0</v>
      </c>
      <c r="H788" s="765">
        <v>36</v>
      </c>
      <c r="I788" s="765">
        <f t="shared" si="165"/>
        <v>0</v>
      </c>
      <c r="J788" s="771">
        <f t="shared" si="166"/>
        <v>0</v>
      </c>
    </row>
    <row r="789" spans="1:10" x14ac:dyDescent="0.2">
      <c r="A789" s="531">
        <v>731</v>
      </c>
      <c r="B789" s="535" t="s">
        <v>274</v>
      </c>
      <c r="C789" s="538" t="s">
        <v>273</v>
      </c>
      <c r="D789" s="533" t="s">
        <v>35</v>
      </c>
      <c r="E789" s="82"/>
      <c r="F789" s="536">
        <v>0</v>
      </c>
      <c r="G789" s="536">
        <f t="shared" si="168"/>
        <v>0</v>
      </c>
      <c r="H789" s="536">
        <v>31</v>
      </c>
      <c r="I789" s="536">
        <f t="shared" si="165"/>
        <v>0</v>
      </c>
      <c r="J789" s="749">
        <f t="shared" si="166"/>
        <v>0</v>
      </c>
    </row>
    <row r="790" spans="1:10" x14ac:dyDescent="0.2">
      <c r="A790" s="531">
        <v>732</v>
      </c>
      <c r="B790" s="535" t="s">
        <v>274</v>
      </c>
      <c r="C790" s="538" t="s">
        <v>220</v>
      </c>
      <c r="D790" s="533" t="s">
        <v>35</v>
      </c>
      <c r="E790" s="82"/>
      <c r="F790" s="536">
        <v>0</v>
      </c>
      <c r="G790" s="536">
        <f t="shared" si="168"/>
        <v>0</v>
      </c>
      <c r="H790" s="536">
        <v>32</v>
      </c>
      <c r="I790" s="536">
        <f t="shared" si="165"/>
        <v>0</v>
      </c>
      <c r="J790" s="749">
        <f t="shared" si="166"/>
        <v>0</v>
      </c>
    </row>
    <row r="791" spans="1:10" x14ac:dyDescent="0.2">
      <c r="A791" s="772">
        <v>733</v>
      </c>
      <c r="B791" s="773" t="s">
        <v>274</v>
      </c>
      <c r="C791" s="778" t="s">
        <v>221</v>
      </c>
      <c r="D791" s="774" t="s">
        <v>35</v>
      </c>
      <c r="E791" s="774"/>
      <c r="F791" s="775">
        <v>0</v>
      </c>
      <c r="G791" s="775">
        <f t="shared" si="168"/>
        <v>0</v>
      </c>
      <c r="H791" s="775">
        <v>34</v>
      </c>
      <c r="I791" s="775">
        <f t="shared" si="165"/>
        <v>0</v>
      </c>
      <c r="J791" s="784">
        <f t="shared" si="166"/>
        <v>0</v>
      </c>
    </row>
    <row r="792" spans="1:10" x14ac:dyDescent="0.2">
      <c r="A792" s="762">
        <v>732</v>
      </c>
      <c r="B792" s="768" t="s">
        <v>597</v>
      </c>
      <c r="C792" s="769"/>
      <c r="D792" s="764" t="s">
        <v>35</v>
      </c>
      <c r="E792" s="764"/>
      <c r="F792" s="765">
        <v>1050</v>
      </c>
      <c r="G792" s="765">
        <f t="shared" si="168"/>
        <v>0</v>
      </c>
      <c r="H792" s="765">
        <v>652</v>
      </c>
      <c r="I792" s="765">
        <f t="shared" si="165"/>
        <v>0</v>
      </c>
      <c r="J792" s="771">
        <f t="shared" si="166"/>
        <v>0</v>
      </c>
    </row>
    <row r="793" spans="1:10" x14ac:dyDescent="0.2">
      <c r="A793" s="772">
        <v>734</v>
      </c>
      <c r="B793" s="773" t="s">
        <v>222</v>
      </c>
      <c r="C793" s="778" t="s">
        <v>223</v>
      </c>
      <c r="D793" s="774" t="s">
        <v>35</v>
      </c>
      <c r="E793" s="774"/>
      <c r="F793" s="775">
        <v>150</v>
      </c>
      <c r="G793" s="775">
        <f t="shared" si="168"/>
        <v>0</v>
      </c>
      <c r="H793" s="775">
        <v>227</v>
      </c>
      <c r="I793" s="775">
        <f t="shared" si="165"/>
        <v>0</v>
      </c>
      <c r="J793" s="784">
        <f t="shared" si="166"/>
        <v>0</v>
      </c>
    </row>
    <row r="794" spans="1:10" x14ac:dyDescent="0.2">
      <c r="A794" s="772">
        <v>735</v>
      </c>
      <c r="B794" s="773" t="s">
        <v>222</v>
      </c>
      <c r="C794" s="778" t="s">
        <v>275</v>
      </c>
      <c r="D794" s="774" t="s">
        <v>35</v>
      </c>
      <c r="E794" s="774"/>
      <c r="F794" s="775">
        <v>150</v>
      </c>
      <c r="G794" s="775">
        <f t="shared" si="168"/>
        <v>0</v>
      </c>
      <c r="H794" s="775">
        <v>281</v>
      </c>
      <c r="I794" s="775">
        <f t="shared" si="165"/>
        <v>0</v>
      </c>
      <c r="J794" s="784">
        <f t="shared" si="166"/>
        <v>0</v>
      </c>
    </row>
    <row r="795" spans="1:10" x14ac:dyDescent="0.2">
      <c r="A795" s="772">
        <v>736</v>
      </c>
      <c r="B795" s="773" t="s">
        <v>222</v>
      </c>
      <c r="C795" s="778" t="s">
        <v>225</v>
      </c>
      <c r="D795" s="774" t="s">
        <v>35</v>
      </c>
      <c r="E795" s="774"/>
      <c r="F795" s="775">
        <v>150</v>
      </c>
      <c r="G795" s="775">
        <f t="shared" si="168"/>
        <v>0</v>
      </c>
      <c r="H795" s="775">
        <v>217</v>
      </c>
      <c r="I795" s="775">
        <f t="shared" si="165"/>
        <v>0</v>
      </c>
      <c r="J795" s="784">
        <f t="shared" si="166"/>
        <v>0</v>
      </c>
    </row>
    <row r="796" spans="1:10" x14ac:dyDescent="0.2">
      <c r="A796" s="772">
        <v>737</v>
      </c>
      <c r="B796" s="773" t="s">
        <v>224</v>
      </c>
      <c r="C796" s="778" t="s">
        <v>276</v>
      </c>
      <c r="D796" s="774" t="s">
        <v>35</v>
      </c>
      <c r="E796" s="774"/>
      <c r="F796" s="775">
        <v>150</v>
      </c>
      <c r="G796" s="775">
        <f t="shared" si="168"/>
        <v>0</v>
      </c>
      <c r="H796" s="775">
        <v>392</v>
      </c>
      <c r="I796" s="775">
        <f t="shared" si="165"/>
        <v>0</v>
      </c>
      <c r="J796" s="784">
        <f t="shared" si="166"/>
        <v>0</v>
      </c>
    </row>
    <row r="797" spans="1:10" x14ac:dyDescent="0.2">
      <c r="A797" s="772">
        <v>738</v>
      </c>
      <c r="B797" s="773" t="s">
        <v>224</v>
      </c>
      <c r="C797" s="778" t="s">
        <v>223</v>
      </c>
      <c r="D797" s="774" t="s">
        <v>35</v>
      </c>
      <c r="E797" s="774"/>
      <c r="F797" s="775">
        <v>150</v>
      </c>
      <c r="G797" s="775">
        <f t="shared" si="168"/>
        <v>0</v>
      </c>
      <c r="H797" s="775">
        <v>250</v>
      </c>
      <c r="I797" s="775">
        <f t="shared" si="165"/>
        <v>0</v>
      </c>
      <c r="J797" s="784">
        <f t="shared" si="166"/>
        <v>0</v>
      </c>
    </row>
    <row r="798" spans="1:10" x14ac:dyDescent="0.2">
      <c r="A798" s="772">
        <v>739</v>
      </c>
      <c r="B798" s="773" t="s">
        <v>224</v>
      </c>
      <c r="C798" s="778" t="s">
        <v>275</v>
      </c>
      <c r="D798" s="774" t="s">
        <v>35</v>
      </c>
      <c r="E798" s="774"/>
      <c r="F798" s="775">
        <v>150</v>
      </c>
      <c r="G798" s="775">
        <f t="shared" si="168"/>
        <v>0</v>
      </c>
      <c r="H798" s="775">
        <v>276</v>
      </c>
      <c r="I798" s="775">
        <f t="shared" si="165"/>
        <v>0</v>
      </c>
      <c r="J798" s="784">
        <f t="shared" si="166"/>
        <v>0</v>
      </c>
    </row>
    <row r="799" spans="1:10" x14ac:dyDescent="0.2">
      <c r="A799" s="772">
        <v>740</v>
      </c>
      <c r="B799" s="773" t="s">
        <v>224</v>
      </c>
      <c r="C799" s="778" t="s">
        <v>225</v>
      </c>
      <c r="D799" s="774" t="s">
        <v>35</v>
      </c>
      <c r="E799" s="774"/>
      <c r="F799" s="775">
        <v>150</v>
      </c>
      <c r="G799" s="775">
        <f t="shared" si="168"/>
        <v>0</v>
      </c>
      <c r="H799" s="775">
        <v>157</v>
      </c>
      <c r="I799" s="775">
        <f t="shared" si="165"/>
        <v>0</v>
      </c>
      <c r="J799" s="784">
        <f t="shared" si="166"/>
        <v>0</v>
      </c>
    </row>
    <row r="800" spans="1:10" x14ac:dyDescent="0.2">
      <c r="A800" s="772">
        <v>741</v>
      </c>
      <c r="B800" s="773" t="s">
        <v>226</v>
      </c>
      <c r="C800" s="778" t="s">
        <v>277</v>
      </c>
      <c r="D800" s="774" t="s">
        <v>35</v>
      </c>
      <c r="E800" s="774"/>
      <c r="F800" s="775">
        <v>150</v>
      </c>
      <c r="G800" s="775">
        <f t="shared" si="168"/>
        <v>0</v>
      </c>
      <c r="H800" s="775">
        <v>308</v>
      </c>
      <c r="I800" s="775">
        <f t="shared" si="165"/>
        <v>0</v>
      </c>
      <c r="J800" s="784">
        <f t="shared" si="166"/>
        <v>0</v>
      </c>
    </row>
    <row r="801" spans="1:10" x14ac:dyDescent="0.2">
      <c r="A801" s="772">
        <v>742</v>
      </c>
      <c r="B801" s="773" t="s">
        <v>226</v>
      </c>
      <c r="C801" s="778" t="s">
        <v>278</v>
      </c>
      <c r="D801" s="774" t="s">
        <v>35</v>
      </c>
      <c r="E801" s="774"/>
      <c r="F801" s="775">
        <v>150</v>
      </c>
      <c r="G801" s="775">
        <f t="shared" si="168"/>
        <v>0</v>
      </c>
      <c r="H801" s="775">
        <v>248</v>
      </c>
      <c r="I801" s="775">
        <f t="shared" si="165"/>
        <v>0</v>
      </c>
      <c r="J801" s="784">
        <f t="shared" si="166"/>
        <v>0</v>
      </c>
    </row>
    <row r="802" spans="1:10" x14ac:dyDescent="0.2">
      <c r="A802" s="772">
        <v>743</v>
      </c>
      <c r="B802" s="773" t="s">
        <v>228</v>
      </c>
      <c r="C802" s="778" t="s">
        <v>229</v>
      </c>
      <c r="D802" s="774" t="s">
        <v>35</v>
      </c>
      <c r="E802" s="774"/>
      <c r="F802" s="775">
        <v>120</v>
      </c>
      <c r="G802" s="775">
        <f t="shared" si="168"/>
        <v>0</v>
      </c>
      <c r="H802" s="775">
        <v>33</v>
      </c>
      <c r="I802" s="775">
        <f t="shared" si="165"/>
        <v>0</v>
      </c>
      <c r="J802" s="784">
        <f t="shared" si="166"/>
        <v>0</v>
      </c>
    </row>
    <row r="803" spans="1:10" x14ac:dyDescent="0.2">
      <c r="A803" s="772">
        <v>744</v>
      </c>
      <c r="B803" s="773" t="s">
        <v>230</v>
      </c>
      <c r="C803" s="778" t="s">
        <v>229</v>
      </c>
      <c r="D803" s="774" t="s">
        <v>35</v>
      </c>
      <c r="E803" s="774"/>
      <c r="F803" s="775">
        <v>120</v>
      </c>
      <c r="G803" s="775">
        <f t="shared" si="168"/>
        <v>0</v>
      </c>
      <c r="H803" s="775">
        <v>30</v>
      </c>
      <c r="I803" s="775">
        <f t="shared" si="165"/>
        <v>0</v>
      </c>
      <c r="J803" s="784">
        <f t="shared" si="166"/>
        <v>0</v>
      </c>
    </row>
    <row r="804" spans="1:10" x14ac:dyDescent="0.2">
      <c r="A804" s="762"/>
      <c r="B804" s="783" t="s">
        <v>606</v>
      </c>
      <c r="C804" s="769"/>
      <c r="D804" s="764"/>
      <c r="E804" s="764"/>
      <c r="F804" s="765"/>
      <c r="G804" s="765"/>
      <c r="H804" s="765"/>
      <c r="I804" s="765"/>
      <c r="J804" s="771"/>
    </row>
    <row r="805" spans="1:10" x14ac:dyDescent="0.2">
      <c r="A805" s="762">
        <v>734</v>
      </c>
      <c r="B805" s="768" t="s">
        <v>600</v>
      </c>
      <c r="C805" s="769" t="s">
        <v>601</v>
      </c>
      <c r="D805" s="764" t="s">
        <v>35</v>
      </c>
      <c r="E805" s="764"/>
      <c r="F805" s="765">
        <v>150</v>
      </c>
      <c r="G805" s="765">
        <f t="shared" ref="G805:G810" si="169">E805*F805</f>
        <v>0</v>
      </c>
      <c r="H805" s="765">
        <v>29</v>
      </c>
      <c r="I805" s="765">
        <f t="shared" ref="I805:I810" si="170">E805*H805</f>
        <v>0</v>
      </c>
      <c r="J805" s="771">
        <f t="shared" ref="J805:J810" si="171">G805+I805</f>
        <v>0</v>
      </c>
    </row>
    <row r="806" spans="1:10" x14ac:dyDescent="0.2">
      <c r="A806" s="762">
        <v>734</v>
      </c>
      <c r="B806" s="768" t="s">
        <v>600</v>
      </c>
      <c r="C806" s="769" t="s">
        <v>602</v>
      </c>
      <c r="D806" s="764" t="s">
        <v>35</v>
      </c>
      <c r="E806" s="764"/>
      <c r="F806" s="765">
        <v>150</v>
      </c>
      <c r="G806" s="765">
        <f t="shared" si="169"/>
        <v>0</v>
      </c>
      <c r="H806" s="765">
        <v>48</v>
      </c>
      <c r="I806" s="765">
        <f t="shared" si="170"/>
        <v>0</v>
      </c>
      <c r="J806" s="771">
        <f t="shared" si="171"/>
        <v>0</v>
      </c>
    </row>
    <row r="807" spans="1:10" x14ac:dyDescent="0.2">
      <c r="A807" s="762">
        <v>734</v>
      </c>
      <c r="B807" s="768" t="s">
        <v>607</v>
      </c>
      <c r="C807" s="769" t="s">
        <v>608</v>
      </c>
      <c r="D807" s="764" t="s">
        <v>35</v>
      </c>
      <c r="E807" s="764"/>
      <c r="F807" s="765">
        <v>150</v>
      </c>
      <c r="G807" s="765">
        <f t="shared" si="169"/>
        <v>0</v>
      </c>
      <c r="H807" s="765">
        <v>68</v>
      </c>
      <c r="I807" s="765">
        <f t="shared" si="170"/>
        <v>0</v>
      </c>
      <c r="J807" s="771">
        <f t="shared" si="171"/>
        <v>0</v>
      </c>
    </row>
    <row r="808" spans="1:10" x14ac:dyDescent="0.2">
      <c r="A808" s="762">
        <v>734</v>
      </c>
      <c r="B808" s="768" t="s">
        <v>599</v>
      </c>
      <c r="C808" s="769" t="s">
        <v>223</v>
      </c>
      <c r="D808" s="764" t="s">
        <v>35</v>
      </c>
      <c r="E808" s="764"/>
      <c r="F808" s="765">
        <v>150</v>
      </c>
      <c r="G808" s="765">
        <f t="shared" si="169"/>
        <v>0</v>
      </c>
      <c r="H808" s="765">
        <v>237</v>
      </c>
      <c r="I808" s="765">
        <f t="shared" si="170"/>
        <v>0</v>
      </c>
      <c r="J808" s="771">
        <f t="shared" si="171"/>
        <v>0</v>
      </c>
    </row>
    <row r="809" spans="1:10" x14ac:dyDescent="0.2">
      <c r="A809" s="762">
        <v>734</v>
      </c>
      <c r="B809" s="768" t="s">
        <v>609</v>
      </c>
      <c r="C809" s="769" t="s">
        <v>598</v>
      </c>
      <c r="D809" s="764" t="s">
        <v>35</v>
      </c>
      <c r="E809" s="764"/>
      <c r="F809" s="765">
        <v>150</v>
      </c>
      <c r="G809" s="765">
        <f t="shared" si="169"/>
        <v>0</v>
      </c>
      <c r="H809" s="765">
        <v>135</v>
      </c>
      <c r="I809" s="765">
        <f t="shared" si="170"/>
        <v>0</v>
      </c>
      <c r="J809" s="771">
        <f t="shared" si="171"/>
        <v>0</v>
      </c>
    </row>
    <row r="810" spans="1:10" x14ac:dyDescent="0.2">
      <c r="A810" s="762">
        <v>743</v>
      </c>
      <c r="B810" s="768" t="s">
        <v>610</v>
      </c>
      <c r="C810" s="769" t="s">
        <v>229</v>
      </c>
      <c r="D810" s="764" t="s">
        <v>35</v>
      </c>
      <c r="E810" s="764"/>
      <c r="F810" s="765">
        <v>120</v>
      </c>
      <c r="G810" s="765">
        <f t="shared" si="169"/>
        <v>0</v>
      </c>
      <c r="H810" s="765">
        <v>43</v>
      </c>
      <c r="I810" s="765">
        <f t="shared" si="170"/>
        <v>0</v>
      </c>
      <c r="J810" s="771">
        <f t="shared" si="171"/>
        <v>0</v>
      </c>
    </row>
    <row r="811" spans="1:10" x14ac:dyDescent="0.2">
      <c r="A811" s="762"/>
      <c r="B811" s="783" t="s">
        <v>611</v>
      </c>
      <c r="C811" s="769"/>
      <c r="D811" s="764"/>
      <c r="E811" s="764"/>
      <c r="F811" s="765"/>
      <c r="G811" s="765"/>
      <c r="H811" s="765"/>
      <c r="I811" s="765"/>
      <c r="J811" s="771"/>
    </row>
    <row r="812" spans="1:10" x14ac:dyDescent="0.2">
      <c r="A812" s="762">
        <v>734</v>
      </c>
      <c r="B812" s="768" t="s">
        <v>612</v>
      </c>
      <c r="C812" s="769" t="s">
        <v>608</v>
      </c>
      <c r="D812" s="764" t="s">
        <v>35</v>
      </c>
      <c r="E812" s="764"/>
      <c r="F812" s="765">
        <v>150</v>
      </c>
      <c r="G812" s="765">
        <f t="shared" ref="G812:G817" si="172">E812*F812</f>
        <v>0</v>
      </c>
      <c r="H812" s="765">
        <v>81</v>
      </c>
      <c r="I812" s="765">
        <f t="shared" ref="I812:I817" si="173">E812*H812</f>
        <v>0</v>
      </c>
      <c r="J812" s="771">
        <f t="shared" ref="J812:J813" si="174">G812+I812</f>
        <v>0</v>
      </c>
    </row>
    <row r="813" spans="1:10" x14ac:dyDescent="0.2">
      <c r="A813" s="762">
        <v>734</v>
      </c>
      <c r="B813" s="768" t="s">
        <v>613</v>
      </c>
      <c r="C813" s="769" t="s">
        <v>614</v>
      </c>
      <c r="D813" s="764" t="s">
        <v>35</v>
      </c>
      <c r="E813" s="764"/>
      <c r="F813" s="765">
        <v>150</v>
      </c>
      <c r="G813" s="765">
        <f t="shared" si="172"/>
        <v>0</v>
      </c>
      <c r="H813" s="765">
        <v>47</v>
      </c>
      <c r="I813" s="765">
        <f t="shared" si="173"/>
        <v>0</v>
      </c>
      <c r="J813" s="771">
        <f t="shared" si="174"/>
        <v>0</v>
      </c>
    </row>
    <row r="814" spans="1:10" x14ac:dyDescent="0.2">
      <c r="A814" s="531">
        <v>745</v>
      </c>
      <c r="B814" s="535" t="s">
        <v>231</v>
      </c>
      <c r="C814" s="533"/>
      <c r="D814" s="533" t="s">
        <v>32</v>
      </c>
      <c r="E814" s="533"/>
      <c r="F814" s="536">
        <v>234625.5</v>
      </c>
      <c r="G814" s="536">
        <f t="shared" si="172"/>
        <v>0</v>
      </c>
      <c r="H814" s="536">
        <v>469251</v>
      </c>
      <c r="I814" s="536">
        <f t="shared" si="173"/>
        <v>0</v>
      </c>
      <c r="J814" s="749">
        <f t="shared" si="166"/>
        <v>0</v>
      </c>
    </row>
    <row r="815" spans="1:10" x14ac:dyDescent="0.2">
      <c r="A815" s="531">
        <v>746</v>
      </c>
      <c r="B815" s="570"/>
      <c r="C815" s="568"/>
      <c r="D815" s="568"/>
      <c r="E815" s="568"/>
      <c r="F815" s="536"/>
      <c r="G815" s="536">
        <f t="shared" si="172"/>
        <v>0</v>
      </c>
      <c r="H815" s="536"/>
      <c r="I815" s="536">
        <f t="shared" si="173"/>
        <v>0</v>
      </c>
      <c r="J815" s="749"/>
    </row>
    <row r="816" spans="1:10" x14ac:dyDescent="0.2">
      <c r="A816" s="531">
        <v>747</v>
      </c>
      <c r="B816" s="535" t="s">
        <v>206</v>
      </c>
      <c r="C816" s="538"/>
      <c r="D816" s="533" t="s">
        <v>207</v>
      </c>
      <c r="E816" s="533"/>
      <c r="F816" s="536">
        <v>225000</v>
      </c>
      <c r="G816" s="536">
        <f t="shared" si="172"/>
        <v>0</v>
      </c>
      <c r="H816" s="536">
        <v>0</v>
      </c>
      <c r="I816" s="536">
        <f t="shared" si="173"/>
        <v>0</v>
      </c>
      <c r="J816" s="749">
        <f t="shared" si="166"/>
        <v>0</v>
      </c>
    </row>
    <row r="817" spans="1:10" x14ac:dyDescent="0.2">
      <c r="A817" s="531">
        <v>748</v>
      </c>
      <c r="B817" s="535" t="s">
        <v>104</v>
      </c>
      <c r="C817" s="538"/>
      <c r="D817" s="533" t="s">
        <v>207</v>
      </c>
      <c r="E817" s="533"/>
      <c r="F817" s="536">
        <v>189000</v>
      </c>
      <c r="G817" s="536">
        <f t="shared" si="172"/>
        <v>0</v>
      </c>
      <c r="H817" s="536">
        <v>0</v>
      </c>
      <c r="I817" s="536">
        <f t="shared" si="173"/>
        <v>0</v>
      </c>
      <c r="J817" s="749">
        <f t="shared" si="166"/>
        <v>0</v>
      </c>
    </row>
    <row r="818" spans="1:10" ht="13.5" thickBot="1" x14ac:dyDescent="0.25">
      <c r="A818" s="531">
        <v>749</v>
      </c>
      <c r="B818" s="535"/>
      <c r="C818" s="538"/>
      <c r="D818" s="533"/>
      <c r="E818" s="533"/>
      <c r="F818" s="536"/>
      <c r="G818" s="536"/>
      <c r="H818" s="536"/>
      <c r="I818" s="536"/>
      <c r="J818" s="749"/>
    </row>
    <row r="819" spans="1:10" ht="13.5" thickBot="1" x14ac:dyDescent="0.25">
      <c r="A819" s="531">
        <v>750</v>
      </c>
      <c r="B819" s="571" t="s">
        <v>279</v>
      </c>
      <c r="C819" s="572"/>
      <c r="D819" s="573"/>
      <c r="E819" s="574"/>
      <c r="F819" s="575"/>
      <c r="G819" s="576">
        <f>SUM(G764:G766)+SUM(G769:G774)+SUM(G785:G786)+SUM(G788:G790)+G792+SUM(G805:G817)</f>
        <v>0</v>
      </c>
      <c r="H819" s="575"/>
      <c r="I819" s="576">
        <f>SUM(I764:I766)+SUM(I769:I774)+SUM(I785:I786)+SUM(I788:I790)+I792+SUM(I805:I817)</f>
        <v>0</v>
      </c>
      <c r="J819" s="576">
        <f>SUM(J764:J766)+SUM(J769:J774)+SUM(J785:J786)+SUM(J788:J790)+J792+SUM(J805:J817)</f>
        <v>0</v>
      </c>
    </row>
    <row r="820" spans="1:10" x14ac:dyDescent="0.2">
      <c r="A820" s="531">
        <v>751</v>
      </c>
      <c r="B820" s="535"/>
      <c r="C820" s="538"/>
      <c r="D820" s="533"/>
      <c r="E820" s="533"/>
      <c r="F820" s="533"/>
      <c r="G820" s="147"/>
      <c r="H820" s="147"/>
      <c r="I820" s="147"/>
      <c r="J820" s="147"/>
    </row>
    <row r="821" spans="1:10" ht="13.5" x14ac:dyDescent="0.25">
      <c r="A821" s="531">
        <v>752</v>
      </c>
      <c r="B821" s="528" t="s">
        <v>280</v>
      </c>
      <c r="C821" s="529"/>
      <c r="D821" s="530"/>
      <c r="E821" s="530"/>
      <c r="F821" s="530"/>
      <c r="G821" s="147"/>
      <c r="H821" s="147"/>
      <c r="I821" s="147"/>
      <c r="J821" s="147"/>
    </row>
    <row r="822" spans="1:10" ht="25.5" x14ac:dyDescent="0.2">
      <c r="A822" s="772">
        <v>754</v>
      </c>
      <c r="B822" s="777" t="s">
        <v>210</v>
      </c>
      <c r="C822" s="774" t="s">
        <v>211</v>
      </c>
      <c r="D822" s="774" t="s">
        <v>14</v>
      </c>
      <c r="E822" s="774"/>
      <c r="F822" s="775">
        <v>2000</v>
      </c>
      <c r="G822" s="775">
        <f t="shared" ref="G822:G842" si="175">E822*F822</f>
        <v>0</v>
      </c>
      <c r="H822" s="775">
        <v>1856</v>
      </c>
      <c r="I822" s="775">
        <f t="shared" ref="I822:I842" si="176">E822*H822</f>
        <v>0</v>
      </c>
      <c r="J822" s="784">
        <f t="shared" ref="J822:J845" si="177">G822+I822</f>
        <v>0</v>
      </c>
    </row>
    <row r="823" spans="1:10" x14ac:dyDescent="0.2">
      <c r="A823" s="772">
        <v>755</v>
      </c>
      <c r="B823" s="777" t="s">
        <v>212</v>
      </c>
      <c r="C823" s="774" t="s">
        <v>213</v>
      </c>
      <c r="D823" s="774" t="s">
        <v>14</v>
      </c>
      <c r="E823" s="774"/>
      <c r="F823" s="775">
        <v>750</v>
      </c>
      <c r="G823" s="775">
        <f t="shared" si="175"/>
        <v>0</v>
      </c>
      <c r="H823" s="775">
        <v>532</v>
      </c>
      <c r="I823" s="775">
        <f t="shared" si="176"/>
        <v>0</v>
      </c>
      <c r="J823" s="784">
        <f t="shared" si="177"/>
        <v>0</v>
      </c>
    </row>
    <row r="824" spans="1:10" x14ac:dyDescent="0.2">
      <c r="A824" s="772">
        <v>756</v>
      </c>
      <c r="B824" s="777" t="s">
        <v>214</v>
      </c>
      <c r="C824" s="774" t="s">
        <v>215</v>
      </c>
      <c r="D824" s="774" t="s">
        <v>14</v>
      </c>
      <c r="E824" s="774"/>
      <c r="F824" s="775">
        <v>450</v>
      </c>
      <c r="G824" s="775">
        <f t="shared" si="175"/>
        <v>0</v>
      </c>
      <c r="H824" s="775">
        <v>4220</v>
      </c>
      <c r="I824" s="775">
        <f t="shared" si="176"/>
        <v>0</v>
      </c>
      <c r="J824" s="784">
        <f t="shared" si="177"/>
        <v>0</v>
      </c>
    </row>
    <row r="825" spans="1:10" x14ac:dyDescent="0.2">
      <c r="A825" s="772">
        <v>757</v>
      </c>
      <c r="B825" s="777" t="s">
        <v>216</v>
      </c>
      <c r="C825" s="774"/>
      <c r="D825" s="774" t="s">
        <v>35</v>
      </c>
      <c r="E825" s="774"/>
      <c r="F825" s="775">
        <v>100</v>
      </c>
      <c r="G825" s="775">
        <f t="shared" si="175"/>
        <v>0</v>
      </c>
      <c r="H825" s="775">
        <v>189</v>
      </c>
      <c r="I825" s="775">
        <f t="shared" si="176"/>
        <v>0</v>
      </c>
      <c r="J825" s="784">
        <f t="shared" si="177"/>
        <v>0</v>
      </c>
    </row>
    <row r="826" spans="1:10" x14ac:dyDescent="0.2">
      <c r="A826" s="772">
        <v>758</v>
      </c>
      <c r="B826" s="777" t="s">
        <v>217</v>
      </c>
      <c r="C826" s="774" t="s">
        <v>218</v>
      </c>
      <c r="D826" s="774" t="s">
        <v>14</v>
      </c>
      <c r="E826" s="774"/>
      <c r="F826" s="775">
        <v>50</v>
      </c>
      <c r="G826" s="775">
        <f t="shared" si="175"/>
        <v>0</v>
      </c>
      <c r="H826" s="775">
        <v>324</v>
      </c>
      <c r="I826" s="775">
        <f t="shared" si="176"/>
        <v>0</v>
      </c>
      <c r="J826" s="784">
        <f t="shared" si="177"/>
        <v>0</v>
      </c>
    </row>
    <row r="827" spans="1:10" x14ac:dyDescent="0.2">
      <c r="A827" s="531">
        <v>759</v>
      </c>
      <c r="B827" s="535" t="s">
        <v>219</v>
      </c>
      <c r="C827" s="538" t="s">
        <v>220</v>
      </c>
      <c r="D827" s="533" t="s">
        <v>35</v>
      </c>
      <c r="E827" s="533"/>
      <c r="F827" s="536">
        <v>80</v>
      </c>
      <c r="G827" s="536">
        <f t="shared" si="175"/>
        <v>0</v>
      </c>
      <c r="H827" s="536">
        <v>30</v>
      </c>
      <c r="I827" s="536">
        <f t="shared" si="176"/>
        <v>0</v>
      </c>
      <c r="J827" s="749">
        <f t="shared" si="177"/>
        <v>0</v>
      </c>
    </row>
    <row r="828" spans="1:10" x14ac:dyDescent="0.2">
      <c r="A828" s="772">
        <v>760</v>
      </c>
      <c r="B828" s="773" t="s">
        <v>219</v>
      </c>
      <c r="C828" s="778" t="s">
        <v>221</v>
      </c>
      <c r="D828" s="774" t="s">
        <v>35</v>
      </c>
      <c r="E828" s="774"/>
      <c r="F828" s="775">
        <v>80</v>
      </c>
      <c r="G828" s="775">
        <f t="shared" si="175"/>
        <v>0</v>
      </c>
      <c r="H828" s="775">
        <v>45</v>
      </c>
      <c r="I828" s="775">
        <f t="shared" si="176"/>
        <v>0</v>
      </c>
      <c r="J828" s="784">
        <f t="shared" si="177"/>
        <v>0</v>
      </c>
    </row>
    <row r="829" spans="1:10" x14ac:dyDescent="0.2">
      <c r="A829" s="531">
        <v>761</v>
      </c>
      <c r="B829" s="535" t="s">
        <v>274</v>
      </c>
      <c r="C829" s="538" t="s">
        <v>220</v>
      </c>
      <c r="D829" s="533" t="s">
        <v>35</v>
      </c>
      <c r="E829" s="533"/>
      <c r="F829" s="536">
        <v>0</v>
      </c>
      <c r="G829" s="536">
        <f t="shared" si="175"/>
        <v>0</v>
      </c>
      <c r="H829" s="536">
        <v>32</v>
      </c>
      <c r="I829" s="536">
        <f t="shared" si="176"/>
        <v>0</v>
      </c>
      <c r="J829" s="749">
        <f t="shared" si="177"/>
        <v>0</v>
      </c>
    </row>
    <row r="830" spans="1:10" x14ac:dyDescent="0.2">
      <c r="A830" s="772">
        <v>762</v>
      </c>
      <c r="B830" s="773" t="s">
        <v>274</v>
      </c>
      <c r="C830" s="778" t="s">
        <v>221</v>
      </c>
      <c r="D830" s="774" t="s">
        <v>35</v>
      </c>
      <c r="E830" s="774"/>
      <c r="F830" s="775">
        <v>0</v>
      </c>
      <c r="G830" s="775">
        <f t="shared" si="175"/>
        <v>0</v>
      </c>
      <c r="H830" s="775">
        <v>34</v>
      </c>
      <c r="I830" s="775">
        <f t="shared" si="176"/>
        <v>0</v>
      </c>
      <c r="J830" s="784">
        <f t="shared" si="177"/>
        <v>0</v>
      </c>
    </row>
    <row r="831" spans="1:10" x14ac:dyDescent="0.2">
      <c r="A831" s="762">
        <v>708</v>
      </c>
      <c r="B831" s="779" t="s">
        <v>214</v>
      </c>
      <c r="C831" s="764"/>
      <c r="D831" s="764" t="s">
        <v>14</v>
      </c>
      <c r="E831" s="764"/>
      <c r="F831" s="765">
        <v>450</v>
      </c>
      <c r="G831" s="765">
        <f t="shared" si="175"/>
        <v>0</v>
      </c>
      <c r="H831" s="765">
        <v>126</v>
      </c>
      <c r="I831" s="765">
        <f t="shared" si="176"/>
        <v>0</v>
      </c>
      <c r="J831" s="771">
        <f t="shared" si="177"/>
        <v>0</v>
      </c>
    </row>
    <row r="832" spans="1:10" ht="25.5" x14ac:dyDescent="0.2">
      <c r="A832" s="531">
        <v>763</v>
      </c>
      <c r="B832" s="535" t="s">
        <v>48</v>
      </c>
      <c r="C832" s="533" t="s">
        <v>379</v>
      </c>
      <c r="D832" s="533" t="s">
        <v>14</v>
      </c>
      <c r="E832" s="533"/>
      <c r="F832" s="536">
        <v>55700.4</v>
      </c>
      <c r="G832" s="536">
        <f t="shared" si="175"/>
        <v>0</v>
      </c>
      <c r="H832" s="536">
        <v>151613.06399999998</v>
      </c>
      <c r="I832" s="536">
        <f t="shared" si="176"/>
        <v>0</v>
      </c>
      <c r="J832" s="749">
        <f t="shared" si="177"/>
        <v>0</v>
      </c>
    </row>
    <row r="833" spans="1:10" ht="25.5" x14ac:dyDescent="0.2">
      <c r="A833" s="531">
        <v>764</v>
      </c>
      <c r="B833" s="535" t="s">
        <v>377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5"/>
        <v>0</v>
      </c>
      <c r="H833" s="536">
        <v>69805.8</v>
      </c>
      <c r="I833" s="536">
        <f t="shared" si="176"/>
        <v>0</v>
      </c>
      <c r="J833" s="749">
        <f t="shared" si="177"/>
        <v>0</v>
      </c>
    </row>
    <row r="834" spans="1:10" ht="25.5" x14ac:dyDescent="0.2">
      <c r="A834" s="531">
        <v>765</v>
      </c>
      <c r="B834" s="535" t="s">
        <v>378</v>
      </c>
      <c r="C834" s="533" t="s">
        <v>360</v>
      </c>
      <c r="D834" s="533" t="s">
        <v>14</v>
      </c>
      <c r="E834" s="533"/>
      <c r="F834" s="536">
        <v>23128</v>
      </c>
      <c r="G834" s="536">
        <f t="shared" si="175"/>
        <v>0</v>
      </c>
      <c r="H834" s="536">
        <v>73109.903999999995</v>
      </c>
      <c r="I834" s="536">
        <f t="shared" si="176"/>
        <v>0</v>
      </c>
      <c r="J834" s="749">
        <f t="shared" si="177"/>
        <v>0</v>
      </c>
    </row>
    <row r="835" spans="1:10" x14ac:dyDescent="0.2">
      <c r="A835" s="772">
        <v>766</v>
      </c>
      <c r="B835" s="773" t="s">
        <v>222</v>
      </c>
      <c r="C835" s="778" t="s">
        <v>223</v>
      </c>
      <c r="D835" s="774" t="s">
        <v>35</v>
      </c>
      <c r="E835" s="774"/>
      <c r="F835" s="775">
        <v>150</v>
      </c>
      <c r="G835" s="775">
        <f t="shared" si="175"/>
        <v>0</v>
      </c>
      <c r="H835" s="775">
        <v>227</v>
      </c>
      <c r="I835" s="775">
        <f t="shared" si="176"/>
        <v>0</v>
      </c>
      <c r="J835" s="784">
        <f t="shared" si="177"/>
        <v>0</v>
      </c>
    </row>
    <row r="836" spans="1:10" x14ac:dyDescent="0.2">
      <c r="A836" s="772">
        <v>767</v>
      </c>
      <c r="B836" s="773" t="s">
        <v>281</v>
      </c>
      <c r="C836" s="778" t="s">
        <v>225</v>
      </c>
      <c r="D836" s="774" t="s">
        <v>35</v>
      </c>
      <c r="E836" s="774"/>
      <c r="F836" s="775">
        <v>150</v>
      </c>
      <c r="G836" s="775">
        <f t="shared" si="175"/>
        <v>0</v>
      </c>
      <c r="H836" s="775">
        <v>234</v>
      </c>
      <c r="I836" s="775">
        <f t="shared" si="176"/>
        <v>0</v>
      </c>
      <c r="J836" s="784">
        <f t="shared" si="177"/>
        <v>0</v>
      </c>
    </row>
    <row r="837" spans="1:10" x14ac:dyDescent="0.2">
      <c r="A837" s="772">
        <v>768</v>
      </c>
      <c r="B837" s="773" t="s">
        <v>224</v>
      </c>
      <c r="C837" s="778" t="s">
        <v>225</v>
      </c>
      <c r="D837" s="774" t="s">
        <v>35</v>
      </c>
      <c r="E837" s="774"/>
      <c r="F837" s="775">
        <v>150</v>
      </c>
      <c r="G837" s="775">
        <f t="shared" si="175"/>
        <v>0</v>
      </c>
      <c r="H837" s="775">
        <v>157</v>
      </c>
      <c r="I837" s="775">
        <f t="shared" si="176"/>
        <v>0</v>
      </c>
      <c r="J837" s="784">
        <f t="shared" si="177"/>
        <v>0</v>
      </c>
    </row>
    <row r="838" spans="1:10" x14ac:dyDescent="0.2">
      <c r="A838" s="772">
        <v>769</v>
      </c>
      <c r="B838" s="773" t="s">
        <v>226</v>
      </c>
      <c r="C838" s="778" t="s">
        <v>223</v>
      </c>
      <c r="D838" s="774" t="s">
        <v>35</v>
      </c>
      <c r="E838" s="774"/>
      <c r="F838" s="775">
        <v>150</v>
      </c>
      <c r="G838" s="775">
        <f t="shared" si="175"/>
        <v>0</v>
      </c>
      <c r="H838" s="775">
        <v>221</v>
      </c>
      <c r="I838" s="775">
        <f t="shared" si="176"/>
        <v>0</v>
      </c>
      <c r="J838" s="784">
        <f t="shared" si="177"/>
        <v>0</v>
      </c>
    </row>
    <row r="839" spans="1:10" x14ac:dyDescent="0.2">
      <c r="A839" s="772">
        <v>770</v>
      </c>
      <c r="B839" s="773" t="s">
        <v>228</v>
      </c>
      <c r="C839" s="778" t="s">
        <v>229</v>
      </c>
      <c r="D839" s="774" t="s">
        <v>35</v>
      </c>
      <c r="E839" s="774"/>
      <c r="F839" s="775">
        <v>120</v>
      </c>
      <c r="G839" s="775">
        <f t="shared" si="175"/>
        <v>0</v>
      </c>
      <c r="H839" s="775">
        <v>33</v>
      </c>
      <c r="I839" s="775">
        <f t="shared" si="176"/>
        <v>0</v>
      </c>
      <c r="J839" s="784">
        <f t="shared" si="177"/>
        <v>0</v>
      </c>
    </row>
    <row r="840" spans="1:10" x14ac:dyDescent="0.2">
      <c r="A840" s="772">
        <v>771</v>
      </c>
      <c r="B840" s="773" t="s">
        <v>230</v>
      </c>
      <c r="C840" s="778" t="s">
        <v>229</v>
      </c>
      <c r="D840" s="774" t="s">
        <v>35</v>
      </c>
      <c r="E840" s="774"/>
      <c r="F840" s="775">
        <v>120</v>
      </c>
      <c r="G840" s="775">
        <f t="shared" si="175"/>
        <v>0</v>
      </c>
      <c r="H840" s="775">
        <v>30</v>
      </c>
      <c r="I840" s="775">
        <f t="shared" si="176"/>
        <v>0</v>
      </c>
      <c r="J840" s="784">
        <f t="shared" si="177"/>
        <v>0</v>
      </c>
    </row>
    <row r="841" spans="1:10" x14ac:dyDescent="0.2">
      <c r="A841" s="762">
        <v>734</v>
      </c>
      <c r="B841" s="768" t="s">
        <v>599</v>
      </c>
      <c r="C841" s="769" t="s">
        <v>225</v>
      </c>
      <c r="D841" s="764" t="s">
        <v>35</v>
      </c>
      <c r="E841" s="764"/>
      <c r="F841" s="765">
        <v>150</v>
      </c>
      <c r="G841" s="765">
        <f t="shared" si="175"/>
        <v>0</v>
      </c>
      <c r="H841" s="765">
        <v>221</v>
      </c>
      <c r="I841" s="765">
        <f t="shared" si="176"/>
        <v>0</v>
      </c>
      <c r="J841" s="771">
        <f t="shared" si="177"/>
        <v>0</v>
      </c>
    </row>
    <row r="842" spans="1:10" x14ac:dyDescent="0.2">
      <c r="A842" s="531">
        <v>772</v>
      </c>
      <c r="B842" s="535" t="s">
        <v>231</v>
      </c>
      <c r="C842" s="533"/>
      <c r="D842" s="533" t="s">
        <v>32</v>
      </c>
      <c r="E842" s="533"/>
      <c r="F842" s="536">
        <v>123668.5</v>
      </c>
      <c r="G842" s="536">
        <f t="shared" si="175"/>
        <v>0</v>
      </c>
      <c r="H842" s="536">
        <v>247337</v>
      </c>
      <c r="I842" s="536">
        <f t="shared" si="176"/>
        <v>0</v>
      </c>
      <c r="J842" s="749">
        <f t="shared" si="177"/>
        <v>0</v>
      </c>
    </row>
    <row r="843" spans="1:10" x14ac:dyDescent="0.2">
      <c r="A843" s="531">
        <v>773</v>
      </c>
      <c r="B843" s="570"/>
      <c r="C843" s="568"/>
      <c r="D843" s="568"/>
      <c r="E843" s="568"/>
      <c r="F843" s="536"/>
      <c r="G843" s="536"/>
      <c r="H843" s="536"/>
      <c r="I843" s="536"/>
      <c r="J843" s="749"/>
    </row>
    <row r="844" spans="1:10" x14ac:dyDescent="0.2">
      <c r="A844" s="531">
        <v>774</v>
      </c>
      <c r="B844" s="535" t="s">
        <v>206</v>
      </c>
      <c r="C844" s="538"/>
      <c r="D844" s="533" t="s">
        <v>207</v>
      </c>
      <c r="E844" s="533"/>
      <c r="F844" s="536">
        <v>210000</v>
      </c>
      <c r="G844" s="536">
        <f>E844*F844</f>
        <v>0</v>
      </c>
      <c r="H844" s="536">
        <v>0</v>
      </c>
      <c r="I844" s="536">
        <f>E844*H844</f>
        <v>0</v>
      </c>
      <c r="J844" s="749">
        <f t="shared" si="177"/>
        <v>0</v>
      </c>
    </row>
    <row r="845" spans="1:10" x14ac:dyDescent="0.2">
      <c r="A845" s="531">
        <v>775</v>
      </c>
      <c r="B845" s="535" t="s">
        <v>104</v>
      </c>
      <c r="C845" s="538"/>
      <c r="D845" s="533" t="s">
        <v>207</v>
      </c>
      <c r="E845" s="533"/>
      <c r="F845" s="536">
        <v>189000</v>
      </c>
      <c r="G845" s="536">
        <f>E845*F845</f>
        <v>0</v>
      </c>
      <c r="H845" s="536">
        <v>0</v>
      </c>
      <c r="I845" s="536">
        <f>E845*H845</f>
        <v>0</v>
      </c>
      <c r="J845" s="749">
        <f t="shared" si="177"/>
        <v>0</v>
      </c>
    </row>
    <row r="846" spans="1:10" ht="13.5" thickBot="1" x14ac:dyDescent="0.25">
      <c r="A846" s="531"/>
      <c r="B846" s="535"/>
      <c r="C846" s="538"/>
      <c r="D846" s="533"/>
      <c r="E846" s="533"/>
      <c r="F846" s="536"/>
      <c r="G846" s="536"/>
      <c r="H846" s="536"/>
      <c r="I846" s="536"/>
      <c r="J846" s="749"/>
    </row>
    <row r="847" spans="1:10" ht="13.5" hidden="1" thickBot="1" x14ac:dyDescent="0.25">
      <c r="A847" s="581"/>
      <c r="B847" s="571" t="s">
        <v>282</v>
      </c>
      <c r="C847" s="572"/>
      <c r="D847" s="573"/>
      <c r="E847" s="574"/>
      <c r="F847" s="575"/>
      <c r="G847" s="576">
        <f>SUM(G831:G834)+G827+G829+SUM(G841:G845)</f>
        <v>0</v>
      </c>
      <c r="H847" s="575"/>
      <c r="I847" s="576">
        <f>SUM(I831:I834)+I827+I829+SUM(I841:I845)</f>
        <v>0</v>
      </c>
      <c r="J847" s="576">
        <f>SUM(J831:J834)+J827+J829+SUM(J841:J845)</f>
        <v>0</v>
      </c>
    </row>
    <row r="848" spans="1:10" ht="13.5" thickBot="1" x14ac:dyDescent="0.25">
      <c r="A848" s="879"/>
      <c r="B848" s="880"/>
      <c r="C848" s="881"/>
      <c r="D848" s="882"/>
      <c r="E848" s="883"/>
      <c r="F848" s="884"/>
      <c r="G848" s="885"/>
      <c r="H848" s="884"/>
      <c r="I848" s="885"/>
      <c r="J848" s="885"/>
    </row>
    <row r="849" spans="1:39" ht="25.5" hidden="1" x14ac:dyDescent="0.2">
      <c r="A849" s="577"/>
      <c r="B849" s="535" t="s">
        <v>626</v>
      </c>
      <c r="C849" s="677"/>
      <c r="D849" s="678"/>
      <c r="E849" s="577"/>
      <c r="F849" s="536"/>
      <c r="G849" s="679"/>
      <c r="H849" s="536"/>
      <c r="I849" s="679"/>
      <c r="J849" s="679"/>
      <c r="K849" s="564">
        <f>'корр. кс-2 №1 '!J1594+'корр. кс-2№2 '!J1595+'корр. кс-2№3 '!J1594+'корр. кс-2 №4'!J1598</f>
        <v>-719105.23300000001</v>
      </c>
    </row>
    <row r="850" spans="1:39" ht="13.5" hidden="1" thickBot="1" x14ac:dyDescent="0.25">
      <c r="A850" s="886"/>
      <c r="B850" s="887"/>
      <c r="C850" s="888"/>
      <c r="D850" s="889"/>
      <c r="E850" s="889"/>
      <c r="F850" s="889"/>
      <c r="G850" s="890"/>
      <c r="H850" s="890"/>
      <c r="I850" s="890"/>
      <c r="J850" s="890"/>
    </row>
    <row r="851" spans="1:39" ht="13.5" thickBot="1" x14ac:dyDescent="0.25">
      <c r="A851" s="581"/>
      <c r="B851" s="571" t="s">
        <v>382</v>
      </c>
      <c r="C851" s="572"/>
      <c r="D851" s="573"/>
      <c r="E851" s="574"/>
      <c r="F851" s="575"/>
      <c r="G851" s="576">
        <f>G847+G819+G753+G725+G565+G249+G849</f>
        <v>1590078.855</v>
      </c>
      <c r="H851" s="575"/>
      <c r="I851" s="576">
        <f>I847+I819+I753+I725+I565+I249+I849</f>
        <v>1458898.7924735751</v>
      </c>
      <c r="J851" s="576">
        <f>J847+J819+J753+J725+J565+J249+J849</f>
        <v>3048977.6474735751</v>
      </c>
      <c r="K851" s="564">
        <f>J851-J849</f>
        <v>3048977.6474735751</v>
      </c>
      <c r="L851" s="564">
        <f>'[10]кс-3 №5'!$K$41</f>
        <v>3765830.5192735754</v>
      </c>
      <c r="M851" s="564">
        <f>K851-L851</f>
        <v>-716852.87180000031</v>
      </c>
    </row>
    <row r="852" spans="1:39" ht="13.5" thickBot="1" x14ac:dyDescent="0.25">
      <c r="A852" s="891"/>
      <c r="B852" s="892" t="s">
        <v>383</v>
      </c>
      <c r="C852" s="893"/>
      <c r="D852" s="894"/>
      <c r="E852" s="895"/>
      <c r="F852" s="896"/>
      <c r="G852" s="897">
        <f>G851/1.2*0.2</f>
        <v>265013.14250000002</v>
      </c>
      <c r="H852" s="896"/>
      <c r="I852" s="897">
        <f>I851/1.2*0.2</f>
        <v>243149.79874559585</v>
      </c>
      <c r="J852" s="897">
        <f>J851/1.2*0.2</f>
        <v>508162.94124559587</v>
      </c>
    </row>
    <row r="853" spans="1:39" ht="44.25" customHeight="1" x14ac:dyDescent="0.25">
      <c r="A853" s="587"/>
      <c r="B853" s="588"/>
      <c r="C853" s="589"/>
      <c r="D853" s="587"/>
      <c r="E853" s="587"/>
      <c r="F853" s="587"/>
      <c r="G853" s="587"/>
      <c r="H853" s="587"/>
      <c r="I853" s="587"/>
      <c r="J853" s="590"/>
    </row>
    <row r="854" spans="1:39" s="631" customFormat="1" ht="20.25" customHeight="1" x14ac:dyDescent="0.2">
      <c r="A854" s="682" t="s">
        <v>548</v>
      </c>
      <c r="B854" s="683" t="s">
        <v>567</v>
      </c>
      <c r="C854" s="1839"/>
      <c r="D854" s="1839"/>
      <c r="E854" s="1839"/>
      <c r="F854" s="1839"/>
      <c r="G854" s="1839"/>
      <c r="H854" s="1839"/>
      <c r="J854" s="631" t="s">
        <v>565</v>
      </c>
      <c r="K854"/>
      <c r="L854" s="633"/>
      <c r="M854" s="633"/>
      <c r="N854" s="634"/>
      <c r="O854" s="635"/>
      <c r="P854" s="635"/>
      <c r="Q854" s="635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  <c r="AL854" s="635"/>
      <c r="AM854" s="635"/>
    </row>
    <row r="855" spans="1:39" s="636" customFormat="1" ht="54" customHeight="1" x14ac:dyDescent="0.2">
      <c r="A855" s="681" t="s">
        <v>284</v>
      </c>
      <c r="B855" s="1838" t="s">
        <v>551</v>
      </c>
      <c r="C855" s="1838"/>
      <c r="D855" s="1838"/>
      <c r="E855" s="1838"/>
      <c r="F855" s="1838"/>
      <c r="G855" s="1838"/>
      <c r="H855" s="1838"/>
      <c r="I855" s="1838"/>
      <c r="J855" s="1838"/>
      <c r="K855"/>
      <c r="L855" s="637"/>
      <c r="M855" s="637"/>
      <c r="N855" s="638"/>
      <c r="O855" s="640"/>
      <c r="P855" s="640"/>
      <c r="Q855" s="640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s="631" customFormat="1" ht="18" customHeight="1" x14ac:dyDescent="0.2">
      <c r="A856" s="682" t="s">
        <v>553</v>
      </c>
      <c r="B856" s="683" t="s">
        <v>560</v>
      </c>
      <c r="C856" s="1839"/>
      <c r="D856" s="1839"/>
      <c r="E856" s="1839"/>
      <c r="F856" s="1839"/>
      <c r="G856" s="1839"/>
      <c r="H856" s="1839"/>
      <c r="J856" s="631" t="s">
        <v>566</v>
      </c>
      <c r="K856"/>
      <c r="L856" s="633"/>
      <c r="M856" s="633"/>
      <c r="N856" s="634"/>
      <c r="O856" s="635"/>
      <c r="P856" s="635"/>
      <c r="Q856" s="635"/>
      <c r="R856" s="635"/>
      <c r="S856" s="635"/>
      <c r="T856" s="635"/>
      <c r="U856" s="635"/>
      <c r="V856" s="635"/>
      <c r="W856" s="635"/>
      <c r="X856" s="635"/>
      <c r="Y856" s="635"/>
      <c r="Z856" s="635"/>
      <c r="AA856" s="635"/>
      <c r="AB856" s="635"/>
      <c r="AC856" s="635"/>
      <c r="AD856" s="635"/>
      <c r="AE856" s="635"/>
      <c r="AF856" s="635"/>
      <c r="AG856" s="635"/>
      <c r="AH856" s="635"/>
      <c r="AI856" s="635"/>
      <c r="AJ856" s="635"/>
      <c r="AK856" s="635"/>
      <c r="AL856" s="635" t="s">
        <v>562</v>
      </c>
      <c r="AM856" s="635" t="s">
        <v>563</v>
      </c>
    </row>
    <row r="857" spans="1:39" s="636" customFormat="1" ht="28.5" customHeight="1" x14ac:dyDescent="0.2">
      <c r="A857" s="681" t="s">
        <v>284</v>
      </c>
      <c r="B857" s="1838" t="s">
        <v>551</v>
      </c>
      <c r="C857" s="1838"/>
      <c r="D857" s="1838"/>
      <c r="E857" s="1838"/>
      <c r="F857" s="1838"/>
      <c r="G857" s="1838"/>
      <c r="H857" s="1838"/>
      <c r="I857" s="1838"/>
      <c r="J857" s="1838"/>
      <c r="K857"/>
      <c r="L857" s="637"/>
      <c r="M857" s="637"/>
      <c r="N857" s="638"/>
      <c r="O857" s="640"/>
      <c r="P857" s="640"/>
      <c r="Q857" s="640"/>
      <c r="R857" s="640"/>
      <c r="S857" s="640"/>
      <c r="T857" s="640"/>
      <c r="U857" s="640"/>
      <c r="V857" s="640"/>
      <c r="W857" s="640"/>
      <c r="X857" s="640"/>
      <c r="Y857" s="640"/>
      <c r="Z857" s="640"/>
      <c r="AA857" s="640"/>
      <c r="AB857" s="640"/>
      <c r="AC857" s="640"/>
      <c r="AD857" s="640"/>
      <c r="AE857" s="640"/>
      <c r="AF857" s="640"/>
      <c r="AG857" s="640"/>
      <c r="AH857" s="640"/>
      <c r="AI857" s="640"/>
      <c r="AJ857" s="640"/>
      <c r="AK857" s="640"/>
      <c r="AL857" s="640"/>
      <c r="AM857" s="640"/>
    </row>
    <row r="858" spans="1:39" ht="15" x14ac:dyDescent="0.2">
      <c r="B858" s="593"/>
      <c r="C858" s="593"/>
    </row>
    <row r="859" spans="1:39" ht="15" x14ac:dyDescent="0.2">
      <c r="B859" s="1836"/>
      <c r="C859" s="1836"/>
    </row>
    <row r="860" spans="1:39" ht="15" x14ac:dyDescent="0.2">
      <c r="B860" s="592"/>
      <c r="C860" s="592"/>
    </row>
    <row r="861" spans="1:39" ht="15" x14ac:dyDescent="0.2">
      <c r="C861" s="592"/>
    </row>
    <row r="862" spans="1:39" ht="13.5" x14ac:dyDescent="0.25">
      <c r="A862" s="587"/>
      <c r="B862" s="630"/>
      <c r="C862" s="589"/>
      <c r="D862" s="587"/>
      <c r="E862" s="587"/>
      <c r="J862" s="590"/>
    </row>
    <row r="863" spans="1:39" ht="15" x14ac:dyDescent="0.2">
      <c r="B863" s="1835"/>
      <c r="C863" s="1835"/>
    </row>
    <row r="864" spans="1:39" ht="15" x14ac:dyDescent="0.2">
      <c r="B864" s="593"/>
      <c r="C864" s="593"/>
    </row>
    <row r="865" spans="2:7" ht="15" x14ac:dyDescent="0.2">
      <c r="B865" s="593"/>
      <c r="C865" s="593"/>
    </row>
    <row r="866" spans="2:7" ht="15" x14ac:dyDescent="0.2">
      <c r="B866" s="593"/>
      <c r="C866" s="593"/>
    </row>
    <row r="867" spans="2:7" ht="15" x14ac:dyDescent="0.2">
      <c r="B867" s="1836"/>
      <c r="C867" s="1836"/>
    </row>
    <row r="868" spans="2:7" ht="15" x14ac:dyDescent="0.2">
      <c r="B868" s="592"/>
      <c r="C868" s="592"/>
    </row>
    <row r="869" spans="2:7" ht="15" x14ac:dyDescent="0.2">
      <c r="B869" s="592"/>
      <c r="C869" s="592"/>
      <c r="F869" s="592"/>
      <c r="G869" s="592"/>
    </row>
  </sheetData>
  <autoFilter ref="A26:AM845" xr:uid="{00000000-0009-0000-0000-00001C000000}"/>
  <mergeCells count="26">
    <mergeCell ref="B867:C867"/>
    <mergeCell ref="B20:G20"/>
    <mergeCell ref="B21:G21"/>
    <mergeCell ref="H21:J21"/>
    <mergeCell ref="F22:G22"/>
    <mergeCell ref="H22:I22"/>
    <mergeCell ref="C854:H854"/>
    <mergeCell ref="B855:J855"/>
    <mergeCell ref="C856:H856"/>
    <mergeCell ref="B857:J857"/>
    <mergeCell ref="B859:C859"/>
    <mergeCell ref="B863:C863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4:M85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854:N85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862"/>
      <c r="B1" s="1862"/>
      <c r="C1" s="1862"/>
      <c r="D1" s="1862"/>
      <c r="E1" s="693"/>
      <c r="F1" s="693"/>
      <c r="G1" s="693"/>
      <c r="H1" s="1859" t="s">
        <v>525</v>
      </c>
      <c r="I1" s="1859"/>
      <c r="J1" s="1859"/>
      <c r="K1" s="1859"/>
      <c r="L1" s="1859"/>
    </row>
    <row r="2" spans="1:12" x14ac:dyDescent="0.25">
      <c r="A2" s="693"/>
      <c r="B2" s="693"/>
      <c r="C2" s="693"/>
      <c r="D2" s="693"/>
      <c r="E2" s="693"/>
      <c r="F2" s="693"/>
      <c r="G2" s="693"/>
      <c r="H2" s="1859" t="s">
        <v>526</v>
      </c>
      <c r="I2" s="1859"/>
      <c r="J2" s="1859"/>
      <c r="K2" s="1859"/>
      <c r="L2" s="1859"/>
    </row>
    <row r="3" spans="1:12" x14ac:dyDescent="0.25">
      <c r="A3" s="693"/>
      <c r="B3" s="693"/>
      <c r="C3" s="693"/>
      <c r="D3" s="693"/>
      <c r="E3" s="693"/>
      <c r="F3" s="693"/>
      <c r="G3" s="693"/>
      <c r="H3" s="1859" t="s">
        <v>527</v>
      </c>
      <c r="I3" s="1859"/>
      <c r="J3" s="1859"/>
      <c r="K3" s="1859"/>
      <c r="L3" s="1859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860" t="s">
        <v>528</v>
      </c>
      <c r="L4" s="1861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859" t="s">
        <v>501</v>
      </c>
      <c r="J5" s="1859"/>
      <c r="K5" s="1860">
        <v>322005</v>
      </c>
      <c r="L5" s="1861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690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693"/>
      <c r="K8" s="691"/>
      <c r="L8" s="692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690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693"/>
      <c r="K10" s="691"/>
      <c r="L10" s="692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690"/>
      <c r="K11" s="1871" t="str">
        <f>IF([2]Source!Y15&lt;&gt;"",[2]Source!Y15,"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859" t="s">
        <v>531</v>
      </c>
      <c r="I14" s="1859"/>
      <c r="J14" s="1873"/>
      <c r="K14" s="1860" t="str">
        <f>IF([2]Source!AC15&lt;&gt;"",[2]Source!AC15," ")</f>
        <v xml:space="preserve"> </v>
      </c>
      <c r="L14" s="1861"/>
    </row>
    <row r="15" spans="1:12" x14ac:dyDescent="0.25">
      <c r="A15" s="693"/>
      <c r="B15" s="693"/>
      <c r="C15" s="693"/>
      <c r="D15" s="693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874" t="s">
        <v>516</v>
      </c>
      <c r="J16" s="1875"/>
      <c r="K16" s="1876">
        <v>45198</v>
      </c>
      <c r="L16" s="1877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878" t="s">
        <v>533</v>
      </c>
      <c r="F18" s="1879"/>
      <c r="G18" s="1878" t="s">
        <v>534</v>
      </c>
      <c r="H18" s="1882"/>
      <c r="I18" s="1878" t="s">
        <v>520</v>
      </c>
      <c r="J18" s="1879"/>
      <c r="K18" s="1879"/>
      <c r="L18" s="1882"/>
    </row>
    <row r="19" spans="1:30" s="606" customFormat="1" x14ac:dyDescent="0.2">
      <c r="A19" s="605"/>
      <c r="B19" s="605"/>
      <c r="C19" s="605"/>
      <c r="D19" s="605"/>
      <c r="E19" s="1880"/>
      <c r="F19" s="1881"/>
      <c r="G19" s="1880"/>
      <c r="H19" s="1883"/>
      <c r="I19" s="1884" t="s">
        <v>521</v>
      </c>
      <c r="J19" s="1885"/>
      <c r="K19" s="1884" t="s">
        <v>522</v>
      </c>
      <c r="L19" s="1886"/>
    </row>
    <row r="20" spans="1:30" x14ac:dyDescent="0.25">
      <c r="A20" s="693"/>
      <c r="B20" s="693"/>
      <c r="C20" s="693"/>
      <c r="D20" s="693"/>
      <c r="E20" s="1868">
        <v>1</v>
      </c>
      <c r="F20" s="1888"/>
      <c r="G20" s="1876">
        <v>45371</v>
      </c>
      <c r="H20" s="1877"/>
      <c r="I20" s="1876">
        <v>45198</v>
      </c>
      <c r="J20" s="1889"/>
      <c r="K20" s="1876">
        <f>G20</f>
        <v>45371</v>
      </c>
      <c r="L20" s="1877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890" t="s">
        <v>535</v>
      </c>
      <c r="B23" s="1890"/>
      <c r="C23" s="1890"/>
      <c r="D23" s="1890"/>
      <c r="E23" s="1890"/>
      <c r="F23" s="1890"/>
      <c r="G23" s="1890"/>
      <c r="H23" s="1890"/>
      <c r="I23" s="1890"/>
      <c r="J23" s="1890"/>
      <c r="K23" s="1890"/>
      <c r="L23" s="1890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887" t="s">
        <v>536</v>
      </c>
      <c r="B26" s="1887" t="s">
        <v>537</v>
      </c>
      <c r="C26" s="1887"/>
      <c r="D26" s="1887"/>
      <c r="E26" s="1887"/>
      <c r="F26" s="1887" t="s">
        <v>538</v>
      </c>
      <c r="G26" s="1887" t="s">
        <v>539</v>
      </c>
      <c r="H26" s="1887"/>
      <c r="I26" s="1887"/>
      <c r="J26" s="1887"/>
      <c r="K26" s="1887"/>
      <c r="L26" s="1887"/>
    </row>
    <row r="27" spans="1:30" ht="15" customHeight="1" x14ac:dyDescent="0.25">
      <c r="A27" s="1887"/>
      <c r="B27" s="1887"/>
      <c r="C27" s="1887"/>
      <c r="D27" s="1887"/>
      <c r="E27" s="1887"/>
      <c r="F27" s="1887"/>
      <c r="G27" s="1887" t="s">
        <v>540</v>
      </c>
      <c r="H27" s="1887"/>
      <c r="I27" s="1887" t="s">
        <v>541</v>
      </c>
      <c r="J27" s="1887"/>
      <c r="K27" s="1887" t="s">
        <v>542</v>
      </c>
      <c r="L27" s="1887"/>
    </row>
    <row r="28" spans="1:30" ht="15" customHeight="1" x14ac:dyDescent="0.25">
      <c r="A28" s="1887"/>
      <c r="B28" s="1887"/>
      <c r="C28" s="1887"/>
      <c r="D28" s="1887"/>
      <c r="E28" s="1887"/>
      <c r="F28" s="1887"/>
      <c r="G28" s="1887"/>
      <c r="H28" s="1887"/>
      <c r="I28" s="1887"/>
      <c r="J28" s="1887"/>
      <c r="K28" s="1887"/>
      <c r="L28" s="1887"/>
    </row>
    <row r="29" spans="1:30" ht="15" customHeight="1" x14ac:dyDescent="0.25">
      <c r="A29" s="1887"/>
      <c r="B29" s="1887"/>
      <c r="C29" s="1887"/>
      <c r="D29" s="1887"/>
      <c r="E29" s="1887"/>
      <c r="F29" s="1887"/>
      <c r="G29" s="1887"/>
      <c r="H29" s="1887"/>
      <c r="I29" s="1887"/>
      <c r="J29" s="1887"/>
      <c r="K29" s="1887"/>
      <c r="L29" s="1887"/>
    </row>
    <row r="30" spans="1:30" ht="15.75" customHeight="1" x14ac:dyDescent="0.25">
      <c r="A30" s="695">
        <v>1</v>
      </c>
      <c r="B30" s="1891">
        <v>2</v>
      </c>
      <c r="C30" s="1891"/>
      <c r="D30" s="1891"/>
      <c r="E30" s="1891"/>
      <c r="F30" s="695">
        <v>3</v>
      </c>
      <c r="G30" s="1891">
        <v>4</v>
      </c>
      <c r="H30" s="1891"/>
      <c r="I30" s="1891">
        <v>5</v>
      </c>
      <c r="J30" s="1891"/>
      <c r="K30" s="1891">
        <v>6</v>
      </c>
      <c r="L30" s="1891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892" t="s">
        <v>543</v>
      </c>
      <c r="C31" s="1892"/>
      <c r="D31" s="1892"/>
      <c r="E31" s="1892"/>
      <c r="F31" s="611"/>
      <c r="G31" s="1893">
        <f>K31</f>
        <v>0</v>
      </c>
      <c r="H31" s="1894"/>
      <c r="I31" s="1893">
        <f>K31</f>
        <v>0</v>
      </c>
      <c r="J31" s="1894"/>
      <c r="K31" s="1895">
        <f>'[1]кс-2'!J806/1.2</f>
        <v>0</v>
      </c>
      <c r="L31" s="1895"/>
      <c r="M31" s="675">
        <f>'[1]кс-2'!J548/1.2</f>
        <v>0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896" t="s">
        <v>572</v>
      </c>
      <c r="C32" s="1896"/>
      <c r="D32" s="1896"/>
      <c r="E32" s="1896"/>
      <c r="F32" s="694"/>
      <c r="G32" s="1897"/>
      <c r="H32" s="1897"/>
      <c r="I32" s="1897"/>
      <c r="J32" s="1897"/>
      <c r="K32" s="1898">
        <f>K31</f>
        <v>0</v>
      </c>
      <c r="L32" s="1898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899" t="s">
        <v>544</v>
      </c>
      <c r="B33" s="1899"/>
      <c r="C33" s="1899"/>
      <c r="D33" s="1899"/>
      <c r="E33" s="1899"/>
      <c r="F33" s="1899"/>
      <c r="G33" s="1900">
        <f>G31</f>
        <v>0</v>
      </c>
      <c r="H33" s="1901"/>
      <c r="I33" s="1900">
        <f>K33</f>
        <v>0</v>
      </c>
      <c r="J33" s="1901"/>
      <c r="K33" s="1900">
        <f>K31</f>
        <v>0</v>
      </c>
      <c r="L33" s="1901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02" t="s">
        <v>545</v>
      </c>
      <c r="B34" s="1902"/>
      <c r="C34" s="1902"/>
      <c r="D34" s="1902"/>
      <c r="E34" s="1902"/>
      <c r="F34" s="1902"/>
      <c r="G34" s="1897"/>
      <c r="H34" s="1897"/>
      <c r="I34" s="1897"/>
      <c r="J34" s="1897"/>
      <c r="K34" s="1898">
        <f>0.2*K33</f>
        <v>0</v>
      </c>
      <c r="L34" s="1898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899" t="s">
        <v>546</v>
      </c>
      <c r="B35" s="1899"/>
      <c r="C35" s="1899"/>
      <c r="D35" s="1899"/>
      <c r="E35" s="1899"/>
      <c r="F35" s="1899"/>
      <c r="G35" s="1903"/>
      <c r="H35" s="1903"/>
      <c r="I35" s="1903"/>
      <c r="J35" s="1903"/>
      <c r="K35" s="1904">
        <f>K33+K34</f>
        <v>0</v>
      </c>
      <c r="L35" s="1904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02" t="s">
        <v>573</v>
      </c>
      <c r="B36" s="1902"/>
      <c r="C36" s="1902"/>
      <c r="D36" s="1902"/>
      <c r="E36" s="1902"/>
      <c r="F36" s="1902"/>
      <c r="G36" s="1905">
        <f>K36</f>
        <v>0</v>
      </c>
      <c r="H36" s="1905"/>
      <c r="I36" s="1905">
        <f>K36</f>
        <v>0</v>
      </c>
      <c r="J36" s="1905"/>
      <c r="K36" s="1905">
        <f>0.5093*K35</f>
        <v>0</v>
      </c>
      <c r="L36" s="1905"/>
    </row>
    <row r="37" spans="1:30" s="615" customFormat="1" ht="15.75" customHeight="1" x14ac:dyDescent="0.2">
      <c r="A37" s="1899" t="s">
        <v>547</v>
      </c>
      <c r="B37" s="1899"/>
      <c r="C37" s="1899"/>
      <c r="D37" s="1899"/>
      <c r="E37" s="1899"/>
      <c r="F37" s="1899"/>
      <c r="G37" s="1903"/>
      <c r="H37" s="1903"/>
      <c r="I37" s="1903"/>
      <c r="J37" s="1903"/>
      <c r="K37" s="1904">
        <f>K35-K36</f>
        <v>0</v>
      </c>
      <c r="L37" s="1904"/>
    </row>
    <row r="38" spans="1:30" s="615" customFormat="1" ht="15.75" customHeight="1" x14ac:dyDescent="0.2">
      <c r="A38" s="1902" t="s">
        <v>383</v>
      </c>
      <c r="B38" s="1902"/>
      <c r="C38" s="1902"/>
      <c r="D38" s="1902"/>
      <c r="E38" s="1902"/>
      <c r="F38" s="1902"/>
      <c r="G38" s="1906"/>
      <c r="H38" s="1906"/>
      <c r="I38" s="1906"/>
      <c r="J38" s="1906"/>
      <c r="K38" s="1905">
        <f>K37/6</f>
        <v>0</v>
      </c>
      <c r="L38" s="1905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08" t="s">
        <v>554</v>
      </c>
      <c r="C45" s="1908"/>
      <c r="D45" s="1908"/>
      <c r="E45" s="1908"/>
      <c r="F45" s="1908"/>
      <c r="G45" s="1908"/>
      <c r="H45" s="1908"/>
      <c r="I45" s="626"/>
      <c r="J45" s="1909" t="s">
        <v>555</v>
      </c>
      <c r="K45" s="1909"/>
      <c r="L45" s="1909"/>
    </row>
    <row r="46" spans="1:30" x14ac:dyDescent="0.25">
      <c r="A46" s="693"/>
      <c r="B46" s="693"/>
      <c r="C46" s="627"/>
      <c r="D46" s="627"/>
      <c r="E46" s="1907" t="s">
        <v>551</v>
      </c>
      <c r="F46" s="1907"/>
      <c r="G46" s="1907"/>
      <c r="H46" s="1907"/>
      <c r="I46" s="1907"/>
      <c r="J46" s="1907" t="s">
        <v>552</v>
      </c>
      <c r="K46" s="1907"/>
      <c r="L46" s="1907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08" t="s">
        <v>549</v>
      </c>
      <c r="C49" s="1908"/>
      <c r="D49" s="1908"/>
      <c r="E49" s="1908"/>
      <c r="F49" s="1908"/>
      <c r="G49" s="1908"/>
      <c r="H49" s="1908"/>
      <c r="I49" s="626"/>
      <c r="J49" s="1909" t="s">
        <v>550</v>
      </c>
      <c r="K49" s="1909"/>
      <c r="L49" s="1909"/>
    </row>
    <row r="50" spans="1:12" x14ac:dyDescent="0.25">
      <c r="A50" s="693"/>
      <c r="B50" s="693"/>
      <c r="C50" s="627"/>
      <c r="D50" s="627"/>
      <c r="E50" s="1907" t="s">
        <v>551</v>
      </c>
      <c r="F50" s="1907"/>
      <c r="G50" s="1907"/>
      <c r="H50" s="1907"/>
      <c r="I50" s="1907"/>
      <c r="J50" s="1907" t="s">
        <v>552</v>
      </c>
      <c r="K50" s="1907"/>
      <c r="L50" s="1907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tabColor rgb="FFFFFF00"/>
    <pageSetUpPr fitToPage="1"/>
  </sheetPr>
  <dimension ref="A1:AW824"/>
  <sheetViews>
    <sheetView view="pageBreakPreview" topLeftCell="A480" zoomScale="70" zoomScaleNormal="80" zoomScaleSheetLayoutView="70" workbookViewId="0">
      <selection activeCell="E307" sqref="E307"/>
    </sheetView>
  </sheetViews>
  <sheetFormatPr defaultColWidth="9.140625" defaultRowHeight="12.75" outlineLevelRow="1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642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696" t="s">
        <v>505</v>
      </c>
      <c r="J5" s="643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696"/>
      <c r="J6" s="644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696" t="s">
        <v>505</v>
      </c>
      <c r="J7" s="643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696"/>
      <c r="J8" s="645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646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646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696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8" t="s">
        <v>517</v>
      </c>
      <c r="I14" s="184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50" t="s">
        <v>518</v>
      </c>
      <c r="H15" s="1852" t="s">
        <v>519</v>
      </c>
      <c r="I15" s="1854" t="s">
        <v>520</v>
      </c>
      <c r="J15" s="1855"/>
    </row>
    <row r="16" spans="1:10" x14ac:dyDescent="0.2">
      <c r="A16" s="504"/>
      <c r="B16" s="505"/>
      <c r="C16" s="505"/>
      <c r="D16" s="506"/>
      <c r="E16" s="506"/>
      <c r="F16" s="506"/>
      <c r="G16" s="1851"/>
      <c r="H16" s="1853"/>
      <c r="I16" s="521" t="s">
        <v>521</v>
      </c>
      <c r="J16" s="642" t="s">
        <v>522</v>
      </c>
    </row>
    <row r="17" spans="1:10" x14ac:dyDescent="0.2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">
      <c r="A18" s="523"/>
      <c r="B18" s="1840" t="s">
        <v>523</v>
      </c>
      <c r="C18" s="1840"/>
      <c r="D18" s="1840"/>
      <c r="E18" s="1840"/>
      <c r="F18" s="1840"/>
      <c r="G18" s="1840"/>
      <c r="H18" s="706"/>
      <c r="I18" s="707"/>
      <c r="J18" s="708"/>
    </row>
    <row r="19" spans="1:10" ht="15" customHeight="1" thickBot="1" x14ac:dyDescent="0.25">
      <c r="A19" s="79"/>
      <c r="B19" s="1840" t="s">
        <v>524</v>
      </c>
      <c r="C19" s="1841"/>
      <c r="D19" s="1841"/>
      <c r="E19" s="1841"/>
      <c r="F19" s="1841"/>
      <c r="G19" s="1841"/>
      <c r="H19" s="1842"/>
      <c r="I19" s="1842"/>
      <c r="J19" s="1842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843" t="s">
        <v>444</v>
      </c>
      <c r="G20" s="1844"/>
      <c r="H20" s="1843" t="s">
        <v>445</v>
      </c>
      <c r="I20" s="1844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5" hidden="1" outlineLevel="1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5" hidden="1" outlineLevel="1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5" hidden="1" outlineLevel="1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5.5" hidden="1" outlineLevel="1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" hidden="1" customHeight="1" outlineLevel="1" x14ac:dyDescent="0.2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hidden="1" customHeight="1" outlineLevel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5.5" hidden="1" outlineLevel="1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5.5" hidden="1" outlineLevel="1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hidden="1" outlineLevel="1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hidden="1" outlineLevel="1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5.5" hidden="1" outlineLevel="1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8.25" hidden="1" outlineLevel="1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5" hidden="1" outlineLevel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8.25" hidden="1" outlineLevel="1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8.25" hidden="1" outlineLevel="1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8.25" hidden="1" outlineLevel="1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8.25" hidden="1" outlineLevel="1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8.25" hidden="1" outlineLevel="1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hidden="1" outlineLevel="1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hidden="1" outlineLevel="1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5.5" hidden="1" outlineLevel="1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hidden="1" outlineLevel="1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hidden="1" outlineLevel="1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hidden="1" outlineLevel="1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hidden="1" outlineLevel="1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hidden="1" outlineLevel="1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hidden="1" outlineLevel="1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hidden="1" outlineLevel="1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5.5" hidden="1" outlineLevel="1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hidden="1" outlineLevel="1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hidden="1" outlineLevel="1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hidden="1" outlineLevel="1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5.5" hidden="1" outlineLevel="1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hidden="1" outlineLevel="1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hidden="1" outlineLevel="1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hidden="1" outlineLevel="1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hidden="1" outlineLevel="1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hidden="1" outlineLevel="1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hidden="1" outlineLevel="1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hidden="1" outlineLevel="1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hidden="1" outlineLevel="1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collapsed="1" x14ac:dyDescent="0.2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hidden="1" outlineLevel="1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758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758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hidden="1" outlineLevel="1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hidden="1" outlineLevel="1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hidden="1" outlineLevel="1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hidden="1" customHeight="1" outlineLevel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hidden="1" customHeight="1" outlineLevel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hidden="1" customHeight="1" outlineLevel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hidden="1" customHeight="1" outlineLevel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'[1]вдц+кс-6'!P788</f>
        <v>14309357.718854373</v>
      </c>
    </row>
    <row r="549" spans="1:11" ht="13.5" hidden="1" thickBot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hidden="1" customHeight="1" outlineLevel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hidden="1" customHeight="1" outlineLevel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" hidden="1" outlineLevel="1" thickBot="1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hidden="1" customHeight="1" outlineLevel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25" hidden="1" outlineLevel="1" thickBot="1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hidden="1" customHeight="1" outlineLevel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5" hidden="1" outlineLevel="1" thickBot="1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25" hidden="1" outlineLevel="1" thickBot="1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5" hidden="1" outlineLevel="1" thickBot="1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25" hidden="1" outlineLevel="1" thickBot="1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5" hidden="1" outlineLevel="1" thickBot="1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25" hidden="1" outlineLevel="1" thickBot="1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25" hidden="1" outlineLevel="1" thickBot="1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5" hidden="1" outlineLevel="1" thickBot="1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5" hidden="1" outlineLevel="1" thickBot="1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25" hidden="1" outlineLevel="1" thickBot="1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5" hidden="1" outlineLevel="1" thickBot="1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25" hidden="1" outlineLevel="1" thickBot="1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5" hidden="1" outlineLevel="1" thickBot="1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25" hidden="1" outlineLevel="1" thickBot="1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25" hidden="1" outlineLevel="1" thickBot="1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25" hidden="1" outlineLevel="1" thickBot="1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25" hidden="1" outlineLevel="1" thickBot="1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5" hidden="1" outlineLevel="1" thickBot="1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5" hidden="1" outlineLevel="1" thickBot="1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5" hidden="1" outlineLevel="1" thickBot="1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5" hidden="1" outlineLevel="1" thickBot="1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5" hidden="1" outlineLevel="1" thickBot="1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5" hidden="1" outlineLevel="1" thickBot="1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5" hidden="1" outlineLevel="1" thickBot="1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5" hidden="1" outlineLevel="1" thickBot="1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5" hidden="1" outlineLevel="1" thickBot="1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hidden="1" outlineLevel="1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hidden="1" outlineLevel="1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5" hidden="1" outlineLevel="1" thickBot="1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25" hidden="1" outlineLevel="1" thickBot="1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25" hidden="1" outlineLevel="1" thickBot="1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5" hidden="1" outlineLevel="1" thickBot="1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5" hidden="1" outlineLevel="1" thickBot="1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5" hidden="1" outlineLevel="1" thickBot="1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25" hidden="1" outlineLevel="1" thickBot="1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5" hidden="1" outlineLevel="1" thickBot="1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5" hidden="1" outlineLevel="1" thickBot="1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25" hidden="1" outlineLevel="1" thickBot="1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5" hidden="1" outlineLevel="1" thickBot="1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25" hidden="1" outlineLevel="1" thickBot="1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5" hidden="1" outlineLevel="1" thickBot="1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5" hidden="1" outlineLevel="1" thickBot="1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5" hidden="1" outlineLevel="1" thickBot="1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.75" hidden="1" outlineLevel="1" thickBot="1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25" hidden="1" outlineLevel="1" thickBot="1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5" hidden="1" outlineLevel="1" thickBot="1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25" hidden="1" outlineLevel="1" thickBot="1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5" hidden="1" outlineLevel="1" thickBot="1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5" hidden="1" outlineLevel="1" thickBot="1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5" hidden="1" outlineLevel="1" thickBot="1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5" hidden="1" outlineLevel="1" thickBot="1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5" hidden="1" outlineLevel="1" thickBot="1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hidden="1" outlineLevel="1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5" hidden="1" outlineLevel="1" thickBot="1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25" hidden="1" outlineLevel="1" thickBot="1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5" hidden="1" outlineLevel="1" thickBot="1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25" hidden="1" outlineLevel="1" thickBot="1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5" hidden="1" outlineLevel="1" thickBot="1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5" hidden="1" outlineLevel="1" thickBot="1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5" hidden="1" outlineLevel="1" thickBot="1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25" hidden="1" outlineLevel="1" thickBot="1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5" hidden="1" outlineLevel="1" thickBot="1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5" hidden="1" outlineLevel="1" thickBot="1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5" hidden="1" outlineLevel="1" thickBot="1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hidden="1" outlineLevel="1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hidden="1" outlineLevel="1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collapsed="1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839"/>
      <c r="D809" s="1839"/>
      <c r="E809" s="1839"/>
      <c r="F809" s="1839"/>
      <c r="G809" s="1839"/>
      <c r="H809" s="1839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837" t="s">
        <v>561</v>
      </c>
      <c r="T809" s="1837"/>
      <c r="U809" s="1837"/>
      <c r="V809" s="1837"/>
      <c r="W809" s="1837"/>
      <c r="X809" s="1837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838" t="s">
        <v>551</v>
      </c>
      <c r="C810" s="1838"/>
      <c r="D810" s="1838"/>
      <c r="E810" s="1838"/>
      <c r="F810" s="1838"/>
      <c r="G810" s="1838"/>
      <c r="H810" s="1838"/>
      <c r="I810" s="1838"/>
      <c r="J810" s="1838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839"/>
      <c r="D811" s="1839"/>
      <c r="E811" s="1839"/>
      <c r="F811" s="1839"/>
      <c r="G811" s="1839"/>
      <c r="H811" s="1839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837" t="s">
        <v>564</v>
      </c>
      <c r="T811" s="1837"/>
      <c r="U811" s="1837"/>
      <c r="V811" s="1837"/>
      <c r="W811" s="1837"/>
      <c r="X811" s="1837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838" t="s">
        <v>551</v>
      </c>
      <c r="C812" s="1838"/>
      <c r="D812" s="1838"/>
      <c r="E812" s="1838"/>
      <c r="F812" s="1838"/>
      <c r="G812" s="1838"/>
      <c r="H812" s="1838"/>
      <c r="I812" s="1838"/>
      <c r="J812" s="1838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836"/>
      <c r="C814" s="1836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835"/>
      <c r="C818" s="1835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836"/>
      <c r="C822" s="1836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27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B18:G18"/>
    <mergeCell ref="B19:G19"/>
    <mergeCell ref="H19:J19"/>
    <mergeCell ref="F20:G20"/>
    <mergeCell ref="H20:I20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49" priority="3" operator="lessThan">
      <formula>0</formula>
    </cfRule>
    <cfRule type="cellIs" dxfId="48" priority="4" operator="greaterThan">
      <formula>0</formula>
    </cfRule>
  </conditionalFormatting>
  <conditionalFormatting sqref="R809:R812">
    <cfRule type="cellIs" dxfId="47" priority="1" operator="greaterThan">
      <formula>0</formula>
    </cfRule>
    <cfRule type="cellIs" dxfId="46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862"/>
      <c r="B1" s="1862"/>
      <c r="C1" s="1862"/>
      <c r="D1" s="1862"/>
      <c r="E1" s="594"/>
      <c r="F1" s="594"/>
      <c r="G1" s="594"/>
      <c r="H1" s="1859" t="s">
        <v>525</v>
      </c>
      <c r="I1" s="1859"/>
      <c r="J1" s="1859"/>
      <c r="K1" s="1859"/>
      <c r="L1" s="1859"/>
    </row>
    <row r="2" spans="1:12" x14ac:dyDescent="0.25">
      <c r="A2" s="594"/>
      <c r="B2" s="594"/>
      <c r="C2" s="594"/>
      <c r="D2" s="594"/>
      <c r="E2" s="594"/>
      <c r="F2" s="594"/>
      <c r="G2" s="594"/>
      <c r="H2" s="1859" t="s">
        <v>526</v>
      </c>
      <c r="I2" s="1859"/>
      <c r="J2" s="1859"/>
      <c r="K2" s="1859"/>
      <c r="L2" s="1859"/>
    </row>
    <row r="3" spans="1:12" x14ac:dyDescent="0.25">
      <c r="A3" s="594"/>
      <c r="B3" s="594"/>
      <c r="C3" s="594"/>
      <c r="D3" s="594"/>
      <c r="E3" s="594"/>
      <c r="F3" s="594"/>
      <c r="G3" s="594"/>
      <c r="H3" s="1859" t="s">
        <v>527</v>
      </c>
      <c r="I3" s="1859"/>
      <c r="J3" s="1859"/>
      <c r="K3" s="1859"/>
      <c r="L3" s="1859"/>
    </row>
    <row r="4" spans="1:12" x14ac:dyDescent="0.25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1860" t="s">
        <v>528</v>
      </c>
      <c r="L4" s="1861"/>
    </row>
    <row r="5" spans="1:12" x14ac:dyDescent="0.25">
      <c r="A5" s="594"/>
      <c r="B5" s="594"/>
      <c r="C5" s="594"/>
      <c r="D5" s="594"/>
      <c r="E5" s="594"/>
      <c r="F5" s="594"/>
      <c r="G5" s="594"/>
      <c r="H5" s="594"/>
      <c r="I5" s="1859" t="s">
        <v>501</v>
      </c>
      <c r="J5" s="1859"/>
      <c r="K5" s="1860">
        <v>322005</v>
      </c>
      <c r="L5" s="1861"/>
    </row>
    <row r="6" spans="1:12" x14ac:dyDescent="0.25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596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594"/>
      <c r="K8" s="600"/>
      <c r="L8" s="601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596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594"/>
      <c r="K10" s="600"/>
      <c r="L10" s="601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596"/>
      <c r="K11" s="1871" t="str">
        <f>IF([3]Source!Y15&lt;&gt;"",[3]Source!Y15,"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59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25">
      <c r="A14" s="594"/>
      <c r="B14" s="594"/>
      <c r="C14" s="594"/>
      <c r="D14" s="594"/>
      <c r="E14" s="594"/>
      <c r="F14" s="594"/>
      <c r="G14" s="594"/>
      <c r="H14" s="1859" t="s">
        <v>531</v>
      </c>
      <c r="I14" s="1859"/>
      <c r="J14" s="1873"/>
      <c r="K14" s="1860" t="str">
        <f>IF([3]Source!AC15&lt;&gt;"",[3]Source!AC15," ")</f>
        <v xml:space="preserve"> </v>
      </c>
      <c r="L14" s="1861"/>
    </row>
    <row r="15" spans="1:12" x14ac:dyDescent="0.25">
      <c r="A15" s="594"/>
      <c r="B15" s="594"/>
      <c r="C15" s="594"/>
      <c r="D15" s="594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594"/>
      <c r="B16" s="594"/>
      <c r="C16" s="594"/>
      <c r="D16" s="594"/>
      <c r="E16" s="594"/>
      <c r="F16" s="594"/>
      <c r="G16" s="594"/>
      <c r="H16" s="594"/>
      <c r="I16" s="1874" t="s">
        <v>516</v>
      </c>
      <c r="J16" s="1875"/>
      <c r="K16" s="1876">
        <v>45198</v>
      </c>
      <c r="L16" s="1877"/>
    </row>
    <row r="17" spans="1:30" x14ac:dyDescent="0.25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">
      <c r="A18" s="605"/>
      <c r="B18" s="605"/>
      <c r="C18" s="605"/>
      <c r="D18" s="605"/>
      <c r="E18" s="1878" t="s">
        <v>533</v>
      </c>
      <c r="F18" s="1879"/>
      <c r="G18" s="1878" t="s">
        <v>534</v>
      </c>
      <c r="H18" s="1882"/>
      <c r="I18" s="1878" t="s">
        <v>520</v>
      </c>
      <c r="J18" s="1879"/>
      <c r="K18" s="1879"/>
      <c r="L18" s="1882"/>
    </row>
    <row r="19" spans="1:30" s="606" customFormat="1" x14ac:dyDescent="0.2">
      <c r="A19" s="605"/>
      <c r="B19" s="605"/>
      <c r="C19" s="605"/>
      <c r="D19" s="605"/>
      <c r="E19" s="1880"/>
      <c r="F19" s="1881"/>
      <c r="G19" s="1880"/>
      <c r="H19" s="1883"/>
      <c r="I19" s="1884" t="s">
        <v>521</v>
      </c>
      <c r="J19" s="1885"/>
      <c r="K19" s="1884" t="s">
        <v>522</v>
      </c>
      <c r="L19" s="1886"/>
    </row>
    <row r="20" spans="1:30" x14ac:dyDescent="0.25">
      <c r="A20" s="594"/>
      <c r="B20" s="594"/>
      <c r="C20" s="594"/>
      <c r="D20" s="594"/>
      <c r="E20" s="1868">
        <v>2</v>
      </c>
      <c r="F20" s="1888"/>
      <c r="G20" s="1876">
        <v>45414</v>
      </c>
      <c r="H20" s="1877"/>
      <c r="I20" s="1876">
        <v>45372</v>
      </c>
      <c r="J20" s="1889"/>
      <c r="K20" s="1876">
        <f>G20</f>
        <v>45414</v>
      </c>
      <c r="L20" s="1877"/>
    </row>
    <row r="21" spans="1:30" x14ac:dyDescent="0.25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25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25">
      <c r="A23" s="1890" t="s">
        <v>535</v>
      </c>
      <c r="B23" s="1890"/>
      <c r="C23" s="1890"/>
      <c r="D23" s="1890"/>
      <c r="E23" s="1890"/>
      <c r="F23" s="1890"/>
      <c r="G23" s="1890"/>
      <c r="H23" s="1890"/>
      <c r="I23" s="1890"/>
      <c r="J23" s="1890"/>
      <c r="K23" s="1890"/>
      <c r="L23" s="1890"/>
    </row>
    <row r="24" spans="1:30" x14ac:dyDescent="0.25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25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25">
      <c r="A26" s="1887" t="s">
        <v>536</v>
      </c>
      <c r="B26" s="1887" t="s">
        <v>537</v>
      </c>
      <c r="C26" s="1887"/>
      <c r="D26" s="1887"/>
      <c r="E26" s="1887"/>
      <c r="F26" s="1887" t="s">
        <v>538</v>
      </c>
      <c r="G26" s="1887" t="s">
        <v>539</v>
      </c>
      <c r="H26" s="1887"/>
      <c r="I26" s="1887"/>
      <c r="J26" s="1887"/>
      <c r="K26" s="1887"/>
      <c r="L26" s="1887"/>
    </row>
    <row r="27" spans="1:30" ht="15" customHeight="1" x14ac:dyDescent="0.25">
      <c r="A27" s="1887"/>
      <c r="B27" s="1887"/>
      <c r="C27" s="1887"/>
      <c r="D27" s="1887"/>
      <c r="E27" s="1887"/>
      <c r="F27" s="1887"/>
      <c r="G27" s="1887" t="s">
        <v>540</v>
      </c>
      <c r="H27" s="1887"/>
      <c r="I27" s="1887" t="s">
        <v>541</v>
      </c>
      <c r="J27" s="1887"/>
      <c r="K27" s="1887" t="s">
        <v>542</v>
      </c>
      <c r="L27" s="1887"/>
    </row>
    <row r="28" spans="1:30" ht="15" customHeight="1" x14ac:dyDescent="0.25">
      <c r="A28" s="1887"/>
      <c r="B28" s="1887"/>
      <c r="C28" s="1887"/>
      <c r="D28" s="1887"/>
      <c r="E28" s="1887"/>
      <c r="F28" s="1887"/>
      <c r="G28" s="1887"/>
      <c r="H28" s="1887"/>
      <c r="I28" s="1887"/>
      <c r="J28" s="1887"/>
      <c r="K28" s="1887"/>
      <c r="L28" s="1887"/>
    </row>
    <row r="29" spans="1:30" ht="15" customHeight="1" x14ac:dyDescent="0.25">
      <c r="A29" s="1887"/>
      <c r="B29" s="1887"/>
      <c r="C29" s="1887"/>
      <c r="D29" s="1887"/>
      <c r="E29" s="1887"/>
      <c r="F29" s="1887"/>
      <c r="G29" s="1887"/>
      <c r="H29" s="1887"/>
      <c r="I29" s="1887"/>
      <c r="J29" s="1887"/>
      <c r="K29" s="1887"/>
      <c r="L29" s="1887"/>
    </row>
    <row r="30" spans="1:30" ht="15.75" customHeight="1" x14ac:dyDescent="0.25">
      <c r="A30" s="608">
        <v>1</v>
      </c>
      <c r="B30" s="1891">
        <v>2</v>
      </c>
      <c r="C30" s="1891"/>
      <c r="D30" s="1891"/>
      <c r="E30" s="1891"/>
      <c r="F30" s="608">
        <v>3</v>
      </c>
      <c r="G30" s="1891">
        <v>4</v>
      </c>
      <c r="H30" s="1891"/>
      <c r="I30" s="1891">
        <v>5</v>
      </c>
      <c r="J30" s="1891"/>
      <c r="K30" s="1891">
        <v>6</v>
      </c>
      <c r="L30" s="1891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10"/>
      <c r="B31" s="1892" t="s">
        <v>543</v>
      </c>
      <c r="C31" s="1892"/>
      <c r="D31" s="1892"/>
      <c r="E31" s="1892"/>
      <c r="F31" s="611"/>
      <c r="G31" s="1893">
        <f>11924464.765712+K31</f>
        <v>18437819.421712</v>
      </c>
      <c r="H31" s="1894"/>
      <c r="I31" s="1893">
        <f>11924464.765712+K31</f>
        <v>18437819.421712</v>
      </c>
      <c r="J31" s="1894"/>
      <c r="K31" s="1895">
        <f>'кс-2№2'!J807/1.2</f>
        <v>6513354.6559999995</v>
      </c>
      <c r="L31" s="1895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10">
        <v>1</v>
      </c>
      <c r="B32" s="1896" t="s">
        <v>569</v>
      </c>
      <c r="C32" s="1896"/>
      <c r="D32" s="1896"/>
      <c r="E32" s="1896"/>
      <c r="F32" s="610"/>
      <c r="G32" s="1897"/>
      <c r="H32" s="1897"/>
      <c r="I32" s="1897"/>
      <c r="J32" s="1897"/>
      <c r="K32" s="1898">
        <f>K31</f>
        <v>6513354.6559999995</v>
      </c>
      <c r="L32" s="1898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899" t="s">
        <v>544</v>
      </c>
      <c r="B33" s="1899"/>
      <c r="C33" s="1899"/>
      <c r="D33" s="1899"/>
      <c r="E33" s="1899"/>
      <c r="F33" s="1899"/>
      <c r="G33" s="1900">
        <f>11924464.765712+K33</f>
        <v>18437819.421712</v>
      </c>
      <c r="H33" s="1901"/>
      <c r="I33" s="1900">
        <f>11924464.765712+K33</f>
        <v>18437819.421712</v>
      </c>
      <c r="J33" s="1901"/>
      <c r="K33" s="1900">
        <f>K31</f>
        <v>6513354.6559999995</v>
      </c>
      <c r="L33" s="1901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02" t="s">
        <v>545</v>
      </c>
      <c r="B34" s="1902"/>
      <c r="C34" s="1902"/>
      <c r="D34" s="1902"/>
      <c r="E34" s="1902"/>
      <c r="F34" s="1902"/>
      <c r="G34" s="1897"/>
      <c r="H34" s="1897"/>
      <c r="I34" s="1897"/>
      <c r="J34" s="1897"/>
      <c r="K34" s="1898">
        <f>0.2*K33</f>
        <v>1302670.9312</v>
      </c>
      <c r="L34" s="1898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899" t="s">
        <v>546</v>
      </c>
      <c r="B35" s="1899"/>
      <c r="C35" s="1899"/>
      <c r="D35" s="1899"/>
      <c r="E35" s="1899"/>
      <c r="F35" s="1899"/>
      <c r="G35" s="1903"/>
      <c r="H35" s="1903"/>
      <c r="I35" s="1903"/>
      <c r="J35" s="1903"/>
      <c r="K35" s="1904">
        <f>K33+K34</f>
        <v>7816025.587199999</v>
      </c>
      <c r="L35" s="1904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02" t="s">
        <v>568</v>
      </c>
      <c r="B36" s="1902"/>
      <c r="C36" s="1902"/>
      <c r="D36" s="1902"/>
      <c r="E36" s="1902"/>
      <c r="F36" s="1902"/>
      <c r="G36" s="1905">
        <v>7867284.873826134</v>
      </c>
      <c r="H36" s="1905"/>
      <c r="I36" s="1905">
        <v>7867284.873826134</v>
      </c>
      <c r="J36" s="1905"/>
      <c r="K36" s="1905">
        <f>0.5498*K35</f>
        <v>4297250.8678425588</v>
      </c>
      <c r="L36" s="1905"/>
    </row>
    <row r="37" spans="1:30" s="615" customFormat="1" ht="15.75" customHeight="1" x14ac:dyDescent="0.2">
      <c r="A37" s="1899" t="s">
        <v>547</v>
      </c>
      <c r="B37" s="1899"/>
      <c r="C37" s="1899"/>
      <c r="D37" s="1899"/>
      <c r="E37" s="1899"/>
      <c r="F37" s="1899"/>
      <c r="G37" s="1903"/>
      <c r="H37" s="1903"/>
      <c r="I37" s="1903"/>
      <c r="J37" s="1903"/>
      <c r="K37" s="1904">
        <f>K35-K36</f>
        <v>3518774.7193574402</v>
      </c>
      <c r="L37" s="1904"/>
    </row>
    <row r="38" spans="1:30" s="615" customFormat="1" ht="15.75" customHeight="1" x14ac:dyDescent="0.2">
      <c r="A38" s="1902" t="s">
        <v>383</v>
      </c>
      <c r="B38" s="1902"/>
      <c r="C38" s="1902"/>
      <c r="D38" s="1902"/>
      <c r="E38" s="1902"/>
      <c r="F38" s="1902"/>
      <c r="G38" s="1906"/>
      <c r="H38" s="1906"/>
      <c r="I38" s="1906"/>
      <c r="J38" s="1906"/>
      <c r="K38" s="1905">
        <f>K37/6</f>
        <v>586462.45322624</v>
      </c>
      <c r="L38" s="1905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25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25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25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08" t="s">
        <v>554</v>
      </c>
      <c r="C45" s="1908"/>
      <c r="D45" s="1908"/>
      <c r="E45" s="1908"/>
      <c r="F45" s="1908"/>
      <c r="G45" s="1908"/>
      <c r="H45" s="1908"/>
      <c r="I45" s="626"/>
      <c r="J45" s="1909" t="s">
        <v>555</v>
      </c>
      <c r="K45" s="1909"/>
      <c r="L45" s="1909"/>
    </row>
    <row r="46" spans="1:30" x14ac:dyDescent="0.25">
      <c r="A46" s="594"/>
      <c r="B46" s="594"/>
      <c r="C46" s="627"/>
      <c r="D46" s="627"/>
      <c r="E46" s="1907" t="s">
        <v>551</v>
      </c>
      <c r="F46" s="1907"/>
      <c r="G46" s="1907"/>
      <c r="H46" s="1907"/>
      <c r="I46" s="1907"/>
      <c r="J46" s="1907" t="s">
        <v>552</v>
      </c>
      <c r="K46" s="1907"/>
      <c r="L46" s="1907"/>
    </row>
    <row r="47" spans="1:30" x14ac:dyDescent="0.25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08" t="s">
        <v>549</v>
      </c>
      <c r="C49" s="1908"/>
      <c r="D49" s="1908"/>
      <c r="E49" s="1908"/>
      <c r="F49" s="1908"/>
      <c r="G49" s="1908"/>
      <c r="H49" s="1908"/>
      <c r="I49" s="626"/>
      <c r="J49" s="1909" t="s">
        <v>550</v>
      </c>
      <c r="K49" s="1909"/>
      <c r="L49" s="1909"/>
    </row>
    <row r="50" spans="1:12" x14ac:dyDescent="0.25">
      <c r="A50" s="594"/>
      <c r="B50" s="594"/>
      <c r="C50" s="627"/>
      <c r="D50" s="627"/>
      <c r="E50" s="1907" t="s">
        <v>551</v>
      </c>
      <c r="F50" s="1907"/>
      <c r="G50" s="1907"/>
      <c r="H50" s="1907"/>
      <c r="I50" s="1907"/>
      <c r="J50" s="1907" t="s">
        <v>552</v>
      </c>
      <c r="K50" s="1907"/>
      <c r="L50" s="1907"/>
    </row>
    <row r="51" spans="1:12" x14ac:dyDescent="0.25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>
    <tabColor rgb="FF00B0F0"/>
    <pageSetUpPr fitToPage="1"/>
  </sheetPr>
  <dimension ref="A1:AW825"/>
  <sheetViews>
    <sheetView view="pageBreakPreview" topLeftCell="A785" zoomScale="80" zoomScaleNormal="80" zoomScaleSheetLayoutView="80" workbookViewId="0">
      <selection activeCell="E319" sqref="E319"/>
    </sheetView>
  </sheetViews>
  <sheetFormatPr defaultColWidth="9.140625" defaultRowHeight="12.75" x14ac:dyDescent="0.2"/>
  <cols>
    <col min="1" max="1" width="20.5703125" style="591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642" t="s">
        <v>502</v>
      </c>
    </row>
    <row r="5" spans="1:10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515" t="s">
        <v>505</v>
      </c>
      <c r="J5" s="643" t="s">
        <v>506</v>
      </c>
    </row>
    <row r="6" spans="1:10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515"/>
      <c r="J6" s="644"/>
    </row>
    <row r="7" spans="1:10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515" t="s">
        <v>505</v>
      </c>
      <c r="J7" s="643" t="s">
        <v>510</v>
      </c>
    </row>
    <row r="8" spans="1:10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515"/>
      <c r="J8" s="645"/>
    </row>
    <row r="9" spans="1:10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646"/>
    </row>
    <row r="10" spans="1:10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646"/>
    </row>
    <row r="11" spans="1:10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5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8" t="s">
        <v>517</v>
      </c>
      <c r="I14" s="184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50" t="s">
        <v>518</v>
      </c>
      <c r="H15" s="1852" t="s">
        <v>519</v>
      </c>
      <c r="I15" s="1854" t="s">
        <v>520</v>
      </c>
      <c r="J15" s="1855"/>
    </row>
    <row r="16" spans="1:10" x14ac:dyDescent="0.2">
      <c r="A16" s="504"/>
      <c r="B16" s="505"/>
      <c r="C16" s="505"/>
      <c r="D16" s="506"/>
      <c r="E16" s="506"/>
      <c r="F16" s="506"/>
      <c r="G16" s="1851"/>
      <c r="H16" s="1853"/>
      <c r="I16" s="521" t="s">
        <v>521</v>
      </c>
      <c r="J16" s="642" t="s">
        <v>522</v>
      </c>
    </row>
    <row r="17" spans="1:10" x14ac:dyDescent="0.2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">
      <c r="A18" s="523"/>
      <c r="B18" s="1840" t="s">
        <v>523</v>
      </c>
      <c r="C18" s="1840"/>
      <c r="D18" s="1840"/>
      <c r="E18" s="1840"/>
      <c r="F18" s="1840"/>
      <c r="G18" s="1840"/>
      <c r="H18" s="700"/>
      <c r="I18" s="701"/>
      <c r="J18" s="701"/>
    </row>
    <row r="19" spans="1:10" ht="15" customHeight="1" thickBot="1" x14ac:dyDescent="0.25">
      <c r="A19" s="79"/>
      <c r="B19" s="1840" t="s">
        <v>524</v>
      </c>
      <c r="C19" s="1841"/>
      <c r="D19" s="1841"/>
      <c r="E19" s="1841"/>
      <c r="F19" s="1841"/>
      <c r="G19" s="1841"/>
      <c r="H19" s="1842"/>
      <c r="I19" s="1842"/>
      <c r="J19" s="1842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843" t="s">
        <v>444</v>
      </c>
      <c r="G20" s="1844"/>
      <c r="H20" s="1843" t="s">
        <v>445</v>
      </c>
      <c r="I20" s="1844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25" thickTop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5.5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8.25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5.5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5.5" x14ac:dyDescent="0.2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5.5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x14ac:dyDescent="0.2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5.5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5.5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5.5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5.5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5.5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5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5.5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5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5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25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">
      <c r="A810" s="682" t="s">
        <v>548</v>
      </c>
      <c r="B810" s="683" t="s">
        <v>567</v>
      </c>
      <c r="C810" s="1839"/>
      <c r="D810" s="1839"/>
      <c r="E810" s="1839"/>
      <c r="F810" s="1839"/>
      <c r="G810" s="1839"/>
      <c r="H810" s="1839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1837" t="s">
        <v>561</v>
      </c>
      <c r="T810" s="1837"/>
      <c r="U810" s="1837"/>
      <c r="V810" s="1837"/>
      <c r="W810" s="1837"/>
      <c r="X810" s="1837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">
      <c r="A811" s="681" t="s">
        <v>284</v>
      </c>
      <c r="B811" s="1838" t="s">
        <v>551</v>
      </c>
      <c r="C811" s="1838"/>
      <c r="D811" s="1838"/>
      <c r="E811" s="1838"/>
      <c r="F811" s="1838"/>
      <c r="G811" s="1838"/>
      <c r="H811" s="1838"/>
      <c r="I811" s="1838"/>
      <c r="J811" s="1838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">
      <c r="A812" s="682" t="s">
        <v>553</v>
      </c>
      <c r="B812" s="683" t="s">
        <v>560</v>
      </c>
      <c r="C812" s="1839"/>
      <c r="D812" s="1839"/>
      <c r="E812" s="1839"/>
      <c r="F812" s="1839"/>
      <c r="G812" s="1839"/>
      <c r="H812" s="1839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1837" t="s">
        <v>564</v>
      </c>
      <c r="T812" s="1837"/>
      <c r="U812" s="1837"/>
      <c r="V812" s="1837"/>
      <c r="W812" s="1837"/>
      <c r="X812" s="1837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">
      <c r="A813" s="681" t="s">
        <v>284</v>
      </c>
      <c r="B813" s="1838" t="s">
        <v>551</v>
      </c>
      <c r="C813" s="1838"/>
      <c r="D813" s="1838"/>
      <c r="E813" s="1838"/>
      <c r="F813" s="1838"/>
      <c r="G813" s="1838"/>
      <c r="H813" s="1838"/>
      <c r="I813" s="1838"/>
      <c r="J813" s="1838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5" x14ac:dyDescent="0.2">
      <c r="B814" s="593"/>
      <c r="C814" s="593"/>
    </row>
    <row r="815" spans="1:49" ht="15" x14ac:dyDescent="0.2">
      <c r="B815" s="1836"/>
      <c r="C815" s="1836"/>
    </row>
    <row r="816" spans="1:49" ht="15" x14ac:dyDescent="0.2">
      <c r="B816" s="592"/>
      <c r="C816" s="592"/>
    </row>
    <row r="817" spans="1:10" ht="15" x14ac:dyDescent="0.2">
      <c r="C817" s="592"/>
    </row>
    <row r="818" spans="1:10" ht="13.5" x14ac:dyDescent="0.25">
      <c r="A818" s="587"/>
      <c r="B818" s="630"/>
      <c r="C818" s="589"/>
      <c r="D818" s="587"/>
      <c r="E818" s="587"/>
      <c r="J818" s="590"/>
    </row>
    <row r="819" spans="1:10" ht="15" x14ac:dyDescent="0.2">
      <c r="B819" s="1835"/>
      <c r="C819" s="1835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1836"/>
      <c r="C823" s="1836"/>
    </row>
    <row r="824" spans="1:10" ht="15" x14ac:dyDescent="0.2">
      <c r="B824" s="592"/>
      <c r="C824" s="592"/>
    </row>
    <row r="825" spans="1:10" ht="15" x14ac:dyDescent="0.2">
      <c r="B825" s="592"/>
      <c r="C825" s="592"/>
      <c r="F825" s="592"/>
      <c r="G825" s="592"/>
    </row>
  </sheetData>
  <mergeCells count="27">
    <mergeCell ref="I15:J15"/>
    <mergeCell ref="H4:I4"/>
    <mergeCell ref="B5:G5"/>
    <mergeCell ref="B6:G6"/>
    <mergeCell ref="B7:G7"/>
    <mergeCell ref="B8:G8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S810:X810"/>
    <mergeCell ref="C812:H812"/>
    <mergeCell ref="S812:X812"/>
    <mergeCell ref="B811:J811"/>
    <mergeCell ref="B813:J813"/>
  </mergeCells>
  <conditionalFormatting sqref="P810:Q813">
    <cfRule type="cellIs" dxfId="45" priority="3" operator="lessThan">
      <formula>0</formula>
    </cfRule>
    <cfRule type="cellIs" dxfId="44" priority="4" operator="greaterThan">
      <formula>0</formula>
    </cfRule>
  </conditionalFormatting>
  <conditionalFormatting sqref="R810:R813">
    <cfRule type="cellIs" dxfId="43" priority="1" operator="greaterThan">
      <formula>0</formula>
    </cfRule>
    <cfRule type="cellIs" dxfId="42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>
    <tabColor rgb="FFFFC000"/>
    <pageSetUpPr fitToPage="1"/>
  </sheetPr>
  <dimension ref="A1:AD53"/>
  <sheetViews>
    <sheetView view="pageBreakPreview" topLeftCell="A29" zoomScaleNormal="100" zoomScaleSheetLayoutView="100" workbookViewId="0">
      <selection activeCell="G32" sqref="G32:H32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862"/>
      <c r="B1" s="1862"/>
      <c r="C1" s="1862"/>
      <c r="D1" s="1862"/>
      <c r="E1" s="693"/>
      <c r="F1" s="693"/>
      <c r="G1" s="693"/>
      <c r="H1" s="1859" t="s">
        <v>525</v>
      </c>
      <c r="I1" s="1859"/>
      <c r="J1" s="1859"/>
      <c r="K1" s="1859"/>
      <c r="L1" s="1859"/>
    </row>
    <row r="2" spans="1:12" x14ac:dyDescent="0.25">
      <c r="A2" s="693"/>
      <c r="B2" s="693"/>
      <c r="C2" s="693"/>
      <c r="D2" s="693"/>
      <c r="E2" s="693"/>
      <c r="F2" s="693"/>
      <c r="G2" s="693"/>
      <c r="H2" s="1859" t="s">
        <v>526</v>
      </c>
      <c r="I2" s="1859"/>
      <c r="J2" s="1859"/>
      <c r="K2" s="1859"/>
      <c r="L2" s="1859"/>
    </row>
    <row r="3" spans="1:12" x14ac:dyDescent="0.25">
      <c r="A3" s="693"/>
      <c r="B3" s="693"/>
      <c r="C3" s="693"/>
      <c r="D3" s="693"/>
      <c r="E3" s="693"/>
      <c r="F3" s="693"/>
      <c r="G3" s="693"/>
      <c r="H3" s="1859" t="s">
        <v>527</v>
      </c>
      <c r="I3" s="1859"/>
      <c r="J3" s="1859"/>
      <c r="K3" s="1859"/>
      <c r="L3" s="1859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860" t="s">
        <v>528</v>
      </c>
      <c r="L4" s="1861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859" t="s">
        <v>501</v>
      </c>
      <c r="J5" s="1859"/>
      <c r="K5" s="1860">
        <v>322005</v>
      </c>
      <c r="L5" s="1861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867" t="s">
        <v>504</v>
      </c>
      <c r="C7" s="1867"/>
      <c r="D7" s="1867"/>
      <c r="E7" s="1867"/>
      <c r="F7" s="1867"/>
      <c r="G7" s="1867"/>
      <c r="H7" s="1867"/>
      <c r="I7" s="1867"/>
      <c r="J7" s="690" t="s">
        <v>505</v>
      </c>
      <c r="K7" s="1868">
        <v>58306175</v>
      </c>
      <c r="L7" s="1869"/>
    </row>
    <row r="8" spans="1:12" ht="15.75" customHeight="1" x14ac:dyDescent="0.25">
      <c r="A8" s="599"/>
      <c r="B8" s="1870" t="s">
        <v>507</v>
      </c>
      <c r="C8" s="1870"/>
      <c r="D8" s="1870"/>
      <c r="E8" s="1870"/>
      <c r="F8" s="1870"/>
      <c r="G8" s="1870"/>
      <c r="H8" s="1870"/>
      <c r="I8" s="1870"/>
      <c r="J8" s="693"/>
      <c r="K8" s="691"/>
      <c r="L8" s="692"/>
    </row>
    <row r="9" spans="1:12" ht="42.75" customHeight="1" x14ac:dyDescent="0.25">
      <c r="A9" s="599" t="s">
        <v>508</v>
      </c>
      <c r="B9" s="1867" t="s">
        <v>529</v>
      </c>
      <c r="C9" s="1867"/>
      <c r="D9" s="1867"/>
      <c r="E9" s="1867"/>
      <c r="F9" s="1867"/>
      <c r="G9" s="1867"/>
      <c r="H9" s="1867"/>
      <c r="I9" s="1867"/>
      <c r="J9" s="690" t="s">
        <v>505</v>
      </c>
      <c r="K9" s="1871">
        <v>47569575</v>
      </c>
      <c r="L9" s="1872"/>
    </row>
    <row r="10" spans="1:12" ht="12.75" customHeight="1" x14ac:dyDescent="0.25">
      <c r="A10" s="599"/>
      <c r="B10" s="1870" t="s">
        <v>507</v>
      </c>
      <c r="C10" s="1870"/>
      <c r="D10" s="1870"/>
      <c r="E10" s="1870"/>
      <c r="F10" s="1870"/>
      <c r="G10" s="1870"/>
      <c r="H10" s="1870"/>
      <c r="I10" s="1870"/>
      <c r="J10" s="693"/>
      <c r="K10" s="691"/>
      <c r="L10" s="692"/>
    </row>
    <row r="11" spans="1:12" ht="35.25" customHeight="1" x14ac:dyDescent="0.25">
      <c r="A11" s="599" t="s">
        <v>556</v>
      </c>
      <c r="B11" s="1867" t="s">
        <v>558</v>
      </c>
      <c r="C11" s="1867"/>
      <c r="D11" s="1867"/>
      <c r="E11" s="1867"/>
      <c r="F11" s="1867"/>
      <c r="G11" s="1867"/>
      <c r="H11" s="1867"/>
      <c r="I11" s="1867"/>
      <c r="J11" s="690"/>
      <c r="K11" s="1871" t="str">
        <f>IF([3]Source!Y15&lt;&gt;"",[3]Source!Y15," ")</f>
        <v xml:space="preserve"> </v>
      </c>
      <c r="L11" s="1872"/>
    </row>
    <row r="12" spans="1:12" x14ac:dyDescent="0.25">
      <c r="A12" s="602"/>
      <c r="B12" s="1870" t="s">
        <v>530</v>
      </c>
      <c r="C12" s="1870"/>
      <c r="D12" s="1870"/>
      <c r="E12" s="1870"/>
      <c r="F12" s="1870"/>
      <c r="G12" s="1870"/>
      <c r="H12" s="1870"/>
      <c r="I12" s="1870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859" t="s">
        <v>531</v>
      </c>
      <c r="I14" s="1859"/>
      <c r="J14" s="1873"/>
      <c r="K14" s="1860" t="str">
        <f>IF([3]Source!AC15&lt;&gt;"",[3]Source!AC15," ")</f>
        <v xml:space="preserve"> </v>
      </c>
      <c r="L14" s="1861"/>
    </row>
    <row r="15" spans="1:12" x14ac:dyDescent="0.25">
      <c r="A15" s="693"/>
      <c r="B15" s="693"/>
      <c r="C15" s="693"/>
      <c r="D15" s="693"/>
      <c r="E15" s="1859" t="s">
        <v>532</v>
      </c>
      <c r="F15" s="1859"/>
      <c r="G15" s="1859"/>
      <c r="H15" s="1859"/>
      <c r="I15" s="1863" t="s">
        <v>514</v>
      </c>
      <c r="J15" s="1864"/>
      <c r="K15" s="1865" t="s">
        <v>515</v>
      </c>
      <c r="L15" s="1866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874" t="s">
        <v>516</v>
      </c>
      <c r="J16" s="1875"/>
      <c r="K16" s="1876">
        <v>45198</v>
      </c>
      <c r="L16" s="1877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878" t="s">
        <v>533</v>
      </c>
      <c r="F18" s="1879"/>
      <c r="G18" s="1878" t="s">
        <v>534</v>
      </c>
      <c r="H18" s="1882"/>
      <c r="I18" s="1878" t="s">
        <v>520</v>
      </c>
      <c r="J18" s="1879"/>
      <c r="K18" s="1879"/>
      <c r="L18" s="1882"/>
    </row>
    <row r="19" spans="1:30" s="606" customFormat="1" x14ac:dyDescent="0.2">
      <c r="A19" s="605"/>
      <c r="B19" s="605"/>
      <c r="C19" s="605"/>
      <c r="D19" s="605"/>
      <c r="E19" s="1880"/>
      <c r="F19" s="1881"/>
      <c r="G19" s="1880"/>
      <c r="H19" s="1883"/>
      <c r="I19" s="1884" t="s">
        <v>521</v>
      </c>
      <c r="J19" s="1885"/>
      <c r="K19" s="1884" t="s">
        <v>522</v>
      </c>
      <c r="L19" s="1886"/>
    </row>
    <row r="20" spans="1:30" x14ac:dyDescent="0.25">
      <c r="A20" s="693"/>
      <c r="B20" s="693"/>
      <c r="C20" s="693"/>
      <c r="D20" s="693"/>
      <c r="E20" s="1868">
        <v>3</v>
      </c>
      <c r="F20" s="1888"/>
      <c r="G20" s="1876">
        <v>45435</v>
      </c>
      <c r="H20" s="1877"/>
      <c r="I20" s="1876">
        <v>45415</v>
      </c>
      <c r="J20" s="1889"/>
      <c r="K20" s="1876">
        <f>G20</f>
        <v>45435</v>
      </c>
      <c r="L20" s="1877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890" t="s">
        <v>535</v>
      </c>
      <c r="B23" s="1890"/>
      <c r="C23" s="1890"/>
      <c r="D23" s="1890"/>
      <c r="E23" s="1890"/>
      <c r="F23" s="1890"/>
      <c r="G23" s="1890"/>
      <c r="H23" s="1890"/>
      <c r="I23" s="1890"/>
      <c r="J23" s="1890"/>
      <c r="K23" s="1890"/>
      <c r="L23" s="1890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887" t="s">
        <v>536</v>
      </c>
      <c r="B26" s="1887" t="s">
        <v>537</v>
      </c>
      <c r="C26" s="1887"/>
      <c r="D26" s="1887"/>
      <c r="E26" s="1887"/>
      <c r="F26" s="1887" t="s">
        <v>538</v>
      </c>
      <c r="G26" s="1887" t="s">
        <v>539</v>
      </c>
      <c r="H26" s="1887"/>
      <c r="I26" s="1887"/>
      <c r="J26" s="1887"/>
      <c r="K26" s="1887"/>
      <c r="L26" s="1887"/>
    </row>
    <row r="27" spans="1:30" ht="15" customHeight="1" x14ac:dyDescent="0.25">
      <c r="A27" s="1887"/>
      <c r="B27" s="1887"/>
      <c r="C27" s="1887"/>
      <c r="D27" s="1887"/>
      <c r="E27" s="1887"/>
      <c r="F27" s="1887"/>
      <c r="G27" s="1887" t="s">
        <v>540</v>
      </c>
      <c r="H27" s="1887"/>
      <c r="I27" s="1887" t="s">
        <v>541</v>
      </c>
      <c r="J27" s="1887"/>
      <c r="K27" s="1887" t="s">
        <v>542</v>
      </c>
      <c r="L27" s="1887"/>
    </row>
    <row r="28" spans="1:30" ht="15" customHeight="1" x14ac:dyDescent="0.25">
      <c r="A28" s="1887"/>
      <c r="B28" s="1887"/>
      <c r="C28" s="1887"/>
      <c r="D28" s="1887"/>
      <c r="E28" s="1887"/>
      <c r="F28" s="1887"/>
      <c r="G28" s="1887"/>
      <c r="H28" s="1887"/>
      <c r="I28" s="1887"/>
      <c r="J28" s="1887"/>
      <c r="K28" s="1887"/>
      <c r="L28" s="1887"/>
    </row>
    <row r="29" spans="1:30" ht="15" customHeight="1" x14ac:dyDescent="0.25">
      <c r="A29" s="1887"/>
      <c r="B29" s="1887"/>
      <c r="C29" s="1887"/>
      <c r="D29" s="1887"/>
      <c r="E29" s="1887"/>
      <c r="F29" s="1887"/>
      <c r="G29" s="1887"/>
      <c r="H29" s="1887"/>
      <c r="I29" s="1887"/>
      <c r="J29" s="1887"/>
      <c r="K29" s="1887"/>
      <c r="L29" s="1887"/>
    </row>
    <row r="30" spans="1:30" ht="15.75" customHeight="1" x14ac:dyDescent="0.25">
      <c r="A30" s="695">
        <v>1</v>
      </c>
      <c r="B30" s="1891">
        <v>2</v>
      </c>
      <c r="C30" s="1891"/>
      <c r="D30" s="1891"/>
      <c r="E30" s="1891"/>
      <c r="F30" s="695">
        <v>3</v>
      </c>
      <c r="G30" s="1891">
        <v>4</v>
      </c>
      <c r="H30" s="1891"/>
      <c r="I30" s="1891">
        <v>5</v>
      </c>
      <c r="J30" s="1891"/>
      <c r="K30" s="1891">
        <v>6</v>
      </c>
      <c r="L30" s="1891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892" t="s">
        <v>543</v>
      </c>
      <c r="C31" s="1892"/>
      <c r="D31" s="1892"/>
      <c r="E31" s="1892"/>
      <c r="F31" s="611"/>
      <c r="G31" s="1893">
        <f>I31</f>
        <v>19407620.285358973</v>
      </c>
      <c r="H31" s="1894"/>
      <c r="I31" s="1893">
        <f>N31+O31+P31</f>
        <v>19407620.285358973</v>
      </c>
      <c r="J31" s="1894"/>
      <c r="K31" s="1895">
        <f>P31</f>
        <v>12894265.629358973</v>
      </c>
      <c r="L31" s="1895"/>
      <c r="M31" s="675">
        <f>'[4]кс-2№3'!J548/1.2</f>
        <v>8092014.9533333322</v>
      </c>
      <c r="N31" s="613">
        <f>'кс-3 №1'!K31</f>
        <v>0</v>
      </c>
      <c r="O31" s="614">
        <f>'кс-3 №2'!K31</f>
        <v>6513354.6559999995</v>
      </c>
      <c r="P31" s="614">
        <f>'кс-2№3'!J806/1.2</f>
        <v>12894265.629358973</v>
      </c>
      <c r="Q31" s="614"/>
      <c r="R31" s="614">
        <f>SUM(N31:P31)</f>
        <v>19407620.285358973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896" t="s">
        <v>571</v>
      </c>
      <c r="C32" s="1896"/>
      <c r="D32" s="1896"/>
      <c r="E32" s="1896"/>
      <c r="F32" s="694"/>
      <c r="G32" s="1897"/>
      <c r="H32" s="1897"/>
      <c r="I32" s="1897"/>
      <c r="J32" s="1897"/>
      <c r="K32" s="1898">
        <f>K31</f>
        <v>12894265.629358973</v>
      </c>
      <c r="L32" s="1898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899" t="s">
        <v>544</v>
      </c>
      <c r="B33" s="1899"/>
      <c r="C33" s="1899"/>
      <c r="D33" s="1899"/>
      <c r="E33" s="1899"/>
      <c r="F33" s="1899"/>
      <c r="G33" s="1900">
        <f>G31</f>
        <v>19407620.285358973</v>
      </c>
      <c r="H33" s="1901"/>
      <c r="I33" s="1900">
        <f>I31</f>
        <v>19407620.285358973</v>
      </c>
      <c r="J33" s="1901"/>
      <c r="K33" s="1900">
        <f>K31</f>
        <v>12894265.629358973</v>
      </c>
      <c r="L33" s="1901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02" t="s">
        <v>545</v>
      </c>
      <c r="B34" s="1902"/>
      <c r="C34" s="1902"/>
      <c r="D34" s="1902"/>
      <c r="E34" s="1902"/>
      <c r="F34" s="1902"/>
      <c r="G34" s="1897"/>
      <c r="H34" s="1897"/>
      <c r="I34" s="1897"/>
      <c r="J34" s="1897"/>
      <c r="K34" s="1898">
        <f>0.2*K33</f>
        <v>2578853.1258717948</v>
      </c>
      <c r="L34" s="1898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899" t="s">
        <v>546</v>
      </c>
      <c r="B35" s="1899"/>
      <c r="C35" s="1899"/>
      <c r="D35" s="1899"/>
      <c r="E35" s="1899"/>
      <c r="F35" s="1899"/>
      <c r="G35" s="1903"/>
      <c r="H35" s="1903"/>
      <c r="I35" s="1903"/>
      <c r="J35" s="1903"/>
      <c r="K35" s="1904">
        <f>K33+K34</f>
        <v>15473118.755230768</v>
      </c>
      <c r="L35" s="1904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02" t="s">
        <v>568</v>
      </c>
      <c r="B36" s="1902"/>
      <c r="C36" s="1902"/>
      <c r="D36" s="1902"/>
      <c r="E36" s="1902"/>
      <c r="F36" s="1902"/>
      <c r="G36" s="1905">
        <f>7867284.87+K36</f>
        <v>16374405.561625876</v>
      </c>
      <c r="H36" s="1905"/>
      <c r="I36" s="1905">
        <f>7867284.87+K36</f>
        <v>16374405.561625876</v>
      </c>
      <c r="J36" s="1905"/>
      <c r="K36" s="1905">
        <f>0.5498*K35</f>
        <v>8507120.6916258745</v>
      </c>
      <c r="L36" s="1905"/>
    </row>
    <row r="37" spans="1:30" s="615" customFormat="1" ht="15.75" customHeight="1" x14ac:dyDescent="0.2">
      <c r="A37" s="1899" t="s">
        <v>547</v>
      </c>
      <c r="B37" s="1899"/>
      <c r="C37" s="1899"/>
      <c r="D37" s="1899"/>
      <c r="E37" s="1899"/>
      <c r="F37" s="1899"/>
      <c r="G37" s="1903"/>
      <c r="H37" s="1903"/>
      <c r="I37" s="1903"/>
      <c r="J37" s="1903"/>
      <c r="K37" s="1904">
        <f>K35-K36</f>
        <v>6965998.0636048932</v>
      </c>
      <c r="L37" s="1904"/>
    </row>
    <row r="38" spans="1:30" s="615" customFormat="1" ht="15.75" customHeight="1" x14ac:dyDescent="0.2">
      <c r="A38" s="1902" t="s">
        <v>383</v>
      </c>
      <c r="B38" s="1902"/>
      <c r="C38" s="1902"/>
      <c r="D38" s="1902"/>
      <c r="E38" s="1902"/>
      <c r="F38" s="1902"/>
      <c r="G38" s="1906"/>
      <c r="H38" s="1906"/>
      <c r="I38" s="1906"/>
      <c r="J38" s="1906"/>
      <c r="K38" s="1905">
        <f>K37/6</f>
        <v>1160999.6772674823</v>
      </c>
      <c r="L38" s="1905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08" t="s">
        <v>554</v>
      </c>
      <c r="C45" s="1908"/>
      <c r="D45" s="1908"/>
      <c r="E45" s="1908"/>
      <c r="F45" s="1908"/>
      <c r="G45" s="1908"/>
      <c r="H45" s="1908"/>
      <c r="I45" s="626"/>
      <c r="J45" s="1909" t="s">
        <v>555</v>
      </c>
      <c r="K45" s="1909"/>
      <c r="L45" s="1909"/>
    </row>
    <row r="46" spans="1:30" x14ac:dyDescent="0.25">
      <c r="A46" s="693"/>
      <c r="B46" s="693"/>
      <c r="C46" s="627"/>
      <c r="D46" s="627"/>
      <c r="E46" s="1907" t="s">
        <v>551</v>
      </c>
      <c r="F46" s="1907"/>
      <c r="G46" s="1907"/>
      <c r="H46" s="1907"/>
      <c r="I46" s="1907"/>
      <c r="J46" s="1907" t="s">
        <v>552</v>
      </c>
      <c r="K46" s="1907"/>
      <c r="L46" s="1907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08" t="s">
        <v>549</v>
      </c>
      <c r="C49" s="1908"/>
      <c r="D49" s="1908"/>
      <c r="E49" s="1908"/>
      <c r="F49" s="1908"/>
      <c r="G49" s="1908"/>
      <c r="H49" s="1908"/>
      <c r="I49" s="626"/>
      <c r="J49" s="1909" t="s">
        <v>550</v>
      </c>
      <c r="K49" s="1909"/>
      <c r="L49" s="1909"/>
    </row>
    <row r="50" spans="1:12" x14ac:dyDescent="0.25">
      <c r="A50" s="693"/>
      <c r="B50" s="693"/>
      <c r="C50" s="627"/>
      <c r="D50" s="627"/>
      <c r="E50" s="1907" t="s">
        <v>551</v>
      </c>
      <c r="F50" s="1907"/>
      <c r="G50" s="1907"/>
      <c r="H50" s="1907"/>
      <c r="I50" s="1907"/>
      <c r="J50" s="1907" t="s">
        <v>552</v>
      </c>
      <c r="K50" s="1907"/>
      <c r="L50" s="1907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>
    <tabColor rgb="FFFFC000"/>
    <pageSetUpPr fitToPage="1"/>
  </sheetPr>
  <dimension ref="A1:AW824"/>
  <sheetViews>
    <sheetView view="pageBreakPreview" topLeftCell="A91" zoomScale="80" zoomScaleNormal="80" zoomScaleSheetLayoutView="80" workbookViewId="0">
      <selection activeCell="A107" sqref="A107:XFD107"/>
    </sheetView>
  </sheetViews>
  <sheetFormatPr defaultColWidth="9.140625" defaultRowHeight="12.75" x14ac:dyDescent="0.2"/>
  <cols>
    <col min="1" max="1" width="14.285156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">
      <c r="A4" s="504"/>
      <c r="B4" s="511"/>
      <c r="C4" s="511"/>
      <c r="D4" s="512"/>
      <c r="E4" s="512"/>
      <c r="F4" s="512"/>
      <c r="G4" s="507"/>
      <c r="H4" s="1856" t="s">
        <v>501</v>
      </c>
      <c r="I4" s="1857"/>
      <c r="J4" s="642" t="s">
        <v>502</v>
      </c>
    </row>
    <row r="5" spans="1:15" ht="17.25" customHeight="1" x14ac:dyDescent="0.2">
      <c r="A5" s="513" t="s">
        <v>503</v>
      </c>
      <c r="B5" s="1845" t="s">
        <v>504</v>
      </c>
      <c r="C5" s="1845"/>
      <c r="D5" s="1845"/>
      <c r="E5" s="1845"/>
      <c r="F5" s="1845"/>
      <c r="G5" s="1845"/>
      <c r="H5" s="514"/>
      <c r="I5" s="696" t="s">
        <v>505</v>
      </c>
      <c r="J5" s="643" t="s">
        <v>506</v>
      </c>
    </row>
    <row r="6" spans="1:15" ht="17.25" customHeight="1" x14ac:dyDescent="0.2">
      <c r="A6" s="516"/>
      <c r="B6" s="1858" t="s">
        <v>507</v>
      </c>
      <c r="C6" s="1858"/>
      <c r="D6" s="1858"/>
      <c r="E6" s="1858"/>
      <c r="F6" s="1858"/>
      <c r="G6" s="1858"/>
      <c r="H6" s="517"/>
      <c r="I6" s="696"/>
      <c r="J6" s="644"/>
    </row>
    <row r="7" spans="1:15" ht="17.25" customHeight="1" x14ac:dyDescent="0.2">
      <c r="A7" s="513" t="s">
        <v>508</v>
      </c>
      <c r="B7" s="1845" t="s">
        <v>509</v>
      </c>
      <c r="C7" s="1845"/>
      <c r="D7" s="1845"/>
      <c r="E7" s="1845"/>
      <c r="F7" s="1845"/>
      <c r="G7" s="1845"/>
      <c r="H7" s="514"/>
      <c r="I7" s="696" t="s">
        <v>505</v>
      </c>
      <c r="J7" s="643" t="s">
        <v>510</v>
      </c>
    </row>
    <row r="8" spans="1:15" ht="15.75" customHeight="1" x14ac:dyDescent="0.2">
      <c r="A8" s="516"/>
      <c r="B8" s="1846" t="s">
        <v>507</v>
      </c>
      <c r="C8" s="1846"/>
      <c r="D8" s="1846"/>
      <c r="E8" s="1846"/>
      <c r="F8" s="1846"/>
      <c r="G8" s="1846"/>
      <c r="H8" s="509"/>
      <c r="I8" s="696"/>
      <c r="J8" s="645"/>
    </row>
    <row r="9" spans="1:15" ht="26.25" customHeight="1" x14ac:dyDescent="0.2">
      <c r="A9" s="513" t="s">
        <v>511</v>
      </c>
      <c r="B9" s="1845" t="s">
        <v>558</v>
      </c>
      <c r="C9" s="1845"/>
      <c r="D9" s="1845"/>
      <c r="E9" s="1845"/>
      <c r="F9" s="1845"/>
      <c r="G9" s="1845"/>
      <c r="H9" s="514"/>
      <c r="I9" s="512"/>
      <c r="J9" s="646"/>
    </row>
    <row r="10" spans="1:15" ht="24" customHeight="1" x14ac:dyDescent="0.2">
      <c r="A10" s="513" t="s">
        <v>557</v>
      </c>
      <c r="B10" s="1845" t="s">
        <v>559</v>
      </c>
      <c r="C10" s="1845"/>
      <c r="D10" s="1845"/>
      <c r="E10" s="1845"/>
      <c r="F10" s="1845"/>
      <c r="G10" s="1845"/>
      <c r="H10" s="514"/>
      <c r="I10" s="512"/>
      <c r="J10" s="646"/>
    </row>
    <row r="11" spans="1:15" x14ac:dyDescent="0.2">
      <c r="A11" s="504"/>
      <c r="B11" s="1846" t="s">
        <v>507</v>
      </c>
      <c r="C11" s="1846"/>
      <c r="D11" s="1846"/>
      <c r="E11" s="1846"/>
      <c r="F11" s="1846"/>
      <c r="G11" s="1846"/>
      <c r="H11" s="511" t="s">
        <v>512</v>
      </c>
      <c r="I11" s="518"/>
      <c r="J11" s="647"/>
    </row>
    <row r="12" spans="1:15" ht="16.5" customHeight="1" x14ac:dyDescent="0.2">
      <c r="A12" s="504"/>
      <c r="B12" s="511"/>
      <c r="C12" s="511"/>
      <c r="D12" s="512"/>
      <c r="E12" s="512"/>
      <c r="F12" s="1847" t="s">
        <v>513</v>
      </c>
      <c r="G12" s="1847"/>
      <c r="H12" s="1847"/>
      <c r="I12" s="696" t="s">
        <v>514</v>
      </c>
      <c r="J12" s="648" t="s">
        <v>515</v>
      </c>
    </row>
    <row r="13" spans="1:15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">
      <c r="A14" s="504"/>
      <c r="B14" s="511"/>
      <c r="C14" s="511"/>
      <c r="D14" s="512"/>
      <c r="E14" s="512"/>
      <c r="F14" s="512"/>
      <c r="G14" s="519"/>
      <c r="H14" s="1848" t="s">
        <v>517</v>
      </c>
      <c r="I14" s="1849"/>
      <c r="J14" s="647"/>
    </row>
    <row r="15" spans="1:15" ht="18.75" customHeight="1" x14ac:dyDescent="0.2">
      <c r="A15" s="504"/>
      <c r="B15" s="505"/>
      <c r="C15" s="505"/>
      <c r="D15" s="506"/>
      <c r="E15" s="506"/>
      <c r="F15" s="506"/>
      <c r="G15" s="1850" t="s">
        <v>518</v>
      </c>
      <c r="H15" s="1852" t="s">
        <v>519</v>
      </c>
      <c r="I15" s="1854" t="s">
        <v>520</v>
      </c>
      <c r="J15" s="1855"/>
    </row>
    <row r="16" spans="1:15" x14ac:dyDescent="0.2">
      <c r="A16" s="504"/>
      <c r="B16" s="505"/>
      <c r="C16" s="505"/>
      <c r="D16" s="506"/>
      <c r="E16" s="506"/>
      <c r="F16" s="506"/>
      <c r="G16" s="1851"/>
      <c r="H16" s="1853"/>
      <c r="I16" s="521" t="s">
        <v>521</v>
      </c>
      <c r="J16" s="642" t="s">
        <v>522</v>
      </c>
      <c r="L16" s="1850" t="s">
        <v>518</v>
      </c>
      <c r="M16" s="1852" t="s">
        <v>519</v>
      </c>
      <c r="N16" s="1910" t="s">
        <v>520</v>
      </c>
      <c r="O16" s="1910"/>
    </row>
    <row r="17" spans="1:15" x14ac:dyDescent="0.2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1851"/>
      <c r="M17" s="1853"/>
      <c r="N17" s="521" t="s">
        <v>521</v>
      </c>
      <c r="O17" s="709" t="s">
        <v>522</v>
      </c>
    </row>
    <row r="18" spans="1:15" ht="15" customHeight="1" x14ac:dyDescent="0.2">
      <c r="A18" s="523"/>
      <c r="B18" s="1840" t="s">
        <v>523</v>
      </c>
      <c r="C18" s="1840"/>
      <c r="D18" s="1840"/>
      <c r="E18" s="1840"/>
      <c r="F18" s="1840"/>
      <c r="G18" s="1840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25">
      <c r="A19" s="79"/>
      <c r="B19" s="1840" t="s">
        <v>524</v>
      </c>
      <c r="C19" s="1841"/>
      <c r="D19" s="1841"/>
      <c r="E19" s="1841"/>
      <c r="F19" s="1841"/>
      <c r="G19" s="1841"/>
      <c r="H19" s="1842"/>
      <c r="I19" s="1842"/>
      <c r="J19" s="1842"/>
    </row>
    <row r="20" spans="1:15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843" t="s">
        <v>444</v>
      </c>
      <c r="G20" s="1844"/>
      <c r="H20" s="1843" t="s">
        <v>445</v>
      </c>
      <c r="I20" s="1844"/>
      <c r="J20" s="650" t="s">
        <v>446</v>
      </c>
    </row>
    <row r="21" spans="1:15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1850" t="s">
        <v>518</v>
      </c>
      <c r="M22" s="1852" t="s">
        <v>519</v>
      </c>
      <c r="N22" s="1910" t="s">
        <v>520</v>
      </c>
      <c r="O22" s="1910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1851"/>
      <c r="M23" s="1853"/>
      <c r="N23" s="521" t="s">
        <v>521</v>
      </c>
      <c r="O23" s="709" t="s">
        <v>522</v>
      </c>
    </row>
    <row r="24" spans="1:15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5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5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5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5.5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">
      <c r="A33" s="531">
        <v>6</v>
      </c>
      <c r="B33" s="537" t="s">
        <v>9</v>
      </c>
      <c r="C33" s="533"/>
      <c r="D33" s="533" t="s">
        <v>7</v>
      </c>
      <c r="E33" s="533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124">
        <f t="shared" si="2"/>
        <v>249060</v>
      </c>
    </row>
    <row r="34" spans="1:10" ht="12.75" customHeight="1" x14ac:dyDescent="0.2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" customHeight="1" x14ac:dyDescent="0.2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customHeight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5.5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785">
        <f t="shared" si="12"/>
        <v>14752.360000000002</v>
      </c>
    </row>
    <row r="156" spans="1:10" ht="23.25" customHeight="1" x14ac:dyDescent="0.2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5.5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5.5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8.25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25" thickTop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1623468</v>
      </c>
      <c r="H245" s="554"/>
      <c r="I245" s="555">
        <f>SUM(I28:I244)</f>
        <v>2210801.8112307689</v>
      </c>
      <c r="J245" s="659">
        <f>SUM(J28:J244)</f>
        <v>3834269.8112307689</v>
      </c>
    </row>
    <row r="246" spans="1:10" ht="13.5" thickTop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8.25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8.25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8.25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8.25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8.25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5.5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5.5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5.5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x14ac:dyDescent="0.2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customHeight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customHeight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customHeight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customHeight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customHeight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8.25" x14ac:dyDescent="0.2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customHeight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5.5" x14ac:dyDescent="0.2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customHeight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5.5" x14ac:dyDescent="0.2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5.5" x14ac:dyDescent="0.2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5.5" x14ac:dyDescent="0.2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5.5" x14ac:dyDescent="0.2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5.5" x14ac:dyDescent="0.2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x14ac:dyDescent="0.2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5.5" x14ac:dyDescent="0.2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5.5" x14ac:dyDescent="0.2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5.5" x14ac:dyDescent="0.2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5.5" x14ac:dyDescent="0.2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5" x14ac:dyDescent="0.2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5.5" x14ac:dyDescent="0.2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5.5" x14ac:dyDescent="0.2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5" x14ac:dyDescent="0.2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5.5" x14ac:dyDescent="0.2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" x14ac:dyDescent="0.2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5.5" x14ac:dyDescent="0.2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5.5" x14ac:dyDescent="0.2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5" x14ac:dyDescent="0.2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5.5" x14ac:dyDescent="0.2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5.5" x14ac:dyDescent="0.2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5111164.0199999996</v>
      </c>
      <c r="H806" s="575"/>
      <c r="I806" s="576">
        <f>I804+I777+I727+I707+I548+I245</f>
        <v>10361954.73523077</v>
      </c>
      <c r="J806" s="663">
        <f>J804+J777+J727+J707+J548+J245</f>
        <v>15473118.755230768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851860.66999999993</v>
      </c>
      <c r="H807" s="672"/>
      <c r="I807" s="673">
        <f>I806/1.2*0.2</f>
        <v>1726992.4558717953</v>
      </c>
      <c r="J807" s="674">
        <f>J806/1.2*0.2</f>
        <v>2578853.1258717948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839"/>
      <c r="D809" s="1839"/>
      <c r="E809" s="1839"/>
      <c r="F809" s="1839"/>
      <c r="G809" s="1839"/>
      <c r="H809" s="1839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837" t="s">
        <v>561</v>
      </c>
      <c r="T809" s="1837"/>
      <c r="U809" s="1837"/>
      <c r="V809" s="1837"/>
      <c r="W809" s="1837"/>
      <c r="X809" s="1837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838" t="s">
        <v>551</v>
      </c>
      <c r="C810" s="1838"/>
      <c r="D810" s="1838"/>
      <c r="E810" s="1838"/>
      <c r="F810" s="1838"/>
      <c r="G810" s="1838"/>
      <c r="H810" s="1838"/>
      <c r="I810" s="1838"/>
      <c r="J810" s="1838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839"/>
      <c r="D811" s="1839"/>
      <c r="E811" s="1839"/>
      <c r="F811" s="1839"/>
      <c r="G811" s="1839"/>
      <c r="H811" s="1839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837" t="s">
        <v>564</v>
      </c>
      <c r="T811" s="1837"/>
      <c r="U811" s="1837"/>
      <c r="V811" s="1837"/>
      <c r="W811" s="1837"/>
      <c r="X811" s="1837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838" t="s">
        <v>551</v>
      </c>
      <c r="C812" s="1838"/>
      <c r="D812" s="1838"/>
      <c r="E812" s="1838"/>
      <c r="F812" s="1838"/>
      <c r="G812" s="1838"/>
      <c r="H812" s="1838"/>
      <c r="I812" s="1838"/>
      <c r="J812" s="1838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836"/>
      <c r="C814" s="1836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835"/>
      <c r="C818" s="1835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836"/>
      <c r="C822" s="1836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33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F20:G20"/>
    <mergeCell ref="H20:I20"/>
    <mergeCell ref="L22:L23"/>
    <mergeCell ref="M22:M23"/>
    <mergeCell ref="N22:O22"/>
    <mergeCell ref="L16:L17"/>
    <mergeCell ref="M16:M17"/>
    <mergeCell ref="N16:O16"/>
    <mergeCell ref="B18:G18"/>
    <mergeCell ref="B19:G19"/>
    <mergeCell ref="H19:J19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41" priority="3" operator="lessThan">
      <formula>0</formula>
    </cfRule>
    <cfRule type="cellIs" dxfId="40" priority="4" operator="greaterThan">
      <formula>0</formula>
    </cfRule>
  </conditionalFormatting>
  <conditionalFormatting sqref="R809:R812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8">
    <tabColor rgb="FFFF0000"/>
    <pageSetUpPr fitToPage="1"/>
  </sheetPr>
  <dimension ref="A1:AV793"/>
  <sheetViews>
    <sheetView view="pageBreakPreview" zoomScale="60" zoomScaleNormal="80" workbookViewId="0">
      <selection activeCell="AO16" sqref="AO16"/>
    </sheetView>
  </sheetViews>
  <sheetFormatPr defaultColWidth="9.140625" defaultRowHeight="12.75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2" customFormat="1" ht="35.25" customHeight="1" thickBot="1" x14ac:dyDescent="0.25">
      <c r="D1" s="1913">
        <v>1</v>
      </c>
      <c r="E1" s="1914"/>
      <c r="F1" s="1914"/>
      <c r="G1" s="1914"/>
      <c r="H1" s="1914"/>
      <c r="I1" s="1914"/>
      <c r="J1" s="1914"/>
      <c r="K1" s="1912" t="s">
        <v>578</v>
      </c>
      <c r="L1" s="1912"/>
      <c r="M1" s="1912"/>
      <c r="N1" s="1912"/>
      <c r="O1" s="1912"/>
      <c r="P1" s="1912"/>
      <c r="Q1" s="1915" t="s">
        <v>576</v>
      </c>
      <c r="R1" s="1915"/>
      <c r="S1" s="1915"/>
      <c r="T1" s="1915"/>
      <c r="U1" s="1915"/>
      <c r="V1" s="1915"/>
      <c r="W1" s="1916" t="s">
        <v>577</v>
      </c>
      <c r="X1" s="1916"/>
      <c r="Y1" s="1916"/>
      <c r="Z1" s="1916"/>
      <c r="AA1" s="1916"/>
      <c r="AB1" s="1916"/>
      <c r="AC1" s="1917" t="s">
        <v>580</v>
      </c>
      <c r="AD1" s="1917"/>
      <c r="AE1" s="1917"/>
      <c r="AF1" s="1917"/>
      <c r="AG1" s="1917"/>
      <c r="AH1" s="1917"/>
      <c r="AI1" s="393"/>
      <c r="AJ1" s="393"/>
      <c r="AK1" s="393"/>
      <c r="AL1" s="393"/>
      <c r="AM1" s="393"/>
      <c r="AN1" s="393"/>
      <c r="AO1" s="1911" t="s">
        <v>497</v>
      </c>
      <c r="AP1" s="1911"/>
      <c r="AQ1" s="1911"/>
      <c r="AR1" s="1911"/>
      <c r="AS1" s="1911"/>
      <c r="AT1" s="1911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1843" t="s">
        <v>444</v>
      </c>
      <c r="G2" s="1844"/>
      <c r="H2" s="1843" t="s">
        <v>445</v>
      </c>
      <c r="I2" s="1844"/>
      <c r="J2" s="151" t="s">
        <v>446</v>
      </c>
      <c r="K2" s="150"/>
      <c r="L2" s="1843" t="s">
        <v>444</v>
      </c>
      <c r="M2" s="1844"/>
      <c r="N2" s="1843" t="s">
        <v>445</v>
      </c>
      <c r="O2" s="1844"/>
      <c r="P2" s="151" t="s">
        <v>446</v>
      </c>
      <c r="Q2" s="150"/>
      <c r="R2" s="1843" t="s">
        <v>444</v>
      </c>
      <c r="S2" s="1844"/>
      <c r="T2" s="1843" t="s">
        <v>445</v>
      </c>
      <c r="U2" s="1844"/>
      <c r="V2" s="151" t="s">
        <v>446</v>
      </c>
      <c r="W2" s="150"/>
      <c r="X2" s="1843" t="s">
        <v>444</v>
      </c>
      <c r="Y2" s="1844"/>
      <c r="Z2" s="1843" t="s">
        <v>445</v>
      </c>
      <c r="AA2" s="1844"/>
      <c r="AB2" s="151" t="s">
        <v>446</v>
      </c>
      <c r="AC2" s="150"/>
      <c r="AD2" s="1843" t="s">
        <v>444</v>
      </c>
      <c r="AE2" s="1844"/>
      <c r="AF2" s="1843" t="s">
        <v>445</v>
      </c>
      <c r="AG2" s="1844"/>
      <c r="AH2" s="151" t="s">
        <v>446</v>
      </c>
      <c r="AI2" s="150"/>
      <c r="AJ2" s="1843" t="s">
        <v>444</v>
      </c>
      <c r="AK2" s="1844"/>
      <c r="AL2" s="1843" t="s">
        <v>445</v>
      </c>
      <c r="AM2" s="1844"/>
      <c r="AN2" s="151" t="s">
        <v>446</v>
      </c>
      <c r="AO2" s="150"/>
      <c r="AP2" s="1843" t="s">
        <v>444</v>
      </c>
      <c r="AQ2" s="1844"/>
      <c r="AR2" s="1843" t="s">
        <v>445</v>
      </c>
      <c r="AS2" s="1844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>E15-K15-Q15-W15-AC15-AI15</f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5" x14ac:dyDescent="0.25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8.25" x14ac:dyDescent="0.2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8.25" x14ac:dyDescent="0.2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38.25" x14ac:dyDescent="0.2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38.25" x14ac:dyDescent="0.2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38.25" x14ac:dyDescent="0.2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38.25" x14ac:dyDescent="0.2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8.25" x14ac:dyDescent="0.2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5.5" x14ac:dyDescent="0.2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5" thickBot="1" x14ac:dyDescent="0.25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AH788+AB788+V788+P788</f>
        <v>45311101.91528514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  <c r="AV790" s="44">
        <f>AV788/1.2</f>
        <v>37759251.596070953</v>
      </c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A000000}"/>
  <mergeCells count="20">
    <mergeCell ref="AC1:AH1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  <mergeCell ref="AD2:AE2"/>
    <mergeCell ref="Q1:V1"/>
    <mergeCell ref="W1:AB1"/>
    <mergeCell ref="F2:G2"/>
  </mergeCells>
  <pageMargins left="0.7" right="0.7" top="0.75" bottom="0.75" header="0.3" footer="0.3"/>
  <pageSetup paperSize="9" scale="1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37</vt:i4>
      </vt:variant>
    </vt:vector>
  </HeadingPairs>
  <TitlesOfParts>
    <vt:vector size="65" baseType="lpstr">
      <vt:lpstr>кс-2 (2)</vt:lpstr>
      <vt:lpstr>корр. кс-2 №1  (2)</vt:lpstr>
      <vt:lpstr>кс-3 №1</vt:lpstr>
      <vt:lpstr>кс-2 №1</vt:lpstr>
      <vt:lpstr>кс-3 №2</vt:lpstr>
      <vt:lpstr>кс-2№2</vt:lpstr>
      <vt:lpstr>кс-3 №3</vt:lpstr>
      <vt:lpstr>кс-2№3</vt:lpstr>
      <vt:lpstr>вдц+кс-6</vt:lpstr>
      <vt:lpstr>кс-3 №5</vt:lpstr>
      <vt:lpstr>кс-2</vt:lpstr>
      <vt:lpstr>только кс-2 №1</vt:lpstr>
      <vt:lpstr>кс-2 №5корр</vt:lpstr>
      <vt:lpstr>кс-3 №4</vt:lpstr>
      <vt:lpstr>кс-2 №4</vt:lpstr>
      <vt:lpstr>кс-3 № 5</vt:lpstr>
      <vt:lpstr>кс-2 №5</vt:lpstr>
      <vt:lpstr>кс-3 №6</vt:lpstr>
      <vt:lpstr>кс-2 №6</vt:lpstr>
      <vt:lpstr>кс-3 №7</vt:lpstr>
      <vt:lpstr>кс-2 №7</vt:lpstr>
      <vt:lpstr>кс-6</vt:lpstr>
      <vt:lpstr>корр. кс-2 №1 </vt:lpstr>
      <vt:lpstr>корр. кс-2№2 </vt:lpstr>
      <vt:lpstr>корр. кс-2№3 </vt:lpstr>
      <vt:lpstr>корр. кс-2 №4</vt:lpstr>
      <vt:lpstr>кс-3</vt:lpstr>
      <vt:lpstr>кс-2 121№5</vt:lpstr>
      <vt:lpstr>'кс-3'!Заголовки_для_печати</vt:lpstr>
      <vt:lpstr>'кс-3 № 5'!Заголовки_для_печати</vt:lpstr>
      <vt:lpstr>'кс-3 №1'!Заголовки_для_печати</vt:lpstr>
      <vt:lpstr>'кс-3 №2'!Заголовки_для_печати</vt:lpstr>
      <vt:lpstr>'кс-3 №3'!Заголовки_для_печати</vt:lpstr>
      <vt:lpstr>'кс-3 №4'!Заголовки_для_печати</vt:lpstr>
      <vt:lpstr>'кс-3 №5'!Заголовки_для_печати</vt:lpstr>
      <vt:lpstr>'кс-3 №6'!Заголовки_для_печати</vt:lpstr>
      <vt:lpstr>'кс-3 №7'!Заголовки_для_печати</vt:lpstr>
      <vt:lpstr>'вдц+кс-6'!Область_печати</vt:lpstr>
      <vt:lpstr>'корр. кс-2 №1 '!Область_печати</vt:lpstr>
      <vt:lpstr>'корр. кс-2 №1  (2)'!Область_печати</vt:lpstr>
      <vt:lpstr>'корр. кс-2 №4'!Область_печати</vt:lpstr>
      <vt:lpstr>'корр. кс-2№2 '!Область_печати</vt:lpstr>
      <vt:lpstr>'корр. кс-2№3 '!Область_печати</vt:lpstr>
      <vt:lpstr>'кс-2'!Область_печати</vt:lpstr>
      <vt:lpstr>'кс-2 (2)'!Область_печати</vt:lpstr>
      <vt:lpstr>'кс-2 121№5'!Область_печати</vt:lpstr>
      <vt:lpstr>'кс-2 №1'!Область_печати</vt:lpstr>
      <vt:lpstr>'кс-2 №4'!Область_печати</vt:lpstr>
      <vt:lpstr>'кс-2 №5'!Область_печати</vt:lpstr>
      <vt:lpstr>'кс-2 №5корр'!Область_печати</vt:lpstr>
      <vt:lpstr>'кс-2 №6'!Область_печати</vt:lpstr>
      <vt:lpstr>'кс-2 №7'!Область_печати</vt:lpstr>
      <vt:lpstr>'кс-2№2'!Область_печати</vt:lpstr>
      <vt:lpstr>'кс-2№3'!Область_печати</vt:lpstr>
      <vt:lpstr>'кс-3'!Область_печати</vt:lpstr>
      <vt:lpstr>'кс-3 № 5'!Область_печати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'кс-3 №6'!Область_печати</vt:lpstr>
      <vt:lpstr>'кс-3 №7'!Область_печати</vt:lpstr>
      <vt:lpstr>'кс-6'!Область_печати</vt:lpstr>
      <vt:lpstr>'только кс-2 №1'!Область_печати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2024-10-29T10:44:43Z</cp:lastPrinted>
  <dcterms:created xsi:type="dcterms:W3CDTF">2023-07-03T11:51:21Z</dcterms:created>
  <dcterms:modified xsi:type="dcterms:W3CDTF">2024-10-30T08:44:00Z</dcterms:modified>
</cp:coreProperties>
</file>